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charts/chart9.xml" ContentType="application/vnd.openxmlformats-officedocument.drawingml.chart+xml"/>
  <Override PartName="/xl/charts/chart13.xml" ContentType="application/vnd.openxmlformats-officedocument.drawingml.chart+xml"/>
  <Override PartName="/xl/charts/chart8.xml" ContentType="application/vnd.openxmlformats-officedocument.drawingml.chart+xml"/>
  <Override PartName="/xl/charts/chart12.xml" ContentType="application/vnd.openxmlformats-officedocument.drawingml.chart+xml"/>
  <Override PartName="/xl/charts/chart7.xml" ContentType="application/vnd.openxmlformats-officedocument.drawingml.chart+xml"/>
  <Override PartName="/xl/charts/chart11.xml" ContentType="application/vnd.openxmlformats-officedocument.drawingml.chart+xml"/>
  <Override PartName="/xl/charts/chart6.xml" ContentType="application/vnd.openxmlformats-officedocument.drawingml.chart+xml"/>
  <Override PartName="/xl/charts/chart10.xml" ContentType="application/vnd.openxmlformats-officedocument.drawingml.chart+xml"/>
  <Override PartName="/xl/charts/chart5.xml" ContentType="application/vnd.openxmlformats-officedocument.drawingml.chart+xml"/>
  <Override PartName="/xl/charts/chart4.xml" ContentType="application/vnd.openxmlformats-officedocument.drawingml.chart+xml"/>
  <Override PartName="/xl/charts/chart3.xml" ContentType="application/vnd.openxmlformats-officedocument.drawingml.chart+xml"/>
  <Override PartName="/xl/charts/chart2.xml" ContentType="application/vnd.openxmlformats-officedocument.drawingml.chart+xml"/>
  <Override PartName="/xl/charts/chart1.xml" ContentType="application/vnd.openxmlformats-officedocument.drawingml.chart+xml"/>
  <Override PartName="/xl/charts/chart14.xml" ContentType="application/vnd.openxmlformats-officedocument.drawingml.chart+xml"/>
  <Override PartName="/xl/charts/chart27.xml" ContentType="application/vnd.openxmlformats-officedocument.drawingml.chart+xml"/>
  <Override PartName="/xl/charts/chart15.xml" ContentType="application/vnd.openxmlformats-officedocument.drawingml.chart+xml"/>
  <Override PartName="/xl/charts/chart26.xml" ContentType="application/vnd.openxmlformats-officedocument.drawingml.chart+xml"/>
  <Override PartName="/xl/charts/chart25.xml" ContentType="application/vnd.openxmlformats-officedocument.drawingml.chart+xml"/>
  <Override PartName="/xl/charts/chart24.xml" ContentType="application/vnd.openxmlformats-officedocument.drawingml.chart+xml"/>
  <Override PartName="/xl/charts/chart23.xml" ContentType="application/vnd.openxmlformats-officedocument.drawingml.chart+xml"/>
  <Override PartName="/xl/charts/chart22.xml" ContentType="application/vnd.openxmlformats-officedocument.drawingml.chart+xml"/>
  <Override PartName="/xl/charts/chart21.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18.xml" ContentType="application/vnd.openxmlformats-officedocument.drawingml.chart+xml"/>
  <Override PartName="/xl/charts/chart17.xml" ContentType="application/vnd.openxmlformats-officedocument.drawingml.chart+xml"/>
  <Override PartName="/xl/charts/chart1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MBT" sheetId="2" state="visible" r:id="rId4"/>
    <sheet name="SRB" sheetId="3" state="visible" r:id="rId5"/>
    <sheet name="TEMPLATE"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<sst xmlns="http://schemas.openxmlformats.org/spreadsheetml/2006/main" count="752" uniqueCount="218">
  <si>
    <t xml:space="preserve">TDOT Aeronautics LCCA - Decision Workbook (MBT and SRB runs)</t>
  </si>
  <si>
    <t xml:space="preserve">Purpose: show the two 2026-05-21 analyses side by side with the sensitivity, break-even and closure views the framework workbook does not produce. Companion to TDOA_LCCA_Framework v1.2.0; base costs, closure days and policies are copied from those files.</t>
  </si>
  <si>
    <t xml:space="preserve">How to use</t>
  </si>
  <si>
    <t xml:space="preserve">1. Open the MBT or SRB sheet. Yellow cells (B5:B14) are the only inputs. Change the discount rate, period, revenue share lost, closure multiplier, bid multipliers or salvage multiplier and every table and chart updates.</t>
  </si>
  <si>
    <t xml:space="preserve">2. RESULTS gives present worth by category, EUAC, cost per SY, closure days and runway availability, the winner, the margin, and whether the winner holds at the FAA AIP 7% rate.</t>
  </si>
  <si>
    <t xml:space="preserve">3. BREAK-EVEN VALUES answer "how wrong would an input have to be" without a goal seek: daily revenue, PCC and HMA bid levels, PCC salvage fraction and discount rate at which the two alternatives tie.</t>
  </si>
  <si>
    <t xml:space="preserve">4. SENSITIVITY, TORNADO, SCENARIO SCORECARD and the DECISION MAP are pre-run: the scorecard rows carry their own parameters (TDOT policy, FAA AIP 7%/20 yr, no lost revenue, 40% revenue loss, no salvage, bids +20%, closures x2 and x0.5, and a stress case).</t>
  </si>
  <si>
    <t xml:space="preserve">5. Charts start in column T of each project sheet: PW by category, expenditure stream, cumulative discounted cost, rate sensitivity, tornado, closure timeline, closure days by year, NPW by scenario.</t>
  </si>
  <si>
    <t xml:space="preserve">6. A live Monte Carlo block (column AK onward on each project sheet) draws 1,000 joint scenarios from triangular ranges you can edit; RESULTS shows the probability that PCC is the lower-cost alternative. Press F9 to redraw; results move by a percent or two between draws.</t>
  </si>
  <si>
    <t xml:space="preserve">7. To analyse a new project: right-click the TEMPLATE sheet tab &gt; Move or Copy &gt; Create a copy, rename it, then fill the yellow cells: parameters B5:B18, and for each alternative the base direct cost and closure days of every policy activity (columns C:D and L:M of the activity tables). Take them from the framework workbook: General Information D25 (year) and D39 (daily revenue), each Alt sheet column D of the NPW table and cells F4:F10. Every table and chart updates.</t>
  </si>
  <si>
    <t xml:space="preserve">8. The workbook compares one HMA and one PCC alternative per sheet, which is how the TDOT framework is used. Activity rows follow the TDOT Maintenance Policies (six maintenance events and one rehabilitation for HMA, one maintenance and one rehabilitation for PCC); the years are editable if the policies change.</t>
  </si>
  <si>
    <t xml:space="preserve">Method notes</t>
  </si>
  <si>
    <t xml:space="preserve">Present worth = sum over activities within the period of (direct cost x cost multiplier + closure days x closure multiplier x daily revenue x revenue share lost) / (1 + r)^year, plus salvage x cost multiplier x salvage multiplier / (1 + r)^period. Initial construction is year 0. This reproduces the framework workbook NPW exactly at its own settings (3%, 30 years, multipliers = 1).</t>
  </si>
  <si>
    <t xml:space="preserve">Salvage follows TDOT Maintenance Policies: PCC 25% of initial construction; HMA 12.5% of one mill-and-overlay (2 of 16 years). When the period is shortened the same fraction is applied at the end of the shorter period, which is a conservative simplification.</t>
  </si>
  <si>
    <t xml:space="preserve">Closure days are the production-rate defaults from the framework (surface treatment 15,000 SY/day; mill and overlay 3,800 SY/day; PCC joint and slab rates). Initial construction closures are not modelled, as in the framework.</t>
  </si>
  <si>
    <t xml:space="preserve">Lost revenue uses the framework method (sum of the seven RevenueData categories). The "revenue share lost" input lets you test margin-based assumptions.</t>
  </si>
  <si>
    <t xml:space="preserve">Sources: TDOA_LCCA_Framework_v1.1.2_MBT_20260521_LostRevenue_1.xlsm and _SRB_20260521_LostRevenue.xlsm (ARA); TDOT Maintenance Policies tables 1 and 2; FAA AIP Handbook Appendix U (7% rate, 20-year life for AIP-funded LCCA).</t>
  </si>
  <si>
    <t xml:space="preserve">Murfreesboro Municipal (MBT) - Runway 18-36 Reconstruction</t>
  </si>
  <si>
    <t xml:space="preserve">Life-cycle cost comparison with runway-closure lost revenue. Yellow cells are inputs; everything else recalculates.</t>
  </si>
  <si>
    <t xml:space="preserve">Parameter</t>
  </si>
  <si>
    <t xml:space="preserve">Value</t>
  </si>
  <si>
    <t xml:space="preserve">Note</t>
  </si>
  <si>
    <t xml:space="preserve">MONTE CARLO (live): uncertain inputs drawn jointly from triangular ranges; press F9 to redraw</t>
  </si>
  <si>
    <t xml:space="preserve">Discount rate (%)</t>
  </si>
  <si>
    <t xml:space="preserve">TDOT default 3; FAA AIP handbook requires 7 for AIP-funded LCCA</t>
  </si>
  <si>
    <t xml:space="preserve">Uncertain input</t>
  </si>
  <si>
    <t xml:space="preserve">Min</t>
  </si>
  <si>
    <t xml:space="preserve">Most likely</t>
  </si>
  <si>
    <t xml:space="preserve">Max</t>
  </si>
  <si>
    <t xml:space="preserve">Simulation summary</t>
  </si>
  <si>
    <t xml:space="preserve">Analysis period (years)</t>
  </si>
  <si>
    <t xml:space="preserve">TDOT policy 30; FAA AIP caps project life at 20</t>
  </si>
  <si>
    <t xml:space="preserve">Draws</t>
  </si>
  <si>
    <t xml:space="preserve">Construction year</t>
  </si>
  <si>
    <t xml:space="preserve">HMA cost multiplier</t>
  </si>
  <si>
    <t xml:space="preserve">Probability PCC is lower cost</t>
  </si>
  <si>
    <t xml:space="preserve">Airport daily revenue ($/day)</t>
  </si>
  <si>
    <t xml:space="preserve">Sum of the seven RevenueData columns for this airport (workbook method)</t>
  </si>
  <si>
    <t xml:space="preserve">PCC cost multiplier</t>
  </si>
  <si>
    <t xml:space="preserve">Mean PCC - HMA</t>
  </si>
  <si>
    <t xml:space="preserve">Share of daily revenue actually lost during a closure</t>
  </si>
  <si>
    <t xml:space="preserve">1.0 = workbook method (gross fuel sales and tenant rent count as lost). Try 0.3 to 0.5 for margin-based revenue</t>
  </si>
  <si>
    <t xml:space="preserve">Closure-days multiplier</t>
  </si>
  <si>
    <t xml:space="preserve">P10</t>
  </si>
  <si>
    <t xml:space="preserve">Scales every closure duration (production-rate defaults from the workbook)</t>
  </si>
  <si>
    <t xml:space="preserve">Salvage multiplier</t>
  </si>
  <si>
    <t xml:space="preserve">P50 (median)</t>
  </si>
  <si>
    <t xml:space="preserve">Bid-price uncertainty on all HMA direct costs</t>
  </si>
  <si>
    <t xml:space="preserve">Share of revenue lost</t>
  </si>
  <si>
    <t xml:space="preserve">P90</t>
  </si>
  <si>
    <t xml:space="preserve">Bid-price uncertainty on all PCC direct costs</t>
  </si>
  <si>
    <t xml:space="preserve">0 = no salvage credit; 1 = workbook policy (PCC 25% of initial, HMA 12.5% of one mill-and-overlay)</t>
  </si>
  <si>
    <t xml:space="preserve">Draw</t>
  </si>
  <si>
    <t xml:space="preserve">Rate %</t>
  </si>
  <si>
    <t xml:space="preserve">HMA cost x</t>
  </si>
  <si>
    <t xml:space="preserve">PCC cost x</t>
  </si>
  <si>
    <t xml:space="preserve">Closure x</t>
  </si>
  <si>
    <t xml:space="preserve">Salvage x</t>
  </si>
  <si>
    <t xml:space="preserve">Revenue share</t>
  </si>
  <si>
    <t xml:space="preserve">NPW HMA</t>
  </si>
  <si>
    <t xml:space="preserve">NPW PCC</t>
  </si>
  <si>
    <t xml:space="preserve">PCC - HMA</t>
  </si>
  <si>
    <t xml:space="preserve">u1</t>
  </si>
  <si>
    <t xml:space="preserve">u2</t>
  </si>
  <si>
    <t xml:space="preserve">u3</t>
  </si>
  <si>
    <t xml:space="preserve">u4</t>
  </si>
  <si>
    <t xml:space="preserve">u5</t>
  </si>
  <si>
    <t xml:space="preserve">u6</t>
  </si>
  <si>
    <t xml:space="preserve">Histogram of PCC - HMA</t>
  </si>
  <si>
    <t xml:space="preserve">Mainline area (SY)</t>
  </si>
  <si>
    <t xml:space="preserve">Bin upper edge</t>
  </si>
  <si>
    <t xml:space="preserve">Cumulative</t>
  </si>
  <si>
    <t xml:space="preserve">HMA salvage fraction</t>
  </si>
  <si>
    <t xml:space="preserve">TDOT policy: 2 of 16 years of the mill-and-overlay = 0.125</t>
  </si>
  <si>
    <t xml:space="preserve">HMA salvage basis</t>
  </si>
  <si>
    <t xml:space="preserve">Rehabilitation</t>
  </si>
  <si>
    <t xml:space="preserve">Initial or Rehabilitation (which cost the fraction applies to)</t>
  </si>
  <si>
    <t xml:space="preserve">PCC salvage fraction</t>
  </si>
  <si>
    <t xml:space="preserve">TDOT policy: 10 of 40 years of initial construction = 0.25</t>
  </si>
  <si>
    <t xml:space="preserve">PCC salvage basis</t>
  </si>
  <si>
    <t xml:space="preserve">Initial</t>
  </si>
  <si>
    <t xml:space="preserve">Initial or Rehabilitation</t>
  </si>
  <si>
    <t xml:space="preserve">ACTIVITY TABLES: type the base direct cost and closure days for each policy activity (yellow). Years follow the TDOT Maintenance Policies. Copy them from the framework workbook alternative sheets (column D of the NPW table and cells F4:F10).</t>
  </si>
  <si>
    <t xml:space="preserve">Alt 1 - New HMA  (5" P-401 on 16" P-209)</t>
  </si>
  <si>
    <t xml:space="preserve">Alt 2 - New PCC  (8" P-501 on 6" P-209)</t>
  </si>
  <si>
    <t xml:space="preserve">Activity</t>
  </si>
  <si>
    <t xml:space="preserve">Year</t>
  </si>
  <si>
    <t xml:space="preserve">Direct cost (base $)</t>
  </si>
  <si>
    <t xml:space="preserve">Closure days (base)</t>
  </si>
  <si>
    <t xml:space="preserve">Direct cost (scenario)</t>
  </si>
  <si>
    <t xml:space="preserve">Lost revenue (scenario)</t>
  </si>
  <si>
    <t xml:space="preserve">Present worth</t>
  </si>
  <si>
    <t xml:space="preserve">Initial construction</t>
  </si>
  <si>
    <t xml:space="preserve">Maintenance 1</t>
  </si>
  <si>
    <t xml:space="preserve">Maintenance 2</t>
  </si>
  <si>
    <t xml:space="preserve">Rehabilitation 1</t>
  </si>
  <si>
    <t xml:space="preserve">Maintenance 3</t>
  </si>
  <si>
    <t xml:space="preserve">Salvage value (at end of period)</t>
  </si>
  <si>
    <t xml:space="preserve">Maintenance 4</t>
  </si>
  <si>
    <t xml:space="preserve">Net present worth</t>
  </si>
  <si>
    <t xml:space="preserve">Salvage = fraction x basis from the parameter block (TDOT Maintenance Policies). Base costs and closure days are inputs.</t>
  </si>
  <si>
    <t xml:space="preserve">Maintenance 5</t>
  </si>
  <si>
    <t xml:space="preserve">Maintenance 6</t>
  </si>
  <si>
    <t xml:space="preserve">RESULTS</t>
  </si>
  <si>
    <t xml:space="preserve">Measure</t>
  </si>
  <si>
    <t xml:space="preserve">HMA</t>
  </si>
  <si>
    <t xml:space="preserve">PCC</t>
  </si>
  <si>
    <t xml:space="preserve">Initial construction (scenario)</t>
  </si>
  <si>
    <t xml:space="preserve">Maintenance PW</t>
  </si>
  <si>
    <t xml:space="preserve">Rehabilitation PW</t>
  </si>
  <si>
    <t xml:space="preserve">Lost revenue PW</t>
  </si>
  <si>
    <t xml:space="preserve">Salvage PW</t>
  </si>
  <si>
    <t xml:space="preserve">Equivalent uniform annual cost</t>
  </si>
  <si>
    <t xml:space="preserve">NPW per SY of mainline</t>
  </si>
  <si>
    <t xml:space="preserve">Closure days in period</t>
  </si>
  <si>
    <t xml:space="preserve">Runway availability over period</t>
  </si>
  <si>
    <t xml:space="preserve">Lost revenue, undiscounted</t>
  </si>
  <si>
    <t xml:space="preserve">Lower-cost alternative</t>
  </si>
  <si>
    <t xml:space="preserve">Same winner at 7% (FAA AIP)?</t>
  </si>
  <si>
    <t xml:space="preserve">Probability PCC is lower (live simulation, F9 redraws)</t>
  </si>
  <si>
    <t xml:space="preserve">BREAK-EVEN VALUES (where PCC and HMA present worth are equal)</t>
  </si>
  <si>
    <t xml:space="preserve">Input</t>
  </si>
  <si>
    <t xml:space="preserve">Break-even value</t>
  </si>
  <si>
    <t xml:space="preserve">Current value</t>
  </si>
  <si>
    <t xml:space="preserve">Reading</t>
  </si>
  <si>
    <t xml:space="preserve">Daily revenue at which lost-revenue exposure alone flips the decision</t>
  </si>
  <si>
    <t xml:space="preserve">PCC bid level (x base estimate) at which the two tie</t>
  </si>
  <si>
    <t xml:space="preserve">HMA bid level (x base estimate) at which the two tie</t>
  </si>
  <si>
    <t xml:space="preserve">PCC salvage credit (% of initial)</t>
  </si>
  <si>
    <t xml:space="preserve">Salvage fraction PCC needs to tie; compare with the 25% policy</t>
  </si>
  <si>
    <t xml:space="preserve">First rate in the 2-8% sweep where the winner changes (from the sensitivity table)</t>
  </si>
  <si>
    <t xml:space="preserve">DISCOUNT-RATE SENSITIVITY</t>
  </si>
  <si>
    <t xml:space="preserve">Rate (%)</t>
  </si>
  <si>
    <t xml:space="preserve">Winner</t>
  </si>
  <si>
    <t xml:space="preserve">EXPENDITURE BY CALENDAR YEAR</t>
  </si>
  <si>
    <t xml:space="preserve">Calendar year</t>
  </si>
  <si>
    <t xml:space="preserve">HMA direct</t>
  </si>
  <si>
    <t xml:space="preserve">HMA lost revenue</t>
  </si>
  <si>
    <t xml:space="preserve">PCC direct</t>
  </si>
  <si>
    <t xml:space="preserve">PCC lost revenue</t>
  </si>
  <si>
    <t xml:space="preserve">HMA cumulative PW</t>
  </si>
  <si>
    <t xml:space="preserve">PCC cumulative PW</t>
  </si>
  <si>
    <t xml:space="preserve">HMA closure days</t>
  </si>
  <si>
    <t xml:space="preserve">PCC closure days</t>
  </si>
  <si>
    <t xml:space="preserve">HMA total</t>
  </si>
  <si>
    <t xml:space="preserve">PCC total</t>
  </si>
  <si>
    <t xml:space="preserve">Crossover year (cumulative PW lines cross)</t>
  </si>
  <si>
    <t xml:space="preserve">WHAT COULD FLIP THE ANSWER (one input at a time, PCC - HMA present worth)</t>
  </si>
  <si>
    <t xml:space="preserve">Input moved</t>
  </si>
  <si>
    <t xml:space="preserve">Low case</t>
  </si>
  <si>
    <t xml:space="preserve">High case</t>
  </si>
  <si>
    <t xml:space="preserve">Low PCC-HMA</t>
  </si>
  <si>
    <t xml:space="preserve">High PCC-HMA</t>
  </si>
  <si>
    <t xml:space="preserve">Swing</t>
  </si>
  <si>
    <t xml:space="preserve">Winner changes?</t>
  </si>
  <si>
    <t xml:space="preserve">Discount rate</t>
  </si>
  <si>
    <t xml:space="preserve">2%</t>
  </si>
  <si>
    <t xml:space="preserve">8%</t>
  </si>
  <si>
    <t xml:space="preserve">PCC salvage credit</t>
  </si>
  <si>
    <t xml:space="preserve">0</t>
  </si>
  <si>
    <t xml:space="preserve">policy</t>
  </si>
  <si>
    <t xml:space="preserve">HMA salvage credit</t>
  </si>
  <si>
    <t xml:space="preserve">PCC direct costs</t>
  </si>
  <si>
    <t xml:space="preserve">-20%</t>
  </si>
  <si>
    <t xml:space="preserve">+20%</t>
  </si>
  <si>
    <t xml:space="preserve">HMA direct costs</t>
  </si>
  <si>
    <t xml:space="preserve">Closure durations</t>
  </si>
  <si>
    <t xml:space="preserve">x0.5</t>
  </si>
  <si>
    <t xml:space="preserve">x2</t>
  </si>
  <si>
    <t xml:space="preserve">Lost revenue</t>
  </si>
  <si>
    <t xml:space="preserve">excluded</t>
  </si>
  <si>
    <t xml:space="preserve">included</t>
  </si>
  <si>
    <t xml:space="preserve">Analysis period</t>
  </si>
  <si>
    <t xml:space="preserve">20 yr (FAA)</t>
  </si>
  <si>
    <t xml:space="preserve">30 yr</t>
  </si>
  <si>
    <t xml:space="preserve">Base case PCC - HMA</t>
  </si>
  <si>
    <t xml:space="preserve">SCENARIO SCORECARD</t>
  </si>
  <si>
    <t xml:space="preserve">Scenario</t>
  </si>
  <si>
    <t xml:space="preserve">Period</t>
  </si>
  <si>
    <t xml:space="preserve">Revenue share lost</t>
  </si>
  <si>
    <t xml:space="preserve">Base: TDOT policy (3%, 30 yr)</t>
  </si>
  <si>
    <t xml:space="preserve">FAA AIP funded (7%, 20 yr)</t>
  </si>
  <si>
    <t xml:space="preserve">TDOT 3% but 20-yr life</t>
  </si>
  <si>
    <t xml:space="preserve">High rate 5%</t>
  </si>
  <si>
    <t xml:space="preserve">No lost-revenue term</t>
  </si>
  <si>
    <t xml:space="preserve">Revenue loss at 40% of gross</t>
  </si>
  <si>
    <t xml:space="preserve">No salvage credit</t>
  </si>
  <si>
    <t xml:space="preserve">PCC bids +20%</t>
  </si>
  <si>
    <t xml:space="preserve">HMA bids +20%</t>
  </si>
  <si>
    <t xml:space="preserve">Closures twice as long</t>
  </si>
  <si>
    <t xml:space="preserve">Closures half as long</t>
  </si>
  <si>
    <t xml:space="preserve">Stress: 7%, no salvage, no lost revenue</t>
  </si>
  <si>
    <t xml:space="preserve">Note: scenario rows use their own parameters, not the yellow inputs. A 20-year period applies the same salvage fraction at year 20 (conservative simplification).</t>
  </si>
  <si>
    <t xml:space="preserve">DECISION MAP: PCC - HMA present worth by discount rate and salvage credit</t>
  </si>
  <si>
    <t xml:space="preserve">Salvage multiplier \ Rate (%)</t>
  </si>
  <si>
    <t xml:space="preserve">Orange = PCC lower, blue = HMA lower. White cells are within a rounding error of a tie.</t>
  </si>
  <si>
    <t xml:space="preserve">PW by category (chart data)</t>
  </si>
  <si>
    <t xml:space="preserve">Alternative</t>
  </si>
  <si>
    <t xml:space="preserve">Maintenance</t>
  </si>
  <si>
    <t xml:space="preserve">Salvage</t>
  </si>
  <si>
    <t xml:space="preserve">Closure events (chart data)</t>
  </si>
  <si>
    <t xml:space="preserve">Lane</t>
  </si>
  <si>
    <t xml:space="preserve">Days</t>
  </si>
  <si>
    <t xml:space="preserve">HMA: Maintenance 1</t>
  </si>
  <si>
    <t xml:space="preserve">HMA: Maintenance 2</t>
  </si>
  <si>
    <t xml:space="preserve">HMA: Maintenance 3</t>
  </si>
  <si>
    <t xml:space="preserve">HMA: Maintenance 4</t>
  </si>
  <si>
    <t xml:space="preserve">HMA: Rehabilitation 1</t>
  </si>
  <si>
    <t xml:space="preserve">HMA: Maintenance 5</t>
  </si>
  <si>
    <t xml:space="preserve">HMA: Maintenance 6</t>
  </si>
  <si>
    <t xml:space="preserve">PCC: Maintenance 1</t>
  </si>
  <si>
    <t xml:space="preserve">PCC: Rehabilitation 1</t>
  </si>
  <si>
    <t xml:space="preserve">Upper Cumberland Regional (SRB) - Runway Reconstruction</t>
  </si>
  <si>
    <t xml:space="preserve">Alt 2 - New HMA  (4" P-401 + 5" P-403 on 6" P-209)</t>
  </si>
  <si>
    <t xml:space="preserve">Alt 1 - New PCC  (11" P-501 on 6" P-209 + P-403 base)</t>
  </si>
  <si>
    <t xml:space="preserve">CKV Runway 17-35 Reconstruction (new project test)</t>
  </si>
  <si>
    <t xml:space="preserve">Alt 1 - New HMA  (fill in)</t>
  </si>
  <si>
    <t xml:space="preserve">Alt 2 - New PCC  (fill in)</t>
  </si>
</sst>
</file>

<file path=xl/styles.xml><?xml version="1.0" encoding="utf-8"?>
<styleSheet xmlns="http://schemas.openxmlformats.org/spreadsheetml/2006/main">
  <numFmts count="14">
    <numFmt numFmtId="164" formatCode="General"/>
    <numFmt numFmtId="165" formatCode="0.00"/>
    <numFmt numFmtId="166" formatCode="0"/>
    <numFmt numFmtId="167" formatCode="0%"/>
    <numFmt numFmtId="168" formatCode="\$#,##0.00"/>
    <numFmt numFmtId="169" formatCode="\$#,##0;&quot;($&quot;#,##0\);\-"/>
    <numFmt numFmtId="170" formatCode="#,##0"/>
    <numFmt numFmtId="171" formatCode="General"/>
    <numFmt numFmtId="172" formatCode="0.0%"/>
    <numFmt numFmtId="173" formatCode="\$#,##0,\k"/>
    <numFmt numFmtId="174" formatCode="0.00%"/>
    <numFmt numFmtId="175" formatCode="\$#,##0"/>
    <numFmt numFmtId="176" formatCode="\$#,##0,,\M"/>
    <numFmt numFmtId="177" formatCode="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i val="true"/>
      <sz val="9"/>
      <color rgb="FF595959"/>
      <name val="Arial"/>
      <family val="0"/>
      <charset val="1"/>
    </font>
    <font>
      <sz val="10"/>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s>
  <fills count="6">
    <fill>
      <patternFill patternType="none"/>
    </fill>
    <fill>
      <patternFill patternType="gray125"/>
    </fill>
    <fill>
      <patternFill patternType="solid">
        <fgColor rgb="FFD9D9D9"/>
        <bgColor rgb="FFDCDCDC"/>
      </patternFill>
    </fill>
    <fill>
      <patternFill patternType="solid">
        <fgColor rgb="FFFFFF99"/>
        <bgColor rgb="FFFBE3D6"/>
      </patternFill>
    </fill>
    <fill>
      <patternFill patternType="solid">
        <fgColor rgb="FFDCE9F9"/>
        <bgColor rgb="FFDCDCDC"/>
      </patternFill>
    </fill>
    <fill>
      <patternFill patternType="solid">
        <fgColor rgb="FFFBE3D6"/>
        <bgColor rgb="FFDCDCD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xf numFmtId="170" fontId="8" fillId="3" borderId="1" xfId="0" applyFont="true" applyBorder="tru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2" fontId="8" fillId="3" borderId="1" xfId="0" applyFont="true" applyBorder="tru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center" textRotation="0" wrapText="true" indent="0" shrinkToFit="false"/>
      <protection locked="true" hidden="false"/>
    </xf>
    <xf numFmtId="164" fontId="6" fillId="5" borderId="1" xfId="0" applyFont="true" applyBorder="true" applyAlignment="true" applyProtection="false">
      <alignment horizontal="general" vertical="center" textRotation="0" wrapText="true" indent="0" shrinkToFit="false"/>
      <protection locked="true" hidden="false"/>
    </xf>
    <xf numFmtId="169" fontId="8" fillId="3" borderId="1" xfId="0" applyFont="true" applyBorder="tru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74" fontId="0" fillId="0" borderId="1" xfId="0" applyFont="false" applyBorder="tru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75" fontId="0" fillId="0" borderId="1" xfId="0" applyFont="fals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72" fontId="0" fillId="0" borderId="1" xfId="0" applyFont="fals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b val="1"/>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8C8C8C"/>
      <rgbColor rgb="FF993366"/>
      <rgbColor rgb="FFFBE3D6"/>
      <rgbColor rgb="FFDCE9F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CDCDC"/>
      <rgbColor rgb="FFFFFF99"/>
      <rgbColor rgb="FFB8B6AE"/>
      <rgbColor rgb="FFFF99CC"/>
      <rgbColor rgb="FFCC99FF"/>
      <rgbColor rgb="FFFFCC99"/>
      <rgbColor rgb="FF2A78D6"/>
      <rgbColor rgb="FF33CCCC"/>
      <rgbColor rgb="FF99CC00"/>
      <rgbColor rgb="FFFFCC00"/>
      <rgbColor rgb="FFFF9900"/>
      <rgbColor rgb="FFEB6834"/>
      <rgbColor rgb="FF646464"/>
      <rgbColor rgb="FF9E9E9E"/>
      <rgbColor rgb="FF003366"/>
      <rgbColor rgb="FF339966"/>
      <rgbColor rgb="FF003300"/>
      <rgbColor rgb="FF333300"/>
      <rgbColor rgb="FF993300"/>
      <rgbColor rgb="FF993366"/>
      <rgbColor rgb="FF595959"/>
      <rgbColor rgb="FF4A4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Present worth by category (salvage shown below zero)</a:t>
            </a:r>
          </a:p>
        </c:rich>
      </c:tx>
      <c:overlay val="0"/>
      <c:spPr>
        <a:noFill/>
        <a:ln w="0">
          <a:noFill/>
        </a:ln>
      </c:spPr>
    </c:title>
    <c:autoTitleDeleted val="0"/>
    <c:plotArea>
      <c:barChart>
        <c:barDir val="col"/>
        <c:grouping val="stacked"/>
        <c:varyColors val="0"/>
        <c:ser>
          <c:idx val="0"/>
          <c:order val="0"/>
          <c:tx>
            <c:strRef>
              <c:f>MBT!B169</c:f>
              <c:strCache>
                <c:ptCount val="1"/>
                <c:pt idx="0">
                  <c:v>Initial</c:v>
                </c:pt>
              </c:strCache>
            </c:strRef>
          </c:tx>
          <c:spPr>
            <a:solidFill>
              <a:srgbClr val="4a4a4a"/>
            </a:solidFill>
            <a:ln w="0">
              <a:solidFill>
                <a:srgbClr val="4a4a4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MBT!$A$170:$A$171</c:f>
              <c:strCache>
                <c:ptCount val="2"/>
                <c:pt idx="0">
                  <c:v>HMA</c:v>
                </c:pt>
                <c:pt idx="1">
                  <c:v>PCC</c:v>
                </c:pt>
              </c:strCache>
            </c:strRef>
          </c:cat>
          <c:val>
            <c:numRef>
              <c:f>MBT!$B$170:$B$171</c:f>
              <c:numCache>
                <c:formatCode>\$#,##0;"($"#,##0\);\-</c:formatCode>
                <c:ptCount val="2"/>
                <c:pt idx="0">
                  <c:v>5306576.53</c:v>
                </c:pt>
                <c:pt idx="1">
                  <c:v>8410244.97</c:v>
                </c:pt>
              </c:numCache>
            </c:numRef>
          </c:val>
        </c:ser>
        <c:ser>
          <c:idx val="1"/>
          <c:order val="1"/>
          <c:tx>
            <c:strRef>
              <c:f>MBT!C169</c:f>
              <c:strCache>
                <c:ptCount val="1"/>
                <c:pt idx="0">
                  <c:v>Maintenance</c:v>
                </c:pt>
              </c:strCache>
            </c:strRef>
          </c:tx>
          <c:spPr>
            <a:solidFill>
              <a:srgbClr val="8c8c8c"/>
            </a:solidFill>
            <a:ln w="0">
              <a:solidFill>
                <a:srgbClr val="8c8c8c"/>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MBT!$A$170:$A$171</c:f>
              <c:strCache>
                <c:ptCount val="2"/>
                <c:pt idx="0">
                  <c:v>HMA</c:v>
                </c:pt>
                <c:pt idx="1">
                  <c:v>PCC</c:v>
                </c:pt>
              </c:strCache>
            </c:strRef>
          </c:cat>
          <c:val>
            <c:numRef>
              <c:f>MBT!$C$170:$C$171</c:f>
              <c:numCache>
                <c:formatCode>\$#,##0;"($"#,##0\);\-</c:formatCode>
                <c:ptCount val="2"/>
                <c:pt idx="0">
                  <c:v>2033261.34056966</c:v>
                </c:pt>
                <c:pt idx="1">
                  <c:v>174828.983032042</c:v>
                </c:pt>
              </c:numCache>
            </c:numRef>
          </c:val>
        </c:ser>
        <c:ser>
          <c:idx val="2"/>
          <c:order val="2"/>
          <c:tx>
            <c:strRef>
              <c:f>MBT!D169</c:f>
              <c:strCache>
                <c:ptCount val="1"/>
                <c:pt idx="0">
                  <c:v>Rehabilitation</c:v>
                </c:pt>
              </c:strCache>
            </c:strRef>
          </c:tx>
          <c:spPr>
            <a:solidFill>
              <a:srgbClr val="646464"/>
            </a:solidFill>
            <a:ln w="0">
              <a:solidFill>
                <a:srgbClr val="646464"/>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MBT!$A$170:$A$171</c:f>
              <c:strCache>
                <c:ptCount val="2"/>
                <c:pt idx="0">
                  <c:v>HMA</c:v>
                </c:pt>
                <c:pt idx="1">
                  <c:v>PCC</c:v>
                </c:pt>
              </c:strCache>
            </c:strRef>
          </c:cat>
          <c:val>
            <c:numRef>
              <c:f>MBT!$D$170:$D$171</c:f>
              <c:numCache>
                <c:formatCode>\$#,##0;"($"#,##0\);\-</c:formatCode>
                <c:ptCount val="2"/>
                <c:pt idx="0">
                  <c:v>1274870.38217857</c:v>
                </c:pt>
                <c:pt idx="1">
                  <c:v>192863.629597823</c:v>
                </c:pt>
              </c:numCache>
            </c:numRef>
          </c:val>
        </c:ser>
        <c:ser>
          <c:idx val="3"/>
          <c:order val="3"/>
          <c:tx>
            <c:strRef>
              <c:f>MBT!E169</c:f>
              <c:strCache>
                <c:ptCount val="1"/>
                <c:pt idx="0">
                  <c:v>Lost revenue</c:v>
                </c:pt>
              </c:strCache>
            </c:strRef>
          </c:tx>
          <c:spPr>
            <a:solidFill>
              <a:srgbClr val="b8b6ae"/>
            </a:solidFill>
            <a:ln w="0">
              <a:solidFill>
                <a:srgbClr val="b8b6ae"/>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MBT!$A$170:$A$171</c:f>
              <c:strCache>
                <c:ptCount val="2"/>
                <c:pt idx="0">
                  <c:v>HMA</c:v>
                </c:pt>
                <c:pt idx="1">
                  <c:v>PCC</c:v>
                </c:pt>
              </c:strCache>
            </c:strRef>
          </c:cat>
          <c:val>
            <c:numRef>
              <c:f>MBT!$E$170:$E$171</c:f>
              <c:numCache>
                <c:formatCode>\$#,##0;"($"#,##0\);\-</c:formatCode>
                <c:ptCount val="2"/>
                <c:pt idx="0">
                  <c:v>313136.083848027</c:v>
                </c:pt>
                <c:pt idx="1">
                  <c:v>117024.304495167</c:v>
                </c:pt>
              </c:numCache>
            </c:numRef>
          </c:val>
        </c:ser>
        <c:ser>
          <c:idx val="4"/>
          <c:order val="4"/>
          <c:tx>
            <c:strRef>
              <c:f>MBT!F169</c:f>
              <c:strCache>
                <c:ptCount val="1"/>
                <c:pt idx="0">
                  <c:v>Salvage</c:v>
                </c:pt>
              </c:strCache>
            </c:strRef>
          </c:tx>
          <c:spPr>
            <a:solidFill>
              <a:srgbClr val="dcdcdc"/>
            </a:solidFill>
            <a:ln w="0">
              <a:solidFill>
                <a:srgbClr val="dcdcdc"/>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MBT!$A$170:$A$171</c:f>
              <c:strCache>
                <c:ptCount val="2"/>
                <c:pt idx="0">
                  <c:v>HMA</c:v>
                </c:pt>
                <c:pt idx="1">
                  <c:v>PCC</c:v>
                </c:pt>
              </c:strCache>
            </c:strRef>
          </c:cat>
          <c:val>
            <c:numRef>
              <c:f>MBT!$F$170:$F$171</c:f>
              <c:numCache>
                <c:formatCode>\$#,##0;"($"#,##0\);\-</c:formatCode>
                <c:ptCount val="2"/>
                <c:pt idx="0">
                  <c:v>-118577.911707642</c:v>
                </c:pt>
                <c:pt idx="1">
                  <c:v>-866227.392981313</c:v>
                </c:pt>
              </c:numCache>
            </c:numRef>
          </c:val>
        </c:ser>
        <c:gapWidth val="60"/>
        <c:overlap val="100"/>
        <c:axId val="6446649"/>
        <c:axId val="57576632"/>
      </c:barChart>
      <c:catAx>
        <c:axId val="644664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576632"/>
        <c:crosses val="autoZero"/>
        <c:auto val="1"/>
        <c:lblAlgn val="ctr"/>
        <c:lblOffset val="100"/>
        <c:noMultiLvlLbl val="0"/>
      </c:catAx>
      <c:valAx>
        <c:axId val="57576632"/>
        <c:scaling>
          <c:orientation val="minMax"/>
        </c:scaling>
        <c:delete val="0"/>
        <c:axPos val="l"/>
        <c:numFmt formatCode="\$#,##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4664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Expenditure stream by calendar year (undiscounted, incl. lost revenue)</a:t>
            </a:r>
          </a:p>
        </c:rich>
      </c:tx>
      <c:overlay val="0"/>
      <c:spPr>
        <a:noFill/>
        <a:ln w="0">
          <a:noFill/>
        </a:ln>
      </c:spPr>
    </c:title>
    <c:autoTitleDeleted val="0"/>
    <c:plotArea>
      <c:barChart>
        <c:barDir val="col"/>
        <c:grouping val="clustered"/>
        <c:varyColors val="0"/>
        <c:ser>
          <c:idx val="0"/>
          <c:order val="0"/>
          <c:tx>
            <c:strRef>
              <c:f>MBT!M93</c:f>
              <c:strCache>
                <c:ptCount val="1"/>
                <c:pt idx="0">
                  <c:v>HMA total</c:v>
                </c:pt>
              </c:strCache>
            </c:strRef>
          </c:tx>
          <c:spPr>
            <a:solidFill>
              <a:srgbClr val="2a78d6"/>
            </a:solidFill>
            <a:ln w="0">
              <a:solidFill>
                <a:srgbClr val="2a78d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MBT!$B$94:$B$124</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MBT!$M$94:$M$124</c:f>
              <c:numCache>
                <c:formatCode>\$#,##0;"($"#,##0\);\-</c:formatCode>
                <c:ptCount val="31"/>
                <c:pt idx="0">
                  <c:v>5306576.53</c:v>
                </c:pt>
                <c:pt idx="1">
                  <c:v>0</c:v>
                </c:pt>
                <c:pt idx="2">
                  <c:v>0</c:v>
                </c:pt>
                <c:pt idx="3">
                  <c:v>0</c:v>
                </c:pt>
                <c:pt idx="4">
                  <c:v>535878.2</c:v>
                </c:pt>
                <c:pt idx="5">
                  <c:v>0</c:v>
                </c:pt>
                <c:pt idx="6">
                  <c:v>0</c:v>
                </c:pt>
                <c:pt idx="7">
                  <c:v>0</c:v>
                </c:pt>
                <c:pt idx="8">
                  <c:v>535878.2</c:v>
                </c:pt>
                <c:pt idx="9">
                  <c:v>0</c:v>
                </c:pt>
                <c:pt idx="10">
                  <c:v>0</c:v>
                </c:pt>
                <c:pt idx="11">
                  <c:v>0</c:v>
                </c:pt>
                <c:pt idx="12">
                  <c:v>617860.34</c:v>
                </c:pt>
                <c:pt idx="13">
                  <c:v>0</c:v>
                </c:pt>
                <c:pt idx="14">
                  <c:v>0</c:v>
                </c:pt>
                <c:pt idx="15">
                  <c:v>0</c:v>
                </c:pt>
                <c:pt idx="16">
                  <c:v>631735.52</c:v>
                </c:pt>
                <c:pt idx="17">
                  <c:v>0</c:v>
                </c:pt>
                <c:pt idx="18">
                  <c:v>0</c:v>
                </c:pt>
                <c:pt idx="19">
                  <c:v>0</c:v>
                </c:pt>
                <c:pt idx="20">
                  <c:v>2435178.42</c:v>
                </c:pt>
                <c:pt idx="21">
                  <c:v>0</c:v>
                </c:pt>
                <c:pt idx="22">
                  <c:v>0</c:v>
                </c:pt>
                <c:pt idx="23">
                  <c:v>0</c:v>
                </c:pt>
                <c:pt idx="24">
                  <c:v>535878.2</c:v>
                </c:pt>
                <c:pt idx="25">
                  <c:v>0</c:v>
                </c:pt>
                <c:pt idx="26">
                  <c:v>0</c:v>
                </c:pt>
                <c:pt idx="27">
                  <c:v>0</c:v>
                </c:pt>
                <c:pt idx="28">
                  <c:v>647878.09</c:v>
                </c:pt>
                <c:pt idx="29">
                  <c:v>0</c:v>
                </c:pt>
                <c:pt idx="30">
                  <c:v>-287819.715</c:v>
                </c:pt>
              </c:numCache>
            </c:numRef>
          </c:val>
        </c:ser>
        <c:ser>
          <c:idx val="1"/>
          <c:order val="1"/>
          <c:tx>
            <c:strRef>
              <c:f>MBT!N93</c:f>
              <c:strCache>
                <c:ptCount val="1"/>
                <c:pt idx="0">
                  <c:v>PCC total</c:v>
                </c:pt>
              </c:strCache>
            </c:strRef>
          </c:tx>
          <c:spPr>
            <a:solidFill>
              <a:srgbClr val="eb6834"/>
            </a:solidFill>
            <a:ln w="0">
              <a:solidFill>
                <a:srgbClr val="eb6834"/>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MBT!$B$94:$B$124</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MBT!$N$94:$N$124</c:f>
              <c:numCache>
                <c:formatCode>\$#,##0;"($"#,##0\);\-</c:formatCode>
                <c:ptCount val="31"/>
                <c:pt idx="0">
                  <c:v>8410244.97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386136.1</c:v>
                </c:pt>
                <c:pt idx="20">
                  <c:v>0</c:v>
                </c:pt>
                <c:pt idx="21">
                  <c:v>0</c:v>
                </c:pt>
                <c:pt idx="22">
                  <c:v>0</c:v>
                </c:pt>
                <c:pt idx="23">
                  <c:v>0</c:v>
                </c:pt>
                <c:pt idx="24">
                  <c:v>0</c:v>
                </c:pt>
                <c:pt idx="25">
                  <c:v>0</c:v>
                </c:pt>
                <c:pt idx="26">
                  <c:v>0</c:v>
                </c:pt>
                <c:pt idx="27">
                  <c:v>587550.7</c:v>
                </c:pt>
                <c:pt idx="28">
                  <c:v>0</c:v>
                </c:pt>
                <c:pt idx="29">
                  <c:v>0</c:v>
                </c:pt>
                <c:pt idx="30">
                  <c:v>-2102561.2425</c:v>
                </c:pt>
              </c:numCache>
            </c:numRef>
          </c:val>
        </c:ser>
        <c:gapWidth val="40"/>
        <c:overlap val="0"/>
        <c:axId val="77304267"/>
        <c:axId val="85744062"/>
      </c:barChart>
      <c:catAx>
        <c:axId val="7730426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744062"/>
        <c:crosses val="autoZero"/>
        <c:auto val="1"/>
        <c:lblAlgn val="ctr"/>
        <c:lblOffset val="100"/>
        <c:noMultiLvlLbl val="0"/>
      </c:catAx>
      <c:valAx>
        <c:axId val="85744062"/>
        <c:scaling>
          <c:orientation val="minMax"/>
        </c:scaling>
        <c:delete val="0"/>
        <c:axPos val="l"/>
        <c:numFmt formatCode="\$#,##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30426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discounted cost (crossover = payback year of the higher first cost)</a:t>
            </a:r>
          </a:p>
        </c:rich>
      </c:tx>
      <c:overlay val="0"/>
      <c:spPr>
        <a:noFill/>
        <a:ln w="0">
          <a:noFill/>
        </a:ln>
      </c:spPr>
    </c:title>
    <c:autoTitleDeleted val="0"/>
    <c:plotArea>
      <c:lineChart>
        <c:grouping val="standard"/>
        <c:varyColors val="0"/>
        <c:ser>
          <c:idx val="0"/>
          <c:order val="0"/>
          <c:tx>
            <c:strRef>
              <c:f>MBT!G93</c:f>
              <c:strCache>
                <c:ptCount val="1"/>
                <c:pt idx="0">
                  <c:v>HMA cumulative PW</c:v>
                </c:pt>
              </c:strCache>
            </c:strRef>
          </c:tx>
          <c:spPr>
            <a:solidFill>
              <a:srgbClr val="2a78d6"/>
            </a:solidFill>
            <a:ln w="2196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MBT!$B$94:$B$124</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MBT!$G$94:$G$124</c:f>
              <c:numCache>
                <c:formatCode>\$#,##0;"($"#,##0\);\-</c:formatCode>
                <c:ptCount val="31"/>
                <c:pt idx="0">
                  <c:v>5306576.53</c:v>
                </c:pt>
                <c:pt idx="1">
                  <c:v>5306576.53</c:v>
                </c:pt>
                <c:pt idx="2">
                  <c:v>5306576.53</c:v>
                </c:pt>
                <c:pt idx="3">
                  <c:v>5306576.53</c:v>
                </c:pt>
                <c:pt idx="4">
                  <c:v>5782697.36996037</c:v>
                </c:pt>
                <c:pt idx="5">
                  <c:v>5782697.36996037</c:v>
                </c:pt>
                <c:pt idx="6">
                  <c:v>5782697.36996037</c:v>
                </c:pt>
                <c:pt idx="7">
                  <c:v>5782697.36996037</c:v>
                </c:pt>
                <c:pt idx="8">
                  <c:v>6205724.5695079</c:v>
                </c:pt>
                <c:pt idx="9">
                  <c:v>6205724.5695079</c:v>
                </c:pt>
                <c:pt idx="10">
                  <c:v>6205724.5695079</c:v>
                </c:pt>
                <c:pt idx="11">
                  <c:v>6205724.5695079</c:v>
                </c:pt>
                <c:pt idx="12">
                  <c:v>6639079.38075309</c:v>
                </c:pt>
                <c:pt idx="13">
                  <c:v>6639079.38075309</c:v>
                </c:pt>
                <c:pt idx="14">
                  <c:v>6639079.38075309</c:v>
                </c:pt>
                <c:pt idx="15">
                  <c:v>6639079.38075309</c:v>
                </c:pt>
                <c:pt idx="16">
                  <c:v>7032756.07114812</c:v>
                </c:pt>
                <c:pt idx="17">
                  <c:v>7032756.07114812</c:v>
                </c:pt>
                <c:pt idx="18">
                  <c:v>7032756.07114812</c:v>
                </c:pt>
                <c:pt idx="19">
                  <c:v>7032756.07114812</c:v>
                </c:pt>
                <c:pt idx="20">
                  <c:v>8381055.31941991</c:v>
                </c:pt>
                <c:pt idx="21">
                  <c:v>8381055.31941991</c:v>
                </c:pt>
                <c:pt idx="22">
                  <c:v>8381055.31941991</c:v>
                </c:pt>
                <c:pt idx="23">
                  <c:v>8381055.31941991</c:v>
                </c:pt>
                <c:pt idx="24">
                  <c:v>8644671.8845688</c:v>
                </c:pt>
                <c:pt idx="25">
                  <c:v>8644671.8845688</c:v>
                </c:pt>
                <c:pt idx="26">
                  <c:v>8644671.8845688</c:v>
                </c:pt>
                <c:pt idx="27">
                  <c:v>8644671.8845688</c:v>
                </c:pt>
                <c:pt idx="28">
                  <c:v>8927844.33659625</c:v>
                </c:pt>
                <c:pt idx="29">
                  <c:v>8927844.33659625</c:v>
                </c:pt>
                <c:pt idx="30">
                  <c:v>8809266.42488861</c:v>
                </c:pt>
              </c:numCache>
            </c:numRef>
          </c:val>
          <c:smooth val="0"/>
        </c:ser>
        <c:ser>
          <c:idx val="1"/>
          <c:order val="1"/>
          <c:tx>
            <c:strRef>
              <c:f>MBT!H93</c:f>
              <c:strCache>
                <c:ptCount val="1"/>
                <c:pt idx="0">
                  <c:v>PCC cumulative PW</c:v>
                </c:pt>
              </c:strCache>
            </c:strRef>
          </c:tx>
          <c:spPr>
            <a:solidFill>
              <a:srgbClr val="eb6834"/>
            </a:solidFill>
            <a:ln w="2196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MBT!$B$94:$B$124</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MBT!$H$94:$H$124</c:f>
              <c:numCache>
                <c:formatCode>\$#,##0;"($"#,##0\);\-</c:formatCode>
                <c:ptCount val="31"/>
                <c:pt idx="0">
                  <c:v>8410244.97</c:v>
                </c:pt>
                <c:pt idx="1">
                  <c:v>8410244.97</c:v>
                </c:pt>
                <c:pt idx="2">
                  <c:v>8410244.97</c:v>
                </c:pt>
                <c:pt idx="3">
                  <c:v>8410244.97</c:v>
                </c:pt>
                <c:pt idx="4">
                  <c:v>8410244.97</c:v>
                </c:pt>
                <c:pt idx="5">
                  <c:v>8410244.97</c:v>
                </c:pt>
                <c:pt idx="6">
                  <c:v>8410244.97</c:v>
                </c:pt>
                <c:pt idx="7">
                  <c:v>8410244.97</c:v>
                </c:pt>
                <c:pt idx="8">
                  <c:v>8410244.97</c:v>
                </c:pt>
                <c:pt idx="9">
                  <c:v>8410244.97</c:v>
                </c:pt>
                <c:pt idx="10">
                  <c:v>8410244.97</c:v>
                </c:pt>
                <c:pt idx="11">
                  <c:v>8410244.97</c:v>
                </c:pt>
                <c:pt idx="12">
                  <c:v>8410244.97</c:v>
                </c:pt>
                <c:pt idx="13">
                  <c:v>8410244.97</c:v>
                </c:pt>
                <c:pt idx="14">
                  <c:v>8410244.97</c:v>
                </c:pt>
                <c:pt idx="15">
                  <c:v>8410244.97</c:v>
                </c:pt>
                <c:pt idx="16">
                  <c:v>8410244.97</c:v>
                </c:pt>
                <c:pt idx="17">
                  <c:v>8410244.97</c:v>
                </c:pt>
                <c:pt idx="18">
                  <c:v>8410244.97</c:v>
                </c:pt>
                <c:pt idx="19">
                  <c:v>8630452.99227765</c:v>
                </c:pt>
                <c:pt idx="20">
                  <c:v>8630452.99227765</c:v>
                </c:pt>
                <c:pt idx="21">
                  <c:v>8630452.99227765</c:v>
                </c:pt>
                <c:pt idx="22">
                  <c:v>8630452.99227765</c:v>
                </c:pt>
                <c:pt idx="23">
                  <c:v>8630452.99227765</c:v>
                </c:pt>
                <c:pt idx="24">
                  <c:v>8630452.99227765</c:v>
                </c:pt>
                <c:pt idx="25">
                  <c:v>8630452.99227765</c:v>
                </c:pt>
                <c:pt idx="26">
                  <c:v>8630452.99227765</c:v>
                </c:pt>
                <c:pt idx="27">
                  <c:v>8894961.88712503</c:v>
                </c:pt>
                <c:pt idx="28">
                  <c:v>8894961.88712503</c:v>
                </c:pt>
                <c:pt idx="29">
                  <c:v>8894961.88712503</c:v>
                </c:pt>
                <c:pt idx="30">
                  <c:v>8028734.49414372</c:v>
                </c:pt>
              </c:numCache>
            </c:numRef>
          </c:val>
          <c:smooth val="0"/>
        </c:ser>
        <c:hiLowLines>
          <c:spPr>
            <a:ln w="0">
              <a:noFill/>
            </a:ln>
          </c:spPr>
        </c:hiLowLines>
        <c:marker val="0"/>
        <c:axId val="21992402"/>
        <c:axId val="52864960"/>
      </c:lineChart>
      <c:catAx>
        <c:axId val="2199240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864960"/>
        <c:crosses val="autoZero"/>
        <c:auto val="1"/>
        <c:lblAlgn val="ctr"/>
        <c:lblOffset val="100"/>
        <c:noMultiLvlLbl val="0"/>
      </c:catAx>
      <c:valAx>
        <c:axId val="52864960"/>
        <c:scaling>
          <c:orientation val="minMax"/>
        </c:scaling>
        <c:delete val="0"/>
        <c:axPos val="l"/>
        <c:numFmt formatCode="\$#,##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99240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present worth vs. discount rate (TDOT 3%, FAA AIP 7%)</a:t>
            </a:r>
          </a:p>
        </c:rich>
      </c:tx>
      <c:overlay val="0"/>
      <c:spPr>
        <a:noFill/>
        <a:ln w="0">
          <a:noFill/>
        </a:ln>
      </c:spPr>
    </c:title>
    <c:autoTitleDeleted val="0"/>
    <c:plotArea>
      <c:scatterChart>
        <c:scatterStyle val="line"/>
        <c:varyColors val="0"/>
        <c:ser>
          <c:idx val="0"/>
          <c:order val="0"/>
          <c:tx>
            <c:strRef>
              <c:f>MBT!B64</c:f>
              <c:strCache>
                <c:ptCount val="1"/>
                <c:pt idx="0">
                  <c:v>NPW HMA</c:v>
                </c:pt>
              </c:strCache>
            </c:strRef>
          </c:tx>
          <c:spPr>
            <a:solidFill>
              <a:srgbClr val="2a78d6"/>
            </a:solidFill>
            <a:ln w="2196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MBT!$A$65:$A$89</c:f>
              <c:numCache>
                <c:formatCode>0.00</c:formatCode>
                <c:ptCount val="25"/>
                <c:pt idx="0">
                  <c:v>2</c:v>
                </c:pt>
                <c:pt idx="1">
                  <c:v>2.25</c:v>
                </c:pt>
                <c:pt idx="2">
                  <c:v>2.5</c:v>
                </c:pt>
                <c:pt idx="3">
                  <c:v>2.75</c:v>
                </c:pt>
                <c:pt idx="4">
                  <c:v>3</c:v>
                </c:pt>
                <c:pt idx="5">
                  <c:v>3.25</c:v>
                </c:pt>
                <c:pt idx="6">
                  <c:v>3.5</c:v>
                </c:pt>
                <c:pt idx="7">
                  <c:v>3.75</c:v>
                </c:pt>
                <c:pt idx="8">
                  <c:v>4</c:v>
                </c:pt>
                <c:pt idx="9">
                  <c:v>4.25</c:v>
                </c:pt>
                <c:pt idx="10">
                  <c:v>4.5</c:v>
                </c:pt>
                <c:pt idx="11">
                  <c:v>4.75</c:v>
                </c:pt>
                <c:pt idx="12">
                  <c:v>5</c:v>
                </c:pt>
                <c:pt idx="13">
                  <c:v>5.25</c:v>
                </c:pt>
                <c:pt idx="14">
                  <c:v>5.5</c:v>
                </c:pt>
                <c:pt idx="15">
                  <c:v>5.75</c:v>
                </c:pt>
                <c:pt idx="16">
                  <c:v>6</c:v>
                </c:pt>
                <c:pt idx="17">
                  <c:v>6.25</c:v>
                </c:pt>
                <c:pt idx="18">
                  <c:v>6.5</c:v>
                </c:pt>
                <c:pt idx="19">
                  <c:v>6.75</c:v>
                </c:pt>
                <c:pt idx="20">
                  <c:v>7</c:v>
                </c:pt>
                <c:pt idx="21">
                  <c:v>7.25</c:v>
                </c:pt>
                <c:pt idx="22">
                  <c:v>7.5</c:v>
                </c:pt>
                <c:pt idx="23">
                  <c:v>7.75</c:v>
                </c:pt>
                <c:pt idx="24">
                  <c:v>8</c:v>
                </c:pt>
              </c:numCache>
            </c:numRef>
          </c:xVal>
          <c:yVal>
            <c:numRef>
              <c:f>MBT!$B$65:$B$89</c:f>
              <c:numCache>
                <c:formatCode>\$#,##0;"($"#,##0\);\-</c:formatCode>
                <c:ptCount val="25"/>
                <c:pt idx="0">
                  <c:v>9391575.85614855</c:v>
                </c:pt>
                <c:pt idx="1">
                  <c:v>9235388.81162657</c:v>
                </c:pt>
                <c:pt idx="2">
                  <c:v>9086526.69346631</c:v>
                </c:pt>
                <c:pt idx="3">
                  <c:v>8944606.40334678</c:v>
                </c:pt>
                <c:pt idx="4">
                  <c:v>8809266.42488861</c:v>
                </c:pt>
                <c:pt idx="5">
                  <c:v>8680165.53471751</c:v>
                </c:pt>
                <c:pt idx="6">
                  <c:v>8556981.59438036</c:v>
                </c:pt>
                <c:pt idx="7">
                  <c:v>8439410.41782177</c:v>
                </c:pt>
                <c:pt idx="8">
                  <c:v>8327164.70948887</c:v>
                </c:pt>
                <c:pt idx="9">
                  <c:v>8219973.06846578</c:v>
                </c:pt>
                <c:pt idx="10">
                  <c:v>8117579.05435089</c:v>
                </c:pt>
                <c:pt idx="11">
                  <c:v>8019740.31087828</c:v>
                </c:pt>
                <c:pt idx="12">
                  <c:v>7926227.74355441</c:v>
                </c:pt>
                <c:pt idx="13">
                  <c:v>7836824.74783077</c:v>
                </c:pt>
                <c:pt idx="14">
                  <c:v>7751326.48456671</c:v>
                </c:pt>
                <c:pt idx="15">
                  <c:v>7669539.19975294</c:v>
                </c:pt>
                <c:pt idx="16">
                  <c:v>7591279.58566834</c:v>
                </c:pt>
                <c:pt idx="17">
                  <c:v>7516374.18083016</c:v>
                </c:pt>
                <c:pt idx="18">
                  <c:v>7444658.80627329</c:v>
                </c:pt>
                <c:pt idx="19">
                  <c:v>7375978.0358565</c:v>
                </c:pt>
                <c:pt idx="20">
                  <c:v>7310184.69844594</c:v>
                </c:pt>
                <c:pt idx="21">
                  <c:v>7247139.40996721</c:v>
                </c:pt>
                <c:pt idx="22">
                  <c:v>7186710.1334492</c:v>
                </c:pt>
                <c:pt idx="23">
                  <c:v>7128771.76530596</c:v>
                </c:pt>
                <c:pt idx="24">
                  <c:v>7073205.74621684</c:v>
                </c:pt>
              </c:numCache>
            </c:numRef>
          </c:yVal>
          <c:smooth val="0"/>
        </c:ser>
        <c:ser>
          <c:idx val="1"/>
          <c:order val="1"/>
          <c:tx>
            <c:strRef>
              <c:f>MBT!C64</c:f>
              <c:strCache>
                <c:ptCount val="1"/>
                <c:pt idx="0">
                  <c:v>NPW PCC</c:v>
                </c:pt>
              </c:strCache>
            </c:strRef>
          </c:tx>
          <c:spPr>
            <a:solidFill>
              <a:srgbClr val="eb6834"/>
            </a:solidFill>
            <a:ln w="2196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MBT!$A$65:$A$89</c:f>
              <c:numCache>
                <c:formatCode>0.00</c:formatCode>
                <c:ptCount val="25"/>
                <c:pt idx="0">
                  <c:v>2</c:v>
                </c:pt>
                <c:pt idx="1">
                  <c:v>2.25</c:v>
                </c:pt>
                <c:pt idx="2">
                  <c:v>2.5</c:v>
                </c:pt>
                <c:pt idx="3">
                  <c:v>2.75</c:v>
                </c:pt>
                <c:pt idx="4">
                  <c:v>3</c:v>
                </c:pt>
                <c:pt idx="5">
                  <c:v>3.25</c:v>
                </c:pt>
                <c:pt idx="6">
                  <c:v>3.5</c:v>
                </c:pt>
                <c:pt idx="7">
                  <c:v>3.75</c:v>
                </c:pt>
                <c:pt idx="8">
                  <c:v>4</c:v>
                </c:pt>
                <c:pt idx="9">
                  <c:v>4.25</c:v>
                </c:pt>
                <c:pt idx="10">
                  <c:v>4.5</c:v>
                </c:pt>
                <c:pt idx="11">
                  <c:v>4.75</c:v>
                </c:pt>
                <c:pt idx="12">
                  <c:v>5</c:v>
                </c:pt>
                <c:pt idx="13">
                  <c:v>5.25</c:v>
                </c:pt>
                <c:pt idx="14">
                  <c:v>5.5</c:v>
                </c:pt>
                <c:pt idx="15">
                  <c:v>5.75</c:v>
                </c:pt>
                <c:pt idx="16">
                  <c:v>6</c:v>
                </c:pt>
                <c:pt idx="17">
                  <c:v>6.25</c:v>
                </c:pt>
                <c:pt idx="18">
                  <c:v>6.5</c:v>
                </c:pt>
                <c:pt idx="19">
                  <c:v>6.75</c:v>
                </c:pt>
                <c:pt idx="20">
                  <c:v>7</c:v>
                </c:pt>
                <c:pt idx="21">
                  <c:v>7.25</c:v>
                </c:pt>
                <c:pt idx="22">
                  <c:v>7.5</c:v>
                </c:pt>
                <c:pt idx="23">
                  <c:v>7.75</c:v>
                </c:pt>
                <c:pt idx="24">
                  <c:v>8</c:v>
                </c:pt>
              </c:numCache>
            </c:numRef>
          </c:xVal>
          <c:yVal>
            <c:numRef>
              <c:f>MBT!$C$65:$C$89</c:f>
              <c:numCache>
                <c:formatCode>\$#,##0;"($"#,##0\);\-</c:formatCode>
                <c:ptCount val="25"/>
                <c:pt idx="0">
                  <c:v>7858761.46624381</c:v>
                </c:pt>
                <c:pt idx="1">
                  <c:v>7906890.3786048</c:v>
                </c:pt>
                <c:pt idx="2">
                  <c:v>7951051.48004625</c:v>
                </c:pt>
                <c:pt idx="3">
                  <c:v>7991567.41878717</c:v>
                </c:pt>
                <c:pt idx="4">
                  <c:v>8028734.49414372</c:v>
                </c:pt>
                <c:pt idx="5">
                  <c:v>8062824.83610427</c:v>
                </c:pt>
                <c:pt idx="6">
                  <c:v>8094088.40148547</c:v>
                </c:pt>
                <c:pt idx="7">
                  <c:v>8122754.80240763</c:v>
                </c:pt>
                <c:pt idx="8">
                  <c:v>8149034.98144904</c:v>
                </c:pt>
                <c:pt idx="9">
                  <c:v>8173122.74658374</c:v>
                </c:pt>
                <c:pt idx="10">
                  <c:v>8195196.17786431</c:v>
                </c:pt>
                <c:pt idx="11">
                  <c:v>8215418.91676977</c:v>
                </c:pt>
                <c:pt idx="12">
                  <c:v>8233941.34819005</c:v>
                </c:pt>
                <c:pt idx="13">
                  <c:v>8250901.68415396</c:v>
                </c:pt>
                <c:pt idx="14">
                  <c:v>8266426.95761948</c:v>
                </c:pt>
                <c:pt idx="15">
                  <c:v>8280633.93392678</c:v>
                </c:pt>
                <c:pt idx="16">
                  <c:v>8293629.94685933</c:v>
                </c:pt>
                <c:pt idx="17">
                  <c:v>8305513.66566087</c:v>
                </c:pt>
                <c:pt idx="18">
                  <c:v>8316375.79881129</c:v>
                </c:pt>
                <c:pt idx="19">
                  <c:v>8326299.73986685</c:v>
                </c:pt>
                <c:pt idx="20">
                  <c:v>8335362.16021672</c:v>
                </c:pt>
                <c:pt idx="21">
                  <c:v>8343633.55319342</c:v>
                </c:pt>
                <c:pt idx="22">
                  <c:v>8351178.73359688</c:v>
                </c:pt>
                <c:pt idx="23">
                  <c:v>8358057.29634632</c:v>
                </c:pt>
                <c:pt idx="24">
                  <c:v>8364324.03765928</c:v>
                </c:pt>
              </c:numCache>
            </c:numRef>
          </c:yVal>
          <c:smooth val="0"/>
        </c:ser>
        <c:axId val="29273369"/>
        <c:axId val="32130390"/>
      </c:scatterChart>
      <c:valAx>
        <c:axId val="29273369"/>
        <c:scaling>
          <c:orientation val="minMax"/>
          <c:max val="8"/>
          <c:min val="2"/>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Discount rate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130390"/>
        <c:crosses val="autoZero"/>
        <c:crossBetween val="midCat"/>
      </c:valAx>
      <c:valAx>
        <c:axId val="32130390"/>
        <c:scaling>
          <c:orientation val="minMax"/>
        </c:scaling>
        <c:delete val="0"/>
        <c:axPos val="l"/>
        <c:numFmt formatCode="\$#,##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273369"/>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PCC minus HMA present worth when one input moves (bars crossing zero flip the winner)</a:t>
            </a:r>
          </a:p>
        </c:rich>
      </c:tx>
      <c:overlay val="0"/>
      <c:spPr>
        <a:noFill/>
        <a:ln w="0">
          <a:noFill/>
        </a:ln>
      </c:spPr>
    </c:title>
    <c:autoTitleDeleted val="0"/>
    <c:plotArea>
      <c:barChart>
        <c:barDir val="bar"/>
        <c:grouping val="clustered"/>
        <c:varyColors val="0"/>
        <c:ser>
          <c:idx val="0"/>
          <c:order val="0"/>
          <c:tx>
            <c:strRef>
              <c:f>MBT!D129</c:f>
              <c:strCache>
                <c:ptCount val="1"/>
                <c:pt idx="0">
                  <c:v>Low PCC-HMA</c:v>
                </c:pt>
              </c:strCache>
            </c:strRef>
          </c:tx>
          <c:spPr>
            <a:solidFill>
              <a:srgbClr val="9e9e9e"/>
            </a:solidFill>
            <a:ln w="0">
              <a:solidFill>
                <a:srgbClr val="9e9e9e"/>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MBT!$A$130:$A$137</c:f>
              <c:strCache>
                <c:ptCount val="8"/>
                <c:pt idx="0">
                  <c:v>Discount rate</c:v>
                </c:pt>
                <c:pt idx="1">
                  <c:v>PCC salvage credit</c:v>
                </c:pt>
                <c:pt idx="2">
                  <c:v>HMA salvage credit</c:v>
                </c:pt>
                <c:pt idx="3">
                  <c:v>PCC direct costs</c:v>
                </c:pt>
                <c:pt idx="4">
                  <c:v>HMA direct costs</c:v>
                </c:pt>
                <c:pt idx="5">
                  <c:v>Closure durations</c:v>
                </c:pt>
                <c:pt idx="6">
                  <c:v>Lost revenue</c:v>
                </c:pt>
                <c:pt idx="7">
                  <c:v>Analysis period</c:v>
                </c:pt>
              </c:strCache>
            </c:strRef>
          </c:cat>
          <c:val>
            <c:numRef>
              <c:f>MBT!$D$130:$D$137</c:f>
              <c:numCache>
                <c:formatCode>\$#,##0;"($"#,##0\);\-</c:formatCode>
                <c:ptCount val="8"/>
                <c:pt idx="0">
                  <c:v>-1532814.38990474</c:v>
                </c:pt>
                <c:pt idx="1">
                  <c:v>85695.4622364212</c:v>
                </c:pt>
                <c:pt idx="2">
                  <c:v>-899109.842452534</c:v>
                </c:pt>
                <c:pt idx="3">
                  <c:v>-2362873.9686746</c:v>
                </c:pt>
                <c:pt idx="4">
                  <c:v>918694.137463225</c:v>
                </c:pt>
                <c:pt idx="5">
                  <c:v>-682476.041068461</c:v>
                </c:pt>
                <c:pt idx="6">
                  <c:v>-584420.151392032</c:v>
                </c:pt>
                <c:pt idx="7">
                  <c:v>-755380.711034078</c:v>
                </c:pt>
              </c:numCache>
            </c:numRef>
          </c:val>
        </c:ser>
        <c:ser>
          <c:idx val="1"/>
          <c:order val="1"/>
          <c:tx>
            <c:strRef>
              <c:f>MBT!E129</c:f>
              <c:strCache>
                <c:ptCount val="1"/>
                <c:pt idx="0">
                  <c:v>High PCC-HMA</c:v>
                </c:pt>
              </c:strCache>
            </c:strRef>
          </c:tx>
          <c:spPr>
            <a:solidFill>
              <a:srgbClr val="4a4a4a"/>
            </a:solidFill>
            <a:ln w="0">
              <a:solidFill>
                <a:srgbClr val="4a4a4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MBT!$A$130:$A$137</c:f>
              <c:strCache>
                <c:ptCount val="8"/>
                <c:pt idx="0">
                  <c:v>Discount rate</c:v>
                </c:pt>
                <c:pt idx="1">
                  <c:v>PCC salvage credit</c:v>
                </c:pt>
                <c:pt idx="2">
                  <c:v>HMA salvage credit</c:v>
                </c:pt>
                <c:pt idx="3">
                  <c:v>PCC direct costs</c:v>
                </c:pt>
                <c:pt idx="4">
                  <c:v>HMA direct costs</c:v>
                </c:pt>
                <c:pt idx="5">
                  <c:v>Closure durations</c:v>
                </c:pt>
                <c:pt idx="6">
                  <c:v>Lost revenue</c:v>
                </c:pt>
                <c:pt idx="7">
                  <c:v>Analysis period</c:v>
                </c:pt>
              </c:strCache>
            </c:strRef>
          </c:cat>
          <c:val>
            <c:numRef>
              <c:f>MBT!$E$130:$E$137</c:f>
              <c:numCache>
                <c:formatCode>\$#,##0;"($"#,##0\);\-</c:formatCode>
                <c:ptCount val="8"/>
                <c:pt idx="0">
                  <c:v>1291118.29144244</c:v>
                </c:pt>
                <c:pt idx="1">
                  <c:v>-780531.930744892</c:v>
                </c:pt>
                <c:pt idx="2">
                  <c:v>-780531.930744892</c:v>
                </c:pt>
                <c:pt idx="3">
                  <c:v>801810.107184816</c:v>
                </c:pt>
                <c:pt idx="4">
                  <c:v>-2479757.99895301</c:v>
                </c:pt>
                <c:pt idx="5">
                  <c:v>-976643.710097751</c:v>
                </c:pt>
                <c:pt idx="6">
                  <c:v>-780531.930744892</c:v>
                </c:pt>
                <c:pt idx="7">
                  <c:v>-780531.930744892</c:v>
                </c:pt>
              </c:numCache>
            </c:numRef>
          </c:val>
        </c:ser>
        <c:gapWidth val="50"/>
        <c:overlap val="0"/>
        <c:axId val="89385642"/>
        <c:axId val="61257056"/>
      </c:barChart>
      <c:catAx>
        <c:axId val="89385642"/>
        <c:scaling>
          <c:orientation val="maxMin"/>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61257056"/>
        <c:crosses val="autoZero"/>
        <c:auto val="1"/>
        <c:lblAlgn val="ctr"/>
        <c:lblOffset val="100"/>
        <c:noMultiLvlLbl val="0"/>
      </c:catAx>
      <c:valAx>
        <c:axId val="61257056"/>
        <c:scaling>
          <c:orientation val="minMax"/>
        </c:scaling>
        <c:delete val="0"/>
        <c:axPos val="l"/>
        <c:numFmt formatCode="\$#,##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38564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Runway closure timeline (bubble size = days closed; lane 1 HMA, lane 2 PCC)</a:t>
            </a:r>
          </a:p>
        </c:rich>
      </c:tx>
      <c:overlay val="0"/>
      <c:spPr>
        <a:noFill/>
        <a:ln w="0">
          <a:noFill/>
        </a:ln>
      </c:spPr>
    </c:title>
    <c:autoTitleDeleted val="0"/>
    <c:plotArea>
      <c:bubbleChart>
        <c:varyColors val="0"/>
        <c:ser>
          <c:idx val="0"/>
          <c:order val="0"/>
          <c:tx>
            <c:strRef>
              <c:f>"HMA closures"</c:f>
              <c:strCache>
                <c:ptCount val="1"/>
                <c:pt idx="0">
                  <c:v>HMA closures</c:v>
                </c:pt>
              </c:strCache>
            </c:strRef>
          </c:tx>
          <c:spPr>
            <a:solidFill>
              <a:srgbClr val="2a78d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MBT!$B$175:$B$181</c:f>
              <c:numCache>
                <c:formatCode>General</c:formatCode>
                <c:ptCount val="7"/>
                <c:pt idx="0">
                  <c:v>2031</c:v>
                </c:pt>
                <c:pt idx="1">
                  <c:v>2035</c:v>
                </c:pt>
                <c:pt idx="2">
                  <c:v>2039</c:v>
                </c:pt>
                <c:pt idx="3">
                  <c:v>2043</c:v>
                </c:pt>
                <c:pt idx="4">
                  <c:v>2047</c:v>
                </c:pt>
                <c:pt idx="5">
                  <c:v>2051</c:v>
                </c:pt>
                <c:pt idx="6">
                  <c:v>2055</c:v>
                </c:pt>
              </c:numCache>
            </c:numRef>
          </c:xVal>
          <c:yVal>
            <c:numRef>
              <c:f>MBT!$C$175:$C$181</c:f>
              <c:numCache>
                <c:formatCode>General</c:formatCode>
                <c:ptCount val="7"/>
                <c:pt idx="0">
                  <c:v>1</c:v>
                </c:pt>
                <c:pt idx="1">
                  <c:v>1</c:v>
                </c:pt>
                <c:pt idx="2">
                  <c:v>1</c:v>
                </c:pt>
                <c:pt idx="3">
                  <c:v>1</c:v>
                </c:pt>
                <c:pt idx="4">
                  <c:v>1</c:v>
                </c:pt>
                <c:pt idx="5">
                  <c:v>1</c:v>
                </c:pt>
                <c:pt idx="6">
                  <c:v>1</c:v>
                </c:pt>
              </c:numCache>
            </c:numRef>
          </c:yVal>
          <c:bubbleSize>
            <c:numRef>
              <c:f>MBT!$D$175:$D$181</c:f>
              <c:numCache>
                <c:formatCode>General</c:formatCode>
                <c:ptCount val="7"/>
                <c:pt idx="0">
                  <c:v>6</c:v>
                </c:pt>
                <c:pt idx="1">
                  <c:v>6</c:v>
                </c:pt>
                <c:pt idx="2">
                  <c:v>8</c:v>
                </c:pt>
                <c:pt idx="3">
                  <c:v>8</c:v>
                </c:pt>
                <c:pt idx="4">
                  <c:v>15</c:v>
                </c:pt>
                <c:pt idx="5">
                  <c:v>6</c:v>
                </c:pt>
                <c:pt idx="6">
                  <c:v>8</c:v>
                </c:pt>
              </c:numCache>
            </c:numRef>
          </c:bubbleSize>
          <c:bubble3D val="0"/>
        </c:ser>
        <c:ser>
          <c:idx val="1"/>
          <c:order val="1"/>
          <c:tx>
            <c:strRef>
              <c:f>"PCC closures"</c:f>
              <c:strCache>
                <c:ptCount val="1"/>
                <c:pt idx="0">
                  <c:v>PCC closures</c:v>
                </c:pt>
              </c:strCache>
            </c:strRef>
          </c:tx>
          <c:spPr>
            <a:solidFill>
              <a:srgbClr val="eb683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MBT!$B$182:$B$183</c:f>
              <c:numCache>
                <c:formatCode>General</c:formatCode>
                <c:ptCount val="2"/>
                <c:pt idx="0">
                  <c:v>2046</c:v>
                </c:pt>
                <c:pt idx="1">
                  <c:v>2054</c:v>
                </c:pt>
              </c:numCache>
            </c:numRef>
          </c:xVal>
          <c:yVal>
            <c:numRef>
              <c:f>MBT!$C$182:$C$183</c:f>
              <c:numCache>
                <c:formatCode>General</c:formatCode>
                <c:ptCount val="2"/>
                <c:pt idx="0">
                  <c:v>2</c:v>
                </c:pt>
                <c:pt idx="1">
                  <c:v>2</c:v>
                </c:pt>
              </c:numCache>
            </c:numRef>
          </c:yVal>
          <c:bubbleSize>
            <c:numRef>
              <c:f>MBT!$D$182:$D$183</c:f>
              <c:numCache>
                <c:formatCode>General</c:formatCode>
                <c:ptCount val="2"/>
                <c:pt idx="0">
                  <c:v>9</c:v>
                </c:pt>
                <c:pt idx="1">
                  <c:v>18</c:v>
                </c:pt>
              </c:numCache>
            </c:numRef>
          </c:bubbleSize>
          <c:bubble3D val="0"/>
        </c:ser>
        <c:axId val="68826533"/>
        <c:axId val="18438377"/>
      </c:bubbleChart>
      <c:valAx>
        <c:axId val="68826533"/>
        <c:scaling>
          <c:orientation val="minMax"/>
          <c:max val="2057"/>
          <c:min val="2027"/>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Calendar year</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438377"/>
        <c:crosses val="autoZero"/>
        <c:crossBetween val="midCat"/>
      </c:valAx>
      <c:valAx>
        <c:axId val="18438377"/>
        <c:scaling>
          <c:orientation val="minMax"/>
          <c:max val="3"/>
          <c:min val="0"/>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826533"/>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Runway closure days by calendar year</a:t>
            </a:r>
          </a:p>
        </c:rich>
      </c:tx>
      <c:overlay val="0"/>
      <c:spPr>
        <a:noFill/>
        <a:ln w="0">
          <a:noFill/>
        </a:ln>
      </c:spPr>
    </c:title>
    <c:autoTitleDeleted val="0"/>
    <c:plotArea>
      <c:barChart>
        <c:barDir val="col"/>
        <c:grouping val="clustered"/>
        <c:varyColors val="0"/>
        <c:ser>
          <c:idx val="0"/>
          <c:order val="0"/>
          <c:tx>
            <c:strRef>
              <c:f>MBT!I93</c:f>
              <c:strCache>
                <c:ptCount val="1"/>
                <c:pt idx="0">
                  <c:v>HMA closure days</c:v>
                </c:pt>
              </c:strCache>
            </c:strRef>
          </c:tx>
          <c:spPr>
            <a:solidFill>
              <a:srgbClr val="2a78d6"/>
            </a:solidFill>
            <a:ln w="0">
              <a:solidFill>
                <a:srgbClr val="2a78d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MBT!$B$94:$B$124</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MBT!$I$94:$I$124</c:f>
              <c:numCache>
                <c:formatCode>General</c:formatCode>
                <c:ptCount val="31"/>
                <c:pt idx="0">
                  <c:v>0</c:v>
                </c:pt>
                <c:pt idx="1">
                  <c:v>0</c:v>
                </c:pt>
                <c:pt idx="2">
                  <c:v>0</c:v>
                </c:pt>
                <c:pt idx="3">
                  <c:v>0</c:v>
                </c:pt>
                <c:pt idx="4">
                  <c:v>6</c:v>
                </c:pt>
                <c:pt idx="5">
                  <c:v>0</c:v>
                </c:pt>
                <c:pt idx="6">
                  <c:v>0</c:v>
                </c:pt>
                <c:pt idx="7">
                  <c:v>0</c:v>
                </c:pt>
                <c:pt idx="8">
                  <c:v>6</c:v>
                </c:pt>
                <c:pt idx="9">
                  <c:v>0</c:v>
                </c:pt>
                <c:pt idx="10">
                  <c:v>0</c:v>
                </c:pt>
                <c:pt idx="11">
                  <c:v>0</c:v>
                </c:pt>
                <c:pt idx="12">
                  <c:v>8</c:v>
                </c:pt>
                <c:pt idx="13">
                  <c:v>0</c:v>
                </c:pt>
                <c:pt idx="14">
                  <c:v>0</c:v>
                </c:pt>
                <c:pt idx="15">
                  <c:v>0</c:v>
                </c:pt>
                <c:pt idx="16">
                  <c:v>8</c:v>
                </c:pt>
                <c:pt idx="17">
                  <c:v>0</c:v>
                </c:pt>
                <c:pt idx="18">
                  <c:v>0</c:v>
                </c:pt>
                <c:pt idx="19">
                  <c:v>0</c:v>
                </c:pt>
                <c:pt idx="20">
                  <c:v>15</c:v>
                </c:pt>
                <c:pt idx="21">
                  <c:v>0</c:v>
                </c:pt>
                <c:pt idx="22">
                  <c:v>0</c:v>
                </c:pt>
                <c:pt idx="23">
                  <c:v>0</c:v>
                </c:pt>
                <c:pt idx="24">
                  <c:v>6</c:v>
                </c:pt>
                <c:pt idx="25">
                  <c:v>0</c:v>
                </c:pt>
                <c:pt idx="26">
                  <c:v>0</c:v>
                </c:pt>
                <c:pt idx="27">
                  <c:v>0</c:v>
                </c:pt>
                <c:pt idx="28">
                  <c:v>8</c:v>
                </c:pt>
                <c:pt idx="29">
                  <c:v>0</c:v>
                </c:pt>
                <c:pt idx="30">
                  <c:v>0</c:v>
                </c:pt>
              </c:numCache>
            </c:numRef>
          </c:val>
        </c:ser>
        <c:ser>
          <c:idx val="1"/>
          <c:order val="1"/>
          <c:tx>
            <c:strRef>
              <c:f>MBT!J93</c:f>
              <c:strCache>
                <c:ptCount val="1"/>
                <c:pt idx="0">
                  <c:v>PCC closure days</c:v>
                </c:pt>
              </c:strCache>
            </c:strRef>
          </c:tx>
          <c:spPr>
            <a:solidFill>
              <a:srgbClr val="eb6834"/>
            </a:solidFill>
            <a:ln w="0">
              <a:solidFill>
                <a:srgbClr val="eb6834"/>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MBT!$B$94:$B$124</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MBT!$J$94:$J$124</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9</c:v>
                </c:pt>
                <c:pt idx="20">
                  <c:v>0</c:v>
                </c:pt>
                <c:pt idx="21">
                  <c:v>0</c:v>
                </c:pt>
                <c:pt idx="22">
                  <c:v>0</c:v>
                </c:pt>
                <c:pt idx="23">
                  <c:v>0</c:v>
                </c:pt>
                <c:pt idx="24">
                  <c:v>0</c:v>
                </c:pt>
                <c:pt idx="25">
                  <c:v>0</c:v>
                </c:pt>
                <c:pt idx="26">
                  <c:v>0</c:v>
                </c:pt>
                <c:pt idx="27">
                  <c:v>18</c:v>
                </c:pt>
                <c:pt idx="28">
                  <c:v>0</c:v>
                </c:pt>
                <c:pt idx="29">
                  <c:v>0</c:v>
                </c:pt>
                <c:pt idx="30">
                  <c:v>0</c:v>
                </c:pt>
              </c:numCache>
            </c:numRef>
          </c:val>
        </c:ser>
        <c:gapWidth val="40"/>
        <c:overlap val="0"/>
        <c:axId val="69573864"/>
        <c:axId val="72956161"/>
      </c:barChart>
      <c:catAx>
        <c:axId val="6957386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2956161"/>
        <c:crosses val="autoZero"/>
        <c:auto val="1"/>
        <c:lblAlgn val="ctr"/>
        <c:lblOffset val="100"/>
        <c:noMultiLvlLbl val="0"/>
      </c:catAx>
      <c:valAx>
        <c:axId val="72956161"/>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57386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present worth by scenario</a:t>
            </a:r>
          </a:p>
        </c:rich>
      </c:tx>
      <c:overlay val="0"/>
      <c:spPr>
        <a:noFill/>
        <a:ln w="0">
          <a:noFill/>
        </a:ln>
      </c:spPr>
    </c:title>
    <c:autoTitleDeleted val="0"/>
    <c:plotArea>
      <c:barChart>
        <c:barDir val="bar"/>
        <c:grouping val="clustered"/>
        <c:varyColors val="0"/>
        <c:ser>
          <c:idx val="0"/>
          <c:order val="0"/>
          <c:tx>
            <c:strRef>
              <c:f>MBT!I142</c:f>
              <c:strCache>
                <c:ptCount val="1"/>
                <c:pt idx="0">
                  <c:v>NPW HMA</c:v>
                </c:pt>
              </c:strCache>
            </c:strRef>
          </c:tx>
          <c:spPr>
            <a:solidFill>
              <a:srgbClr val="2a78d6"/>
            </a:solidFill>
            <a:ln w="0">
              <a:solidFill>
                <a:srgbClr val="2a78d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MBT!$A$143:$A$154</c:f>
              <c:strCache>
                <c:ptCount val="12"/>
                <c:pt idx="0">
                  <c:v>Base: TDOT policy (3%, 30 yr)</c:v>
                </c:pt>
                <c:pt idx="1">
                  <c:v>FAA AIP funded (7%, 20 yr)</c:v>
                </c:pt>
                <c:pt idx="2">
                  <c:v>TDOT 3% but 20-yr life</c:v>
                </c:pt>
                <c:pt idx="3">
                  <c:v>High rate 5%</c:v>
                </c:pt>
                <c:pt idx="4">
                  <c:v>No lost-revenue term</c:v>
                </c:pt>
                <c:pt idx="5">
                  <c:v>Revenue loss at 40% of gross</c:v>
                </c:pt>
                <c:pt idx="6">
                  <c:v>No salvage credit</c:v>
                </c:pt>
                <c:pt idx="7">
                  <c:v>PCC bids +20%</c:v>
                </c:pt>
                <c:pt idx="8">
                  <c:v>HMA bids +20%</c:v>
                </c:pt>
                <c:pt idx="9">
                  <c:v>Closures twice as long</c:v>
                </c:pt>
                <c:pt idx="10">
                  <c:v>Closures half as long</c:v>
                </c:pt>
                <c:pt idx="11">
                  <c:v>Stress: 7%, no salvage, no lost revenue</c:v>
                </c:pt>
              </c:strCache>
            </c:strRef>
          </c:cat>
          <c:val>
            <c:numRef>
              <c:f>MBT!$I$143:$I$154</c:f>
              <c:numCache>
                <c:formatCode>\$#,##0;"($"#,##0\);\-</c:formatCode>
                <c:ptCount val="12"/>
                <c:pt idx="0">
                  <c:v>8809266.42488861</c:v>
                </c:pt>
                <c:pt idx="1">
                  <c:v>7070527.78696992</c:v>
                </c:pt>
                <c:pt idx="2">
                  <c:v>8221696.52164759</c:v>
                </c:pt>
                <c:pt idx="3">
                  <c:v>7926227.74355441</c:v>
                </c:pt>
                <c:pt idx="4">
                  <c:v>8496130.34104059</c:v>
                </c:pt>
                <c:pt idx="5">
                  <c:v>8621384.7745798</c:v>
                </c:pt>
                <c:pt idx="6">
                  <c:v>8927844.33659625</c:v>
                </c:pt>
                <c:pt idx="7">
                  <c:v>8809266.42488861</c:v>
                </c:pt>
                <c:pt idx="8">
                  <c:v>10508492.4930967</c:v>
                </c:pt>
                <c:pt idx="9">
                  <c:v>9122402.50873664</c:v>
                </c:pt>
                <c:pt idx="10">
                  <c:v>8652698.3829646</c:v>
                </c:pt>
                <c:pt idx="11">
                  <c:v>7165917.30282314</c:v>
                </c:pt>
              </c:numCache>
            </c:numRef>
          </c:val>
        </c:ser>
        <c:ser>
          <c:idx val="1"/>
          <c:order val="1"/>
          <c:tx>
            <c:strRef>
              <c:f>MBT!J142</c:f>
              <c:strCache>
                <c:ptCount val="1"/>
                <c:pt idx="0">
                  <c:v>NPW PCC</c:v>
                </c:pt>
              </c:strCache>
            </c:strRef>
          </c:tx>
          <c:spPr>
            <a:solidFill>
              <a:srgbClr val="eb6834"/>
            </a:solidFill>
            <a:ln w="0">
              <a:solidFill>
                <a:srgbClr val="eb6834"/>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MBT!$A$143:$A$154</c:f>
              <c:strCache>
                <c:ptCount val="12"/>
                <c:pt idx="0">
                  <c:v>Base: TDOT policy (3%, 30 yr)</c:v>
                </c:pt>
                <c:pt idx="1">
                  <c:v>FAA AIP funded (7%, 20 yr)</c:v>
                </c:pt>
                <c:pt idx="2">
                  <c:v>TDOT 3% but 20-yr life</c:v>
                </c:pt>
                <c:pt idx="3">
                  <c:v>High rate 5%</c:v>
                </c:pt>
                <c:pt idx="4">
                  <c:v>No lost-revenue term</c:v>
                </c:pt>
                <c:pt idx="5">
                  <c:v>Revenue loss at 40% of gross</c:v>
                </c:pt>
                <c:pt idx="6">
                  <c:v>No salvage credit</c:v>
                </c:pt>
                <c:pt idx="7">
                  <c:v>PCC bids +20%</c:v>
                </c:pt>
                <c:pt idx="8">
                  <c:v>HMA bids +20%</c:v>
                </c:pt>
                <c:pt idx="9">
                  <c:v>Closures twice as long</c:v>
                </c:pt>
                <c:pt idx="10">
                  <c:v>Closures half as long</c:v>
                </c:pt>
                <c:pt idx="11">
                  <c:v>Stress: 7%, no salvage, no lost revenue</c:v>
                </c:pt>
              </c:strCache>
            </c:strRef>
          </c:cat>
          <c:val>
            <c:numRef>
              <c:f>MBT!$J$143:$J$154</c:f>
              <c:numCache>
                <c:formatCode>\$#,##0;"($"#,##0\);\-</c:formatCode>
                <c:ptCount val="12"/>
                <c:pt idx="0">
                  <c:v>8028734.49414372</c:v>
                </c:pt>
                <c:pt idx="1">
                  <c:v>7973673.03968437</c:v>
                </c:pt>
                <c:pt idx="2">
                  <c:v>7466315.81061351</c:v>
                </c:pt>
                <c:pt idx="3">
                  <c:v>8233941.34819005</c:v>
                </c:pt>
                <c:pt idx="4">
                  <c:v>7911710.18964855</c:v>
                </c:pt>
                <c:pt idx="5">
                  <c:v>7958519.91144662</c:v>
                </c:pt>
                <c:pt idx="6">
                  <c:v>8894961.88712503</c:v>
                </c:pt>
                <c:pt idx="7">
                  <c:v>9611076.53207343</c:v>
                </c:pt>
                <c:pt idx="8">
                  <c:v>8028734.49414372</c:v>
                </c:pt>
                <c:pt idx="9">
                  <c:v>8145758.79863889</c:v>
                </c:pt>
                <c:pt idx="10">
                  <c:v>7970222.34189614</c:v>
                </c:pt>
                <c:pt idx="11">
                  <c:v>8563955.89452192</c:v>
                </c:pt>
              </c:numCache>
            </c:numRef>
          </c:val>
        </c:ser>
        <c:gapWidth val="40"/>
        <c:overlap val="0"/>
        <c:axId val="52318025"/>
        <c:axId val="55490114"/>
      </c:barChart>
      <c:catAx>
        <c:axId val="52318025"/>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490114"/>
        <c:crosses val="autoZero"/>
        <c:auto val="1"/>
        <c:lblAlgn val="ctr"/>
        <c:lblOffset val="100"/>
        <c:noMultiLvlLbl val="0"/>
      </c:catAx>
      <c:valAx>
        <c:axId val="55490114"/>
        <c:scaling>
          <c:orientation val="minMax"/>
        </c:scaling>
        <c:delete val="0"/>
        <c:axPos val="l"/>
        <c:numFmt formatCode="\$#,##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31802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Monte Carlo: PCC minus HMA present worth (left of zero = PCC cheaper)</a:t>
            </a:r>
          </a:p>
        </c:rich>
      </c:tx>
      <c:overlay val="0"/>
      <c:spPr>
        <a:noFill/>
        <a:ln w="0">
          <a:noFill/>
        </a:ln>
      </c:spPr>
    </c:title>
    <c:autoTitleDeleted val="0"/>
    <c:plotArea>
      <c:barChart>
        <c:barDir val="col"/>
        <c:grouping val="clustered"/>
        <c:varyColors val="0"/>
        <c:ser>
          <c:idx val="0"/>
          <c:order val="0"/>
          <c:tx>
            <c:strRef>
              <c:f>MBT!BC14</c:f>
              <c:strCache>
                <c:ptCount val="1"/>
                <c:pt idx="0">
                  <c:v>Draws</c:v>
                </c:pt>
              </c:strCache>
            </c:strRef>
          </c:tx>
          <c:spPr>
            <a:solidFill>
              <a:srgbClr val="4a4a4a"/>
            </a:solidFill>
            <a:ln w="0">
              <a:solidFill>
                <a:srgbClr val="4a4a4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MBT!$BB$15:$BB$34</c:f>
              <c:strCache>
                <c:ptCount val="20"/>
                <c:pt idx="0">
                  <c:v>-$2,534k</c:v>
                </c:pt>
                <c:pt idx="1">
                  <c:v>-$2,273k</c:v>
                </c:pt>
                <c:pt idx="2">
                  <c:v>-$2,012k</c:v>
                </c:pt>
                <c:pt idx="3">
                  <c:v>-$1,750k</c:v>
                </c:pt>
                <c:pt idx="4">
                  <c:v>-$1,489k</c:v>
                </c:pt>
                <c:pt idx="5">
                  <c:v>-$1,228k</c:v>
                </c:pt>
                <c:pt idx="6">
                  <c:v>-$967k</c:v>
                </c:pt>
                <c:pt idx="7">
                  <c:v>-$706k</c:v>
                </c:pt>
                <c:pt idx="8">
                  <c:v>-$445k</c:v>
                </c:pt>
                <c:pt idx="9">
                  <c:v>-$184k</c:v>
                </c:pt>
                <c:pt idx="10">
                  <c:v>$77k</c:v>
                </c:pt>
                <c:pt idx="11">
                  <c:v>$338k</c:v>
                </c:pt>
                <c:pt idx="12">
                  <c:v>$599k</c:v>
                </c:pt>
                <c:pt idx="13">
                  <c:v>$861k</c:v>
                </c:pt>
                <c:pt idx="14">
                  <c:v>$1,122k</c:v>
                </c:pt>
                <c:pt idx="15">
                  <c:v>$1,383k</c:v>
                </c:pt>
                <c:pt idx="16">
                  <c:v>$1,644k</c:v>
                </c:pt>
                <c:pt idx="17">
                  <c:v>$1,905k</c:v>
                </c:pt>
                <c:pt idx="18">
                  <c:v>$2,166k</c:v>
                </c:pt>
                <c:pt idx="19">
                  <c:v>$2,427k</c:v>
                </c:pt>
              </c:strCache>
            </c:strRef>
          </c:cat>
          <c:val>
            <c:numRef>
              <c:f>MBT!$BC$15:$BC$34</c:f>
              <c:numCache>
                <c:formatCode>General</c:formatCode>
                <c:ptCount val="20"/>
                <c:pt idx="0">
                  <c:v>18</c:v>
                </c:pt>
                <c:pt idx="1">
                  <c:v>14</c:v>
                </c:pt>
                <c:pt idx="2">
                  <c:v>29</c:v>
                </c:pt>
                <c:pt idx="3">
                  <c:v>30</c:v>
                </c:pt>
                <c:pt idx="4">
                  <c:v>37</c:v>
                </c:pt>
                <c:pt idx="5">
                  <c:v>52</c:v>
                </c:pt>
                <c:pt idx="6">
                  <c:v>65</c:v>
                </c:pt>
                <c:pt idx="7">
                  <c:v>74</c:v>
                </c:pt>
                <c:pt idx="8">
                  <c:v>68</c:v>
                </c:pt>
                <c:pt idx="9">
                  <c:v>86</c:v>
                </c:pt>
                <c:pt idx="10">
                  <c:v>79</c:v>
                </c:pt>
                <c:pt idx="11">
                  <c:v>91</c:v>
                </c:pt>
                <c:pt idx="12">
                  <c:v>80</c:v>
                </c:pt>
                <c:pt idx="13">
                  <c:v>69</c:v>
                </c:pt>
                <c:pt idx="14">
                  <c:v>45</c:v>
                </c:pt>
                <c:pt idx="15">
                  <c:v>52</c:v>
                </c:pt>
                <c:pt idx="16">
                  <c:v>35</c:v>
                </c:pt>
                <c:pt idx="17">
                  <c:v>27</c:v>
                </c:pt>
                <c:pt idx="18">
                  <c:v>22</c:v>
                </c:pt>
                <c:pt idx="19">
                  <c:v>17</c:v>
                </c:pt>
              </c:numCache>
            </c:numRef>
          </c:val>
        </c:ser>
        <c:gapWidth val="10"/>
        <c:overlap val="0"/>
        <c:axId val="40793467"/>
        <c:axId val="20045744"/>
      </c:barChart>
      <c:catAx>
        <c:axId val="40793467"/>
        <c:scaling>
          <c:orientation val="minMax"/>
        </c:scaling>
        <c:delete val="0"/>
        <c:axPos val="b"/>
        <c:numFmt formatCode="\$#,##0,\k"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045744"/>
        <c:crosses val="autoZero"/>
        <c:auto val="1"/>
        <c:lblAlgn val="ctr"/>
        <c:lblOffset val="100"/>
        <c:noMultiLvlLbl val="0"/>
      </c:catAx>
      <c:valAx>
        <c:axId val="20045744"/>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Draws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79346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Present worth by category (salvage shown below zero)</a:t>
            </a:r>
          </a:p>
        </c:rich>
      </c:tx>
      <c:overlay val="0"/>
      <c:spPr>
        <a:noFill/>
        <a:ln w="0">
          <a:noFill/>
        </a:ln>
      </c:spPr>
    </c:title>
    <c:autoTitleDeleted val="0"/>
    <c:plotArea>
      <c:barChart>
        <c:barDir val="col"/>
        <c:grouping val="stacked"/>
        <c:varyColors val="0"/>
        <c:ser>
          <c:idx val="0"/>
          <c:order val="0"/>
          <c:tx>
            <c:strRef>
              <c:f>SRB!B169</c:f>
              <c:strCache>
                <c:ptCount val="1"/>
                <c:pt idx="0">
                  <c:v>Initial</c:v>
                </c:pt>
              </c:strCache>
            </c:strRef>
          </c:tx>
          <c:spPr>
            <a:solidFill>
              <a:srgbClr val="4a4a4a"/>
            </a:solidFill>
            <a:ln w="0">
              <a:solidFill>
                <a:srgbClr val="4a4a4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SRB!$A$170:$A$171</c:f>
              <c:strCache>
                <c:ptCount val="2"/>
                <c:pt idx="0">
                  <c:v>HMA</c:v>
                </c:pt>
                <c:pt idx="1">
                  <c:v>PCC</c:v>
                </c:pt>
              </c:strCache>
            </c:strRef>
          </c:cat>
          <c:val>
            <c:numRef>
              <c:f>SRB!$B$170:$B$171</c:f>
              <c:numCache>
                <c:formatCode>\$#,##0;"($"#,##0\);\-</c:formatCode>
                <c:ptCount val="2"/>
                <c:pt idx="0">
                  <c:v>9009181.19</c:v>
                </c:pt>
                <c:pt idx="1">
                  <c:v>15445398.25</c:v>
                </c:pt>
              </c:numCache>
            </c:numRef>
          </c:val>
        </c:ser>
        <c:ser>
          <c:idx val="1"/>
          <c:order val="1"/>
          <c:tx>
            <c:strRef>
              <c:f>SRB!C169</c:f>
              <c:strCache>
                <c:ptCount val="1"/>
                <c:pt idx="0">
                  <c:v>Maintenance</c:v>
                </c:pt>
              </c:strCache>
            </c:strRef>
          </c:tx>
          <c:spPr>
            <a:solidFill>
              <a:srgbClr val="8c8c8c"/>
            </a:solidFill>
            <a:ln w="0">
              <a:solidFill>
                <a:srgbClr val="8c8c8c"/>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SRB!$A$170:$A$171</c:f>
              <c:strCache>
                <c:ptCount val="2"/>
                <c:pt idx="0">
                  <c:v>HMA</c:v>
                </c:pt>
                <c:pt idx="1">
                  <c:v>PCC</c:v>
                </c:pt>
              </c:strCache>
            </c:strRef>
          </c:cat>
          <c:val>
            <c:numRef>
              <c:f>SRB!$C$170:$C$171</c:f>
              <c:numCache>
                <c:formatCode>\$#,##0;"($"#,##0\);\-</c:formatCode>
                <c:ptCount val="2"/>
                <c:pt idx="0">
                  <c:v>3000392.4790109</c:v>
                </c:pt>
                <c:pt idx="1">
                  <c:v>246748.466730828</c:v>
                </c:pt>
              </c:numCache>
            </c:numRef>
          </c:val>
        </c:ser>
        <c:ser>
          <c:idx val="2"/>
          <c:order val="2"/>
          <c:tx>
            <c:strRef>
              <c:f>SRB!D169</c:f>
              <c:strCache>
                <c:ptCount val="1"/>
                <c:pt idx="0">
                  <c:v>Rehabilitation</c:v>
                </c:pt>
              </c:strCache>
            </c:strRef>
          </c:tx>
          <c:spPr>
            <a:solidFill>
              <a:srgbClr val="646464"/>
            </a:solidFill>
            <a:ln w="0">
              <a:solidFill>
                <a:srgbClr val="646464"/>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SRB!$A$170:$A$171</c:f>
              <c:strCache>
                <c:ptCount val="2"/>
                <c:pt idx="0">
                  <c:v>HMA</c:v>
                </c:pt>
                <c:pt idx="1">
                  <c:v>PCC</c:v>
                </c:pt>
              </c:strCache>
            </c:strRef>
          </c:cat>
          <c:val>
            <c:numRef>
              <c:f>SRB!$D$170:$D$171</c:f>
              <c:numCache>
                <c:formatCode>\$#,##0;"($"#,##0\);\-</c:formatCode>
                <c:ptCount val="2"/>
                <c:pt idx="0">
                  <c:v>1810578.49440738</c:v>
                </c:pt>
                <c:pt idx="1">
                  <c:v>272202.040564641</c:v>
                </c:pt>
              </c:numCache>
            </c:numRef>
          </c:val>
        </c:ser>
        <c:ser>
          <c:idx val="3"/>
          <c:order val="3"/>
          <c:tx>
            <c:strRef>
              <c:f>SRB!E169</c:f>
              <c:strCache>
                <c:ptCount val="1"/>
                <c:pt idx="0">
                  <c:v>Lost revenue</c:v>
                </c:pt>
              </c:strCache>
            </c:strRef>
          </c:tx>
          <c:spPr>
            <a:solidFill>
              <a:srgbClr val="b8b6ae"/>
            </a:solidFill>
            <a:ln w="0">
              <a:solidFill>
                <a:srgbClr val="b8b6ae"/>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SRB!$A$170:$A$171</c:f>
              <c:strCache>
                <c:ptCount val="2"/>
                <c:pt idx="0">
                  <c:v>HMA</c:v>
                </c:pt>
                <c:pt idx="1">
                  <c:v>PCC</c:v>
                </c:pt>
              </c:strCache>
            </c:strRef>
          </c:cat>
          <c:val>
            <c:numRef>
              <c:f>SRB!$E$170:$E$171</c:f>
              <c:numCache>
                <c:formatCode>\$#,##0;"($"#,##0\);\-</c:formatCode>
                <c:ptCount val="2"/>
                <c:pt idx="0">
                  <c:v>202444.970046242</c:v>
                </c:pt>
                <c:pt idx="1">
                  <c:v>66364.8059013802</c:v>
                </c:pt>
              </c:numCache>
            </c:numRef>
          </c:val>
        </c:ser>
        <c:ser>
          <c:idx val="4"/>
          <c:order val="4"/>
          <c:tx>
            <c:strRef>
              <c:f>SRB!F169</c:f>
              <c:strCache>
                <c:ptCount val="1"/>
                <c:pt idx="0">
                  <c:v>Salvage</c:v>
                </c:pt>
              </c:strCache>
            </c:strRef>
          </c:tx>
          <c:spPr>
            <a:solidFill>
              <a:srgbClr val="dcdcdc"/>
            </a:solidFill>
            <a:ln w="0">
              <a:solidFill>
                <a:srgbClr val="dcdcdc"/>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SRB!$A$170:$A$171</c:f>
              <c:strCache>
                <c:ptCount val="2"/>
                <c:pt idx="0">
                  <c:v>HMA</c:v>
                </c:pt>
                <c:pt idx="1">
                  <c:v>PCC</c:v>
                </c:pt>
              </c:strCache>
            </c:strRef>
          </c:cat>
          <c:val>
            <c:numRef>
              <c:f>SRB!$F$170:$F$171</c:f>
              <c:numCache>
                <c:formatCode>\$#,##0;"($"#,##0\);\-</c:formatCode>
                <c:ptCount val="2"/>
                <c:pt idx="0">
                  <c:v>-168405.055016426</c:v>
                </c:pt>
                <c:pt idx="1">
                  <c:v>-1590824.89361254</c:v>
                </c:pt>
              </c:numCache>
            </c:numRef>
          </c:val>
        </c:ser>
        <c:gapWidth val="60"/>
        <c:overlap val="100"/>
        <c:axId val="30259345"/>
        <c:axId val="51966905"/>
      </c:barChart>
      <c:catAx>
        <c:axId val="3025934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966905"/>
        <c:crosses val="autoZero"/>
        <c:auto val="1"/>
        <c:lblAlgn val="ctr"/>
        <c:lblOffset val="100"/>
        <c:noMultiLvlLbl val="0"/>
      </c:catAx>
      <c:valAx>
        <c:axId val="51966905"/>
        <c:scaling>
          <c:orientation val="minMax"/>
        </c:scaling>
        <c:delete val="0"/>
        <c:axPos val="l"/>
        <c:numFmt formatCode="\$#,##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25934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Expenditure stream by calendar year (undiscounted, incl. lost revenue)</a:t>
            </a:r>
          </a:p>
        </c:rich>
      </c:tx>
      <c:overlay val="0"/>
      <c:spPr>
        <a:noFill/>
        <a:ln w="0">
          <a:noFill/>
        </a:ln>
      </c:spPr>
    </c:title>
    <c:autoTitleDeleted val="0"/>
    <c:plotArea>
      <c:barChart>
        <c:barDir val="col"/>
        <c:grouping val="clustered"/>
        <c:varyColors val="0"/>
        <c:ser>
          <c:idx val="0"/>
          <c:order val="0"/>
          <c:tx>
            <c:strRef>
              <c:f>SRB!M93</c:f>
              <c:strCache>
                <c:ptCount val="1"/>
                <c:pt idx="0">
                  <c:v>HMA total</c:v>
                </c:pt>
              </c:strCache>
            </c:strRef>
          </c:tx>
          <c:spPr>
            <a:solidFill>
              <a:srgbClr val="2a78d6"/>
            </a:solidFill>
            <a:ln w="0">
              <a:solidFill>
                <a:srgbClr val="2a78d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SRB!$B$94:$B$124</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SRB!$M$94:$M$124</c:f>
              <c:numCache>
                <c:formatCode>\$#,##0;"($"#,##0\);\-</c:formatCode>
                <c:ptCount val="31"/>
                <c:pt idx="0">
                  <c:v>9009181.19</c:v>
                </c:pt>
                <c:pt idx="1">
                  <c:v>0</c:v>
                </c:pt>
                <c:pt idx="2">
                  <c:v>0</c:v>
                </c:pt>
                <c:pt idx="3">
                  <c:v>0</c:v>
                </c:pt>
                <c:pt idx="4">
                  <c:v>749451.45</c:v>
                </c:pt>
                <c:pt idx="5">
                  <c:v>0</c:v>
                </c:pt>
                <c:pt idx="6">
                  <c:v>0</c:v>
                </c:pt>
                <c:pt idx="7">
                  <c:v>0</c:v>
                </c:pt>
                <c:pt idx="8">
                  <c:v>749451.45</c:v>
                </c:pt>
                <c:pt idx="9">
                  <c:v>0</c:v>
                </c:pt>
                <c:pt idx="10">
                  <c:v>0</c:v>
                </c:pt>
                <c:pt idx="11">
                  <c:v>0</c:v>
                </c:pt>
                <c:pt idx="12">
                  <c:v>848889.94</c:v>
                </c:pt>
                <c:pt idx="13">
                  <c:v>0</c:v>
                </c:pt>
                <c:pt idx="14">
                  <c:v>0</c:v>
                </c:pt>
                <c:pt idx="15">
                  <c:v>0</c:v>
                </c:pt>
                <c:pt idx="16">
                  <c:v>868472.96</c:v>
                </c:pt>
                <c:pt idx="17">
                  <c:v>0</c:v>
                </c:pt>
                <c:pt idx="18">
                  <c:v>0</c:v>
                </c:pt>
                <c:pt idx="19">
                  <c:v>0</c:v>
                </c:pt>
                <c:pt idx="20">
                  <c:v>3361332.68</c:v>
                </c:pt>
                <c:pt idx="21">
                  <c:v>0</c:v>
                </c:pt>
                <c:pt idx="22">
                  <c:v>0</c:v>
                </c:pt>
                <c:pt idx="23">
                  <c:v>0</c:v>
                </c:pt>
                <c:pt idx="24">
                  <c:v>749451.45</c:v>
                </c:pt>
                <c:pt idx="25">
                  <c:v>0</c:v>
                </c:pt>
                <c:pt idx="26">
                  <c:v>0</c:v>
                </c:pt>
                <c:pt idx="27">
                  <c:v>0</c:v>
                </c:pt>
                <c:pt idx="28">
                  <c:v>891256.1</c:v>
                </c:pt>
                <c:pt idx="29">
                  <c:v>0</c:v>
                </c:pt>
                <c:pt idx="30">
                  <c:v>-408763.27</c:v>
                </c:pt>
              </c:numCache>
            </c:numRef>
          </c:val>
        </c:ser>
        <c:ser>
          <c:idx val="1"/>
          <c:order val="1"/>
          <c:tx>
            <c:strRef>
              <c:f>SRB!N93</c:f>
              <c:strCache>
                <c:ptCount val="1"/>
                <c:pt idx="0">
                  <c:v>PCC total</c:v>
                </c:pt>
              </c:strCache>
            </c:strRef>
          </c:tx>
          <c:spPr>
            <a:solidFill>
              <a:srgbClr val="eb6834"/>
            </a:solidFill>
            <a:ln w="0">
              <a:solidFill>
                <a:srgbClr val="eb6834"/>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SRB!$B$94:$B$124</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SRB!$N$94:$N$124</c:f>
              <c:numCache>
                <c:formatCode>\$#,##0;"($"#,##0\);\-</c:formatCode>
                <c:ptCount val="31"/>
                <c:pt idx="0">
                  <c:v>15445398.25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480460.25</c:v>
                </c:pt>
                <c:pt idx="20">
                  <c:v>0</c:v>
                </c:pt>
                <c:pt idx="21">
                  <c:v>0</c:v>
                </c:pt>
                <c:pt idx="22">
                  <c:v>0</c:v>
                </c:pt>
                <c:pt idx="23">
                  <c:v>0</c:v>
                </c:pt>
                <c:pt idx="24">
                  <c:v>0</c:v>
                </c:pt>
                <c:pt idx="25">
                  <c:v>0</c:v>
                </c:pt>
                <c:pt idx="26">
                  <c:v>0</c:v>
                </c:pt>
                <c:pt idx="27">
                  <c:v>691521.8</c:v>
                </c:pt>
                <c:pt idx="28">
                  <c:v>0</c:v>
                </c:pt>
                <c:pt idx="29">
                  <c:v>0</c:v>
                </c:pt>
                <c:pt idx="30">
                  <c:v>-3861349.5625</c:v>
                </c:pt>
              </c:numCache>
            </c:numRef>
          </c:val>
        </c:ser>
        <c:gapWidth val="40"/>
        <c:overlap val="0"/>
        <c:axId val="55938417"/>
        <c:axId val="49421160"/>
      </c:barChart>
      <c:catAx>
        <c:axId val="5593841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421160"/>
        <c:crosses val="autoZero"/>
        <c:auto val="1"/>
        <c:lblAlgn val="ctr"/>
        <c:lblOffset val="100"/>
        <c:noMultiLvlLbl val="0"/>
      </c:catAx>
      <c:valAx>
        <c:axId val="49421160"/>
        <c:scaling>
          <c:orientation val="minMax"/>
        </c:scaling>
        <c:delete val="0"/>
        <c:axPos val="l"/>
        <c:numFmt formatCode="\$#,##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93841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discounted cost (crossover = payback year of the higher first cost)</a:t>
            </a:r>
          </a:p>
        </c:rich>
      </c:tx>
      <c:overlay val="0"/>
      <c:spPr>
        <a:noFill/>
        <a:ln w="0">
          <a:noFill/>
        </a:ln>
      </c:spPr>
    </c:title>
    <c:autoTitleDeleted val="0"/>
    <c:plotArea>
      <c:lineChart>
        <c:grouping val="standard"/>
        <c:varyColors val="0"/>
        <c:ser>
          <c:idx val="0"/>
          <c:order val="0"/>
          <c:tx>
            <c:strRef>
              <c:f>SRB!G93</c:f>
              <c:strCache>
                <c:ptCount val="1"/>
                <c:pt idx="0">
                  <c:v>HMA cumulative PW</c:v>
                </c:pt>
              </c:strCache>
            </c:strRef>
          </c:tx>
          <c:spPr>
            <a:solidFill>
              <a:srgbClr val="2a78d6"/>
            </a:solidFill>
            <a:ln w="2196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SRB!$B$94:$B$124</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SRB!$G$94:$G$124</c:f>
              <c:numCache>
                <c:formatCode>\$#,##0;"($"#,##0\);\-</c:formatCode>
                <c:ptCount val="31"/>
                <c:pt idx="0">
                  <c:v>9009181.19</c:v>
                </c:pt>
                <c:pt idx="1">
                  <c:v>9009181.19</c:v>
                </c:pt>
                <c:pt idx="2">
                  <c:v>9009181.19</c:v>
                </c:pt>
                <c:pt idx="3">
                  <c:v>9009181.19</c:v>
                </c:pt>
                <c:pt idx="4">
                  <c:v>9675059.09636663</c:v>
                </c:pt>
                <c:pt idx="5">
                  <c:v>9675059.09636663</c:v>
                </c:pt>
                <c:pt idx="6">
                  <c:v>9675059.09636663</c:v>
                </c:pt>
                <c:pt idx="7">
                  <c:v>9675059.09636663</c:v>
                </c:pt>
                <c:pt idx="8">
                  <c:v>10266682.9916666</c:v>
                </c:pt>
                <c:pt idx="9">
                  <c:v>10266682.9916666</c:v>
                </c:pt>
                <c:pt idx="10">
                  <c:v>10266682.9916666</c:v>
                </c:pt>
                <c:pt idx="11">
                  <c:v>10266682.9916666</c:v>
                </c:pt>
                <c:pt idx="12">
                  <c:v>10862077.3160808</c:v>
                </c:pt>
                <c:pt idx="13">
                  <c:v>10862077.3160808</c:v>
                </c:pt>
                <c:pt idx="14">
                  <c:v>10862077.3160808</c:v>
                </c:pt>
                <c:pt idx="15">
                  <c:v>10862077.3160808</c:v>
                </c:pt>
                <c:pt idx="16">
                  <c:v>11403280.9523595</c:v>
                </c:pt>
                <c:pt idx="17">
                  <c:v>11403280.9523595</c:v>
                </c:pt>
                <c:pt idx="18">
                  <c:v>11403280.9523595</c:v>
                </c:pt>
                <c:pt idx="19">
                  <c:v>11403280.9523595</c:v>
                </c:pt>
                <c:pt idx="20">
                  <c:v>13264369.3590296</c:v>
                </c:pt>
                <c:pt idx="21">
                  <c:v>13264369.3590296</c:v>
                </c:pt>
                <c:pt idx="22">
                  <c:v>13264369.3590296</c:v>
                </c:pt>
                <c:pt idx="23">
                  <c:v>13264369.3590296</c:v>
                </c:pt>
                <c:pt idx="24">
                  <c:v>13633049.8110332</c:v>
                </c:pt>
                <c:pt idx="25">
                  <c:v>13633049.8110332</c:v>
                </c:pt>
                <c:pt idx="26">
                  <c:v>13633049.8110332</c:v>
                </c:pt>
                <c:pt idx="27">
                  <c:v>13633049.8110332</c:v>
                </c:pt>
                <c:pt idx="28">
                  <c:v>14022597.1334645</c:v>
                </c:pt>
                <c:pt idx="29">
                  <c:v>14022597.1334645</c:v>
                </c:pt>
                <c:pt idx="30">
                  <c:v>13854192.0784481</c:v>
                </c:pt>
              </c:numCache>
            </c:numRef>
          </c:val>
          <c:smooth val="0"/>
        </c:ser>
        <c:ser>
          <c:idx val="1"/>
          <c:order val="1"/>
          <c:tx>
            <c:strRef>
              <c:f>SRB!H93</c:f>
              <c:strCache>
                <c:ptCount val="1"/>
                <c:pt idx="0">
                  <c:v>PCC cumulative PW</c:v>
                </c:pt>
              </c:strCache>
            </c:strRef>
          </c:tx>
          <c:spPr>
            <a:solidFill>
              <a:srgbClr val="eb6834"/>
            </a:solidFill>
            <a:ln w="2196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SRB!$B$94:$B$124</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SRB!$H$94:$H$124</c:f>
              <c:numCache>
                <c:formatCode>\$#,##0;"($"#,##0\);\-</c:formatCode>
                <c:ptCount val="31"/>
                <c:pt idx="0">
                  <c:v>15445398.25</c:v>
                </c:pt>
                <c:pt idx="1">
                  <c:v>15445398.25</c:v>
                </c:pt>
                <c:pt idx="2">
                  <c:v>15445398.25</c:v>
                </c:pt>
                <c:pt idx="3">
                  <c:v>15445398.25</c:v>
                </c:pt>
                <c:pt idx="4">
                  <c:v>15445398.25</c:v>
                </c:pt>
                <c:pt idx="5">
                  <c:v>15445398.25</c:v>
                </c:pt>
                <c:pt idx="6">
                  <c:v>15445398.25</c:v>
                </c:pt>
                <c:pt idx="7">
                  <c:v>15445398.25</c:v>
                </c:pt>
                <c:pt idx="8">
                  <c:v>15445398.25</c:v>
                </c:pt>
                <c:pt idx="9">
                  <c:v>15445398.25</c:v>
                </c:pt>
                <c:pt idx="10">
                  <c:v>15445398.25</c:v>
                </c:pt>
                <c:pt idx="11">
                  <c:v>15445398.25</c:v>
                </c:pt>
                <c:pt idx="12">
                  <c:v>15445398.25</c:v>
                </c:pt>
                <c:pt idx="13">
                  <c:v>15445398.25</c:v>
                </c:pt>
                <c:pt idx="14">
                  <c:v>15445398.25</c:v>
                </c:pt>
                <c:pt idx="15">
                  <c:v>15445398.25</c:v>
                </c:pt>
                <c:pt idx="16">
                  <c:v>15445398.25</c:v>
                </c:pt>
                <c:pt idx="17">
                  <c:v>15445398.25</c:v>
                </c:pt>
                <c:pt idx="18">
                  <c:v>15445398.25</c:v>
                </c:pt>
                <c:pt idx="19">
                  <c:v>15719398.0170136</c:v>
                </c:pt>
                <c:pt idx="20">
                  <c:v>15719398.0170136</c:v>
                </c:pt>
                <c:pt idx="21">
                  <c:v>15719398.0170136</c:v>
                </c:pt>
                <c:pt idx="22">
                  <c:v>15719398.0170136</c:v>
                </c:pt>
                <c:pt idx="23">
                  <c:v>15719398.0170136</c:v>
                </c:pt>
                <c:pt idx="24">
                  <c:v>15719398.0170136</c:v>
                </c:pt>
                <c:pt idx="25">
                  <c:v>15719398.0170136</c:v>
                </c:pt>
                <c:pt idx="26">
                  <c:v>15719398.0170136</c:v>
                </c:pt>
                <c:pt idx="27">
                  <c:v>16030713.5631969</c:v>
                </c:pt>
                <c:pt idx="28">
                  <c:v>16030713.5631969</c:v>
                </c:pt>
                <c:pt idx="29">
                  <c:v>16030713.5631969</c:v>
                </c:pt>
                <c:pt idx="30">
                  <c:v>14439888.6695843</c:v>
                </c:pt>
              </c:numCache>
            </c:numRef>
          </c:val>
          <c:smooth val="0"/>
        </c:ser>
        <c:hiLowLines>
          <c:spPr>
            <a:ln w="0">
              <a:noFill/>
            </a:ln>
          </c:spPr>
        </c:hiLowLines>
        <c:marker val="0"/>
        <c:axId val="18908196"/>
        <c:axId val="73541642"/>
      </c:lineChart>
      <c:catAx>
        <c:axId val="1890819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541642"/>
        <c:crosses val="autoZero"/>
        <c:auto val="1"/>
        <c:lblAlgn val="ctr"/>
        <c:lblOffset val="100"/>
        <c:noMultiLvlLbl val="0"/>
      </c:catAx>
      <c:valAx>
        <c:axId val="73541642"/>
        <c:scaling>
          <c:orientation val="minMax"/>
        </c:scaling>
        <c:delete val="0"/>
        <c:axPos val="l"/>
        <c:numFmt formatCode="\$#,##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90819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present worth vs. discount rate (TDOT 3%, FAA AIP 7%)</a:t>
            </a:r>
          </a:p>
        </c:rich>
      </c:tx>
      <c:overlay val="0"/>
      <c:spPr>
        <a:noFill/>
        <a:ln w="0">
          <a:noFill/>
        </a:ln>
      </c:spPr>
    </c:title>
    <c:autoTitleDeleted val="0"/>
    <c:plotArea>
      <c:scatterChart>
        <c:scatterStyle val="line"/>
        <c:varyColors val="0"/>
        <c:ser>
          <c:idx val="0"/>
          <c:order val="0"/>
          <c:tx>
            <c:strRef>
              <c:f>SRB!B64</c:f>
              <c:strCache>
                <c:ptCount val="1"/>
                <c:pt idx="0">
                  <c:v>NPW HMA</c:v>
                </c:pt>
              </c:strCache>
            </c:strRef>
          </c:tx>
          <c:spPr>
            <a:solidFill>
              <a:srgbClr val="2a78d6"/>
            </a:solidFill>
            <a:ln w="2196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SRB!$A$65:$A$89</c:f>
              <c:numCache>
                <c:formatCode>0.00</c:formatCode>
                <c:ptCount val="25"/>
                <c:pt idx="0">
                  <c:v>2</c:v>
                </c:pt>
                <c:pt idx="1">
                  <c:v>2.25</c:v>
                </c:pt>
                <c:pt idx="2">
                  <c:v>2.5</c:v>
                </c:pt>
                <c:pt idx="3">
                  <c:v>2.75</c:v>
                </c:pt>
                <c:pt idx="4">
                  <c:v>3</c:v>
                </c:pt>
                <c:pt idx="5">
                  <c:v>3.25</c:v>
                </c:pt>
                <c:pt idx="6">
                  <c:v>3.5</c:v>
                </c:pt>
                <c:pt idx="7">
                  <c:v>3.75</c:v>
                </c:pt>
                <c:pt idx="8">
                  <c:v>4</c:v>
                </c:pt>
                <c:pt idx="9">
                  <c:v>4.25</c:v>
                </c:pt>
                <c:pt idx="10">
                  <c:v>4.5</c:v>
                </c:pt>
                <c:pt idx="11">
                  <c:v>4.75</c:v>
                </c:pt>
                <c:pt idx="12">
                  <c:v>5</c:v>
                </c:pt>
                <c:pt idx="13">
                  <c:v>5.25</c:v>
                </c:pt>
                <c:pt idx="14">
                  <c:v>5.5</c:v>
                </c:pt>
                <c:pt idx="15">
                  <c:v>5.75</c:v>
                </c:pt>
                <c:pt idx="16">
                  <c:v>6</c:v>
                </c:pt>
                <c:pt idx="17">
                  <c:v>6.25</c:v>
                </c:pt>
                <c:pt idx="18">
                  <c:v>6.5</c:v>
                </c:pt>
                <c:pt idx="19">
                  <c:v>6.75</c:v>
                </c:pt>
                <c:pt idx="20">
                  <c:v>7</c:v>
                </c:pt>
                <c:pt idx="21">
                  <c:v>7.25</c:v>
                </c:pt>
                <c:pt idx="22">
                  <c:v>7.5</c:v>
                </c:pt>
                <c:pt idx="23">
                  <c:v>7.75</c:v>
                </c:pt>
                <c:pt idx="24">
                  <c:v>8</c:v>
                </c:pt>
              </c:numCache>
            </c:numRef>
          </c:xVal>
          <c:yVal>
            <c:numRef>
              <c:f>SRB!$B$65:$B$89</c:f>
              <c:numCache>
                <c:formatCode>\$#,##0;"($"#,##0\);\-</c:formatCode>
                <c:ptCount val="25"/>
                <c:pt idx="0">
                  <c:v>14657466.624319</c:v>
                </c:pt>
                <c:pt idx="1">
                  <c:v>14442034.8295926</c:v>
                </c:pt>
                <c:pt idx="2">
                  <c:v>14236691.4533331</c:v>
                </c:pt>
                <c:pt idx="3">
                  <c:v>14040909.6183684</c:v>
                </c:pt>
                <c:pt idx="4">
                  <c:v>13854192.0784481</c:v>
                </c:pt>
                <c:pt idx="5">
                  <c:v>13676069.4523931</c:v>
                </c:pt>
                <c:pt idx="6">
                  <c:v>13506098.5687179</c:v>
                </c:pt>
                <c:pt idx="7">
                  <c:v>13343860.9135179</c:v>
                </c:pt>
                <c:pt idx="8">
                  <c:v>13188961.1749043</c:v>
                </c:pt>
                <c:pt idx="9">
                  <c:v>13041025.8777188</c:v>
                </c:pt>
                <c:pt idx="10">
                  <c:v>12899702.1026851</c:v>
                </c:pt>
                <c:pt idx="11">
                  <c:v>12764656.2845476</c:v>
                </c:pt>
                <c:pt idx="12">
                  <c:v>12635573.0841086</c:v>
                </c:pt>
                <c:pt idx="13">
                  <c:v>12512154.3294208</c:v>
                </c:pt>
                <c:pt idx="14">
                  <c:v>12394118.0217048</c:v>
                </c:pt>
                <c:pt idx="15">
                  <c:v>12281197.4018571</c:v>
                </c:pt>
                <c:pt idx="16">
                  <c:v>12173140.0736887</c:v>
                </c:pt>
                <c:pt idx="17">
                  <c:v>12069707.1802904</c:v>
                </c:pt>
                <c:pt idx="18">
                  <c:v>11970672.6301578</c:v>
                </c:pt>
                <c:pt idx="19">
                  <c:v>11875822.3699317</c:v>
                </c:pt>
                <c:pt idx="20">
                  <c:v>11784953.7008164</c:v>
                </c:pt>
                <c:pt idx="21">
                  <c:v>11697874.6359308</c:v>
                </c:pt>
                <c:pt idx="22">
                  <c:v>11614403.2960258</c:v>
                </c:pt>
                <c:pt idx="23">
                  <c:v>11534367.3411713</c:v>
                </c:pt>
                <c:pt idx="24">
                  <c:v>11457603.436169</c:v>
                </c:pt>
              </c:numCache>
            </c:numRef>
          </c:yVal>
          <c:smooth val="0"/>
        </c:ser>
        <c:ser>
          <c:idx val="1"/>
          <c:order val="1"/>
          <c:tx>
            <c:strRef>
              <c:f>SRB!C64</c:f>
              <c:strCache>
                <c:ptCount val="1"/>
                <c:pt idx="0">
                  <c:v>NPW PCC</c:v>
                </c:pt>
              </c:strCache>
            </c:strRef>
          </c:tx>
          <c:spPr>
            <a:solidFill>
              <a:srgbClr val="eb6834"/>
            </a:solidFill>
            <a:ln w="2196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SRB!$A$65:$A$89</c:f>
              <c:numCache>
                <c:formatCode>0.00</c:formatCode>
                <c:ptCount val="25"/>
                <c:pt idx="0">
                  <c:v>2</c:v>
                </c:pt>
                <c:pt idx="1">
                  <c:v>2.25</c:v>
                </c:pt>
                <c:pt idx="2">
                  <c:v>2.5</c:v>
                </c:pt>
                <c:pt idx="3">
                  <c:v>2.75</c:v>
                </c:pt>
                <c:pt idx="4">
                  <c:v>3</c:v>
                </c:pt>
                <c:pt idx="5">
                  <c:v>3.25</c:v>
                </c:pt>
                <c:pt idx="6">
                  <c:v>3.5</c:v>
                </c:pt>
                <c:pt idx="7">
                  <c:v>3.75</c:v>
                </c:pt>
                <c:pt idx="8">
                  <c:v>4</c:v>
                </c:pt>
                <c:pt idx="9">
                  <c:v>4.25</c:v>
                </c:pt>
                <c:pt idx="10">
                  <c:v>4.5</c:v>
                </c:pt>
                <c:pt idx="11">
                  <c:v>4.75</c:v>
                </c:pt>
                <c:pt idx="12">
                  <c:v>5</c:v>
                </c:pt>
                <c:pt idx="13">
                  <c:v>5.25</c:v>
                </c:pt>
                <c:pt idx="14">
                  <c:v>5.5</c:v>
                </c:pt>
                <c:pt idx="15">
                  <c:v>5.75</c:v>
                </c:pt>
                <c:pt idx="16">
                  <c:v>6</c:v>
                </c:pt>
                <c:pt idx="17">
                  <c:v>6.25</c:v>
                </c:pt>
                <c:pt idx="18">
                  <c:v>6.5</c:v>
                </c:pt>
                <c:pt idx="19">
                  <c:v>6.75</c:v>
                </c:pt>
                <c:pt idx="20">
                  <c:v>7</c:v>
                </c:pt>
                <c:pt idx="21">
                  <c:v>7.25</c:v>
                </c:pt>
                <c:pt idx="22">
                  <c:v>7.5</c:v>
                </c:pt>
                <c:pt idx="23">
                  <c:v>7.75</c:v>
                </c:pt>
                <c:pt idx="24">
                  <c:v>8</c:v>
                </c:pt>
              </c:numCache>
            </c:numRef>
          </c:xVal>
          <c:yVal>
            <c:numRef>
              <c:f>SRB!$C$65:$C$89</c:f>
              <c:numCache>
                <c:formatCode>\$#,##0;"($"#,##0\);\-</c:formatCode>
                <c:ptCount val="25"/>
                <c:pt idx="0">
                  <c:v>14048598.6340011</c:v>
                </c:pt>
                <c:pt idx="1">
                  <c:v>14158641.5905216</c:v>
                </c:pt>
                <c:pt idx="2">
                  <c:v>14260096.3983398</c:v>
                </c:pt>
                <c:pt idx="3">
                  <c:v>14353638.3114303</c:v>
                </c:pt>
                <c:pt idx="4">
                  <c:v>14439888.6695843</c:v>
                </c:pt>
                <c:pt idx="5">
                  <c:v>14519419.2868239</c:v>
                </c:pt>
                <c:pt idx="6">
                  <c:v>14592756.4749599</c:v>
                </c:pt>
                <c:pt idx="7">
                  <c:v>14660384.7333081</c:v>
                </c:pt>
                <c:pt idx="8">
                  <c:v>14722750.1328766</c:v>
                </c:pt>
                <c:pt idx="9">
                  <c:v>14780263.4208871</c:v>
                </c:pt>
                <c:pt idx="10">
                  <c:v>14833302.869251</c:v>
                </c:pt>
                <c:pt idx="11">
                  <c:v>14882216.8885813</c:v>
                </c:pt>
                <c:pt idx="12">
                  <c:v>14927326.4274641</c:v>
                </c:pt>
                <c:pt idx="13">
                  <c:v>14968927.1750139</c:v>
                </c:pt>
                <c:pt idx="14">
                  <c:v>15007291.5831931</c:v>
                </c:pt>
                <c:pt idx="15">
                  <c:v>15042670.7239618</c:v>
                </c:pt>
                <c:pt idx="16">
                  <c:v>15075295.9950399</c:v>
                </c:pt>
                <c:pt idx="17">
                  <c:v>15105380.6868855</c:v>
                </c:pt>
                <c:pt idx="18">
                  <c:v>15133121.4224221</c:v>
                </c:pt>
                <c:pt idx="19">
                  <c:v>15158699.4800677</c:v>
                </c:pt>
                <c:pt idx="20">
                  <c:v>15182282.009724</c:v>
                </c:pt>
                <c:pt idx="21">
                  <c:v>15204023.1505685</c:v>
                </c:pt>
                <c:pt idx="22">
                  <c:v>15224065.0587439</c:v>
                </c:pt>
                <c:pt idx="23">
                  <c:v>15242538.8523582</c:v>
                </c:pt>
                <c:pt idx="24">
                  <c:v>15259565.4805876</c:v>
                </c:pt>
              </c:numCache>
            </c:numRef>
          </c:yVal>
          <c:smooth val="0"/>
        </c:ser>
        <c:axId val="16155615"/>
        <c:axId val="37673172"/>
      </c:scatterChart>
      <c:valAx>
        <c:axId val="16155615"/>
        <c:scaling>
          <c:orientation val="minMax"/>
          <c:max val="8"/>
          <c:min val="2"/>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Discount rate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7673172"/>
        <c:crosses val="autoZero"/>
        <c:crossBetween val="midCat"/>
      </c:valAx>
      <c:valAx>
        <c:axId val="37673172"/>
        <c:scaling>
          <c:orientation val="minMax"/>
        </c:scaling>
        <c:delete val="0"/>
        <c:axPos val="l"/>
        <c:numFmt formatCode="\$#,##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155615"/>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PCC minus HMA present worth when one input moves (bars crossing zero flip the winner)</a:t>
            </a:r>
          </a:p>
        </c:rich>
      </c:tx>
      <c:overlay val="0"/>
      <c:spPr>
        <a:noFill/>
        <a:ln w="0">
          <a:noFill/>
        </a:ln>
      </c:spPr>
    </c:title>
    <c:autoTitleDeleted val="0"/>
    <c:plotArea>
      <c:barChart>
        <c:barDir val="bar"/>
        <c:grouping val="clustered"/>
        <c:varyColors val="0"/>
        <c:ser>
          <c:idx val="0"/>
          <c:order val="0"/>
          <c:tx>
            <c:strRef>
              <c:f>SRB!D129</c:f>
              <c:strCache>
                <c:ptCount val="1"/>
                <c:pt idx="0">
                  <c:v>Low PCC-HMA</c:v>
                </c:pt>
              </c:strCache>
            </c:strRef>
          </c:tx>
          <c:spPr>
            <a:solidFill>
              <a:srgbClr val="9e9e9e"/>
            </a:solidFill>
            <a:ln w="0">
              <a:solidFill>
                <a:srgbClr val="9e9e9e"/>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SRB!$A$130:$A$137</c:f>
              <c:strCache>
                <c:ptCount val="8"/>
                <c:pt idx="0">
                  <c:v>Discount rate</c:v>
                </c:pt>
                <c:pt idx="1">
                  <c:v>PCC salvage credit</c:v>
                </c:pt>
                <c:pt idx="2">
                  <c:v>HMA salvage credit</c:v>
                </c:pt>
                <c:pt idx="3">
                  <c:v>PCC direct costs</c:v>
                </c:pt>
                <c:pt idx="4">
                  <c:v>HMA direct costs</c:v>
                </c:pt>
                <c:pt idx="5">
                  <c:v>Closure durations</c:v>
                </c:pt>
                <c:pt idx="6">
                  <c:v>Lost revenue</c:v>
                </c:pt>
                <c:pt idx="7">
                  <c:v>Analysis period</c:v>
                </c:pt>
              </c:strCache>
            </c:strRef>
          </c:cat>
          <c:val>
            <c:numRef>
              <c:f>SRB!$D$130:$D$137</c:f>
              <c:numCache>
                <c:formatCode>\$#,##0;"($"#,##0\);\-</c:formatCode>
                <c:ptCount val="8"/>
                <c:pt idx="0">
                  <c:v>-608867.990317881</c:v>
                </c:pt>
                <c:pt idx="1">
                  <c:v>2176521.48474875</c:v>
                </c:pt>
                <c:pt idx="2">
                  <c:v>417291.536119787</c:v>
                </c:pt>
                <c:pt idx="3">
                  <c:v>-2289008.18160037</c:v>
                </c:pt>
                <c:pt idx="4">
                  <c:v>3316046.01281658</c:v>
                </c:pt>
                <c:pt idx="5">
                  <c:v>653736.673208647</c:v>
                </c:pt>
                <c:pt idx="6">
                  <c:v>721776.755281076</c:v>
                </c:pt>
                <c:pt idx="7">
                  <c:v>543415.338590602</c:v>
                </c:pt>
              </c:numCache>
            </c:numRef>
          </c:val>
        </c:ser>
        <c:ser>
          <c:idx val="1"/>
          <c:order val="1"/>
          <c:tx>
            <c:strRef>
              <c:f>SRB!E129</c:f>
              <c:strCache>
                <c:ptCount val="1"/>
                <c:pt idx="0">
                  <c:v>High PCC-HMA</c:v>
                </c:pt>
              </c:strCache>
            </c:strRef>
          </c:tx>
          <c:spPr>
            <a:solidFill>
              <a:srgbClr val="4a4a4a"/>
            </a:solidFill>
            <a:ln w="0">
              <a:solidFill>
                <a:srgbClr val="4a4a4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SRB!$A$130:$A$137</c:f>
              <c:strCache>
                <c:ptCount val="8"/>
                <c:pt idx="0">
                  <c:v>Discount rate</c:v>
                </c:pt>
                <c:pt idx="1">
                  <c:v>PCC salvage credit</c:v>
                </c:pt>
                <c:pt idx="2">
                  <c:v>HMA salvage credit</c:v>
                </c:pt>
                <c:pt idx="3">
                  <c:v>PCC direct costs</c:v>
                </c:pt>
                <c:pt idx="4">
                  <c:v>HMA direct costs</c:v>
                </c:pt>
                <c:pt idx="5">
                  <c:v>Closure durations</c:v>
                </c:pt>
                <c:pt idx="6">
                  <c:v>Lost revenue</c:v>
                </c:pt>
                <c:pt idx="7">
                  <c:v>Analysis period</c:v>
                </c:pt>
              </c:strCache>
            </c:strRef>
          </c:cat>
          <c:val>
            <c:numRef>
              <c:f>SRB!$E$130:$E$137</c:f>
              <c:numCache>
                <c:formatCode>\$#,##0;"($"#,##0\);\-</c:formatCode>
                <c:ptCount val="8"/>
                <c:pt idx="0">
                  <c:v>3801962.04441852</c:v>
                </c:pt>
                <c:pt idx="1">
                  <c:v>585696.591136213</c:v>
                </c:pt>
                <c:pt idx="2">
                  <c:v>585696.591136213</c:v>
                </c:pt>
                <c:pt idx="3">
                  <c:v>3460401.3638728</c:v>
                </c:pt>
                <c:pt idx="4">
                  <c:v>-2144652.83054416</c:v>
                </c:pt>
                <c:pt idx="5">
                  <c:v>449616.426991351</c:v>
                </c:pt>
                <c:pt idx="6">
                  <c:v>585696.591136213</c:v>
                </c:pt>
                <c:pt idx="7">
                  <c:v>585696.591136213</c:v>
                </c:pt>
              </c:numCache>
            </c:numRef>
          </c:val>
        </c:ser>
        <c:gapWidth val="50"/>
        <c:overlap val="0"/>
        <c:axId val="70730762"/>
        <c:axId val="12631469"/>
      </c:barChart>
      <c:catAx>
        <c:axId val="70730762"/>
        <c:scaling>
          <c:orientation val="maxMin"/>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12631469"/>
        <c:crosses val="autoZero"/>
        <c:auto val="1"/>
        <c:lblAlgn val="ctr"/>
        <c:lblOffset val="100"/>
        <c:noMultiLvlLbl val="0"/>
      </c:catAx>
      <c:valAx>
        <c:axId val="12631469"/>
        <c:scaling>
          <c:orientation val="minMax"/>
        </c:scaling>
        <c:delete val="0"/>
        <c:axPos val="l"/>
        <c:numFmt formatCode="\$#,##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073076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Runway closure timeline (bubble size = days closed; lane 1 HMA, lane 2 PCC)</a:t>
            </a:r>
          </a:p>
        </c:rich>
      </c:tx>
      <c:overlay val="0"/>
      <c:spPr>
        <a:noFill/>
        <a:ln w="0">
          <a:noFill/>
        </a:ln>
      </c:spPr>
    </c:title>
    <c:autoTitleDeleted val="0"/>
    <c:plotArea>
      <c:bubbleChart>
        <c:varyColors val="0"/>
        <c:ser>
          <c:idx val="0"/>
          <c:order val="0"/>
          <c:tx>
            <c:strRef>
              <c:f>"HMA closures"</c:f>
              <c:strCache>
                <c:ptCount val="1"/>
                <c:pt idx="0">
                  <c:v>HMA closures</c:v>
                </c:pt>
              </c:strCache>
            </c:strRef>
          </c:tx>
          <c:spPr>
            <a:solidFill>
              <a:srgbClr val="2a78d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SRB!$B$175:$B$181</c:f>
              <c:numCache>
                <c:formatCode>General</c:formatCode>
                <c:ptCount val="7"/>
                <c:pt idx="0">
                  <c:v>2031</c:v>
                </c:pt>
                <c:pt idx="1">
                  <c:v>2035</c:v>
                </c:pt>
                <c:pt idx="2">
                  <c:v>2039</c:v>
                </c:pt>
                <c:pt idx="3">
                  <c:v>2043</c:v>
                </c:pt>
                <c:pt idx="4">
                  <c:v>2047</c:v>
                </c:pt>
                <c:pt idx="5">
                  <c:v>2051</c:v>
                </c:pt>
                <c:pt idx="6">
                  <c:v>2055</c:v>
                </c:pt>
              </c:numCache>
            </c:numRef>
          </c:xVal>
          <c:yVal>
            <c:numRef>
              <c:f>SRB!$C$175:$C$181</c:f>
              <c:numCache>
                <c:formatCode>General</c:formatCode>
                <c:ptCount val="7"/>
                <c:pt idx="0">
                  <c:v>1</c:v>
                </c:pt>
                <c:pt idx="1">
                  <c:v>1</c:v>
                </c:pt>
                <c:pt idx="2">
                  <c:v>1</c:v>
                </c:pt>
                <c:pt idx="3">
                  <c:v>1</c:v>
                </c:pt>
                <c:pt idx="4">
                  <c:v>1</c:v>
                </c:pt>
                <c:pt idx="5">
                  <c:v>1</c:v>
                </c:pt>
                <c:pt idx="6">
                  <c:v>1</c:v>
                </c:pt>
              </c:numCache>
            </c:numRef>
          </c:yVal>
          <c:bubbleSize>
            <c:numRef>
              <c:f>SRB!$D$175:$D$181</c:f>
              <c:numCache>
                <c:formatCode>General</c:formatCode>
                <c:ptCount val="7"/>
                <c:pt idx="0">
                  <c:v>8</c:v>
                </c:pt>
                <c:pt idx="1">
                  <c:v>8</c:v>
                </c:pt>
                <c:pt idx="2">
                  <c:v>10</c:v>
                </c:pt>
                <c:pt idx="3">
                  <c:v>10</c:v>
                </c:pt>
                <c:pt idx="4">
                  <c:v>21</c:v>
                </c:pt>
                <c:pt idx="5">
                  <c:v>8</c:v>
                </c:pt>
                <c:pt idx="6">
                  <c:v>10</c:v>
                </c:pt>
              </c:numCache>
            </c:numRef>
          </c:bubbleSize>
          <c:bubble3D val="0"/>
        </c:ser>
        <c:ser>
          <c:idx val="1"/>
          <c:order val="1"/>
          <c:tx>
            <c:strRef>
              <c:f>"PCC closures"</c:f>
              <c:strCache>
                <c:ptCount val="1"/>
                <c:pt idx="0">
                  <c:v>PCC closures</c:v>
                </c:pt>
              </c:strCache>
            </c:strRef>
          </c:tx>
          <c:spPr>
            <a:solidFill>
              <a:srgbClr val="eb683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SRB!$B$182:$B$183</c:f>
              <c:numCache>
                <c:formatCode>General</c:formatCode>
                <c:ptCount val="2"/>
                <c:pt idx="0">
                  <c:v>2046</c:v>
                </c:pt>
                <c:pt idx="1">
                  <c:v>2054</c:v>
                </c:pt>
              </c:numCache>
            </c:numRef>
          </c:xVal>
          <c:yVal>
            <c:numRef>
              <c:f>SRB!$C$182:$C$183</c:f>
              <c:numCache>
                <c:formatCode>General</c:formatCode>
                <c:ptCount val="2"/>
                <c:pt idx="0">
                  <c:v>2</c:v>
                </c:pt>
                <c:pt idx="1">
                  <c:v>2</c:v>
                </c:pt>
              </c:numCache>
            </c:numRef>
          </c:yVal>
          <c:bubbleSize>
            <c:numRef>
              <c:f>SRB!$D$182:$D$183</c:f>
              <c:numCache>
                <c:formatCode>General</c:formatCode>
                <c:ptCount val="2"/>
                <c:pt idx="0">
                  <c:v>11</c:v>
                </c:pt>
                <c:pt idx="1">
                  <c:v>20</c:v>
                </c:pt>
              </c:numCache>
            </c:numRef>
          </c:bubbleSize>
          <c:bubble3D val="0"/>
        </c:ser>
        <c:axId val="2839897"/>
        <c:axId val="94638087"/>
      </c:bubbleChart>
      <c:valAx>
        <c:axId val="2839897"/>
        <c:scaling>
          <c:orientation val="minMax"/>
          <c:max val="2057"/>
          <c:min val="2027"/>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Calendar year</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638087"/>
        <c:crosses val="autoZero"/>
        <c:crossBetween val="midCat"/>
      </c:valAx>
      <c:valAx>
        <c:axId val="94638087"/>
        <c:scaling>
          <c:orientation val="minMax"/>
          <c:max val="3"/>
          <c:min val="0"/>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39897"/>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Runway closure days by calendar year</a:t>
            </a:r>
          </a:p>
        </c:rich>
      </c:tx>
      <c:overlay val="0"/>
      <c:spPr>
        <a:noFill/>
        <a:ln w="0">
          <a:noFill/>
        </a:ln>
      </c:spPr>
    </c:title>
    <c:autoTitleDeleted val="0"/>
    <c:plotArea>
      <c:barChart>
        <c:barDir val="col"/>
        <c:grouping val="clustered"/>
        <c:varyColors val="0"/>
        <c:ser>
          <c:idx val="0"/>
          <c:order val="0"/>
          <c:tx>
            <c:strRef>
              <c:f>SRB!I93</c:f>
              <c:strCache>
                <c:ptCount val="1"/>
                <c:pt idx="0">
                  <c:v>HMA closure days</c:v>
                </c:pt>
              </c:strCache>
            </c:strRef>
          </c:tx>
          <c:spPr>
            <a:solidFill>
              <a:srgbClr val="2a78d6"/>
            </a:solidFill>
            <a:ln w="0">
              <a:solidFill>
                <a:srgbClr val="2a78d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SRB!$B$94:$B$124</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SRB!$I$94:$I$124</c:f>
              <c:numCache>
                <c:formatCode>General</c:formatCode>
                <c:ptCount val="31"/>
                <c:pt idx="0">
                  <c:v>0</c:v>
                </c:pt>
                <c:pt idx="1">
                  <c:v>0</c:v>
                </c:pt>
                <c:pt idx="2">
                  <c:v>0</c:v>
                </c:pt>
                <c:pt idx="3">
                  <c:v>0</c:v>
                </c:pt>
                <c:pt idx="4">
                  <c:v>8</c:v>
                </c:pt>
                <c:pt idx="5">
                  <c:v>0</c:v>
                </c:pt>
                <c:pt idx="6">
                  <c:v>0</c:v>
                </c:pt>
                <c:pt idx="7">
                  <c:v>0</c:v>
                </c:pt>
                <c:pt idx="8">
                  <c:v>8</c:v>
                </c:pt>
                <c:pt idx="9">
                  <c:v>0</c:v>
                </c:pt>
                <c:pt idx="10">
                  <c:v>0</c:v>
                </c:pt>
                <c:pt idx="11">
                  <c:v>0</c:v>
                </c:pt>
                <c:pt idx="12">
                  <c:v>10</c:v>
                </c:pt>
                <c:pt idx="13">
                  <c:v>0</c:v>
                </c:pt>
                <c:pt idx="14">
                  <c:v>0</c:v>
                </c:pt>
                <c:pt idx="15">
                  <c:v>0</c:v>
                </c:pt>
                <c:pt idx="16">
                  <c:v>10</c:v>
                </c:pt>
                <c:pt idx="17">
                  <c:v>0</c:v>
                </c:pt>
                <c:pt idx="18">
                  <c:v>0</c:v>
                </c:pt>
                <c:pt idx="19">
                  <c:v>0</c:v>
                </c:pt>
                <c:pt idx="20">
                  <c:v>21</c:v>
                </c:pt>
                <c:pt idx="21">
                  <c:v>0</c:v>
                </c:pt>
                <c:pt idx="22">
                  <c:v>0</c:v>
                </c:pt>
                <c:pt idx="23">
                  <c:v>0</c:v>
                </c:pt>
                <c:pt idx="24">
                  <c:v>8</c:v>
                </c:pt>
                <c:pt idx="25">
                  <c:v>0</c:v>
                </c:pt>
                <c:pt idx="26">
                  <c:v>0</c:v>
                </c:pt>
                <c:pt idx="27">
                  <c:v>0</c:v>
                </c:pt>
                <c:pt idx="28">
                  <c:v>10</c:v>
                </c:pt>
                <c:pt idx="29">
                  <c:v>0</c:v>
                </c:pt>
                <c:pt idx="30">
                  <c:v>0</c:v>
                </c:pt>
              </c:numCache>
            </c:numRef>
          </c:val>
        </c:ser>
        <c:ser>
          <c:idx val="1"/>
          <c:order val="1"/>
          <c:tx>
            <c:strRef>
              <c:f>SRB!J93</c:f>
              <c:strCache>
                <c:ptCount val="1"/>
                <c:pt idx="0">
                  <c:v>PCC closure days</c:v>
                </c:pt>
              </c:strCache>
            </c:strRef>
          </c:tx>
          <c:spPr>
            <a:solidFill>
              <a:srgbClr val="eb6834"/>
            </a:solidFill>
            <a:ln w="0">
              <a:solidFill>
                <a:srgbClr val="eb6834"/>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SRB!$B$94:$B$124</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SRB!$J$94:$J$124</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11</c:v>
                </c:pt>
                <c:pt idx="20">
                  <c:v>0</c:v>
                </c:pt>
                <c:pt idx="21">
                  <c:v>0</c:v>
                </c:pt>
                <c:pt idx="22">
                  <c:v>0</c:v>
                </c:pt>
                <c:pt idx="23">
                  <c:v>0</c:v>
                </c:pt>
                <c:pt idx="24">
                  <c:v>0</c:v>
                </c:pt>
                <c:pt idx="25">
                  <c:v>0</c:v>
                </c:pt>
                <c:pt idx="26">
                  <c:v>0</c:v>
                </c:pt>
                <c:pt idx="27">
                  <c:v>20</c:v>
                </c:pt>
                <c:pt idx="28">
                  <c:v>0</c:v>
                </c:pt>
                <c:pt idx="29">
                  <c:v>0</c:v>
                </c:pt>
                <c:pt idx="30">
                  <c:v>0</c:v>
                </c:pt>
              </c:numCache>
            </c:numRef>
          </c:val>
        </c:ser>
        <c:gapWidth val="40"/>
        <c:overlap val="0"/>
        <c:axId val="13710585"/>
        <c:axId val="92756838"/>
      </c:barChart>
      <c:catAx>
        <c:axId val="1371058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756838"/>
        <c:crosses val="autoZero"/>
        <c:auto val="1"/>
        <c:lblAlgn val="ctr"/>
        <c:lblOffset val="100"/>
        <c:noMultiLvlLbl val="0"/>
      </c:catAx>
      <c:valAx>
        <c:axId val="92756838"/>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71058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present worth by scenario</a:t>
            </a:r>
          </a:p>
        </c:rich>
      </c:tx>
      <c:overlay val="0"/>
      <c:spPr>
        <a:noFill/>
        <a:ln w="0">
          <a:noFill/>
        </a:ln>
      </c:spPr>
    </c:title>
    <c:autoTitleDeleted val="0"/>
    <c:plotArea>
      <c:barChart>
        <c:barDir val="bar"/>
        <c:grouping val="clustered"/>
        <c:varyColors val="0"/>
        <c:ser>
          <c:idx val="0"/>
          <c:order val="0"/>
          <c:tx>
            <c:strRef>
              <c:f>SRB!I142</c:f>
              <c:strCache>
                <c:ptCount val="1"/>
                <c:pt idx="0">
                  <c:v>NPW HMA</c:v>
                </c:pt>
              </c:strCache>
            </c:strRef>
          </c:tx>
          <c:spPr>
            <a:solidFill>
              <a:srgbClr val="2a78d6"/>
            </a:solidFill>
            <a:ln w="0">
              <a:solidFill>
                <a:srgbClr val="2a78d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SRB!$A$143:$A$154</c:f>
              <c:strCache>
                <c:ptCount val="12"/>
                <c:pt idx="0">
                  <c:v>Base: TDOT policy (3%, 30 yr)</c:v>
                </c:pt>
                <c:pt idx="1">
                  <c:v>FAA AIP funded (7%, 20 yr)</c:v>
                </c:pt>
                <c:pt idx="2">
                  <c:v>TDOT 3% but 20-yr life</c:v>
                </c:pt>
                <c:pt idx="3">
                  <c:v>High rate 5%</c:v>
                </c:pt>
                <c:pt idx="4">
                  <c:v>No lost-revenue term</c:v>
                </c:pt>
                <c:pt idx="5">
                  <c:v>Revenue loss at 40% of gross</c:v>
                </c:pt>
                <c:pt idx="6">
                  <c:v>No salvage credit</c:v>
                </c:pt>
                <c:pt idx="7">
                  <c:v>PCC bids +20%</c:v>
                </c:pt>
                <c:pt idx="8">
                  <c:v>HMA bids +20%</c:v>
                </c:pt>
                <c:pt idx="9">
                  <c:v>Closures twice as long</c:v>
                </c:pt>
                <c:pt idx="10">
                  <c:v>Closures half as long</c:v>
                </c:pt>
                <c:pt idx="11">
                  <c:v>Stress: 7%, no salvage, no lost revenue</c:v>
                </c:pt>
              </c:strCache>
            </c:strRef>
          </c:cat>
          <c:val>
            <c:numRef>
              <c:f>SRB!$I$143:$I$154</c:f>
              <c:numCache>
                <c:formatCode>\$#,##0;"($"#,##0\);\-</c:formatCode>
                <c:ptCount val="12"/>
                <c:pt idx="0">
                  <c:v>13854192.0784481</c:v>
                </c:pt>
                <c:pt idx="1">
                  <c:v>11451220.8471094</c:v>
                </c:pt>
                <c:pt idx="2">
                  <c:v>13038047.0472287</c:v>
                </c:pt>
                <c:pt idx="3">
                  <c:v>12635573.0841086</c:v>
                </c:pt>
                <c:pt idx="4">
                  <c:v>13651747.1084019</c:v>
                </c:pt>
                <c:pt idx="5">
                  <c:v>13732725.0964204</c:v>
                </c:pt>
                <c:pt idx="6">
                  <c:v>14022597.1334645</c:v>
                </c:pt>
                <c:pt idx="7">
                  <c:v>13854192.0784481</c:v>
                </c:pt>
                <c:pt idx="8">
                  <c:v>16584541.5001285</c:v>
                </c:pt>
                <c:pt idx="9">
                  <c:v>14056637.0484943</c:v>
                </c:pt>
                <c:pt idx="10">
                  <c:v>13752969.593425</c:v>
                </c:pt>
                <c:pt idx="11">
                  <c:v>11720949.1500259</c:v>
                </c:pt>
              </c:numCache>
            </c:numRef>
          </c:val>
        </c:ser>
        <c:ser>
          <c:idx val="1"/>
          <c:order val="1"/>
          <c:tx>
            <c:strRef>
              <c:f>SRB!J142</c:f>
              <c:strCache>
                <c:ptCount val="1"/>
                <c:pt idx="0">
                  <c:v>NPW PCC</c:v>
                </c:pt>
              </c:strCache>
            </c:strRef>
          </c:tx>
          <c:spPr>
            <a:solidFill>
              <a:srgbClr val="eb6834"/>
            </a:solidFill>
            <a:ln w="0">
              <a:solidFill>
                <a:srgbClr val="eb6834"/>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SRB!$A$143:$A$154</c:f>
              <c:strCache>
                <c:ptCount val="12"/>
                <c:pt idx="0">
                  <c:v>Base: TDOT policy (3%, 30 yr)</c:v>
                </c:pt>
                <c:pt idx="1">
                  <c:v>FAA AIP funded (7%, 20 yr)</c:v>
                </c:pt>
                <c:pt idx="2">
                  <c:v>TDOT 3% but 20-yr life</c:v>
                </c:pt>
                <c:pt idx="3">
                  <c:v>High rate 5%</c:v>
                </c:pt>
                <c:pt idx="4">
                  <c:v>No lost-revenue term</c:v>
                </c:pt>
                <c:pt idx="5">
                  <c:v>Revenue loss at 40% of gross</c:v>
                </c:pt>
                <c:pt idx="6">
                  <c:v>No salvage credit</c:v>
                </c:pt>
                <c:pt idx="7">
                  <c:v>PCC bids +20%</c:v>
                </c:pt>
                <c:pt idx="8">
                  <c:v>HMA bids +20%</c:v>
                </c:pt>
                <c:pt idx="9">
                  <c:v>Closures twice as long</c:v>
                </c:pt>
                <c:pt idx="10">
                  <c:v>Closures half as long</c:v>
                </c:pt>
                <c:pt idx="11">
                  <c:v>Stress: 7%, no salvage, no lost revenue</c:v>
                </c:pt>
              </c:strCache>
            </c:strRef>
          </c:cat>
          <c:val>
            <c:numRef>
              <c:f>SRB!$J$143:$J$154</c:f>
              <c:numCache>
                <c:formatCode>\$#,##0;"($"#,##0\);\-</c:formatCode>
                <c:ptCount val="12"/>
                <c:pt idx="0">
                  <c:v>14439888.6695843</c:v>
                </c:pt>
                <c:pt idx="1">
                  <c:v>14580403.4093485</c:v>
                </c:pt>
                <c:pt idx="2">
                  <c:v>13581462.3858193</c:v>
                </c:pt>
                <c:pt idx="3">
                  <c:v>14927326.4274641</c:v>
                </c:pt>
                <c:pt idx="4">
                  <c:v>14373523.8636829</c:v>
                </c:pt>
                <c:pt idx="5">
                  <c:v>14400069.7860435</c:v>
                </c:pt>
                <c:pt idx="6">
                  <c:v>16030713.5631969</c:v>
                </c:pt>
                <c:pt idx="7">
                  <c:v>17314593.4423209</c:v>
                </c:pt>
                <c:pt idx="8">
                  <c:v>14439888.6695843</c:v>
                </c:pt>
                <c:pt idx="9">
                  <c:v>14506253.4754857</c:v>
                </c:pt>
                <c:pt idx="10">
                  <c:v>14406706.2666336</c:v>
                </c:pt>
                <c:pt idx="11">
                  <c:v>15662341.3143562</c:v>
                </c:pt>
              </c:numCache>
            </c:numRef>
          </c:val>
        </c:ser>
        <c:gapWidth val="40"/>
        <c:overlap val="0"/>
        <c:axId val="76140352"/>
        <c:axId val="24499953"/>
      </c:barChart>
      <c:catAx>
        <c:axId val="76140352"/>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499953"/>
        <c:crosses val="autoZero"/>
        <c:auto val="1"/>
        <c:lblAlgn val="ctr"/>
        <c:lblOffset val="100"/>
        <c:noMultiLvlLbl val="0"/>
      </c:catAx>
      <c:valAx>
        <c:axId val="24499953"/>
        <c:scaling>
          <c:orientation val="minMax"/>
        </c:scaling>
        <c:delete val="0"/>
        <c:axPos val="l"/>
        <c:numFmt formatCode="\$#,##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614035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Monte Carlo: PCC minus HMA present worth (left of zero = PCC cheaper)</a:t>
            </a:r>
          </a:p>
        </c:rich>
      </c:tx>
      <c:overlay val="0"/>
      <c:spPr>
        <a:noFill/>
        <a:ln w="0">
          <a:noFill/>
        </a:ln>
      </c:spPr>
    </c:title>
    <c:autoTitleDeleted val="0"/>
    <c:plotArea>
      <c:barChart>
        <c:barDir val="col"/>
        <c:grouping val="clustered"/>
        <c:varyColors val="0"/>
        <c:ser>
          <c:idx val="0"/>
          <c:order val="0"/>
          <c:tx>
            <c:strRef>
              <c:f>SRB!BC14</c:f>
              <c:strCache>
                <c:ptCount val="1"/>
                <c:pt idx="0">
                  <c:v>Draws</c:v>
                </c:pt>
              </c:strCache>
            </c:strRef>
          </c:tx>
          <c:spPr>
            <a:solidFill>
              <a:srgbClr val="4a4a4a"/>
            </a:solidFill>
            <a:ln w="0">
              <a:solidFill>
                <a:srgbClr val="4a4a4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SRB!$BB$15:$BB$34</c:f>
              <c:strCache>
                <c:ptCount val="20"/>
                <c:pt idx="0">
                  <c:v>-$2,275k</c:v>
                </c:pt>
                <c:pt idx="1">
                  <c:v>-$1,829k</c:v>
                </c:pt>
                <c:pt idx="2">
                  <c:v>-$1,383k</c:v>
                </c:pt>
                <c:pt idx="3">
                  <c:v>-$937k</c:v>
                </c:pt>
                <c:pt idx="4">
                  <c:v>-$491k</c:v>
                </c:pt>
                <c:pt idx="5">
                  <c:v>-$45k</c:v>
                </c:pt>
                <c:pt idx="6">
                  <c:v>$402k</c:v>
                </c:pt>
                <c:pt idx="7">
                  <c:v>$848k</c:v>
                </c:pt>
                <c:pt idx="8">
                  <c:v>$1,294k</c:v>
                </c:pt>
                <c:pt idx="9">
                  <c:v>$1,740k</c:v>
                </c:pt>
                <c:pt idx="10">
                  <c:v>$2,186k</c:v>
                </c:pt>
                <c:pt idx="11">
                  <c:v>$2,632k</c:v>
                </c:pt>
                <c:pt idx="12">
                  <c:v>$3,078k</c:v>
                </c:pt>
                <c:pt idx="13">
                  <c:v>$3,524k</c:v>
                </c:pt>
                <c:pt idx="14">
                  <c:v>$3,970k</c:v>
                </c:pt>
                <c:pt idx="15">
                  <c:v>$4,416k</c:v>
                </c:pt>
                <c:pt idx="16">
                  <c:v>$4,863k</c:v>
                </c:pt>
                <c:pt idx="17">
                  <c:v>$5,309k</c:v>
                </c:pt>
                <c:pt idx="18">
                  <c:v>$5,755k</c:v>
                </c:pt>
                <c:pt idx="19">
                  <c:v>$6,201k</c:v>
                </c:pt>
              </c:strCache>
            </c:strRef>
          </c:cat>
          <c:val>
            <c:numRef>
              <c:f>SRB!$BC$15:$BC$34</c:f>
              <c:numCache>
                <c:formatCode>General</c:formatCode>
                <c:ptCount val="20"/>
                <c:pt idx="0">
                  <c:v>22</c:v>
                </c:pt>
                <c:pt idx="1">
                  <c:v>17</c:v>
                </c:pt>
                <c:pt idx="2">
                  <c:v>30</c:v>
                </c:pt>
                <c:pt idx="3">
                  <c:v>36</c:v>
                </c:pt>
                <c:pt idx="4">
                  <c:v>50</c:v>
                </c:pt>
                <c:pt idx="5">
                  <c:v>44</c:v>
                </c:pt>
                <c:pt idx="6">
                  <c:v>77</c:v>
                </c:pt>
                <c:pt idx="7">
                  <c:v>82</c:v>
                </c:pt>
                <c:pt idx="8">
                  <c:v>60</c:v>
                </c:pt>
                <c:pt idx="9">
                  <c:v>78</c:v>
                </c:pt>
                <c:pt idx="10">
                  <c:v>87</c:v>
                </c:pt>
                <c:pt idx="11">
                  <c:v>80</c:v>
                </c:pt>
                <c:pt idx="12">
                  <c:v>68</c:v>
                </c:pt>
                <c:pt idx="13">
                  <c:v>75</c:v>
                </c:pt>
                <c:pt idx="14">
                  <c:v>52</c:v>
                </c:pt>
                <c:pt idx="15">
                  <c:v>53</c:v>
                </c:pt>
                <c:pt idx="16">
                  <c:v>25</c:v>
                </c:pt>
                <c:pt idx="17">
                  <c:v>19</c:v>
                </c:pt>
                <c:pt idx="18">
                  <c:v>23</c:v>
                </c:pt>
                <c:pt idx="19">
                  <c:v>12</c:v>
                </c:pt>
              </c:numCache>
            </c:numRef>
          </c:val>
        </c:ser>
        <c:gapWidth val="10"/>
        <c:overlap val="0"/>
        <c:axId val="26208138"/>
        <c:axId val="84569540"/>
      </c:barChart>
      <c:catAx>
        <c:axId val="26208138"/>
        <c:scaling>
          <c:orientation val="minMax"/>
        </c:scaling>
        <c:delete val="0"/>
        <c:axPos val="b"/>
        <c:numFmt formatCode="\$#,##0,\k"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569540"/>
        <c:crosses val="autoZero"/>
        <c:auto val="1"/>
        <c:lblAlgn val="ctr"/>
        <c:lblOffset val="100"/>
        <c:noMultiLvlLbl val="0"/>
      </c:catAx>
      <c:valAx>
        <c:axId val="84569540"/>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Draws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20813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Present worth by category (salvage shown below zero)</a:t>
            </a:r>
          </a:p>
        </c:rich>
      </c:tx>
      <c:overlay val="0"/>
      <c:spPr>
        <a:noFill/>
        <a:ln w="0">
          <a:noFill/>
        </a:ln>
      </c:spPr>
    </c:title>
    <c:autoTitleDeleted val="0"/>
    <c:plotArea>
      <c:barChart>
        <c:barDir val="col"/>
        <c:grouping val="stacked"/>
        <c:varyColors val="0"/>
        <c:ser>
          <c:idx val="0"/>
          <c:order val="0"/>
          <c:tx>
            <c:strRef>
              <c:f>TEMPLATE!B169</c:f>
              <c:strCache>
                <c:ptCount val="1"/>
                <c:pt idx="0">
                  <c:v>Initial</c:v>
                </c:pt>
              </c:strCache>
            </c:strRef>
          </c:tx>
          <c:spPr>
            <a:solidFill>
              <a:srgbClr val="4a4a4a"/>
            </a:solidFill>
            <a:ln w="0">
              <a:solidFill>
                <a:srgbClr val="4a4a4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TEMPLATE!$A$170:$A$171</c:f>
              <c:strCache>
                <c:ptCount val="2"/>
                <c:pt idx="0">
                  <c:v>HMA</c:v>
                </c:pt>
                <c:pt idx="1">
                  <c:v>PCC</c:v>
                </c:pt>
              </c:strCache>
            </c:strRef>
          </c:cat>
          <c:val>
            <c:numRef>
              <c:f>TEMPLATE!$B$170:$B$171</c:f>
              <c:numCache>
                <c:formatCode>\$#,##0;"($"#,##0\);\-</c:formatCode>
                <c:ptCount val="2"/>
                <c:pt idx="0">
                  <c:v>7268437</c:v>
                </c:pt>
                <c:pt idx="1">
                  <c:v>9062465.75</c:v>
                </c:pt>
              </c:numCache>
            </c:numRef>
          </c:val>
        </c:ser>
        <c:ser>
          <c:idx val="1"/>
          <c:order val="1"/>
          <c:tx>
            <c:strRef>
              <c:f>TEMPLATE!C169</c:f>
              <c:strCache>
                <c:ptCount val="1"/>
                <c:pt idx="0">
                  <c:v>Maintenance</c:v>
                </c:pt>
              </c:strCache>
            </c:strRef>
          </c:tx>
          <c:spPr>
            <a:solidFill>
              <a:srgbClr val="8c8c8c"/>
            </a:solidFill>
            <a:ln w="0">
              <a:solidFill>
                <a:srgbClr val="8c8c8c"/>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TEMPLATE!$A$170:$A$171</c:f>
              <c:strCache>
                <c:ptCount val="2"/>
                <c:pt idx="0">
                  <c:v>HMA</c:v>
                </c:pt>
                <c:pt idx="1">
                  <c:v>PCC</c:v>
                </c:pt>
              </c:strCache>
            </c:strRef>
          </c:cat>
          <c:val>
            <c:numRef>
              <c:f>TEMPLATE!$C$170:$C$171</c:f>
              <c:numCache>
                <c:formatCode>\$#,##0;"($"#,##0\);\-</c:formatCode>
                <c:ptCount val="2"/>
                <c:pt idx="0">
                  <c:v>1574420.72193685</c:v>
                </c:pt>
                <c:pt idx="1">
                  <c:v>522567.104910763</c:v>
                </c:pt>
              </c:numCache>
            </c:numRef>
          </c:val>
        </c:ser>
        <c:ser>
          <c:idx val="2"/>
          <c:order val="2"/>
          <c:tx>
            <c:strRef>
              <c:f>TEMPLATE!D169</c:f>
              <c:strCache>
                <c:ptCount val="1"/>
                <c:pt idx="0">
                  <c:v>Rehabilitation</c:v>
                </c:pt>
              </c:strCache>
            </c:strRef>
          </c:tx>
          <c:spPr>
            <a:solidFill>
              <a:srgbClr val="646464"/>
            </a:solidFill>
            <a:ln w="0">
              <a:solidFill>
                <a:srgbClr val="646464"/>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TEMPLATE!$A$170:$A$171</c:f>
              <c:strCache>
                <c:ptCount val="2"/>
                <c:pt idx="0">
                  <c:v>HMA</c:v>
                </c:pt>
                <c:pt idx="1">
                  <c:v>PCC</c:v>
                </c:pt>
              </c:strCache>
            </c:strRef>
          </c:cat>
          <c:val>
            <c:numRef>
              <c:f>TEMPLATE!$D$170:$D$171</c:f>
              <c:numCache>
                <c:formatCode>\$#,##0;"($"#,##0\);\-</c:formatCode>
                <c:ptCount val="2"/>
                <c:pt idx="0">
                  <c:v>939071.040347879</c:v>
                </c:pt>
                <c:pt idx="1">
                  <c:v>482791.159867436</c:v>
                </c:pt>
              </c:numCache>
            </c:numRef>
          </c:val>
        </c:ser>
        <c:ser>
          <c:idx val="3"/>
          <c:order val="3"/>
          <c:tx>
            <c:strRef>
              <c:f>TEMPLATE!E169</c:f>
              <c:strCache>
                <c:ptCount val="1"/>
                <c:pt idx="0">
                  <c:v>Lost revenue</c:v>
                </c:pt>
              </c:strCache>
            </c:strRef>
          </c:tx>
          <c:spPr>
            <a:solidFill>
              <a:srgbClr val="b8b6ae"/>
            </a:solidFill>
            <a:ln w="0">
              <a:solidFill>
                <a:srgbClr val="b8b6ae"/>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TEMPLATE!$A$170:$A$171</c:f>
              <c:strCache>
                <c:ptCount val="2"/>
                <c:pt idx="0">
                  <c:v>HMA</c:v>
                </c:pt>
                <c:pt idx="1">
                  <c:v>PCC</c:v>
                </c:pt>
              </c:strCache>
            </c:strRef>
          </c:cat>
          <c:val>
            <c:numRef>
              <c:f>TEMPLATE!$E$170:$E$171</c:f>
              <c:numCache>
                <c:formatCode>\$#,##0;"($"#,##0\);\-</c:formatCode>
                <c:ptCount val="2"/>
                <c:pt idx="0">
                  <c:v>134639.61403581</c:v>
                </c:pt>
                <c:pt idx="1">
                  <c:v>46182.209105713</c:v>
                </c:pt>
              </c:numCache>
            </c:numRef>
          </c:val>
        </c:ser>
        <c:ser>
          <c:idx val="4"/>
          <c:order val="4"/>
          <c:tx>
            <c:strRef>
              <c:f>TEMPLATE!F169</c:f>
              <c:strCache>
                <c:ptCount val="1"/>
                <c:pt idx="0">
                  <c:v>Salvage</c:v>
                </c:pt>
              </c:strCache>
            </c:strRef>
          </c:tx>
          <c:spPr>
            <a:solidFill>
              <a:srgbClr val="dcdcdc"/>
            </a:solidFill>
            <a:ln w="0">
              <a:solidFill>
                <a:srgbClr val="dcdcdc"/>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TEMPLATE!$A$170:$A$171</c:f>
              <c:strCache>
                <c:ptCount val="2"/>
                <c:pt idx="0">
                  <c:v>HMA</c:v>
                </c:pt>
                <c:pt idx="1">
                  <c:v>PCC</c:v>
                </c:pt>
              </c:strCache>
            </c:strRef>
          </c:cat>
          <c:val>
            <c:numRef>
              <c:f>TEMPLATE!$F$170:$F$171</c:f>
              <c:numCache>
                <c:formatCode>\$#,##0;"($"#,##0\);\-</c:formatCode>
                <c:ptCount val="2"/>
                <c:pt idx="0">
                  <c:v>-87344.6308473242</c:v>
                </c:pt>
                <c:pt idx="1">
                  <c:v>-933403.974391597</c:v>
                </c:pt>
              </c:numCache>
            </c:numRef>
          </c:val>
        </c:ser>
        <c:gapWidth val="60"/>
        <c:overlap val="100"/>
        <c:axId val="73759061"/>
        <c:axId val="66205467"/>
      </c:barChart>
      <c:catAx>
        <c:axId val="7375906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205467"/>
        <c:crosses val="autoZero"/>
        <c:auto val="1"/>
        <c:lblAlgn val="ctr"/>
        <c:lblOffset val="100"/>
        <c:noMultiLvlLbl val="0"/>
      </c:catAx>
      <c:valAx>
        <c:axId val="66205467"/>
        <c:scaling>
          <c:orientation val="minMax"/>
        </c:scaling>
        <c:delete val="0"/>
        <c:axPos val="l"/>
        <c:numFmt formatCode="\$#,##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75906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Expenditure stream by calendar year (undiscounted, incl. lost revenue)</a:t>
            </a:r>
          </a:p>
        </c:rich>
      </c:tx>
      <c:overlay val="0"/>
      <c:spPr>
        <a:noFill/>
        <a:ln w="0">
          <a:noFill/>
        </a:ln>
      </c:spPr>
    </c:title>
    <c:autoTitleDeleted val="0"/>
    <c:plotArea>
      <c:barChart>
        <c:barDir val="col"/>
        <c:grouping val="clustered"/>
        <c:varyColors val="0"/>
        <c:ser>
          <c:idx val="0"/>
          <c:order val="0"/>
          <c:tx>
            <c:strRef>
              <c:f>TEMPLATE!M93</c:f>
              <c:strCache>
                <c:ptCount val="1"/>
                <c:pt idx="0">
                  <c:v>HMA total</c:v>
                </c:pt>
              </c:strCache>
            </c:strRef>
          </c:tx>
          <c:spPr>
            <a:solidFill>
              <a:srgbClr val="2a78d6"/>
            </a:solidFill>
            <a:ln w="0">
              <a:solidFill>
                <a:srgbClr val="2a78d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TEMPLATE!$B$94:$B$124</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TEMPLATE!$M$94:$M$124</c:f>
              <c:numCache>
                <c:formatCode>\$#,##0;"($"#,##0\);\-</c:formatCode>
                <c:ptCount val="31"/>
                <c:pt idx="0">
                  <c:v>7268437</c:v>
                </c:pt>
                <c:pt idx="1">
                  <c:v>0</c:v>
                </c:pt>
                <c:pt idx="2">
                  <c:v>0</c:v>
                </c:pt>
                <c:pt idx="3">
                  <c:v>0</c:v>
                </c:pt>
                <c:pt idx="4">
                  <c:v>354260.596666667</c:v>
                </c:pt>
                <c:pt idx="5">
                  <c:v>0</c:v>
                </c:pt>
                <c:pt idx="6">
                  <c:v>0</c:v>
                </c:pt>
                <c:pt idx="7">
                  <c:v>0</c:v>
                </c:pt>
                <c:pt idx="8">
                  <c:v>354260.596666667</c:v>
                </c:pt>
                <c:pt idx="9">
                  <c:v>0</c:v>
                </c:pt>
                <c:pt idx="10">
                  <c:v>0</c:v>
                </c:pt>
                <c:pt idx="11">
                  <c:v>0</c:v>
                </c:pt>
                <c:pt idx="12">
                  <c:v>494427.545104167</c:v>
                </c:pt>
                <c:pt idx="13">
                  <c:v>0</c:v>
                </c:pt>
                <c:pt idx="14">
                  <c:v>0</c:v>
                </c:pt>
                <c:pt idx="15">
                  <c:v>0</c:v>
                </c:pt>
                <c:pt idx="16">
                  <c:v>515990.152916667</c:v>
                </c:pt>
                <c:pt idx="17">
                  <c:v>0</c:v>
                </c:pt>
                <c:pt idx="18">
                  <c:v>0</c:v>
                </c:pt>
                <c:pt idx="19">
                  <c:v>0</c:v>
                </c:pt>
                <c:pt idx="20">
                  <c:v>1757615.166125</c:v>
                </c:pt>
                <c:pt idx="21">
                  <c:v>0</c:v>
                </c:pt>
                <c:pt idx="22">
                  <c:v>0</c:v>
                </c:pt>
                <c:pt idx="23">
                  <c:v>0</c:v>
                </c:pt>
                <c:pt idx="24">
                  <c:v>354260.596666667</c:v>
                </c:pt>
                <c:pt idx="25">
                  <c:v>0</c:v>
                </c:pt>
                <c:pt idx="26">
                  <c:v>0</c:v>
                </c:pt>
                <c:pt idx="27">
                  <c:v>0</c:v>
                </c:pt>
                <c:pt idx="28">
                  <c:v>544452.795229167</c:v>
                </c:pt>
                <c:pt idx="29">
                  <c:v>0</c:v>
                </c:pt>
                <c:pt idx="30">
                  <c:v>-212008.344515625</c:v>
                </c:pt>
              </c:numCache>
            </c:numRef>
          </c:val>
        </c:ser>
        <c:ser>
          <c:idx val="1"/>
          <c:order val="1"/>
          <c:tx>
            <c:strRef>
              <c:f>TEMPLATE!N93</c:f>
              <c:strCache>
                <c:ptCount val="1"/>
                <c:pt idx="0">
                  <c:v>PCC total</c:v>
                </c:pt>
              </c:strCache>
            </c:strRef>
          </c:tx>
          <c:spPr>
            <a:solidFill>
              <a:srgbClr val="eb6834"/>
            </a:solidFill>
            <a:ln w="0">
              <a:solidFill>
                <a:srgbClr val="eb6834"/>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TEMPLATE!$B$94:$B$124</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TEMPLATE!$N$94:$N$124</c:f>
              <c:numCache>
                <c:formatCode>\$#,##0;"($"#,##0\);\-</c:formatCode>
                <c:ptCount val="31"/>
                <c:pt idx="0">
                  <c:v>9062465.75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948718.4816</c:v>
                </c:pt>
                <c:pt idx="20">
                  <c:v>0</c:v>
                </c:pt>
                <c:pt idx="21">
                  <c:v>0</c:v>
                </c:pt>
                <c:pt idx="22">
                  <c:v>0</c:v>
                </c:pt>
                <c:pt idx="23">
                  <c:v>0</c:v>
                </c:pt>
                <c:pt idx="24">
                  <c:v>0</c:v>
                </c:pt>
                <c:pt idx="25">
                  <c:v>0</c:v>
                </c:pt>
                <c:pt idx="26">
                  <c:v>0</c:v>
                </c:pt>
                <c:pt idx="27">
                  <c:v>1133967.1054</c:v>
                </c:pt>
                <c:pt idx="28">
                  <c:v>0</c:v>
                </c:pt>
                <c:pt idx="29">
                  <c:v>0</c:v>
                </c:pt>
                <c:pt idx="30">
                  <c:v>-2265616.4375</c:v>
                </c:pt>
              </c:numCache>
            </c:numRef>
          </c:val>
        </c:ser>
        <c:gapWidth val="40"/>
        <c:overlap val="0"/>
        <c:axId val="50656868"/>
        <c:axId val="81453744"/>
      </c:barChart>
      <c:catAx>
        <c:axId val="5065686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453744"/>
        <c:crosses val="autoZero"/>
        <c:auto val="1"/>
        <c:lblAlgn val="ctr"/>
        <c:lblOffset val="100"/>
        <c:noMultiLvlLbl val="0"/>
      </c:catAx>
      <c:valAx>
        <c:axId val="81453744"/>
        <c:scaling>
          <c:orientation val="minMax"/>
        </c:scaling>
        <c:delete val="0"/>
        <c:axPos val="l"/>
        <c:numFmt formatCode="\$#,##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65686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discounted cost (crossover = payback year of the higher first cost)</a:t>
            </a:r>
          </a:p>
        </c:rich>
      </c:tx>
      <c:overlay val="0"/>
      <c:spPr>
        <a:noFill/>
        <a:ln w="0">
          <a:noFill/>
        </a:ln>
      </c:spPr>
    </c:title>
    <c:autoTitleDeleted val="0"/>
    <c:plotArea>
      <c:lineChart>
        <c:grouping val="standard"/>
        <c:varyColors val="0"/>
        <c:ser>
          <c:idx val="0"/>
          <c:order val="0"/>
          <c:tx>
            <c:strRef>
              <c:f>TEMPLATE!G93</c:f>
              <c:strCache>
                <c:ptCount val="1"/>
                <c:pt idx="0">
                  <c:v>HMA cumulative PW</c:v>
                </c:pt>
              </c:strCache>
            </c:strRef>
          </c:tx>
          <c:spPr>
            <a:solidFill>
              <a:srgbClr val="2a78d6"/>
            </a:solidFill>
            <a:ln w="2196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TEMPLATE!$B$94:$B$124</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TEMPLATE!$G$94:$G$124</c:f>
              <c:numCache>
                <c:formatCode>\$#,##0;"($"#,##0\);\-</c:formatCode>
                <c:ptCount val="31"/>
                <c:pt idx="0">
                  <c:v>7268437</c:v>
                </c:pt>
                <c:pt idx="1">
                  <c:v>7268437</c:v>
                </c:pt>
                <c:pt idx="2">
                  <c:v>7268437</c:v>
                </c:pt>
                <c:pt idx="3">
                  <c:v>7268437</c:v>
                </c:pt>
                <c:pt idx="4">
                  <c:v>7583192.95172522</c:v>
                </c:pt>
                <c:pt idx="5">
                  <c:v>7583192.95172522</c:v>
                </c:pt>
                <c:pt idx="6">
                  <c:v>7583192.95172522</c:v>
                </c:pt>
                <c:pt idx="7">
                  <c:v>7583192.95172522</c:v>
                </c:pt>
                <c:pt idx="8">
                  <c:v>7862849.53808745</c:v>
                </c:pt>
                <c:pt idx="9">
                  <c:v>7862849.53808745</c:v>
                </c:pt>
                <c:pt idx="10">
                  <c:v>7862849.53808745</c:v>
                </c:pt>
                <c:pt idx="11">
                  <c:v>7862849.53808745</c:v>
                </c:pt>
                <c:pt idx="12">
                  <c:v>8209631.07043672</c:v>
                </c:pt>
                <c:pt idx="13">
                  <c:v>8209631.07043672</c:v>
                </c:pt>
                <c:pt idx="14">
                  <c:v>8209631.07043672</c:v>
                </c:pt>
                <c:pt idx="15">
                  <c:v>8209631.07043672</c:v>
                </c:pt>
                <c:pt idx="16">
                  <c:v>8531179.07469751</c:v>
                </c:pt>
                <c:pt idx="17">
                  <c:v>8531179.07469751</c:v>
                </c:pt>
                <c:pt idx="18">
                  <c:v>8531179.07469751</c:v>
                </c:pt>
                <c:pt idx="19">
                  <c:v>8531179.07469751</c:v>
                </c:pt>
                <c:pt idx="20">
                  <c:v>9504327.97737111</c:v>
                </c:pt>
                <c:pt idx="21">
                  <c:v>9504327.97737111</c:v>
                </c:pt>
                <c:pt idx="22">
                  <c:v>9504327.97737111</c:v>
                </c:pt>
                <c:pt idx="23">
                  <c:v>9504327.97737111</c:v>
                </c:pt>
                <c:pt idx="24">
                  <c:v>9678600.71632721</c:v>
                </c:pt>
                <c:pt idx="25">
                  <c:v>9678600.71632721</c:v>
                </c:pt>
                <c:pt idx="26">
                  <c:v>9678600.71632721</c:v>
                </c:pt>
                <c:pt idx="27">
                  <c:v>9678600.71632721</c:v>
                </c:pt>
                <c:pt idx="28">
                  <c:v>9916568.37632054</c:v>
                </c:pt>
                <c:pt idx="29">
                  <c:v>9916568.37632054</c:v>
                </c:pt>
                <c:pt idx="30">
                  <c:v>9829223.74547321</c:v>
                </c:pt>
              </c:numCache>
            </c:numRef>
          </c:val>
          <c:smooth val="0"/>
        </c:ser>
        <c:ser>
          <c:idx val="1"/>
          <c:order val="1"/>
          <c:tx>
            <c:strRef>
              <c:f>TEMPLATE!H93</c:f>
              <c:strCache>
                <c:ptCount val="1"/>
                <c:pt idx="0">
                  <c:v>PCC cumulative PW</c:v>
                </c:pt>
              </c:strCache>
            </c:strRef>
          </c:tx>
          <c:spPr>
            <a:solidFill>
              <a:srgbClr val="eb6834"/>
            </a:solidFill>
            <a:ln w="2196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TEMPLATE!$B$94:$B$124</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TEMPLATE!$H$94:$H$124</c:f>
              <c:numCache>
                <c:formatCode>\$#,##0;"($"#,##0\);\-</c:formatCode>
                <c:ptCount val="31"/>
                <c:pt idx="0">
                  <c:v>9062465.75</c:v>
                </c:pt>
                <c:pt idx="1">
                  <c:v>9062465.75</c:v>
                </c:pt>
                <c:pt idx="2">
                  <c:v>9062465.75</c:v>
                </c:pt>
                <c:pt idx="3">
                  <c:v>9062465.75</c:v>
                </c:pt>
                <c:pt idx="4">
                  <c:v>9062465.75</c:v>
                </c:pt>
                <c:pt idx="5">
                  <c:v>9062465.75</c:v>
                </c:pt>
                <c:pt idx="6">
                  <c:v>9062465.75</c:v>
                </c:pt>
                <c:pt idx="7">
                  <c:v>9062465.75</c:v>
                </c:pt>
                <c:pt idx="8">
                  <c:v>9062465.75</c:v>
                </c:pt>
                <c:pt idx="9">
                  <c:v>9062465.75</c:v>
                </c:pt>
                <c:pt idx="10">
                  <c:v>9062465.75</c:v>
                </c:pt>
                <c:pt idx="11">
                  <c:v>9062465.75</c:v>
                </c:pt>
                <c:pt idx="12">
                  <c:v>9062465.75</c:v>
                </c:pt>
                <c:pt idx="13">
                  <c:v>9062465.75</c:v>
                </c:pt>
                <c:pt idx="14">
                  <c:v>9062465.75</c:v>
                </c:pt>
                <c:pt idx="15">
                  <c:v>9062465.75</c:v>
                </c:pt>
                <c:pt idx="16">
                  <c:v>9062465.75</c:v>
                </c:pt>
                <c:pt idx="17">
                  <c:v>9062465.75</c:v>
                </c:pt>
                <c:pt idx="18">
                  <c:v>9062465.75</c:v>
                </c:pt>
                <c:pt idx="19">
                  <c:v>9603506.64343471</c:v>
                </c:pt>
                <c:pt idx="20">
                  <c:v>9603506.64343471</c:v>
                </c:pt>
                <c:pt idx="21">
                  <c:v>9603506.64343471</c:v>
                </c:pt>
                <c:pt idx="22">
                  <c:v>9603506.64343471</c:v>
                </c:pt>
                <c:pt idx="23">
                  <c:v>9603506.64343471</c:v>
                </c:pt>
                <c:pt idx="24">
                  <c:v>9603506.64343471</c:v>
                </c:pt>
                <c:pt idx="25">
                  <c:v>9603506.64343471</c:v>
                </c:pt>
                <c:pt idx="26">
                  <c:v>9603506.64343471</c:v>
                </c:pt>
                <c:pt idx="27">
                  <c:v>10114006.2238839</c:v>
                </c:pt>
                <c:pt idx="28">
                  <c:v>10114006.2238839</c:v>
                </c:pt>
                <c:pt idx="29">
                  <c:v>10114006.2238839</c:v>
                </c:pt>
                <c:pt idx="30">
                  <c:v>9180602.24949232</c:v>
                </c:pt>
              </c:numCache>
            </c:numRef>
          </c:val>
          <c:smooth val="0"/>
        </c:ser>
        <c:hiLowLines>
          <c:spPr>
            <a:ln w="0">
              <a:noFill/>
            </a:ln>
          </c:spPr>
        </c:hiLowLines>
        <c:marker val="0"/>
        <c:axId val="36677829"/>
        <c:axId val="83389638"/>
      </c:lineChart>
      <c:catAx>
        <c:axId val="3667782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389638"/>
        <c:crosses val="autoZero"/>
        <c:auto val="1"/>
        <c:lblAlgn val="ctr"/>
        <c:lblOffset val="100"/>
        <c:noMultiLvlLbl val="0"/>
      </c:catAx>
      <c:valAx>
        <c:axId val="83389638"/>
        <c:scaling>
          <c:orientation val="minMax"/>
        </c:scaling>
        <c:delete val="0"/>
        <c:axPos val="l"/>
        <c:numFmt formatCode="\$#,##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67782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present worth vs. discount rate (TDOT 3%, FAA AIP 7%)</a:t>
            </a:r>
          </a:p>
        </c:rich>
      </c:tx>
      <c:overlay val="0"/>
      <c:spPr>
        <a:noFill/>
        <a:ln w="0">
          <a:noFill/>
        </a:ln>
      </c:spPr>
    </c:title>
    <c:autoTitleDeleted val="0"/>
    <c:plotArea>
      <c:scatterChart>
        <c:scatterStyle val="line"/>
        <c:varyColors val="0"/>
        <c:ser>
          <c:idx val="0"/>
          <c:order val="0"/>
          <c:tx>
            <c:strRef>
              <c:f>TEMPLATE!B64</c:f>
              <c:strCache>
                <c:ptCount val="1"/>
                <c:pt idx="0">
                  <c:v>NPW HMA</c:v>
                </c:pt>
              </c:strCache>
            </c:strRef>
          </c:tx>
          <c:spPr>
            <a:solidFill>
              <a:srgbClr val="2a78d6"/>
            </a:solidFill>
            <a:ln w="2196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TEMPLATE!$A$65:$A$89</c:f>
              <c:numCache>
                <c:formatCode>0.00</c:formatCode>
                <c:ptCount val="25"/>
                <c:pt idx="0">
                  <c:v>2</c:v>
                </c:pt>
                <c:pt idx="1">
                  <c:v>2.25</c:v>
                </c:pt>
                <c:pt idx="2">
                  <c:v>2.5</c:v>
                </c:pt>
                <c:pt idx="3">
                  <c:v>2.75</c:v>
                </c:pt>
                <c:pt idx="4">
                  <c:v>3</c:v>
                </c:pt>
                <c:pt idx="5">
                  <c:v>3.25</c:v>
                </c:pt>
                <c:pt idx="6">
                  <c:v>3.5</c:v>
                </c:pt>
                <c:pt idx="7">
                  <c:v>3.75</c:v>
                </c:pt>
                <c:pt idx="8">
                  <c:v>4</c:v>
                </c:pt>
                <c:pt idx="9">
                  <c:v>4.25</c:v>
                </c:pt>
                <c:pt idx="10">
                  <c:v>4.5</c:v>
                </c:pt>
                <c:pt idx="11">
                  <c:v>4.75</c:v>
                </c:pt>
                <c:pt idx="12">
                  <c:v>5</c:v>
                </c:pt>
                <c:pt idx="13">
                  <c:v>5.25</c:v>
                </c:pt>
                <c:pt idx="14">
                  <c:v>5.5</c:v>
                </c:pt>
                <c:pt idx="15">
                  <c:v>5.75</c:v>
                </c:pt>
                <c:pt idx="16">
                  <c:v>6</c:v>
                </c:pt>
                <c:pt idx="17">
                  <c:v>6.25</c:v>
                </c:pt>
                <c:pt idx="18">
                  <c:v>6.5</c:v>
                </c:pt>
                <c:pt idx="19">
                  <c:v>6.75</c:v>
                </c:pt>
                <c:pt idx="20">
                  <c:v>7</c:v>
                </c:pt>
                <c:pt idx="21">
                  <c:v>7.25</c:v>
                </c:pt>
                <c:pt idx="22">
                  <c:v>7.5</c:v>
                </c:pt>
                <c:pt idx="23">
                  <c:v>7.75</c:v>
                </c:pt>
                <c:pt idx="24">
                  <c:v>8</c:v>
                </c:pt>
              </c:numCache>
            </c:numRef>
          </c:xVal>
          <c:yVal>
            <c:numRef>
              <c:f>TEMPLATE!$B$65:$B$89</c:f>
              <c:numCache>
                <c:formatCode>\$#,##0;"($"#,##0\);\-</c:formatCode>
                <c:ptCount val="25"/>
                <c:pt idx="0">
                  <c:v>10262552.894263</c:v>
                </c:pt>
                <c:pt idx="1">
                  <c:v>10146264.598081</c:v>
                </c:pt>
                <c:pt idx="2">
                  <c:v>10035470.4285864</c:v>
                </c:pt>
                <c:pt idx="3">
                  <c:v>9929881.09618256</c:v>
                </c:pt>
                <c:pt idx="4">
                  <c:v>9829223.74547321</c:v>
                </c:pt>
                <c:pt idx="5">
                  <c:v>9733240.96335756</c:v>
                </c:pt>
                <c:pt idx="6">
                  <c:v>9641689.85014773</c:v>
                </c:pt>
                <c:pt idx="7">
                  <c:v>9554341.14952141</c:v>
                </c:pt>
                <c:pt idx="8">
                  <c:v>9470978.43341119</c:v>
                </c:pt>
                <c:pt idx="9">
                  <c:v>9391397.33820115</c:v>
                </c:pt>
                <c:pt idx="10">
                  <c:v>9315404.84885081</c:v>
                </c:pt>
                <c:pt idx="11">
                  <c:v>9242818.62779832</c:v>
                </c:pt>
                <c:pt idx="12">
                  <c:v>9173466.38571005</c:v>
                </c:pt>
                <c:pt idx="13">
                  <c:v>9107185.29134381</c:v>
                </c:pt>
                <c:pt idx="14">
                  <c:v>9043821.41797902</c:v>
                </c:pt>
                <c:pt idx="15">
                  <c:v>8983229.22403956</c:v>
                </c:pt>
                <c:pt idx="16">
                  <c:v>8925271.06569606</c:v>
                </c:pt>
                <c:pt idx="17">
                  <c:v>8869816.73938347</c:v>
                </c:pt>
                <c:pt idx="18">
                  <c:v>8816743.0523088</c:v>
                </c:pt>
                <c:pt idx="19">
                  <c:v>8765933.419153</c:v>
                </c:pt>
                <c:pt idx="20">
                  <c:v>8717277.48329128</c:v>
                </c:pt>
                <c:pt idx="21">
                  <c:v>8670670.76096791</c:v>
                </c:pt>
                <c:pt idx="22">
                  <c:v>8626014.30696557</c:v>
                </c:pt>
                <c:pt idx="23">
                  <c:v>8583214.40040654</c:v>
                </c:pt>
                <c:pt idx="24">
                  <c:v>8542182.24941267</c:v>
                </c:pt>
              </c:numCache>
            </c:numRef>
          </c:yVal>
          <c:smooth val="0"/>
        </c:ser>
        <c:ser>
          <c:idx val="1"/>
          <c:order val="1"/>
          <c:tx>
            <c:strRef>
              <c:f>TEMPLATE!C64</c:f>
              <c:strCache>
                <c:ptCount val="1"/>
                <c:pt idx="0">
                  <c:v>NPW PCC</c:v>
                </c:pt>
              </c:strCache>
            </c:strRef>
          </c:tx>
          <c:spPr>
            <a:solidFill>
              <a:srgbClr val="eb6834"/>
            </a:solidFill>
            <a:ln w="2196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TEMPLATE!$A$65:$A$89</c:f>
              <c:numCache>
                <c:formatCode>0.00</c:formatCode>
                <c:ptCount val="25"/>
                <c:pt idx="0">
                  <c:v>2</c:v>
                </c:pt>
                <c:pt idx="1">
                  <c:v>2.25</c:v>
                </c:pt>
                <c:pt idx="2">
                  <c:v>2.5</c:v>
                </c:pt>
                <c:pt idx="3">
                  <c:v>2.75</c:v>
                </c:pt>
                <c:pt idx="4">
                  <c:v>3</c:v>
                </c:pt>
                <c:pt idx="5">
                  <c:v>3.25</c:v>
                </c:pt>
                <c:pt idx="6">
                  <c:v>3.5</c:v>
                </c:pt>
                <c:pt idx="7">
                  <c:v>3.75</c:v>
                </c:pt>
                <c:pt idx="8">
                  <c:v>4</c:v>
                </c:pt>
                <c:pt idx="9">
                  <c:v>4.25</c:v>
                </c:pt>
                <c:pt idx="10">
                  <c:v>4.5</c:v>
                </c:pt>
                <c:pt idx="11">
                  <c:v>4.75</c:v>
                </c:pt>
                <c:pt idx="12">
                  <c:v>5</c:v>
                </c:pt>
                <c:pt idx="13">
                  <c:v>5.25</c:v>
                </c:pt>
                <c:pt idx="14">
                  <c:v>5.5</c:v>
                </c:pt>
                <c:pt idx="15">
                  <c:v>5.75</c:v>
                </c:pt>
                <c:pt idx="16">
                  <c:v>6</c:v>
                </c:pt>
                <c:pt idx="17">
                  <c:v>6.25</c:v>
                </c:pt>
                <c:pt idx="18">
                  <c:v>6.5</c:v>
                </c:pt>
                <c:pt idx="19">
                  <c:v>6.75</c:v>
                </c:pt>
                <c:pt idx="20">
                  <c:v>7</c:v>
                </c:pt>
                <c:pt idx="21">
                  <c:v>7.25</c:v>
                </c:pt>
                <c:pt idx="22">
                  <c:v>7.5</c:v>
                </c:pt>
                <c:pt idx="23">
                  <c:v>7.75</c:v>
                </c:pt>
                <c:pt idx="24">
                  <c:v>8</c:v>
                </c:pt>
              </c:numCache>
            </c:numRef>
          </c:xVal>
          <c:yVal>
            <c:numRef>
              <c:f>TEMPLATE!$C$65:$C$89</c:f>
              <c:numCache>
                <c:formatCode>\$#,##0;"($"#,##0\);\-</c:formatCode>
                <c:ptCount val="25"/>
                <c:pt idx="0">
                  <c:v>9127262.70353926</c:v>
                </c:pt>
                <c:pt idx="1">
                  <c:v>9143740.59930614</c:v>
                </c:pt>
                <c:pt idx="2">
                  <c:v>9157977.79503656</c:v>
                </c:pt>
                <c:pt idx="3">
                  <c:v>9170197.41405273</c:v>
                </c:pt>
                <c:pt idx="4">
                  <c:v>9180602.24949232</c:v>
                </c:pt>
                <c:pt idx="5">
                  <c:v>9189376.56426341</c:v>
                </c:pt>
                <c:pt idx="6">
                  <c:v>9196687.73240377</c:v>
                </c:pt>
                <c:pt idx="7">
                  <c:v>9202687.7359094</c:v>
                </c:pt>
                <c:pt idx="8">
                  <c:v>9207514.52983484</c:v>
                </c:pt>
                <c:pt idx="9">
                  <c:v>9211293.28731988</c:v>
                </c:pt>
                <c:pt idx="10">
                  <c:v>9214137.53515365</c:v>
                </c:pt>
                <c:pt idx="11">
                  <c:v>9216150.18953936</c:v>
                </c:pt>
                <c:pt idx="12">
                  <c:v>9217424.50085983</c:v>
                </c:pt>
                <c:pt idx="13">
                  <c:v>9218044.91546017</c:v>
                </c:pt>
                <c:pt idx="14">
                  <c:v>9218087.86175034</c:v>
                </c:pt>
                <c:pt idx="15">
                  <c:v>9217622.46728144</c:v>
                </c:pt>
                <c:pt idx="16">
                  <c:v>9216711.21285899</c:v>
                </c:pt>
                <c:pt idx="17">
                  <c:v>9215410.52921935</c:v>
                </c:pt>
                <c:pt idx="18">
                  <c:v>9213771.34130587</c:v>
                </c:pt>
                <c:pt idx="19">
                  <c:v>9211839.56473663</c:v>
                </c:pt>
                <c:pt idx="20">
                  <c:v>9209656.55864997</c:v>
                </c:pt>
                <c:pt idx="21">
                  <c:v>9207259.53874488</c:v>
                </c:pt>
                <c:pt idx="22">
                  <c:v>9204681.95399732</c:v>
                </c:pt>
                <c:pt idx="23">
                  <c:v>9201953.83022717</c:v>
                </c:pt>
                <c:pt idx="24">
                  <c:v>9199102.08341167</c:v>
                </c:pt>
              </c:numCache>
            </c:numRef>
          </c:yVal>
          <c:smooth val="0"/>
        </c:ser>
        <c:axId val="17775312"/>
        <c:axId val="11133474"/>
      </c:scatterChart>
      <c:valAx>
        <c:axId val="17775312"/>
        <c:scaling>
          <c:orientation val="minMax"/>
          <c:max val="8"/>
          <c:min val="2"/>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Discount rate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133474"/>
        <c:crosses val="autoZero"/>
        <c:crossBetween val="midCat"/>
      </c:valAx>
      <c:valAx>
        <c:axId val="11133474"/>
        <c:scaling>
          <c:orientation val="minMax"/>
        </c:scaling>
        <c:delete val="0"/>
        <c:axPos val="l"/>
        <c:numFmt formatCode="\$#,##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775312"/>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PCC minus HMA present worth when one input moves (bars crossing zero flip the winner)</a:t>
            </a:r>
          </a:p>
        </c:rich>
      </c:tx>
      <c:overlay val="0"/>
      <c:spPr>
        <a:noFill/>
        <a:ln w="0">
          <a:noFill/>
        </a:ln>
      </c:spPr>
    </c:title>
    <c:autoTitleDeleted val="0"/>
    <c:plotArea>
      <c:barChart>
        <c:barDir val="bar"/>
        <c:grouping val="clustered"/>
        <c:varyColors val="0"/>
        <c:ser>
          <c:idx val="0"/>
          <c:order val="0"/>
          <c:tx>
            <c:strRef>
              <c:f>TEMPLATE!D129</c:f>
              <c:strCache>
                <c:ptCount val="1"/>
                <c:pt idx="0">
                  <c:v>Low PCC-HMA</c:v>
                </c:pt>
              </c:strCache>
            </c:strRef>
          </c:tx>
          <c:spPr>
            <a:solidFill>
              <a:srgbClr val="9e9e9e"/>
            </a:solidFill>
            <a:ln w="0">
              <a:solidFill>
                <a:srgbClr val="9e9e9e"/>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TEMPLATE!$A$130:$A$137</c:f>
              <c:strCache>
                <c:ptCount val="8"/>
                <c:pt idx="0">
                  <c:v>Discount rate</c:v>
                </c:pt>
                <c:pt idx="1">
                  <c:v>PCC salvage credit</c:v>
                </c:pt>
                <c:pt idx="2">
                  <c:v>HMA salvage credit</c:v>
                </c:pt>
                <c:pt idx="3">
                  <c:v>PCC direct costs</c:v>
                </c:pt>
                <c:pt idx="4">
                  <c:v>HMA direct costs</c:v>
                </c:pt>
                <c:pt idx="5">
                  <c:v>Closure durations</c:v>
                </c:pt>
                <c:pt idx="6">
                  <c:v>Lost revenue</c:v>
                </c:pt>
                <c:pt idx="7">
                  <c:v>Analysis period</c:v>
                </c:pt>
              </c:strCache>
            </c:strRef>
          </c:cat>
          <c:val>
            <c:numRef>
              <c:f>TEMPLATE!$D$130:$D$137</c:f>
              <c:numCache>
                <c:formatCode>\$#,##0;"($"#,##0\);\-</c:formatCode>
                <c:ptCount val="8"/>
                <c:pt idx="0">
                  <c:v>-1135290.19072377</c:v>
                </c:pt>
                <c:pt idx="1">
                  <c:v>284782.4784107</c:v>
                </c:pt>
                <c:pt idx="2">
                  <c:v>-735966.12682822</c:v>
                </c:pt>
                <c:pt idx="3">
                  <c:v>-2475505.50405822</c:v>
                </c:pt>
                <c:pt idx="4">
                  <c:v>1290295.33030658</c:v>
                </c:pt>
                <c:pt idx="5">
                  <c:v>-604392.793515846</c:v>
                </c:pt>
                <c:pt idx="6">
                  <c:v>-560164.091050798</c:v>
                </c:pt>
                <c:pt idx="7">
                  <c:v>-1037854.34362269</c:v>
                </c:pt>
              </c:numCache>
            </c:numRef>
          </c:val>
        </c:ser>
        <c:ser>
          <c:idx val="1"/>
          <c:order val="1"/>
          <c:tx>
            <c:strRef>
              <c:f>TEMPLATE!E129</c:f>
              <c:strCache>
                <c:ptCount val="1"/>
                <c:pt idx="0">
                  <c:v>High PCC-HMA</c:v>
                </c:pt>
              </c:strCache>
            </c:strRef>
          </c:tx>
          <c:spPr>
            <a:solidFill>
              <a:srgbClr val="4a4a4a"/>
            </a:solidFill>
            <a:ln w="0">
              <a:solidFill>
                <a:srgbClr val="4a4a4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TEMPLATE!$A$130:$A$137</c:f>
              <c:strCache>
                <c:ptCount val="8"/>
                <c:pt idx="0">
                  <c:v>Discount rate</c:v>
                </c:pt>
                <c:pt idx="1">
                  <c:v>PCC salvage credit</c:v>
                </c:pt>
                <c:pt idx="2">
                  <c:v>HMA salvage credit</c:v>
                </c:pt>
                <c:pt idx="3">
                  <c:v>PCC direct costs</c:v>
                </c:pt>
                <c:pt idx="4">
                  <c:v>HMA direct costs</c:v>
                </c:pt>
                <c:pt idx="5">
                  <c:v>Closure durations</c:v>
                </c:pt>
                <c:pt idx="6">
                  <c:v>Lost revenue</c:v>
                </c:pt>
                <c:pt idx="7">
                  <c:v>Analysis period</c:v>
                </c:pt>
              </c:strCache>
            </c:strRef>
          </c:cat>
          <c:val>
            <c:numRef>
              <c:f>TEMPLATE!$E$130:$E$137</c:f>
              <c:numCache>
                <c:formatCode>\$#,##0;"($"#,##0\);\-</c:formatCode>
                <c:ptCount val="8"/>
                <c:pt idx="0">
                  <c:v>656919.833998995</c:v>
                </c:pt>
                <c:pt idx="1">
                  <c:v>-648621.495980896</c:v>
                </c:pt>
                <c:pt idx="2">
                  <c:v>-648621.495980896</c:v>
                </c:pt>
                <c:pt idx="3">
                  <c:v>1178262.51209642</c:v>
                </c:pt>
                <c:pt idx="4">
                  <c:v>-2587538.32226837</c:v>
                </c:pt>
                <c:pt idx="5">
                  <c:v>-737078.900910992</c:v>
                </c:pt>
                <c:pt idx="6">
                  <c:v>-648621.495980896</c:v>
                </c:pt>
                <c:pt idx="7">
                  <c:v>-648621.495980896</c:v>
                </c:pt>
              </c:numCache>
            </c:numRef>
          </c:val>
        </c:ser>
        <c:gapWidth val="50"/>
        <c:overlap val="0"/>
        <c:axId val="51871332"/>
        <c:axId val="99692870"/>
      </c:barChart>
      <c:catAx>
        <c:axId val="51871332"/>
        <c:scaling>
          <c:orientation val="maxMin"/>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99692870"/>
        <c:crosses val="autoZero"/>
        <c:auto val="1"/>
        <c:lblAlgn val="ctr"/>
        <c:lblOffset val="100"/>
        <c:noMultiLvlLbl val="0"/>
      </c:catAx>
      <c:valAx>
        <c:axId val="99692870"/>
        <c:scaling>
          <c:orientation val="minMax"/>
        </c:scaling>
        <c:delete val="0"/>
        <c:axPos val="l"/>
        <c:numFmt formatCode="\$#,##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87133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Runway closure timeline (bubble size = days closed; lane 1 HMA, lane 2 PCC)</a:t>
            </a:r>
          </a:p>
        </c:rich>
      </c:tx>
      <c:overlay val="0"/>
      <c:spPr>
        <a:noFill/>
        <a:ln w="0">
          <a:noFill/>
        </a:ln>
      </c:spPr>
    </c:title>
    <c:autoTitleDeleted val="0"/>
    <c:plotArea>
      <c:bubbleChart>
        <c:varyColors val="0"/>
        <c:ser>
          <c:idx val="0"/>
          <c:order val="0"/>
          <c:tx>
            <c:strRef>
              <c:f>"HMA closures"</c:f>
              <c:strCache>
                <c:ptCount val="1"/>
                <c:pt idx="0">
                  <c:v>HMA closures</c:v>
                </c:pt>
              </c:strCache>
            </c:strRef>
          </c:tx>
          <c:spPr>
            <a:solidFill>
              <a:srgbClr val="2a78d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TEMPLATE!$B$175:$B$181</c:f>
              <c:numCache>
                <c:formatCode>General</c:formatCode>
                <c:ptCount val="7"/>
                <c:pt idx="0">
                  <c:v>2032</c:v>
                </c:pt>
                <c:pt idx="1">
                  <c:v>2036</c:v>
                </c:pt>
                <c:pt idx="2">
                  <c:v>2040</c:v>
                </c:pt>
                <c:pt idx="3">
                  <c:v>2044</c:v>
                </c:pt>
                <c:pt idx="4">
                  <c:v>2048</c:v>
                </c:pt>
                <c:pt idx="5">
                  <c:v>2052</c:v>
                </c:pt>
                <c:pt idx="6">
                  <c:v>2056</c:v>
                </c:pt>
              </c:numCache>
            </c:numRef>
          </c:xVal>
          <c:yVal>
            <c:numRef>
              <c:f>TEMPLATE!$C$175:$C$181</c:f>
              <c:numCache>
                <c:formatCode>General</c:formatCode>
                <c:ptCount val="7"/>
                <c:pt idx="0">
                  <c:v>1</c:v>
                </c:pt>
                <c:pt idx="1">
                  <c:v>1</c:v>
                </c:pt>
                <c:pt idx="2">
                  <c:v>1</c:v>
                </c:pt>
                <c:pt idx="3">
                  <c:v>1</c:v>
                </c:pt>
                <c:pt idx="4">
                  <c:v>1</c:v>
                </c:pt>
                <c:pt idx="5">
                  <c:v>1</c:v>
                </c:pt>
                <c:pt idx="6">
                  <c:v>1</c:v>
                </c:pt>
              </c:numCache>
            </c:numRef>
          </c:yVal>
          <c:bubbleSize>
            <c:numRef>
              <c:f>TEMPLATE!$D$175:$D$181</c:f>
              <c:numCache>
                <c:formatCode>General</c:formatCode>
                <c:ptCount val="7"/>
                <c:pt idx="0">
                  <c:v>7</c:v>
                </c:pt>
                <c:pt idx="1">
                  <c:v>7</c:v>
                </c:pt>
                <c:pt idx="2">
                  <c:v>9</c:v>
                </c:pt>
                <c:pt idx="3">
                  <c:v>9</c:v>
                </c:pt>
                <c:pt idx="4">
                  <c:v>19</c:v>
                </c:pt>
                <c:pt idx="5">
                  <c:v>7</c:v>
                </c:pt>
                <c:pt idx="6">
                  <c:v>9</c:v>
                </c:pt>
              </c:numCache>
            </c:numRef>
          </c:bubbleSize>
          <c:bubble3D val="0"/>
        </c:ser>
        <c:ser>
          <c:idx val="1"/>
          <c:order val="1"/>
          <c:tx>
            <c:strRef>
              <c:f>"PCC closures"</c:f>
              <c:strCache>
                <c:ptCount val="1"/>
                <c:pt idx="0">
                  <c:v>PCC closures</c:v>
                </c:pt>
              </c:strCache>
            </c:strRef>
          </c:tx>
          <c:spPr>
            <a:solidFill>
              <a:srgbClr val="eb683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TEMPLATE!$B$182:$B$183</c:f>
              <c:numCache>
                <c:formatCode>General</c:formatCode>
                <c:ptCount val="2"/>
                <c:pt idx="0">
                  <c:v>2047</c:v>
                </c:pt>
                <c:pt idx="1">
                  <c:v>2055</c:v>
                </c:pt>
              </c:numCache>
            </c:numRef>
          </c:xVal>
          <c:yVal>
            <c:numRef>
              <c:f>TEMPLATE!$C$182:$C$183</c:f>
              <c:numCache>
                <c:formatCode>General</c:formatCode>
                <c:ptCount val="2"/>
                <c:pt idx="0">
                  <c:v>2</c:v>
                </c:pt>
                <c:pt idx="1">
                  <c:v>2</c:v>
                </c:pt>
              </c:numCache>
            </c:numRef>
          </c:yVal>
          <c:bubbleSize>
            <c:numRef>
              <c:f>TEMPLATE!$D$182:$D$183</c:f>
              <c:numCache>
                <c:formatCode>General</c:formatCode>
                <c:ptCount val="2"/>
                <c:pt idx="0">
                  <c:v>10</c:v>
                </c:pt>
                <c:pt idx="1">
                  <c:v>19</c:v>
                </c:pt>
              </c:numCache>
            </c:numRef>
          </c:bubbleSize>
          <c:bubble3D val="0"/>
        </c:ser>
        <c:axId val="50518208"/>
        <c:axId val="38214796"/>
      </c:bubbleChart>
      <c:valAx>
        <c:axId val="50518208"/>
        <c:scaling>
          <c:orientation val="minMax"/>
          <c:max val="2057"/>
          <c:min val="2027"/>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Calendar year</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214796"/>
        <c:crosses val="autoZero"/>
        <c:crossBetween val="midCat"/>
      </c:valAx>
      <c:valAx>
        <c:axId val="38214796"/>
        <c:scaling>
          <c:orientation val="minMax"/>
          <c:max val="3"/>
          <c:min val="0"/>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518208"/>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Runway closure days by calendar year</a:t>
            </a:r>
          </a:p>
        </c:rich>
      </c:tx>
      <c:overlay val="0"/>
      <c:spPr>
        <a:noFill/>
        <a:ln w="0">
          <a:noFill/>
        </a:ln>
      </c:spPr>
    </c:title>
    <c:autoTitleDeleted val="0"/>
    <c:plotArea>
      <c:barChart>
        <c:barDir val="col"/>
        <c:grouping val="clustered"/>
        <c:varyColors val="0"/>
        <c:ser>
          <c:idx val="0"/>
          <c:order val="0"/>
          <c:tx>
            <c:strRef>
              <c:f>TEMPLATE!I93</c:f>
              <c:strCache>
                <c:ptCount val="1"/>
                <c:pt idx="0">
                  <c:v>HMA closure days</c:v>
                </c:pt>
              </c:strCache>
            </c:strRef>
          </c:tx>
          <c:spPr>
            <a:solidFill>
              <a:srgbClr val="2a78d6"/>
            </a:solidFill>
            <a:ln w="0">
              <a:solidFill>
                <a:srgbClr val="2a78d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TEMPLATE!$B$94:$B$124</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TEMPLATE!$I$94:$I$124</c:f>
              <c:numCache>
                <c:formatCode>General</c:formatCode>
                <c:ptCount val="31"/>
                <c:pt idx="0">
                  <c:v>0</c:v>
                </c:pt>
                <c:pt idx="1">
                  <c:v>0</c:v>
                </c:pt>
                <c:pt idx="2">
                  <c:v>0</c:v>
                </c:pt>
                <c:pt idx="3">
                  <c:v>0</c:v>
                </c:pt>
                <c:pt idx="4">
                  <c:v>7</c:v>
                </c:pt>
                <c:pt idx="5">
                  <c:v>0</c:v>
                </c:pt>
                <c:pt idx="6">
                  <c:v>0</c:v>
                </c:pt>
                <c:pt idx="7">
                  <c:v>0</c:v>
                </c:pt>
                <c:pt idx="8">
                  <c:v>7</c:v>
                </c:pt>
                <c:pt idx="9">
                  <c:v>0</c:v>
                </c:pt>
                <c:pt idx="10">
                  <c:v>0</c:v>
                </c:pt>
                <c:pt idx="11">
                  <c:v>0</c:v>
                </c:pt>
                <c:pt idx="12">
                  <c:v>9</c:v>
                </c:pt>
                <c:pt idx="13">
                  <c:v>0</c:v>
                </c:pt>
                <c:pt idx="14">
                  <c:v>0</c:v>
                </c:pt>
                <c:pt idx="15">
                  <c:v>0</c:v>
                </c:pt>
                <c:pt idx="16">
                  <c:v>9</c:v>
                </c:pt>
                <c:pt idx="17">
                  <c:v>0</c:v>
                </c:pt>
                <c:pt idx="18">
                  <c:v>0</c:v>
                </c:pt>
                <c:pt idx="19">
                  <c:v>0</c:v>
                </c:pt>
                <c:pt idx="20">
                  <c:v>19</c:v>
                </c:pt>
                <c:pt idx="21">
                  <c:v>0</c:v>
                </c:pt>
                <c:pt idx="22">
                  <c:v>0</c:v>
                </c:pt>
                <c:pt idx="23">
                  <c:v>0</c:v>
                </c:pt>
                <c:pt idx="24">
                  <c:v>7</c:v>
                </c:pt>
                <c:pt idx="25">
                  <c:v>0</c:v>
                </c:pt>
                <c:pt idx="26">
                  <c:v>0</c:v>
                </c:pt>
                <c:pt idx="27">
                  <c:v>0</c:v>
                </c:pt>
                <c:pt idx="28">
                  <c:v>9</c:v>
                </c:pt>
                <c:pt idx="29">
                  <c:v>0</c:v>
                </c:pt>
                <c:pt idx="30">
                  <c:v>0</c:v>
                </c:pt>
              </c:numCache>
            </c:numRef>
          </c:val>
        </c:ser>
        <c:ser>
          <c:idx val="1"/>
          <c:order val="1"/>
          <c:tx>
            <c:strRef>
              <c:f>TEMPLATE!J93</c:f>
              <c:strCache>
                <c:ptCount val="1"/>
                <c:pt idx="0">
                  <c:v>PCC closure days</c:v>
                </c:pt>
              </c:strCache>
            </c:strRef>
          </c:tx>
          <c:spPr>
            <a:solidFill>
              <a:srgbClr val="eb6834"/>
            </a:solidFill>
            <a:ln w="0">
              <a:solidFill>
                <a:srgbClr val="eb6834"/>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TEMPLATE!$B$94:$B$124</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TEMPLATE!$J$94:$J$124</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10</c:v>
                </c:pt>
                <c:pt idx="20">
                  <c:v>0</c:v>
                </c:pt>
                <c:pt idx="21">
                  <c:v>0</c:v>
                </c:pt>
                <c:pt idx="22">
                  <c:v>0</c:v>
                </c:pt>
                <c:pt idx="23">
                  <c:v>0</c:v>
                </c:pt>
                <c:pt idx="24">
                  <c:v>0</c:v>
                </c:pt>
                <c:pt idx="25">
                  <c:v>0</c:v>
                </c:pt>
                <c:pt idx="26">
                  <c:v>0</c:v>
                </c:pt>
                <c:pt idx="27">
                  <c:v>19</c:v>
                </c:pt>
                <c:pt idx="28">
                  <c:v>0</c:v>
                </c:pt>
                <c:pt idx="29">
                  <c:v>0</c:v>
                </c:pt>
                <c:pt idx="30">
                  <c:v>0</c:v>
                </c:pt>
              </c:numCache>
            </c:numRef>
          </c:val>
        </c:ser>
        <c:gapWidth val="40"/>
        <c:overlap val="0"/>
        <c:axId val="52760398"/>
        <c:axId val="66312110"/>
      </c:barChart>
      <c:catAx>
        <c:axId val="5276039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312110"/>
        <c:crosses val="autoZero"/>
        <c:auto val="1"/>
        <c:lblAlgn val="ctr"/>
        <c:lblOffset val="100"/>
        <c:noMultiLvlLbl val="0"/>
      </c:catAx>
      <c:valAx>
        <c:axId val="66312110"/>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76039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present worth by scenario</a:t>
            </a:r>
          </a:p>
        </c:rich>
      </c:tx>
      <c:overlay val="0"/>
      <c:spPr>
        <a:noFill/>
        <a:ln w="0">
          <a:noFill/>
        </a:ln>
      </c:spPr>
    </c:title>
    <c:autoTitleDeleted val="0"/>
    <c:plotArea>
      <c:barChart>
        <c:barDir val="bar"/>
        <c:grouping val="clustered"/>
        <c:varyColors val="0"/>
        <c:ser>
          <c:idx val="0"/>
          <c:order val="0"/>
          <c:tx>
            <c:strRef>
              <c:f>TEMPLATE!I142</c:f>
              <c:strCache>
                <c:ptCount val="1"/>
                <c:pt idx="0">
                  <c:v>NPW HMA</c:v>
                </c:pt>
              </c:strCache>
            </c:strRef>
          </c:tx>
          <c:spPr>
            <a:solidFill>
              <a:srgbClr val="2a78d6"/>
            </a:solidFill>
            <a:ln w="0">
              <a:solidFill>
                <a:srgbClr val="2a78d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TEMPLATE!$A$143:$A$154</c:f>
              <c:strCache>
                <c:ptCount val="12"/>
                <c:pt idx="0">
                  <c:v>Base: TDOT policy (3%, 30 yr)</c:v>
                </c:pt>
                <c:pt idx="1">
                  <c:v>FAA AIP funded (7%, 20 yr)</c:v>
                </c:pt>
                <c:pt idx="2">
                  <c:v>TDOT 3% but 20-yr life</c:v>
                </c:pt>
                <c:pt idx="3">
                  <c:v>High rate 5%</c:v>
                </c:pt>
                <c:pt idx="4">
                  <c:v>No lost-revenue term</c:v>
                </c:pt>
                <c:pt idx="5">
                  <c:v>Revenue loss at 40% of gross</c:v>
                </c:pt>
                <c:pt idx="6">
                  <c:v>No salvage credit</c:v>
                </c:pt>
                <c:pt idx="7">
                  <c:v>PCC bids +20%</c:v>
                </c:pt>
                <c:pt idx="8">
                  <c:v>HMA bids +20%</c:v>
                </c:pt>
                <c:pt idx="9">
                  <c:v>Closures twice as long</c:v>
                </c:pt>
                <c:pt idx="10">
                  <c:v>Closures half as long</c:v>
                </c:pt>
                <c:pt idx="11">
                  <c:v>Stress: 7%, no salvage, no lost revenue</c:v>
                </c:pt>
              </c:strCache>
            </c:strRef>
          </c:cat>
          <c:val>
            <c:numRef>
              <c:f>TEMPLATE!$I$143:$I$154</c:f>
              <c:numCache>
                <c:formatCode>\$#,##0;"($"#,##0\);\-</c:formatCode>
                <c:ptCount val="12"/>
                <c:pt idx="0">
                  <c:v>9829223.74547321</c:v>
                </c:pt>
                <c:pt idx="1">
                  <c:v>8538613.23916487</c:v>
                </c:pt>
                <c:pt idx="2">
                  <c:v>9386944.09732763</c:v>
                </c:pt>
                <c:pt idx="3">
                  <c:v>9173466.38571005</c:v>
                </c:pt>
                <c:pt idx="4">
                  <c:v>9694584.1314374</c:v>
                </c:pt>
                <c:pt idx="5">
                  <c:v>9748439.97705173</c:v>
                </c:pt>
                <c:pt idx="6">
                  <c:v>9916568.37632054</c:v>
                </c:pt>
                <c:pt idx="7">
                  <c:v>9829223.74547321</c:v>
                </c:pt>
                <c:pt idx="8">
                  <c:v>11768140.5717607</c:v>
                </c:pt>
                <c:pt idx="9">
                  <c:v>9963863.35950902</c:v>
                </c:pt>
                <c:pt idx="10">
                  <c:v>9761903.93845531</c:v>
                </c:pt>
                <c:pt idx="11">
                  <c:v>8667050.50377139</c:v>
                </c:pt>
              </c:numCache>
            </c:numRef>
          </c:val>
        </c:ser>
        <c:ser>
          <c:idx val="1"/>
          <c:order val="1"/>
          <c:tx>
            <c:strRef>
              <c:f>TEMPLATE!J142</c:f>
              <c:strCache>
                <c:ptCount val="1"/>
                <c:pt idx="0">
                  <c:v>NPW PCC</c:v>
                </c:pt>
              </c:strCache>
            </c:strRef>
          </c:tx>
          <c:spPr>
            <a:solidFill>
              <a:srgbClr val="eb6834"/>
            </a:solidFill>
            <a:ln w="0">
              <a:solidFill>
                <a:srgbClr val="eb6834"/>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TEMPLATE!$A$143:$A$154</c:f>
              <c:strCache>
                <c:ptCount val="12"/>
                <c:pt idx="0">
                  <c:v>Base: TDOT policy (3%, 30 yr)</c:v>
                </c:pt>
                <c:pt idx="1">
                  <c:v>FAA AIP funded (7%, 20 yr)</c:v>
                </c:pt>
                <c:pt idx="2">
                  <c:v>TDOT 3% but 20-yr life</c:v>
                </c:pt>
                <c:pt idx="3">
                  <c:v>High rate 5%</c:v>
                </c:pt>
                <c:pt idx="4">
                  <c:v>No lost-revenue term</c:v>
                </c:pt>
                <c:pt idx="5">
                  <c:v>Revenue loss at 40% of gross</c:v>
                </c:pt>
                <c:pt idx="6">
                  <c:v>No salvage credit</c:v>
                </c:pt>
                <c:pt idx="7">
                  <c:v>PCC bids +20%</c:v>
                </c:pt>
                <c:pt idx="8">
                  <c:v>HMA bids +20%</c:v>
                </c:pt>
                <c:pt idx="9">
                  <c:v>Closures twice as long</c:v>
                </c:pt>
                <c:pt idx="10">
                  <c:v>Closures half as long</c:v>
                </c:pt>
                <c:pt idx="11">
                  <c:v>Stress: 7%, no salvage, no lost revenue</c:v>
                </c:pt>
              </c:strCache>
            </c:strRef>
          </c:cat>
          <c:val>
            <c:numRef>
              <c:f>TEMPLATE!$J$143:$J$154</c:f>
              <c:numCache>
                <c:formatCode>\$#,##0;"($"#,##0\);\-</c:formatCode>
                <c:ptCount val="12"/>
                <c:pt idx="0">
                  <c:v>9180602.24949232</c:v>
                </c:pt>
                <c:pt idx="1">
                  <c:v>8739315.97530633</c:v>
                </c:pt>
                <c:pt idx="2">
                  <c:v>8349089.75370494</c:v>
                </c:pt>
                <c:pt idx="3">
                  <c:v>9217424.50085983</c:v>
                </c:pt>
                <c:pt idx="4">
                  <c:v>9134420.0403866</c:v>
                </c:pt>
                <c:pt idx="5">
                  <c:v>9152892.92402889</c:v>
                </c:pt>
                <c:pt idx="6">
                  <c:v>10114006.2238839</c:v>
                </c:pt>
                <c:pt idx="7">
                  <c:v>11007486.2575696</c:v>
                </c:pt>
                <c:pt idx="8">
                  <c:v>9180602.24949232</c:v>
                </c:pt>
                <c:pt idx="9">
                  <c:v>9226784.45859803</c:v>
                </c:pt>
                <c:pt idx="10">
                  <c:v>9157511.14493946</c:v>
                </c:pt>
                <c:pt idx="11">
                  <c:v>9488421.86710562</c:v>
                </c:pt>
              </c:numCache>
            </c:numRef>
          </c:val>
        </c:ser>
        <c:gapWidth val="40"/>
        <c:overlap val="0"/>
        <c:axId val="9892221"/>
        <c:axId val="28119722"/>
      </c:barChart>
      <c:catAx>
        <c:axId val="9892221"/>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119722"/>
        <c:crosses val="autoZero"/>
        <c:auto val="1"/>
        <c:lblAlgn val="ctr"/>
        <c:lblOffset val="100"/>
        <c:noMultiLvlLbl val="0"/>
      </c:catAx>
      <c:valAx>
        <c:axId val="28119722"/>
        <c:scaling>
          <c:orientation val="minMax"/>
        </c:scaling>
        <c:delete val="0"/>
        <c:axPos val="l"/>
        <c:numFmt formatCode="\$#,##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9222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Monte Carlo: PCC minus HMA present worth (left of zero = PCC cheaper)</a:t>
            </a:r>
          </a:p>
        </c:rich>
      </c:tx>
      <c:overlay val="0"/>
      <c:spPr>
        <a:noFill/>
        <a:ln w="0">
          <a:noFill/>
        </a:ln>
      </c:spPr>
    </c:title>
    <c:autoTitleDeleted val="0"/>
    <c:plotArea>
      <c:barChart>
        <c:barDir val="col"/>
        <c:grouping val="clustered"/>
        <c:varyColors val="0"/>
        <c:ser>
          <c:idx val="0"/>
          <c:order val="0"/>
          <c:tx>
            <c:strRef>
              <c:f>TEMPLATE!BC14</c:f>
              <c:strCache>
                <c:ptCount val="1"/>
                <c:pt idx="0">
                  <c:v>Draws</c:v>
                </c:pt>
              </c:strCache>
            </c:strRef>
          </c:tx>
          <c:spPr>
            <a:solidFill>
              <a:srgbClr val="4a4a4a"/>
            </a:solidFill>
            <a:ln w="0">
              <a:solidFill>
                <a:srgbClr val="4a4a4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TEMPLATE!$BB$15:$BB$34</c:f>
              <c:strCache>
                <c:ptCount val="20"/>
                <c:pt idx="0">
                  <c:v>-$2,758k</c:v>
                </c:pt>
                <c:pt idx="1">
                  <c:v>-$2,472k</c:v>
                </c:pt>
                <c:pt idx="2">
                  <c:v>-$2,186k</c:v>
                </c:pt>
                <c:pt idx="3">
                  <c:v>-$1,899k</c:v>
                </c:pt>
                <c:pt idx="4">
                  <c:v>-$1,613k</c:v>
                </c:pt>
                <c:pt idx="5">
                  <c:v>-$1,327k</c:v>
                </c:pt>
                <c:pt idx="6">
                  <c:v>-$1,041k</c:v>
                </c:pt>
                <c:pt idx="7">
                  <c:v>-$754k</c:v>
                </c:pt>
                <c:pt idx="8">
                  <c:v>-$468k</c:v>
                </c:pt>
                <c:pt idx="9">
                  <c:v>-$182k</c:v>
                </c:pt>
                <c:pt idx="10">
                  <c:v>$104k</c:v>
                </c:pt>
                <c:pt idx="11">
                  <c:v>$391k</c:v>
                </c:pt>
                <c:pt idx="12">
                  <c:v>$677k</c:v>
                </c:pt>
                <c:pt idx="13">
                  <c:v>$963k</c:v>
                </c:pt>
                <c:pt idx="14">
                  <c:v>$1,249k</c:v>
                </c:pt>
                <c:pt idx="15">
                  <c:v>$1,536k</c:v>
                </c:pt>
                <c:pt idx="16">
                  <c:v>$1,822k</c:v>
                </c:pt>
                <c:pt idx="17">
                  <c:v>$2,108k</c:v>
                </c:pt>
                <c:pt idx="18">
                  <c:v>$2,394k</c:v>
                </c:pt>
                <c:pt idx="19">
                  <c:v>$2,681k</c:v>
                </c:pt>
              </c:strCache>
            </c:strRef>
          </c:cat>
          <c:val>
            <c:numRef>
              <c:f>TEMPLATE!$BC$15:$BC$34</c:f>
              <c:numCache>
                <c:formatCode>General</c:formatCode>
                <c:ptCount val="20"/>
                <c:pt idx="0">
                  <c:v>20</c:v>
                </c:pt>
                <c:pt idx="1">
                  <c:v>14</c:v>
                </c:pt>
                <c:pt idx="2">
                  <c:v>20</c:v>
                </c:pt>
                <c:pt idx="3">
                  <c:v>28</c:v>
                </c:pt>
                <c:pt idx="4">
                  <c:v>40</c:v>
                </c:pt>
                <c:pt idx="5">
                  <c:v>49</c:v>
                </c:pt>
                <c:pt idx="6">
                  <c:v>53</c:v>
                </c:pt>
                <c:pt idx="7">
                  <c:v>78</c:v>
                </c:pt>
                <c:pt idx="8">
                  <c:v>92</c:v>
                </c:pt>
                <c:pt idx="9">
                  <c:v>98</c:v>
                </c:pt>
                <c:pt idx="10">
                  <c:v>90</c:v>
                </c:pt>
                <c:pt idx="11">
                  <c:v>85</c:v>
                </c:pt>
                <c:pt idx="12">
                  <c:v>75</c:v>
                </c:pt>
                <c:pt idx="13">
                  <c:v>66</c:v>
                </c:pt>
                <c:pt idx="14">
                  <c:v>52</c:v>
                </c:pt>
                <c:pt idx="15">
                  <c:v>41</c:v>
                </c:pt>
                <c:pt idx="16">
                  <c:v>39</c:v>
                </c:pt>
                <c:pt idx="17">
                  <c:v>26</c:v>
                </c:pt>
                <c:pt idx="18">
                  <c:v>16</c:v>
                </c:pt>
                <c:pt idx="19">
                  <c:v>8</c:v>
                </c:pt>
              </c:numCache>
            </c:numRef>
          </c:val>
        </c:ser>
        <c:gapWidth val="10"/>
        <c:overlap val="0"/>
        <c:axId val="77767905"/>
        <c:axId val="40153218"/>
      </c:barChart>
      <c:catAx>
        <c:axId val="77767905"/>
        <c:scaling>
          <c:orientation val="minMax"/>
        </c:scaling>
        <c:delete val="0"/>
        <c:axPos val="b"/>
        <c:numFmt formatCode="\$#,##0,\k"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153218"/>
        <c:crosses val="autoZero"/>
        <c:auto val="1"/>
        <c:lblAlgn val="ctr"/>
        <c:lblOffset val="100"/>
        <c:noMultiLvlLbl val="0"/>
      </c:catAx>
      <c:valAx>
        <c:axId val="40153218"/>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Draws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76790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
</Relationships>
</file>

<file path=xl/drawings/_rels/drawing2.xml.rels><?xml version="1.0" encoding="UTF-8"?>
<Relationships xmlns="http://schemas.openxmlformats.org/package/2006/relationships"><Relationship Id="rId1" Type="http://schemas.openxmlformats.org/officeDocument/2006/relationships/chart" Target="../charts/chart10.xml"/><Relationship Id="rId2" Type="http://schemas.openxmlformats.org/officeDocument/2006/relationships/chart" Target="../charts/chart11.xml"/><Relationship Id="rId3" Type="http://schemas.openxmlformats.org/officeDocument/2006/relationships/chart" Target="../charts/chart12.xml"/><Relationship Id="rId4" Type="http://schemas.openxmlformats.org/officeDocument/2006/relationships/chart" Target="../charts/chart13.xml"/><Relationship Id="rId5" Type="http://schemas.openxmlformats.org/officeDocument/2006/relationships/chart" Target="../charts/chart14.xml"/><Relationship Id="rId6" Type="http://schemas.openxmlformats.org/officeDocument/2006/relationships/chart" Target="../charts/chart15.xml"/><Relationship Id="rId7" Type="http://schemas.openxmlformats.org/officeDocument/2006/relationships/chart" Target="../charts/chart16.xml"/><Relationship Id="rId8" Type="http://schemas.openxmlformats.org/officeDocument/2006/relationships/chart" Target="../charts/chart17.xml"/><Relationship Id="rId9" Type="http://schemas.openxmlformats.org/officeDocument/2006/relationships/chart" Target="../charts/chart18.xml"/>
</Relationships>
</file>

<file path=xl/drawings/_rels/drawing3.xml.rels><?xml version="1.0" encoding="UTF-8"?>
<Relationships xmlns="http://schemas.openxmlformats.org/package/2006/relationships"><Relationship Id="rId1" Type="http://schemas.openxmlformats.org/officeDocument/2006/relationships/chart" Target="../charts/chart19.xml"/><Relationship Id="rId2" Type="http://schemas.openxmlformats.org/officeDocument/2006/relationships/chart" Target="../charts/chart20.xml"/><Relationship Id="rId3" Type="http://schemas.openxmlformats.org/officeDocument/2006/relationships/chart" Target="../charts/chart21.xml"/><Relationship Id="rId4" Type="http://schemas.openxmlformats.org/officeDocument/2006/relationships/chart" Target="../charts/chart22.xml"/><Relationship Id="rId5" Type="http://schemas.openxmlformats.org/officeDocument/2006/relationships/chart" Target="../charts/chart23.xml"/><Relationship Id="rId6" Type="http://schemas.openxmlformats.org/officeDocument/2006/relationships/chart" Target="../charts/chart24.xml"/><Relationship Id="rId7" Type="http://schemas.openxmlformats.org/officeDocument/2006/relationships/chart" Target="../charts/chart25.xml"/><Relationship Id="rId8" Type="http://schemas.openxmlformats.org/officeDocument/2006/relationships/chart" Target="../charts/chart26.xml"/><Relationship Id="rId9" Type="http://schemas.openxmlformats.org/officeDocument/2006/relationships/chart" Target="../charts/chart2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19</xdr:col>
      <xdr:colOff>0</xdr:colOff>
      <xdr:row>2</xdr:row>
      <xdr:rowOff>160920</xdr:rowOff>
    </xdr:from>
    <xdr:to>
      <xdr:col>27</xdr:col>
      <xdr:colOff>408960</xdr:colOff>
      <xdr:row>17</xdr:row>
      <xdr:rowOff>176040</xdr:rowOff>
    </xdr:to>
    <xdr:graphicFrame>
      <xdr:nvGraphicFramePr>
        <xdr:cNvPr id="0" name="Chart 1"/>
        <xdr:cNvGraphicFramePr/>
      </xdr:nvGraphicFramePr>
      <xdr:xfrm>
        <a:off x="24584040" y="57168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0</xdr:colOff>
      <xdr:row>20</xdr:row>
      <xdr:rowOff>174600</xdr:rowOff>
    </xdr:from>
    <xdr:to>
      <xdr:col>27</xdr:col>
      <xdr:colOff>408960</xdr:colOff>
      <xdr:row>37</xdr:row>
      <xdr:rowOff>33480</xdr:rowOff>
    </xdr:to>
    <xdr:graphicFrame>
      <xdr:nvGraphicFramePr>
        <xdr:cNvPr id="1" name="Chart 2"/>
        <xdr:cNvGraphicFramePr/>
      </xdr:nvGraphicFramePr>
      <xdr:xfrm>
        <a:off x="24584040" y="4381560"/>
        <a:ext cx="647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0</xdr:colOff>
      <xdr:row>40</xdr:row>
      <xdr:rowOff>32400</xdr:rowOff>
    </xdr:from>
    <xdr:to>
      <xdr:col>27</xdr:col>
      <xdr:colOff>408960</xdr:colOff>
      <xdr:row>57</xdr:row>
      <xdr:rowOff>3600</xdr:rowOff>
    </xdr:to>
    <xdr:graphicFrame>
      <xdr:nvGraphicFramePr>
        <xdr:cNvPr id="2" name="Chart 3"/>
        <xdr:cNvGraphicFramePr/>
      </xdr:nvGraphicFramePr>
      <xdr:xfrm>
        <a:off x="24584040" y="8191440"/>
        <a:ext cx="647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0</xdr:colOff>
      <xdr:row>60</xdr:row>
      <xdr:rowOff>2880</xdr:rowOff>
    </xdr:from>
    <xdr:to>
      <xdr:col>27</xdr:col>
      <xdr:colOff>408960</xdr:colOff>
      <xdr:row>76</xdr:row>
      <xdr:rowOff>164520</xdr:rowOff>
    </xdr:to>
    <xdr:graphicFrame>
      <xdr:nvGraphicFramePr>
        <xdr:cNvPr id="3" name="Chart 4"/>
        <xdr:cNvGraphicFramePr/>
      </xdr:nvGraphicFramePr>
      <xdr:xfrm>
        <a:off x="24584040" y="12001680"/>
        <a:ext cx="647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0</xdr:colOff>
      <xdr:row>79</xdr:row>
      <xdr:rowOff>163080</xdr:rowOff>
    </xdr:from>
    <xdr:to>
      <xdr:col>27</xdr:col>
      <xdr:colOff>408960</xdr:colOff>
      <xdr:row>96</xdr:row>
      <xdr:rowOff>22320</xdr:rowOff>
    </xdr:to>
    <xdr:graphicFrame>
      <xdr:nvGraphicFramePr>
        <xdr:cNvPr id="4" name="Chart 5"/>
        <xdr:cNvGraphicFramePr/>
      </xdr:nvGraphicFramePr>
      <xdr:xfrm>
        <a:off x="24584040" y="15811560"/>
        <a:ext cx="6479640" cy="323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0</xdr:colOff>
      <xdr:row>99</xdr:row>
      <xdr:rowOff>20880</xdr:rowOff>
    </xdr:from>
    <xdr:to>
      <xdr:col>27</xdr:col>
      <xdr:colOff>408960</xdr:colOff>
      <xdr:row>116</xdr:row>
      <xdr:rowOff>21960</xdr:rowOff>
    </xdr:to>
    <xdr:graphicFrame>
      <xdr:nvGraphicFramePr>
        <xdr:cNvPr id="5" name="Chart 6"/>
        <xdr:cNvGraphicFramePr/>
      </xdr:nvGraphicFramePr>
      <xdr:xfrm>
        <a:off x="24584040" y="19621440"/>
        <a:ext cx="6479640" cy="323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0</xdr:colOff>
      <xdr:row>119</xdr:row>
      <xdr:rowOff>21240</xdr:rowOff>
    </xdr:from>
    <xdr:to>
      <xdr:col>27</xdr:col>
      <xdr:colOff>408960</xdr:colOff>
      <xdr:row>135</xdr:row>
      <xdr:rowOff>182880</xdr:rowOff>
    </xdr:to>
    <xdr:graphicFrame>
      <xdr:nvGraphicFramePr>
        <xdr:cNvPr id="6" name="Chart 7"/>
        <xdr:cNvGraphicFramePr/>
      </xdr:nvGraphicFramePr>
      <xdr:xfrm>
        <a:off x="24584040" y="23431680"/>
        <a:ext cx="6479640" cy="3239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0</xdr:colOff>
      <xdr:row>138</xdr:row>
      <xdr:rowOff>181800</xdr:rowOff>
    </xdr:from>
    <xdr:to>
      <xdr:col>27</xdr:col>
      <xdr:colOff>408960</xdr:colOff>
      <xdr:row>161</xdr:row>
      <xdr:rowOff>60120</xdr:rowOff>
    </xdr:to>
    <xdr:graphicFrame>
      <xdr:nvGraphicFramePr>
        <xdr:cNvPr id="7" name="Chart 8"/>
        <xdr:cNvGraphicFramePr/>
      </xdr:nvGraphicFramePr>
      <xdr:xfrm>
        <a:off x="24584040" y="27241560"/>
        <a:ext cx="6479640" cy="43196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19</xdr:col>
      <xdr:colOff>0</xdr:colOff>
      <xdr:row>158</xdr:row>
      <xdr:rowOff>121680</xdr:rowOff>
    </xdr:from>
    <xdr:to>
      <xdr:col>27</xdr:col>
      <xdr:colOff>408960</xdr:colOff>
      <xdr:row>175</xdr:row>
      <xdr:rowOff>123120</xdr:rowOff>
    </xdr:to>
    <xdr:graphicFrame>
      <xdr:nvGraphicFramePr>
        <xdr:cNvPr id="8" name="Chart 9"/>
        <xdr:cNvGraphicFramePr/>
      </xdr:nvGraphicFramePr>
      <xdr:xfrm>
        <a:off x="24584040" y="31051440"/>
        <a:ext cx="6479640" cy="32396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19</xdr:col>
      <xdr:colOff>0</xdr:colOff>
      <xdr:row>2</xdr:row>
      <xdr:rowOff>160920</xdr:rowOff>
    </xdr:from>
    <xdr:to>
      <xdr:col>27</xdr:col>
      <xdr:colOff>408960</xdr:colOff>
      <xdr:row>17</xdr:row>
      <xdr:rowOff>176040</xdr:rowOff>
    </xdr:to>
    <xdr:graphicFrame>
      <xdr:nvGraphicFramePr>
        <xdr:cNvPr id="9" name="Chart 1"/>
        <xdr:cNvGraphicFramePr/>
      </xdr:nvGraphicFramePr>
      <xdr:xfrm>
        <a:off x="24584040" y="57168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0</xdr:colOff>
      <xdr:row>20</xdr:row>
      <xdr:rowOff>174600</xdr:rowOff>
    </xdr:from>
    <xdr:to>
      <xdr:col>27</xdr:col>
      <xdr:colOff>408960</xdr:colOff>
      <xdr:row>37</xdr:row>
      <xdr:rowOff>33480</xdr:rowOff>
    </xdr:to>
    <xdr:graphicFrame>
      <xdr:nvGraphicFramePr>
        <xdr:cNvPr id="10" name="Chart 2"/>
        <xdr:cNvGraphicFramePr/>
      </xdr:nvGraphicFramePr>
      <xdr:xfrm>
        <a:off x="24584040" y="4381560"/>
        <a:ext cx="647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0</xdr:colOff>
      <xdr:row>40</xdr:row>
      <xdr:rowOff>32400</xdr:rowOff>
    </xdr:from>
    <xdr:to>
      <xdr:col>27</xdr:col>
      <xdr:colOff>408960</xdr:colOff>
      <xdr:row>57</xdr:row>
      <xdr:rowOff>3600</xdr:rowOff>
    </xdr:to>
    <xdr:graphicFrame>
      <xdr:nvGraphicFramePr>
        <xdr:cNvPr id="11" name="Chart 3"/>
        <xdr:cNvGraphicFramePr/>
      </xdr:nvGraphicFramePr>
      <xdr:xfrm>
        <a:off x="24584040" y="8191440"/>
        <a:ext cx="647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0</xdr:colOff>
      <xdr:row>60</xdr:row>
      <xdr:rowOff>2880</xdr:rowOff>
    </xdr:from>
    <xdr:to>
      <xdr:col>27</xdr:col>
      <xdr:colOff>408960</xdr:colOff>
      <xdr:row>76</xdr:row>
      <xdr:rowOff>164520</xdr:rowOff>
    </xdr:to>
    <xdr:graphicFrame>
      <xdr:nvGraphicFramePr>
        <xdr:cNvPr id="12" name="Chart 4"/>
        <xdr:cNvGraphicFramePr/>
      </xdr:nvGraphicFramePr>
      <xdr:xfrm>
        <a:off x="24584040" y="12001680"/>
        <a:ext cx="647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0</xdr:colOff>
      <xdr:row>79</xdr:row>
      <xdr:rowOff>163080</xdr:rowOff>
    </xdr:from>
    <xdr:to>
      <xdr:col>27</xdr:col>
      <xdr:colOff>408960</xdr:colOff>
      <xdr:row>96</xdr:row>
      <xdr:rowOff>22320</xdr:rowOff>
    </xdr:to>
    <xdr:graphicFrame>
      <xdr:nvGraphicFramePr>
        <xdr:cNvPr id="13" name="Chart 5"/>
        <xdr:cNvGraphicFramePr/>
      </xdr:nvGraphicFramePr>
      <xdr:xfrm>
        <a:off x="24584040" y="15811560"/>
        <a:ext cx="6479640" cy="323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0</xdr:colOff>
      <xdr:row>99</xdr:row>
      <xdr:rowOff>20880</xdr:rowOff>
    </xdr:from>
    <xdr:to>
      <xdr:col>27</xdr:col>
      <xdr:colOff>408960</xdr:colOff>
      <xdr:row>116</xdr:row>
      <xdr:rowOff>21960</xdr:rowOff>
    </xdr:to>
    <xdr:graphicFrame>
      <xdr:nvGraphicFramePr>
        <xdr:cNvPr id="14" name="Chart 6"/>
        <xdr:cNvGraphicFramePr/>
      </xdr:nvGraphicFramePr>
      <xdr:xfrm>
        <a:off x="24584040" y="19621440"/>
        <a:ext cx="6479640" cy="323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0</xdr:colOff>
      <xdr:row>119</xdr:row>
      <xdr:rowOff>21240</xdr:rowOff>
    </xdr:from>
    <xdr:to>
      <xdr:col>27</xdr:col>
      <xdr:colOff>408960</xdr:colOff>
      <xdr:row>135</xdr:row>
      <xdr:rowOff>182880</xdr:rowOff>
    </xdr:to>
    <xdr:graphicFrame>
      <xdr:nvGraphicFramePr>
        <xdr:cNvPr id="15" name="Chart 7"/>
        <xdr:cNvGraphicFramePr/>
      </xdr:nvGraphicFramePr>
      <xdr:xfrm>
        <a:off x="24584040" y="23431680"/>
        <a:ext cx="6479640" cy="3239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0</xdr:colOff>
      <xdr:row>138</xdr:row>
      <xdr:rowOff>181800</xdr:rowOff>
    </xdr:from>
    <xdr:to>
      <xdr:col>27</xdr:col>
      <xdr:colOff>408960</xdr:colOff>
      <xdr:row>161</xdr:row>
      <xdr:rowOff>60120</xdr:rowOff>
    </xdr:to>
    <xdr:graphicFrame>
      <xdr:nvGraphicFramePr>
        <xdr:cNvPr id="16" name="Chart 8"/>
        <xdr:cNvGraphicFramePr/>
      </xdr:nvGraphicFramePr>
      <xdr:xfrm>
        <a:off x="24584040" y="27241560"/>
        <a:ext cx="6479640" cy="43196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19</xdr:col>
      <xdr:colOff>0</xdr:colOff>
      <xdr:row>158</xdr:row>
      <xdr:rowOff>121680</xdr:rowOff>
    </xdr:from>
    <xdr:to>
      <xdr:col>27</xdr:col>
      <xdr:colOff>408960</xdr:colOff>
      <xdr:row>175</xdr:row>
      <xdr:rowOff>123120</xdr:rowOff>
    </xdr:to>
    <xdr:graphicFrame>
      <xdr:nvGraphicFramePr>
        <xdr:cNvPr id="17" name="Chart 9"/>
        <xdr:cNvGraphicFramePr/>
      </xdr:nvGraphicFramePr>
      <xdr:xfrm>
        <a:off x="24584040" y="31051440"/>
        <a:ext cx="6479640" cy="32396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19</xdr:col>
      <xdr:colOff>0</xdr:colOff>
      <xdr:row>2</xdr:row>
      <xdr:rowOff>160920</xdr:rowOff>
    </xdr:from>
    <xdr:to>
      <xdr:col>27</xdr:col>
      <xdr:colOff>408960</xdr:colOff>
      <xdr:row>17</xdr:row>
      <xdr:rowOff>176040</xdr:rowOff>
    </xdr:to>
    <xdr:graphicFrame>
      <xdr:nvGraphicFramePr>
        <xdr:cNvPr id="18" name="Chart 1"/>
        <xdr:cNvGraphicFramePr/>
      </xdr:nvGraphicFramePr>
      <xdr:xfrm>
        <a:off x="24584040" y="57168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0</xdr:colOff>
      <xdr:row>20</xdr:row>
      <xdr:rowOff>174600</xdr:rowOff>
    </xdr:from>
    <xdr:to>
      <xdr:col>27</xdr:col>
      <xdr:colOff>408960</xdr:colOff>
      <xdr:row>37</xdr:row>
      <xdr:rowOff>33480</xdr:rowOff>
    </xdr:to>
    <xdr:graphicFrame>
      <xdr:nvGraphicFramePr>
        <xdr:cNvPr id="19" name="Chart 2"/>
        <xdr:cNvGraphicFramePr/>
      </xdr:nvGraphicFramePr>
      <xdr:xfrm>
        <a:off x="24584040" y="4381560"/>
        <a:ext cx="647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0</xdr:colOff>
      <xdr:row>40</xdr:row>
      <xdr:rowOff>32400</xdr:rowOff>
    </xdr:from>
    <xdr:to>
      <xdr:col>27</xdr:col>
      <xdr:colOff>408960</xdr:colOff>
      <xdr:row>57</xdr:row>
      <xdr:rowOff>3600</xdr:rowOff>
    </xdr:to>
    <xdr:graphicFrame>
      <xdr:nvGraphicFramePr>
        <xdr:cNvPr id="20" name="Chart 3"/>
        <xdr:cNvGraphicFramePr/>
      </xdr:nvGraphicFramePr>
      <xdr:xfrm>
        <a:off x="24584040" y="8191440"/>
        <a:ext cx="647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0</xdr:colOff>
      <xdr:row>60</xdr:row>
      <xdr:rowOff>2880</xdr:rowOff>
    </xdr:from>
    <xdr:to>
      <xdr:col>27</xdr:col>
      <xdr:colOff>408960</xdr:colOff>
      <xdr:row>76</xdr:row>
      <xdr:rowOff>164520</xdr:rowOff>
    </xdr:to>
    <xdr:graphicFrame>
      <xdr:nvGraphicFramePr>
        <xdr:cNvPr id="21" name="Chart 4"/>
        <xdr:cNvGraphicFramePr/>
      </xdr:nvGraphicFramePr>
      <xdr:xfrm>
        <a:off x="24584040" y="12001680"/>
        <a:ext cx="647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0</xdr:colOff>
      <xdr:row>79</xdr:row>
      <xdr:rowOff>163080</xdr:rowOff>
    </xdr:from>
    <xdr:to>
      <xdr:col>27</xdr:col>
      <xdr:colOff>408960</xdr:colOff>
      <xdr:row>96</xdr:row>
      <xdr:rowOff>22320</xdr:rowOff>
    </xdr:to>
    <xdr:graphicFrame>
      <xdr:nvGraphicFramePr>
        <xdr:cNvPr id="22" name="Chart 5"/>
        <xdr:cNvGraphicFramePr/>
      </xdr:nvGraphicFramePr>
      <xdr:xfrm>
        <a:off x="24584040" y="15811560"/>
        <a:ext cx="6479640" cy="323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0</xdr:colOff>
      <xdr:row>99</xdr:row>
      <xdr:rowOff>20880</xdr:rowOff>
    </xdr:from>
    <xdr:to>
      <xdr:col>27</xdr:col>
      <xdr:colOff>408960</xdr:colOff>
      <xdr:row>116</xdr:row>
      <xdr:rowOff>21960</xdr:rowOff>
    </xdr:to>
    <xdr:graphicFrame>
      <xdr:nvGraphicFramePr>
        <xdr:cNvPr id="23" name="Chart 6"/>
        <xdr:cNvGraphicFramePr/>
      </xdr:nvGraphicFramePr>
      <xdr:xfrm>
        <a:off x="24584040" y="19621440"/>
        <a:ext cx="6479640" cy="323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0</xdr:colOff>
      <xdr:row>119</xdr:row>
      <xdr:rowOff>21240</xdr:rowOff>
    </xdr:from>
    <xdr:to>
      <xdr:col>27</xdr:col>
      <xdr:colOff>408960</xdr:colOff>
      <xdr:row>135</xdr:row>
      <xdr:rowOff>182880</xdr:rowOff>
    </xdr:to>
    <xdr:graphicFrame>
      <xdr:nvGraphicFramePr>
        <xdr:cNvPr id="24" name="Chart 7"/>
        <xdr:cNvGraphicFramePr/>
      </xdr:nvGraphicFramePr>
      <xdr:xfrm>
        <a:off x="24584040" y="23431680"/>
        <a:ext cx="6479640" cy="3239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0</xdr:colOff>
      <xdr:row>138</xdr:row>
      <xdr:rowOff>181800</xdr:rowOff>
    </xdr:from>
    <xdr:to>
      <xdr:col>27</xdr:col>
      <xdr:colOff>408960</xdr:colOff>
      <xdr:row>161</xdr:row>
      <xdr:rowOff>60120</xdr:rowOff>
    </xdr:to>
    <xdr:graphicFrame>
      <xdr:nvGraphicFramePr>
        <xdr:cNvPr id="25" name="Chart 8"/>
        <xdr:cNvGraphicFramePr/>
      </xdr:nvGraphicFramePr>
      <xdr:xfrm>
        <a:off x="24584040" y="27241560"/>
        <a:ext cx="6479640" cy="43196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19</xdr:col>
      <xdr:colOff>0</xdr:colOff>
      <xdr:row>158</xdr:row>
      <xdr:rowOff>121680</xdr:rowOff>
    </xdr:from>
    <xdr:to>
      <xdr:col>27</xdr:col>
      <xdr:colOff>408960</xdr:colOff>
      <xdr:row>175</xdr:row>
      <xdr:rowOff>123120</xdr:rowOff>
    </xdr:to>
    <xdr:graphicFrame>
      <xdr:nvGraphicFramePr>
        <xdr:cNvPr id="26" name="Chart 9"/>
        <xdr:cNvGraphicFramePr/>
      </xdr:nvGraphicFramePr>
      <xdr:xfrm>
        <a:off x="24584040" y="31051440"/>
        <a:ext cx="6479640" cy="32396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23.8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23.85" hidden="false" customHeight="false" outlineLevel="0" collapsed="false">
      <c r="A5" s="2" t="s">
        <v>3</v>
      </c>
    </row>
    <row r="6" customFormat="false" ht="15" hidden="false" customHeight="false" outlineLevel="0" collapsed="false">
      <c r="A6" s="2" t="s">
        <v>4</v>
      </c>
    </row>
    <row r="7" customFormat="false" ht="23.85" hidden="false" customHeight="false" outlineLevel="0" collapsed="false">
      <c r="A7" s="2" t="s">
        <v>5</v>
      </c>
    </row>
    <row r="8" customFormat="false" ht="23.85" hidden="false" customHeight="false" outlineLevel="0" collapsed="false">
      <c r="A8" s="2" t="s">
        <v>6</v>
      </c>
    </row>
    <row r="9" customFormat="false" ht="23.85" hidden="false" customHeight="false" outlineLevel="0" collapsed="false">
      <c r="A9" s="2" t="s">
        <v>7</v>
      </c>
    </row>
    <row r="10" customFormat="false" ht="23.85" hidden="false" customHeight="false" outlineLevel="0" collapsed="false">
      <c r="A10" s="2" t="s">
        <v>8</v>
      </c>
    </row>
    <row r="11" customFormat="false" ht="35.05" hidden="false" customHeight="false" outlineLevel="0" collapsed="false">
      <c r="A11" s="2" t="s">
        <v>9</v>
      </c>
    </row>
    <row r="12" customFormat="false" ht="23.85" hidden="false" customHeight="false" outlineLevel="0" collapsed="false">
      <c r="A12" s="2" t="s">
        <v>10</v>
      </c>
    </row>
    <row r="13" customFormat="false" ht="15" hidden="false" customHeight="false" outlineLevel="0" collapsed="false">
      <c r="A13" s="2"/>
    </row>
    <row r="14" customFormat="false" ht="15" hidden="false" customHeight="false" outlineLevel="0" collapsed="false">
      <c r="A14" s="3" t="s">
        <v>11</v>
      </c>
    </row>
    <row r="15" customFormat="false" ht="23.85" hidden="false" customHeight="false" outlineLevel="0" collapsed="false">
      <c r="A15" s="2" t="s">
        <v>12</v>
      </c>
    </row>
    <row r="16" customFormat="false" ht="23.85" hidden="false" customHeight="false" outlineLevel="0" collapsed="false">
      <c r="A16" s="2" t="s">
        <v>13</v>
      </c>
    </row>
    <row r="17" customFormat="false" ht="23.85" hidden="false" customHeight="false" outlineLevel="0" collapsed="false">
      <c r="A17" s="2" t="s">
        <v>14</v>
      </c>
    </row>
    <row r="18" customFormat="false" ht="15" hidden="false" customHeight="false" outlineLevel="0" collapsed="false">
      <c r="A18" s="2" t="s">
        <v>15</v>
      </c>
    </row>
    <row r="19" customFormat="false" ht="23.85" hidden="false" customHeight="false" outlineLevel="0" collapsed="false">
      <c r="A19" s="2"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10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18" min="2" style="0" width="14"/>
  </cols>
  <sheetData>
    <row r="1" customFormat="false" ht="17.35" hidden="false" customHeight="false" outlineLevel="0" collapsed="false">
      <c r="A1" s="4" t="s">
        <v>17</v>
      </c>
    </row>
    <row r="2" customFormat="false" ht="15" hidden="false" customHeight="false" outlineLevel="0" collapsed="false">
      <c r="A2" s="5" t="s">
        <v>18</v>
      </c>
    </row>
    <row r="4" customFormat="false" ht="17.35" hidden="false" customHeight="false" outlineLevel="0" collapsed="false">
      <c r="A4" s="6" t="s">
        <v>19</v>
      </c>
      <c r="B4" s="6" t="s">
        <v>20</v>
      </c>
      <c r="C4" s="6" t="s">
        <v>21</v>
      </c>
      <c r="AK4" s="4" t="s">
        <v>22</v>
      </c>
    </row>
    <row r="5" customFormat="false" ht="23.85" hidden="false" customHeight="false" outlineLevel="0" collapsed="false">
      <c r="A5" s="7" t="s">
        <v>23</v>
      </c>
      <c r="B5" s="8" t="n">
        <v>3</v>
      </c>
      <c r="C5" s="5" t="s">
        <v>24</v>
      </c>
      <c r="AK5" s="6" t="s">
        <v>25</v>
      </c>
      <c r="AL5" s="6" t="s">
        <v>26</v>
      </c>
      <c r="AM5" s="6" t="s">
        <v>27</v>
      </c>
      <c r="AN5" s="6" t="s">
        <v>28</v>
      </c>
      <c r="BB5" s="9" t="s">
        <v>29</v>
      </c>
    </row>
    <row r="6" customFormat="false" ht="15" hidden="false" customHeight="false" outlineLevel="0" collapsed="false">
      <c r="A6" s="7" t="s">
        <v>30</v>
      </c>
      <c r="B6" s="10" t="n">
        <v>30</v>
      </c>
      <c r="C6" s="5" t="s">
        <v>31</v>
      </c>
      <c r="AK6" s="7" t="s">
        <v>23</v>
      </c>
      <c r="AL6" s="10" t="n">
        <v>2</v>
      </c>
      <c r="AM6" s="10" t="n">
        <v>3</v>
      </c>
      <c r="AN6" s="10" t="n">
        <v>7</v>
      </c>
      <c r="BB6" s="7" t="s">
        <v>32</v>
      </c>
      <c r="BC6" s="11" t="n">
        <f aca="false">COUNT($AT$14:$AT$1013)</f>
        <v>1000</v>
      </c>
    </row>
    <row r="7" customFormat="false" ht="15" hidden="false" customHeight="false" outlineLevel="0" collapsed="false">
      <c r="A7" s="7" t="s">
        <v>33</v>
      </c>
      <c r="B7" s="10" t="n">
        <v>2027</v>
      </c>
      <c r="C7" s="5"/>
      <c r="AK7" s="7" t="s">
        <v>34</v>
      </c>
      <c r="AL7" s="10" t="n">
        <v>0.8</v>
      </c>
      <c r="AM7" s="10" t="n">
        <v>1</v>
      </c>
      <c r="AN7" s="10" t="n">
        <v>1.25</v>
      </c>
      <c r="BB7" s="7" t="s">
        <v>35</v>
      </c>
      <c r="BC7" s="12" t="n">
        <f aca="false">COUNTIF($AT$14:$AT$1013,"&lt;0")/COUNT($AT$14:$AT$1013)</f>
        <v>0.527</v>
      </c>
    </row>
    <row r="8" customFormat="false" ht="15" hidden="false" customHeight="false" outlineLevel="0" collapsed="false">
      <c r="A8" s="7" t="s">
        <v>36</v>
      </c>
      <c r="B8" s="13" t="n">
        <v>8841.38</v>
      </c>
      <c r="C8" s="5" t="s">
        <v>37</v>
      </c>
      <c r="AK8" s="7" t="s">
        <v>38</v>
      </c>
      <c r="AL8" s="10" t="n">
        <v>0.8</v>
      </c>
      <c r="AM8" s="10" t="n">
        <v>1</v>
      </c>
      <c r="AN8" s="10" t="n">
        <v>1.25</v>
      </c>
      <c r="BB8" s="7" t="s">
        <v>39</v>
      </c>
      <c r="BC8" s="14" t="n">
        <f aca="false">AVERAGE($AT$14:$AT$1013)</f>
        <v>-115140.951753989</v>
      </c>
    </row>
    <row r="9" customFormat="false" ht="15" hidden="false" customHeight="false" outlineLevel="0" collapsed="false">
      <c r="A9" s="7" t="s">
        <v>40</v>
      </c>
      <c r="B9" s="15" t="n">
        <v>1</v>
      </c>
      <c r="C9" s="5" t="s">
        <v>41</v>
      </c>
      <c r="AK9" s="7" t="s">
        <v>42</v>
      </c>
      <c r="AL9" s="10" t="n">
        <v>0.5</v>
      </c>
      <c r="AM9" s="10" t="n">
        <v>1</v>
      </c>
      <c r="AN9" s="10" t="n">
        <v>2</v>
      </c>
      <c r="BB9" s="7" t="s">
        <v>43</v>
      </c>
      <c r="BC9" s="14" t="n">
        <f aca="false">PERCENTILE($AT$14:$AT$1013,0.1)</f>
        <v>-1675485.21011674</v>
      </c>
    </row>
    <row r="10" customFormat="false" ht="15" hidden="false" customHeight="false" outlineLevel="0" collapsed="false">
      <c r="A10" s="7" t="s">
        <v>42</v>
      </c>
      <c r="B10" s="10" t="n">
        <v>1</v>
      </c>
      <c r="C10" s="5" t="s">
        <v>44</v>
      </c>
      <c r="AK10" s="7" t="s">
        <v>45</v>
      </c>
      <c r="AL10" s="10" t="n">
        <v>0.5</v>
      </c>
      <c r="AM10" s="10" t="n">
        <v>1</v>
      </c>
      <c r="AN10" s="10" t="n">
        <v>1</v>
      </c>
      <c r="BB10" s="7" t="s">
        <v>46</v>
      </c>
      <c r="BC10" s="14" t="n">
        <f aca="false">PERCENTILE($AT$14:$AT$1013,0.5)</f>
        <v>-109301.564993641</v>
      </c>
    </row>
    <row r="11" customFormat="false" ht="15" hidden="false" customHeight="false" outlineLevel="0" collapsed="false">
      <c r="A11" s="7" t="s">
        <v>34</v>
      </c>
      <c r="B11" s="10" t="n">
        <v>1</v>
      </c>
      <c r="C11" s="5" t="s">
        <v>47</v>
      </c>
      <c r="AK11" s="7" t="s">
        <v>48</v>
      </c>
      <c r="AL11" s="10" t="n">
        <v>0.3</v>
      </c>
      <c r="AM11" s="10" t="n">
        <v>0.65</v>
      </c>
      <c r="AN11" s="10" t="n">
        <v>1</v>
      </c>
      <c r="BB11" s="7" t="s">
        <v>49</v>
      </c>
      <c r="BC11" s="14" t="n">
        <f aca="false">PERCENTILE($AT$14:$AT$1013,0.9)</f>
        <v>1430275.10762771</v>
      </c>
    </row>
    <row r="12" customFormat="false" ht="15" hidden="false" customHeight="false" outlineLevel="0" collapsed="false">
      <c r="A12" s="7" t="s">
        <v>38</v>
      </c>
      <c r="B12" s="10" t="n">
        <v>1</v>
      </c>
      <c r="C12" s="5" t="s">
        <v>50</v>
      </c>
    </row>
    <row r="13" customFormat="false" ht="23.85" hidden="false" customHeight="false" outlineLevel="0" collapsed="false">
      <c r="A13" s="7" t="s">
        <v>45</v>
      </c>
      <c r="B13" s="10" t="n">
        <v>1</v>
      </c>
      <c r="C13" s="5" t="s">
        <v>51</v>
      </c>
      <c r="AK13" s="6" t="s">
        <v>52</v>
      </c>
      <c r="AL13" s="6" t="s">
        <v>53</v>
      </c>
      <c r="AM13" s="6" t="s">
        <v>54</v>
      </c>
      <c r="AN13" s="6" t="s">
        <v>55</v>
      </c>
      <c r="AO13" s="6" t="s">
        <v>56</v>
      </c>
      <c r="AP13" s="6" t="s">
        <v>57</v>
      </c>
      <c r="AQ13" s="6" t="s">
        <v>58</v>
      </c>
      <c r="AR13" s="6" t="s">
        <v>59</v>
      </c>
      <c r="AS13" s="6" t="s">
        <v>60</v>
      </c>
      <c r="AT13" s="6" t="s">
        <v>61</v>
      </c>
      <c r="AU13" s="6" t="s">
        <v>62</v>
      </c>
      <c r="AV13" s="6" t="s">
        <v>63</v>
      </c>
      <c r="AW13" s="6" t="s">
        <v>64</v>
      </c>
      <c r="AX13" s="6" t="s">
        <v>65</v>
      </c>
      <c r="AY13" s="6" t="s">
        <v>66</v>
      </c>
      <c r="AZ13" s="6" t="s">
        <v>67</v>
      </c>
      <c r="BB13" s="9" t="s">
        <v>68</v>
      </c>
    </row>
    <row r="14" customFormat="false" ht="23.85" hidden="false" customHeight="false" outlineLevel="0" collapsed="false">
      <c r="A14" s="7" t="s">
        <v>69</v>
      </c>
      <c r="B14" s="16" t="n">
        <v>52777.7</v>
      </c>
      <c r="C14" s="5"/>
      <c r="AK14" s="0" t="n">
        <v>1</v>
      </c>
      <c r="AL14" s="17" t="n">
        <f aca="false">IFERROR(IF(AU14&lt;($AM$6-$AL$6)/($AN$6-$AL$6),$AL$6+SQRT(AU14*($AN$6-$AL$6)*($AM$6-$AL$6)),$AN$6-SQRT((1-AU14)*($AN$6-$AL$6)*($AN$6-$AM$6))),$AM$6)</f>
        <v>3.82288284115295</v>
      </c>
      <c r="AM14" s="17" t="n">
        <f aca="false">IFERROR(IF(AV14&lt;($AM$7-$AL$7)/($AN$7-$AL$7),$AL$7+SQRT(AV14*($AN$7-$AL$7)*($AM$7-$AL$7)),$AN$7-SQRT((1-AV14)*($AN$7-$AL$7)*($AN$7-$AM$7))),$AM$7)</f>
        <v>1.03936664843679</v>
      </c>
      <c r="AN14" s="17" t="n">
        <f aca="false">IFERROR(IF(AW14&lt;($AM$8-$AL$8)/($AN$8-$AL$8),$AL$8+SQRT(AW14*($AN$8-$AL$8)*($AM$8-$AL$8)),$AN$8-SQRT((1-AW14)*($AN$8-$AL$8)*($AN$8-$AM$8))),$AM$8)</f>
        <v>0.939439657930984</v>
      </c>
      <c r="AO14" s="17" t="n">
        <f aca="false">IFERROR(IF(AX14&lt;($AM$9-$AL$9)/($AN$9-$AL$9),$AL$9+SQRT(AX14*($AN$9-$AL$9)*($AM$9-$AL$9)),$AN$9-SQRT((1-AX14)*($AN$9-$AL$9)*($AN$9-$AM$9))),$AM$9)</f>
        <v>1.56446235739291</v>
      </c>
      <c r="AP14" s="17" t="n">
        <f aca="false">IFERROR(IF(AY14&lt;($AM$10-$AL$10)/($AN$10-$AL$10),$AL$10+SQRT(AY14*($AN$10-$AL$10)*($AM$10-$AL$10)),$AN$10-SQRT((1-AY14)*($AN$10-$AL$10)*($AN$10-$AM$10))),$AM$10)</f>
        <v>0.804568169382194</v>
      </c>
      <c r="AQ14" s="17" t="n">
        <f aca="false">IFERROR(IF(AZ14&lt;($AM$11-$AL$11)/($AN$11-$AL$11),$AL$11+SQRT(AZ14*($AN$11-$AL$11)*($AM$11-$AL$11)),$AN$11-SQRT((1-AZ14)*($AN$11-$AL$11)*($AN$11-$AM$11))),$AM$11)</f>
        <v>0.939619962094287</v>
      </c>
      <c r="AR14" s="17" t="n">
        <f aca="false">SUMPRODUCT((B24:B31&lt;=$B$6)*(C24:C31*AM14+D24:D31*AO14*$B$8*AQ14)/(1+AL14/100)^B24:B31)+C32*AM14*AP14/(1+AL14/100)^$B$6</f>
        <v>8875661.61367002</v>
      </c>
      <c r="AS14" s="17" t="n">
        <f aca="false">SUMPRODUCT((K24:K26&lt;=$B$6)*(L24:L26*AN14+M24:M26*AO14*$B$8*AQ14)/(1+AL14/100)^K24:K26)+L27*AN14*AP14/(1+AL14/100)^$B$6</f>
        <v>7814881.89108427</v>
      </c>
      <c r="AT14" s="17" t="n">
        <f aca="false">AS14-AR14</f>
        <v>-1060779.72258575</v>
      </c>
      <c r="AU14" s="17" t="n">
        <f aca="true">RAND()</f>
        <v>0.495296327947984</v>
      </c>
      <c r="AV14" s="17" t="n">
        <f aca="true">RAND()</f>
        <v>0.605631921859976</v>
      </c>
      <c r="AW14" s="17" t="n">
        <f aca="true">RAND()</f>
        <v>0.216037980043442</v>
      </c>
      <c r="AX14" s="17" t="n">
        <f aca="true">RAND()</f>
        <v>0.873537974581508</v>
      </c>
      <c r="AY14" s="17" t="n">
        <f aca="true">RAND()</f>
        <v>0.371047079203284</v>
      </c>
      <c r="AZ14" s="17" t="n">
        <f aca="true">RAND()</f>
        <v>0.985119391928591</v>
      </c>
      <c r="BB14" s="6" t="s">
        <v>70</v>
      </c>
      <c r="BC14" s="6" t="s">
        <v>32</v>
      </c>
      <c r="BD14" s="6" t="s">
        <v>71</v>
      </c>
    </row>
    <row r="15" customFormat="false" ht="15" hidden="false" customHeight="false" outlineLevel="0" collapsed="false">
      <c r="A15" s="7" t="s">
        <v>72</v>
      </c>
      <c r="B15" s="18" t="n">
        <v>0.125</v>
      </c>
      <c r="C15" s="5" t="s">
        <v>73</v>
      </c>
      <c r="AK15" s="0" t="n">
        <v>2</v>
      </c>
      <c r="AL15" s="17" t="n">
        <f aca="false">IFERROR(IF(AU15&lt;($AM$6-$AL$6)/($AN$6-$AL$6),$AL$6+SQRT(AU15*($AN$6-$AL$6)*($AM$6-$AL$6)),$AN$6-SQRT((1-AU15)*($AN$6-$AL$6)*($AN$6-$AM$6))),$AM$6)</f>
        <v>3.58279339731435</v>
      </c>
      <c r="AM15" s="17" t="n">
        <f aca="false">IFERROR(IF(AV15&lt;($AM$7-$AL$7)/($AN$7-$AL$7),$AL$7+SQRT(AV15*($AN$7-$AL$7)*($AM$7-$AL$7)),$AN$7-SQRT((1-AV15)*($AN$7-$AL$7)*($AN$7-$AM$7))),$AM$7)</f>
        <v>1.137113508987</v>
      </c>
      <c r="AN15" s="17" t="n">
        <f aca="false">IFERROR(IF(AW15&lt;($AM$8-$AL$8)/($AN$8-$AL$8),$AL$8+SQRT(AW15*($AN$8-$AL$8)*($AM$8-$AL$8)),$AN$8-SQRT((1-AW15)*($AN$8-$AL$8)*($AN$8-$AM$8))),$AM$8)</f>
        <v>0.892195767156035</v>
      </c>
      <c r="AO15" s="17" t="n">
        <f aca="false">IFERROR(IF(AX15&lt;($AM$9-$AL$9)/($AN$9-$AL$9),$AL$9+SQRT(AX15*($AN$9-$AL$9)*($AM$9-$AL$9)),$AN$9-SQRT((1-AX15)*($AN$9-$AL$9)*($AN$9-$AM$9))),$AM$9)</f>
        <v>0.823252633908289</v>
      </c>
      <c r="AP15" s="17" t="n">
        <f aca="false">IFERROR(IF(AY15&lt;($AM$10-$AL$10)/($AN$10-$AL$10),$AL$10+SQRT(AY15*($AN$10-$AL$10)*($AM$10-$AL$10)),$AN$10-SQRT((1-AY15)*($AN$10-$AL$10)*($AN$10-$AM$10))),$AM$10)</f>
        <v>0.696735885582857</v>
      </c>
      <c r="AQ15" s="17" t="n">
        <f aca="false">IFERROR(IF(AZ15&lt;($AM$11-$AL$11)/($AN$11-$AL$11),$AL$11+SQRT(AZ15*($AN$11-$AL$11)*($AM$11-$AL$11)),$AN$11-SQRT((1-AZ15)*($AN$11-$AL$11)*($AN$11-$AM$11))),$AM$11)</f>
        <v>0.664619123808371</v>
      </c>
      <c r="AR15" s="17" t="n">
        <f aca="false">SUMPRODUCT((B24:B31&lt;=$B$6)*(C24:C31*AM15+D24:D31*AO15*$B$8*AQ15)/(1+AL15/100)^B24:B31)+C32*AM15*AP15/(1+AL15/100)^$B$6</f>
        <v>9550187.91773119</v>
      </c>
      <c r="AS15" s="17" t="n">
        <f aca="false">SUMPRODUCT((K24:K26&lt;=$B$6)*(L24:L26*AN15+M24:M26*AO15*$B$8*AQ15)/(1+AL15/100)^K24:K26)+L27*AN15*AP15/(1+AL15/100)^$B$6</f>
        <v>7392814.36837632</v>
      </c>
      <c r="AT15" s="17" t="n">
        <f aca="false">AS15-AR15</f>
        <v>-2157373.54935487</v>
      </c>
      <c r="AU15" s="17" t="n">
        <f aca="true">RAND()</f>
        <v>0.41613495172808</v>
      </c>
      <c r="AV15" s="17" t="n">
        <f aca="true">RAND()</f>
        <v>0.886725690193521</v>
      </c>
      <c r="AW15" s="17" t="n">
        <f aca="true">RAND()</f>
        <v>0.0944451053498879</v>
      </c>
      <c r="AX15" s="17" t="n">
        <f aca="true">RAND()</f>
        <v>0.139323020438195</v>
      </c>
      <c r="AY15" s="17" t="n">
        <f aca="true">RAND()</f>
        <v>0.154820034704284</v>
      </c>
      <c r="AZ15" s="17" t="n">
        <f aca="true">RAND()</f>
        <v>0.54089660361198</v>
      </c>
      <c r="BB15" s="19" t="n">
        <f aca="false">PERCENTILE($AT$14:$AT$1013,0.01)+(PERCENTILE($AT$14:$AT$1013,0.99)-PERCENTILE($AT$14:$AT$1013,0.01))*1/20</f>
        <v>-2533815.69783362</v>
      </c>
      <c r="BC15" s="17" t="n">
        <f aca="false">COUNTIF($AT$14:$AT$1013,"&lt;="&amp;BB15)</f>
        <v>18</v>
      </c>
      <c r="BD15" s="12" t="n">
        <f aca="false">COUNTIF($AT$14:$AT$1013,"&lt;="&amp;BB15)/COUNT($AT$14:$AT$1013)</f>
        <v>0.018</v>
      </c>
    </row>
    <row r="16" customFormat="false" ht="15" hidden="false" customHeight="false" outlineLevel="0" collapsed="false">
      <c r="A16" s="7" t="s">
        <v>74</v>
      </c>
      <c r="B16" s="10" t="s">
        <v>75</v>
      </c>
      <c r="C16" s="5" t="s">
        <v>76</v>
      </c>
      <c r="AK16" s="0" t="n">
        <v>3</v>
      </c>
      <c r="AL16" s="17" t="n">
        <f aca="false">IFERROR(IF(AU16&lt;($AM$6-$AL$6)/($AN$6-$AL$6),$AL$6+SQRT(AU16*($AN$6-$AL$6)*($AM$6-$AL$6)),$AN$6-SQRT((1-AU16)*($AN$6-$AL$6)*($AN$6-$AM$6))),$AM$6)</f>
        <v>3.031776380609</v>
      </c>
      <c r="AM16" s="17" t="n">
        <f aca="false">IFERROR(IF(AV16&lt;($AM$7-$AL$7)/($AN$7-$AL$7),$AL$7+SQRT(AV16*($AN$7-$AL$7)*($AM$7-$AL$7)),$AN$7-SQRT((1-AV16)*($AN$7-$AL$7)*($AN$7-$AM$7))),$AM$7)</f>
        <v>1.12295783763945</v>
      </c>
      <c r="AN16" s="17" t="n">
        <f aca="false">IFERROR(IF(AW16&lt;($AM$8-$AL$8)/($AN$8-$AL$8),$AL$8+SQRT(AW16*($AN$8-$AL$8)*($AM$8-$AL$8)),$AN$8-SQRT((1-AW16)*($AN$8-$AL$8)*($AN$8-$AM$8))),$AM$8)</f>
        <v>1.09585787152431</v>
      </c>
      <c r="AO16" s="17" t="n">
        <f aca="false">IFERROR(IF(AX16&lt;($AM$9-$AL$9)/($AN$9-$AL$9),$AL$9+SQRT(AX16*($AN$9-$AL$9)*($AM$9-$AL$9)),$AN$9-SQRT((1-AX16)*($AN$9-$AL$9)*($AN$9-$AM$9))),$AM$9)</f>
        <v>1.00655237924347</v>
      </c>
      <c r="AP16" s="17" t="n">
        <f aca="false">IFERROR(IF(AY16&lt;($AM$10-$AL$10)/($AN$10-$AL$10),$AL$10+SQRT(AY16*($AN$10-$AL$10)*($AM$10-$AL$10)),$AN$10-SQRT((1-AY16)*($AN$10-$AL$10)*($AN$10-$AM$10))),$AM$10)</f>
        <v>0.911505043979771</v>
      </c>
      <c r="AQ16" s="17" t="n">
        <f aca="false">IFERROR(IF(AZ16&lt;($AM$11-$AL$11)/($AN$11-$AL$11),$AL$11+SQRT(AZ16*($AN$11-$AL$11)*($AM$11-$AL$11)),$AN$11-SQRT((1-AZ16)*($AN$11-$AL$11)*($AN$11-$AM$11))),$AM$11)</f>
        <v>0.780065640335407</v>
      </c>
      <c r="AR16" s="17" t="n">
        <f aca="false">SUMPRODUCT((B24:B31&lt;=$B$6)*(C24:C31*AM16+D24:D31*AO16*$B$8*AQ16)/(1+AL16/100)^B24:B31)+C32*AM16*AP16/(1+AL16/100)^$B$6</f>
        <v>9780027.68774007</v>
      </c>
      <c r="AS16" s="17" t="n">
        <f aca="false">SUMPRODUCT((K24:K26&lt;=$B$6)*(L24:L26*AN16+M24:M26*AO16*$B$8*AQ16)/(1+AL16/100)^K24:K26)+L27*AN16*AP16/(1+AL16/100)^$B$6</f>
        <v>8850422.33127266</v>
      </c>
      <c r="AT16" s="17" t="n">
        <f aca="false">AS16-AR16</f>
        <v>-929605.356467409</v>
      </c>
      <c r="AU16" s="17" t="n">
        <f aca="true">RAND()</f>
        <v>0.21266006532537</v>
      </c>
      <c r="AV16" s="17" t="n">
        <f aca="true">RAND()</f>
        <v>0.856535902068936</v>
      </c>
      <c r="AW16" s="17" t="n">
        <f aca="true">RAND()</f>
        <v>0.78880181536875</v>
      </c>
      <c r="AX16" s="17" t="n">
        <f aca="true">RAND()</f>
        <v>0.342041216542123</v>
      </c>
      <c r="AY16" s="17" t="n">
        <f aca="true">RAND()</f>
        <v>0.677345604883174</v>
      </c>
      <c r="AZ16" s="17" t="n">
        <f aca="true">RAND()</f>
        <v>0.802566846689491</v>
      </c>
      <c r="BB16" s="19" t="n">
        <f aca="false">PERCENTILE($AT$14:$AT$1013,0.01)+(PERCENTILE($AT$14:$AT$1013,0.99)-PERCENTILE($AT$14:$AT$1013,0.01))*2/20</f>
        <v>-2272708.68483261</v>
      </c>
      <c r="BC16" s="17" t="n">
        <f aca="false">COUNTIF($AT$14:$AT$1013,"&lt;="&amp;BB16)-COUNTIF($AT$14:$AT$1013,"&lt;="&amp;BB15)</f>
        <v>14</v>
      </c>
      <c r="BD16" s="12" t="n">
        <f aca="false">COUNTIF($AT$14:$AT$1013,"&lt;="&amp;BB16)/COUNT($AT$14:$AT$1013)</f>
        <v>0.032</v>
      </c>
    </row>
    <row r="17" customFormat="false" ht="15" hidden="false" customHeight="false" outlineLevel="0" collapsed="false">
      <c r="A17" s="7" t="s">
        <v>77</v>
      </c>
      <c r="B17" s="18" t="n">
        <v>0.25</v>
      </c>
      <c r="C17" s="5" t="s">
        <v>78</v>
      </c>
      <c r="AK17" s="0" t="n">
        <v>4</v>
      </c>
      <c r="AL17" s="17" t="n">
        <f aca="false">IFERROR(IF(AU17&lt;($AM$6-$AL$6)/($AN$6-$AL$6),$AL$6+SQRT(AU17*($AN$6-$AL$6)*($AM$6-$AL$6)),$AN$6-SQRT((1-AU17)*($AN$6-$AL$6)*($AN$6-$AM$6))),$AM$6)</f>
        <v>3.24779749456822</v>
      </c>
      <c r="AM17" s="17" t="n">
        <f aca="false">IFERROR(IF(AV17&lt;($AM$7-$AL$7)/($AN$7-$AL$7),$AL$7+SQRT(AV17*($AN$7-$AL$7)*($AM$7-$AL$7)),$AN$7-SQRT((1-AV17)*($AN$7-$AL$7)*($AN$7-$AM$7))),$AM$7)</f>
        <v>0.951230929693739</v>
      </c>
      <c r="AN17" s="17" t="n">
        <f aca="false">IFERROR(IF(AW17&lt;($AM$8-$AL$8)/($AN$8-$AL$8),$AL$8+SQRT(AW17*($AN$8-$AL$8)*($AM$8-$AL$8)),$AN$8-SQRT((1-AW17)*($AN$8-$AL$8)*($AN$8-$AM$8))),$AM$8)</f>
        <v>1.20999478555046</v>
      </c>
      <c r="AO17" s="17" t="n">
        <f aca="false">IFERROR(IF(AX17&lt;($AM$9-$AL$9)/($AN$9-$AL$9),$AL$9+SQRT(AX17*($AN$9-$AL$9)*($AM$9-$AL$9)),$AN$9-SQRT((1-AX17)*($AN$9-$AL$9)*($AN$9-$AM$9))),$AM$9)</f>
        <v>0.950249040096822</v>
      </c>
      <c r="AP17" s="17" t="n">
        <f aca="false">IFERROR(IF(AY17&lt;($AM$10-$AL$10)/($AN$10-$AL$10),$AL$10+SQRT(AY17*($AN$10-$AL$10)*($AM$10-$AL$10)),$AN$10-SQRT((1-AY17)*($AN$10-$AL$10)*($AN$10-$AM$10))),$AM$10)</f>
        <v>0.870174530464862</v>
      </c>
      <c r="AQ17" s="17" t="n">
        <f aca="false">IFERROR(IF(AZ17&lt;($AM$11-$AL$11)/($AN$11-$AL$11),$AL$11+SQRT(AZ17*($AN$11-$AL$11)*($AM$11-$AL$11)),$AN$11-SQRT((1-AZ17)*($AN$11-$AL$11)*($AN$11-$AM$11))),$AM$11)</f>
        <v>0.639964050105284</v>
      </c>
      <c r="AR17" s="17" t="n">
        <f aca="false">SUMPRODUCT((B24:B31&lt;=$B$6)*(C24:C31*AM17+D24:D31*AO17*$B$8*AQ17)/(1+AL17/100)^B24:B31)+C32*AM17*AP17/(1+AL17/100)^$B$6</f>
        <v>8167941.77273929</v>
      </c>
      <c r="AS17" s="17" t="n">
        <f aca="false">SUMPRODUCT((K24:K26&lt;=$B$6)*(L24:L26*AN17+M24:M26*AO17*$B$8*AQ17)/(1+AL17/100)^K24:K26)+L27*AN17*AP17/(1+AL17/100)^$B$6</f>
        <v>9815732.37305991</v>
      </c>
      <c r="AT17" s="17" t="n">
        <f aca="false">AS17-AR17</f>
        <v>1647790.60032062</v>
      </c>
      <c r="AU17" s="17" t="n">
        <f aca="true">RAND()</f>
        <v>0.296048817911575</v>
      </c>
      <c r="AV17" s="17" t="n">
        <f aca="true">RAND()</f>
        <v>0.254119934400361</v>
      </c>
      <c r="AW17" s="17" t="n">
        <f aca="true">RAND()</f>
        <v>0.985774069483079</v>
      </c>
      <c r="AX17" s="17" t="n">
        <f aca="true">RAND()</f>
        <v>0.270298930810813</v>
      </c>
      <c r="AY17" s="17" t="n">
        <f aca="true">RAND()</f>
        <v>0.548116732019524</v>
      </c>
      <c r="AZ17" s="17" t="n">
        <f aca="true">RAND()</f>
        <v>0.47173696066934</v>
      </c>
      <c r="BB17" s="19" t="n">
        <f aca="false">PERCENTILE($AT$14:$AT$1013,0.01)+(PERCENTILE($AT$14:$AT$1013,0.99)-PERCENTILE($AT$14:$AT$1013,0.01))*3/20</f>
        <v>-2011601.6718316</v>
      </c>
      <c r="BC17" s="17" t="n">
        <f aca="false">COUNTIF($AT$14:$AT$1013,"&lt;="&amp;BB17)-COUNTIF($AT$14:$AT$1013,"&lt;="&amp;BB16)</f>
        <v>29</v>
      </c>
      <c r="BD17" s="12" t="n">
        <f aca="false">COUNTIF($AT$14:$AT$1013,"&lt;="&amp;BB17)/COUNT($AT$14:$AT$1013)</f>
        <v>0.061</v>
      </c>
    </row>
    <row r="18" customFormat="false" ht="15" hidden="false" customHeight="false" outlineLevel="0" collapsed="false">
      <c r="A18" s="7" t="s">
        <v>79</v>
      </c>
      <c r="B18" s="10" t="s">
        <v>80</v>
      </c>
      <c r="C18" s="5" t="s">
        <v>81</v>
      </c>
      <c r="AK18" s="0" t="n">
        <v>5</v>
      </c>
      <c r="AL18" s="17" t="n">
        <f aca="false">IFERROR(IF(AU18&lt;($AM$6-$AL$6)/($AN$6-$AL$6),$AL$6+SQRT(AU18*($AN$6-$AL$6)*($AM$6-$AL$6)),$AN$6-SQRT((1-AU18)*($AN$6-$AL$6)*($AN$6-$AM$6))),$AM$6)</f>
        <v>2.42878621723001</v>
      </c>
      <c r="AM18" s="17" t="n">
        <f aca="false">IFERROR(IF(AV18&lt;($AM$7-$AL$7)/($AN$7-$AL$7),$AL$7+SQRT(AV18*($AN$7-$AL$7)*($AM$7-$AL$7)),$AN$7-SQRT((1-AV18)*($AN$7-$AL$7)*($AN$7-$AM$7))),$AM$7)</f>
        <v>1.15568647185265</v>
      </c>
      <c r="AN18" s="17" t="n">
        <f aca="false">IFERROR(IF(AW18&lt;($AM$8-$AL$8)/($AN$8-$AL$8),$AL$8+SQRT(AW18*($AN$8-$AL$8)*($AM$8-$AL$8)),$AN$8-SQRT((1-AW18)*($AN$8-$AL$8)*($AN$8-$AM$8))),$AM$8)</f>
        <v>1.13107024577066</v>
      </c>
      <c r="AO18" s="17" t="n">
        <f aca="false">IFERROR(IF(AX18&lt;($AM$9-$AL$9)/($AN$9-$AL$9),$AL$9+SQRT(AX18*($AN$9-$AL$9)*($AM$9-$AL$9)),$AN$9-SQRT((1-AX18)*($AN$9-$AL$9)*($AN$9-$AM$9))),$AM$9)</f>
        <v>1.57181742372159</v>
      </c>
      <c r="AP18" s="17" t="n">
        <f aca="false">IFERROR(IF(AY18&lt;($AM$10-$AL$10)/($AN$10-$AL$10),$AL$10+SQRT(AY18*($AN$10-$AL$10)*($AM$10-$AL$10)),$AN$10-SQRT((1-AY18)*($AN$10-$AL$10)*($AN$10-$AM$10))),$AM$10)</f>
        <v>0.593331571890614</v>
      </c>
      <c r="AQ18" s="17" t="n">
        <f aca="false">IFERROR(IF(AZ18&lt;($AM$11-$AL$11)/($AN$11-$AL$11),$AL$11+SQRT(AZ18*($AN$11-$AL$11)*($AM$11-$AL$11)),$AN$11-SQRT((1-AZ18)*($AN$11-$AL$11)*($AN$11-$AM$11))),$AM$11)</f>
        <v>0.709845867988404</v>
      </c>
      <c r="AR18" s="17" t="n">
        <f aca="false">SUMPRODUCT((B24:B31&lt;=$B$6)*(C24:C31*AM18+D24:D31*AO18*$B$8*AQ18)/(1+AL18/100)^B24:B31)+C32*AM18*AP18/(1+AL18/100)^$B$6</f>
        <v>10601566.5356116</v>
      </c>
      <c r="AS18" s="17" t="n">
        <f aca="false">SUMPRODUCT((K24:K26&lt;=$B$6)*(L24:L26*AN18+M24:M26*AO18*$B$8*AQ18)/(1+AL18/100)^K24:K26)+L27*AN18*AP18/(1+AL18/100)^$B$6</f>
        <v>9448136.20602462</v>
      </c>
      <c r="AT18" s="17" t="n">
        <f aca="false">AS18-AR18</f>
        <v>-1153430.32958698</v>
      </c>
      <c r="AU18" s="17" t="n">
        <f aca="true">RAND()</f>
        <v>0.0367715240172845</v>
      </c>
      <c r="AV18" s="17" t="n">
        <f aca="true">RAND()</f>
        <v>0.920932963630216</v>
      </c>
      <c r="AW18" s="17" t="n">
        <f aca="true">RAND()</f>
        <v>0.874273009412882</v>
      </c>
      <c r="AX18" s="17" t="n">
        <f aca="true">RAND()</f>
        <v>0.877773120914388</v>
      </c>
      <c r="AY18" s="17" t="n">
        <f aca="true">RAND()</f>
        <v>0.0348431292462914</v>
      </c>
      <c r="AZ18" s="17" t="n">
        <f aca="true">RAND()</f>
        <v>0.656369712965704</v>
      </c>
      <c r="BB18" s="19" t="n">
        <f aca="false">PERCENTILE($AT$14:$AT$1013,0.01)+(PERCENTILE($AT$14:$AT$1013,0.99)-PERCENTILE($AT$14:$AT$1013,0.01))*4/20</f>
        <v>-1750494.65883058</v>
      </c>
      <c r="BC18" s="17" t="n">
        <f aca="false">COUNTIF($AT$14:$AT$1013,"&lt;="&amp;BB18)-COUNTIF($AT$14:$AT$1013,"&lt;="&amp;BB17)</f>
        <v>30</v>
      </c>
      <c r="BD18" s="12" t="n">
        <f aca="false">COUNTIF($AT$14:$AT$1013,"&lt;="&amp;BB18)/COUNT($AT$14:$AT$1013)</f>
        <v>0.091</v>
      </c>
    </row>
    <row r="19" customFormat="false" ht="15" hidden="false" customHeight="false" outlineLevel="0" collapsed="false">
      <c r="AK19" s="0" t="n">
        <v>6</v>
      </c>
      <c r="AL19" s="0" t="n">
        <f aca="false">IFERROR(IF(AU19&lt;($AM$6-$AL$6)/($AN$6-$AL$6),$AL$6+SQRT(AU19*($AN$6-$AL$6)*($AM$6-$AL$6)),$AN$6-SQRT((1-AU19)*($AN$6-$AL$6)*($AN$6-$AM$6))),$AM$6)</f>
        <v>4.64322698561888</v>
      </c>
      <c r="AM19" s="0" t="n">
        <f aca="false">IFERROR(IF(AV19&lt;($AM$7-$AL$7)/($AN$7-$AL$7),$AL$7+SQRT(AV19*($AN$7-$AL$7)*($AM$7-$AL$7)),$AN$7-SQRT((1-AV19)*($AN$7-$AL$7)*($AN$7-$AM$7))),$AM$7)</f>
        <v>0.946593989146394</v>
      </c>
      <c r="AN19" s="0" t="n">
        <f aca="false">IFERROR(IF(AW19&lt;($AM$8-$AL$8)/($AN$8-$AL$8),$AL$8+SQRT(AW19*($AN$8-$AL$8)*($AM$8-$AL$8)),$AN$8-SQRT((1-AW19)*($AN$8-$AL$8)*($AN$8-$AM$8))),$AM$8)</f>
        <v>1.02316567052221</v>
      </c>
      <c r="AO19" s="0" t="n">
        <f aca="false">IFERROR(IF(AX19&lt;($AM$9-$AL$9)/($AN$9-$AL$9),$AL$9+SQRT(AX19*($AN$9-$AL$9)*($AM$9-$AL$9)),$AN$9-SQRT((1-AX19)*($AN$9-$AL$9)*($AN$9-$AM$9))),$AM$9)</f>
        <v>1.27364064882569</v>
      </c>
      <c r="AP19" s="0" t="n">
        <f aca="false">IFERROR(IF(AY19&lt;($AM$10-$AL$10)/($AN$10-$AL$10),$AL$10+SQRT(AY19*($AN$10-$AL$10)*($AM$10-$AL$10)),$AN$10-SQRT((1-AY19)*($AN$10-$AL$10)*($AN$10-$AM$10))),$AM$10)</f>
        <v>0.840380455531017</v>
      </c>
      <c r="AQ19" s="0" t="n">
        <f aca="false">IFERROR(IF(AZ19&lt;($AM$11-$AL$11)/($AN$11-$AL$11),$AL$11+SQRT(AZ19*($AN$11-$AL$11)*($AM$11-$AL$11)),$AN$11-SQRT((1-AZ19)*($AN$11-$AL$11)*($AN$11-$AM$11))),$AM$11)</f>
        <v>0.724929291821159</v>
      </c>
      <c r="AR19" s="0" t="n">
        <f aca="false">SUMPRODUCT((B24:B31&lt;=$B$6)*(C24:C31*AM19+D24:D31*AO19*$B$8*AQ19)/(1+AL19/100)^B24:B31)+C32*AM19*AP19/(1+AL19/100)^$B$6</f>
        <v>7635855.72298498</v>
      </c>
      <c r="AS19" s="0" t="n">
        <f aca="false">SUMPRODUCT((K24:K26&lt;=$B$6)*(L24:L26*AN19+M24:M26*AO19*$B$8*AQ19)/(1+AL19/100)^K24:K26)+L27*AN19*AP19/(1+AL19/100)^$B$6</f>
        <v>8477090.27539501</v>
      </c>
      <c r="AT19" s="0" t="n">
        <f aca="false">AS19-AR19</f>
        <v>841234.552410033</v>
      </c>
      <c r="AU19" s="0" t="n">
        <f aca="true">RAND()</f>
        <v>0.722281047934247</v>
      </c>
      <c r="AV19" s="0" t="n">
        <f aca="true">RAND()</f>
        <v>0.238775529487257</v>
      </c>
      <c r="AW19" s="0" t="n">
        <f aca="true">RAND()</f>
        <v>0.542632773069876</v>
      </c>
      <c r="AX19" s="0" t="n">
        <f aca="true">RAND()</f>
        <v>0.648268061974427</v>
      </c>
      <c r="AY19" s="0" t="n">
        <f aca="true">RAND()</f>
        <v>0.463435418030009</v>
      </c>
      <c r="AZ19" s="0" t="n">
        <f aca="true">RAND()</f>
        <v>0.691167777559147</v>
      </c>
      <c r="BB19" s="19" t="n">
        <f aca="false">PERCENTILE($AT$14:$AT$1013,0.01)+(PERCENTILE($AT$14:$AT$1013,0.99)-PERCENTILE($AT$14:$AT$1013,0.01))*5/20</f>
        <v>-1489387.64582957</v>
      </c>
      <c r="BC19" s="17" t="n">
        <f aca="false">COUNTIF($AT$14:$AT$1013,"&lt;="&amp;BB19)-COUNTIF($AT$14:$AT$1013,"&lt;="&amp;BB18)</f>
        <v>37</v>
      </c>
      <c r="BD19" s="12" t="n">
        <f aca="false">COUNTIF($AT$14:$AT$1013,"&lt;="&amp;BB19)/COUNT($AT$14:$AT$1013)</f>
        <v>0.128</v>
      </c>
    </row>
    <row r="20" customFormat="false" ht="15" hidden="false" customHeight="false" outlineLevel="0" collapsed="false">
      <c r="A20" s="5" t="s">
        <v>82</v>
      </c>
      <c r="AK20" s="0" t="n">
        <v>7</v>
      </c>
      <c r="AL20" s="17" t="n">
        <f aca="false">IFERROR(IF(AU20&lt;($AM$6-$AL$6)/($AN$6-$AL$6),$AL$6+SQRT(AU20*($AN$6-$AL$6)*($AM$6-$AL$6)),$AN$6-SQRT((1-AU20)*($AN$6-$AL$6)*($AN$6-$AM$6))),$AM$6)</f>
        <v>2.95646370374718</v>
      </c>
      <c r="AM20" s="17" t="n">
        <f aca="false">IFERROR(IF(AV20&lt;($AM$7-$AL$7)/($AN$7-$AL$7),$AL$7+SQRT(AV20*($AN$7-$AL$7)*($AM$7-$AL$7)),$AN$7-SQRT((1-AV20)*($AN$7-$AL$7)*($AN$7-$AM$7))),$AM$7)</f>
        <v>1.06360939185469</v>
      </c>
      <c r="AN20" s="17" t="n">
        <f aca="false">IFERROR(IF(AW20&lt;($AM$8-$AL$8)/($AN$8-$AL$8),$AL$8+SQRT(AW20*($AN$8-$AL$8)*($AM$8-$AL$8)),$AN$8-SQRT((1-AW20)*($AN$8-$AL$8)*($AN$8-$AM$8))),$AM$8)</f>
        <v>1.05352518649487</v>
      </c>
      <c r="AO20" s="17" t="n">
        <f aca="false">IFERROR(IF(AX20&lt;($AM$9-$AL$9)/($AN$9-$AL$9),$AL$9+SQRT(AX20*($AN$9-$AL$9)*($AM$9-$AL$9)),$AN$9-SQRT((1-AX20)*($AN$9-$AL$9)*($AN$9-$AM$9))),$AM$9)</f>
        <v>1.78488957712194</v>
      </c>
      <c r="AP20" s="17" t="n">
        <f aca="false">IFERROR(IF(AY20&lt;($AM$10-$AL$10)/($AN$10-$AL$10),$AL$10+SQRT(AY20*($AN$10-$AL$10)*($AM$10-$AL$10)),$AN$10-SQRT((1-AY20)*($AN$10-$AL$10)*($AN$10-$AM$10))),$AM$10)</f>
        <v>0.904812989509469</v>
      </c>
      <c r="AQ20" s="17" t="n">
        <f aca="false">IFERROR(IF(AZ20&lt;($AM$11-$AL$11)/($AN$11-$AL$11),$AL$11+SQRT(AZ20*($AN$11-$AL$11)*($AM$11-$AL$11)),$AN$11-SQRT((1-AZ20)*($AN$11-$AL$11)*($AN$11-$AM$11))),$AM$11)</f>
        <v>0.403119626336681</v>
      </c>
      <c r="AR20" s="17" t="n">
        <f aca="false">SUMPRODUCT((B24:B31&lt;=$B$6)*(C24:C31*AM20+D24:D31*AO20*$B$8*AQ20)/(1+AL20/100)^B24:B31)+C32*AM20*AP20/(1+AL20/100)^$B$6</f>
        <v>9297913.29615424</v>
      </c>
      <c r="AS20" s="17" t="n">
        <f aca="false">SUMPRODUCT((K24:K26&lt;=$B$6)*(L24:L26*AN20+M24:M26*AO20*$B$8*AQ20)/(1+AL20/100)^K24:K26)+L27*AN20*AP20/(1+AL20/100)^$B$6</f>
        <v>8500388.43643651</v>
      </c>
      <c r="AT20" s="17" t="n">
        <f aca="false">AS20-AR20</f>
        <v>-797524.859717729</v>
      </c>
      <c r="AU20" s="17" t="n">
        <f aca="true">RAND()</f>
        <v>0.182964563317155</v>
      </c>
      <c r="AV20" s="17" t="n">
        <f aca="true">RAND()</f>
        <v>0.691187032846417</v>
      </c>
      <c r="AW20" s="17" t="n">
        <f aca="true">RAND()</f>
        <v>0.656867979183325</v>
      </c>
      <c r="AX20" s="17" t="n">
        <f aca="true">RAND()</f>
        <v>0.969151670646148</v>
      </c>
      <c r="AY20" s="17" t="n">
        <f aca="true">RAND()</f>
        <v>0.655494225902374</v>
      </c>
      <c r="AZ20" s="17" t="n">
        <f aca="true">RAND()</f>
        <v>0.0434026830033332</v>
      </c>
      <c r="BB20" s="19" t="n">
        <f aca="false">PERCENTILE($AT$14:$AT$1013,0.01)+(PERCENTILE($AT$14:$AT$1013,0.99)-PERCENTILE($AT$14:$AT$1013,0.01))*6/20</f>
        <v>-1228280.63282856</v>
      </c>
      <c r="BC20" s="17" t="n">
        <f aca="false">COUNTIF($AT$14:$AT$1013,"&lt;="&amp;BB20)-COUNTIF($AT$14:$AT$1013,"&lt;="&amp;BB19)</f>
        <v>52</v>
      </c>
      <c r="BD20" s="12" t="n">
        <f aca="false">COUNTIF($AT$14:$AT$1013,"&lt;="&amp;BB20)/COUNT($AT$14:$AT$1013)</f>
        <v>0.18</v>
      </c>
    </row>
    <row r="21" customFormat="false" ht="15" hidden="false" customHeight="false" outlineLevel="0" collapsed="false">
      <c r="AK21" s="0" t="n">
        <v>8</v>
      </c>
      <c r="AL21" s="0" t="n">
        <f aca="false">IFERROR(IF(AU21&lt;($AM$6-$AL$6)/($AN$6-$AL$6),$AL$6+SQRT(AU21*($AN$6-$AL$6)*($AM$6-$AL$6)),$AN$6-SQRT((1-AU21)*($AN$6-$AL$6)*($AN$6-$AM$6))),$AM$6)</f>
        <v>3.5664610638768</v>
      </c>
      <c r="AM21" s="0" t="n">
        <f aca="false">IFERROR(IF(AV21&lt;($AM$7-$AL$7)/($AN$7-$AL$7),$AL$7+SQRT(AV21*($AN$7-$AL$7)*($AM$7-$AL$7)),$AN$7-SQRT((1-AV21)*($AN$7-$AL$7)*($AN$7-$AM$7))),$AM$7)</f>
        <v>1.08469246469034</v>
      </c>
      <c r="AN21" s="0" t="n">
        <f aca="false">IFERROR(IF(AW21&lt;($AM$8-$AL$8)/($AN$8-$AL$8),$AL$8+SQRT(AW21*($AN$8-$AL$8)*($AM$8-$AL$8)),$AN$8-SQRT((1-AW21)*($AN$8-$AL$8)*($AN$8-$AM$8))),$AM$8)</f>
        <v>0.920613759729419</v>
      </c>
      <c r="AO21" s="0" t="n">
        <f aca="false">IFERROR(IF(AX21&lt;($AM$9-$AL$9)/($AN$9-$AL$9),$AL$9+SQRT(AX21*($AN$9-$AL$9)*($AM$9-$AL$9)),$AN$9-SQRT((1-AX21)*($AN$9-$AL$9)*($AN$9-$AM$9))),$AM$9)</f>
        <v>1.6036452026331</v>
      </c>
      <c r="AP21" s="0" t="n">
        <f aca="false">IFERROR(IF(AY21&lt;($AM$10-$AL$10)/($AN$10-$AL$10),$AL$10+SQRT(AY21*($AN$10-$AL$10)*($AM$10-$AL$10)),$AN$10-SQRT((1-AY21)*($AN$10-$AL$10)*($AN$10-$AM$10))),$AM$10)</f>
        <v>0.801472737731899</v>
      </c>
      <c r="AQ21" s="0" t="n">
        <f aca="false">IFERROR(IF(AZ21&lt;($AM$11-$AL$11)/($AN$11-$AL$11),$AL$11+SQRT(AZ21*($AN$11-$AL$11)*($AM$11-$AL$11)),$AN$11-SQRT((1-AZ21)*($AN$11-$AL$11)*($AN$11-$AM$11))),$AM$11)</f>
        <v>0.707928373918435</v>
      </c>
      <c r="AR21" s="0" t="n">
        <f aca="false">SUMPRODUCT((B24:B31&lt;=$B$6)*(C24:C31*AM21+D24:D31*AO21*$B$8*AQ21)/(1+AL21/100)^B24:B31)+C32*AM21*AP21/(1+AL21/100)^$B$6</f>
        <v>9283446.00747922</v>
      </c>
      <c r="AS21" s="0" t="n">
        <f aca="false">SUMPRODUCT((K24:K26&lt;=$B$6)*(L24:L26*AN21+M24:M26*AO21*$B$8*AQ21)/(1+AL21/100)^K24:K26)+L27*AN21*AP21/(1+AL21/100)^$B$6</f>
        <v>7615107.64248468</v>
      </c>
      <c r="AT21" s="0" t="n">
        <f aca="false">AS21-AR21</f>
        <v>-1668338.36499454</v>
      </c>
      <c r="AU21" s="0" t="n">
        <f aca="true">RAND()</f>
        <v>0.410540518706297</v>
      </c>
      <c r="AV21" s="0" t="n">
        <f aca="true">RAND()</f>
        <v>0.757097055731958</v>
      </c>
      <c r="AW21" s="0" t="n">
        <f aca="true">RAND()</f>
        <v>0.161640878178512</v>
      </c>
      <c r="AX21" s="0" t="n">
        <f aca="true">RAND()</f>
        <v>0.895268583069498</v>
      </c>
      <c r="AY21" s="0" t="n">
        <f aca="true">RAND()</f>
        <v>0.363543246382266</v>
      </c>
      <c r="AZ21" s="0" t="n">
        <f aca="true">RAND()</f>
        <v>0.651812919339064</v>
      </c>
      <c r="BB21" s="19" t="n">
        <f aca="false">PERCENTILE($AT$14:$AT$1013,0.01)+(PERCENTILE($AT$14:$AT$1013,0.99)-PERCENTILE($AT$14:$AT$1013,0.01))*7/20</f>
        <v>-967173.619827545</v>
      </c>
      <c r="BC21" s="17" t="n">
        <f aca="false">COUNTIF($AT$14:$AT$1013,"&lt;="&amp;BB21)-COUNTIF($AT$14:$AT$1013,"&lt;="&amp;BB20)</f>
        <v>65</v>
      </c>
      <c r="BD21" s="12" t="n">
        <f aca="false">COUNTIF($AT$14:$AT$1013,"&lt;="&amp;BB21)/COUNT($AT$14:$AT$1013)</f>
        <v>0.245</v>
      </c>
    </row>
    <row r="22" customFormat="false" ht="15" hidden="false" customHeight="false" outlineLevel="0" collapsed="false">
      <c r="A22" s="9" t="s">
        <v>83</v>
      </c>
      <c r="J22" s="9" t="s">
        <v>84</v>
      </c>
      <c r="AK22" s="0" t="n">
        <v>9</v>
      </c>
      <c r="AL22" s="17" t="n">
        <f aca="false">IFERROR(IF(AU22&lt;($AM$6-$AL$6)/($AN$6-$AL$6),$AL$6+SQRT(AU22*($AN$6-$AL$6)*($AM$6-$AL$6)),$AN$6-SQRT((1-AU22)*($AN$6-$AL$6)*($AN$6-$AM$6))),$AM$6)</f>
        <v>4.07535443227935</v>
      </c>
      <c r="AM22" s="17" t="n">
        <f aca="false">IFERROR(IF(AV22&lt;($AM$7-$AL$7)/($AN$7-$AL$7),$AL$7+SQRT(AV22*($AN$7-$AL$7)*($AM$7-$AL$7)),$AN$7-SQRT((1-AV22)*($AN$7-$AL$7)*($AN$7-$AM$7))),$AM$7)</f>
        <v>1.0456961769523</v>
      </c>
      <c r="AN22" s="17" t="n">
        <f aca="false">IFERROR(IF(AW22&lt;($AM$8-$AL$8)/($AN$8-$AL$8),$AL$8+SQRT(AW22*($AN$8-$AL$8)*($AM$8-$AL$8)),$AN$8-SQRT((1-AW22)*($AN$8-$AL$8)*($AN$8-$AM$8))),$AM$8)</f>
        <v>1.01006395197998</v>
      </c>
      <c r="AO22" s="17" t="n">
        <f aca="false">IFERROR(IF(AX22&lt;($AM$9-$AL$9)/($AN$9-$AL$9),$AL$9+SQRT(AX22*($AN$9-$AL$9)*($AM$9-$AL$9)),$AN$9-SQRT((1-AX22)*($AN$9-$AL$9)*($AN$9-$AM$9))),$AM$9)</f>
        <v>1.92405818132217</v>
      </c>
      <c r="AP22" s="17" t="n">
        <f aca="false">IFERROR(IF(AY22&lt;($AM$10-$AL$10)/($AN$10-$AL$10),$AL$10+SQRT(AY22*($AN$10-$AL$10)*($AM$10-$AL$10)),$AN$10-SQRT((1-AY22)*($AN$10-$AL$10)*($AN$10-$AM$10))),$AM$10)</f>
        <v>0.990624306925908</v>
      </c>
      <c r="AQ22" s="17" t="n">
        <f aca="false">IFERROR(IF(AZ22&lt;($AM$11-$AL$11)/($AN$11-$AL$11),$AL$11+SQRT(AZ22*($AN$11-$AL$11)*($AM$11-$AL$11)),$AN$11-SQRT((1-AZ22)*($AN$11-$AL$11)*($AN$11-$AM$11))),$AM$11)</f>
        <v>0.895969363002121</v>
      </c>
      <c r="AR22" s="17" t="n">
        <f aca="false">SUMPRODUCT((B24:B31&lt;=$B$6)*(C24:C31*AM22+D24:D31*AO22*$B$8*AQ22)/(1+AL22/100)^B24:B31)+C32*AM22*AP22/(1+AL22/100)^$B$6</f>
        <v>8855954.00509493</v>
      </c>
      <c r="AS22" s="17" t="n">
        <f aca="false">SUMPRODUCT((K24:K26&lt;=$B$6)*(L24:L26*AN22+M24:M26*AO22*$B$8*AQ22)/(1+AL22/100)^K24:K26)+L27*AN22*AP22/(1+AL22/100)^$B$6</f>
        <v>8309839.98934112</v>
      </c>
      <c r="AT22" s="17" t="n">
        <f aca="false">AS22-AR22</f>
        <v>-546114.01575382</v>
      </c>
      <c r="AU22" s="17" t="n">
        <f aca="true">RAND()</f>
        <v>0.572322415160599</v>
      </c>
      <c r="AV22" s="17" t="n">
        <f aca="true">RAND()</f>
        <v>0.628977314560854</v>
      </c>
      <c r="AW22" s="17" t="n">
        <f aca="true">RAND()</f>
        <v>0.488272825426986</v>
      </c>
      <c r="AX22" s="17" t="n">
        <f aca="true">RAND()</f>
        <v>0.996155226783936</v>
      </c>
      <c r="AY22" s="17" t="n">
        <f aca="true">RAND()</f>
        <v>0.96284884218611</v>
      </c>
      <c r="AZ22" s="17" t="n">
        <f aca="true">RAND()</f>
        <v>0.95582704720741</v>
      </c>
      <c r="BB22" s="19" t="n">
        <f aca="false">PERCENTILE($AT$14:$AT$1013,0.01)+(PERCENTILE($AT$14:$AT$1013,0.99)-PERCENTILE($AT$14:$AT$1013,0.01))*8/20</f>
        <v>-706066.606826532</v>
      </c>
      <c r="BC22" s="17" t="n">
        <f aca="false">COUNTIF($AT$14:$AT$1013,"&lt;="&amp;BB22)-COUNTIF($AT$14:$AT$1013,"&lt;="&amp;BB21)</f>
        <v>74</v>
      </c>
      <c r="BD22" s="12" t="n">
        <f aca="false">COUNTIF($AT$14:$AT$1013,"&lt;="&amp;BB22)/COUNT($AT$14:$AT$1013)</f>
        <v>0.319</v>
      </c>
    </row>
    <row r="23" customFormat="false" ht="23.85" hidden="false" customHeight="false" outlineLevel="0" collapsed="false">
      <c r="A23" s="20" t="s">
        <v>85</v>
      </c>
      <c r="B23" s="20" t="s">
        <v>86</v>
      </c>
      <c r="C23" s="20" t="s">
        <v>87</v>
      </c>
      <c r="D23" s="20" t="s">
        <v>88</v>
      </c>
      <c r="E23" s="20" t="s">
        <v>89</v>
      </c>
      <c r="F23" s="20" t="s">
        <v>90</v>
      </c>
      <c r="G23" s="20" t="s">
        <v>91</v>
      </c>
      <c r="J23" s="21" t="s">
        <v>85</v>
      </c>
      <c r="K23" s="21" t="s">
        <v>86</v>
      </c>
      <c r="L23" s="21" t="s">
        <v>87</v>
      </c>
      <c r="M23" s="21" t="s">
        <v>88</v>
      </c>
      <c r="N23" s="21" t="s">
        <v>89</v>
      </c>
      <c r="O23" s="21" t="s">
        <v>90</v>
      </c>
      <c r="P23" s="21" t="s">
        <v>91</v>
      </c>
      <c r="AK23" s="0" t="n">
        <v>10</v>
      </c>
      <c r="AL23" s="17" t="n">
        <f aca="false">IFERROR(IF(AU23&lt;($AM$6-$AL$6)/($AN$6-$AL$6),$AL$6+SQRT(AU23*($AN$6-$AL$6)*($AM$6-$AL$6)),$AN$6-SQRT((1-AU23)*($AN$6-$AL$6)*($AN$6-$AM$6))),$AM$6)</f>
        <v>4.87121580298802</v>
      </c>
      <c r="AM23" s="17" t="n">
        <f aca="false">IFERROR(IF(AV23&lt;($AM$7-$AL$7)/($AN$7-$AL$7),$AL$7+SQRT(AV23*($AN$7-$AL$7)*($AM$7-$AL$7)),$AN$7-SQRT((1-AV23)*($AN$7-$AL$7)*($AN$7-$AM$7))),$AM$7)</f>
        <v>0.982040018098975</v>
      </c>
      <c r="AN23" s="17" t="n">
        <f aca="false">IFERROR(IF(AW23&lt;($AM$8-$AL$8)/($AN$8-$AL$8),$AL$8+SQRT(AW23*($AN$8-$AL$8)*($AM$8-$AL$8)),$AN$8-SQRT((1-AW23)*($AN$8-$AL$8)*($AN$8-$AM$8))),$AM$8)</f>
        <v>0.996670773757372</v>
      </c>
      <c r="AO23" s="17" t="n">
        <f aca="false">IFERROR(IF(AX23&lt;($AM$9-$AL$9)/($AN$9-$AL$9),$AL$9+SQRT(AX23*($AN$9-$AL$9)*($AM$9-$AL$9)),$AN$9-SQRT((1-AX23)*($AN$9-$AL$9)*($AN$9-$AM$9))),$AM$9)</f>
        <v>1.02913047633584</v>
      </c>
      <c r="AP23" s="17" t="n">
        <f aca="false">IFERROR(IF(AY23&lt;($AM$10-$AL$10)/($AN$10-$AL$10),$AL$10+SQRT(AY23*($AN$10-$AL$10)*($AM$10-$AL$10)),$AN$10-SQRT((1-AY23)*($AN$10-$AL$10)*($AN$10-$AM$10))),$AM$10)</f>
        <v>0.967069656591418</v>
      </c>
      <c r="AQ23" s="17" t="n">
        <f aca="false">IFERROR(IF(AZ23&lt;($AM$11-$AL$11)/($AN$11-$AL$11),$AL$11+SQRT(AZ23*($AN$11-$AL$11)*($AM$11-$AL$11)),$AN$11-SQRT((1-AZ23)*($AN$11-$AL$11)*($AN$11-$AM$11))),$AM$11)</f>
        <v>0.755273004589262</v>
      </c>
      <c r="AR23" s="17" t="n">
        <f aca="false">SUMPRODUCT((B24:B31&lt;=$B$6)*(C24:C31*AM23+D24:D31*AO23*$B$8*AQ23)/(1+AL23/100)^B24:B31)+C32*AM23*AP23/(1+AL23/100)^$B$6</f>
        <v>7783758.68792033</v>
      </c>
      <c r="AS23" s="17" t="n">
        <f aca="false">SUMPRODUCT((K24:K26&lt;=$B$6)*(L24:L26*AN23+M24:M26*AO23*$B$8*AQ23)/(1+AL23/100)^K24:K26)+L27*AN23*AP23/(1+AL23/100)^$B$6</f>
        <v>8197048.44477966</v>
      </c>
      <c r="AT23" s="17" t="n">
        <f aca="false">AS23-AR23</f>
        <v>413289.75685933</v>
      </c>
      <c r="AU23" s="17" t="n">
        <f aca="true">RAND()</f>
        <v>0.773413892127603</v>
      </c>
      <c r="AV23" s="17" t="n">
        <f aca="true">RAND()</f>
        <v>0.36820631321639</v>
      </c>
      <c r="AW23" s="17" t="n">
        <f aca="true">RAND()</f>
        <v>0.429771036114704</v>
      </c>
      <c r="AX23" s="17" t="n">
        <f aca="true">RAND()</f>
        <v>0.371608245346747</v>
      </c>
      <c r="AY23" s="17" t="n">
        <f aca="true">RAND()</f>
        <v>0.872616256433701</v>
      </c>
      <c r="AZ23" s="17" t="n">
        <f aca="true">RAND()</f>
        <v>0.755545704968297</v>
      </c>
      <c r="BB23" s="19" t="n">
        <f aca="false">PERCENTILE($AT$14:$AT$1013,0.01)+(PERCENTILE($AT$14:$AT$1013,0.99)-PERCENTILE($AT$14:$AT$1013,0.01))*9/20</f>
        <v>-444959.593825519</v>
      </c>
      <c r="BC23" s="17" t="n">
        <f aca="false">COUNTIF($AT$14:$AT$1013,"&lt;="&amp;BB23)-COUNTIF($AT$14:$AT$1013,"&lt;="&amp;BB22)</f>
        <v>68</v>
      </c>
      <c r="BD23" s="12" t="n">
        <f aca="false">COUNTIF($AT$14:$AT$1013,"&lt;="&amp;BB23)/COUNT($AT$14:$AT$1013)</f>
        <v>0.387</v>
      </c>
    </row>
    <row r="24" customFormat="false" ht="15" hidden="false" customHeight="false" outlineLevel="0" collapsed="false">
      <c r="A24" s="7" t="s">
        <v>92</v>
      </c>
      <c r="B24" s="7" t="n">
        <v>0</v>
      </c>
      <c r="C24" s="22" t="n">
        <v>5306576.53</v>
      </c>
      <c r="D24" s="10" t="n">
        <v>0</v>
      </c>
      <c r="E24" s="14" t="n">
        <f aca="false">C24*$B$11</f>
        <v>5306576.53</v>
      </c>
      <c r="F24" s="14" t="n">
        <f aca="false">D24*$B$10*$B$8*$B$9</f>
        <v>0</v>
      </c>
      <c r="G24" s="14" t="n">
        <f aca="false">IF(B24&gt;$B$6,0,(E24+F24)/(1+$B$5/100)^B24)</f>
        <v>5306576.53</v>
      </c>
      <c r="J24" s="7" t="s">
        <v>92</v>
      </c>
      <c r="K24" s="7" t="n">
        <v>0</v>
      </c>
      <c r="L24" s="22" t="n">
        <v>8410244.97</v>
      </c>
      <c r="M24" s="10" t="n">
        <v>0</v>
      </c>
      <c r="N24" s="14" t="n">
        <f aca="false">L24*$B$12</f>
        <v>8410244.97</v>
      </c>
      <c r="O24" s="14" t="n">
        <f aca="false">M24*$B$10*$B$8*$B$9</f>
        <v>0</v>
      </c>
      <c r="P24" s="14" t="n">
        <f aca="false">IF(K24&gt;$B$6,0,(N24+O24)/(1+$B$5/100)^K24)</f>
        <v>8410244.97</v>
      </c>
      <c r="AK24" s="0" t="n">
        <v>11</v>
      </c>
      <c r="AL24" s="17" t="n">
        <f aca="false">IFERROR(IF(AU24&lt;($AM$6-$AL$6)/($AN$6-$AL$6),$AL$6+SQRT(AU24*($AN$6-$AL$6)*($AM$6-$AL$6)),$AN$6-SQRT((1-AU24)*($AN$6-$AL$6)*($AN$6-$AM$6))),$AM$6)</f>
        <v>3.86690629611089</v>
      </c>
      <c r="AM24" s="17" t="n">
        <f aca="false">IFERROR(IF(AV24&lt;($AM$7-$AL$7)/($AN$7-$AL$7),$AL$7+SQRT(AV24*($AN$7-$AL$7)*($AM$7-$AL$7)),$AN$7-SQRT((1-AV24)*($AN$7-$AL$7)*($AN$7-$AM$7))),$AM$7)</f>
        <v>1.09769488548406</v>
      </c>
      <c r="AN24" s="17" t="n">
        <f aca="false">IFERROR(IF(AW24&lt;($AM$8-$AL$8)/($AN$8-$AL$8),$AL$8+SQRT(AW24*($AN$8-$AL$8)*($AM$8-$AL$8)),$AN$8-SQRT((1-AW24)*($AN$8-$AL$8)*($AN$8-$AM$8))),$AM$8)</f>
        <v>0.949142397989384</v>
      </c>
      <c r="AO24" s="17" t="n">
        <f aca="false">IFERROR(IF(AX24&lt;($AM$9-$AL$9)/($AN$9-$AL$9),$AL$9+SQRT(AX24*($AN$9-$AL$9)*($AM$9-$AL$9)),$AN$9-SQRT((1-AX24)*($AN$9-$AL$9)*($AN$9-$AM$9))),$AM$9)</f>
        <v>0.794536848589346</v>
      </c>
      <c r="AP24" s="17" t="n">
        <f aca="false">IFERROR(IF(AY24&lt;($AM$10-$AL$10)/($AN$10-$AL$10),$AL$10+SQRT(AY24*($AN$10-$AL$10)*($AM$10-$AL$10)),$AN$10-SQRT((1-AY24)*($AN$10-$AL$10)*($AN$10-$AM$10))),$AM$10)</f>
        <v>0.998444804281434</v>
      </c>
      <c r="AQ24" s="17" t="n">
        <f aca="false">IFERROR(IF(AZ24&lt;($AM$11-$AL$11)/($AN$11-$AL$11),$AL$11+SQRT(AZ24*($AN$11-$AL$11)*($AM$11-$AL$11)),$AN$11-SQRT((1-AZ24)*($AN$11-$AL$11)*($AN$11-$AM$11))),$AM$11)</f>
        <v>0.600983452039307</v>
      </c>
      <c r="AR24" s="17" t="n">
        <f aca="false">SUMPRODUCT((B24:B31&lt;=$B$6)*(C24:C31*AM24+D24:D31*AO24*$B$8*AQ24)/(1+AL24/100)^B24:B31)+C32*AM24*AP24/(1+AL24/100)^$B$6</f>
        <v>9034535.28640059</v>
      </c>
      <c r="AS24" s="17" t="n">
        <f aca="false">SUMPRODUCT((K24:K26&lt;=$B$6)*(L24:L26*AN24+M24:M26*AO24*$B$8*AQ24)/(1+AL24/100)^K24:K26)+L27*AN24*AP24/(1+AL24/100)^$B$6</f>
        <v>7677380.71822901</v>
      </c>
      <c r="AT24" s="17" t="n">
        <f aca="false">AS24-AR24</f>
        <v>-1357154.56817158</v>
      </c>
      <c r="AU24" s="17" t="n">
        <f aca="true">RAND()</f>
        <v>0.509186192132521</v>
      </c>
      <c r="AV24" s="17" t="n">
        <f aca="true">RAND()</f>
        <v>0.79380579637589</v>
      </c>
      <c r="AW24" s="17" t="n">
        <f aca="true">RAND()</f>
        <v>0.247149498644708</v>
      </c>
      <c r="AX24" s="17" t="n">
        <f aca="true">RAND()</f>
        <v>0.115669273569258</v>
      </c>
      <c r="AY24" s="17" t="n">
        <f aca="true">RAND()</f>
        <v>0.993788891660628</v>
      </c>
      <c r="AZ24" s="17" t="n">
        <f aca="true">RAND()</f>
        <v>0.369759340414276</v>
      </c>
      <c r="BB24" s="19" t="n">
        <f aca="false">PERCENTILE($AT$14:$AT$1013,0.01)+(PERCENTILE($AT$14:$AT$1013,0.99)-PERCENTILE($AT$14:$AT$1013,0.01))*10/20</f>
        <v>-183852.580824506</v>
      </c>
      <c r="BC24" s="17" t="n">
        <f aca="false">COUNTIF($AT$14:$AT$1013,"&lt;="&amp;BB24)-COUNTIF($AT$14:$AT$1013,"&lt;="&amp;BB23)</f>
        <v>86</v>
      </c>
      <c r="BD24" s="12" t="n">
        <f aca="false">COUNTIF($AT$14:$AT$1013,"&lt;="&amp;BB24)/COUNT($AT$14:$AT$1013)</f>
        <v>0.473</v>
      </c>
    </row>
    <row r="25" customFormat="false" ht="15" hidden="false" customHeight="false" outlineLevel="0" collapsed="false">
      <c r="A25" s="7" t="s">
        <v>93</v>
      </c>
      <c r="B25" s="7" t="n">
        <v>4</v>
      </c>
      <c r="C25" s="22" t="n">
        <v>482829.92</v>
      </c>
      <c r="D25" s="10" t="n">
        <v>6</v>
      </c>
      <c r="E25" s="14" t="n">
        <f aca="false">C25*$B$11</f>
        <v>482829.92</v>
      </c>
      <c r="F25" s="14" t="n">
        <f aca="false">D25*$B$10*$B$8*$B$9</f>
        <v>53048.28</v>
      </c>
      <c r="G25" s="14" t="n">
        <f aca="false">IF(B25&gt;$B$6,0,(E25+F25)/(1+$B$5/100)^B25)</f>
        <v>476120.839960373</v>
      </c>
      <c r="J25" s="7" t="s">
        <v>93</v>
      </c>
      <c r="K25" s="7" t="n">
        <v>19</v>
      </c>
      <c r="L25" s="22" t="n">
        <v>306563.68</v>
      </c>
      <c r="M25" s="10" t="n">
        <v>9</v>
      </c>
      <c r="N25" s="14" t="n">
        <f aca="false">L25*$B$12</f>
        <v>306563.68</v>
      </c>
      <c r="O25" s="14" t="n">
        <f aca="false">M25*$B$10*$B$8*$B$9</f>
        <v>79572.42</v>
      </c>
      <c r="P25" s="14" t="n">
        <f aca="false">IF(K25&gt;$B$6,0,(N25+O25)/(1+$B$5/100)^K25)</f>
        <v>220208.022277652</v>
      </c>
      <c r="AK25" s="0" t="n">
        <v>12</v>
      </c>
      <c r="AL25" s="17" t="n">
        <f aca="false">IFERROR(IF(AU25&lt;($AM$6-$AL$6)/($AN$6-$AL$6),$AL$6+SQRT(AU25*($AN$6-$AL$6)*($AM$6-$AL$6)),$AN$6-SQRT((1-AU25)*($AN$6-$AL$6)*($AN$6-$AM$6))),$AM$6)</f>
        <v>5.29696166073228</v>
      </c>
      <c r="AM25" s="17" t="n">
        <f aca="false">IFERROR(IF(AV25&lt;($AM$7-$AL$7)/($AN$7-$AL$7),$AL$7+SQRT(AV25*($AN$7-$AL$7)*($AM$7-$AL$7)),$AN$7-SQRT((1-AV25)*($AN$7-$AL$7)*($AN$7-$AM$7))),$AM$7)</f>
        <v>0.893900219848579</v>
      </c>
      <c r="AN25" s="17" t="n">
        <f aca="false">IFERROR(IF(AW25&lt;($AM$8-$AL$8)/($AN$8-$AL$8),$AL$8+SQRT(AW25*($AN$8-$AL$8)*($AM$8-$AL$8)),$AN$8-SQRT((1-AW25)*($AN$8-$AL$8)*($AN$8-$AM$8))),$AM$8)</f>
        <v>1.0843675362322</v>
      </c>
      <c r="AO25" s="17" t="n">
        <f aca="false">IFERROR(IF(AX25&lt;($AM$9-$AL$9)/($AN$9-$AL$9),$AL$9+SQRT(AX25*($AN$9-$AL$9)*($AM$9-$AL$9)),$AN$9-SQRT((1-AX25)*($AN$9-$AL$9)*($AN$9-$AM$9))),$AM$9)</f>
        <v>1.30965711343345</v>
      </c>
      <c r="AP25" s="17" t="n">
        <f aca="false">IFERROR(IF(AY25&lt;($AM$10-$AL$10)/($AN$10-$AL$10),$AL$10+SQRT(AY25*($AN$10-$AL$10)*($AM$10-$AL$10)),$AN$10-SQRT((1-AY25)*($AN$10-$AL$10)*($AN$10-$AM$10))),$AM$10)</f>
        <v>0.887055936672433</v>
      </c>
      <c r="AQ25" s="17" t="n">
        <f aca="false">IFERROR(IF(AZ25&lt;($AM$11-$AL$11)/($AN$11-$AL$11),$AL$11+SQRT(AZ25*($AN$11-$AL$11)*($AM$11-$AL$11)),$AN$11-SQRT((1-AZ25)*($AN$11-$AL$11)*($AN$11-$AM$11))),$AM$11)</f>
        <v>0.459217900880879</v>
      </c>
      <c r="AR25" s="17" t="n">
        <f aca="false">SUMPRODUCT((B24:B31&lt;=$B$6)*(C24:C31*AM25+D24:D31*AO25*$B$8*AQ25)/(1+AL25/100)^B24:B31)+C32*AM25*AP25/(1+AL25/100)^$B$6</f>
        <v>6930628.54149994</v>
      </c>
      <c r="AS25" s="17" t="n">
        <f aca="false">SUMPRODUCT((K24:K26&lt;=$B$6)*(L24:L26*AN25+M24:M26*AO25*$B$8*AQ25)/(1+AL25/100)^K24:K26)+L27*AN25*AP25/(1+AL25/100)^$B$6</f>
        <v>8971539.770974</v>
      </c>
      <c r="AT25" s="17" t="n">
        <f aca="false">AS25-AR25</f>
        <v>2040911.22947406</v>
      </c>
      <c r="AU25" s="17" t="n">
        <f aca="true">RAND()</f>
        <v>0.854983020749212</v>
      </c>
      <c r="AV25" s="17" t="n">
        <f aca="true">RAND()</f>
        <v>0.0979694587512379</v>
      </c>
      <c r="AW25" s="17" t="n">
        <f aca="true">RAND()</f>
        <v>0.756141217299635</v>
      </c>
      <c r="AX25" s="17" t="n">
        <f aca="true">RAND()</f>
        <v>0.682284465977975</v>
      </c>
      <c r="AY25" s="17" t="n">
        <f aca="true">RAND()</f>
        <v>0.599249192453497</v>
      </c>
      <c r="AZ25" s="17" t="n">
        <f aca="true">RAND()</f>
        <v>0.103470775350667</v>
      </c>
      <c r="BB25" s="19" t="n">
        <f aca="false">PERCENTILE($AT$14:$AT$1013,0.01)+(PERCENTILE($AT$14:$AT$1013,0.99)-PERCENTILE($AT$14:$AT$1013,0.01))*11/20</f>
        <v>77254.4321765071</v>
      </c>
      <c r="BC25" s="17" t="n">
        <f aca="false">COUNTIF($AT$14:$AT$1013,"&lt;="&amp;BB25)-COUNTIF($AT$14:$AT$1013,"&lt;="&amp;BB24)</f>
        <v>79</v>
      </c>
      <c r="BD25" s="12" t="n">
        <f aca="false">COUNTIF($AT$14:$AT$1013,"&lt;="&amp;BB25)/COUNT($AT$14:$AT$1013)</f>
        <v>0.552</v>
      </c>
    </row>
    <row r="26" customFormat="false" ht="15" hidden="false" customHeight="false" outlineLevel="0" collapsed="false">
      <c r="A26" s="7" t="s">
        <v>94</v>
      </c>
      <c r="B26" s="7" t="n">
        <v>8</v>
      </c>
      <c r="C26" s="22" t="n">
        <v>482829.92</v>
      </c>
      <c r="D26" s="10" t="n">
        <v>6</v>
      </c>
      <c r="E26" s="14" t="n">
        <f aca="false">C26*$B$11</f>
        <v>482829.92</v>
      </c>
      <c r="F26" s="14" t="n">
        <f aca="false">D26*$B$10*$B$8*$B$9</f>
        <v>53048.28</v>
      </c>
      <c r="G26" s="14" t="n">
        <f aca="false">IF(B26&gt;$B$6,0,(E26+F26)/(1+$B$5/100)^B26)</f>
        <v>423027.19954753</v>
      </c>
      <c r="J26" s="7" t="s">
        <v>95</v>
      </c>
      <c r="K26" s="7" t="n">
        <v>27</v>
      </c>
      <c r="L26" s="22" t="n">
        <v>428405.86</v>
      </c>
      <c r="M26" s="10" t="n">
        <v>18</v>
      </c>
      <c r="N26" s="14" t="n">
        <f aca="false">L26*$B$12</f>
        <v>428405.86</v>
      </c>
      <c r="O26" s="14" t="n">
        <f aca="false">M26*$B$10*$B$8*$B$9</f>
        <v>159144.84</v>
      </c>
      <c r="P26" s="14" t="n">
        <f aca="false">IF(K26&gt;$B$6,0,(N26+O26)/(1+$B$5/100)^K26)</f>
        <v>264508.894847381</v>
      </c>
      <c r="AK26" s="0" t="n">
        <v>13</v>
      </c>
      <c r="AL26" s="17" t="n">
        <f aca="false">IFERROR(IF(AU26&lt;($AM$6-$AL$6)/($AN$6-$AL$6),$AL$6+SQRT(AU26*($AN$6-$AL$6)*($AM$6-$AL$6)),$AN$6-SQRT((1-AU26)*($AN$6-$AL$6)*($AN$6-$AM$6))),$AM$6)</f>
        <v>4.22488641835973</v>
      </c>
      <c r="AM26" s="17" t="n">
        <f aca="false">IFERROR(IF(AV26&lt;($AM$7-$AL$7)/($AN$7-$AL$7),$AL$7+SQRT(AV26*($AN$7-$AL$7)*($AM$7-$AL$7)),$AN$7-SQRT((1-AV26)*($AN$7-$AL$7)*($AN$7-$AM$7))),$AM$7)</f>
        <v>1.06238967054571</v>
      </c>
      <c r="AN26" s="17" t="n">
        <f aca="false">IFERROR(IF(AW26&lt;($AM$8-$AL$8)/($AN$8-$AL$8),$AL$8+SQRT(AW26*($AN$8-$AL$8)*($AM$8-$AL$8)),$AN$8-SQRT((1-AW26)*($AN$8-$AL$8)*($AN$8-$AM$8))),$AM$8)</f>
        <v>1.20491880673255</v>
      </c>
      <c r="AO26" s="17" t="n">
        <f aca="false">IFERROR(IF(AX26&lt;($AM$9-$AL$9)/($AN$9-$AL$9),$AL$9+SQRT(AX26*($AN$9-$AL$9)*($AM$9-$AL$9)),$AN$9-SQRT((1-AX26)*($AN$9-$AL$9)*($AN$9-$AM$9))),$AM$9)</f>
        <v>1.18328266501788</v>
      </c>
      <c r="AP26" s="17" t="n">
        <f aca="false">IFERROR(IF(AY26&lt;($AM$10-$AL$10)/($AN$10-$AL$10),$AL$10+SQRT(AY26*($AN$10-$AL$10)*($AM$10-$AL$10)),$AN$10-SQRT((1-AY26)*($AN$10-$AL$10)*($AN$10-$AM$10))),$AM$10)</f>
        <v>0.850665888057679</v>
      </c>
      <c r="AQ26" s="17" t="n">
        <f aca="false">IFERROR(IF(AZ26&lt;($AM$11-$AL$11)/($AN$11-$AL$11),$AL$11+SQRT(AZ26*($AN$11-$AL$11)*($AM$11-$AL$11)),$AN$11-SQRT((1-AZ26)*($AN$11-$AL$11)*($AN$11-$AM$11))),$AM$11)</f>
        <v>0.521810348803163</v>
      </c>
      <c r="AR26" s="17" t="n">
        <f aca="false">SUMPRODUCT((B24:B31&lt;=$B$6)*(C24:C31*AM26+D24:D31*AO26*$B$8*AQ26)/(1+AL26/100)^B24:B31)+C32*AM26*AP26/(1+AL26/100)^$B$6</f>
        <v>8640461.28509957</v>
      </c>
      <c r="AS26" s="17" t="n">
        <f aca="false">SUMPRODUCT((K24:K26&lt;=$B$6)*(L24:L26*AN26+M24:M26*AO26*$B$8*AQ26)/(1+AL26/100)^K24:K26)+L27*AN26*AP26/(1+AL26/100)^$B$6</f>
        <v>9902589.05875509</v>
      </c>
      <c r="AT26" s="17" t="n">
        <f aca="false">AS26-AR26</f>
        <v>1262127.77365551</v>
      </c>
      <c r="AU26" s="17" t="n">
        <f aca="true">RAND()</f>
        <v>0.614937230449784</v>
      </c>
      <c r="AV26" s="17" t="n">
        <f aca="true">RAND()</f>
        <v>0.687132126951589</v>
      </c>
      <c r="AW26" s="17" t="n">
        <f aca="true">RAND()</f>
        <v>0.981934986787403</v>
      </c>
      <c r="AX26" s="17" t="n">
        <f aca="true">RAND()</f>
        <v>0.55531519649314</v>
      </c>
      <c r="AY26" s="17" t="n">
        <f aca="true">RAND()</f>
        <v>0.491866260189122</v>
      </c>
      <c r="AZ26" s="17" t="n">
        <f aca="true">RAND()</f>
        <v>0.200815636066044</v>
      </c>
      <c r="BB26" s="19" t="n">
        <f aca="false">PERCENTILE($AT$14:$AT$1013,0.01)+(PERCENTILE($AT$14:$AT$1013,0.99)-PERCENTILE($AT$14:$AT$1013,0.01))*12/20</f>
        <v>338361.44517752</v>
      </c>
      <c r="BC26" s="17" t="n">
        <f aca="false">COUNTIF($AT$14:$AT$1013,"&lt;="&amp;BB26)-COUNTIF($AT$14:$AT$1013,"&lt;="&amp;BB25)</f>
        <v>91</v>
      </c>
      <c r="BD26" s="12" t="n">
        <f aca="false">COUNTIF($AT$14:$AT$1013,"&lt;="&amp;BB26)/COUNT($AT$14:$AT$1013)</f>
        <v>0.643</v>
      </c>
    </row>
    <row r="27" customFormat="false" ht="15" hidden="false" customHeight="false" outlineLevel="0" collapsed="false">
      <c r="A27" s="7" t="s">
        <v>96</v>
      </c>
      <c r="B27" s="7" t="n">
        <v>12</v>
      </c>
      <c r="C27" s="22" t="n">
        <v>547129.3</v>
      </c>
      <c r="D27" s="10" t="n">
        <v>8</v>
      </c>
      <c r="E27" s="14" t="n">
        <f aca="false">C27*$B$11</f>
        <v>547129.3</v>
      </c>
      <c r="F27" s="14" t="n">
        <f aca="false">D27*$B$10*$B$8*$B$9</f>
        <v>70731.04</v>
      </c>
      <c r="G27" s="14" t="n">
        <f aca="false">IF(B27&gt;$B$6,0,(E27+F27)/(1+$B$5/100)^B27)</f>
        <v>433354.81124519</v>
      </c>
      <c r="J27" s="7" t="s">
        <v>97</v>
      </c>
      <c r="K27" s="17" t="n">
        <f aca="false">$B$6</f>
        <v>30</v>
      </c>
      <c r="L27" s="14" t="n">
        <f aca="false">-$B$17*IF($B$18="Initial",L24,SUMPRODUCT(ISNUMBER(SEARCH("Rehab",J25:J26))*L25:L26))</f>
        <v>-2102561.2425</v>
      </c>
      <c r="N27" s="14" t="n">
        <f aca="false">L27*$B$12*$B$13</f>
        <v>-2102561.2425</v>
      </c>
      <c r="P27" s="14" t="n">
        <f aca="false">N27/(1+$B$5/100)^K27</f>
        <v>-866227.392981313</v>
      </c>
      <c r="AK27" s="0" t="n">
        <v>14</v>
      </c>
      <c r="AL27" s="17" t="n">
        <f aca="false">IFERROR(IF(AU27&lt;($AM$6-$AL$6)/($AN$6-$AL$6),$AL$6+SQRT(AU27*($AN$6-$AL$6)*($AM$6-$AL$6)),$AN$6-SQRT((1-AU27)*($AN$6-$AL$6)*($AN$6-$AM$6))),$AM$6)</f>
        <v>6.18108728457284</v>
      </c>
      <c r="AM27" s="17" t="n">
        <f aca="false">IFERROR(IF(AV27&lt;($AM$7-$AL$7)/($AN$7-$AL$7),$AL$7+SQRT(AV27*($AN$7-$AL$7)*($AM$7-$AL$7)),$AN$7-SQRT((1-AV27)*($AN$7-$AL$7)*($AN$7-$AM$7))),$AM$7)</f>
        <v>1.01348154325993</v>
      </c>
      <c r="AN27" s="17" t="n">
        <f aca="false">IFERROR(IF(AW27&lt;($AM$8-$AL$8)/($AN$8-$AL$8),$AL$8+SQRT(AW27*($AN$8-$AL$8)*($AM$8-$AL$8)),$AN$8-SQRT((1-AW27)*($AN$8-$AL$8)*($AN$8-$AM$8))),$AM$8)</f>
        <v>0.978233906010077</v>
      </c>
      <c r="AO27" s="17" t="n">
        <f aca="false">IFERROR(IF(AX27&lt;($AM$9-$AL$9)/($AN$9-$AL$9),$AL$9+SQRT(AX27*($AN$9-$AL$9)*($AM$9-$AL$9)),$AN$9-SQRT((1-AX27)*($AN$9-$AL$9)*($AN$9-$AM$9))),$AM$9)</f>
        <v>0.79907155885479</v>
      </c>
      <c r="AP27" s="17" t="n">
        <f aca="false">IFERROR(IF(AY27&lt;($AM$10-$AL$10)/($AN$10-$AL$10),$AL$10+SQRT(AY27*($AN$10-$AL$10)*($AM$10-$AL$10)),$AN$10-SQRT((1-AY27)*($AN$10-$AL$10)*($AN$10-$AM$10))),$AM$10)</f>
        <v>0.742020685179086</v>
      </c>
      <c r="AQ27" s="17" t="n">
        <f aca="false">IFERROR(IF(AZ27&lt;($AM$11-$AL$11)/($AN$11-$AL$11),$AL$11+SQRT(AZ27*($AN$11-$AL$11)*($AM$11-$AL$11)),$AN$11-SQRT((1-AZ27)*($AN$11-$AL$11)*($AN$11-$AM$11))),$AM$11)</f>
        <v>0.603505878546922</v>
      </c>
      <c r="AR27" s="17" t="n">
        <f aca="false">SUMPRODUCT((B24:B31&lt;=$B$6)*(C24:C31*AM27+D24:D31*AO27*$B$8*AQ27)/(1+AL27/100)^B24:B31)+C32*AM27*AP27/(1+AL27/100)^$B$6</f>
        <v>7543532.82552899</v>
      </c>
      <c r="AS27" s="17" t="n">
        <f aca="false">SUMPRODUCT((K24:K26&lt;=$B$6)*(L24:L26*AN27+M24:M26*AO27*$B$8*AQ27)/(1+AL27/100)^K24:K26)+L27*AN27*AP27/(1+AL27/100)^$B$6</f>
        <v>8181147.77426134</v>
      </c>
      <c r="AT27" s="17" t="n">
        <f aca="false">AS27-AR27</f>
        <v>637614.948732352</v>
      </c>
      <c r="AU27" s="17" t="n">
        <f aca="true">RAND()</f>
        <v>0.966469098225586</v>
      </c>
      <c r="AV27" s="17" t="n">
        <f aca="true">RAND()</f>
        <v>0.502746841078191</v>
      </c>
      <c r="AW27" s="17" t="n">
        <f aca="true">RAND()</f>
        <v>0.352970280573433</v>
      </c>
      <c r="AX27" s="17" t="n">
        <f aca="true">RAND()</f>
        <v>0.119258396421112</v>
      </c>
      <c r="AY27" s="17" t="n">
        <f aca="true">RAND()</f>
        <v>0.234296048218216</v>
      </c>
      <c r="AZ27" s="17" t="n">
        <f aca="true">RAND()</f>
        <v>0.375982931887914</v>
      </c>
      <c r="BB27" s="19" t="n">
        <f aca="false">PERCENTILE($AT$14:$AT$1013,0.01)+(PERCENTILE($AT$14:$AT$1013,0.99)-PERCENTILE($AT$14:$AT$1013,0.01))*13/20</f>
        <v>599468.458178533</v>
      </c>
      <c r="BC27" s="17" t="n">
        <f aca="false">COUNTIF($AT$14:$AT$1013,"&lt;="&amp;BB27)-COUNTIF($AT$14:$AT$1013,"&lt;="&amp;BB26)</f>
        <v>80</v>
      </c>
      <c r="BD27" s="12" t="n">
        <f aca="false">COUNTIF($AT$14:$AT$1013,"&lt;="&amp;BB27)/COUNT($AT$14:$AT$1013)</f>
        <v>0.723</v>
      </c>
    </row>
    <row r="28" customFormat="false" ht="15" hidden="false" customHeight="false" outlineLevel="0" collapsed="false">
      <c r="A28" s="7" t="s">
        <v>98</v>
      </c>
      <c r="B28" s="7" t="n">
        <v>16</v>
      </c>
      <c r="C28" s="22" t="n">
        <v>561004.48</v>
      </c>
      <c r="D28" s="10" t="n">
        <v>8</v>
      </c>
      <c r="E28" s="14" t="n">
        <f aca="false">C28*$B$11</f>
        <v>561004.48</v>
      </c>
      <c r="F28" s="14" t="n">
        <f aca="false">D28*$B$10*$B$8*$B$9</f>
        <v>70731.04</v>
      </c>
      <c r="G28" s="14" t="n">
        <f aca="false">IF(B28&gt;$B$6,0,(E28+F28)/(1+$B$5/100)^B28)</f>
        <v>393676.690395027</v>
      </c>
      <c r="J28" s="9" t="s">
        <v>99</v>
      </c>
      <c r="P28" s="23" t="n">
        <f aca="false">SUM(P24:P27)</f>
        <v>8028734.49414372</v>
      </c>
      <c r="AK28" s="0" t="n">
        <v>15</v>
      </c>
      <c r="AL28" s="17" t="n">
        <f aca="false">IFERROR(IF(AU28&lt;($AM$6-$AL$6)/($AN$6-$AL$6),$AL$6+SQRT(AU28*($AN$6-$AL$6)*($AM$6-$AL$6)),$AN$6-SQRT((1-AU28)*($AN$6-$AL$6)*($AN$6-$AM$6))),$AM$6)</f>
        <v>5.72995076102809</v>
      </c>
      <c r="AM28" s="17" t="n">
        <f aca="false">IFERROR(IF(AV28&lt;($AM$7-$AL$7)/($AN$7-$AL$7),$AL$7+SQRT(AV28*($AN$7-$AL$7)*($AM$7-$AL$7)),$AN$7-SQRT((1-AV28)*($AN$7-$AL$7)*($AN$7-$AM$7))),$AM$7)</f>
        <v>0.873454803794032</v>
      </c>
      <c r="AN28" s="17" t="n">
        <f aca="false">IFERROR(IF(AW28&lt;($AM$8-$AL$8)/($AN$8-$AL$8),$AL$8+SQRT(AW28*($AN$8-$AL$8)*($AM$8-$AL$8)),$AN$8-SQRT((1-AW28)*($AN$8-$AL$8)*($AN$8-$AM$8))),$AM$8)</f>
        <v>0.951230683009793</v>
      </c>
      <c r="AO28" s="17" t="n">
        <f aca="false">IFERROR(IF(AX28&lt;($AM$9-$AL$9)/($AN$9-$AL$9),$AL$9+SQRT(AX28*($AN$9-$AL$9)*($AM$9-$AL$9)),$AN$9-SQRT((1-AX28)*($AN$9-$AL$9)*($AN$9-$AM$9))),$AM$9)</f>
        <v>1.8310618107981</v>
      </c>
      <c r="AP28" s="17" t="n">
        <f aca="false">IFERROR(IF(AY28&lt;($AM$10-$AL$10)/($AN$10-$AL$10),$AL$10+SQRT(AY28*($AN$10-$AL$10)*($AM$10-$AL$10)),$AN$10-SQRT((1-AY28)*($AN$10-$AL$10)*($AN$10-$AM$10))),$AM$10)</f>
        <v>0.954533370139688</v>
      </c>
      <c r="AQ28" s="17" t="n">
        <f aca="false">IFERROR(IF(AZ28&lt;($AM$11-$AL$11)/($AN$11-$AL$11),$AL$11+SQRT(AZ28*($AN$11-$AL$11)*($AM$11-$AL$11)),$AN$11-SQRT((1-AZ28)*($AN$11-$AL$11)*($AN$11-$AM$11))),$AM$11)</f>
        <v>0.405418330429064</v>
      </c>
      <c r="AR28" s="17" t="n">
        <f aca="false">SUMPRODUCT((B24:B31&lt;=$B$6)*(C24:C31*AM28+D24:D31*AO28*$B$8*AQ28)/(1+AL28/100)^B24:B31)+C32*AM28*AP28/(1+AL28/100)^$B$6</f>
        <v>6678703.8726716</v>
      </c>
      <c r="AS28" s="17" t="n">
        <f aca="false">SUMPRODUCT((K24:K26&lt;=$B$6)*(L24:L26*AN28+M24:M26*AO28*$B$8*AQ28)/(1+AL28/100)^K24:K26)+L27*AN28*AP28/(1+AL28/100)^$B$6</f>
        <v>7879693.35834131</v>
      </c>
      <c r="AT28" s="17" t="n">
        <f aca="false">AS28-AR28</f>
        <v>1200989.48566971</v>
      </c>
      <c r="AU28" s="17" t="n">
        <f aca="true">RAND()</f>
        <v>0.919348746529344</v>
      </c>
      <c r="AV28" s="17" t="n">
        <f aca="true">RAND()</f>
        <v>0.059951202226886</v>
      </c>
      <c r="AW28" s="17" t="n">
        <f aca="true">RAND()</f>
        <v>0.254119105373429</v>
      </c>
      <c r="AX28" s="17" t="n">
        <f aca="true">RAND()</f>
        <v>0.980973258819455</v>
      </c>
      <c r="AY28" s="17" t="n">
        <f aca="true">RAND()</f>
        <v>0.826402338282169</v>
      </c>
      <c r="AZ28" s="17" t="n">
        <f aca="true">RAND()</f>
        <v>0.0453592832263319</v>
      </c>
      <c r="BB28" s="19" t="n">
        <f aca="false">PERCENTILE($AT$14:$AT$1013,0.01)+(PERCENTILE($AT$14:$AT$1013,0.99)-PERCENTILE($AT$14:$AT$1013,0.01))*14/20</f>
        <v>860575.471179546</v>
      </c>
      <c r="BC28" s="17" t="n">
        <f aca="false">COUNTIF($AT$14:$AT$1013,"&lt;="&amp;BB28)-COUNTIF($AT$14:$AT$1013,"&lt;="&amp;BB27)</f>
        <v>69</v>
      </c>
      <c r="BD28" s="12" t="n">
        <f aca="false">COUNTIF($AT$14:$AT$1013,"&lt;="&amp;BB28)/COUNT($AT$14:$AT$1013)</f>
        <v>0.792</v>
      </c>
    </row>
    <row r="29" customFormat="false" ht="15" hidden="false" customHeight="false" outlineLevel="0" collapsed="false">
      <c r="A29" s="7" t="s">
        <v>95</v>
      </c>
      <c r="B29" s="7" t="n">
        <v>20</v>
      </c>
      <c r="C29" s="22" t="n">
        <v>2302557.72</v>
      </c>
      <c r="D29" s="10" t="n">
        <v>15</v>
      </c>
      <c r="E29" s="14" t="n">
        <f aca="false">C29*$B$11</f>
        <v>2302557.72</v>
      </c>
      <c r="F29" s="14" t="n">
        <f aca="false">D29*$B$10*$B$8*$B$9</f>
        <v>132620.7</v>
      </c>
      <c r="G29" s="14" t="n">
        <f aca="false">IF(B29&gt;$B$6,0,(E29+F29)/(1+$B$5/100)^B29)</f>
        <v>1348299.24827179</v>
      </c>
      <c r="J29" s="5" t="s">
        <v>100</v>
      </c>
      <c r="AK29" s="0" t="n">
        <v>16</v>
      </c>
      <c r="AL29" s="17" t="n">
        <f aca="false">IFERROR(IF(AU29&lt;($AM$6-$AL$6)/($AN$6-$AL$6),$AL$6+SQRT(AU29*($AN$6-$AL$6)*($AM$6-$AL$6)),$AN$6-SQRT((1-AU29)*($AN$6-$AL$6)*($AN$6-$AM$6))),$AM$6)</f>
        <v>4.20771802710913</v>
      </c>
      <c r="AM29" s="17" t="n">
        <f aca="false">IFERROR(IF(AV29&lt;($AM$7-$AL$7)/($AN$7-$AL$7),$AL$7+SQRT(AV29*($AN$7-$AL$7)*($AM$7-$AL$7)),$AN$7-SQRT((1-AV29)*($AN$7-$AL$7)*($AN$7-$AM$7))),$AM$7)</f>
        <v>1.15304380922656</v>
      </c>
      <c r="AN29" s="17" t="n">
        <f aca="false">IFERROR(IF(AW29&lt;($AM$8-$AL$8)/($AN$8-$AL$8),$AL$8+SQRT(AW29*($AN$8-$AL$8)*($AM$8-$AL$8)),$AN$8-SQRT((1-AW29)*($AN$8-$AL$8)*($AN$8-$AM$8))),$AM$8)</f>
        <v>0.965548313251428</v>
      </c>
      <c r="AO29" s="17" t="n">
        <f aca="false">IFERROR(IF(AX29&lt;($AM$9-$AL$9)/($AN$9-$AL$9),$AL$9+SQRT(AX29*($AN$9-$AL$9)*($AM$9-$AL$9)),$AN$9-SQRT((1-AX29)*($AN$9-$AL$9)*($AN$9-$AM$9))),$AM$9)</f>
        <v>0.797868727349204</v>
      </c>
      <c r="AP29" s="17" t="n">
        <f aca="false">IFERROR(IF(AY29&lt;($AM$10-$AL$10)/($AN$10-$AL$10),$AL$10+SQRT(AY29*($AN$10-$AL$10)*($AM$10-$AL$10)),$AN$10-SQRT((1-AY29)*($AN$10-$AL$10)*($AN$10-$AM$10))),$AM$10)</f>
        <v>0.840474630852314</v>
      </c>
      <c r="AQ29" s="17" t="n">
        <f aca="false">IFERROR(IF(AZ29&lt;($AM$11-$AL$11)/($AN$11-$AL$11),$AL$11+SQRT(AZ29*($AN$11-$AL$11)*($AM$11-$AL$11)),$AN$11-SQRT((1-AZ29)*($AN$11-$AL$11)*($AN$11-$AM$11))),$AM$11)</f>
        <v>0.67060663320936</v>
      </c>
      <c r="AR29" s="17" t="n">
        <f aca="false">SUMPRODUCT((B24:B31&lt;=$B$6)*(C24:C31*AM29+D24:D31*AO29*$B$8*AQ29)/(1+AL29/100)^B24:B31)+C32*AM29*AP29/(1+AL29/100)^$B$6</f>
        <v>9351317.76548526</v>
      </c>
      <c r="AS29" s="17" t="n">
        <f aca="false">SUMPRODUCT((K24:K26&lt;=$B$6)*(L24:L26*AN29+M24:M26*AO29*$B$8*AQ29)/(1+AL29/100)^K24:K26)+L27*AN29*AP29/(1+AL29/100)^$B$6</f>
        <v>7943633.26269025</v>
      </c>
      <c r="AT29" s="17" t="n">
        <f aca="false">AS29-AR29</f>
        <v>-1407684.50279501</v>
      </c>
      <c r="AU29" s="17" t="n">
        <f aca="true">RAND()</f>
        <v>0.610158069193433</v>
      </c>
      <c r="AV29" s="17" t="n">
        <f aca="true">RAND()</f>
        <v>0.916439973961822</v>
      </c>
      <c r="AW29" s="17" t="n">
        <f aca="true">RAND()</f>
        <v>0.30451382244881</v>
      </c>
      <c r="AX29" s="17" t="n">
        <f aca="true">RAND()</f>
        <v>0.118301038310179</v>
      </c>
      <c r="AY29" s="17" t="n">
        <f aca="true">RAND()</f>
        <v>0.463691897016078</v>
      </c>
      <c r="AZ29" s="17" t="n">
        <f aca="true">RAND()</f>
        <v>0.557142897609497</v>
      </c>
      <c r="BB29" s="19" t="n">
        <f aca="false">PERCENTILE($AT$14:$AT$1013,0.01)+(PERCENTILE($AT$14:$AT$1013,0.99)-PERCENTILE($AT$14:$AT$1013,0.01))*15/20</f>
        <v>1121682.48418056</v>
      </c>
      <c r="BC29" s="17" t="n">
        <f aca="false">COUNTIF($AT$14:$AT$1013,"&lt;="&amp;BB29)-COUNTIF($AT$14:$AT$1013,"&lt;="&amp;BB28)</f>
        <v>45</v>
      </c>
      <c r="BD29" s="12" t="n">
        <f aca="false">COUNTIF($AT$14:$AT$1013,"&lt;="&amp;BB29)/COUNT($AT$14:$AT$1013)</f>
        <v>0.837</v>
      </c>
    </row>
    <row r="30" customFormat="false" ht="15" hidden="false" customHeight="false" outlineLevel="0" collapsed="false">
      <c r="A30" s="7" t="s">
        <v>101</v>
      </c>
      <c r="B30" s="7" t="n">
        <v>24</v>
      </c>
      <c r="C30" s="22" t="n">
        <v>482829.92</v>
      </c>
      <c r="D30" s="10" t="n">
        <v>6</v>
      </c>
      <c r="E30" s="14" t="n">
        <f aca="false">C30*$B$11</f>
        <v>482829.92</v>
      </c>
      <c r="F30" s="14" t="n">
        <f aca="false">D30*$B$10*$B$8*$B$9</f>
        <v>53048.28</v>
      </c>
      <c r="G30" s="14" t="n">
        <f aca="false">IF(B30&gt;$B$6,0,(E30+F30)/(1+$B$5/100)^B30)</f>
        <v>263616.565148891</v>
      </c>
      <c r="AK30" s="0" t="n">
        <v>17</v>
      </c>
      <c r="AL30" s="17" t="n">
        <f aca="false">IFERROR(IF(AU30&lt;($AM$6-$AL$6)/($AN$6-$AL$6),$AL$6+SQRT(AU30*($AN$6-$AL$6)*($AM$6-$AL$6)),$AN$6-SQRT((1-AU30)*($AN$6-$AL$6)*($AN$6-$AM$6))),$AM$6)</f>
        <v>3.76448952626177</v>
      </c>
      <c r="AM30" s="17" t="n">
        <f aca="false">IFERROR(IF(AV30&lt;($AM$7-$AL$7)/($AN$7-$AL$7),$AL$7+SQRT(AV30*($AN$7-$AL$7)*($AM$7-$AL$7)),$AN$7-SQRT((1-AV30)*($AN$7-$AL$7)*($AN$7-$AM$7))),$AM$7)</f>
        <v>1.03174053001171</v>
      </c>
      <c r="AN30" s="17" t="n">
        <f aca="false">IFERROR(IF(AW30&lt;($AM$8-$AL$8)/($AN$8-$AL$8),$AL$8+SQRT(AW30*($AN$8-$AL$8)*($AM$8-$AL$8)),$AN$8-SQRT((1-AW30)*($AN$8-$AL$8)*($AN$8-$AM$8))),$AM$8)</f>
        <v>0.863367130451389</v>
      </c>
      <c r="AO30" s="17" t="n">
        <f aca="false">IFERROR(IF(AX30&lt;($AM$9-$AL$9)/($AN$9-$AL$9),$AL$9+SQRT(AX30*($AN$9-$AL$9)*($AM$9-$AL$9)),$AN$9-SQRT((1-AX30)*($AN$9-$AL$9)*($AN$9-$AM$9))),$AM$9)</f>
        <v>1.04205748812232</v>
      </c>
      <c r="AP30" s="17" t="n">
        <f aca="false">IFERROR(IF(AY30&lt;($AM$10-$AL$10)/($AN$10-$AL$10),$AL$10+SQRT(AY30*($AN$10-$AL$10)*($AM$10-$AL$10)),$AN$10-SQRT((1-AY30)*($AN$10-$AL$10)*($AN$10-$AM$10))),$AM$10)</f>
        <v>0.915712763114584</v>
      </c>
      <c r="AQ30" s="17" t="n">
        <f aca="false">IFERROR(IF(AZ30&lt;($AM$11-$AL$11)/($AN$11-$AL$11),$AL$11+SQRT(AZ30*($AN$11-$AL$11)*($AM$11-$AL$11)),$AN$11-SQRT((1-AZ30)*($AN$11-$AL$11)*($AN$11-$AM$11))),$AM$11)</f>
        <v>0.556312641995316</v>
      </c>
      <c r="AR30" s="17" t="n">
        <f aca="false">SUMPRODUCT((B24:B31&lt;=$B$6)*(C24:C31*AM30+D24:D31*AO30*$B$8*AQ30)/(1+AL30/100)^B24:B31)+C32*AM30*AP30/(1+AL30/100)^$B$6</f>
        <v>8582066.47654902</v>
      </c>
      <c r="AS30" s="17" t="n">
        <f aca="false">SUMPRODUCT((K24:K26&lt;=$B$6)*(L24:L26*AN30+M24:M26*AO30*$B$8*AQ30)/(1+AL30/100)^K24:K26)+L27*AN30*AP30/(1+AL30/100)^$B$6</f>
        <v>7036954.18770125</v>
      </c>
      <c r="AT30" s="17" t="n">
        <f aca="false">AS30-AR30</f>
        <v>-1545112.28884777</v>
      </c>
      <c r="AU30" s="17" t="n">
        <f aca="true">RAND()</f>
        <v>0.47657359871651</v>
      </c>
      <c r="AV30" s="17" t="n">
        <f aca="true">RAND()</f>
        <v>0.576558255648266</v>
      </c>
      <c r="AW30" s="17" t="n">
        <f aca="true">RAND()</f>
        <v>0.044615480240481</v>
      </c>
      <c r="AX30" s="17" t="n">
        <f aca="true">RAND()</f>
        <v>0.388230762624991</v>
      </c>
      <c r="AY30" s="17" t="n">
        <f aca="true">RAND()</f>
        <v>0.691268405665449</v>
      </c>
      <c r="AZ30" s="17" t="n">
        <f aca="true">RAND()</f>
        <v>0.268147634475996</v>
      </c>
      <c r="BB30" s="19" t="n">
        <f aca="false">PERCENTILE($AT$14:$AT$1013,0.01)+(PERCENTILE($AT$14:$AT$1013,0.99)-PERCENTILE($AT$14:$AT$1013,0.01))*16/20</f>
        <v>1382789.49718157</v>
      </c>
      <c r="BC30" s="17" t="n">
        <f aca="false">COUNTIF($AT$14:$AT$1013,"&lt;="&amp;BB30)-COUNTIF($AT$14:$AT$1013,"&lt;="&amp;BB29)</f>
        <v>52</v>
      </c>
      <c r="BD30" s="12" t="n">
        <f aca="false">COUNTIF($AT$14:$AT$1013,"&lt;="&amp;BB30)/COUNT($AT$14:$AT$1013)</f>
        <v>0.889</v>
      </c>
    </row>
    <row r="31" customFormat="false" ht="15" hidden="false" customHeight="false" outlineLevel="0" collapsed="false">
      <c r="A31" s="7" t="s">
        <v>102</v>
      </c>
      <c r="B31" s="7" t="n">
        <v>28</v>
      </c>
      <c r="C31" s="22" t="n">
        <v>577147.05</v>
      </c>
      <c r="D31" s="10" t="n">
        <v>8</v>
      </c>
      <c r="E31" s="14" t="n">
        <f aca="false">C31*$B$11</f>
        <v>577147.05</v>
      </c>
      <c r="F31" s="14" t="n">
        <f aca="false">D31*$B$10*$B$8*$B$9</f>
        <v>70731.04</v>
      </c>
      <c r="G31" s="14" t="n">
        <f aca="false">IF(B31&gt;$B$6,0,(E31+F31)/(1+$B$5/100)^B31)</f>
        <v>283172.452027457</v>
      </c>
      <c r="AK31" s="0" t="n">
        <v>18</v>
      </c>
      <c r="AL31" s="17" t="n">
        <f aca="false">IFERROR(IF(AU31&lt;($AM$6-$AL$6)/($AN$6-$AL$6),$AL$6+SQRT(AU31*($AN$6-$AL$6)*($AM$6-$AL$6)),$AN$6-SQRT((1-AU31)*($AN$6-$AL$6)*($AN$6-$AM$6))),$AM$6)</f>
        <v>5.53723114686521</v>
      </c>
      <c r="AM31" s="17" t="n">
        <f aca="false">IFERROR(IF(AV31&lt;($AM$7-$AL$7)/($AN$7-$AL$7),$AL$7+SQRT(AV31*($AN$7-$AL$7)*($AM$7-$AL$7)),$AN$7-SQRT((1-AV31)*($AN$7-$AL$7)*($AN$7-$AM$7))),$AM$7)</f>
        <v>1.02262736445358</v>
      </c>
      <c r="AN31" s="17" t="n">
        <f aca="false">IFERROR(IF(AW31&lt;($AM$8-$AL$8)/($AN$8-$AL$8),$AL$8+SQRT(AW31*($AN$8-$AL$8)*($AM$8-$AL$8)),$AN$8-SQRT((1-AW31)*($AN$8-$AL$8)*($AN$8-$AM$8))),$AM$8)</f>
        <v>1.11617157018516</v>
      </c>
      <c r="AO31" s="17" t="n">
        <f aca="false">IFERROR(IF(AX31&lt;($AM$9-$AL$9)/($AN$9-$AL$9),$AL$9+SQRT(AX31*($AN$9-$AL$9)*($AM$9-$AL$9)),$AN$9-SQRT((1-AX31)*($AN$9-$AL$9)*($AN$9-$AM$9))),$AM$9)</f>
        <v>1.54408328468128</v>
      </c>
      <c r="AP31" s="17" t="n">
        <f aca="false">IFERROR(IF(AY31&lt;($AM$10-$AL$10)/($AN$10-$AL$10),$AL$10+SQRT(AY31*($AN$10-$AL$10)*($AM$10-$AL$10)),$AN$10-SQRT((1-AY31)*($AN$10-$AL$10)*($AN$10-$AM$10))),$AM$10)</f>
        <v>0.965448249438581</v>
      </c>
      <c r="AQ31" s="17" t="n">
        <f aca="false">IFERROR(IF(AZ31&lt;($AM$11-$AL$11)/($AN$11-$AL$11),$AL$11+SQRT(AZ31*($AN$11-$AL$11)*($AM$11-$AL$11)),$AN$11-SQRT((1-AZ31)*($AN$11-$AL$11)*($AN$11-$AM$11))),$AM$11)</f>
        <v>0.700074260465845</v>
      </c>
      <c r="AR31" s="17" t="n">
        <f aca="false">SUMPRODUCT((B24:B31&lt;=$B$6)*(C24:C31*AM31+D24:D31*AO31*$B$8*AQ31)/(1+AL31/100)^B24:B31)+C32*AM31*AP31/(1+AL31/100)^$B$6</f>
        <v>7928850.76885323</v>
      </c>
      <c r="AS31" s="17" t="n">
        <f aca="false">SUMPRODUCT((K24:K26&lt;=$B$6)*(L24:L26*AN31+M24:M26*AO31*$B$8*AQ31)/(1+AL31/100)^K24:K26)+L27*AN31*AP31/(1+AL31/100)^$B$6</f>
        <v>9242987.57543009</v>
      </c>
      <c r="AT31" s="17" t="n">
        <f aca="false">AS31-AR31</f>
        <v>1314136.80657686</v>
      </c>
      <c r="AU31" s="17" t="n">
        <f aca="true">RAND()</f>
        <v>0.893015364114936</v>
      </c>
      <c r="AV31" s="17" t="n">
        <f aca="true">RAND()</f>
        <v>0.54045941870823</v>
      </c>
      <c r="AW31" s="17" t="n">
        <f aca="true">RAND()</f>
        <v>0.840799567762614</v>
      </c>
      <c r="AX31" s="17" t="n">
        <f aca="true">RAND()</f>
        <v>0.861426632461991</v>
      </c>
      <c r="AY31" s="17" t="n">
        <f aca="true">RAND()</f>
        <v>0.866568291621758</v>
      </c>
      <c r="AZ31" s="17" t="n">
        <f aca="true">RAND()</f>
        <v>0.632834901081185</v>
      </c>
      <c r="BB31" s="19" t="n">
        <f aca="false">PERCENTILE($AT$14:$AT$1013,0.01)+(PERCENTILE($AT$14:$AT$1013,0.99)-PERCENTILE($AT$14:$AT$1013,0.01))*17/20</f>
        <v>1643896.51018258</v>
      </c>
      <c r="BC31" s="17" t="n">
        <f aca="false">COUNTIF($AT$14:$AT$1013,"&lt;="&amp;BB31)-COUNTIF($AT$14:$AT$1013,"&lt;="&amp;BB30)</f>
        <v>35</v>
      </c>
      <c r="BD31" s="12" t="n">
        <f aca="false">COUNTIF($AT$14:$AT$1013,"&lt;="&amp;BB31)/COUNT($AT$14:$AT$1013)</f>
        <v>0.924</v>
      </c>
    </row>
    <row r="32" customFormat="false" ht="15" hidden="false" customHeight="false" outlineLevel="0" collapsed="false">
      <c r="A32" s="7" t="s">
        <v>97</v>
      </c>
      <c r="B32" s="17" t="n">
        <f aca="false">$B$6</f>
        <v>30</v>
      </c>
      <c r="C32" s="14" t="n">
        <f aca="false">-$B$15*IF($B$16="Initial",C24,SUMPRODUCT(ISNUMBER(SEARCH("Rehab",A25:A31))*C25:C31))</f>
        <v>-287819.715</v>
      </c>
      <c r="E32" s="14" t="n">
        <f aca="false">C32*$B$11*$B$13</f>
        <v>-287819.715</v>
      </c>
      <c r="G32" s="14" t="n">
        <f aca="false">E32/(1+$B$5/100)^B32</f>
        <v>-118577.911707642</v>
      </c>
      <c r="AK32" s="0" t="n">
        <v>19</v>
      </c>
      <c r="AL32" s="17" t="n">
        <f aca="false">IFERROR(IF(AU32&lt;($AM$6-$AL$6)/($AN$6-$AL$6),$AL$6+SQRT(AU32*($AN$6-$AL$6)*($AM$6-$AL$6)),$AN$6-SQRT((1-AU32)*($AN$6-$AL$6)*($AN$6-$AM$6))),$AM$6)</f>
        <v>6.12577377371729</v>
      </c>
      <c r="AM32" s="17" t="n">
        <f aca="false">IFERROR(IF(AV32&lt;($AM$7-$AL$7)/($AN$7-$AL$7),$AL$7+SQRT(AV32*($AN$7-$AL$7)*($AM$7-$AL$7)),$AN$7-SQRT((1-AV32)*($AN$7-$AL$7)*($AN$7-$AM$7))),$AM$7)</f>
        <v>1.11725525055012</v>
      </c>
      <c r="AN32" s="17" t="n">
        <f aca="false">IFERROR(IF(AW32&lt;($AM$8-$AL$8)/($AN$8-$AL$8),$AL$8+SQRT(AW32*($AN$8-$AL$8)*($AM$8-$AL$8)),$AN$8-SQRT((1-AW32)*($AN$8-$AL$8)*($AN$8-$AM$8))),$AM$8)</f>
        <v>1.03463699692919</v>
      </c>
      <c r="AO32" s="17" t="n">
        <f aca="false">IFERROR(IF(AX32&lt;($AM$9-$AL$9)/($AN$9-$AL$9),$AL$9+SQRT(AX32*($AN$9-$AL$9)*($AM$9-$AL$9)),$AN$9-SQRT((1-AX32)*($AN$9-$AL$9)*($AN$9-$AM$9))),$AM$9)</f>
        <v>1.29626228120535</v>
      </c>
      <c r="AP32" s="17" t="n">
        <f aca="false">IFERROR(IF(AY32&lt;($AM$10-$AL$10)/($AN$10-$AL$10),$AL$10+SQRT(AY32*($AN$10-$AL$10)*($AM$10-$AL$10)),$AN$10-SQRT((1-AY32)*($AN$10-$AL$10)*($AN$10-$AM$10))),$AM$10)</f>
        <v>0.916826554573058</v>
      </c>
      <c r="AQ32" s="17" t="n">
        <f aca="false">IFERROR(IF(AZ32&lt;($AM$11-$AL$11)/($AN$11-$AL$11),$AL$11+SQRT(AZ32*($AN$11-$AL$11)*($AM$11-$AL$11)),$AN$11-SQRT((1-AZ32)*($AN$11-$AL$11)*($AN$11-$AM$11))),$AM$11)</f>
        <v>0.632733016876801</v>
      </c>
      <c r="AR32" s="17" t="n">
        <f aca="false">SUMPRODUCT((B24:B31&lt;=$B$6)*(C24:C31*AM32+D24:D31*AO32*$B$8*AQ32)/(1+AL32/100)^B24:B31)+C32*AM32*AP32/(1+AL32/100)^$B$6</f>
        <v>8382947.49844501</v>
      </c>
      <c r="AS32" s="17" t="n">
        <f aca="false">SUMPRODUCT((K24:K26&lt;=$B$6)*(L24:L26*AN32+M24:M26*AO32*$B$8*AQ32)/(1+AL32/100)^K24:K26)+L27*AN32*AP32/(1+AL32/100)^$B$6</f>
        <v>8605252.96547652</v>
      </c>
      <c r="AT32" s="17" t="n">
        <f aca="false">AS32-AR32</f>
        <v>222305.467031506</v>
      </c>
      <c r="AU32" s="17" t="n">
        <f aca="true">RAND()</f>
        <v>0.961786425263974</v>
      </c>
      <c r="AV32" s="17" t="n">
        <f aca="true">RAND()</f>
        <v>0.843367391053242</v>
      </c>
      <c r="AW32" s="17" t="n">
        <f aca="true">RAND()</f>
        <v>0.5877224614073</v>
      </c>
      <c r="AX32" s="17" t="n">
        <f aca="true">RAND()</f>
        <v>0.669835482097137</v>
      </c>
      <c r="AY32" s="17" t="n">
        <f aca="true">RAND()</f>
        <v>0.694977506388987</v>
      </c>
      <c r="AZ32" s="17" t="n">
        <f aca="true">RAND()</f>
        <v>0.451882695999746</v>
      </c>
      <c r="BB32" s="19" t="n">
        <f aca="false">PERCENTILE($AT$14:$AT$1013,0.01)+(PERCENTILE($AT$14:$AT$1013,0.99)-PERCENTILE($AT$14:$AT$1013,0.01))*18/20</f>
        <v>1905003.5231836</v>
      </c>
      <c r="BC32" s="17" t="n">
        <f aca="false">COUNTIF($AT$14:$AT$1013,"&lt;="&amp;BB32)-COUNTIF($AT$14:$AT$1013,"&lt;="&amp;BB31)</f>
        <v>27</v>
      </c>
      <c r="BD32" s="12" t="n">
        <f aca="false">COUNTIF($AT$14:$AT$1013,"&lt;="&amp;BB32)/COUNT($AT$14:$AT$1013)</f>
        <v>0.951</v>
      </c>
    </row>
    <row r="33" customFormat="false" ht="15" hidden="false" customHeight="false" outlineLevel="0" collapsed="false">
      <c r="A33" s="9" t="s">
        <v>99</v>
      </c>
      <c r="G33" s="23" t="n">
        <f aca="false">SUM(G24:G32)</f>
        <v>8809266.42488861</v>
      </c>
      <c r="AK33" s="0" t="n">
        <v>20</v>
      </c>
      <c r="AL33" s="17" t="n">
        <f aca="false">IFERROR(IF(AU33&lt;($AM$6-$AL$6)/($AN$6-$AL$6),$AL$6+SQRT(AU33*($AN$6-$AL$6)*($AM$6-$AL$6)),$AN$6-SQRT((1-AU33)*($AN$6-$AL$6)*($AN$6-$AM$6))),$AM$6)</f>
        <v>2.80995075587275</v>
      </c>
      <c r="AM33" s="17" t="n">
        <f aca="false">IFERROR(IF(AV33&lt;($AM$7-$AL$7)/($AN$7-$AL$7),$AL$7+SQRT(AV33*($AN$7-$AL$7)*($AM$7-$AL$7)),$AN$7-SQRT((1-AV33)*($AN$7-$AL$7)*($AN$7-$AM$7))),$AM$7)</f>
        <v>0.898308563169662</v>
      </c>
      <c r="AN33" s="17" t="n">
        <f aca="false">IFERROR(IF(AW33&lt;($AM$8-$AL$8)/($AN$8-$AL$8),$AL$8+SQRT(AW33*($AN$8-$AL$8)*($AM$8-$AL$8)),$AN$8-SQRT((1-AW33)*($AN$8-$AL$8)*($AN$8-$AM$8))),$AM$8)</f>
        <v>1.00991450699173</v>
      </c>
      <c r="AO33" s="17" t="n">
        <f aca="false">IFERROR(IF(AX33&lt;($AM$9-$AL$9)/($AN$9-$AL$9),$AL$9+SQRT(AX33*($AN$9-$AL$9)*($AM$9-$AL$9)),$AN$9-SQRT((1-AX33)*($AN$9-$AL$9)*($AN$9-$AM$9))),$AM$9)</f>
        <v>0.565214114441839</v>
      </c>
      <c r="AP33" s="17" t="n">
        <f aca="false">IFERROR(IF(AY33&lt;($AM$10-$AL$10)/($AN$10-$AL$10),$AL$10+SQRT(AY33*($AN$10-$AL$10)*($AM$10-$AL$10)),$AN$10-SQRT((1-AY33)*($AN$10-$AL$10)*($AN$10-$AM$10))),$AM$10)</f>
        <v>0.942945723851701</v>
      </c>
      <c r="AQ33" s="17" t="n">
        <f aca="false">IFERROR(IF(AZ33&lt;($AM$11-$AL$11)/($AN$11-$AL$11),$AL$11+SQRT(AZ33*($AN$11-$AL$11)*($AM$11-$AL$11)),$AN$11-SQRT((1-AZ33)*($AN$11-$AL$11)*($AN$11-$AM$11))),$AM$11)</f>
        <v>0.616843732230708</v>
      </c>
      <c r="AR33" s="17" t="n">
        <f aca="false">SUMPRODUCT((B24:B31&lt;=$B$6)*(C24:C31*AM33+D24:D31*AO33*$B$8*AQ33)/(1+AL33/100)^B24:B31)+C32*AM33*AP33/(1+AL33/100)^$B$6</f>
        <v>7834697.36608814</v>
      </c>
      <c r="AS33" s="17" t="n">
        <f aca="false">SUMPRODUCT((K24:K26&lt;=$B$6)*(L24:L26*AN33+M24:M26*AO33*$B$8*AQ33)/(1+AL33/100)^K24:K26)+L27*AN33*AP33/(1+AL33/100)^$B$6</f>
        <v>8051975.81046483</v>
      </c>
      <c r="AT33" s="17" t="n">
        <f aca="false">AS33-AR33</f>
        <v>217278.44437668</v>
      </c>
      <c r="AU33" s="17" t="n">
        <f aca="true">RAND()</f>
        <v>0.131204045387769</v>
      </c>
      <c r="AV33" s="17" t="n">
        <f aca="true">RAND()</f>
        <v>0.107384151027594</v>
      </c>
      <c r="AW33" s="17" t="n">
        <f aca="true">RAND()</f>
        <v>0.487635164862013</v>
      </c>
      <c r="AX33" s="17" t="n">
        <f aca="true">RAND()</f>
        <v>0.00567050762991111</v>
      </c>
      <c r="AY33" s="17" t="n">
        <f aca="true">RAND()</f>
        <v>0.784803657114029</v>
      </c>
      <c r="AZ33" s="17" t="n">
        <f aca="true">RAND()</f>
        <v>0.4097549006281</v>
      </c>
      <c r="BB33" s="19" t="n">
        <f aca="false">PERCENTILE($AT$14:$AT$1013,0.01)+(PERCENTILE($AT$14:$AT$1013,0.99)-PERCENTILE($AT$14:$AT$1013,0.01))*19/20</f>
        <v>2166110.53618461</v>
      </c>
      <c r="BC33" s="17" t="n">
        <f aca="false">COUNTIF($AT$14:$AT$1013,"&lt;="&amp;BB33)-COUNTIF($AT$14:$AT$1013,"&lt;="&amp;BB32)</f>
        <v>22</v>
      </c>
      <c r="BD33" s="12" t="n">
        <f aca="false">COUNTIF($AT$14:$AT$1013,"&lt;="&amp;BB33)/COUNT($AT$14:$AT$1013)</f>
        <v>0.973</v>
      </c>
    </row>
    <row r="34" customFormat="false" ht="15" hidden="false" customHeight="false" outlineLevel="0" collapsed="false">
      <c r="A34" s="5" t="s">
        <v>100</v>
      </c>
      <c r="AK34" s="0" t="n">
        <v>21</v>
      </c>
      <c r="AL34" s="17" t="n">
        <f aca="false">IFERROR(IF(AU34&lt;($AM$6-$AL$6)/($AN$6-$AL$6),$AL$6+SQRT(AU34*($AN$6-$AL$6)*($AM$6-$AL$6)),$AN$6-SQRT((1-AU34)*($AN$6-$AL$6)*($AN$6-$AM$6))),$AM$6)</f>
        <v>4.25800008955449</v>
      </c>
      <c r="AM34" s="17" t="n">
        <f aca="false">IFERROR(IF(AV34&lt;($AM$7-$AL$7)/($AN$7-$AL$7),$AL$7+SQRT(AV34*($AN$7-$AL$7)*($AM$7-$AL$7)),$AN$7-SQRT((1-AV34)*($AN$7-$AL$7)*($AN$7-$AM$7))),$AM$7)</f>
        <v>0.987589830114663</v>
      </c>
      <c r="AN34" s="17" t="n">
        <f aca="false">IFERROR(IF(AW34&lt;($AM$8-$AL$8)/($AN$8-$AL$8),$AL$8+SQRT(AW34*($AN$8-$AL$8)*($AM$8-$AL$8)),$AN$8-SQRT((1-AW34)*($AN$8-$AL$8)*($AN$8-$AM$8))),$AM$8)</f>
        <v>1.02777878570611</v>
      </c>
      <c r="AO34" s="17" t="n">
        <f aca="false">IFERROR(IF(AX34&lt;($AM$9-$AL$9)/($AN$9-$AL$9),$AL$9+SQRT(AX34*($AN$9-$AL$9)*($AM$9-$AL$9)),$AN$9-SQRT((1-AX34)*($AN$9-$AL$9)*($AN$9-$AM$9))),$AM$9)</f>
        <v>1.22141875485345</v>
      </c>
      <c r="AP34" s="17" t="n">
        <f aca="false">IFERROR(IF(AY34&lt;($AM$10-$AL$10)/($AN$10-$AL$10),$AL$10+SQRT(AY34*($AN$10-$AL$10)*($AM$10-$AL$10)),$AN$10-SQRT((1-AY34)*($AN$10-$AL$10)*($AN$10-$AM$10))),$AM$10)</f>
        <v>0.961843143683278</v>
      </c>
      <c r="AQ34" s="17" t="n">
        <f aca="false">IFERROR(IF(AZ34&lt;($AM$11-$AL$11)/($AN$11-$AL$11),$AL$11+SQRT(AZ34*($AN$11-$AL$11)*($AM$11-$AL$11)),$AN$11-SQRT((1-AZ34)*($AN$11-$AL$11)*($AN$11-$AM$11))),$AM$11)</f>
        <v>0.615620755807186</v>
      </c>
      <c r="AR34" s="17" t="n">
        <f aca="false">SUMPRODUCT((B24:B31&lt;=$B$6)*(C24:C31*AM34+D24:D31*AO34*$B$8*AQ34)/(1+AL34/100)^B24:B31)+C32*AM34*AP34/(1+AL34/100)^$B$6</f>
        <v>8056207.12371181</v>
      </c>
      <c r="AS34" s="17" t="n">
        <f aca="false">SUMPRODUCT((K24:K26&lt;=$B$6)*(L24:L26*AN34+M24:M26*AO34*$B$8*AQ34)/(1+AL34/100)^K24:K26)+L27*AN34*AP34/(1+AL34/100)^$B$6</f>
        <v>8400341.53386521</v>
      </c>
      <c r="AT34" s="17" t="n">
        <f aca="false">AS34-AR34</f>
        <v>344134.410153403</v>
      </c>
      <c r="AU34" s="17" t="n">
        <f aca="true">RAND()</f>
        <v>0.624071824555842</v>
      </c>
      <c r="AV34" s="17" t="n">
        <f aca="true">RAND()</f>
        <v>0.39099938180498</v>
      </c>
      <c r="AW34" s="17" t="n">
        <f aca="true">RAND()</f>
        <v>0.561046505935536</v>
      </c>
      <c r="AX34" s="17" t="n">
        <f aca="true">RAND()</f>
        <v>0.59587416313737</v>
      </c>
      <c r="AY34" s="17" t="n">
        <f aca="true">RAND()</f>
        <v>0.853196357469012</v>
      </c>
      <c r="AZ34" s="17" t="n">
        <f aca="true">RAND()</f>
        <v>0.40659780202571</v>
      </c>
      <c r="BB34" s="19" t="n">
        <f aca="false">PERCENTILE($AT$14:$AT$1013,0.01)+(PERCENTILE($AT$14:$AT$1013,0.99)-PERCENTILE($AT$14:$AT$1013,0.01))*20/20</f>
        <v>2427217.54918562</v>
      </c>
      <c r="BC34" s="17" t="n">
        <f aca="false">COUNTIF($AT$14:$AT$1013,"&lt;="&amp;BB34)-COUNTIF($AT$14:$AT$1013,"&lt;="&amp;BB33)</f>
        <v>17</v>
      </c>
      <c r="BD34" s="12" t="n">
        <f aca="false">COUNTIF($AT$14:$AT$1013,"&lt;="&amp;BB34)/COUNT($AT$14:$AT$1013)</f>
        <v>0.99</v>
      </c>
    </row>
    <row r="35" customFormat="false" ht="15" hidden="false" customHeight="false" outlineLevel="0" collapsed="false">
      <c r="AK35" s="0" t="n">
        <v>22</v>
      </c>
      <c r="AL35" s="0" t="n">
        <f aca="false">IFERROR(IF(AU35&lt;($AM$6-$AL$6)/($AN$6-$AL$6),$AL$6+SQRT(AU35*($AN$6-$AL$6)*($AM$6-$AL$6)),$AN$6-SQRT((1-AU35)*($AN$6-$AL$6)*($AN$6-$AM$6))),$AM$6)</f>
        <v>2.91620100011504</v>
      </c>
      <c r="AM35" s="0" t="n">
        <f aca="false">IFERROR(IF(AV35&lt;($AM$7-$AL$7)/($AN$7-$AL$7),$AL$7+SQRT(AV35*($AN$7-$AL$7)*($AM$7-$AL$7)),$AN$7-SQRT((1-AV35)*($AN$7-$AL$7)*($AN$7-$AM$7))),$AM$7)</f>
        <v>1.01289832632629</v>
      </c>
      <c r="AN35" s="0" t="n">
        <f aca="false">IFERROR(IF(AW35&lt;($AM$8-$AL$8)/($AN$8-$AL$8),$AL$8+SQRT(AW35*($AN$8-$AL$8)*($AM$8-$AL$8)),$AN$8-SQRT((1-AW35)*($AN$8-$AL$8)*($AN$8-$AM$8))),$AM$8)</f>
        <v>1.00091626291592</v>
      </c>
      <c r="AO35" s="0" t="n">
        <f aca="false">IFERROR(IF(AX35&lt;($AM$9-$AL$9)/($AN$9-$AL$9),$AL$9+SQRT(AX35*($AN$9-$AL$9)*($AM$9-$AL$9)),$AN$9-SQRT((1-AX35)*($AN$9-$AL$9)*($AN$9-$AM$9))),$AM$9)</f>
        <v>1.03283638460862</v>
      </c>
      <c r="AP35" s="0" t="n">
        <f aca="false">IFERROR(IF(AY35&lt;($AM$10-$AL$10)/($AN$10-$AL$10),$AL$10+SQRT(AY35*($AN$10-$AL$10)*($AM$10-$AL$10)),$AN$10-SQRT((1-AY35)*($AN$10-$AL$10)*($AN$10-$AM$10))),$AM$10)</f>
        <v>0.95196132319599</v>
      </c>
      <c r="AQ35" s="0" t="n">
        <f aca="false">IFERROR(IF(AZ35&lt;($AM$11-$AL$11)/($AN$11-$AL$11),$AL$11+SQRT(AZ35*($AN$11-$AL$11)*($AM$11-$AL$11)),$AN$11-SQRT((1-AZ35)*($AN$11-$AL$11)*($AN$11-$AM$11))),$AM$11)</f>
        <v>0.705013777774315</v>
      </c>
      <c r="AR35" s="0" t="n">
        <f aca="false">SUMPRODUCT((B24:B31&lt;=$B$6)*(C24:C31*AM35+D24:D31*AO35*$B$8*AQ35)/(1+AL35/100)^B24:B31)+C32*AM35*AP35/(1+AL35/100)^$B$6</f>
        <v>8883755.29811868</v>
      </c>
      <c r="AS35" s="0" t="n">
        <f aca="false">SUMPRODUCT((K24:K26&lt;=$B$6)*(L24:L26*AN35+M24:M26*AO35*$B$8*AQ35)/(1+AL35/100)^K24:K26)+L27*AN35*AP35/(1+AL35/100)^$B$6</f>
        <v>8034111.73099131</v>
      </c>
      <c r="AT35" s="0" t="n">
        <f aca="false">AS35-AR35</f>
        <v>-849643.567127362</v>
      </c>
      <c r="AU35" s="0" t="n">
        <f aca="true">RAND()</f>
        <v>0.167884854522361</v>
      </c>
      <c r="AV35" s="0" t="n">
        <f aca="true">RAND()</f>
        <v>0.500291523032226</v>
      </c>
      <c r="AW35" s="0" t="n">
        <f aca="true">RAND()</f>
        <v>0.448509261513158</v>
      </c>
      <c r="AX35" s="0" t="n">
        <f aca="true">RAND()</f>
        <v>0.376396360708711</v>
      </c>
      <c r="AY35" s="0" t="n">
        <f aca="true">RAND()</f>
        <v>0.817076150660282</v>
      </c>
      <c r="AZ35" s="0" t="n">
        <f aca="true">RAND()</f>
        <v>0.644829096722524</v>
      </c>
    </row>
    <row r="36" customFormat="false" ht="15" hidden="false" customHeight="false" outlineLevel="0" collapsed="false">
      <c r="AK36" s="0" t="n">
        <v>23</v>
      </c>
      <c r="AL36" s="0" t="n">
        <f aca="false">IFERROR(IF(AU36&lt;($AM$6-$AL$6)/($AN$6-$AL$6),$AL$6+SQRT(AU36*($AN$6-$AL$6)*($AM$6-$AL$6)),$AN$6-SQRT((1-AU36)*($AN$6-$AL$6)*($AN$6-$AM$6))),$AM$6)</f>
        <v>4.91199588838475</v>
      </c>
      <c r="AM36" s="0" t="n">
        <f aca="false">IFERROR(IF(AV36&lt;($AM$7-$AL$7)/($AN$7-$AL$7),$AL$7+SQRT(AV36*($AN$7-$AL$7)*($AM$7-$AL$7)),$AN$7-SQRT((1-AV36)*($AN$7-$AL$7)*($AN$7-$AM$7))),$AM$7)</f>
        <v>0.948241795191125</v>
      </c>
      <c r="AN36" s="0" t="n">
        <f aca="false">IFERROR(IF(AW36&lt;($AM$8-$AL$8)/($AN$8-$AL$8),$AL$8+SQRT(AW36*($AN$8-$AL$8)*($AM$8-$AL$8)),$AN$8-SQRT((1-AW36)*($AN$8-$AL$8)*($AN$8-$AM$8))),$AM$8)</f>
        <v>0.992673095457338</v>
      </c>
      <c r="AO36" s="0" t="n">
        <f aca="false">IFERROR(IF(AX36&lt;($AM$9-$AL$9)/($AN$9-$AL$9),$AL$9+SQRT(AX36*($AN$9-$AL$9)*($AM$9-$AL$9)),$AN$9-SQRT((1-AX36)*($AN$9-$AL$9)*($AN$9-$AM$9))),$AM$9)</f>
        <v>0.902386560660356</v>
      </c>
      <c r="AP36" s="0" t="n">
        <f aca="false">IFERROR(IF(AY36&lt;($AM$10-$AL$10)/($AN$10-$AL$10),$AL$10+SQRT(AY36*($AN$10-$AL$10)*($AM$10-$AL$10)),$AN$10-SQRT((1-AY36)*($AN$10-$AL$10)*($AN$10-$AM$10))),$AM$10)</f>
        <v>0.857524289455993</v>
      </c>
      <c r="AQ36" s="0" t="n">
        <f aca="false">IFERROR(IF(AZ36&lt;($AM$11-$AL$11)/($AN$11-$AL$11),$AL$11+SQRT(AZ36*($AN$11-$AL$11)*($AM$11-$AL$11)),$AN$11-SQRT((1-AZ36)*($AN$11-$AL$11)*($AN$11-$AM$11))),$AM$11)</f>
        <v>0.55615150723424</v>
      </c>
      <c r="AR36" s="0" t="n">
        <f aca="false">SUMPRODUCT((B24:B31&lt;=$B$6)*(C24:C31*AM36+D24:D31*AO36*$B$8*AQ36)/(1+AL36/100)^B24:B31)+C32*AM36*AP36/(1+AL36/100)^$B$6</f>
        <v>7449440.69134747</v>
      </c>
      <c r="AS36" s="0" t="n">
        <f aca="false">SUMPRODUCT((K24:K26&lt;=$B$6)*(L24:L26*AN36+M24:M26*AO36*$B$8*AQ36)/(1+AL36/100)^K24:K26)+L27*AN36*AP36/(1+AL36/100)^$B$6</f>
        <v>8200776.29785613</v>
      </c>
      <c r="AT36" s="0" t="n">
        <f aca="false">AS36-AR36</f>
        <v>751335.606508657</v>
      </c>
      <c r="AU36" s="0" t="n">
        <f aca="true">RAND()</f>
        <v>0.782011941493891</v>
      </c>
      <c r="AV36" s="0" t="n">
        <f aca="true">RAND()</f>
        <v>0.244173664905416</v>
      </c>
      <c r="AW36" s="0" t="n">
        <f aca="true">RAND()</f>
        <v>0.41247690792347</v>
      </c>
      <c r="AX36" s="0" t="n">
        <f aca="true">RAND()</f>
        <v>0.21588659226676</v>
      </c>
      <c r="AY36" s="0" t="n">
        <f aca="true">RAND()</f>
        <v>0.511294470204052</v>
      </c>
      <c r="AZ36" s="0" t="n">
        <f aca="true">RAND()</f>
        <v>0.267810590442339</v>
      </c>
    </row>
    <row r="37" customFormat="false" ht="17.35" hidden="false" customHeight="false" outlineLevel="0" collapsed="false">
      <c r="A37" s="4" t="s">
        <v>103</v>
      </c>
      <c r="AK37" s="0" t="n">
        <v>24</v>
      </c>
      <c r="AL37" s="17" t="n">
        <f aca="false">IFERROR(IF(AU37&lt;($AM$6-$AL$6)/($AN$6-$AL$6),$AL$6+SQRT(AU37*($AN$6-$AL$6)*($AM$6-$AL$6)),$AN$6-SQRT((1-AU37)*($AN$6-$AL$6)*($AN$6-$AM$6))),$AM$6)</f>
        <v>6.41380273535342</v>
      </c>
      <c r="AM37" s="17" t="n">
        <f aca="false">IFERROR(IF(AV37&lt;($AM$7-$AL$7)/($AN$7-$AL$7),$AL$7+SQRT(AV37*($AN$7-$AL$7)*($AM$7-$AL$7)),$AN$7-SQRT((1-AV37)*($AN$7-$AL$7)*($AN$7-$AM$7))),$AM$7)</f>
        <v>1.0406733582487</v>
      </c>
      <c r="AN37" s="17" t="n">
        <f aca="false">IFERROR(IF(AW37&lt;($AM$8-$AL$8)/($AN$8-$AL$8),$AL$8+SQRT(AW37*($AN$8-$AL$8)*($AM$8-$AL$8)),$AN$8-SQRT((1-AW37)*($AN$8-$AL$8)*($AN$8-$AM$8))),$AM$8)</f>
        <v>0.968498018945785</v>
      </c>
      <c r="AO37" s="17" t="n">
        <f aca="false">IFERROR(IF(AX37&lt;($AM$9-$AL$9)/($AN$9-$AL$9),$AL$9+SQRT(AX37*($AN$9-$AL$9)*($AM$9-$AL$9)),$AN$9-SQRT((1-AX37)*($AN$9-$AL$9)*($AN$9-$AM$9))),$AM$9)</f>
        <v>1.51662543157846</v>
      </c>
      <c r="AP37" s="17" t="n">
        <f aca="false">IFERROR(IF(AY37&lt;($AM$10-$AL$10)/($AN$10-$AL$10),$AL$10+SQRT(AY37*($AN$10-$AL$10)*($AM$10-$AL$10)),$AN$10-SQRT((1-AY37)*($AN$10-$AL$10)*($AN$10-$AM$10))),$AM$10)</f>
        <v>0.985213978903052</v>
      </c>
      <c r="AQ37" s="17" t="n">
        <f aca="false">IFERROR(IF(AZ37&lt;($AM$11-$AL$11)/($AN$11-$AL$11),$AL$11+SQRT(AZ37*($AN$11-$AL$11)*($AM$11-$AL$11)),$AN$11-SQRT((1-AZ37)*($AN$11-$AL$11)*($AN$11-$AM$11))),$AM$11)</f>
        <v>0.703919198758863</v>
      </c>
      <c r="AR37" s="17" t="n">
        <f aca="false">SUMPRODUCT((B24:B31&lt;=$B$6)*(C24:C31*AM37+D24:D31*AO37*$B$8*AQ37)/(1+AL37/100)^B24:B31)+C32*AM37*AP37/(1+AL37/100)^$B$6</f>
        <v>7778783.89987906</v>
      </c>
      <c r="AS37" s="17" t="n">
        <f aca="false">SUMPRODUCT((K24:K26&lt;=$B$6)*(L24:L26*AN37+M24:M26*AO37*$B$8*AQ37)/(1+AL37/100)^K24:K26)+L27*AN37*AP37/(1+AL37/100)^$B$6</f>
        <v>8060900.25628295</v>
      </c>
      <c r="AT37" s="17" t="n">
        <f aca="false">AS37-AR37</f>
        <v>282116.356403894</v>
      </c>
      <c r="AU37" s="17" t="n">
        <f aca="true">RAND()</f>
        <v>0.982818638346043</v>
      </c>
      <c r="AV37" s="17" t="n">
        <f aca="true">RAND()</f>
        <v>0.610509840472207</v>
      </c>
      <c r="AW37" s="17" t="n">
        <f aca="true">RAND()</f>
        <v>0.315462026540601</v>
      </c>
      <c r="AX37" s="17" t="n">
        <f aca="true">RAND()</f>
        <v>0.844232684402196</v>
      </c>
      <c r="AY37" s="17" t="n">
        <f aca="true">RAND()</f>
        <v>0.941730421291724</v>
      </c>
      <c r="AZ37" s="17" t="n">
        <f aca="true">RAND()</f>
        <v>0.642188404638392</v>
      </c>
    </row>
    <row r="38" customFormat="false" ht="15" hidden="false" customHeight="false" outlineLevel="0" collapsed="false">
      <c r="A38" s="6" t="s">
        <v>104</v>
      </c>
      <c r="B38" s="6" t="s">
        <v>105</v>
      </c>
      <c r="C38" s="6" t="s">
        <v>106</v>
      </c>
      <c r="D38" s="6" t="s">
        <v>61</v>
      </c>
      <c r="AK38" s="0" t="n">
        <v>25</v>
      </c>
      <c r="AL38" s="17" t="n">
        <f aca="false">IFERROR(IF(AU38&lt;($AM$6-$AL$6)/($AN$6-$AL$6),$AL$6+SQRT(AU38*($AN$6-$AL$6)*($AM$6-$AL$6)),$AN$6-SQRT((1-AU38)*($AN$6-$AL$6)*($AN$6-$AM$6))),$AM$6)</f>
        <v>3.19860811781279</v>
      </c>
      <c r="AM38" s="17" t="n">
        <f aca="false">IFERROR(IF(AV38&lt;($AM$7-$AL$7)/($AN$7-$AL$7),$AL$7+SQRT(AV38*($AN$7-$AL$7)*($AM$7-$AL$7)),$AN$7-SQRT((1-AV38)*($AN$7-$AL$7)*($AN$7-$AM$7))),$AM$7)</f>
        <v>1.23402111236903</v>
      </c>
      <c r="AN38" s="17" t="n">
        <f aca="false">IFERROR(IF(AW38&lt;($AM$8-$AL$8)/($AN$8-$AL$8),$AL$8+SQRT(AW38*($AN$8-$AL$8)*($AM$8-$AL$8)),$AN$8-SQRT((1-AW38)*($AN$8-$AL$8)*($AN$8-$AM$8))),$AM$8)</f>
        <v>0.90895768985855</v>
      </c>
      <c r="AO38" s="17" t="n">
        <f aca="false">IFERROR(IF(AX38&lt;($AM$9-$AL$9)/($AN$9-$AL$9),$AL$9+SQRT(AX38*($AN$9-$AL$9)*($AM$9-$AL$9)),$AN$9-SQRT((1-AX38)*($AN$9-$AL$9)*($AN$9-$AM$9))),$AM$9)</f>
        <v>1.16671280285982</v>
      </c>
      <c r="AP38" s="17" t="n">
        <f aca="false">IFERROR(IF(AY38&lt;($AM$10-$AL$10)/($AN$10-$AL$10),$AL$10+SQRT(AY38*($AN$10-$AL$10)*($AM$10-$AL$10)),$AN$10-SQRT((1-AY38)*($AN$10-$AL$10)*($AN$10-$AM$10))),$AM$10)</f>
        <v>0.822766700788676</v>
      </c>
      <c r="AQ38" s="17" t="n">
        <f aca="false">IFERROR(IF(AZ38&lt;($AM$11-$AL$11)/($AN$11-$AL$11),$AL$11+SQRT(AZ38*($AN$11-$AL$11)*($AM$11-$AL$11)),$AN$11-SQRT((1-AZ38)*($AN$11-$AL$11)*($AN$11-$AM$11))),$AM$11)</f>
        <v>0.657772214612239</v>
      </c>
      <c r="AR38" s="17" t="n">
        <f aca="false">SUMPRODUCT((B24:B31&lt;=$B$6)*(C24:C31*AM38+D24:D31*AO38*$B$8*AQ38)/(1+AL38/100)^B24:B31)+C32*AM38*AP38/(1+AL38/100)^$B$6</f>
        <v>10626243.1968208</v>
      </c>
      <c r="AS38" s="17" t="n">
        <f aca="false">SUMPRODUCT((K24:K26&lt;=$B$6)*(L24:L26*AN38+M24:M26*AO38*$B$8*AQ38)/(1+AL38/100)^K24:K26)+L27*AN38*AP38/(1+AL38/100)^$B$6</f>
        <v>7438507.57304416</v>
      </c>
      <c r="AT38" s="17" t="n">
        <f aca="false">AS38-AR38</f>
        <v>-3187735.62377667</v>
      </c>
      <c r="AU38" s="17" t="n">
        <f aca="true">RAND()</f>
        <v>0.277470987902058</v>
      </c>
      <c r="AV38" s="17" t="n">
        <f aca="true">RAND()</f>
        <v>0.997730445778461</v>
      </c>
      <c r="AW38" s="17" t="n">
        <f aca="true">RAND()</f>
        <v>0.131908646436799</v>
      </c>
      <c r="AX38" s="17" t="n">
        <f aca="true">RAND()</f>
        <v>0.537088298054839</v>
      </c>
      <c r="AY38" s="17" t="n">
        <f aca="true">RAND()</f>
        <v>0.416713372552026</v>
      </c>
      <c r="AZ38" s="17" t="n">
        <f aca="true">RAND()</f>
        <v>0.521959766973832</v>
      </c>
    </row>
    <row r="39" customFormat="false" ht="15" hidden="false" customHeight="false" outlineLevel="0" collapsed="false">
      <c r="A39" s="24" t="s">
        <v>107</v>
      </c>
      <c r="B39" s="25" t="n">
        <f aca="false">E24</f>
        <v>5306576.53</v>
      </c>
      <c r="C39" s="25" t="n">
        <f aca="false">N24</f>
        <v>8410244.97</v>
      </c>
      <c r="D39" s="25" t="n">
        <f aca="false">C39-B39</f>
        <v>3103668.44</v>
      </c>
      <c r="AK39" s="0" t="n">
        <v>26</v>
      </c>
      <c r="AL39" s="17" t="n">
        <f aca="false">IFERROR(IF(AU39&lt;($AM$6-$AL$6)/($AN$6-$AL$6),$AL$6+SQRT(AU39*($AN$6-$AL$6)*($AM$6-$AL$6)),$AN$6-SQRT((1-AU39)*($AN$6-$AL$6)*($AN$6-$AM$6))),$AM$6)</f>
        <v>5.72622610642797</v>
      </c>
      <c r="AM39" s="17" t="n">
        <f aca="false">IFERROR(IF(AV39&lt;($AM$7-$AL$7)/($AN$7-$AL$7),$AL$7+SQRT(AV39*($AN$7-$AL$7)*($AM$7-$AL$7)),$AN$7-SQRT((1-AV39)*($AN$7-$AL$7)*($AN$7-$AM$7))),$AM$7)</f>
        <v>1.18280424079516</v>
      </c>
      <c r="AN39" s="17" t="n">
        <f aca="false">IFERROR(IF(AW39&lt;($AM$8-$AL$8)/($AN$8-$AL$8),$AL$8+SQRT(AW39*($AN$8-$AL$8)*($AM$8-$AL$8)),$AN$8-SQRT((1-AW39)*($AN$8-$AL$8)*($AN$8-$AM$8))),$AM$8)</f>
        <v>0.870434829998492</v>
      </c>
      <c r="AO39" s="17" t="n">
        <f aca="false">IFERROR(IF(AX39&lt;($AM$9-$AL$9)/($AN$9-$AL$9),$AL$9+SQRT(AX39*($AN$9-$AL$9)*($AM$9-$AL$9)),$AN$9-SQRT((1-AX39)*($AN$9-$AL$9)*($AN$9-$AM$9))),$AM$9)</f>
        <v>0.995750683397108</v>
      </c>
      <c r="AP39" s="17" t="n">
        <f aca="false">IFERROR(IF(AY39&lt;($AM$10-$AL$10)/($AN$10-$AL$10),$AL$10+SQRT(AY39*($AN$10-$AL$10)*($AM$10-$AL$10)),$AN$10-SQRT((1-AY39)*($AN$10-$AL$10)*($AN$10-$AM$10))),$AM$10)</f>
        <v>0.646208460561152</v>
      </c>
      <c r="AQ39" s="17" t="n">
        <f aca="false">IFERROR(IF(AZ39&lt;($AM$11-$AL$11)/($AN$11-$AL$11),$AL$11+SQRT(AZ39*($AN$11-$AL$11)*($AM$11-$AL$11)),$AN$11-SQRT((1-AZ39)*($AN$11-$AL$11)*($AN$11-$AM$11))),$AM$11)</f>
        <v>0.652731324578368</v>
      </c>
      <c r="AR39" s="17" t="n">
        <f aca="false">SUMPRODUCT((B24:B31&lt;=$B$6)*(C24:C31*AM39+D24:D31*AO39*$B$8*AQ39)/(1+AL39/100)^B24:B31)+C32*AM39*AP39/(1+AL39/100)^$B$6</f>
        <v>8989171.73468387</v>
      </c>
      <c r="AS39" s="17" t="n">
        <f aca="false">SUMPRODUCT((K24:K26&lt;=$B$6)*(L24:L26*AN39+M24:M26*AO39*$B$8*AQ39)/(1+AL39/100)^K24:K26)+L27*AN39*AP39/(1+AL39/100)^$B$6</f>
        <v>7314559.09566484</v>
      </c>
      <c r="AT39" s="17" t="n">
        <f aca="false">AS39-AR39</f>
        <v>-1674612.63901903</v>
      </c>
      <c r="AU39" s="17" t="n">
        <f aca="true">RAND()</f>
        <v>0.918875003402718</v>
      </c>
      <c r="AV39" s="17" t="n">
        <f aca="true">RAND()</f>
        <v>0.959864266176761</v>
      </c>
      <c r="AW39" s="17" t="n">
        <f aca="true">RAND()</f>
        <v>0.0551229475212941</v>
      </c>
      <c r="AX39" s="17" t="n">
        <f aca="true">RAND()</f>
        <v>0.3276916534516</v>
      </c>
      <c r="AY39" s="17" t="n">
        <f aca="true">RAND()</f>
        <v>0.085507655758648</v>
      </c>
      <c r="AZ39" s="17" t="n">
        <f aca="true">RAND()</f>
        <v>0.507773334983286</v>
      </c>
    </row>
    <row r="40" customFormat="false" ht="15" hidden="false" customHeight="false" outlineLevel="0" collapsed="false">
      <c r="A40" s="24" t="s">
        <v>108</v>
      </c>
      <c r="B40" s="25" t="n">
        <f aca="false">SUMPRODUCT((B25:B31&lt;=$B$6)*ISNUMBER(SEARCH("Maintenance",A25:A31))*E25:E31/(1+$B$5/100)^B25:B31)</f>
        <v>2033261.34056966</v>
      </c>
      <c r="C40" s="25" t="n">
        <f aca="false">SUMPRODUCT((K25:K26&lt;=$B$6)*ISNUMBER(SEARCH("Maintenance",J25:J26))*N25:N26/(1+$B$5/100)^K25:K26)</f>
        <v>174828.983032042</v>
      </c>
      <c r="D40" s="25" t="n">
        <f aca="false">C40-B40</f>
        <v>-1858432.35753762</v>
      </c>
      <c r="AK40" s="0" t="n">
        <v>27</v>
      </c>
      <c r="AL40" s="17" t="n">
        <f aca="false">IFERROR(IF(AU40&lt;($AM$6-$AL$6)/($AN$6-$AL$6),$AL$6+SQRT(AU40*($AN$6-$AL$6)*($AM$6-$AL$6)),$AN$6-SQRT((1-AU40)*($AN$6-$AL$6)*($AN$6-$AM$6))),$AM$6)</f>
        <v>4.00670367887363</v>
      </c>
      <c r="AM40" s="17" t="n">
        <f aca="false">IFERROR(IF(AV40&lt;($AM$7-$AL$7)/($AN$7-$AL$7),$AL$7+SQRT(AV40*($AN$7-$AL$7)*($AM$7-$AL$7)),$AN$7-SQRT((1-AV40)*($AN$7-$AL$7)*($AN$7-$AM$7))),$AM$7)</f>
        <v>0.925090565563989</v>
      </c>
      <c r="AN40" s="17" t="n">
        <f aca="false">IFERROR(IF(AW40&lt;($AM$8-$AL$8)/($AN$8-$AL$8),$AL$8+SQRT(AW40*($AN$8-$AL$8)*($AM$8-$AL$8)),$AN$8-SQRT((1-AW40)*($AN$8-$AL$8)*($AN$8-$AM$8))),$AM$8)</f>
        <v>1.06210161629058</v>
      </c>
      <c r="AO40" s="17" t="n">
        <f aca="false">IFERROR(IF(AX40&lt;($AM$9-$AL$9)/($AN$9-$AL$9),$AL$9+SQRT(AX40*($AN$9-$AL$9)*($AM$9-$AL$9)),$AN$9-SQRT((1-AX40)*($AN$9-$AL$9)*($AN$9-$AM$9))),$AM$9)</f>
        <v>1.02907730159374</v>
      </c>
      <c r="AP40" s="17" t="n">
        <f aca="false">IFERROR(IF(AY40&lt;($AM$10-$AL$10)/($AN$10-$AL$10),$AL$10+SQRT(AY40*($AN$10-$AL$10)*($AM$10-$AL$10)),$AN$10-SQRT((1-AY40)*($AN$10-$AL$10)*($AN$10-$AM$10))),$AM$10)</f>
        <v>0.741990233512027</v>
      </c>
      <c r="AQ40" s="17" t="n">
        <f aca="false">IFERROR(IF(AZ40&lt;($AM$11-$AL$11)/($AN$11-$AL$11),$AL$11+SQRT(AZ40*($AN$11-$AL$11)*($AM$11-$AL$11)),$AN$11-SQRT((1-AZ40)*($AN$11-$AL$11)*($AN$11-$AM$11))),$AM$11)</f>
        <v>0.669986025326242</v>
      </c>
      <c r="AR40" s="17" t="n">
        <f aca="false">SUMPRODUCT((B24:B31&lt;=$B$6)*(C24:C31*AM40+D24:D31*AO40*$B$8*AQ40)/(1+AL40/100)^B24:B31)+C32*AM40*AP40/(1+AL40/100)^$B$6</f>
        <v>7658042.39320139</v>
      </c>
      <c r="AS40" s="17" t="n">
        <f aca="false">SUMPRODUCT((K24:K26&lt;=$B$6)*(L24:L26*AN40+M24:M26*AO40*$B$8*AQ40)/(1+AL40/100)^K24:K26)+L27*AN40*AP40/(1+AL40/100)^$B$6</f>
        <v>8798531.6046451</v>
      </c>
      <c r="AT40" s="17" t="n">
        <f aca="false">AS40-AR40</f>
        <v>1140489.2114437</v>
      </c>
      <c r="AU40" s="17" t="n">
        <f aca="true">RAND()</f>
        <v>0.552008856696566</v>
      </c>
      <c r="AV40" s="17" t="n">
        <f aca="true">RAND()</f>
        <v>0.173862773256873</v>
      </c>
      <c r="AW40" s="17" t="n">
        <f aca="true">RAND()</f>
        <v>0.686170643550125</v>
      </c>
      <c r="AX40" s="17" t="n">
        <f aca="true">RAND()</f>
        <v>0.371539409146331</v>
      </c>
      <c r="AY40" s="17" t="n">
        <f aca="true">RAND()</f>
        <v>0.234237092460821</v>
      </c>
      <c r="AZ40" s="17" t="n">
        <f aca="true">RAND()</f>
        <v>0.555472557224605</v>
      </c>
    </row>
    <row r="41" customFormat="false" ht="15" hidden="false" customHeight="false" outlineLevel="0" collapsed="false">
      <c r="A41" s="24" t="s">
        <v>109</v>
      </c>
      <c r="B41" s="25" t="n">
        <f aca="false">SUMPRODUCT((B25:B31&lt;=$B$6)*ISNUMBER(SEARCH("Rehabilitation",A25:A31))*E25:E31/(1+$B$5/100)^B25:B31)</f>
        <v>1274870.38217857</v>
      </c>
      <c r="C41" s="25" t="n">
        <f aca="false">SUMPRODUCT((K25:K26&lt;=$B$6)*ISNUMBER(SEARCH("Rehabilitation",J25:J26))*N25:N26/(1+$B$5/100)^K25:K26)</f>
        <v>192863.629597823</v>
      </c>
      <c r="D41" s="25" t="n">
        <f aca="false">C41-B41</f>
        <v>-1082006.75258074</v>
      </c>
      <c r="AK41" s="0" t="n">
        <v>28</v>
      </c>
      <c r="AL41" s="17" t="n">
        <f aca="false">IFERROR(IF(AU41&lt;($AM$6-$AL$6)/($AN$6-$AL$6),$AL$6+SQRT(AU41*($AN$6-$AL$6)*($AM$6-$AL$6)),$AN$6-SQRT((1-AU41)*($AN$6-$AL$6)*($AN$6-$AM$6))),$AM$6)</f>
        <v>4.8090821612313</v>
      </c>
      <c r="AM41" s="17" t="n">
        <f aca="false">IFERROR(IF(AV41&lt;($AM$7-$AL$7)/($AN$7-$AL$7),$AL$7+SQRT(AV41*($AN$7-$AL$7)*($AM$7-$AL$7)),$AN$7-SQRT((1-AV41)*($AN$7-$AL$7)*($AN$7-$AM$7))),$AM$7)</f>
        <v>1.01944220679767</v>
      </c>
      <c r="AN41" s="17" t="n">
        <f aca="false">IFERROR(IF(AW41&lt;($AM$8-$AL$8)/($AN$8-$AL$8),$AL$8+SQRT(AW41*($AN$8-$AL$8)*($AM$8-$AL$8)),$AN$8-SQRT((1-AW41)*($AN$8-$AL$8)*($AN$8-$AM$8))),$AM$8)</f>
        <v>1.08351248512275</v>
      </c>
      <c r="AO41" s="17" t="n">
        <f aca="false">IFERROR(IF(AX41&lt;($AM$9-$AL$9)/($AN$9-$AL$9),$AL$9+SQRT(AX41*($AN$9-$AL$9)*($AM$9-$AL$9)),$AN$9-SQRT((1-AX41)*($AN$9-$AL$9)*($AN$9-$AM$9))),$AM$9)</f>
        <v>1.02704352741562</v>
      </c>
      <c r="AP41" s="17" t="n">
        <f aca="false">IFERROR(IF(AY41&lt;($AM$10-$AL$10)/($AN$10-$AL$10),$AL$10+SQRT(AY41*($AN$10-$AL$10)*($AM$10-$AL$10)),$AN$10-SQRT((1-AY41)*($AN$10-$AL$10)*($AN$10-$AM$10))),$AM$10)</f>
        <v>0.971630136461515</v>
      </c>
      <c r="AQ41" s="17" t="n">
        <f aca="false">IFERROR(IF(AZ41&lt;($AM$11-$AL$11)/($AN$11-$AL$11),$AL$11+SQRT(AZ41*($AN$11-$AL$11)*($AM$11-$AL$11)),$AN$11-SQRT((1-AZ41)*($AN$11-$AL$11)*($AN$11-$AM$11))),$AM$11)</f>
        <v>0.763415750830812</v>
      </c>
      <c r="AR41" s="17" t="n">
        <f aca="false">SUMPRODUCT((B24:B31&lt;=$B$6)*(C24:C31*AM41+D24:D31*AO41*$B$8*AQ41)/(1+AL41/100)^B24:B31)+C32*AM41*AP41/(1+AL41/100)^$B$6</f>
        <v>8097811.34991814</v>
      </c>
      <c r="AS41" s="17" t="n">
        <f aca="false">SUMPRODUCT((K24:K26&lt;=$B$6)*(L24:L26*AN41+M24:M26*AO41*$B$8*AQ41)/(1+AL41/100)^K24:K26)+L27*AN41*AP41/(1+AL41/100)^$B$6</f>
        <v>8899036.82072902</v>
      </c>
      <c r="AT41" s="17" t="n">
        <f aca="false">AS41-AR41</f>
        <v>801225.470810881</v>
      </c>
      <c r="AU41" s="17" t="n">
        <f aca="true">RAND()</f>
        <v>0.759993951188255</v>
      </c>
      <c r="AV41" s="17" t="n">
        <f aca="true">RAND()</f>
        <v>0.527494257721545</v>
      </c>
      <c r="AW41" s="17" t="n">
        <f aca="true">RAND()</f>
        <v>0.753616954577754</v>
      </c>
      <c r="AX41" s="17" t="n">
        <f aca="true">RAND()</f>
        <v>0.368903801637443</v>
      </c>
      <c r="AY41" s="17" t="n">
        <f aca="true">RAND()</f>
        <v>0.889739942474827</v>
      </c>
      <c r="AZ41" s="17" t="n">
        <f aca="true">RAND()</f>
        <v>0.771542420592047</v>
      </c>
    </row>
    <row r="42" customFormat="false" ht="15" hidden="false" customHeight="false" outlineLevel="0" collapsed="false">
      <c r="A42" s="24" t="s">
        <v>110</v>
      </c>
      <c r="B42" s="25" t="n">
        <f aca="false">SUMPRODUCT((B24:B31&lt;=$B$6)*F24:F31/(1+$B$5/100)^B24:B31)</f>
        <v>313136.083848027</v>
      </c>
      <c r="C42" s="25" t="n">
        <f aca="false">SUMPRODUCT((K24:K26&lt;=$B$6)*O24:O26/(1+$B$5/100)^K24:K26)</f>
        <v>117024.304495167</v>
      </c>
      <c r="D42" s="25" t="n">
        <f aca="false">C42-B42</f>
        <v>-196111.77935286</v>
      </c>
      <c r="AK42" s="0" t="n">
        <v>29</v>
      </c>
      <c r="AL42" s="17" t="n">
        <f aca="false">IFERROR(IF(AU42&lt;($AM$6-$AL$6)/($AN$6-$AL$6),$AL$6+SQRT(AU42*($AN$6-$AL$6)*($AM$6-$AL$6)),$AN$6-SQRT((1-AU42)*($AN$6-$AL$6)*($AN$6-$AM$6))),$AM$6)</f>
        <v>3.18410596632358</v>
      </c>
      <c r="AM42" s="17" t="n">
        <f aca="false">IFERROR(IF(AV42&lt;($AM$7-$AL$7)/($AN$7-$AL$7),$AL$7+SQRT(AV42*($AN$7-$AL$7)*($AM$7-$AL$7)),$AN$7-SQRT((1-AV42)*($AN$7-$AL$7)*($AN$7-$AM$7))),$AM$7)</f>
        <v>0.982683190521591</v>
      </c>
      <c r="AN42" s="17" t="n">
        <f aca="false">IFERROR(IF(AW42&lt;($AM$8-$AL$8)/($AN$8-$AL$8),$AL$8+SQRT(AW42*($AN$8-$AL$8)*($AM$8-$AL$8)),$AN$8-SQRT((1-AW42)*($AN$8-$AL$8)*($AN$8-$AM$8))),$AM$8)</f>
        <v>0.863977265470558</v>
      </c>
      <c r="AO42" s="17" t="n">
        <f aca="false">IFERROR(IF(AX42&lt;($AM$9-$AL$9)/($AN$9-$AL$9),$AL$9+SQRT(AX42*($AN$9-$AL$9)*($AM$9-$AL$9)),$AN$9-SQRT((1-AX42)*($AN$9-$AL$9)*($AN$9-$AM$9))),$AM$9)</f>
        <v>1.47752761769075</v>
      </c>
      <c r="AP42" s="17" t="n">
        <f aca="false">IFERROR(IF(AY42&lt;($AM$10-$AL$10)/($AN$10-$AL$10),$AL$10+SQRT(AY42*($AN$10-$AL$10)*($AM$10-$AL$10)),$AN$10-SQRT((1-AY42)*($AN$10-$AL$10)*($AN$10-$AM$10))),$AM$10)</f>
        <v>0.978362980916804</v>
      </c>
      <c r="AQ42" s="17" t="n">
        <f aca="false">IFERROR(IF(AZ42&lt;($AM$11-$AL$11)/($AN$11-$AL$11),$AL$11+SQRT(AZ42*($AN$11-$AL$11)*($AM$11-$AL$11)),$AN$11-SQRT((1-AZ42)*($AN$11-$AL$11)*($AN$11-$AM$11))),$AM$11)</f>
        <v>0.458576482211758</v>
      </c>
      <c r="AR42" s="17" t="n">
        <f aca="false">SUMPRODUCT((B24:B31&lt;=$B$6)*(C24:C31*AM42+D24:D31*AO42*$B$8*AQ42)/(1+AL42/100)^B24:B31)+C32*AM42*AP42/(1+AL42/100)^$B$6</f>
        <v>8472122.60836919</v>
      </c>
      <c r="AS42" s="17" t="n">
        <f aca="false">SUMPRODUCT((K24:K26&lt;=$B$6)*(L24:L26*AN42+M24:M26*AO42*$B$8*AQ42)/(1+AL42/100)^K24:K26)+L27*AN42*AP42/(1+AL42/100)^$B$6</f>
        <v>6953023.66019566</v>
      </c>
      <c r="AT42" s="17" t="n">
        <f aca="false">AS42-AR42</f>
        <v>-1519098.94817352</v>
      </c>
      <c r="AU42" s="17" t="n">
        <f aca="true">RAND()</f>
        <v>0.271947636187634</v>
      </c>
      <c r="AV42" s="17" t="n">
        <f aca="true">RAND()</f>
        <v>0.370812756657198</v>
      </c>
      <c r="AW42" s="17" t="n">
        <f aca="true">RAND()</f>
        <v>0.0454787833010025</v>
      </c>
      <c r="AX42" s="17" t="n">
        <f aca="true">RAND()</f>
        <v>0.818015073149397</v>
      </c>
      <c r="AY42" s="17" t="n">
        <f aca="true">RAND()</f>
        <v>0.915324566046441</v>
      </c>
      <c r="AZ42" s="17" t="n">
        <f aca="true">RAND()</f>
        <v>0.102638778410841</v>
      </c>
    </row>
    <row r="43" customFormat="false" ht="15" hidden="false" customHeight="false" outlineLevel="0" collapsed="false">
      <c r="A43" s="24" t="s">
        <v>111</v>
      </c>
      <c r="B43" s="25" t="n">
        <f aca="false">G32</f>
        <v>-118577.911707642</v>
      </c>
      <c r="C43" s="25" t="n">
        <f aca="false">P27</f>
        <v>-866227.392981313</v>
      </c>
      <c r="D43" s="25" t="n">
        <f aca="false">C43-B43</f>
        <v>-747649.481273671</v>
      </c>
      <c r="AK43" s="0" t="n">
        <v>30</v>
      </c>
      <c r="AL43" s="17" t="n">
        <f aca="false">IFERROR(IF(AU43&lt;($AM$6-$AL$6)/($AN$6-$AL$6),$AL$6+SQRT(AU43*($AN$6-$AL$6)*($AM$6-$AL$6)),$AN$6-SQRT((1-AU43)*($AN$6-$AL$6)*($AN$6-$AM$6))),$AM$6)</f>
        <v>4.25696916984039</v>
      </c>
      <c r="AM43" s="17" t="n">
        <f aca="false">IFERROR(IF(AV43&lt;($AM$7-$AL$7)/($AN$7-$AL$7),$AL$7+SQRT(AV43*($AN$7-$AL$7)*($AM$7-$AL$7)),$AN$7-SQRT((1-AV43)*($AN$7-$AL$7)*($AN$7-$AM$7))),$AM$7)</f>
        <v>1.03616974847863</v>
      </c>
      <c r="AN43" s="17" t="n">
        <f aca="false">IFERROR(IF(AW43&lt;($AM$8-$AL$8)/($AN$8-$AL$8),$AL$8+SQRT(AW43*($AN$8-$AL$8)*($AM$8-$AL$8)),$AN$8-SQRT((1-AW43)*($AN$8-$AL$8)*($AN$8-$AM$8))),$AM$8)</f>
        <v>1.19490369448493</v>
      </c>
      <c r="AO43" s="17" t="n">
        <f aca="false">IFERROR(IF(AX43&lt;($AM$9-$AL$9)/($AN$9-$AL$9),$AL$9+SQRT(AX43*($AN$9-$AL$9)*($AM$9-$AL$9)),$AN$9-SQRT((1-AX43)*($AN$9-$AL$9)*($AN$9-$AM$9))),$AM$9)</f>
        <v>0.90228784412927</v>
      </c>
      <c r="AP43" s="17" t="n">
        <f aca="false">IFERROR(IF(AY43&lt;($AM$10-$AL$10)/($AN$10-$AL$10),$AL$10+SQRT(AY43*($AN$10-$AL$10)*($AM$10-$AL$10)),$AN$10-SQRT((1-AY43)*($AN$10-$AL$10)*($AN$10-$AM$10))),$AM$10)</f>
        <v>0.89464950848184</v>
      </c>
      <c r="AQ43" s="17" t="n">
        <f aca="false">IFERROR(IF(AZ43&lt;($AM$11-$AL$11)/($AN$11-$AL$11),$AL$11+SQRT(AZ43*($AN$11-$AL$11)*($AM$11-$AL$11)),$AN$11-SQRT((1-AZ43)*($AN$11-$AL$11)*($AN$11-$AM$11))),$AM$11)</f>
        <v>0.507180444988703</v>
      </c>
      <c r="AR43" s="17" t="n">
        <f aca="false">SUMPRODUCT((B24:B31&lt;=$B$6)*(C24:C31*AM43+D24:D31*AO43*$B$8*AQ43)/(1+AL43/100)^B24:B31)+C32*AM43*AP43/(1+AL43/100)^$B$6</f>
        <v>8372128.51544236</v>
      </c>
      <c r="AS43" s="17" t="n">
        <f aca="false">SUMPRODUCT((K24:K26&lt;=$B$6)*(L24:L26*AN43+M24:M26*AO43*$B$8*AQ43)/(1+AL43/100)^K24:K26)+L27*AN43*AP43/(1+AL43/100)^$B$6</f>
        <v>9778002.46826346</v>
      </c>
      <c r="AT43" s="17" t="n">
        <f aca="false">AS43-AR43</f>
        <v>1405873.9528211</v>
      </c>
      <c r="AU43" s="17" t="n">
        <f aca="true">RAND()</f>
        <v>0.623789093239694</v>
      </c>
      <c r="AV43" s="17" t="n">
        <f aca="true">RAND()</f>
        <v>0.593569986971606</v>
      </c>
      <c r="AW43" s="17" t="n">
        <f aca="true">RAND()</f>
        <v>0.973016863276359</v>
      </c>
      <c r="AX43" s="17" t="n">
        <f aca="true">RAND()</f>
        <v>0.215780679378902</v>
      </c>
      <c r="AY43" s="17" t="n">
        <f aca="true">RAND()</f>
        <v>0.622992938179831</v>
      </c>
      <c r="AZ43" s="17" t="n">
        <f aca="true">RAND()</f>
        <v>0.175198925655988</v>
      </c>
    </row>
    <row r="44" customFormat="false" ht="15" hidden="false" customHeight="false" outlineLevel="0" collapsed="false">
      <c r="A44" s="24" t="s">
        <v>99</v>
      </c>
      <c r="B44" s="25" t="n">
        <f aca="false">G33</f>
        <v>8809266.42488861</v>
      </c>
      <c r="C44" s="25" t="n">
        <f aca="false">P28</f>
        <v>8028734.49414372</v>
      </c>
      <c r="D44" s="25" t="n">
        <f aca="false">C44-B44</f>
        <v>-780531.930744892</v>
      </c>
      <c r="AK44" s="0" t="n">
        <v>31</v>
      </c>
      <c r="AL44" s="17" t="n">
        <f aca="false">IFERROR(IF(AU44&lt;($AM$6-$AL$6)/($AN$6-$AL$6),$AL$6+SQRT(AU44*($AN$6-$AL$6)*($AM$6-$AL$6)),$AN$6-SQRT((1-AU44)*($AN$6-$AL$6)*($AN$6-$AM$6))),$AM$6)</f>
        <v>5.49371250171782</v>
      </c>
      <c r="AM44" s="17" t="n">
        <f aca="false">IFERROR(IF(AV44&lt;($AM$7-$AL$7)/($AN$7-$AL$7),$AL$7+SQRT(AV44*($AN$7-$AL$7)*($AM$7-$AL$7)),$AN$7-SQRT((1-AV44)*($AN$7-$AL$7)*($AN$7-$AM$7))),$AM$7)</f>
        <v>1.1459993503101</v>
      </c>
      <c r="AN44" s="17" t="n">
        <f aca="false">IFERROR(IF(AW44&lt;($AM$8-$AL$8)/($AN$8-$AL$8),$AL$8+SQRT(AW44*($AN$8-$AL$8)*($AM$8-$AL$8)),$AN$8-SQRT((1-AW44)*($AN$8-$AL$8)*($AN$8-$AM$8))),$AM$8)</f>
        <v>1.05214118957364</v>
      </c>
      <c r="AO44" s="17" t="n">
        <f aca="false">IFERROR(IF(AX44&lt;($AM$9-$AL$9)/($AN$9-$AL$9),$AL$9+SQRT(AX44*($AN$9-$AL$9)*($AM$9-$AL$9)),$AN$9-SQRT((1-AX44)*($AN$9-$AL$9)*($AN$9-$AM$9))),$AM$9)</f>
        <v>1.21640997723472</v>
      </c>
      <c r="AP44" s="17" t="n">
        <f aca="false">IFERROR(IF(AY44&lt;($AM$10-$AL$10)/($AN$10-$AL$10),$AL$10+SQRT(AY44*($AN$10-$AL$10)*($AM$10-$AL$10)),$AN$10-SQRT((1-AY44)*($AN$10-$AL$10)*($AN$10-$AM$10))),$AM$10)</f>
        <v>0.93146624373374</v>
      </c>
      <c r="AQ44" s="17" t="n">
        <f aca="false">IFERROR(IF(AZ44&lt;($AM$11-$AL$11)/($AN$11-$AL$11),$AL$11+SQRT(AZ44*($AN$11-$AL$11)*($AM$11-$AL$11)),$AN$11-SQRT((1-AZ44)*($AN$11-$AL$11)*($AN$11-$AM$11))),$AM$11)</f>
        <v>0.726699686342887</v>
      </c>
      <c r="AR44" s="17" t="n">
        <f aca="false">SUMPRODUCT((B24:B31&lt;=$B$6)*(C24:C31*AM44+D24:D31*AO44*$B$8*AQ44)/(1+AL44/100)^B24:B31)+C32*AM44*AP44/(1+AL44/100)^$B$6</f>
        <v>8832131.0221052</v>
      </c>
      <c r="AS44" s="17" t="n">
        <f aca="false">SUMPRODUCT((K24:K26&lt;=$B$6)*(L24:L26*AN44+M24:M26*AO44*$B$8*AQ44)/(1+AL44/100)^K24:K26)+L27*AN44*AP44/(1+AL44/100)^$B$6</f>
        <v>8716368.8230284</v>
      </c>
      <c r="AT44" s="17" t="n">
        <f aca="false">AS44-AR44</f>
        <v>-115762.199076792</v>
      </c>
      <c r="AU44" s="17" t="n">
        <f aca="true">RAND()</f>
        <v>0.88655489862594</v>
      </c>
      <c r="AV44" s="17" t="n">
        <f aca="true">RAND()</f>
        <v>0.903856576569584</v>
      </c>
      <c r="AW44" s="17" t="n">
        <f aca="true">RAND()</f>
        <v>0.652016810103686</v>
      </c>
      <c r="AX44" s="17" t="n">
        <f aca="true">RAND()</f>
        <v>0.590657784148477</v>
      </c>
      <c r="AY44" s="17" t="n">
        <f aca="true">RAND()</f>
        <v>0.744652477926812</v>
      </c>
      <c r="AZ44" s="17" t="n">
        <f aca="true">RAND()</f>
        <v>0.695130361448669</v>
      </c>
    </row>
    <row r="45" customFormat="false" ht="15" hidden="false" customHeight="false" outlineLevel="0" collapsed="false">
      <c r="A45" s="24" t="s">
        <v>112</v>
      </c>
      <c r="B45" s="25" t="n">
        <f aca="false">G33*($B$5/100)*(1+$B$5/100)^$B$6/((1+$B$5/100)^$B$6-1)</f>
        <v>449442.248152586</v>
      </c>
      <c r="C45" s="25" t="n">
        <f aca="false">P28*($B$5/100)*(1+$B$5/100)^$B$6/((1+$B$5/100)^$B$6-1)</f>
        <v>409620.087170175</v>
      </c>
      <c r="D45" s="25" t="n">
        <f aca="false">C45-B45</f>
        <v>-39822.1609824111</v>
      </c>
      <c r="AK45" s="0" t="n">
        <v>32</v>
      </c>
      <c r="AL45" s="17" t="n">
        <f aca="false">IFERROR(IF(AU45&lt;($AM$6-$AL$6)/($AN$6-$AL$6),$AL$6+SQRT(AU45*($AN$6-$AL$6)*($AM$6-$AL$6)),$AN$6-SQRT((1-AU45)*($AN$6-$AL$6)*($AN$6-$AM$6))),$AM$6)</f>
        <v>4.64372623277846</v>
      </c>
      <c r="AM45" s="17" t="n">
        <f aca="false">IFERROR(IF(AV45&lt;($AM$7-$AL$7)/($AN$7-$AL$7),$AL$7+SQRT(AV45*($AN$7-$AL$7)*($AM$7-$AL$7)),$AN$7-SQRT((1-AV45)*($AN$7-$AL$7)*($AN$7-$AM$7))),$AM$7)</f>
        <v>1.05947332744327</v>
      </c>
      <c r="AN45" s="17" t="n">
        <f aca="false">IFERROR(IF(AW45&lt;($AM$8-$AL$8)/($AN$8-$AL$8),$AL$8+SQRT(AW45*($AN$8-$AL$8)*($AM$8-$AL$8)),$AN$8-SQRT((1-AW45)*($AN$8-$AL$8)*($AN$8-$AM$8))),$AM$8)</f>
        <v>1.0815264063536</v>
      </c>
      <c r="AO45" s="17" t="n">
        <f aca="false">IFERROR(IF(AX45&lt;($AM$9-$AL$9)/($AN$9-$AL$9),$AL$9+SQRT(AX45*($AN$9-$AL$9)*($AM$9-$AL$9)),$AN$9-SQRT((1-AX45)*($AN$9-$AL$9)*($AN$9-$AM$9))),$AM$9)</f>
        <v>1.22291562984906</v>
      </c>
      <c r="AP45" s="17" t="n">
        <f aca="false">IFERROR(IF(AY45&lt;($AM$10-$AL$10)/($AN$10-$AL$10),$AL$10+SQRT(AY45*($AN$10-$AL$10)*($AM$10-$AL$10)),$AN$10-SQRT((1-AY45)*($AN$10-$AL$10)*($AN$10-$AM$10))),$AM$10)</f>
        <v>0.946474007862164</v>
      </c>
      <c r="AQ45" s="17" t="n">
        <f aca="false">IFERROR(IF(AZ45&lt;($AM$11-$AL$11)/($AN$11-$AL$11),$AL$11+SQRT(AZ45*($AN$11-$AL$11)*($AM$11-$AL$11)),$AN$11-SQRT((1-AZ45)*($AN$11-$AL$11)*($AN$11-$AM$11))),$AM$11)</f>
        <v>0.733593010802812</v>
      </c>
      <c r="AR45" s="17" t="n">
        <f aca="false">SUMPRODUCT((B24:B31&lt;=$B$6)*(C24:C31*AM45+D24:D31*AO45*$B$8*AQ45)/(1+AL45/100)^B24:B31)+C32*AM45*AP45/(1+AL45/100)^$B$6</f>
        <v>8504181.04445518</v>
      </c>
      <c r="AS45" s="17" t="n">
        <f aca="false">SUMPRODUCT((K24:K26&lt;=$B$6)*(L24:L26*AN45+M24:M26*AO45*$B$8*AQ45)/(1+AL45/100)^K24:K26)+L27*AN45*AP45/(1+AL45/100)^$B$6</f>
        <v>8892504.35607633</v>
      </c>
      <c r="AT45" s="17" t="n">
        <f aca="false">AS45-AR45</f>
        <v>388323.311621148</v>
      </c>
      <c r="AU45" s="17" t="n">
        <f aca="true">RAND()</f>
        <v>0.722398696695181</v>
      </c>
      <c r="AV45" s="17" t="n">
        <f aca="true">RAND()</f>
        <v>0.677329662617429</v>
      </c>
      <c r="AW45" s="17" t="n">
        <f aca="true">RAND()</f>
        <v>0.747703539945489</v>
      </c>
      <c r="AX45" s="17" t="n">
        <f aca="true">RAND()</f>
        <v>0.597426587778078</v>
      </c>
      <c r="AY45" s="17" t="n">
        <f aca="true">RAND()</f>
        <v>0.797356158786015</v>
      </c>
      <c r="AZ45" s="17" t="n">
        <f aca="true">RAND()</f>
        <v>0.710315575946487</v>
      </c>
    </row>
    <row r="46" customFormat="false" ht="15" hidden="false" customHeight="false" outlineLevel="0" collapsed="false">
      <c r="A46" s="24" t="s">
        <v>113</v>
      </c>
      <c r="B46" s="26" t="n">
        <f aca="false">IFERROR(G33/$B$14,0)</f>
        <v>166.912662448129</v>
      </c>
      <c r="C46" s="26" t="n">
        <f aca="false">IFERROR(P28/$B$14,0)</f>
        <v>152.123614597524</v>
      </c>
      <c r="D46" s="26" t="n">
        <f aca="false">C46-B46</f>
        <v>-14.7890478506053</v>
      </c>
      <c r="AK46" s="0" t="n">
        <v>33</v>
      </c>
      <c r="AL46" s="17" t="n">
        <f aca="false">IFERROR(IF(AU46&lt;($AM$6-$AL$6)/($AN$6-$AL$6),$AL$6+SQRT(AU46*($AN$6-$AL$6)*($AM$6-$AL$6)),$AN$6-SQRT((1-AU46)*($AN$6-$AL$6)*($AN$6-$AM$6))),$AM$6)</f>
        <v>4.00209336587175</v>
      </c>
      <c r="AM46" s="17" t="n">
        <f aca="false">IFERROR(IF(AV46&lt;($AM$7-$AL$7)/($AN$7-$AL$7),$AL$7+SQRT(AV46*($AN$7-$AL$7)*($AM$7-$AL$7)),$AN$7-SQRT((1-AV46)*($AN$7-$AL$7)*($AN$7-$AM$7))),$AM$7)</f>
        <v>0.992380204041567</v>
      </c>
      <c r="AN46" s="17" t="n">
        <f aca="false">IFERROR(IF(AW46&lt;($AM$8-$AL$8)/($AN$8-$AL$8),$AL$8+SQRT(AW46*($AN$8-$AL$8)*($AM$8-$AL$8)),$AN$8-SQRT((1-AW46)*($AN$8-$AL$8)*($AN$8-$AM$8))),$AM$8)</f>
        <v>1.05756512259882</v>
      </c>
      <c r="AO46" s="17" t="n">
        <f aca="false">IFERROR(IF(AX46&lt;($AM$9-$AL$9)/($AN$9-$AL$9),$AL$9+SQRT(AX46*($AN$9-$AL$9)*($AM$9-$AL$9)),$AN$9-SQRT((1-AX46)*($AN$9-$AL$9)*($AN$9-$AM$9))),$AM$9)</f>
        <v>0.717121505013312</v>
      </c>
      <c r="AP46" s="17" t="n">
        <f aca="false">IFERROR(IF(AY46&lt;($AM$10-$AL$10)/($AN$10-$AL$10),$AL$10+SQRT(AY46*($AN$10-$AL$10)*($AM$10-$AL$10)),$AN$10-SQRT((1-AY46)*($AN$10-$AL$10)*($AN$10-$AM$10))),$AM$10)</f>
        <v>0.925178482574528</v>
      </c>
      <c r="AQ46" s="17" t="n">
        <f aca="false">IFERROR(IF(AZ46&lt;($AM$11-$AL$11)/($AN$11-$AL$11),$AL$11+SQRT(AZ46*($AN$11-$AL$11)*($AM$11-$AL$11)),$AN$11-SQRT((1-AZ46)*($AN$11-$AL$11)*($AN$11-$AM$11))),$AM$11)</f>
        <v>0.508810808483128</v>
      </c>
      <c r="AR46" s="17" t="n">
        <f aca="false">SUMPRODUCT((B24:B31&lt;=$B$6)*(C24:C31*AM46+D24:D31*AO46*$B$8*AQ46)/(1+AL46/100)^B24:B31)+C32*AM46*AP46/(1+AL46/100)^$B$6</f>
        <v>8099473.54654036</v>
      </c>
      <c r="AS46" s="17" t="n">
        <f aca="false">SUMPRODUCT((K24:K26&lt;=$B$6)*(L24:L26*AN46+M24:M26*AO46*$B$8*AQ46)/(1+AL46/100)^K24:K26)+L27*AN46*AP46/(1+AL46/100)^$B$6</f>
        <v>8605259.65824045</v>
      </c>
      <c r="AT46" s="17" t="n">
        <f aca="false">AS46-AR46</f>
        <v>505786.111700087</v>
      </c>
      <c r="AU46" s="17" t="n">
        <f aca="true">RAND()</f>
        <v>0.550627790652492</v>
      </c>
      <c r="AV46" s="17" t="n">
        <f aca="true">RAND()</f>
        <v>0.411223810078611</v>
      </c>
      <c r="AW46" s="17" t="n">
        <f aca="true">RAND()</f>
        <v>0.6708339374186</v>
      </c>
      <c r="AX46" s="17" t="n">
        <f aca="true">RAND()</f>
        <v>0.0628556639189942</v>
      </c>
      <c r="AY46" s="17" t="n">
        <f aca="true">RAND()</f>
        <v>0.723106968177514</v>
      </c>
      <c r="AZ46" s="17" t="n">
        <f aca="true">RAND()</f>
        <v>0.177967158119909</v>
      </c>
    </row>
    <row r="47" customFormat="false" ht="15" hidden="false" customHeight="false" outlineLevel="0" collapsed="false">
      <c r="A47" s="24" t="s">
        <v>114</v>
      </c>
      <c r="B47" s="27" t="n">
        <f aca="false">SUMPRODUCT((B24:B31&lt;=$B$6)*D24:D31)*$B$10</f>
        <v>57</v>
      </c>
      <c r="C47" s="27" t="n">
        <f aca="false">SUMPRODUCT((K24:K26&lt;=$B$6)*M24:M26)*$B$10</f>
        <v>27</v>
      </c>
      <c r="D47" s="27" t="n">
        <f aca="false">C47-B47</f>
        <v>-30</v>
      </c>
      <c r="AK47" s="0" t="n">
        <v>34</v>
      </c>
      <c r="AL47" s="17" t="n">
        <f aca="false">IFERROR(IF(AU47&lt;($AM$6-$AL$6)/($AN$6-$AL$6),$AL$6+SQRT(AU47*($AN$6-$AL$6)*($AM$6-$AL$6)),$AN$6-SQRT((1-AU47)*($AN$6-$AL$6)*($AN$6-$AM$6))),$AM$6)</f>
        <v>3.30002352435675</v>
      </c>
      <c r="AM47" s="17" t="n">
        <f aca="false">IFERROR(IF(AV47&lt;($AM$7-$AL$7)/($AN$7-$AL$7),$AL$7+SQRT(AV47*($AN$7-$AL$7)*($AM$7-$AL$7)),$AN$7-SQRT((1-AV47)*($AN$7-$AL$7)*($AN$7-$AM$7))),$AM$7)</f>
        <v>1.09144366531212</v>
      </c>
      <c r="AN47" s="17" t="n">
        <f aca="false">IFERROR(IF(AW47&lt;($AM$8-$AL$8)/($AN$8-$AL$8),$AL$8+SQRT(AW47*($AN$8-$AL$8)*($AM$8-$AL$8)),$AN$8-SQRT((1-AW47)*($AN$8-$AL$8)*($AN$8-$AM$8))),$AM$8)</f>
        <v>0.98521284406228</v>
      </c>
      <c r="AO47" s="17" t="n">
        <f aca="false">IFERROR(IF(AX47&lt;($AM$9-$AL$9)/($AN$9-$AL$9),$AL$9+SQRT(AX47*($AN$9-$AL$9)*($AM$9-$AL$9)),$AN$9-SQRT((1-AX47)*($AN$9-$AL$9)*($AN$9-$AM$9))),$AM$9)</f>
        <v>1.39226041438547</v>
      </c>
      <c r="AP47" s="17" t="n">
        <f aca="false">IFERROR(IF(AY47&lt;($AM$10-$AL$10)/($AN$10-$AL$10),$AL$10+SQRT(AY47*($AN$10-$AL$10)*($AM$10-$AL$10)),$AN$10-SQRT((1-AY47)*($AN$10-$AL$10)*($AN$10-$AM$10))),$AM$10)</f>
        <v>0.779861112645948</v>
      </c>
      <c r="AQ47" s="17" t="n">
        <f aca="false">IFERROR(IF(AZ47&lt;($AM$11-$AL$11)/($AN$11-$AL$11),$AL$11+SQRT(AZ47*($AN$11-$AL$11)*($AM$11-$AL$11)),$AN$11-SQRT((1-AZ47)*($AN$11-$AL$11)*($AN$11-$AM$11))),$AM$11)</f>
        <v>0.593865763761225</v>
      </c>
      <c r="AR47" s="17" t="n">
        <f aca="false">SUMPRODUCT((B24:B31&lt;=$B$6)*(C24:C31*AM47+D24:D31*AO47*$B$8*AQ47)/(1+AL47/100)^B24:B31)+C32*AM47*AP47/(1+AL47/100)^$B$6</f>
        <v>9393332.31135602</v>
      </c>
      <c r="AS47" s="17" t="n">
        <f aca="false">SUMPRODUCT((K24:K26&lt;=$B$6)*(L24:L26*AN47+M24:M26*AO47*$B$8*AQ47)/(1+AL47/100)^K24:K26)+L27*AN47*AP47/(1+AL47/100)^$B$6</f>
        <v>8104856.50684336</v>
      </c>
      <c r="AT47" s="17" t="n">
        <f aca="false">AS47-AR47</f>
        <v>-1288475.80451266</v>
      </c>
      <c r="AU47" s="17" t="n">
        <f aca="true">RAND()</f>
        <v>0.315508703984327</v>
      </c>
      <c r="AV47" s="17" t="n">
        <f aca="true">RAND()</f>
        <v>0.776532344269727</v>
      </c>
      <c r="AW47" s="17" t="n">
        <f aca="true">RAND()</f>
        <v>0.381153306729316</v>
      </c>
      <c r="AX47" s="17" t="n">
        <f aca="true">RAND()</f>
        <v>0.753768397384722</v>
      </c>
      <c r="AY47" s="17" t="n">
        <f aca="true">RAND()</f>
        <v>0.313288969485712</v>
      </c>
      <c r="AZ47" s="17" t="n">
        <f aca="true">RAND()</f>
        <v>0.35247790657538</v>
      </c>
    </row>
    <row r="48" customFormat="false" ht="15" hidden="false" customHeight="false" outlineLevel="0" collapsed="false">
      <c r="A48" s="24" t="s">
        <v>115</v>
      </c>
      <c r="B48" s="28" t="n">
        <f aca="false">1-(SUMPRODUCT((B24:B31&lt;=$B$6)*D24:D31)*$B$10)/($B$6*365)</f>
        <v>0.994794520547945</v>
      </c>
      <c r="C48" s="28" t="n">
        <f aca="false">1-(SUMPRODUCT((K24:K26&lt;=$B$6)*M24:M26)*$B$10)/($B$6*365)</f>
        <v>0.997534246575343</v>
      </c>
      <c r="D48" s="28" t="n">
        <f aca="false">C48-B48</f>
        <v>0.00273972602739725</v>
      </c>
      <c r="AK48" s="0" t="n">
        <v>35</v>
      </c>
      <c r="AL48" s="17" t="n">
        <f aca="false">IFERROR(IF(AU48&lt;($AM$6-$AL$6)/($AN$6-$AL$6),$AL$6+SQRT(AU48*($AN$6-$AL$6)*($AM$6-$AL$6)),$AN$6-SQRT((1-AU48)*($AN$6-$AL$6)*($AN$6-$AM$6))),$AM$6)</f>
        <v>5.91454467397349</v>
      </c>
      <c r="AM48" s="17" t="n">
        <f aca="false">IFERROR(IF(AV48&lt;($AM$7-$AL$7)/($AN$7-$AL$7),$AL$7+SQRT(AV48*($AN$7-$AL$7)*($AM$7-$AL$7)),$AN$7-SQRT((1-AV48)*($AN$7-$AL$7)*($AN$7-$AM$7))),$AM$7)</f>
        <v>1.0968081280199</v>
      </c>
      <c r="AN48" s="17" t="n">
        <f aca="false">IFERROR(IF(AW48&lt;($AM$8-$AL$8)/($AN$8-$AL$8),$AL$8+SQRT(AW48*($AN$8-$AL$8)*($AM$8-$AL$8)),$AN$8-SQRT((1-AW48)*($AN$8-$AL$8)*($AN$8-$AM$8))),$AM$8)</f>
        <v>1.01199403591995</v>
      </c>
      <c r="AO48" s="17" t="n">
        <f aca="false">IFERROR(IF(AX48&lt;($AM$9-$AL$9)/($AN$9-$AL$9),$AL$9+SQRT(AX48*($AN$9-$AL$9)*($AM$9-$AL$9)),$AN$9-SQRT((1-AX48)*($AN$9-$AL$9)*($AN$9-$AM$9))),$AM$9)</f>
        <v>0.978081444515962</v>
      </c>
      <c r="AP48" s="17" t="n">
        <f aca="false">IFERROR(IF(AY48&lt;($AM$10-$AL$10)/($AN$10-$AL$10),$AL$10+SQRT(AY48*($AN$10-$AL$10)*($AM$10-$AL$10)),$AN$10-SQRT((1-AY48)*($AN$10-$AL$10)*($AN$10-$AM$10))),$AM$10)</f>
        <v>0.885057397303954</v>
      </c>
      <c r="AQ48" s="17" t="n">
        <f aca="false">IFERROR(IF(AZ48&lt;($AM$11-$AL$11)/($AN$11-$AL$11),$AL$11+SQRT(AZ48*($AN$11-$AL$11)*($AM$11-$AL$11)),$AN$11-SQRT((1-AZ48)*($AN$11-$AL$11)*($AN$11-$AM$11))),$AM$11)</f>
        <v>0.351327212996801</v>
      </c>
      <c r="AR48" s="17" t="n">
        <f aca="false">SUMPRODUCT((B24:B31&lt;=$B$6)*(C24:C31*AM48+D24:D31*AO48*$B$8*AQ48)/(1+AL48/100)^B24:B31)+C32*AM48*AP48/(1+AL48/100)^$B$6</f>
        <v>8204237.47038649</v>
      </c>
      <c r="AS48" s="17" t="n">
        <f aca="false">SUMPRODUCT((K24:K26&lt;=$B$6)*(L24:L26*AN48+M24:M26*AO48*$B$8*AQ48)/(1+AL48/100)^K24:K26)+L27*AN48*AP48/(1+AL48/100)^$B$6</f>
        <v>8391973.29107487</v>
      </c>
      <c r="AT48" s="17" t="n">
        <f aca="false">AS48-AR48</f>
        <v>187735.820688387</v>
      </c>
      <c r="AU48" s="17" t="n">
        <f aca="true">RAND()</f>
        <v>0.941089336760034</v>
      </c>
      <c r="AV48" s="17" t="n">
        <f aca="true">RAND()</f>
        <v>0.791397780970946</v>
      </c>
      <c r="AW48" s="17" t="n">
        <f aca="true">RAND()</f>
        <v>0.496472542776232</v>
      </c>
      <c r="AX48" s="17" t="n">
        <f aca="true">RAND()</f>
        <v>0.304749156787292</v>
      </c>
      <c r="AY48" s="17" t="n">
        <f aca="true">RAND()</f>
        <v>0.59307679687398</v>
      </c>
      <c r="AZ48" s="17" t="n">
        <f aca="true">RAND()</f>
        <v>0.0107529909959958</v>
      </c>
    </row>
    <row r="49" customFormat="false" ht="15" hidden="false" customHeight="false" outlineLevel="0" collapsed="false">
      <c r="A49" s="24" t="s">
        <v>116</v>
      </c>
      <c r="B49" s="25" t="n">
        <f aca="false">SUMPRODUCT((B24:B31&lt;=$B$6)*F24:F31)</f>
        <v>503958.66</v>
      </c>
      <c r="C49" s="25" t="n">
        <f aca="false">SUMPRODUCT((K24:K26&lt;=$B$6)*O24:O26)</f>
        <v>238717.26</v>
      </c>
      <c r="D49" s="25" t="n">
        <f aca="false">C49-B49</f>
        <v>-265241.4</v>
      </c>
      <c r="AK49" s="0" t="n">
        <v>36</v>
      </c>
      <c r="AL49" s="17" t="n">
        <f aca="false">IFERROR(IF(AU49&lt;($AM$6-$AL$6)/($AN$6-$AL$6),$AL$6+SQRT(AU49*($AN$6-$AL$6)*($AM$6-$AL$6)),$AN$6-SQRT((1-AU49)*($AN$6-$AL$6)*($AN$6-$AM$6))),$AM$6)</f>
        <v>6.20629489691554</v>
      </c>
      <c r="AM49" s="17" t="n">
        <f aca="false">IFERROR(IF(AV49&lt;($AM$7-$AL$7)/($AN$7-$AL$7),$AL$7+SQRT(AV49*($AN$7-$AL$7)*($AM$7-$AL$7)),$AN$7-SQRT((1-AV49)*($AN$7-$AL$7)*($AN$7-$AM$7))),$AM$7)</f>
        <v>1.12690813246509</v>
      </c>
      <c r="AN49" s="17" t="n">
        <f aca="false">IFERROR(IF(AW49&lt;($AM$8-$AL$8)/($AN$8-$AL$8),$AL$8+SQRT(AW49*($AN$8-$AL$8)*($AM$8-$AL$8)),$AN$8-SQRT((1-AW49)*($AN$8-$AL$8)*($AN$8-$AM$8))),$AM$8)</f>
        <v>0.880506287138293</v>
      </c>
      <c r="AO49" s="17" t="n">
        <f aca="false">IFERROR(IF(AX49&lt;($AM$9-$AL$9)/($AN$9-$AL$9),$AL$9+SQRT(AX49*($AN$9-$AL$9)*($AM$9-$AL$9)),$AN$9-SQRT((1-AX49)*($AN$9-$AL$9)*($AN$9-$AM$9))),$AM$9)</f>
        <v>1.10218059321458</v>
      </c>
      <c r="AP49" s="17" t="n">
        <f aca="false">IFERROR(IF(AY49&lt;($AM$10-$AL$10)/($AN$10-$AL$10),$AL$10+SQRT(AY49*($AN$10-$AL$10)*($AM$10-$AL$10)),$AN$10-SQRT((1-AY49)*($AN$10-$AL$10)*($AN$10-$AM$10))),$AM$10)</f>
        <v>0.789365812855723</v>
      </c>
      <c r="AQ49" s="17" t="n">
        <f aca="false">IFERROR(IF(AZ49&lt;($AM$11-$AL$11)/($AN$11-$AL$11),$AL$11+SQRT(AZ49*($AN$11-$AL$11)*($AM$11-$AL$11)),$AN$11-SQRT((1-AZ49)*($AN$11-$AL$11)*($AN$11-$AM$11))),$AM$11)</f>
        <v>0.561712587833496</v>
      </c>
      <c r="AR49" s="17" t="n">
        <f aca="false">SUMPRODUCT((B24:B31&lt;=$B$6)*(C24:C31*AM49+D24:D31*AO49*$B$8*AQ49)/(1+AL49/100)^B24:B31)+C32*AM49*AP49/(1+AL49/100)^$B$6</f>
        <v>8393819.09751237</v>
      </c>
      <c r="AS49" s="17" t="n">
        <f aca="false">SUMPRODUCT((K24:K26&lt;=$B$6)*(L24:L26*AN49+M24:M26*AO49*$B$8*AQ49)/(1+AL49/100)^K24:K26)+L27*AN49*AP49/(1+AL49/100)^$B$6</f>
        <v>7360531.58790707</v>
      </c>
      <c r="AT49" s="17" t="n">
        <f aca="false">AS49-AR49</f>
        <v>-1033287.5096053</v>
      </c>
      <c r="AU49" s="17" t="n">
        <f aca="true">RAND()</f>
        <v>0.968501610466885</v>
      </c>
      <c r="AV49" s="17" t="n">
        <f aca="true">RAND()</f>
        <v>0.865319041304596</v>
      </c>
      <c r="AW49" s="17" t="n">
        <f aca="true">RAND()</f>
        <v>0.0720140252088144</v>
      </c>
      <c r="AX49" s="17" t="n">
        <f aca="true">RAND()</f>
        <v>0.462613541866323</v>
      </c>
      <c r="AY49" s="17" t="n">
        <f aca="true">RAND()</f>
        <v>0.334930294598614</v>
      </c>
      <c r="AZ49" s="17" t="n">
        <f aca="true">RAND()</f>
        <v>0.279565218900022</v>
      </c>
    </row>
    <row r="50" customFormat="false" ht="15" hidden="false" customHeight="false" outlineLevel="0" collapsed="false">
      <c r="A50" s="9" t="s">
        <v>117</v>
      </c>
      <c r="B50" s="9" t="str">
        <f aca="false">IF(C44&lt;B44,"PCC","HMA")</f>
        <v>PCC</v>
      </c>
      <c r="C50" s="14" t="n">
        <f aca="false">ABS(D44)</f>
        <v>780531.930744892</v>
      </c>
      <c r="D50" s="29" t="n">
        <f aca="false">IFERROR(ABS(D44)/MAX(B44,C44),0)</f>
        <v>0.0886035105647019</v>
      </c>
      <c r="E50" s="5" t="str">
        <f aca="false">IF(D50&lt;0.1,"Margin inside estimating noise (&lt;10%): treat as a tie on cost; decide on closures and constructability","Margin outside estimating noise")</f>
        <v>Margin inside estimating noise (&lt;10%): treat as a tie on cost; decide on closures and constructability</v>
      </c>
      <c r="AK50" s="0" t="n">
        <v>37</v>
      </c>
      <c r="AL50" s="17" t="n">
        <f aca="false">IFERROR(IF(AU50&lt;($AM$6-$AL$6)/($AN$6-$AL$6),$AL$6+SQRT(AU50*($AN$6-$AL$6)*($AM$6-$AL$6)),$AN$6-SQRT((1-AU50)*($AN$6-$AL$6)*($AN$6-$AM$6))),$AM$6)</f>
        <v>4.84806852927414</v>
      </c>
      <c r="AM50" s="17" t="n">
        <f aca="false">IFERROR(IF(AV50&lt;($AM$7-$AL$7)/($AN$7-$AL$7),$AL$7+SQRT(AV50*($AN$7-$AL$7)*($AM$7-$AL$7)),$AN$7-SQRT((1-AV50)*($AN$7-$AL$7)*($AN$7-$AM$7))),$AM$7)</f>
        <v>1.03756192835079</v>
      </c>
      <c r="AN50" s="17" t="n">
        <f aca="false">IFERROR(IF(AW50&lt;($AM$8-$AL$8)/($AN$8-$AL$8),$AL$8+SQRT(AW50*($AN$8-$AL$8)*($AM$8-$AL$8)),$AN$8-SQRT((1-AW50)*($AN$8-$AL$8)*($AN$8-$AM$8))),$AM$8)</f>
        <v>1.07923989476768</v>
      </c>
      <c r="AO50" s="17" t="n">
        <f aca="false">IFERROR(IF(AX50&lt;($AM$9-$AL$9)/($AN$9-$AL$9),$AL$9+SQRT(AX50*($AN$9-$AL$9)*($AM$9-$AL$9)),$AN$9-SQRT((1-AX50)*($AN$9-$AL$9)*($AN$9-$AM$9))),$AM$9)</f>
        <v>0.801581998699222</v>
      </c>
      <c r="AP50" s="17" t="n">
        <f aca="false">IFERROR(IF(AY50&lt;($AM$10-$AL$10)/($AN$10-$AL$10),$AL$10+SQRT(AY50*($AN$10-$AL$10)*($AM$10-$AL$10)),$AN$10-SQRT((1-AY50)*($AN$10-$AL$10)*($AN$10-$AM$10))),$AM$10)</f>
        <v>0.782113419888121</v>
      </c>
      <c r="AQ50" s="17" t="n">
        <f aca="false">IFERROR(IF(AZ50&lt;($AM$11-$AL$11)/($AN$11-$AL$11),$AL$11+SQRT(AZ50*($AN$11-$AL$11)*($AM$11-$AL$11)),$AN$11-SQRT((1-AZ50)*($AN$11-$AL$11)*($AN$11-$AM$11))),$AM$11)</f>
        <v>0.701417651508304</v>
      </c>
      <c r="AR50" s="17" t="n">
        <f aca="false">SUMPRODUCT((B24:B31&lt;=$B$6)*(C24:C31*AM50+D24:D31*AO50*$B$8*AQ50)/(1+AL50/100)^B24:B31)+C32*AM50*AP50/(1+AL50/100)^$B$6</f>
        <v>8183694.67613804</v>
      </c>
      <c r="AS50" s="17" t="n">
        <f aca="false">SUMPRODUCT((K24:K26&lt;=$B$6)*(L24:L26*AN50+M24:M26*AO50*$B$8*AQ50)/(1+AL50/100)^K24:K26)+L27*AN50*AP50/(1+AL50/100)^$B$6</f>
        <v>8954286.04342682</v>
      </c>
      <c r="AT50" s="17" t="n">
        <f aca="false">AS50-AR50</f>
        <v>770591.367288782</v>
      </c>
      <c r="AU50" s="17" t="n">
        <f aca="true">RAND()</f>
        <v>0.768459547264982</v>
      </c>
      <c r="AV50" s="17" t="n">
        <f aca="true">RAND()</f>
        <v>0.59884502856856</v>
      </c>
      <c r="AW50" s="17" t="n">
        <f aca="true">RAND()</f>
        <v>0.740808768542644</v>
      </c>
      <c r="AX50" s="17" t="n">
        <f aca="true">RAND()</f>
        <v>0.121268935919224</v>
      </c>
      <c r="AY50" s="17" t="n">
        <f aca="true">RAND()</f>
        <v>0.318351926723886</v>
      </c>
      <c r="AZ50" s="17" t="n">
        <f aca="true">RAND()</f>
        <v>0.636116657833401</v>
      </c>
    </row>
    <row r="51" customFormat="false" ht="15" hidden="false" customHeight="false" outlineLevel="0" collapsed="false">
      <c r="A51" s="9" t="s">
        <v>118</v>
      </c>
      <c r="B51" s="0" t="str">
        <f aca="false">IF((SUMPRODUCT((K24:K26&lt;=$B$6)*(L24:L26*$B$12+M24:M26*$B$10*$B$8*$B$9)/(1+7/100)^K24:K26)+L27*$B$12*$B$13/(1+7/100)^$B$6)&lt;(SUMPRODUCT((B24:B31&lt;=$B$6)*(C24:C31*$B$11+D24:D31*$B$10*$B$8*$B$9)/(1+7/100)^B24:B31)+C32*$B$11*$B$13/(1+7/100)^$B$6),"PCC","HMA")</f>
        <v>HMA</v>
      </c>
      <c r="C51" s="9" t="str">
        <f aca="false">IF(B51=B50,"Yes","No - decision depends on the discount rate")</f>
        <v>No - decision depends on the discount rate</v>
      </c>
      <c r="AK51" s="0" t="n">
        <v>38</v>
      </c>
      <c r="AL51" s="17" t="n">
        <f aca="false">IFERROR(IF(AU51&lt;($AM$6-$AL$6)/($AN$6-$AL$6),$AL$6+SQRT(AU51*($AN$6-$AL$6)*($AM$6-$AL$6)),$AN$6-SQRT((1-AU51)*($AN$6-$AL$6)*($AN$6-$AM$6))),$AM$6)</f>
        <v>2.73581473324774</v>
      </c>
      <c r="AM51" s="17" t="n">
        <f aca="false">IFERROR(IF(AV51&lt;($AM$7-$AL$7)/($AN$7-$AL$7),$AL$7+SQRT(AV51*($AN$7-$AL$7)*($AM$7-$AL$7)),$AN$7-SQRT((1-AV51)*($AN$7-$AL$7)*($AN$7-$AM$7))),$AM$7)</f>
        <v>1.12979529903993</v>
      </c>
      <c r="AN51" s="17" t="n">
        <f aca="false">IFERROR(IF(AW51&lt;($AM$8-$AL$8)/($AN$8-$AL$8),$AL$8+SQRT(AW51*($AN$8-$AL$8)*($AM$8-$AL$8)),$AN$8-SQRT((1-AW51)*($AN$8-$AL$8)*($AN$8-$AM$8))),$AM$8)</f>
        <v>0.883389047262762</v>
      </c>
      <c r="AO51" s="17" t="n">
        <f aca="false">IFERROR(IF(AX51&lt;($AM$9-$AL$9)/($AN$9-$AL$9),$AL$9+SQRT(AX51*($AN$9-$AL$9)*($AM$9-$AL$9)),$AN$9-SQRT((1-AX51)*($AN$9-$AL$9)*($AN$9-$AM$9))),$AM$9)</f>
        <v>0.96399862971254</v>
      </c>
      <c r="AP51" s="17" t="n">
        <f aca="false">IFERROR(IF(AY51&lt;($AM$10-$AL$10)/($AN$10-$AL$10),$AL$10+SQRT(AY51*($AN$10-$AL$10)*($AM$10-$AL$10)),$AN$10-SQRT((1-AY51)*($AN$10-$AL$10)*($AN$10-$AM$10))),$AM$10)</f>
        <v>0.530543414990226</v>
      </c>
      <c r="AQ51" s="17" t="n">
        <f aca="false">IFERROR(IF(AZ51&lt;($AM$11-$AL$11)/($AN$11-$AL$11),$AL$11+SQRT(AZ51*($AN$11-$AL$11)*($AM$11-$AL$11)),$AN$11-SQRT((1-AZ51)*($AN$11-$AL$11)*($AN$11-$AM$11))),$AM$11)</f>
        <v>0.593644677649451</v>
      </c>
      <c r="AR51" s="17" t="n">
        <f aca="false">SUMPRODUCT((B24:B31&lt;=$B$6)*(C24:C31*AM51+D24:D31*AO51*$B$8*AQ51)/(1+AL51/100)^B24:B31)+C32*AM51*AP51/(1+AL51/100)^$B$6</f>
        <v>10000798.5319356</v>
      </c>
      <c r="AS51" s="17" t="n">
        <f aca="false">SUMPRODUCT((K24:K26&lt;=$B$6)*(L24:L26*AN51+M24:M26*AO51*$B$8*AQ51)/(1+AL51/100)^K24:K26)+L27*AN51*AP51/(1+AL51/100)^$B$6</f>
        <v>7407006.59155454</v>
      </c>
      <c r="AT51" s="17" t="n">
        <f aca="false">AS51-AR51</f>
        <v>-2593791.94038103</v>
      </c>
      <c r="AU51" s="17" t="n">
        <f aca="true">RAND()</f>
        <v>0.10828466433289</v>
      </c>
      <c r="AV51" s="17" t="n">
        <f aca="true">RAND()</f>
        <v>0.871562932151998</v>
      </c>
      <c r="AW51" s="17" t="n">
        <f aca="true">RAND()</f>
        <v>0.0772637022599023</v>
      </c>
      <c r="AX51" s="17" t="n">
        <f aca="true">RAND()</f>
        <v>0.287059637833486</v>
      </c>
      <c r="AY51" s="17" t="n">
        <f aca="true">RAND()</f>
        <v>0.00373160079706073</v>
      </c>
      <c r="AZ51" s="17" t="n">
        <f aca="true">RAND()</f>
        <v>0.35194774168102</v>
      </c>
    </row>
    <row r="52" customFormat="false" ht="15" hidden="false" customHeight="false" outlineLevel="0" collapsed="false">
      <c r="A52" s="9" t="s">
        <v>119</v>
      </c>
      <c r="B52" s="30" t="n">
        <f aca="false">BC7</f>
        <v>0.527</v>
      </c>
      <c r="C52" s="5" t="str">
        <f aca="false">"P10 "&amp;TEXT(BC9,"$#,##0,,")&amp;"M   P90 "&amp;TEXT(BC11,"$#,##0,,")&amp;"M   (PCC - HMA)"</f>
        <v>P10 -$2M   P90 $1M   (PCC - HMA)</v>
      </c>
      <c r="AK52" s="0" t="n">
        <v>39</v>
      </c>
      <c r="AL52" s="17" t="n">
        <f aca="false">IFERROR(IF(AU52&lt;($AM$6-$AL$6)/($AN$6-$AL$6),$AL$6+SQRT(AU52*($AN$6-$AL$6)*($AM$6-$AL$6)),$AN$6-SQRT((1-AU52)*($AN$6-$AL$6)*($AN$6-$AM$6))),$AM$6)</f>
        <v>3.79259151946913</v>
      </c>
      <c r="AM52" s="17" t="n">
        <f aca="false">IFERROR(IF(AV52&lt;($AM$7-$AL$7)/($AN$7-$AL$7),$AL$7+SQRT(AV52*($AN$7-$AL$7)*($AM$7-$AL$7)),$AN$7-SQRT((1-AV52)*($AN$7-$AL$7)*($AN$7-$AM$7))),$AM$7)</f>
        <v>1.178467155199</v>
      </c>
      <c r="AN52" s="17" t="n">
        <f aca="false">IFERROR(IF(AW52&lt;($AM$8-$AL$8)/($AN$8-$AL$8),$AL$8+SQRT(AW52*($AN$8-$AL$8)*($AM$8-$AL$8)),$AN$8-SQRT((1-AW52)*($AN$8-$AL$8)*($AN$8-$AM$8))),$AM$8)</f>
        <v>1.09998648590266</v>
      </c>
      <c r="AO52" s="17" t="n">
        <f aca="false">IFERROR(IF(AX52&lt;($AM$9-$AL$9)/($AN$9-$AL$9),$AL$9+SQRT(AX52*($AN$9-$AL$9)*($AM$9-$AL$9)),$AN$9-SQRT((1-AX52)*($AN$9-$AL$9)*($AN$9-$AM$9))),$AM$9)</f>
        <v>1.78008469844631</v>
      </c>
      <c r="AP52" s="17" t="n">
        <f aca="false">IFERROR(IF(AY52&lt;($AM$10-$AL$10)/($AN$10-$AL$10),$AL$10+SQRT(AY52*($AN$10-$AL$10)*($AM$10-$AL$10)),$AN$10-SQRT((1-AY52)*($AN$10-$AL$10)*($AN$10-$AM$10))),$AM$10)</f>
        <v>0.809390958839428</v>
      </c>
      <c r="AQ52" s="17" t="n">
        <f aca="false">IFERROR(IF(AZ52&lt;($AM$11-$AL$11)/($AN$11-$AL$11),$AL$11+SQRT(AZ52*($AN$11-$AL$11)*($AM$11-$AL$11)),$AN$11-SQRT((1-AZ52)*($AN$11-$AL$11)*($AN$11-$AM$11))),$AM$11)</f>
        <v>0.349242013735797</v>
      </c>
      <c r="AR52" s="17" t="n">
        <f aca="false">SUMPRODUCT((B24:B31&lt;=$B$6)*(C24:C31*AM52+D24:D31*AO52*$B$8*AQ52)/(1+AL52/100)^B24:B31)+C32*AM52*AP52/(1+AL52/100)^$B$6</f>
        <v>9788428.94465811</v>
      </c>
      <c r="AS52" s="17" t="n">
        <f aca="false">SUMPRODUCT((K24:K26&lt;=$B$6)*(L24:L26*AN52+M24:M26*AO52*$B$8*AQ52)/(1+AL52/100)^K24:K26)+L27*AN52*AP52/(1+AL52/100)^$B$6</f>
        <v>9037707.40311462</v>
      </c>
      <c r="AT52" s="17" t="n">
        <f aca="false">AS52-AR52</f>
        <v>-750721.541543497</v>
      </c>
      <c r="AU52" s="17" t="n">
        <f aca="true">RAND()</f>
        <v>0.485626541950932</v>
      </c>
      <c r="AV52" s="17" t="n">
        <f aca="true">RAND()</f>
        <v>0.954516018797125</v>
      </c>
      <c r="AW52" s="17" t="n">
        <f aca="true">RAND()</f>
        <v>0.799963960783702</v>
      </c>
      <c r="AX52" s="17" t="n">
        <f aca="true">RAND()</f>
        <v>0.967758173428367</v>
      </c>
      <c r="AY52" s="17" t="n">
        <f aca="true">RAND()</f>
        <v>0.382891061646322</v>
      </c>
      <c r="AZ52" s="17" t="n">
        <f aca="true">RAND()</f>
        <v>0.00989704455818937</v>
      </c>
    </row>
    <row r="53" customFormat="false" ht="15" hidden="false" customHeight="false" outlineLevel="0" collapsed="false">
      <c r="AK53" s="0" t="n">
        <v>40</v>
      </c>
      <c r="AL53" s="0" t="n">
        <f aca="false">IFERROR(IF(AU53&lt;($AM$6-$AL$6)/($AN$6-$AL$6),$AL$6+SQRT(AU53*($AN$6-$AL$6)*($AM$6-$AL$6)),$AN$6-SQRT((1-AU53)*($AN$6-$AL$6)*($AN$6-$AM$6))),$AM$6)</f>
        <v>3.72638836539161</v>
      </c>
      <c r="AM53" s="0" t="n">
        <f aca="false">IFERROR(IF(AV53&lt;($AM$7-$AL$7)/($AN$7-$AL$7),$AL$7+SQRT(AV53*($AN$7-$AL$7)*($AM$7-$AL$7)),$AN$7-SQRT((1-AV53)*($AN$7-$AL$7)*($AN$7-$AM$7))),$AM$7)</f>
        <v>0.994156463310486</v>
      </c>
      <c r="AN53" s="0" t="n">
        <f aca="false">IFERROR(IF(AW53&lt;($AM$8-$AL$8)/($AN$8-$AL$8),$AL$8+SQRT(AW53*($AN$8-$AL$8)*($AM$8-$AL$8)),$AN$8-SQRT((1-AW53)*($AN$8-$AL$8)*($AN$8-$AM$8))),$AM$8)</f>
        <v>0.847930485126502</v>
      </c>
      <c r="AO53" s="0" t="n">
        <f aca="false">IFERROR(IF(AX53&lt;($AM$9-$AL$9)/($AN$9-$AL$9),$AL$9+SQRT(AX53*($AN$9-$AL$9)*($AM$9-$AL$9)),$AN$9-SQRT((1-AX53)*($AN$9-$AL$9)*($AN$9-$AM$9))),$AM$9)</f>
        <v>0.712688271537921</v>
      </c>
      <c r="AP53" s="0" t="n">
        <f aca="false">IFERROR(IF(AY53&lt;($AM$10-$AL$10)/($AN$10-$AL$10),$AL$10+SQRT(AY53*($AN$10-$AL$10)*($AM$10-$AL$10)),$AN$10-SQRT((1-AY53)*($AN$10-$AL$10)*($AN$10-$AM$10))),$AM$10)</f>
        <v>0.950951978102037</v>
      </c>
      <c r="AQ53" s="0" t="n">
        <f aca="false">IFERROR(IF(AZ53&lt;($AM$11-$AL$11)/($AN$11-$AL$11),$AL$11+SQRT(AZ53*($AN$11-$AL$11)*($AM$11-$AL$11)),$AN$11-SQRT((1-AZ53)*($AN$11-$AL$11)*($AN$11-$AM$11))),$AM$11)</f>
        <v>0.933408440139844</v>
      </c>
      <c r="AR53" s="0" t="n">
        <f aca="false">SUMPRODUCT((B24:B31&lt;=$B$6)*(C24:C31*AM53+D24:D31*AO53*$B$8*AQ53)/(1+AL53/100)^B24:B31)+C32*AM53*AP53/(1+AL53/100)^$B$6</f>
        <v>8312946.80302268</v>
      </c>
      <c r="AS53" s="0" t="n">
        <f aca="false">SUMPRODUCT((K24:K26&lt;=$B$6)*(L24:L26*AN53+M24:M26*AO53*$B$8*AQ53)/(1+AL53/100)^K24:K26)+L27*AN53*AP53/(1+AL53/100)^$B$6</f>
        <v>6896420.80145519</v>
      </c>
      <c r="AT53" s="0" t="n">
        <f aca="false">AS53-AR53</f>
        <v>-1416526.0015675</v>
      </c>
      <c r="AU53" s="0" t="n">
        <f aca="true">RAND()</f>
        <v>0.464173343287828</v>
      </c>
      <c r="AV53" s="0" t="n">
        <f aca="true">RAND()</f>
        <v>0.418852580502625</v>
      </c>
      <c r="AW53" s="0" t="n">
        <f aca="true">RAND()</f>
        <v>0.0255259044940201</v>
      </c>
      <c r="AX53" s="0" t="n">
        <f aca="true">RAND()</f>
        <v>0.0603150677997177</v>
      </c>
      <c r="AY53" s="0" t="n">
        <f aca="true">RAND()</f>
        <v>0.813430746216561</v>
      </c>
      <c r="AZ53" s="0" t="n">
        <f aca="true">RAND()</f>
        <v>0.98190026185874</v>
      </c>
    </row>
    <row r="54" customFormat="false" ht="17.35" hidden="false" customHeight="false" outlineLevel="0" collapsed="false">
      <c r="A54" s="4" t="s">
        <v>120</v>
      </c>
      <c r="AK54" s="0" t="n">
        <v>41</v>
      </c>
      <c r="AL54" s="17" t="n">
        <f aca="false">IFERROR(IF(AU54&lt;($AM$6-$AL$6)/($AN$6-$AL$6),$AL$6+SQRT(AU54*($AN$6-$AL$6)*($AM$6-$AL$6)),$AN$6-SQRT((1-AU54)*($AN$6-$AL$6)*($AN$6-$AM$6))),$AM$6)</f>
        <v>5.2568125882725</v>
      </c>
      <c r="AM54" s="17" t="n">
        <f aca="false">IFERROR(IF(AV54&lt;($AM$7-$AL$7)/($AN$7-$AL$7),$AL$7+SQRT(AV54*($AN$7-$AL$7)*($AM$7-$AL$7)),$AN$7-SQRT((1-AV54)*($AN$7-$AL$7)*($AN$7-$AM$7))),$AM$7)</f>
        <v>0.975486853380757</v>
      </c>
      <c r="AN54" s="17" t="n">
        <f aca="false">IFERROR(IF(AW54&lt;($AM$8-$AL$8)/($AN$8-$AL$8),$AL$8+SQRT(AW54*($AN$8-$AL$8)*($AM$8-$AL$8)),$AN$8-SQRT((1-AW54)*($AN$8-$AL$8)*($AN$8-$AM$8))),$AM$8)</f>
        <v>0.99931366301534</v>
      </c>
      <c r="AO54" s="17" t="n">
        <f aca="false">IFERROR(IF(AX54&lt;($AM$9-$AL$9)/($AN$9-$AL$9),$AL$9+SQRT(AX54*($AN$9-$AL$9)*($AM$9-$AL$9)),$AN$9-SQRT((1-AX54)*($AN$9-$AL$9)*($AN$9-$AM$9))),$AM$9)</f>
        <v>1.16075720529309</v>
      </c>
      <c r="AP54" s="17" t="n">
        <f aca="false">IFERROR(IF(AY54&lt;($AM$10-$AL$10)/($AN$10-$AL$10),$AL$10+SQRT(AY54*($AN$10-$AL$10)*($AM$10-$AL$10)),$AN$10-SQRT((1-AY54)*($AN$10-$AL$10)*($AN$10-$AM$10))),$AM$10)</f>
        <v>0.912956804993783</v>
      </c>
      <c r="AQ54" s="17" t="n">
        <f aca="false">IFERROR(IF(AZ54&lt;($AM$11-$AL$11)/($AN$11-$AL$11),$AL$11+SQRT(AZ54*($AN$11-$AL$11)*($AM$11-$AL$11)),$AN$11-SQRT((1-AZ54)*($AN$11-$AL$11)*($AN$11-$AM$11))),$AM$11)</f>
        <v>0.715779640993027</v>
      </c>
      <c r="AR54" s="17" t="n">
        <f aca="false">SUMPRODUCT((B24:B31&lt;=$B$6)*(C24:C31*AM54+D24:D31*AO54*$B$8*AQ54)/(1+AL54/100)^B24:B31)+C32*AM54*AP54/(1+AL54/100)^$B$6</f>
        <v>7614703.10492517</v>
      </c>
      <c r="AS54" s="17" t="n">
        <f aca="false">SUMPRODUCT((K24:K26&lt;=$B$6)*(L24:L26*AN54+M24:M26*AO54*$B$8*AQ54)/(1+AL54/100)^K24:K26)+L27*AN54*AP54/(1+AL54/100)^$B$6</f>
        <v>8273218.74968126</v>
      </c>
      <c r="AT54" s="17" t="n">
        <f aca="false">AS54-AR54</f>
        <v>658515.644756094</v>
      </c>
      <c r="AU54" s="17" t="n">
        <f aca="true">RAND()</f>
        <v>0.848064882379738</v>
      </c>
      <c r="AV54" s="17" t="n">
        <f aca="true">RAND()</f>
        <v>0.342173730105327</v>
      </c>
      <c r="AW54" s="17" t="n">
        <f aca="true">RAND()</f>
        <v>0.441399291828807</v>
      </c>
      <c r="AX54" s="17" t="n">
        <f aca="true">RAND()</f>
        <v>0.530447687688351</v>
      </c>
      <c r="AY54" s="17" t="n">
        <f aca="true">RAND()</f>
        <v>0.682133291162695</v>
      </c>
      <c r="AZ54" s="17" t="n">
        <f aca="true">RAND()</f>
        <v>0.670280765412031</v>
      </c>
    </row>
    <row r="55" customFormat="false" ht="15" hidden="false" customHeight="false" outlineLevel="0" collapsed="false">
      <c r="A55" s="6" t="s">
        <v>121</v>
      </c>
      <c r="B55" s="6" t="s">
        <v>122</v>
      </c>
      <c r="C55" s="6" t="s">
        <v>123</v>
      </c>
      <c r="D55" s="6" t="s">
        <v>124</v>
      </c>
      <c r="AK55" s="0" t="n">
        <v>42</v>
      </c>
      <c r="AL55" s="17" t="n">
        <f aca="false">IFERROR(IF(AU55&lt;($AM$6-$AL$6)/($AN$6-$AL$6),$AL$6+SQRT(AU55*($AN$6-$AL$6)*($AM$6-$AL$6)),$AN$6-SQRT((1-AU55)*($AN$6-$AL$6)*($AN$6-$AM$6))),$AM$6)</f>
        <v>4.29125320113705</v>
      </c>
      <c r="AM55" s="17" t="n">
        <f aca="false">IFERROR(IF(AV55&lt;($AM$7-$AL$7)/($AN$7-$AL$7),$AL$7+SQRT(AV55*($AN$7-$AL$7)*($AM$7-$AL$7)),$AN$7-SQRT((1-AV55)*($AN$7-$AL$7)*($AN$7-$AM$7))),$AM$7)</f>
        <v>1.12364691831108</v>
      </c>
      <c r="AN55" s="17" t="n">
        <f aca="false">IFERROR(IF(AW55&lt;($AM$8-$AL$8)/($AN$8-$AL$8),$AL$8+SQRT(AW55*($AN$8-$AL$8)*($AM$8-$AL$8)),$AN$8-SQRT((1-AW55)*($AN$8-$AL$8)*($AN$8-$AM$8))),$AM$8)</f>
        <v>0.992044652445394</v>
      </c>
      <c r="AO55" s="17" t="n">
        <f aca="false">IFERROR(IF(AX55&lt;($AM$9-$AL$9)/($AN$9-$AL$9),$AL$9+SQRT(AX55*($AN$9-$AL$9)*($AM$9-$AL$9)),$AN$9-SQRT((1-AX55)*($AN$9-$AL$9)*($AN$9-$AM$9))),$AM$9)</f>
        <v>1.72027420398403</v>
      </c>
      <c r="AP55" s="17" t="n">
        <f aca="false">IFERROR(IF(AY55&lt;($AM$10-$AL$10)/($AN$10-$AL$10),$AL$10+SQRT(AY55*($AN$10-$AL$10)*($AM$10-$AL$10)),$AN$10-SQRT((1-AY55)*($AN$10-$AL$10)*($AN$10-$AM$10))),$AM$10)</f>
        <v>0.976574619421973</v>
      </c>
      <c r="AQ55" s="17" t="n">
        <f aca="false">IFERROR(IF(AZ55&lt;($AM$11-$AL$11)/($AN$11-$AL$11),$AL$11+SQRT(AZ55*($AN$11-$AL$11)*($AM$11-$AL$11)),$AN$11-SQRT((1-AZ55)*($AN$11-$AL$11)*($AN$11-$AM$11))),$AM$11)</f>
        <v>0.862405578476757</v>
      </c>
      <c r="AR55" s="17" t="n">
        <f aca="false">SUMPRODUCT((B24:B31&lt;=$B$6)*(C24:C31*AM55+D24:D31*AO55*$B$8*AQ55)/(1+AL55/100)^B24:B31)+C32*AM55*AP55/(1+AL55/100)^$B$6</f>
        <v>9312717.51343073</v>
      </c>
      <c r="AS55" s="17" t="n">
        <f aca="false">SUMPRODUCT((K24:K26&lt;=$B$6)*(L24:L26*AN55+M24:M26*AO55*$B$8*AQ55)/(1+AL55/100)^K24:K26)+L27*AN55*AP55/(1+AL55/100)^$B$6</f>
        <v>8168461.91722762</v>
      </c>
      <c r="AT55" s="17" t="n">
        <f aca="false">AS55-AR55</f>
        <v>-1144255.59620312</v>
      </c>
      <c r="AU55" s="17" t="n">
        <f aca="true">RAND()</f>
        <v>0.633134538982487</v>
      </c>
      <c r="AV55" s="17" t="n">
        <f aca="true">RAND()</f>
        <v>0.858087988868566</v>
      </c>
      <c r="AW55" s="17" t="n">
        <f aca="true">RAND()</f>
        <v>0.409790539254135</v>
      </c>
      <c r="AX55" s="17" t="n">
        <f aca="true">RAND()</f>
        <v>0.947835652695487</v>
      </c>
      <c r="AY55" s="17" t="n">
        <f aca="true">RAND()</f>
        <v>0.908493471508793</v>
      </c>
      <c r="AZ55" s="17" t="n">
        <f aca="true">RAND()</f>
        <v>0.92272561292116</v>
      </c>
    </row>
    <row r="56" customFormat="false" ht="15" hidden="false" customHeight="false" outlineLevel="0" collapsed="false">
      <c r="A56" s="24" t="s">
        <v>36</v>
      </c>
      <c r="B56" s="31" t="str">
        <f aca="false">IFERROR(IF(-(((SUMPRODUCT((K24:K26&lt;=$B$6)*N24:N26/(1+$B$5/100)^K24:K26)+P27))-((SUMPRODUCT((B24:B31&lt;=$B$6)*E24:E31/(1+$B$5/100)^B24:B31)+G32)))/((SUMPRODUCT((K24:K26&lt;=$B$6)*M24:M26*$B$10*$B$9/(1+$B$5/100)^K24:K26))-(SUMPRODUCT((B24:B31&lt;=$B$6)*D24:D31*$B$10*$B$9/(1+$B$5/100)^B24:B31)))&lt;=0,"none (no positive value ties them)",-(((SUMPRODUCT((K24:K26&lt;=$B$6)*N24:N26/(1+$B$5/100)^K24:K26)+P27))-((SUMPRODUCT((B24:B31&lt;=$B$6)*E24:E31/(1+$B$5/100)^B24:B31)+G32)))/((SUMPRODUCT((K24:K26&lt;=$B$6)*M24:M26*$B$10*$B$9/(1+$B$5/100)^K24:K26))-(SUMPRODUCT((B24:B31&lt;=$B$6)*D24:D31*$B$10*$B$9/(1+$B$5/100)^B24:B31)))),"n/a")</f>
        <v>none (no positive value ties them)</v>
      </c>
      <c r="C56" s="31" t="n">
        <f aca="false">$B$8</f>
        <v>8841.38</v>
      </c>
      <c r="D56" s="5" t="s">
        <v>125</v>
      </c>
      <c r="AK56" s="0" t="n">
        <v>43</v>
      </c>
      <c r="AL56" s="17" t="n">
        <f aca="false">IFERROR(IF(AU56&lt;($AM$6-$AL$6)/($AN$6-$AL$6),$AL$6+SQRT(AU56*($AN$6-$AL$6)*($AM$6-$AL$6)),$AN$6-SQRT((1-AU56)*($AN$6-$AL$6)*($AN$6-$AM$6))),$AM$6)</f>
        <v>4.42885124174061</v>
      </c>
      <c r="AM56" s="17" t="n">
        <f aca="false">IFERROR(IF(AV56&lt;($AM$7-$AL$7)/($AN$7-$AL$7),$AL$7+SQRT(AV56*($AN$7-$AL$7)*($AM$7-$AL$7)),$AN$7-SQRT((1-AV56)*($AN$7-$AL$7)*($AN$7-$AM$7))),$AM$7)</f>
        <v>1.17728470914177</v>
      </c>
      <c r="AN56" s="17" t="n">
        <f aca="false">IFERROR(IF(AW56&lt;($AM$8-$AL$8)/($AN$8-$AL$8),$AL$8+SQRT(AW56*($AN$8-$AL$8)*($AM$8-$AL$8)),$AN$8-SQRT((1-AW56)*($AN$8-$AL$8)*($AN$8-$AM$8))),$AM$8)</f>
        <v>1.11010153881148</v>
      </c>
      <c r="AO56" s="17" t="n">
        <f aca="false">IFERROR(IF(AX56&lt;($AM$9-$AL$9)/($AN$9-$AL$9),$AL$9+SQRT(AX56*($AN$9-$AL$9)*($AM$9-$AL$9)),$AN$9-SQRT((1-AX56)*($AN$9-$AL$9)*($AN$9-$AM$9))),$AM$9)</f>
        <v>1.57999082326761</v>
      </c>
      <c r="AP56" s="17" t="n">
        <f aca="false">IFERROR(IF(AY56&lt;($AM$10-$AL$10)/($AN$10-$AL$10),$AL$10+SQRT(AY56*($AN$10-$AL$10)*($AM$10-$AL$10)),$AN$10-SQRT((1-AY56)*($AN$10-$AL$10)*($AN$10-$AM$10))),$AM$10)</f>
        <v>0.829455592985668</v>
      </c>
      <c r="AQ56" s="17" t="n">
        <f aca="false">IFERROR(IF(AZ56&lt;($AM$11-$AL$11)/($AN$11-$AL$11),$AL$11+SQRT(AZ56*($AN$11-$AL$11)*($AM$11-$AL$11)),$AN$11-SQRT((1-AZ56)*($AN$11-$AL$11)*($AN$11-$AM$11))),$AM$11)</f>
        <v>0.759487211588808</v>
      </c>
      <c r="AR56" s="17" t="n">
        <f aca="false">SUMPRODUCT((B24:B31&lt;=$B$6)*(C24:C31*AM56+D24:D31*AO56*$B$8*AQ56)/(1+AL56/100)^B24:B31)+C32*AM56*AP56/(1+AL56/100)^$B$6</f>
        <v>9611987.40806483</v>
      </c>
      <c r="AS56" s="17" t="n">
        <f aca="false">SUMPRODUCT((K24:K26&lt;=$B$6)*(L24:L26*AN56+M24:M26*AO56*$B$8*AQ56)/(1+AL56/100)^K24:K26)+L27*AN56*AP56/(1+AL56/100)^$B$6</f>
        <v>9206797.66502154</v>
      </c>
      <c r="AT56" s="17" t="n">
        <f aca="false">AS56-AR56</f>
        <v>-405189.74304329</v>
      </c>
      <c r="AU56" s="17" t="n">
        <f aca="true">RAND()</f>
        <v>0.66945970314506</v>
      </c>
      <c r="AV56" s="17" t="n">
        <f aca="true">RAND()</f>
        <v>0.952999879781366</v>
      </c>
      <c r="AW56" s="17" t="n">
        <f aca="true">RAND()</f>
        <v>0.826030404951857</v>
      </c>
      <c r="AX56" s="17" t="n">
        <f aca="true">RAND()</f>
        <v>0.882394860973718</v>
      </c>
      <c r="AY56" s="17" t="n">
        <f aca="true">RAND()</f>
        <v>0.434163950998154</v>
      </c>
      <c r="AZ56" s="17" t="n">
        <f aca="true">RAND()</f>
        <v>0.763892239227238</v>
      </c>
    </row>
    <row r="57" customFormat="false" ht="15" hidden="false" customHeight="false" outlineLevel="0" collapsed="false">
      <c r="A57" s="24" t="s">
        <v>38</v>
      </c>
      <c r="B57" s="32" t="n">
        <f aca="false">IFERROR((G33-SUMPRODUCT((K24:K26&lt;=$B$6)*O24:O26/(1+$B$5/100)^K24:K26))/(((SUMPRODUCT((K24:K26&lt;=$B$6)*N24:N26/(1+$B$5/100)^K24:K26)+P27))/$B$12),"n/a")</f>
        <v>1.09865527326394</v>
      </c>
      <c r="C57" s="32" t="n">
        <f aca="false">$B$12</f>
        <v>1</v>
      </c>
      <c r="D57" s="5" t="s">
        <v>126</v>
      </c>
      <c r="AK57" s="0" t="n">
        <v>44</v>
      </c>
      <c r="AL57" s="17" t="n">
        <f aca="false">IFERROR(IF(AU57&lt;($AM$6-$AL$6)/($AN$6-$AL$6),$AL$6+SQRT(AU57*($AN$6-$AL$6)*($AM$6-$AL$6)),$AN$6-SQRT((1-AU57)*($AN$6-$AL$6)*($AN$6-$AM$6))),$AM$6)</f>
        <v>3.45513830906739</v>
      </c>
      <c r="AM57" s="17" t="n">
        <f aca="false">IFERROR(IF(AV57&lt;($AM$7-$AL$7)/($AN$7-$AL$7),$AL$7+SQRT(AV57*($AN$7-$AL$7)*($AM$7-$AL$7)),$AN$7-SQRT((1-AV57)*($AN$7-$AL$7)*($AN$7-$AM$7))),$AM$7)</f>
        <v>1.0234736203648</v>
      </c>
      <c r="AN57" s="17" t="n">
        <f aca="false">IFERROR(IF(AW57&lt;($AM$8-$AL$8)/($AN$8-$AL$8),$AL$8+SQRT(AW57*($AN$8-$AL$8)*($AM$8-$AL$8)),$AN$8-SQRT((1-AW57)*($AN$8-$AL$8)*($AN$8-$AM$8))),$AM$8)</f>
        <v>1.21969326893902</v>
      </c>
      <c r="AO57" s="17" t="n">
        <f aca="false">IFERROR(IF(AX57&lt;($AM$9-$AL$9)/($AN$9-$AL$9),$AL$9+SQRT(AX57*($AN$9-$AL$9)*($AM$9-$AL$9)),$AN$9-SQRT((1-AX57)*($AN$9-$AL$9)*($AN$9-$AM$9))),$AM$9)</f>
        <v>1.12255261010003</v>
      </c>
      <c r="AP57" s="17" t="n">
        <f aca="false">IFERROR(IF(AY57&lt;($AM$10-$AL$10)/($AN$10-$AL$10),$AL$10+SQRT(AY57*($AN$10-$AL$10)*($AM$10-$AL$10)),$AN$10-SQRT((1-AY57)*($AN$10-$AL$10)*($AN$10-$AM$10))),$AM$10)</f>
        <v>0.6759615905778</v>
      </c>
      <c r="AQ57" s="17" t="n">
        <f aca="false">IFERROR(IF(AZ57&lt;($AM$11-$AL$11)/($AN$11-$AL$11),$AL$11+SQRT(AZ57*($AN$11-$AL$11)*($AM$11-$AL$11)),$AN$11-SQRT((1-AZ57)*($AN$11-$AL$11)*($AN$11-$AM$11))),$AM$11)</f>
        <v>0.590165692544907</v>
      </c>
      <c r="AR57" s="17" t="n">
        <f aca="false">SUMPRODUCT((B24:B31&lt;=$B$6)*(C24:C31*AM57+D24:D31*AO57*$B$8*AQ57)/(1+AL57/100)^B24:B31)+C32*AM57*AP57/(1+AL57/100)^$B$6</f>
        <v>8708761.33534568</v>
      </c>
      <c r="AS57" s="17" t="n">
        <f aca="false">SUMPRODUCT((K24:K26&lt;=$B$6)*(L24:L26*AN57+M24:M26*AO57*$B$8*AQ57)/(1+AL57/100)^K24:K26)+L27*AN57*AP57/(1+AL57/100)^$B$6</f>
        <v>10106949.332894</v>
      </c>
      <c r="AT57" s="17" t="n">
        <f aca="false">AS57-AR57</f>
        <v>1398187.99754835</v>
      </c>
      <c r="AU57" s="17" t="n">
        <f aca="true">RAND()</f>
        <v>0.371697779607921</v>
      </c>
      <c r="AV57" s="17" t="n">
        <f aca="true">RAND()</f>
        <v>0.543873771816616</v>
      </c>
      <c r="AW57" s="17" t="n">
        <f aca="true">RAND()</f>
        <v>0.991835573799088</v>
      </c>
      <c r="AX57" s="17" t="n">
        <f aca="true">RAND()</f>
        <v>0.486724051971817</v>
      </c>
      <c r="AY57" s="17" t="n">
        <f aca="true">RAND()</f>
        <v>0.123849925434677</v>
      </c>
      <c r="AZ57" s="17" t="n">
        <f aca="true">RAND()</f>
        <v>0.343657669918635</v>
      </c>
    </row>
    <row r="58" customFormat="false" ht="15" hidden="false" customHeight="false" outlineLevel="0" collapsed="false">
      <c r="A58" s="24" t="s">
        <v>34</v>
      </c>
      <c r="B58" s="32" t="n">
        <f aca="false">IFERROR((P28-SUMPRODUCT((B24:B31&lt;=$B$6)*F24:F31/(1+$B$5/100)^B24:B31))/(((SUMPRODUCT((B24:B31&lt;=$B$6)*E24:E31/(1+$B$5/100)^B24:B31)+G32))/$B$11),"n/a")</f>
        <v>0.908130890250762</v>
      </c>
      <c r="C58" s="32" t="n">
        <f aca="false">$B$11</f>
        <v>1</v>
      </c>
      <c r="D58" s="5" t="s">
        <v>127</v>
      </c>
      <c r="AK58" s="0" t="n">
        <v>45</v>
      </c>
      <c r="AL58" s="17" t="n">
        <f aca="false">IFERROR(IF(AU58&lt;($AM$6-$AL$6)/($AN$6-$AL$6),$AL$6+SQRT(AU58*($AN$6-$AL$6)*($AM$6-$AL$6)),$AN$6-SQRT((1-AU58)*($AN$6-$AL$6)*($AN$6-$AM$6))),$AM$6)</f>
        <v>3.22834471378776</v>
      </c>
      <c r="AM58" s="17" t="n">
        <f aca="false">IFERROR(IF(AV58&lt;($AM$7-$AL$7)/($AN$7-$AL$7),$AL$7+SQRT(AV58*($AN$7-$AL$7)*($AM$7-$AL$7)),$AN$7-SQRT((1-AV58)*($AN$7-$AL$7)*($AN$7-$AM$7))),$AM$7)</f>
        <v>1.19964497993117</v>
      </c>
      <c r="AN58" s="17" t="n">
        <f aca="false">IFERROR(IF(AW58&lt;($AM$8-$AL$8)/($AN$8-$AL$8),$AL$8+SQRT(AW58*($AN$8-$AL$8)*($AM$8-$AL$8)),$AN$8-SQRT((1-AW58)*($AN$8-$AL$8)*($AN$8-$AM$8))),$AM$8)</f>
        <v>0.85209335593516</v>
      </c>
      <c r="AO58" s="17" t="n">
        <f aca="false">IFERROR(IF(AX58&lt;($AM$9-$AL$9)/($AN$9-$AL$9),$AL$9+SQRT(AX58*($AN$9-$AL$9)*($AM$9-$AL$9)),$AN$9-SQRT((1-AX58)*($AN$9-$AL$9)*($AN$9-$AM$9))),$AM$9)</f>
        <v>1.43431371604181</v>
      </c>
      <c r="AP58" s="17" t="n">
        <f aca="false">IFERROR(IF(AY58&lt;($AM$10-$AL$10)/($AN$10-$AL$10),$AL$10+SQRT(AY58*($AN$10-$AL$10)*($AM$10-$AL$10)),$AN$10-SQRT((1-AY58)*($AN$10-$AL$10)*($AN$10-$AM$10))),$AM$10)</f>
        <v>0.617199594306402</v>
      </c>
      <c r="AQ58" s="17" t="n">
        <f aca="false">IFERROR(IF(AZ58&lt;($AM$11-$AL$11)/($AN$11-$AL$11),$AL$11+SQRT(AZ58*($AN$11-$AL$11)*($AM$11-$AL$11)),$AN$11-SQRT((1-AZ58)*($AN$11-$AL$11)*($AN$11-$AM$11))),$AM$11)</f>
        <v>0.525051228155532</v>
      </c>
      <c r="AR58" s="17" t="n">
        <f aca="false">SUMPRODUCT((B24:B31&lt;=$B$6)*(C24:C31*AM58+D24:D31*AO58*$B$8*AQ58)/(1+AL58/100)^B24:B31)+C32*AM58*AP58/(1+AL58/100)^$B$6</f>
        <v>10342000.9605787</v>
      </c>
      <c r="AS58" s="17" t="n">
        <f aca="false">SUMPRODUCT((K24:K26&lt;=$B$6)*(L24:L26*AN58+M24:M26*AO58*$B$8*AQ58)/(1+AL58/100)^K24:K26)+L27*AN58*AP58/(1+AL58/100)^$B$6</f>
        <v>7121258.81299669</v>
      </c>
      <c r="AT58" s="17" t="n">
        <f aca="false">AS58-AR58</f>
        <v>-3220742.14758201</v>
      </c>
      <c r="AU58" s="17" t="n">
        <f aca="true">RAND()</f>
        <v>0.288730820099362</v>
      </c>
      <c r="AV58" s="17" t="n">
        <f aca="true">RAND()</f>
        <v>0.97746108403438</v>
      </c>
      <c r="AW58" s="17" t="n">
        <f aca="true">RAND()</f>
        <v>0.0301524192509697</v>
      </c>
      <c r="AX58" s="17" t="n">
        <f aca="true">RAND()</f>
        <v>0.78666601876105</v>
      </c>
      <c r="AY58" s="17" t="n">
        <f aca="true">RAND()</f>
        <v>0.0549429796223408</v>
      </c>
      <c r="AZ58" s="17" t="n">
        <f aca="true">RAND()</f>
        <v>0.20672675630332</v>
      </c>
    </row>
    <row r="59" customFormat="false" ht="15" hidden="false" customHeight="false" outlineLevel="0" collapsed="false">
      <c r="A59" s="24" t="s">
        <v>128</v>
      </c>
      <c r="B59" s="33" t="n">
        <f aca="false">IFERROR((P28-P27-G33)/(N24/(1+$B$5/100)^$B$6),"n/a")</f>
        <v>0.0247323805881621</v>
      </c>
      <c r="C59" s="33" t="n">
        <f aca="false">IFERROR(-L27*$B$13/L24,0)</f>
        <v>0.25</v>
      </c>
      <c r="D59" s="5" t="s">
        <v>129</v>
      </c>
      <c r="AK59" s="0" t="n">
        <v>46</v>
      </c>
      <c r="AL59" s="17" t="n">
        <f aca="false">IFERROR(IF(AU59&lt;($AM$6-$AL$6)/($AN$6-$AL$6),$AL$6+SQRT(AU59*($AN$6-$AL$6)*($AM$6-$AL$6)),$AN$6-SQRT((1-AU59)*($AN$6-$AL$6)*($AN$6-$AM$6))),$AM$6)</f>
        <v>4.48841921694275</v>
      </c>
      <c r="AM59" s="17" t="n">
        <f aca="false">IFERROR(IF(AV59&lt;($AM$7-$AL$7)/($AN$7-$AL$7),$AL$7+SQRT(AV59*($AN$7-$AL$7)*($AM$7-$AL$7)),$AN$7-SQRT((1-AV59)*($AN$7-$AL$7)*($AN$7-$AM$7))),$AM$7)</f>
        <v>1.08611796778635</v>
      </c>
      <c r="AN59" s="17" t="n">
        <f aca="false">IFERROR(IF(AW59&lt;($AM$8-$AL$8)/($AN$8-$AL$8),$AL$8+SQRT(AW59*($AN$8-$AL$8)*($AM$8-$AL$8)),$AN$8-SQRT((1-AW59)*($AN$8-$AL$8)*($AN$8-$AM$8))),$AM$8)</f>
        <v>1.09232123706284</v>
      </c>
      <c r="AO59" s="17" t="n">
        <f aca="false">IFERROR(IF(AX59&lt;($AM$9-$AL$9)/($AN$9-$AL$9),$AL$9+SQRT(AX59*($AN$9-$AL$9)*($AM$9-$AL$9)),$AN$9-SQRT((1-AX59)*($AN$9-$AL$9)*($AN$9-$AM$9))),$AM$9)</f>
        <v>1.11191896172263</v>
      </c>
      <c r="AP59" s="17" t="n">
        <f aca="false">IFERROR(IF(AY59&lt;($AM$10-$AL$10)/($AN$10-$AL$10),$AL$10+SQRT(AY59*($AN$10-$AL$10)*($AM$10-$AL$10)),$AN$10-SQRT((1-AY59)*($AN$10-$AL$10)*($AN$10-$AM$10))),$AM$10)</f>
        <v>0.930215887487477</v>
      </c>
      <c r="AQ59" s="17" t="n">
        <f aca="false">IFERROR(IF(AZ59&lt;($AM$11-$AL$11)/($AN$11-$AL$11),$AL$11+SQRT(AZ59*($AN$11-$AL$11)*($AM$11-$AL$11)),$AN$11-SQRT((1-AZ59)*($AN$11-$AL$11)*($AN$11-$AM$11))),$AM$11)</f>
        <v>0.799428793756609</v>
      </c>
      <c r="AR59" s="17" t="n">
        <f aca="false">SUMPRODUCT((B24:B31&lt;=$B$6)*(C24:C31*AM59+D24:D31*AO59*$B$8*AQ59)/(1+AL59/100)^B24:B31)+C32*AM59*AP59/(1+AL59/100)^$B$6</f>
        <v>8777649.98052736</v>
      </c>
      <c r="AS59" s="17" t="n">
        <f aca="false">SUMPRODUCT((K24:K26&lt;=$B$6)*(L24:L26*AN59+M24:M26*AO59*$B$8*AQ59)/(1+AL59/100)^K24:K26)+L27*AN59*AP59/(1+AL59/100)^$B$6</f>
        <v>8976728.84299176</v>
      </c>
      <c r="AT59" s="17" t="n">
        <f aca="false">AS59-AR59</f>
        <v>199078.862464402</v>
      </c>
      <c r="AU59" s="17" t="n">
        <f aca="true">RAND()</f>
        <v>0.684598098508876</v>
      </c>
      <c r="AV59" s="17" t="n">
        <f aca="true">RAND()</f>
        <v>0.761268262377986</v>
      </c>
      <c r="AW59" s="17" t="n">
        <f aca="true">RAND()</f>
        <v>0.778999179720951</v>
      </c>
      <c r="AX59" s="17" t="n">
        <f aca="true">RAND()</f>
        <v>0.474208046301458</v>
      </c>
      <c r="AY59" s="17" t="n">
        <f aca="true">RAND()</f>
        <v>0.74034283938655</v>
      </c>
      <c r="AZ59" s="17" t="n">
        <f aca="true">RAND()</f>
        <v>0.835800780514575</v>
      </c>
    </row>
    <row r="60" customFormat="false" ht="15" hidden="false" customHeight="false" outlineLevel="0" collapsed="false">
      <c r="A60" s="7" t="s">
        <v>23</v>
      </c>
      <c r="B60" s="34" t="n">
        <f aca="false">IFERROR(INDEX($A$65:$A$89,MATCH(TRUE(),INDEX($E$65:$E$89&lt;&gt;$E$65,0),0)),"none in 2-8%")</f>
        <v>4.5</v>
      </c>
      <c r="C60" s="34" t="n">
        <f aca="false">$B$5</f>
        <v>3</v>
      </c>
      <c r="D60" s="5" t="s">
        <v>130</v>
      </c>
      <c r="AK60" s="0" t="n">
        <v>47</v>
      </c>
      <c r="AL60" s="17" t="n">
        <f aca="false">IFERROR(IF(AU60&lt;($AM$6-$AL$6)/($AN$6-$AL$6),$AL$6+SQRT(AU60*($AN$6-$AL$6)*($AM$6-$AL$6)),$AN$6-SQRT((1-AU60)*($AN$6-$AL$6)*($AN$6-$AM$6))),$AM$6)</f>
        <v>2.5005234490551</v>
      </c>
      <c r="AM60" s="17" t="n">
        <f aca="false">IFERROR(IF(AV60&lt;($AM$7-$AL$7)/($AN$7-$AL$7),$AL$7+SQRT(AV60*($AN$7-$AL$7)*($AM$7-$AL$7)),$AN$7-SQRT((1-AV60)*($AN$7-$AL$7)*($AN$7-$AM$7))),$AM$7)</f>
        <v>1.12724305437829</v>
      </c>
      <c r="AN60" s="17" t="n">
        <f aca="false">IFERROR(IF(AW60&lt;($AM$8-$AL$8)/($AN$8-$AL$8),$AL$8+SQRT(AW60*($AN$8-$AL$8)*($AM$8-$AL$8)),$AN$8-SQRT((1-AW60)*($AN$8-$AL$8)*($AN$8-$AM$8))),$AM$8)</f>
        <v>0.984770972281212</v>
      </c>
      <c r="AO60" s="17" t="n">
        <f aca="false">IFERROR(IF(AX60&lt;($AM$9-$AL$9)/($AN$9-$AL$9),$AL$9+SQRT(AX60*($AN$9-$AL$9)*($AM$9-$AL$9)),$AN$9-SQRT((1-AX60)*($AN$9-$AL$9)*($AN$9-$AM$9))),$AM$9)</f>
        <v>0.989084824701385</v>
      </c>
      <c r="AP60" s="17" t="n">
        <f aca="false">IFERROR(IF(AY60&lt;($AM$10-$AL$10)/($AN$10-$AL$10),$AL$10+SQRT(AY60*($AN$10-$AL$10)*($AM$10-$AL$10)),$AN$10-SQRT((1-AY60)*($AN$10-$AL$10)*($AN$10-$AM$10))),$AM$10)</f>
        <v>0.798921468527357</v>
      </c>
      <c r="AQ60" s="17" t="n">
        <f aca="false">IFERROR(IF(AZ60&lt;($AM$11-$AL$11)/($AN$11-$AL$11),$AL$11+SQRT(AZ60*($AN$11-$AL$11)*($AM$11-$AL$11)),$AN$11-SQRT((1-AZ60)*($AN$11-$AL$11)*($AN$11-$AM$11))),$AM$11)</f>
        <v>0.557356724725273</v>
      </c>
      <c r="AR60" s="17" t="n">
        <f aca="false">SUMPRODUCT((B24:B31&lt;=$B$6)*(C24:C31*AM60+D24:D31*AO60*$B$8*AQ60)/(1+AL60/100)^B24:B31)+C32*AM60*AP60/(1+AL60/100)^$B$6</f>
        <v>10079087.6172557</v>
      </c>
      <c r="AS60" s="17" t="n">
        <f aca="false">SUMPRODUCT((K24:K26&lt;=$B$6)*(L24:L26*AN60+M24:M26*AO60*$B$8*AQ60)/(1+AL60/100)^K24:K26)+L27*AN60*AP60/(1+AL60/100)^$B$6</f>
        <v>7971520.00692946</v>
      </c>
      <c r="AT60" s="17" t="n">
        <f aca="false">AS60-AR60</f>
        <v>-2107567.61032624</v>
      </c>
      <c r="AU60" s="17" t="n">
        <f aca="true">RAND()</f>
        <v>0.0501047446108029</v>
      </c>
      <c r="AV60" s="17" t="n">
        <f aca="true">RAND()</f>
        <v>0.866050953792245</v>
      </c>
      <c r="AW60" s="17" t="n">
        <f aca="true">RAND()</f>
        <v>0.379336802197161</v>
      </c>
      <c r="AX60" s="17" t="n">
        <f aca="true">RAND()</f>
        <v>0.318938621004246</v>
      </c>
      <c r="AY60" s="17" t="n">
        <f aca="true">RAND()</f>
        <v>0.357416177386206</v>
      </c>
      <c r="AZ60" s="17" t="n">
        <f aca="true">RAND()</f>
        <v>0.27033666841355</v>
      </c>
    </row>
    <row r="61" customFormat="false" ht="15" hidden="false" customHeight="false" outlineLevel="0" collapsed="false">
      <c r="AK61" s="0" t="n">
        <v>48</v>
      </c>
      <c r="AL61" s="0" t="n">
        <f aca="false">IFERROR(IF(AU61&lt;($AM$6-$AL$6)/($AN$6-$AL$6),$AL$6+SQRT(AU61*($AN$6-$AL$6)*($AM$6-$AL$6)),$AN$6-SQRT((1-AU61)*($AN$6-$AL$6)*($AN$6-$AM$6))),$AM$6)</f>
        <v>3.85627352428992</v>
      </c>
      <c r="AM61" s="0" t="n">
        <f aca="false">IFERROR(IF(AV61&lt;($AM$7-$AL$7)/($AN$7-$AL$7),$AL$7+SQRT(AV61*($AN$7-$AL$7)*($AM$7-$AL$7)),$AN$7-SQRT((1-AV61)*($AN$7-$AL$7)*($AN$7-$AM$7))),$AM$7)</f>
        <v>0.994116179350621</v>
      </c>
      <c r="AN61" s="0" t="n">
        <f aca="false">IFERROR(IF(AW61&lt;($AM$8-$AL$8)/($AN$8-$AL$8),$AL$8+SQRT(AW61*($AN$8-$AL$8)*($AM$8-$AL$8)),$AN$8-SQRT((1-AW61)*($AN$8-$AL$8)*($AN$8-$AM$8))),$AM$8)</f>
        <v>1.11286072724125</v>
      </c>
      <c r="AO61" s="0" t="n">
        <f aca="false">IFERROR(IF(AX61&lt;($AM$9-$AL$9)/($AN$9-$AL$9),$AL$9+SQRT(AX61*($AN$9-$AL$9)*($AM$9-$AL$9)),$AN$9-SQRT((1-AX61)*($AN$9-$AL$9)*($AN$9-$AM$9))),$AM$9)</f>
        <v>1.8231580869876</v>
      </c>
      <c r="AP61" s="0" t="n">
        <f aca="false">IFERROR(IF(AY61&lt;($AM$10-$AL$10)/($AN$10-$AL$10),$AL$10+SQRT(AY61*($AN$10-$AL$10)*($AM$10-$AL$10)),$AN$10-SQRT((1-AY61)*($AN$10-$AL$10)*($AN$10-$AM$10))),$AM$10)</f>
        <v>0.770032358469604</v>
      </c>
      <c r="AQ61" s="0" t="n">
        <f aca="false">IFERROR(IF(AZ61&lt;($AM$11-$AL$11)/($AN$11-$AL$11),$AL$11+SQRT(AZ61*($AN$11-$AL$11)*($AM$11-$AL$11)),$AN$11-SQRT((1-AZ61)*($AN$11-$AL$11)*($AN$11-$AM$11))),$AM$11)</f>
        <v>0.73653334851309</v>
      </c>
      <c r="AR61" s="0" t="n">
        <f aca="false">SUMPRODUCT((B24:B31&lt;=$B$6)*(C24:C31*AM61+D24:D31*AO61*$B$8*AQ61)/(1+AL61/100)^B24:B31)+C32*AM61*AP61/(1+AL61/100)^$B$6</f>
        <v>8459235.28060107</v>
      </c>
      <c r="AS61" s="0" t="n">
        <f aca="false">SUMPRODUCT((K24:K26&lt;=$B$6)*(L24:L26*AN61+M24:M26*AO61*$B$8*AQ61)/(1+AL61/100)^K24:K26)+L27*AN61*AP61/(1+AL61/100)^$B$6</f>
        <v>9247261.65915005</v>
      </c>
      <c r="AT61" s="0" t="n">
        <f aca="false">AS61-AR61</f>
        <v>788026.378548982</v>
      </c>
      <c r="AU61" s="0" t="n">
        <f aca="true">RAND()</f>
        <v>0.505849192295973</v>
      </c>
      <c r="AV61" s="0" t="n">
        <f aca="true">RAND()</f>
        <v>0.418678789840917</v>
      </c>
      <c r="AW61" s="0" t="n">
        <f aca="true">RAND()</f>
        <v>0.832825065486234</v>
      </c>
      <c r="AX61" s="0" t="n">
        <f aca="true">RAND()</f>
        <v>0.979151291868076</v>
      </c>
      <c r="AY61" s="0" t="n">
        <f aca="true">RAND()</f>
        <v>0.291669898482626</v>
      </c>
      <c r="AZ61" s="0" t="n">
        <f aca="true">RAND()</f>
        <v>0.71667479001745</v>
      </c>
    </row>
    <row r="62" customFormat="false" ht="15" hidden="false" customHeight="false" outlineLevel="0" collapsed="false">
      <c r="AK62" s="0" t="n">
        <v>49</v>
      </c>
      <c r="AL62" s="0" t="n">
        <f aca="false">IFERROR(IF(AU62&lt;($AM$6-$AL$6)/($AN$6-$AL$6),$AL$6+SQRT(AU62*($AN$6-$AL$6)*($AM$6-$AL$6)),$AN$6-SQRT((1-AU62)*($AN$6-$AL$6)*($AN$6-$AM$6))),$AM$6)</f>
        <v>4.29393648893831</v>
      </c>
      <c r="AM62" s="0" t="n">
        <f aca="false">IFERROR(IF(AV62&lt;($AM$7-$AL$7)/($AN$7-$AL$7),$AL$7+SQRT(AV62*($AN$7-$AL$7)*($AM$7-$AL$7)),$AN$7-SQRT((1-AV62)*($AN$7-$AL$7)*($AN$7-$AM$7))),$AM$7)</f>
        <v>0.840670301035835</v>
      </c>
      <c r="AN62" s="0" t="n">
        <f aca="false">IFERROR(IF(AW62&lt;($AM$8-$AL$8)/($AN$8-$AL$8),$AL$8+SQRT(AW62*($AN$8-$AL$8)*($AM$8-$AL$8)),$AN$8-SQRT((1-AW62)*($AN$8-$AL$8)*($AN$8-$AM$8))),$AM$8)</f>
        <v>0.950627676787019</v>
      </c>
      <c r="AO62" s="0" t="n">
        <f aca="false">IFERROR(IF(AX62&lt;($AM$9-$AL$9)/($AN$9-$AL$9),$AL$9+SQRT(AX62*($AN$9-$AL$9)*($AM$9-$AL$9)),$AN$9-SQRT((1-AX62)*($AN$9-$AL$9)*($AN$9-$AM$9))),$AM$9)</f>
        <v>1.02733185285647</v>
      </c>
      <c r="AP62" s="0" t="n">
        <f aca="false">IFERROR(IF(AY62&lt;($AM$10-$AL$10)/($AN$10-$AL$10),$AL$10+SQRT(AY62*($AN$10-$AL$10)*($AM$10-$AL$10)),$AN$10-SQRT((1-AY62)*($AN$10-$AL$10)*($AN$10-$AM$10))),$AM$10)</f>
        <v>0.883064223503094</v>
      </c>
      <c r="AQ62" s="0" t="n">
        <f aca="false">IFERROR(IF(AZ62&lt;($AM$11-$AL$11)/($AN$11-$AL$11),$AL$11+SQRT(AZ62*($AN$11-$AL$11)*($AM$11-$AL$11)),$AN$11-SQRT((1-AZ62)*($AN$11-$AL$11)*($AN$11-$AM$11))),$AM$11)</f>
        <v>0.92530085330616</v>
      </c>
      <c r="AR62" s="0" t="n">
        <f aca="false">SUMPRODUCT((B24:B31&lt;=$B$6)*(C24:C31*AM62+D24:D31*AO62*$B$8*AQ62)/(1+AL62/100)^B24:B31)+C32*AM62*AP62/(1+AL62/100)^$B$6</f>
        <v>6931454.04255517</v>
      </c>
      <c r="AS62" s="0" t="n">
        <f aca="false">SUMPRODUCT((K24:K26&lt;=$B$6)*(L24:L26*AN62+M24:M26*AO62*$B$8*AQ62)/(1+AL62/100)^K24:K26)+L27*AN62*AP62/(1+AL62/100)^$B$6</f>
        <v>7839627.0928661</v>
      </c>
      <c r="AT62" s="0" t="n">
        <f aca="false">AS62-AR62</f>
        <v>908173.050310927</v>
      </c>
      <c r="AU62" s="0" t="n">
        <f aca="true">RAND()</f>
        <v>0.633861013705024</v>
      </c>
      <c r="AV62" s="0" t="n">
        <f aca="true">RAND()</f>
        <v>0.018378593181616</v>
      </c>
      <c r="AW62" s="0" t="n">
        <f aca="true">RAND()</f>
        <v>0.252096633491718</v>
      </c>
      <c r="AX62" s="0" t="n">
        <f aca="true">RAND()</f>
        <v>0.369277783688247</v>
      </c>
      <c r="AY62" s="0" t="n">
        <f aca="true">RAND()</f>
        <v>0.586952797312112</v>
      </c>
      <c r="AZ62" s="0" t="n">
        <f aca="true">RAND()</f>
        <v>0.977224642788621</v>
      </c>
    </row>
    <row r="63" customFormat="false" ht="17.35" hidden="false" customHeight="false" outlineLevel="0" collapsed="false">
      <c r="A63" s="4" t="s">
        <v>131</v>
      </c>
      <c r="AK63" s="0" t="n">
        <v>50</v>
      </c>
      <c r="AL63" s="17" t="n">
        <f aca="false">IFERROR(IF(AU63&lt;($AM$6-$AL$6)/($AN$6-$AL$6),$AL$6+SQRT(AU63*($AN$6-$AL$6)*($AM$6-$AL$6)),$AN$6-SQRT((1-AU63)*($AN$6-$AL$6)*($AN$6-$AM$6))),$AM$6)</f>
        <v>4.21957126472283</v>
      </c>
      <c r="AM63" s="17" t="n">
        <f aca="false">IFERROR(IF(AV63&lt;($AM$7-$AL$7)/($AN$7-$AL$7),$AL$7+SQRT(AV63*($AN$7-$AL$7)*($AM$7-$AL$7)),$AN$7-SQRT((1-AV63)*($AN$7-$AL$7)*($AN$7-$AM$7))),$AM$7)</f>
        <v>0.911580239539612</v>
      </c>
      <c r="AN63" s="17" t="n">
        <f aca="false">IFERROR(IF(AW63&lt;($AM$8-$AL$8)/($AN$8-$AL$8),$AL$8+SQRT(AW63*($AN$8-$AL$8)*($AM$8-$AL$8)),$AN$8-SQRT((1-AW63)*($AN$8-$AL$8)*($AN$8-$AM$8))),$AM$8)</f>
        <v>0.918283185548632</v>
      </c>
      <c r="AO63" s="17" t="n">
        <f aca="false">IFERROR(IF(AX63&lt;($AM$9-$AL$9)/($AN$9-$AL$9),$AL$9+SQRT(AX63*($AN$9-$AL$9)*($AM$9-$AL$9)),$AN$9-SQRT((1-AX63)*($AN$9-$AL$9)*($AN$9-$AM$9))),$AM$9)</f>
        <v>0.880173423414074</v>
      </c>
      <c r="AP63" s="17" t="n">
        <f aca="false">IFERROR(IF(AY63&lt;($AM$10-$AL$10)/($AN$10-$AL$10),$AL$10+SQRT(AY63*($AN$10-$AL$10)*($AM$10-$AL$10)),$AN$10-SQRT((1-AY63)*($AN$10-$AL$10)*($AN$10-$AM$10))),$AM$10)</f>
        <v>0.89294049521983</v>
      </c>
      <c r="AQ63" s="17" t="n">
        <f aca="false">IFERROR(IF(AZ63&lt;($AM$11-$AL$11)/($AN$11-$AL$11),$AL$11+SQRT(AZ63*($AN$11-$AL$11)*($AM$11-$AL$11)),$AN$11-SQRT((1-AZ63)*($AN$11-$AL$11)*($AN$11-$AM$11))),$AM$11)</f>
        <v>0.793646627752578</v>
      </c>
      <c r="AR63" s="17" t="n">
        <f aca="false">SUMPRODUCT((B24:B31&lt;=$B$6)*(C24:C31*AM63+D24:D31*AO63*$B$8*AQ63)/(1+AL63/100)^B24:B31)+C32*AM63*AP63/(1+AL63/100)^$B$6</f>
        <v>7457007.14955736</v>
      </c>
      <c r="AS63" s="17" t="n">
        <f aca="false">SUMPRODUCT((K24:K26&lt;=$B$6)*(L24:L26*AN63+M24:M26*AO63*$B$8*AQ63)/(1+AL63/100)^K24:K26)+L27*AN63*AP63/(1+AL63/100)^$B$6</f>
        <v>7543044.52607863</v>
      </c>
      <c r="AT63" s="17" t="n">
        <f aca="false">AS63-AR63</f>
        <v>86037.3765212623</v>
      </c>
      <c r="AU63" s="17" t="n">
        <f aca="true">RAND()</f>
        <v>0.613460802402249</v>
      </c>
      <c r="AV63" s="17" t="n">
        <f aca="true">RAND()</f>
        <v>0.138334998396857</v>
      </c>
      <c r="AW63" s="17" t="n">
        <f aca="true">RAND()</f>
        <v>0.155454577594801</v>
      </c>
      <c r="AX63" s="17" t="n">
        <f aca="true">RAND()</f>
        <v>0.192709109160503</v>
      </c>
      <c r="AY63" s="17" t="n">
        <f aca="true">RAND()</f>
        <v>0.61760893113442</v>
      </c>
      <c r="AZ63" s="17" t="n">
        <f aca="true">RAND()</f>
        <v>0.826197084743334</v>
      </c>
    </row>
    <row r="64" customFormat="false" ht="15" hidden="false" customHeight="false" outlineLevel="0" collapsed="false">
      <c r="A64" s="6" t="s">
        <v>132</v>
      </c>
      <c r="B64" s="6" t="s">
        <v>59</v>
      </c>
      <c r="C64" s="6" t="s">
        <v>60</v>
      </c>
      <c r="D64" s="6" t="s">
        <v>61</v>
      </c>
      <c r="E64" s="6" t="s">
        <v>133</v>
      </c>
      <c r="AK64" s="0" t="n">
        <v>51</v>
      </c>
      <c r="AL64" s="17" t="n">
        <f aca="false">IFERROR(IF(AU64&lt;($AM$6-$AL$6)/($AN$6-$AL$6),$AL$6+SQRT(AU64*($AN$6-$AL$6)*($AM$6-$AL$6)),$AN$6-SQRT((1-AU64)*($AN$6-$AL$6)*($AN$6-$AM$6))),$AM$6)</f>
        <v>4.83433457161285</v>
      </c>
      <c r="AM64" s="17" t="n">
        <f aca="false">IFERROR(IF(AV64&lt;($AM$7-$AL$7)/($AN$7-$AL$7),$AL$7+SQRT(AV64*($AN$7-$AL$7)*($AM$7-$AL$7)),$AN$7-SQRT((1-AV64)*($AN$7-$AL$7)*($AN$7-$AM$7))),$AM$7)</f>
        <v>1.00608778949495</v>
      </c>
      <c r="AN64" s="17" t="n">
        <f aca="false">IFERROR(IF(AW64&lt;($AM$8-$AL$8)/($AN$8-$AL$8),$AL$8+SQRT(AW64*($AN$8-$AL$8)*($AM$8-$AL$8)),$AN$8-SQRT((1-AW64)*($AN$8-$AL$8)*($AN$8-$AM$8))),$AM$8)</f>
        <v>0.940063915483246</v>
      </c>
      <c r="AO64" s="17" t="n">
        <f aca="false">IFERROR(IF(AX64&lt;($AM$9-$AL$9)/($AN$9-$AL$9),$AL$9+SQRT(AX64*($AN$9-$AL$9)*($AM$9-$AL$9)),$AN$9-SQRT((1-AX64)*($AN$9-$AL$9)*($AN$9-$AM$9))),$AM$9)</f>
        <v>0.957511938009899</v>
      </c>
      <c r="AP64" s="17" t="n">
        <f aca="false">IFERROR(IF(AY64&lt;($AM$10-$AL$10)/($AN$10-$AL$10),$AL$10+SQRT(AY64*($AN$10-$AL$10)*($AM$10-$AL$10)),$AN$10-SQRT((1-AY64)*($AN$10-$AL$10)*($AN$10-$AM$10))),$AM$10)</f>
        <v>0.844904349165849</v>
      </c>
      <c r="AQ64" s="17" t="n">
        <f aca="false">IFERROR(IF(AZ64&lt;($AM$11-$AL$11)/($AN$11-$AL$11),$AL$11+SQRT(AZ64*($AN$11-$AL$11)*($AM$11-$AL$11)),$AN$11-SQRT((1-AZ64)*($AN$11-$AL$11)*($AN$11-$AM$11))),$AM$11)</f>
        <v>0.643922615264312</v>
      </c>
      <c r="AR64" s="17" t="n">
        <f aca="false">SUMPRODUCT((B24:B31&lt;=$B$6)*(C24:C31*AM64+D24:D31*AO64*$B$8*AQ64)/(1+AL64/100)^B24:B31)+C32*AM64*AP64/(1+AL64/100)^$B$6</f>
        <v>7953299.56203385</v>
      </c>
      <c r="AS64" s="17" t="n">
        <f aca="false">SUMPRODUCT((K24:K26&lt;=$B$6)*(L24:L26*AN64+M24:M26*AO64*$B$8*AQ64)/(1+AL64/100)^K24:K26)+L27*AN64*AP64/(1+AL64/100)^$B$6</f>
        <v>7778547.44971296</v>
      </c>
      <c r="AT64" s="17" t="n">
        <f aca="false">AS64-AR64</f>
        <v>-174752.112320889</v>
      </c>
      <c r="AU64" s="17" t="n">
        <f aca="true">RAND()</f>
        <v>0.765494662614435</v>
      </c>
      <c r="AV64" s="17" t="n">
        <f aca="true">RAND()</f>
        <v>0.471171853924805</v>
      </c>
      <c r="AW64" s="17" t="n">
        <f aca="true">RAND()</f>
        <v>0.217976671338864</v>
      </c>
      <c r="AX64" s="17" t="n">
        <f aca="true">RAND()</f>
        <v>0.279089564562099</v>
      </c>
      <c r="AY64" s="17" t="n">
        <f aca="true">RAND()</f>
        <v>0.475836040294071</v>
      </c>
      <c r="AZ64" s="17" t="n">
        <f aca="true">RAND()</f>
        <v>0.482786797103036</v>
      </c>
    </row>
    <row r="65" customFormat="false" ht="15" hidden="false" customHeight="false" outlineLevel="0" collapsed="false">
      <c r="A65" s="34" t="n">
        <v>2</v>
      </c>
      <c r="B65" s="14" t="n">
        <f aca="false">SUMPRODUCT((B24:B31&lt;=$B$6)*(C24:C31*$B$11+D24:D31*$B$10*$B$8*$B$9)/(1+$A65/100)^B24:B31)+C32*$B$11*$B$13/(1+$A65/100)^$B$6</f>
        <v>9391575.85614855</v>
      </c>
      <c r="C65" s="14" t="n">
        <f aca="false">SUMPRODUCT((K24:K26&lt;=$B$6)*(L24:L26*$B$12+M24:M26*$B$10*$B$8*$B$9)/(1+$A65/100)^K24:K26)+L27*$B$12*$B$13/(1+$A65/100)^$B$6</f>
        <v>7858761.46624381</v>
      </c>
      <c r="D65" s="14" t="n">
        <f aca="false">C65-B65</f>
        <v>-1532814.38990474</v>
      </c>
      <c r="E65" s="0" t="str">
        <f aca="false">IF(D65&lt;0,"PCC","HMA")</f>
        <v>PCC</v>
      </c>
      <c r="AK65" s="0" t="n">
        <v>52</v>
      </c>
      <c r="AL65" s="17" t="n">
        <f aca="false">IFERROR(IF(AU65&lt;($AM$6-$AL$6)/($AN$6-$AL$6),$AL$6+SQRT(AU65*($AN$6-$AL$6)*($AM$6-$AL$6)),$AN$6-SQRT((1-AU65)*($AN$6-$AL$6)*($AN$6-$AM$6))),$AM$6)</f>
        <v>6.93512228610355</v>
      </c>
      <c r="AM65" s="17" t="n">
        <f aca="false">IFERROR(IF(AV65&lt;($AM$7-$AL$7)/($AN$7-$AL$7),$AL$7+SQRT(AV65*($AN$7-$AL$7)*($AM$7-$AL$7)),$AN$7-SQRT((1-AV65)*($AN$7-$AL$7)*($AN$7-$AM$7))),$AM$7)</f>
        <v>0.833280356320894</v>
      </c>
      <c r="AN65" s="17" t="n">
        <f aca="false">IFERROR(IF(AW65&lt;($AM$8-$AL$8)/($AN$8-$AL$8),$AL$8+SQRT(AW65*($AN$8-$AL$8)*($AM$8-$AL$8)),$AN$8-SQRT((1-AW65)*($AN$8-$AL$8)*($AN$8-$AM$8))),$AM$8)</f>
        <v>0.89020898693728</v>
      </c>
      <c r="AO65" s="17" t="n">
        <f aca="false">IFERROR(IF(AX65&lt;($AM$9-$AL$9)/($AN$9-$AL$9),$AL$9+SQRT(AX65*($AN$9-$AL$9)*($AM$9-$AL$9)),$AN$9-SQRT((1-AX65)*($AN$9-$AL$9)*($AN$9-$AM$9))),$AM$9)</f>
        <v>1.73484625206518</v>
      </c>
      <c r="AP65" s="17" t="n">
        <f aca="false">IFERROR(IF(AY65&lt;($AM$10-$AL$10)/($AN$10-$AL$10),$AL$10+SQRT(AY65*($AN$10-$AL$10)*($AM$10-$AL$10)),$AN$10-SQRT((1-AY65)*($AN$10-$AL$10)*($AN$10-$AM$10))),$AM$10)</f>
        <v>0.814310878951775</v>
      </c>
      <c r="AQ65" s="17" t="n">
        <f aca="false">IFERROR(IF(AZ65&lt;($AM$11-$AL$11)/($AN$11-$AL$11),$AL$11+SQRT(AZ65*($AN$11-$AL$11)*($AM$11-$AL$11)),$AN$11-SQRT((1-AZ65)*($AN$11-$AL$11)*($AN$11-$AM$11))),$AM$11)</f>
        <v>0.799971380314581</v>
      </c>
      <c r="AR65" s="17" t="n">
        <f aca="false">SUMPRODUCT((B24:B31&lt;=$B$6)*(C24:C31*AM65+D24:D31*AO65*$B$8*AQ65)/(1+AL65/100)^B24:B31)+C32*AM65*AP65/(1+AL65/100)^$B$6</f>
        <v>6213177.1262974</v>
      </c>
      <c r="AS65" s="17" t="n">
        <f aca="false">SUMPRODUCT((K24:K26&lt;=$B$6)*(L24:L26*AN65+M24:M26*AO65*$B$8*AQ65)/(1+AL65/100)^K24:K26)+L27*AN65*AP65/(1+AL65/100)^$B$6</f>
        <v>7488717.6188537</v>
      </c>
      <c r="AT65" s="17" t="n">
        <f aca="false">AS65-AR65</f>
        <v>1275540.4925563</v>
      </c>
      <c r="AU65" s="17" t="n">
        <f aca="true">RAND()</f>
        <v>0.999789544111979</v>
      </c>
      <c r="AV65" s="17" t="n">
        <f aca="true">RAND()</f>
        <v>0.0123064679649519</v>
      </c>
      <c r="AW65" s="17" t="n">
        <f aca="true">RAND()</f>
        <v>0.090418459158338</v>
      </c>
      <c r="AX65" s="17" t="n">
        <f aca="true">RAND()</f>
        <v>0.953128993304077</v>
      </c>
      <c r="AY65" s="17" t="n">
        <f aca="true">RAND()</f>
        <v>0.395165314509749</v>
      </c>
      <c r="AZ65" s="17" t="n">
        <f aca="true">RAND()</f>
        <v>0.83668796451733</v>
      </c>
    </row>
    <row r="66" customFormat="false" ht="15" hidden="false" customHeight="false" outlineLevel="0" collapsed="false">
      <c r="A66" s="34" t="n">
        <v>2.25</v>
      </c>
      <c r="B66" s="14" t="n">
        <f aca="false">SUMPRODUCT((B24:B31&lt;=$B$6)*(C24:C31*$B$11+D24:D31*$B$10*$B$8*$B$9)/(1+$A66/100)^B24:B31)+C32*$B$11*$B$13/(1+$A66/100)^$B$6</f>
        <v>9235388.81162657</v>
      </c>
      <c r="C66" s="14" t="n">
        <f aca="false">SUMPRODUCT((K24:K26&lt;=$B$6)*(L24:L26*$B$12+M24:M26*$B$10*$B$8*$B$9)/(1+$A66/100)^K24:K26)+L27*$B$12*$B$13/(1+$A66/100)^$B$6</f>
        <v>7906890.3786048</v>
      </c>
      <c r="D66" s="14" t="n">
        <f aca="false">C66-B66</f>
        <v>-1328498.43302177</v>
      </c>
      <c r="E66" s="0" t="str">
        <f aca="false">IF(D66&lt;0,"PCC","HMA")</f>
        <v>PCC</v>
      </c>
      <c r="AK66" s="0" t="n">
        <v>53</v>
      </c>
      <c r="AL66" s="17" t="n">
        <f aca="false">IFERROR(IF(AU66&lt;($AM$6-$AL$6)/($AN$6-$AL$6),$AL$6+SQRT(AU66*($AN$6-$AL$6)*($AM$6-$AL$6)),$AN$6-SQRT((1-AU66)*($AN$6-$AL$6)*($AN$6-$AM$6))),$AM$6)</f>
        <v>3.32964312624005</v>
      </c>
      <c r="AM66" s="17" t="n">
        <f aca="false">IFERROR(IF(AV66&lt;($AM$7-$AL$7)/($AN$7-$AL$7),$AL$7+SQRT(AV66*($AN$7-$AL$7)*($AM$7-$AL$7)),$AN$7-SQRT((1-AV66)*($AN$7-$AL$7)*($AN$7-$AM$7))),$AM$7)</f>
        <v>1.16522207963941</v>
      </c>
      <c r="AN66" s="17" t="n">
        <f aca="false">IFERROR(IF(AW66&lt;($AM$8-$AL$8)/($AN$8-$AL$8),$AL$8+SQRT(AW66*($AN$8-$AL$8)*($AM$8-$AL$8)),$AN$8-SQRT((1-AW66)*($AN$8-$AL$8)*($AN$8-$AM$8))),$AM$8)</f>
        <v>0.839689610912764</v>
      </c>
      <c r="AO66" s="17" t="n">
        <f aca="false">IFERROR(IF(AX66&lt;($AM$9-$AL$9)/($AN$9-$AL$9),$AL$9+SQRT(AX66*($AN$9-$AL$9)*($AM$9-$AL$9)),$AN$9-SQRT((1-AX66)*($AN$9-$AL$9)*($AN$9-$AM$9))),$AM$9)</f>
        <v>1.37987179548662</v>
      </c>
      <c r="AP66" s="17" t="n">
        <f aca="false">IFERROR(IF(AY66&lt;($AM$10-$AL$10)/($AN$10-$AL$10),$AL$10+SQRT(AY66*($AN$10-$AL$10)*($AM$10-$AL$10)),$AN$10-SQRT((1-AY66)*($AN$10-$AL$10)*($AN$10-$AM$10))),$AM$10)</f>
        <v>0.969426806268094</v>
      </c>
      <c r="AQ66" s="17" t="n">
        <f aca="false">IFERROR(IF(AZ66&lt;($AM$11-$AL$11)/($AN$11-$AL$11),$AL$11+SQRT(AZ66*($AN$11-$AL$11)*($AM$11-$AL$11)),$AN$11-SQRT((1-AZ66)*($AN$11-$AL$11)*($AN$11-$AM$11))),$AM$11)</f>
        <v>0.524850768740563</v>
      </c>
      <c r="AR66" s="17" t="n">
        <f aca="false">SUMPRODUCT((B24:B31&lt;=$B$6)*(C24:C31*AM66+D24:D31*AO66*$B$8*AQ66)/(1+AL66/100)^B24:B31)+C32*AM66*AP66/(1+AL66/100)^$B$6</f>
        <v>9940152.10550658</v>
      </c>
      <c r="AS66" s="17" t="n">
        <f aca="false">SUMPRODUCT((K24:K26&lt;=$B$6)*(L24:L26*AN66+M24:M26*AO66*$B$8*AQ66)/(1+AL66/100)^K24:K26)+L27*AN66*AP66/(1+AL66/100)^$B$6</f>
        <v>6786566.9397373</v>
      </c>
      <c r="AT66" s="17" t="n">
        <f aca="false">AS66-AR66</f>
        <v>-3153585.16576927</v>
      </c>
      <c r="AU66" s="17" t="n">
        <f aca="true">RAND()</f>
        <v>0.326424020962154</v>
      </c>
      <c r="AV66" s="17" t="n">
        <f aca="true">RAND()</f>
        <v>0.936112926394072</v>
      </c>
      <c r="AW66" s="17" t="n">
        <f aca="true">RAND()</f>
        <v>0.0175029468267397</v>
      </c>
      <c r="AX66" s="17" t="n">
        <f aca="true">RAND()</f>
        <v>0.74362733997801</v>
      </c>
      <c r="AY66" s="17" t="n">
        <f aca="true">RAND()</f>
        <v>0.881446105772253</v>
      </c>
      <c r="AZ66" s="17" t="n">
        <f aca="true">RAND()</f>
        <v>0.206358645727437</v>
      </c>
    </row>
    <row r="67" customFormat="false" ht="15" hidden="false" customHeight="false" outlineLevel="0" collapsed="false">
      <c r="A67" s="34" t="n">
        <v>2.5</v>
      </c>
      <c r="B67" s="14" t="n">
        <f aca="false">SUMPRODUCT((B24:B31&lt;=$B$6)*(C24:C31*$B$11+D24:D31*$B$10*$B$8*$B$9)/(1+$A67/100)^B24:B31)+C32*$B$11*$B$13/(1+$A67/100)^$B$6</f>
        <v>9086526.69346631</v>
      </c>
      <c r="C67" s="14" t="n">
        <f aca="false">SUMPRODUCT((K24:K26&lt;=$B$6)*(L24:L26*$B$12+M24:M26*$B$10*$B$8*$B$9)/(1+$A67/100)^K24:K26)+L27*$B$12*$B$13/(1+$A67/100)^$B$6</f>
        <v>7951051.48004625</v>
      </c>
      <c r="D67" s="14" t="n">
        <f aca="false">C67-B67</f>
        <v>-1135475.21342005</v>
      </c>
      <c r="E67" s="0" t="str">
        <f aca="false">IF(D67&lt;0,"PCC","HMA")</f>
        <v>PCC</v>
      </c>
      <c r="AK67" s="0" t="n">
        <v>54</v>
      </c>
      <c r="AL67" s="17" t="n">
        <f aca="false">IFERROR(IF(AU67&lt;($AM$6-$AL$6)/($AN$6-$AL$6),$AL$6+SQRT(AU67*($AN$6-$AL$6)*($AM$6-$AL$6)),$AN$6-SQRT((1-AU67)*($AN$6-$AL$6)*($AN$6-$AM$6))),$AM$6)</f>
        <v>5.68717042631229</v>
      </c>
      <c r="AM67" s="17" t="n">
        <f aca="false">IFERROR(IF(AV67&lt;($AM$7-$AL$7)/($AN$7-$AL$7),$AL$7+SQRT(AV67*($AN$7-$AL$7)*($AM$7-$AL$7)),$AN$7-SQRT((1-AV67)*($AN$7-$AL$7)*($AN$7-$AM$7))),$AM$7)</f>
        <v>0.951047854983229</v>
      </c>
      <c r="AN67" s="17" t="n">
        <f aca="false">IFERROR(IF(AW67&lt;($AM$8-$AL$8)/($AN$8-$AL$8),$AL$8+SQRT(AW67*($AN$8-$AL$8)*($AM$8-$AL$8)),$AN$8-SQRT((1-AW67)*($AN$8-$AL$8)*($AN$8-$AM$8))),$AM$8)</f>
        <v>1.13045032708011</v>
      </c>
      <c r="AO67" s="17" t="n">
        <f aca="false">IFERROR(IF(AX67&lt;($AM$9-$AL$9)/($AN$9-$AL$9),$AL$9+SQRT(AX67*($AN$9-$AL$9)*($AM$9-$AL$9)),$AN$9-SQRT((1-AX67)*($AN$9-$AL$9)*($AN$9-$AM$9))),$AM$9)</f>
        <v>1.59603793822205</v>
      </c>
      <c r="AP67" s="17" t="n">
        <f aca="false">IFERROR(IF(AY67&lt;($AM$10-$AL$10)/($AN$10-$AL$10),$AL$10+SQRT(AY67*($AN$10-$AL$10)*($AM$10-$AL$10)),$AN$10-SQRT((1-AY67)*($AN$10-$AL$10)*($AN$10-$AM$10))),$AM$10)</f>
        <v>0.904376036929627</v>
      </c>
      <c r="AQ67" s="17" t="n">
        <f aca="false">IFERROR(IF(AZ67&lt;($AM$11-$AL$11)/($AN$11-$AL$11),$AL$11+SQRT(AZ67*($AN$11-$AL$11)*($AM$11-$AL$11)),$AN$11-SQRT((1-AZ67)*($AN$11-$AL$11)*($AN$11-$AM$11))),$AM$11)</f>
        <v>0.692766547812002</v>
      </c>
      <c r="AR67" s="17" t="n">
        <f aca="false">SUMPRODUCT((B24:B31&lt;=$B$6)*(C24:C31*AM67+D24:D31*AO67*$B$8*AQ67)/(1+AL67/100)^B24:B31)+C32*AM67*AP67/(1+AL67/100)^$B$6</f>
        <v>7351578.29074447</v>
      </c>
      <c r="AS67" s="17" t="n">
        <f aca="false">SUMPRODUCT((K24:K26&lt;=$B$6)*(L24:L26*AN67+M24:M26*AO67*$B$8*AQ67)/(1+AL67/100)^K24:K26)+L27*AN67*AP67/(1+AL67/100)^$B$6</f>
        <v>9398609.4314053</v>
      </c>
      <c r="AT67" s="17" t="n">
        <f aca="false">AS67-AR67</f>
        <v>2047031.14066083</v>
      </c>
      <c r="AU67" s="17" t="n">
        <f aca="true">RAND()</f>
        <v>0.913823925522547</v>
      </c>
      <c r="AV67" s="17" t="n">
        <f aca="true">RAND()</f>
        <v>0.253505049944828</v>
      </c>
      <c r="AW67" s="17" t="n">
        <f aca="true">RAND()</f>
        <v>0.872958895153303</v>
      </c>
      <c r="AX67" s="17" t="n">
        <f aca="true">RAND()</f>
        <v>0.891209768429407</v>
      </c>
      <c r="AY67" s="17" t="n">
        <f aca="true">RAND()</f>
        <v>0.654079916971646</v>
      </c>
      <c r="AZ67" s="17" t="n">
        <f aca="true">RAND()</f>
        <v>0.614724921863858</v>
      </c>
    </row>
    <row r="68" customFormat="false" ht="15" hidden="false" customHeight="false" outlineLevel="0" collapsed="false">
      <c r="A68" s="34" t="n">
        <v>2.75</v>
      </c>
      <c r="B68" s="14" t="n">
        <f aca="false">SUMPRODUCT((B24:B31&lt;=$B$6)*(C24:C31*$B$11+D24:D31*$B$10*$B$8*$B$9)/(1+$A68/100)^B24:B31)+C32*$B$11*$B$13/(1+$A68/100)^$B$6</f>
        <v>8944606.40334678</v>
      </c>
      <c r="C68" s="14" t="n">
        <f aca="false">SUMPRODUCT((K24:K26&lt;=$B$6)*(L24:L26*$B$12+M24:M26*$B$10*$B$8*$B$9)/(1+$A68/100)^K24:K26)+L27*$B$12*$B$13/(1+$A68/100)^$B$6</f>
        <v>7991567.41878717</v>
      </c>
      <c r="D68" s="14" t="n">
        <f aca="false">C68-B68</f>
        <v>-953038.984559611</v>
      </c>
      <c r="E68" s="0" t="str">
        <f aca="false">IF(D68&lt;0,"PCC","HMA")</f>
        <v>PCC</v>
      </c>
      <c r="AK68" s="0" t="n">
        <v>55</v>
      </c>
      <c r="AL68" s="17" t="n">
        <f aca="false">IFERROR(IF(AU68&lt;($AM$6-$AL$6)/($AN$6-$AL$6),$AL$6+SQRT(AU68*($AN$6-$AL$6)*($AM$6-$AL$6)),$AN$6-SQRT((1-AU68)*($AN$6-$AL$6)*($AN$6-$AM$6))),$AM$6)</f>
        <v>3.06000256266498</v>
      </c>
      <c r="AM68" s="17" t="n">
        <f aca="false">IFERROR(IF(AV68&lt;($AM$7-$AL$7)/($AN$7-$AL$7),$AL$7+SQRT(AV68*($AN$7-$AL$7)*($AM$7-$AL$7)),$AN$7-SQRT((1-AV68)*($AN$7-$AL$7)*($AN$7-$AM$7))),$AM$7)</f>
        <v>1.10379644474468</v>
      </c>
      <c r="AN68" s="17" t="n">
        <f aca="false">IFERROR(IF(AW68&lt;($AM$8-$AL$8)/($AN$8-$AL$8),$AL$8+SQRT(AW68*($AN$8-$AL$8)*($AM$8-$AL$8)),$AN$8-SQRT((1-AW68)*($AN$8-$AL$8)*($AN$8-$AM$8))),$AM$8)</f>
        <v>1.08938553007423</v>
      </c>
      <c r="AO68" s="17" t="n">
        <f aca="false">IFERROR(IF(AX68&lt;($AM$9-$AL$9)/($AN$9-$AL$9),$AL$9+SQRT(AX68*($AN$9-$AL$9)*($AM$9-$AL$9)),$AN$9-SQRT((1-AX68)*($AN$9-$AL$9)*($AN$9-$AM$9))),$AM$9)</f>
        <v>1.00570710662909</v>
      </c>
      <c r="AP68" s="17" t="n">
        <f aca="false">IFERROR(IF(AY68&lt;($AM$10-$AL$10)/($AN$10-$AL$10),$AL$10+SQRT(AY68*($AN$10-$AL$10)*($AM$10-$AL$10)),$AN$10-SQRT((1-AY68)*($AN$10-$AL$10)*($AN$10-$AM$10))),$AM$10)</f>
        <v>0.987521771126495</v>
      </c>
      <c r="AQ68" s="17" t="n">
        <f aca="false">IFERROR(IF(AZ68&lt;($AM$11-$AL$11)/($AN$11-$AL$11),$AL$11+SQRT(AZ68*($AN$11-$AL$11)*($AM$11-$AL$11)),$AN$11-SQRT((1-AZ68)*($AN$11-$AL$11)*($AN$11-$AM$11))),$AM$11)</f>
        <v>0.842451195665463</v>
      </c>
      <c r="AR68" s="17" t="n">
        <f aca="false">SUMPRODUCT((B24:B31&lt;=$B$6)*(C24:C31*AM68+D24:D31*AO68*$B$8*AQ68)/(1+AL68/100)^B24:B31)+C32*AM68*AP68/(1+AL68/100)^$B$6</f>
        <v>9610805.65750101</v>
      </c>
      <c r="AS68" s="17" t="n">
        <f aca="false">SUMPRODUCT((K24:K26&lt;=$B$6)*(L24:L26*AN68+M24:M26*AO68*$B$8*AQ68)/(1+AL68/100)^K24:K26)+L27*AN68*AP68/(1+AL68/100)^$B$6</f>
        <v>8739223.69276435</v>
      </c>
      <c r="AT68" s="17" t="n">
        <f aca="false">AS68-AR68</f>
        <v>-871581.964736659</v>
      </c>
      <c r="AU68" s="17" t="n">
        <f aca="true">RAND()</f>
        <v>0.223821009689673</v>
      </c>
      <c r="AV68" s="17" t="n">
        <f aca="true">RAND()</f>
        <v>0.80999573716183</v>
      </c>
      <c r="AW68" s="17" t="n">
        <f aca="true">RAND()</f>
        <v>0.770693262670798</v>
      </c>
      <c r="AX68" s="17" t="n">
        <f aca="true">RAND()</f>
        <v>0.340921094794739</v>
      </c>
      <c r="AY68" s="17" t="n">
        <f aca="true">RAND()</f>
        <v>0.950709909289258</v>
      </c>
      <c r="AZ68" s="17" t="n">
        <f aca="true">RAND()</f>
        <v>0.898687241847991</v>
      </c>
    </row>
    <row r="69" customFormat="false" ht="15" hidden="false" customHeight="false" outlineLevel="0" collapsed="false">
      <c r="A69" s="34" t="n">
        <v>3</v>
      </c>
      <c r="B69" s="14" t="n">
        <f aca="false">SUMPRODUCT((B24:B31&lt;=$B$6)*(C24:C31*$B$11+D24:D31*$B$10*$B$8*$B$9)/(1+$A69/100)^B24:B31)+C32*$B$11*$B$13/(1+$A69/100)^$B$6</f>
        <v>8809266.42488861</v>
      </c>
      <c r="C69" s="14" t="n">
        <f aca="false">SUMPRODUCT((K24:K26&lt;=$B$6)*(L24:L26*$B$12+M24:M26*$B$10*$B$8*$B$9)/(1+$A69/100)^K24:K26)+L27*$B$12*$B$13/(1+$A69/100)^$B$6</f>
        <v>8028734.49414372</v>
      </c>
      <c r="D69" s="14" t="n">
        <f aca="false">C69-B69</f>
        <v>-780531.930744892</v>
      </c>
      <c r="E69" s="0" t="str">
        <f aca="false">IF(D69&lt;0,"PCC","HMA")</f>
        <v>PCC</v>
      </c>
      <c r="AK69" s="0" t="n">
        <v>56</v>
      </c>
      <c r="AL69" s="17" t="n">
        <f aca="false">IFERROR(IF(AU69&lt;($AM$6-$AL$6)/($AN$6-$AL$6),$AL$6+SQRT(AU69*($AN$6-$AL$6)*($AM$6-$AL$6)),$AN$6-SQRT((1-AU69)*($AN$6-$AL$6)*($AN$6-$AM$6))),$AM$6)</f>
        <v>3.57205477855369</v>
      </c>
      <c r="AM69" s="17" t="n">
        <f aca="false">IFERROR(IF(AV69&lt;($AM$7-$AL$7)/($AN$7-$AL$7),$AL$7+SQRT(AV69*($AN$7-$AL$7)*($AM$7-$AL$7)),$AN$7-SQRT((1-AV69)*($AN$7-$AL$7)*($AN$7-$AM$7))),$AM$7)</f>
        <v>0.900397883585886</v>
      </c>
      <c r="AN69" s="17" t="n">
        <f aca="false">IFERROR(IF(AW69&lt;($AM$8-$AL$8)/($AN$8-$AL$8),$AL$8+SQRT(AW69*($AN$8-$AL$8)*($AM$8-$AL$8)),$AN$8-SQRT((1-AW69)*($AN$8-$AL$8)*($AN$8-$AM$8))),$AM$8)</f>
        <v>0.885279305404811</v>
      </c>
      <c r="AO69" s="17" t="n">
        <f aca="false">IFERROR(IF(AX69&lt;($AM$9-$AL$9)/($AN$9-$AL$9),$AL$9+SQRT(AX69*($AN$9-$AL$9)*($AM$9-$AL$9)),$AN$9-SQRT((1-AX69)*($AN$9-$AL$9)*($AN$9-$AM$9))),$AM$9)</f>
        <v>1.70514202341576</v>
      </c>
      <c r="AP69" s="17" t="n">
        <f aca="false">IFERROR(IF(AY69&lt;($AM$10-$AL$10)/($AN$10-$AL$10),$AL$10+SQRT(AY69*($AN$10-$AL$10)*($AM$10-$AL$10)),$AN$10-SQRT((1-AY69)*($AN$10-$AL$10)*($AN$10-$AM$10))),$AM$10)</f>
        <v>0.698571591153268</v>
      </c>
      <c r="AQ69" s="17" t="n">
        <f aca="false">IFERROR(IF(AZ69&lt;($AM$11-$AL$11)/($AN$11-$AL$11),$AL$11+SQRT(AZ69*($AN$11-$AL$11)*($AM$11-$AL$11)),$AN$11-SQRT((1-AZ69)*($AN$11-$AL$11)*($AN$11-$AM$11))),$AM$11)</f>
        <v>0.528058315722363</v>
      </c>
      <c r="AR69" s="17" t="n">
        <f aca="false">SUMPRODUCT((B24:B31&lt;=$B$6)*(C24:C31*AM69+D24:D31*AO69*$B$8*AQ69)/(1+AL69/100)^B24:B31)+C32*AM69*AP69/(1+AL69/100)^$B$6</f>
        <v>7700931.00956202</v>
      </c>
      <c r="AS69" s="17" t="n">
        <f aca="false">SUMPRODUCT((K24:K26&lt;=$B$6)*(L24:L26*AN69+M24:M26*AO69*$B$8*AQ69)/(1+AL69/100)^K24:K26)+L27*AN69*AP69/(1+AL69/100)^$B$6</f>
        <v>7370387.74068563</v>
      </c>
      <c r="AT69" s="17" t="n">
        <f aca="false">AS69-AR69</f>
        <v>-330543.268876388</v>
      </c>
      <c r="AU69" s="17" t="n">
        <f aca="true">RAND()</f>
        <v>0.41245957793817</v>
      </c>
      <c r="AV69" s="17" t="n">
        <f aca="true">RAND()</f>
        <v>0.111997055872502</v>
      </c>
      <c r="AW69" s="17" t="n">
        <f aca="true">RAND()</f>
        <v>0.0808062214480784</v>
      </c>
      <c r="AX69" s="17" t="n">
        <f aca="true">RAND()</f>
        <v>0.942039182429765</v>
      </c>
      <c r="AY69" s="17" t="n">
        <f aca="true">RAND()</f>
        <v>0.157722707252562</v>
      </c>
      <c r="AZ69" s="17" t="n">
        <f aca="true">RAND()</f>
        <v>0.21228814436784</v>
      </c>
    </row>
    <row r="70" customFormat="false" ht="15" hidden="false" customHeight="false" outlineLevel="0" collapsed="false">
      <c r="A70" s="34" t="n">
        <v>3.25</v>
      </c>
      <c r="B70" s="14" t="n">
        <f aca="false">SUMPRODUCT((B24:B31&lt;=$B$6)*(C24:C31*$B$11+D24:D31*$B$10*$B$8*$B$9)/(1+$A70/100)^B24:B31)+C32*$B$11*$B$13/(1+$A70/100)^$B$6</f>
        <v>8680165.53471751</v>
      </c>
      <c r="C70" s="14" t="n">
        <f aca="false">SUMPRODUCT((K24:K26&lt;=$B$6)*(L24:L26*$B$12+M24:M26*$B$10*$B$8*$B$9)/(1+$A70/100)^K24:K26)+L27*$B$12*$B$13/(1+$A70/100)^$B$6</f>
        <v>8062824.83610427</v>
      </c>
      <c r="D70" s="14" t="n">
        <f aca="false">C70-B70</f>
        <v>-617340.69861324</v>
      </c>
      <c r="E70" s="0" t="str">
        <f aca="false">IF(D70&lt;0,"PCC","HMA")</f>
        <v>PCC</v>
      </c>
      <c r="AK70" s="0" t="n">
        <v>57</v>
      </c>
      <c r="AL70" s="17" t="n">
        <f aca="false">IFERROR(IF(AU70&lt;($AM$6-$AL$6)/($AN$6-$AL$6),$AL$6+SQRT(AU70*($AN$6-$AL$6)*($AM$6-$AL$6)),$AN$6-SQRT((1-AU70)*($AN$6-$AL$6)*($AN$6-$AM$6))),$AM$6)</f>
        <v>2.86871660904319</v>
      </c>
      <c r="AM70" s="17" t="n">
        <f aca="false">IFERROR(IF(AV70&lt;($AM$7-$AL$7)/($AN$7-$AL$7),$AL$7+SQRT(AV70*($AN$7-$AL$7)*($AM$7-$AL$7)),$AN$7-SQRT((1-AV70)*($AN$7-$AL$7)*($AN$7-$AM$7))),$AM$7)</f>
        <v>1.04820507191435</v>
      </c>
      <c r="AN70" s="17" t="n">
        <f aca="false">IFERROR(IF(AW70&lt;($AM$8-$AL$8)/($AN$8-$AL$8),$AL$8+SQRT(AW70*($AN$8-$AL$8)*($AM$8-$AL$8)),$AN$8-SQRT((1-AW70)*($AN$8-$AL$8)*($AN$8-$AM$8))),$AM$8)</f>
        <v>1.03315971767105</v>
      </c>
      <c r="AO70" s="17" t="n">
        <f aca="false">IFERROR(IF(AX70&lt;($AM$9-$AL$9)/($AN$9-$AL$9),$AL$9+SQRT(AX70*($AN$9-$AL$9)*($AM$9-$AL$9)),$AN$9-SQRT((1-AX70)*($AN$9-$AL$9)*($AN$9-$AM$9))),$AM$9)</f>
        <v>1.04650725489132</v>
      </c>
      <c r="AP70" s="17" t="n">
        <f aca="false">IFERROR(IF(AY70&lt;($AM$10-$AL$10)/($AN$10-$AL$10),$AL$10+SQRT(AY70*($AN$10-$AL$10)*($AM$10-$AL$10)),$AN$10-SQRT((1-AY70)*($AN$10-$AL$10)*($AN$10-$AM$10))),$AM$10)</f>
        <v>0.649557774798369</v>
      </c>
      <c r="AQ70" s="17" t="n">
        <f aca="false">IFERROR(IF(AZ70&lt;($AM$11-$AL$11)/($AN$11-$AL$11),$AL$11+SQRT(AZ70*($AN$11-$AL$11)*($AM$11-$AL$11)),$AN$11-SQRT((1-AZ70)*($AN$11-$AL$11)*($AN$11-$AM$11))),$AM$11)</f>
        <v>0.730364137312632</v>
      </c>
      <c r="AR70" s="17" t="n">
        <f aca="false">SUMPRODUCT((B24:B31&lt;=$B$6)*(C24:C31*AM70+D24:D31*AO70*$B$8*AQ70)/(1+AL70/100)^B24:B31)+C32*AM70*AP70/(1+AL70/100)^$B$6</f>
        <v>9262190.01675096</v>
      </c>
      <c r="AS70" s="17" t="n">
        <f aca="false">SUMPRODUCT((K24:K26&lt;=$B$6)*(L24:L26*AN70+M24:M26*AO70*$B$8*AQ70)/(1+AL70/100)^K24:K26)+L27*AN70*AP70/(1+AL70/100)^$B$6</f>
        <v>8568641.69198019</v>
      </c>
      <c r="AT70" s="17" t="n">
        <f aca="false">AS70-AR70</f>
        <v>-693548.324770765</v>
      </c>
      <c r="AU70" s="17" t="n">
        <f aca="true">RAND()</f>
        <v>0.150933709365501</v>
      </c>
      <c r="AV70" s="17" t="n">
        <f aca="true">RAND()</f>
        <v>0.63803383999029</v>
      </c>
      <c r="AW70" s="17" t="n">
        <f aca="true">RAND()</f>
        <v>0.582047039640004</v>
      </c>
      <c r="AX70" s="17" t="n">
        <f aca="true">RAND()</f>
        <v>0.393901056683411</v>
      </c>
      <c r="AY70" s="17" t="n">
        <f aca="true">RAND()</f>
        <v>0.0894701120105588</v>
      </c>
      <c r="AZ70" s="17" t="n">
        <f aca="true">RAND()</f>
        <v>0.70325102674628</v>
      </c>
    </row>
    <row r="71" customFormat="false" ht="15" hidden="false" customHeight="false" outlineLevel="0" collapsed="false">
      <c r="A71" s="34" t="n">
        <v>3.5</v>
      </c>
      <c r="B71" s="14" t="n">
        <f aca="false">SUMPRODUCT((B24:B31&lt;=$B$6)*(C24:C31*$B$11+D24:D31*$B$10*$B$8*$B$9)/(1+$A71/100)^B24:B31)+C32*$B$11*$B$13/(1+$A71/100)^$B$6</f>
        <v>8556981.59438036</v>
      </c>
      <c r="C71" s="14" t="n">
        <f aca="false">SUMPRODUCT((K24:K26&lt;=$B$6)*(L24:L26*$B$12+M24:M26*$B$10*$B$8*$B$9)/(1+$A71/100)^K24:K26)+L27*$B$12*$B$13/(1+$A71/100)^$B$6</f>
        <v>8094088.40148547</v>
      </c>
      <c r="D71" s="14" t="n">
        <f aca="false">C71-B71</f>
        <v>-462893.192894887</v>
      </c>
      <c r="E71" s="0" t="str">
        <f aca="false">IF(D71&lt;0,"PCC","HMA")</f>
        <v>PCC</v>
      </c>
      <c r="AK71" s="0" t="n">
        <v>58</v>
      </c>
      <c r="AL71" s="17" t="n">
        <f aca="false">IFERROR(IF(AU71&lt;($AM$6-$AL$6)/($AN$6-$AL$6),$AL$6+SQRT(AU71*($AN$6-$AL$6)*($AM$6-$AL$6)),$AN$6-SQRT((1-AU71)*($AN$6-$AL$6)*($AN$6-$AM$6))),$AM$6)</f>
        <v>4.43196551401353</v>
      </c>
      <c r="AM71" s="17" t="n">
        <f aca="false">IFERROR(IF(AV71&lt;($AM$7-$AL$7)/($AN$7-$AL$7),$AL$7+SQRT(AV71*($AN$7-$AL$7)*($AM$7-$AL$7)),$AN$7-SQRT((1-AV71)*($AN$7-$AL$7)*($AN$7-$AM$7))),$AM$7)</f>
        <v>0.979157688396474</v>
      </c>
      <c r="AN71" s="17" t="n">
        <f aca="false">IFERROR(IF(AW71&lt;($AM$8-$AL$8)/($AN$8-$AL$8),$AL$8+SQRT(AW71*($AN$8-$AL$8)*($AM$8-$AL$8)),$AN$8-SQRT((1-AW71)*($AN$8-$AL$8)*($AN$8-$AM$8))),$AM$8)</f>
        <v>0.97026162581797</v>
      </c>
      <c r="AO71" s="17" t="n">
        <f aca="false">IFERROR(IF(AX71&lt;($AM$9-$AL$9)/($AN$9-$AL$9),$AL$9+SQRT(AX71*($AN$9-$AL$9)*($AM$9-$AL$9)),$AN$9-SQRT((1-AX71)*($AN$9-$AL$9)*($AN$9-$AM$9))),$AM$9)</f>
        <v>1.03240918165214</v>
      </c>
      <c r="AP71" s="17" t="n">
        <f aca="false">IFERROR(IF(AY71&lt;($AM$10-$AL$10)/($AN$10-$AL$10),$AL$10+SQRT(AY71*($AN$10-$AL$10)*($AM$10-$AL$10)),$AN$10-SQRT((1-AY71)*($AN$10-$AL$10)*($AN$10-$AM$10))),$AM$10)</f>
        <v>0.9603793491731</v>
      </c>
      <c r="AQ71" s="17" t="n">
        <f aca="false">IFERROR(IF(AZ71&lt;($AM$11-$AL$11)/($AN$11-$AL$11),$AL$11+SQRT(AZ71*($AN$11-$AL$11)*($AM$11-$AL$11)),$AN$11-SQRT((1-AZ71)*($AN$11-$AL$11)*($AN$11-$AM$11))),$AM$11)</f>
        <v>0.56912503206619</v>
      </c>
      <c r="AR71" s="17" t="n">
        <f aca="false">SUMPRODUCT((B24:B31&lt;=$B$6)*(C24:C31*AM71+D24:D31*AO71*$B$8*AQ71)/(1+AL71/100)^B24:B31)+C32*AM71*AP71/(1+AL71/100)^$B$6</f>
        <v>7878438.47869885</v>
      </c>
      <c r="AS71" s="17" t="n">
        <f aca="false">SUMPRODUCT((K24:K26&lt;=$B$6)*(L24:L26*AN71+M24:M26*AO71*$B$8*AQ71)/(1+AL71/100)^K24:K26)+L27*AN71*AP71/(1+AL71/100)^$B$6</f>
        <v>7935601.99035492</v>
      </c>
      <c r="AT71" s="17" t="n">
        <f aca="false">AS71-AR71</f>
        <v>57163.5116560711</v>
      </c>
      <c r="AU71" s="17" t="n">
        <f aca="true">RAND()</f>
        <v>0.670259943939209</v>
      </c>
      <c r="AV71" s="17" t="n">
        <f aca="true">RAND()</f>
        <v>0.356638636795201</v>
      </c>
      <c r="AW71" s="17" t="n">
        <f aca="true">RAND()</f>
        <v>0.322100235846427</v>
      </c>
      <c r="AX71" s="17" t="n">
        <f aca="true">RAND()</f>
        <v>0.375845338832607</v>
      </c>
      <c r="AY71" s="17" t="n">
        <f aca="true">RAND()</f>
        <v>0.847796580580189</v>
      </c>
      <c r="AZ71" s="17" t="n">
        <f aca="true">RAND()</f>
        <v>0.295625644427051</v>
      </c>
    </row>
    <row r="72" customFormat="false" ht="15" hidden="false" customHeight="false" outlineLevel="0" collapsed="false">
      <c r="A72" s="34" t="n">
        <v>3.75</v>
      </c>
      <c r="B72" s="14" t="n">
        <f aca="false">SUMPRODUCT((B24:B31&lt;=$B$6)*(C24:C31*$B$11+D24:D31*$B$10*$B$8*$B$9)/(1+$A72/100)^B24:B31)+C32*$B$11*$B$13/(1+$A72/100)^$B$6</f>
        <v>8439410.41782177</v>
      </c>
      <c r="C72" s="14" t="n">
        <f aca="false">SUMPRODUCT((K24:K26&lt;=$B$6)*(L24:L26*$B$12+M24:M26*$B$10*$B$8*$B$9)/(1+$A72/100)^K24:K26)+L27*$B$12*$B$13/(1+$A72/100)^$B$6</f>
        <v>8122754.80240763</v>
      </c>
      <c r="D72" s="14" t="n">
        <f aca="false">C72-B72</f>
        <v>-316655.615414137</v>
      </c>
      <c r="E72" s="0" t="str">
        <f aca="false">IF(D72&lt;0,"PCC","HMA")</f>
        <v>PCC</v>
      </c>
      <c r="AK72" s="0" t="n">
        <v>59</v>
      </c>
      <c r="AL72" s="17" t="n">
        <f aca="false">IFERROR(IF(AU72&lt;($AM$6-$AL$6)/($AN$6-$AL$6),$AL$6+SQRT(AU72*($AN$6-$AL$6)*($AM$6-$AL$6)),$AN$6-SQRT((1-AU72)*($AN$6-$AL$6)*($AN$6-$AM$6))),$AM$6)</f>
        <v>5.6016921999652</v>
      </c>
      <c r="AM72" s="17" t="n">
        <f aca="false">IFERROR(IF(AV72&lt;($AM$7-$AL$7)/($AN$7-$AL$7),$AL$7+SQRT(AV72*($AN$7-$AL$7)*($AM$7-$AL$7)),$AN$7-SQRT((1-AV72)*($AN$7-$AL$7)*($AN$7-$AM$7))),$AM$7)</f>
        <v>0.965736305902128</v>
      </c>
      <c r="AN72" s="17" t="n">
        <f aca="false">IFERROR(IF(AW72&lt;($AM$8-$AL$8)/($AN$8-$AL$8),$AL$8+SQRT(AW72*($AN$8-$AL$8)*($AM$8-$AL$8)),$AN$8-SQRT((1-AW72)*($AN$8-$AL$8)*($AN$8-$AM$8))),$AM$8)</f>
        <v>0.856580136062673</v>
      </c>
      <c r="AO72" s="17" t="n">
        <f aca="false">IFERROR(IF(AX72&lt;($AM$9-$AL$9)/($AN$9-$AL$9),$AL$9+SQRT(AX72*($AN$9-$AL$9)*($AM$9-$AL$9)),$AN$9-SQRT((1-AX72)*($AN$9-$AL$9)*($AN$9-$AM$9))),$AM$9)</f>
        <v>0.884782384782868</v>
      </c>
      <c r="AP72" s="17" t="n">
        <f aca="false">IFERROR(IF(AY72&lt;($AM$10-$AL$10)/($AN$10-$AL$10),$AL$10+SQRT(AY72*($AN$10-$AL$10)*($AM$10-$AL$10)),$AN$10-SQRT((1-AY72)*($AN$10-$AL$10)*($AN$10-$AM$10))),$AM$10)</f>
        <v>0.886247111057271</v>
      </c>
      <c r="AQ72" s="17" t="n">
        <f aca="false">IFERROR(IF(AZ72&lt;($AM$11-$AL$11)/($AN$11-$AL$11),$AL$11+SQRT(AZ72*($AN$11-$AL$11)*($AM$11-$AL$11)),$AN$11-SQRT((1-AZ72)*($AN$11-$AL$11)*($AN$11-$AM$11))),$AM$11)</f>
        <v>0.798965084178418</v>
      </c>
      <c r="AR72" s="17" t="n">
        <f aca="false">SUMPRODUCT((B24:B31&lt;=$B$6)*(C24:C31*AM72+D24:D31*AO72*$B$8*AQ72)/(1+AL72/100)^B24:B31)+C32*AM72*AP72/(1+AL72/100)^$B$6</f>
        <v>7403027.74460321</v>
      </c>
      <c r="AS72" s="17" t="n">
        <f aca="false">SUMPRODUCT((K24:K26&lt;=$B$6)*(L24:L26*AN72+M24:M26*AO72*$B$8*AQ72)/(1+AL72/100)^K24:K26)+L27*AN72*AP72/(1+AL72/100)^$B$6</f>
        <v>7116177.09106591</v>
      </c>
      <c r="AT72" s="17" t="n">
        <f aca="false">AS72-AR72</f>
        <v>-286850.653537293</v>
      </c>
      <c r="AU72" s="17" t="n">
        <f aca="true">RAND()</f>
        <v>0.902236764818092</v>
      </c>
      <c r="AV72" s="17" t="n">
        <f aca="true">RAND()</f>
        <v>0.305205812156486</v>
      </c>
      <c r="AW72" s="17" t="n">
        <f aca="true">RAND()</f>
        <v>0.0355701310763396</v>
      </c>
      <c r="AX72" s="17" t="n">
        <f aca="true">RAND()</f>
        <v>0.197409978185588</v>
      </c>
      <c r="AY72" s="17" t="n">
        <f aca="true">RAND()</f>
        <v>0.596747323200352</v>
      </c>
      <c r="AZ72" s="17" t="n">
        <f aca="true">RAND()</f>
        <v>0.835040663757589</v>
      </c>
    </row>
    <row r="73" customFormat="false" ht="15" hidden="false" customHeight="false" outlineLevel="0" collapsed="false">
      <c r="A73" s="34" t="n">
        <v>4</v>
      </c>
      <c r="B73" s="14" t="n">
        <f aca="false">SUMPRODUCT((B24:B31&lt;=$B$6)*(C24:C31*$B$11+D24:D31*$B$10*$B$8*$B$9)/(1+$A73/100)^B24:B31)+C32*$B$11*$B$13/(1+$A73/100)^$B$6</f>
        <v>8327164.70948887</v>
      </c>
      <c r="C73" s="14" t="n">
        <f aca="false">SUMPRODUCT((K24:K26&lt;=$B$6)*(L24:L26*$B$12+M24:M26*$B$10*$B$8*$B$9)/(1+$A73/100)^K24:K26)+L27*$B$12*$B$13/(1+$A73/100)^$B$6</f>
        <v>8149034.98144904</v>
      </c>
      <c r="D73" s="14" t="n">
        <f aca="false">C73-B73</f>
        <v>-178129.728039826</v>
      </c>
      <c r="E73" s="0" t="str">
        <f aca="false">IF(D73&lt;0,"PCC","HMA")</f>
        <v>PCC</v>
      </c>
      <c r="AK73" s="0" t="n">
        <v>60</v>
      </c>
      <c r="AL73" s="17" t="n">
        <f aca="false">IFERROR(IF(AU73&lt;($AM$6-$AL$6)/($AN$6-$AL$6),$AL$6+SQRT(AU73*($AN$6-$AL$6)*($AM$6-$AL$6)),$AN$6-SQRT((1-AU73)*($AN$6-$AL$6)*($AN$6-$AM$6))),$AM$6)</f>
        <v>4.29095629029106</v>
      </c>
      <c r="AM73" s="17" t="n">
        <f aca="false">IFERROR(IF(AV73&lt;($AM$7-$AL$7)/($AN$7-$AL$7),$AL$7+SQRT(AV73*($AN$7-$AL$7)*($AM$7-$AL$7)),$AN$7-SQRT((1-AV73)*($AN$7-$AL$7)*($AN$7-$AM$7))),$AM$7)</f>
        <v>1.07670235538936</v>
      </c>
      <c r="AN73" s="17" t="n">
        <f aca="false">IFERROR(IF(AW73&lt;($AM$8-$AL$8)/($AN$8-$AL$8),$AL$8+SQRT(AW73*($AN$8-$AL$8)*($AM$8-$AL$8)),$AN$8-SQRT((1-AW73)*($AN$8-$AL$8)*($AN$8-$AM$8))),$AM$8)</f>
        <v>0.921092276761027</v>
      </c>
      <c r="AO73" s="17" t="n">
        <f aca="false">IFERROR(IF(AX73&lt;($AM$9-$AL$9)/($AN$9-$AL$9),$AL$9+SQRT(AX73*($AN$9-$AL$9)*($AM$9-$AL$9)),$AN$9-SQRT((1-AX73)*($AN$9-$AL$9)*($AN$9-$AM$9))),$AM$9)</f>
        <v>1.79705484616182</v>
      </c>
      <c r="AP73" s="17" t="n">
        <f aca="false">IFERROR(IF(AY73&lt;($AM$10-$AL$10)/($AN$10-$AL$10),$AL$10+SQRT(AY73*($AN$10-$AL$10)*($AM$10-$AL$10)),$AN$10-SQRT((1-AY73)*($AN$10-$AL$10)*($AN$10-$AM$10))),$AM$10)</f>
        <v>0.934036942047647</v>
      </c>
      <c r="AQ73" s="17" t="n">
        <f aca="false">IFERROR(IF(AZ73&lt;($AM$11-$AL$11)/($AN$11-$AL$11),$AL$11+SQRT(AZ73*($AN$11-$AL$11)*($AM$11-$AL$11)),$AN$11-SQRT((1-AZ73)*($AN$11-$AL$11)*($AN$11-$AM$11))),$AM$11)</f>
        <v>0.755430367522377</v>
      </c>
      <c r="AR73" s="17" t="n">
        <f aca="false">SUMPRODUCT((B24:B31&lt;=$B$6)*(C24:C31*AM73+D24:D31*AO73*$B$8*AQ73)/(1+AL73/100)^B24:B31)+C32*AM73*AP73/(1+AL73/100)^$B$6</f>
        <v>8910868.20116051</v>
      </c>
      <c r="AS73" s="17" t="n">
        <f aca="false">SUMPRODUCT((K24:K26&lt;=$B$6)*(L24:L26*AN73+M24:M26*AO73*$B$8*AQ73)/(1+AL73/100)^K24:K26)+L27*AN73*AP73/(1+AL73/100)^$B$6</f>
        <v>7605846.0965192</v>
      </c>
      <c r="AT73" s="17" t="n">
        <f aca="false">AS73-AR73</f>
        <v>-1305022.10464131</v>
      </c>
      <c r="AU73" s="17" t="n">
        <f aca="true">RAND()</f>
        <v>0.633054108944321</v>
      </c>
      <c r="AV73" s="17" t="n">
        <f aca="true">RAND()</f>
        <v>0.733048234421366</v>
      </c>
      <c r="AW73" s="17" t="n">
        <f aca="true">RAND()</f>
        <v>0.162925994346324</v>
      </c>
      <c r="AX73" s="17" t="n">
        <f aca="true">RAND()</f>
        <v>0.972542176355732</v>
      </c>
      <c r="AY73" s="17" t="n">
        <f aca="true">RAND()</f>
        <v>0.75355226824829</v>
      </c>
      <c r="AZ73" s="17" t="n">
        <f aca="true">RAND()</f>
        <v>0.755859979060246</v>
      </c>
    </row>
    <row r="74" customFormat="false" ht="15" hidden="false" customHeight="false" outlineLevel="0" collapsed="false">
      <c r="A74" s="34" t="n">
        <v>4.25</v>
      </c>
      <c r="B74" s="14" t="n">
        <f aca="false">SUMPRODUCT((B24:B31&lt;=$B$6)*(C24:C31*$B$11+D24:D31*$B$10*$B$8*$B$9)/(1+$A74/100)^B24:B31)+C32*$B$11*$B$13/(1+$A74/100)^$B$6</f>
        <v>8219973.06846578</v>
      </c>
      <c r="C74" s="14" t="n">
        <f aca="false">SUMPRODUCT((K24:K26&lt;=$B$6)*(L24:L26*$B$12+M24:M26*$B$10*$B$8*$B$9)/(1+$A74/100)^K24:K26)+L27*$B$12*$B$13/(1+$A74/100)^$B$6</f>
        <v>8173122.74658374</v>
      </c>
      <c r="D74" s="14" t="n">
        <f aca="false">C74-B74</f>
        <v>-46850.321882044</v>
      </c>
      <c r="E74" s="0" t="str">
        <f aca="false">IF(D74&lt;0,"PCC","HMA")</f>
        <v>PCC</v>
      </c>
      <c r="AK74" s="0" t="n">
        <v>61</v>
      </c>
      <c r="AL74" s="17" t="n">
        <f aca="false">IFERROR(IF(AU74&lt;($AM$6-$AL$6)/($AN$6-$AL$6),$AL$6+SQRT(AU74*($AN$6-$AL$6)*($AM$6-$AL$6)),$AN$6-SQRT((1-AU74)*($AN$6-$AL$6)*($AN$6-$AM$6))),$AM$6)</f>
        <v>2.36904410118039</v>
      </c>
      <c r="AM74" s="17" t="n">
        <f aca="false">IFERROR(IF(AV74&lt;($AM$7-$AL$7)/($AN$7-$AL$7),$AL$7+SQRT(AV74*($AN$7-$AL$7)*($AM$7-$AL$7)),$AN$7-SQRT((1-AV74)*($AN$7-$AL$7)*($AN$7-$AM$7))),$AM$7)</f>
        <v>0.939342396681904</v>
      </c>
      <c r="AN74" s="17" t="n">
        <f aca="false">IFERROR(IF(AW74&lt;($AM$8-$AL$8)/($AN$8-$AL$8),$AL$8+SQRT(AW74*($AN$8-$AL$8)*($AM$8-$AL$8)),$AN$8-SQRT((1-AW74)*($AN$8-$AL$8)*($AN$8-$AM$8))),$AM$8)</f>
        <v>0.968495838402285</v>
      </c>
      <c r="AO74" s="17" t="n">
        <f aca="false">IFERROR(IF(AX74&lt;($AM$9-$AL$9)/($AN$9-$AL$9),$AL$9+SQRT(AX74*($AN$9-$AL$9)*($AM$9-$AL$9)),$AN$9-SQRT((1-AX74)*($AN$9-$AL$9)*($AN$9-$AM$9))),$AM$9)</f>
        <v>1.08084063484231</v>
      </c>
      <c r="AP74" s="17" t="n">
        <f aca="false">IFERROR(IF(AY74&lt;($AM$10-$AL$10)/($AN$10-$AL$10),$AL$10+SQRT(AY74*($AN$10-$AL$10)*($AM$10-$AL$10)),$AN$10-SQRT((1-AY74)*($AN$10-$AL$10)*($AN$10-$AM$10))),$AM$10)</f>
        <v>0.984754173416026</v>
      </c>
      <c r="AQ74" s="17" t="n">
        <f aca="false">IFERROR(IF(AZ74&lt;($AM$11-$AL$11)/($AN$11-$AL$11),$AL$11+SQRT(AZ74*($AN$11-$AL$11)*($AM$11-$AL$11)),$AN$11-SQRT((1-AZ74)*($AN$11-$AL$11)*($AN$11-$AM$11))),$AM$11)</f>
        <v>0.582875163247063</v>
      </c>
      <c r="AR74" s="17" t="n">
        <f aca="false">SUMPRODUCT((B24:B31&lt;=$B$6)*(C24:C31*AM74+D24:D31*AO74*$B$8*AQ74)/(1+AL74/100)^B24:B31)+C32*AM74*AP74/(1+AL74/100)^$B$6</f>
        <v>8503298.9420066</v>
      </c>
      <c r="AS74" s="17" t="n">
        <f aca="false">SUMPRODUCT((K24:K26&lt;=$B$6)*(L24:L26*AN74+M24:M26*AO74*$B$8*AQ74)/(1+AL74/100)^K24:K26)+L27*AN74*AP74/(1+AL74/100)^$B$6</f>
        <v>7648103.6650506</v>
      </c>
      <c r="AT74" s="17" t="n">
        <f aca="false">AS74-AR74</f>
        <v>-855195.276955997</v>
      </c>
      <c r="AU74" s="17" t="n">
        <f aca="true">RAND()</f>
        <v>0.0272387097232082</v>
      </c>
      <c r="AV74" s="17" t="n">
        <f aca="true">RAND()</f>
        <v>0.215736705700635</v>
      </c>
      <c r="AW74" s="17" t="n">
        <f aca="true">RAND()</f>
        <v>0.315453861765432</v>
      </c>
      <c r="AX74" s="17" t="n">
        <f aca="true">RAND()</f>
        <v>0.436764040961937</v>
      </c>
      <c r="AY74" s="17" t="n">
        <f aca="true">RAND()</f>
        <v>0.939946434577019</v>
      </c>
      <c r="AZ74" s="17" t="n">
        <f aca="true">RAND()</f>
        <v>0.326605542783888</v>
      </c>
    </row>
    <row r="75" customFormat="false" ht="15" hidden="false" customHeight="false" outlineLevel="0" collapsed="false">
      <c r="A75" s="34" t="n">
        <v>4.5</v>
      </c>
      <c r="B75" s="14" t="n">
        <f aca="false">SUMPRODUCT((B24:B31&lt;=$B$6)*(C24:C31*$B$11+D24:D31*$B$10*$B$8*$B$9)/(1+$A75/100)^B24:B31)+C32*$B$11*$B$13/(1+$A75/100)^$B$6</f>
        <v>8117579.05435089</v>
      </c>
      <c r="C75" s="14" t="n">
        <f aca="false">SUMPRODUCT((K24:K26&lt;=$B$6)*(L24:L26*$B$12+M24:M26*$B$10*$B$8*$B$9)/(1+$A75/100)^K24:K26)+L27*$B$12*$B$13/(1+$A75/100)^$B$6</f>
        <v>8195196.17786431</v>
      </c>
      <c r="D75" s="14" t="n">
        <f aca="false">C75-B75</f>
        <v>77617.1235134238</v>
      </c>
      <c r="E75" s="0" t="str">
        <f aca="false">IF(D75&lt;0,"PCC","HMA")</f>
        <v>HMA</v>
      </c>
      <c r="AK75" s="0" t="n">
        <v>62</v>
      </c>
      <c r="AL75" s="17" t="n">
        <f aca="false">IFERROR(IF(AU75&lt;($AM$6-$AL$6)/($AN$6-$AL$6),$AL$6+SQRT(AU75*($AN$6-$AL$6)*($AM$6-$AL$6)),$AN$6-SQRT((1-AU75)*($AN$6-$AL$6)*($AN$6-$AM$6))),$AM$6)</f>
        <v>2.75177944228979</v>
      </c>
      <c r="AM75" s="17" t="n">
        <f aca="false">IFERROR(IF(AV75&lt;($AM$7-$AL$7)/($AN$7-$AL$7),$AL$7+SQRT(AV75*($AN$7-$AL$7)*($AM$7-$AL$7)),$AN$7-SQRT((1-AV75)*($AN$7-$AL$7)*($AN$7-$AM$7))),$AM$7)</f>
        <v>1.10934560428872</v>
      </c>
      <c r="AN75" s="17" t="n">
        <f aca="false">IFERROR(IF(AW75&lt;($AM$8-$AL$8)/($AN$8-$AL$8),$AL$8+SQRT(AW75*($AN$8-$AL$8)*($AM$8-$AL$8)),$AN$8-SQRT((1-AW75)*($AN$8-$AL$8)*($AN$8-$AM$8))),$AM$8)</f>
        <v>0.878381533015862</v>
      </c>
      <c r="AO75" s="17" t="n">
        <f aca="false">IFERROR(IF(AX75&lt;($AM$9-$AL$9)/($AN$9-$AL$9),$AL$9+SQRT(AX75*($AN$9-$AL$9)*($AM$9-$AL$9)),$AN$9-SQRT((1-AX75)*($AN$9-$AL$9)*($AN$9-$AM$9))),$AM$9)</f>
        <v>1.27122793615631</v>
      </c>
      <c r="AP75" s="17" t="n">
        <f aca="false">IFERROR(IF(AY75&lt;($AM$10-$AL$10)/($AN$10-$AL$10),$AL$10+SQRT(AY75*($AN$10-$AL$10)*($AM$10-$AL$10)),$AN$10-SQRT((1-AY75)*($AN$10-$AL$10)*($AN$10-$AM$10))),$AM$10)</f>
        <v>0.96439358147016</v>
      </c>
      <c r="AQ75" s="17" t="n">
        <f aca="false">IFERROR(IF(AZ75&lt;($AM$11-$AL$11)/($AN$11-$AL$11),$AL$11+SQRT(AZ75*($AN$11-$AL$11)*($AM$11-$AL$11)),$AN$11-SQRT((1-AZ75)*($AN$11-$AL$11)*($AN$11-$AM$11))),$AM$11)</f>
        <v>0.515758681445691</v>
      </c>
      <c r="AR75" s="17" t="n">
        <f aca="false">SUMPRODUCT((B24:B31&lt;=$B$6)*(C24:C31*AM75+D24:D31*AO75*$B$8*AQ75)/(1+AL75/100)^B24:B31)+C32*AM75*AP75/(1+AL75/100)^$B$6</f>
        <v>9779172.52417131</v>
      </c>
      <c r="AS75" s="17" t="n">
        <f aca="false">SUMPRODUCT((K24:K26&lt;=$B$6)*(L24:L26*AN75+M24:M26*AO75*$B$8*AQ75)/(1+AL75/100)^K24:K26)+L27*AN75*AP75/(1+AL75/100)^$B$6</f>
        <v>7021399.90450301</v>
      </c>
      <c r="AT75" s="17" t="n">
        <f aca="false">AS75-AR75</f>
        <v>-2757772.61966831</v>
      </c>
      <c r="AU75" s="17" t="n">
        <f aca="true">RAND()</f>
        <v>0.113034465969909</v>
      </c>
      <c r="AV75" s="17" t="n">
        <f aca="true">RAND()</f>
        <v>0.824145253040851</v>
      </c>
      <c r="AW75" s="17" t="n">
        <f aca="true">RAND()</f>
        <v>0.0682629413101852</v>
      </c>
      <c r="AX75" s="17" t="n">
        <f aca="true">RAND()</f>
        <v>0.645927519307341</v>
      </c>
      <c r="AY75" s="17" t="n">
        <f aca="true">RAND()</f>
        <v>0.862645594042729</v>
      </c>
      <c r="AZ75" s="17" t="n">
        <f aca="true">RAND()</f>
        <v>0.190007382119115</v>
      </c>
    </row>
    <row r="76" customFormat="false" ht="15" hidden="false" customHeight="false" outlineLevel="0" collapsed="false">
      <c r="A76" s="34" t="n">
        <v>4.75</v>
      </c>
      <c r="B76" s="14" t="n">
        <f aca="false">SUMPRODUCT((B24:B31&lt;=$B$6)*(C24:C31*$B$11+D24:D31*$B$10*$B$8*$B$9)/(1+$A76/100)^B24:B31)+C32*$B$11*$B$13/(1+$A76/100)^$B$6</f>
        <v>8019740.31087828</v>
      </c>
      <c r="C76" s="14" t="n">
        <f aca="false">SUMPRODUCT((K24:K26&lt;=$B$6)*(L24:L26*$B$12+M24:M26*$B$10*$B$8*$B$9)/(1+$A76/100)^K24:K26)+L27*$B$12*$B$13/(1+$A76/100)^$B$6</f>
        <v>8215418.91676977</v>
      </c>
      <c r="D76" s="14" t="n">
        <f aca="false">C76-B76</f>
        <v>195678.60589149</v>
      </c>
      <c r="E76" s="0" t="str">
        <f aca="false">IF(D76&lt;0,"PCC","HMA")</f>
        <v>HMA</v>
      </c>
      <c r="AK76" s="0" t="n">
        <v>63</v>
      </c>
      <c r="AL76" s="17" t="n">
        <f aca="false">IFERROR(IF(AU76&lt;($AM$6-$AL$6)/($AN$6-$AL$6),$AL$6+SQRT(AU76*($AN$6-$AL$6)*($AM$6-$AL$6)),$AN$6-SQRT((1-AU76)*($AN$6-$AL$6)*($AN$6-$AM$6))),$AM$6)</f>
        <v>3.93466660827549</v>
      </c>
      <c r="AM76" s="17" t="n">
        <f aca="false">IFERROR(IF(AV76&lt;($AM$7-$AL$7)/($AN$7-$AL$7),$AL$7+SQRT(AV76*($AN$7-$AL$7)*($AM$7-$AL$7)),$AN$7-SQRT((1-AV76)*($AN$7-$AL$7)*($AN$7-$AM$7))),$AM$7)</f>
        <v>0.991979474775626</v>
      </c>
      <c r="AN76" s="17" t="n">
        <f aca="false">IFERROR(IF(AW76&lt;($AM$8-$AL$8)/($AN$8-$AL$8),$AL$8+SQRT(AW76*($AN$8-$AL$8)*($AM$8-$AL$8)),$AN$8-SQRT((1-AW76)*($AN$8-$AL$8)*($AN$8-$AM$8))),$AM$8)</f>
        <v>1.02144146543425</v>
      </c>
      <c r="AO76" s="17" t="n">
        <f aca="false">IFERROR(IF(AX76&lt;($AM$9-$AL$9)/($AN$9-$AL$9),$AL$9+SQRT(AX76*($AN$9-$AL$9)*($AM$9-$AL$9)),$AN$9-SQRT((1-AX76)*($AN$9-$AL$9)*($AN$9-$AM$9))),$AM$9)</f>
        <v>0.888517389076904</v>
      </c>
      <c r="AP76" s="17" t="n">
        <f aca="false">IFERROR(IF(AY76&lt;($AM$10-$AL$10)/($AN$10-$AL$10),$AL$10+SQRT(AY76*($AN$10-$AL$10)*($AM$10-$AL$10)),$AN$10-SQRT((1-AY76)*($AN$10-$AL$10)*($AN$10-$AM$10))),$AM$10)</f>
        <v>0.837570844916612</v>
      </c>
      <c r="AQ76" s="17" t="n">
        <f aca="false">IFERROR(IF(AZ76&lt;($AM$11-$AL$11)/($AN$11-$AL$11),$AL$11+SQRT(AZ76*($AN$11-$AL$11)*($AM$11-$AL$11)),$AN$11-SQRT((1-AZ76)*($AN$11-$AL$11)*($AN$11-$AM$11))),$AM$11)</f>
        <v>0.475793453149548</v>
      </c>
      <c r="AR76" s="17" t="n">
        <f aca="false">SUMPRODUCT((B24:B31&lt;=$B$6)*(C24:C31*AM76+D24:D31*AO76*$B$8*AQ76)/(1+AL76/100)^B24:B31)+C32*AM76*AP76/(1+AL76/100)^$B$6</f>
        <v>8147933.23732153</v>
      </c>
      <c r="AS76" s="17" t="n">
        <f aca="false">SUMPRODUCT((K24:K26&lt;=$B$6)*(L24:L26*AN76+M24:M26*AO76*$B$8*AQ76)/(1+AL76/100)^K24:K26)+L27*AN76*AP76/(1+AL76/100)^$B$6</f>
        <v>8370078.83678585</v>
      </c>
      <c r="AT76" s="17" t="n">
        <f aca="false">AS76-AR76</f>
        <v>222145.599464322</v>
      </c>
      <c r="AU76" s="17" t="n">
        <f aca="true">RAND()</f>
        <v>0.530186559878934</v>
      </c>
      <c r="AV76" s="17" t="n">
        <f aca="true">RAND()</f>
        <v>0.40951243039028</v>
      </c>
      <c r="AW76" s="17" t="n">
        <f aca="true">RAND()</f>
        <v>0.535653300241385</v>
      </c>
      <c r="AX76" s="17" t="n">
        <f aca="true">RAND()</f>
        <v>0.201261015486846</v>
      </c>
      <c r="AY76" s="17" t="n">
        <f aca="true">RAND()</f>
        <v>0.45581630135086</v>
      </c>
      <c r="AZ76" s="17" t="n">
        <f aca="true">RAND()</f>
        <v>0.126136074164255</v>
      </c>
    </row>
    <row r="77" customFormat="false" ht="15" hidden="false" customHeight="false" outlineLevel="0" collapsed="false">
      <c r="A77" s="34" t="n">
        <v>5</v>
      </c>
      <c r="B77" s="14" t="n">
        <f aca="false">SUMPRODUCT((B24:B31&lt;=$B$6)*(C24:C31*$B$11+D24:D31*$B$10*$B$8*$B$9)/(1+$A77/100)^B24:B31)+C32*$B$11*$B$13/(1+$A77/100)^$B$6</f>
        <v>7926227.74355441</v>
      </c>
      <c r="C77" s="14" t="n">
        <f aca="false">SUMPRODUCT((K24:K26&lt;=$B$6)*(L24:L26*$B$12+M24:M26*$B$10*$B$8*$B$9)/(1+$A77/100)^K24:K26)+L27*$B$12*$B$13/(1+$A77/100)^$B$6</f>
        <v>8233941.34819005</v>
      </c>
      <c r="D77" s="14" t="n">
        <f aca="false">C77-B77</f>
        <v>307713.604635637</v>
      </c>
      <c r="E77" s="0" t="str">
        <f aca="false">IF(D77&lt;0,"PCC","HMA")</f>
        <v>HMA</v>
      </c>
      <c r="AK77" s="0" t="n">
        <v>64</v>
      </c>
      <c r="AL77" s="17" t="n">
        <f aca="false">IFERROR(IF(AU77&lt;($AM$6-$AL$6)/($AN$6-$AL$6),$AL$6+SQRT(AU77*($AN$6-$AL$6)*($AM$6-$AL$6)),$AN$6-SQRT((1-AU77)*($AN$6-$AL$6)*($AN$6-$AM$6))),$AM$6)</f>
        <v>3.20503377339482</v>
      </c>
      <c r="AM77" s="17" t="n">
        <f aca="false">IFERROR(IF(AV77&lt;($AM$7-$AL$7)/($AN$7-$AL$7),$AL$7+SQRT(AV77*($AN$7-$AL$7)*($AM$7-$AL$7)),$AN$7-SQRT((1-AV77)*($AN$7-$AL$7)*($AN$7-$AM$7))),$AM$7)</f>
        <v>0.878394131166181</v>
      </c>
      <c r="AN77" s="17" t="n">
        <f aca="false">IFERROR(IF(AW77&lt;($AM$8-$AL$8)/($AN$8-$AL$8),$AL$8+SQRT(AW77*($AN$8-$AL$8)*($AM$8-$AL$8)),$AN$8-SQRT((1-AW77)*($AN$8-$AL$8)*($AN$8-$AM$8))),$AM$8)</f>
        <v>0.857113377199349</v>
      </c>
      <c r="AO77" s="17" t="n">
        <f aca="false">IFERROR(IF(AX77&lt;($AM$9-$AL$9)/($AN$9-$AL$9),$AL$9+SQRT(AX77*($AN$9-$AL$9)*($AM$9-$AL$9)),$AN$9-SQRT((1-AX77)*($AN$9-$AL$9)*($AN$9-$AM$9))),$AM$9)</f>
        <v>1.00849493728143</v>
      </c>
      <c r="AP77" s="17" t="n">
        <f aca="false">IFERROR(IF(AY77&lt;($AM$10-$AL$10)/($AN$10-$AL$10),$AL$10+SQRT(AY77*($AN$10-$AL$10)*($AM$10-$AL$10)),$AN$10-SQRT((1-AY77)*($AN$10-$AL$10)*($AN$10-$AM$10))),$AM$10)</f>
        <v>0.716145706320986</v>
      </c>
      <c r="AQ77" s="17" t="n">
        <f aca="false">IFERROR(IF(AZ77&lt;($AM$11-$AL$11)/($AN$11-$AL$11),$AL$11+SQRT(AZ77*($AN$11-$AL$11)*($AM$11-$AL$11)),$AN$11-SQRT((1-AZ77)*($AN$11-$AL$11)*($AN$11-$AM$11))),$AM$11)</f>
        <v>0.821203939766219</v>
      </c>
      <c r="AR77" s="17" t="n">
        <f aca="false">SUMPRODUCT((B24:B31&lt;=$B$6)*(C24:C31*AM77+D24:D31*AO77*$B$8*AQ77)/(1+AL77/100)^B24:B31)+C32*AM77*AP77/(1+AL77/100)^$B$6</f>
        <v>7657210.58669154</v>
      </c>
      <c r="AS77" s="17" t="n">
        <f aca="false">SUMPRODUCT((K24:K26&lt;=$B$6)*(L24:L26*AN77+M24:M26*AO77*$B$8*AQ77)/(1+AL77/100)^K24:K26)+L27*AN77*AP77/(1+AL77/100)^$B$6</f>
        <v>7100998.96736094</v>
      </c>
      <c r="AT77" s="17" t="n">
        <f aca="false">AS77-AR77</f>
        <v>-556211.619330605</v>
      </c>
      <c r="AU77" s="17" t="n">
        <f aca="true">RAND()</f>
        <v>0.279911566946303</v>
      </c>
      <c r="AV77" s="17" t="n">
        <f aca="true">RAND()</f>
        <v>0.0682848866811151</v>
      </c>
      <c r="AW77" s="17" t="n">
        <f aca="true">RAND()</f>
        <v>0.036243753945723</v>
      </c>
      <c r="AX77" s="17" t="n">
        <f aca="true">RAND()</f>
        <v>0.344611807068966</v>
      </c>
      <c r="AY77" s="17" t="n">
        <f aca="true">RAND()</f>
        <v>0.186875865443992</v>
      </c>
      <c r="AZ77" s="17" t="n">
        <f aca="true">RAND()</f>
        <v>0.869518240183176</v>
      </c>
    </row>
    <row r="78" customFormat="false" ht="15" hidden="false" customHeight="false" outlineLevel="0" collapsed="false">
      <c r="A78" s="34" t="n">
        <v>5.25</v>
      </c>
      <c r="B78" s="14" t="n">
        <f aca="false">SUMPRODUCT((B24:B31&lt;=$B$6)*(C24:C31*$B$11+D24:D31*$B$10*$B$8*$B$9)/(1+$A78/100)^B24:B31)+C32*$B$11*$B$13/(1+$A78/100)^$B$6</f>
        <v>7836824.74783077</v>
      </c>
      <c r="C78" s="14" t="n">
        <f aca="false">SUMPRODUCT((K24:K26&lt;=$B$6)*(L24:L26*$B$12+M24:M26*$B$10*$B$8*$B$9)/(1+$A78/100)^K24:K26)+L27*$B$12*$B$13/(1+$A78/100)^$B$6</f>
        <v>8250901.68415396</v>
      </c>
      <c r="D78" s="14" t="n">
        <f aca="false">C78-B78</f>
        <v>414076.936323187</v>
      </c>
      <c r="E78" s="0" t="str">
        <f aca="false">IF(D78&lt;0,"PCC","HMA")</f>
        <v>HMA</v>
      </c>
      <c r="AK78" s="0" t="n">
        <v>65</v>
      </c>
      <c r="AL78" s="17" t="n">
        <f aca="false">IFERROR(IF(AU78&lt;($AM$6-$AL$6)/($AN$6-$AL$6),$AL$6+SQRT(AU78*($AN$6-$AL$6)*($AM$6-$AL$6)),$AN$6-SQRT((1-AU78)*($AN$6-$AL$6)*($AN$6-$AM$6))),$AM$6)</f>
        <v>6.23581796863858</v>
      </c>
      <c r="AM78" s="17" t="n">
        <f aca="false">IFERROR(IF(AV78&lt;($AM$7-$AL$7)/($AN$7-$AL$7),$AL$7+SQRT(AV78*($AN$7-$AL$7)*($AM$7-$AL$7)),$AN$7-SQRT((1-AV78)*($AN$7-$AL$7)*($AN$7-$AM$7))),$AM$7)</f>
        <v>1.20681728503496</v>
      </c>
      <c r="AN78" s="17" t="n">
        <f aca="false">IFERROR(IF(AW78&lt;($AM$8-$AL$8)/($AN$8-$AL$8),$AL$8+SQRT(AW78*($AN$8-$AL$8)*($AM$8-$AL$8)),$AN$8-SQRT((1-AW78)*($AN$8-$AL$8)*($AN$8-$AM$8))),$AM$8)</f>
        <v>0.876164575311955</v>
      </c>
      <c r="AO78" s="17" t="n">
        <f aca="false">IFERROR(IF(AX78&lt;($AM$9-$AL$9)/($AN$9-$AL$9),$AL$9+SQRT(AX78*($AN$9-$AL$9)*($AM$9-$AL$9)),$AN$9-SQRT((1-AX78)*($AN$9-$AL$9)*($AN$9-$AM$9))),$AM$9)</f>
        <v>1.40949722771029</v>
      </c>
      <c r="AP78" s="17" t="n">
        <f aca="false">IFERROR(IF(AY78&lt;($AM$10-$AL$10)/($AN$10-$AL$10),$AL$10+SQRT(AY78*($AN$10-$AL$10)*($AM$10-$AL$10)),$AN$10-SQRT((1-AY78)*($AN$10-$AL$10)*($AN$10-$AM$10))),$AM$10)</f>
        <v>0.677661072753898</v>
      </c>
      <c r="AQ78" s="17" t="n">
        <f aca="false">IFERROR(IF(AZ78&lt;($AM$11-$AL$11)/($AN$11-$AL$11),$AL$11+SQRT(AZ78*($AN$11-$AL$11)*($AM$11-$AL$11)),$AN$11-SQRT((1-AZ78)*($AN$11-$AL$11)*($AN$11-$AM$11))),$AM$11)</f>
        <v>0.851655428889406</v>
      </c>
      <c r="AR78" s="17" t="n">
        <f aca="false">SUMPRODUCT((B24:B31&lt;=$B$6)*(C24:C31*AM78+D24:D31*AO78*$B$8*AQ78)/(1+AL78/100)^B24:B31)+C32*AM78*AP78/(1+AL78/100)^$B$6</f>
        <v>9092865.25897166</v>
      </c>
      <c r="AS78" s="17" t="n">
        <f aca="false">SUMPRODUCT((K24:K26&lt;=$B$6)*(L24:L26*AN78+M24:M26*AO78*$B$8*AQ78)/(1+AL78/100)^K24:K26)+L27*AN78*AP78/(1+AL78/100)^$B$6</f>
        <v>7391403.49020752</v>
      </c>
      <c r="AT78" s="17" t="n">
        <f aca="false">AS78-AR78</f>
        <v>-1701461.76876414</v>
      </c>
      <c r="AU78" s="17" t="n">
        <f aca="true">RAND()</f>
        <v>0.970801291147216</v>
      </c>
      <c r="AV78" s="17" t="n">
        <f aca="true">RAND()</f>
        <v>0.983424472251091</v>
      </c>
      <c r="AW78" s="17" t="n">
        <f aca="true">RAND()</f>
        <v>0.0644560281383384</v>
      </c>
      <c r="AX78" s="17" t="n">
        <f aca="true">RAND()</f>
        <v>0.767537650612115</v>
      </c>
      <c r="AY78" s="17" t="n">
        <f aca="true">RAND()</f>
        <v>0.126253827088264</v>
      </c>
      <c r="AZ78" s="17" t="n">
        <f aca="true">RAND()</f>
        <v>0.910179135600057</v>
      </c>
    </row>
    <row r="79" customFormat="false" ht="15" hidden="false" customHeight="false" outlineLevel="0" collapsed="false">
      <c r="A79" s="34" t="n">
        <v>5.5</v>
      </c>
      <c r="B79" s="14" t="n">
        <f aca="false">SUMPRODUCT((B24:B31&lt;=$B$6)*(C24:C31*$B$11+D24:D31*$B$10*$B$8*$B$9)/(1+$A79/100)^B24:B31)+C32*$B$11*$B$13/(1+$A79/100)^$B$6</f>
        <v>7751326.48456671</v>
      </c>
      <c r="C79" s="14" t="n">
        <f aca="false">SUMPRODUCT((K24:K26&lt;=$B$6)*(L24:L26*$B$12+M24:M26*$B$10*$B$8*$B$9)/(1+$A79/100)^K24:K26)+L27*$B$12*$B$13/(1+$A79/100)^$B$6</f>
        <v>8266426.95761948</v>
      </c>
      <c r="D79" s="14" t="n">
        <f aca="false">C79-B79</f>
        <v>515100.473052772</v>
      </c>
      <c r="E79" s="0" t="str">
        <f aca="false">IF(D79&lt;0,"PCC","HMA")</f>
        <v>HMA</v>
      </c>
      <c r="AK79" s="0" t="n">
        <v>66</v>
      </c>
      <c r="AL79" s="17" t="n">
        <f aca="false">IFERROR(IF(AU79&lt;($AM$6-$AL$6)/($AN$6-$AL$6),$AL$6+SQRT(AU79*($AN$6-$AL$6)*($AM$6-$AL$6)),$AN$6-SQRT((1-AU79)*($AN$6-$AL$6)*($AN$6-$AM$6))),$AM$6)</f>
        <v>5.60556340946558</v>
      </c>
      <c r="AM79" s="17" t="n">
        <f aca="false">IFERROR(IF(AV79&lt;($AM$7-$AL$7)/($AN$7-$AL$7),$AL$7+SQRT(AV79*($AN$7-$AL$7)*($AM$7-$AL$7)),$AN$7-SQRT((1-AV79)*($AN$7-$AL$7)*($AN$7-$AM$7))),$AM$7)</f>
        <v>1.00415722595601</v>
      </c>
      <c r="AN79" s="17" t="n">
        <f aca="false">IFERROR(IF(AW79&lt;($AM$8-$AL$8)/($AN$8-$AL$8),$AL$8+SQRT(AW79*($AN$8-$AL$8)*($AM$8-$AL$8)),$AN$8-SQRT((1-AW79)*($AN$8-$AL$8)*($AN$8-$AM$8))),$AM$8)</f>
        <v>0.882154954167676</v>
      </c>
      <c r="AO79" s="17" t="n">
        <f aca="false">IFERROR(IF(AX79&lt;($AM$9-$AL$9)/($AN$9-$AL$9),$AL$9+SQRT(AX79*($AN$9-$AL$9)*($AM$9-$AL$9)),$AN$9-SQRT((1-AX79)*($AN$9-$AL$9)*($AN$9-$AM$9))),$AM$9)</f>
        <v>1.92378026030785</v>
      </c>
      <c r="AP79" s="17" t="n">
        <f aca="false">IFERROR(IF(AY79&lt;($AM$10-$AL$10)/($AN$10-$AL$10),$AL$10+SQRT(AY79*($AN$10-$AL$10)*($AM$10-$AL$10)),$AN$10-SQRT((1-AY79)*($AN$10-$AL$10)*($AN$10-$AM$10))),$AM$10)</f>
        <v>0.711211427530095</v>
      </c>
      <c r="AQ79" s="17" t="n">
        <f aca="false">IFERROR(IF(AZ79&lt;($AM$11-$AL$11)/($AN$11-$AL$11),$AL$11+SQRT(AZ79*($AN$11-$AL$11)*($AM$11-$AL$11)),$AN$11-SQRT((1-AZ79)*($AN$11-$AL$11)*($AN$11-$AM$11))),$AM$11)</f>
        <v>0.922383702817425</v>
      </c>
      <c r="AR79" s="17" t="n">
        <f aca="false">SUMPRODUCT((B24:B31&lt;=$B$6)*(C24:C31*AM79+D24:D31*AO79*$B$8*AQ79)/(1+AL79/100)^B24:B31)+C32*AM79*AP79/(1+AL79/100)^$B$6</f>
        <v>7932218.13698069</v>
      </c>
      <c r="AS79" s="17" t="n">
        <f aca="false">SUMPRODUCT((K24:K26&lt;=$B$6)*(L24:L26*AN79+M24:M26*AO79*$B$8*AQ79)/(1+AL79/100)^K24:K26)+L27*AN79*AP79/(1+AL79/100)^$B$6</f>
        <v>7459750.15312873</v>
      </c>
      <c r="AT79" s="17" t="n">
        <f aca="false">AS79-AR79</f>
        <v>-472467.983851954</v>
      </c>
      <c r="AU79" s="17" t="n">
        <f aca="true">RAND()</f>
        <v>0.902777329748937</v>
      </c>
      <c r="AV79" s="17" t="n">
        <f aca="true">RAND()</f>
        <v>0.46276738178092</v>
      </c>
      <c r="AW79" s="17" t="n">
        <f aca="true">RAND()</f>
        <v>0.0749937388254779</v>
      </c>
      <c r="AX79" s="17" t="n">
        <f aca="true">RAND()</f>
        <v>0.996127034187508</v>
      </c>
      <c r="AY79" s="17" t="n">
        <f aca="true">RAND()</f>
        <v>0.178441068477202</v>
      </c>
      <c r="AZ79" s="17" t="n">
        <f aca="true">RAND()</f>
        <v>0.97541106290476</v>
      </c>
    </row>
    <row r="80" customFormat="false" ht="15" hidden="false" customHeight="false" outlineLevel="0" collapsed="false">
      <c r="A80" s="34" t="n">
        <v>5.75</v>
      </c>
      <c r="B80" s="14" t="n">
        <f aca="false">SUMPRODUCT((B24:B31&lt;=$B$6)*(C24:C31*$B$11+D24:D31*$B$10*$B$8*$B$9)/(1+$A80/100)^B24:B31)+C32*$B$11*$B$13/(1+$A80/100)^$B$6</f>
        <v>7669539.19975294</v>
      </c>
      <c r="C80" s="14" t="n">
        <f aca="false">SUMPRODUCT((K24:K26&lt;=$B$6)*(L24:L26*$B$12+M24:M26*$B$10*$B$8*$B$9)/(1+$A80/100)^K24:K26)+L27*$B$12*$B$13/(1+$A80/100)^$B$6</f>
        <v>8280633.93392678</v>
      </c>
      <c r="D80" s="14" t="n">
        <f aca="false">C80-B80</f>
        <v>611094.734173842</v>
      </c>
      <c r="E80" s="0" t="str">
        <f aca="false">IF(D80&lt;0,"PCC","HMA")</f>
        <v>HMA</v>
      </c>
      <c r="AK80" s="0" t="n">
        <v>67</v>
      </c>
      <c r="AL80" s="17" t="n">
        <f aca="false">IFERROR(IF(AU80&lt;($AM$6-$AL$6)/($AN$6-$AL$6),$AL$6+SQRT(AU80*($AN$6-$AL$6)*($AM$6-$AL$6)),$AN$6-SQRT((1-AU80)*($AN$6-$AL$6)*($AN$6-$AM$6))),$AM$6)</f>
        <v>3.86503480031938</v>
      </c>
      <c r="AM80" s="17" t="n">
        <f aca="false">IFERROR(IF(AV80&lt;($AM$7-$AL$7)/($AN$7-$AL$7),$AL$7+SQRT(AV80*($AN$7-$AL$7)*($AM$7-$AL$7)),$AN$7-SQRT((1-AV80)*($AN$7-$AL$7)*($AN$7-$AM$7))),$AM$7)</f>
        <v>0.983333366444261</v>
      </c>
      <c r="AN80" s="17" t="n">
        <f aca="false">IFERROR(IF(AW80&lt;($AM$8-$AL$8)/($AN$8-$AL$8),$AL$8+SQRT(AW80*($AN$8-$AL$8)*($AM$8-$AL$8)),$AN$8-SQRT((1-AW80)*($AN$8-$AL$8)*($AN$8-$AM$8))),$AM$8)</f>
        <v>0.946904333759127</v>
      </c>
      <c r="AO80" s="17" t="n">
        <f aca="false">IFERROR(IF(AX80&lt;($AM$9-$AL$9)/($AN$9-$AL$9),$AL$9+SQRT(AX80*($AN$9-$AL$9)*($AM$9-$AL$9)),$AN$9-SQRT((1-AX80)*($AN$9-$AL$9)*($AN$9-$AM$9))),$AM$9)</f>
        <v>0.746863209116223</v>
      </c>
      <c r="AP80" s="17" t="n">
        <f aca="false">IFERROR(IF(AY80&lt;($AM$10-$AL$10)/($AN$10-$AL$10),$AL$10+SQRT(AY80*($AN$10-$AL$10)*($AM$10-$AL$10)),$AN$10-SQRT((1-AY80)*($AN$10-$AL$10)*($AN$10-$AM$10))),$AM$10)</f>
        <v>0.824784371269334</v>
      </c>
      <c r="AQ80" s="17" t="n">
        <f aca="false">IFERROR(IF(AZ80&lt;($AM$11-$AL$11)/($AN$11-$AL$11),$AL$11+SQRT(AZ80*($AN$11-$AL$11)*($AM$11-$AL$11)),$AN$11-SQRT((1-AZ80)*($AN$11-$AL$11)*($AN$11-$AM$11))),$AM$11)</f>
        <v>0.754488365760634</v>
      </c>
      <c r="AR80" s="17" t="n">
        <f aca="false">SUMPRODUCT((B24:B31&lt;=$B$6)*(C24:C31*AM80+D24:D31*AO80*$B$8*AQ80)/(1+AL80/100)^B24:B31)+C32*AM80*AP80/(1+AL80/100)^$B$6</f>
        <v>8147309.69941707</v>
      </c>
      <c r="AS80" s="17" t="n">
        <f aca="false">SUMPRODUCT((K24:K26&lt;=$B$6)*(L24:L26*AN80+M24:M26*AO80*$B$8*AQ80)/(1+AL80/100)^K24:K26)+L27*AN80*AP80/(1+AL80/100)^$B$6</f>
        <v>7778259.22081887</v>
      </c>
      <c r="AT80" s="17" t="n">
        <f aca="false">AS80-AR80</f>
        <v>-369050.478598195</v>
      </c>
      <c r="AU80" s="17" t="n">
        <f aca="true">RAND()</f>
        <v>0.508599659839573</v>
      </c>
      <c r="AV80" s="17" t="n">
        <f aca="true">RAND()</f>
        <v>0.373456925019842</v>
      </c>
      <c r="AW80" s="17" t="n">
        <f aca="true">RAND()</f>
        <v>0.239787591969033</v>
      </c>
      <c r="AX80" s="17" t="n">
        <f aca="true">RAND()</f>
        <v>0.08125525868688</v>
      </c>
      <c r="AY80" s="17" t="n">
        <f aca="true">RAND()</f>
        <v>0.421939551283266</v>
      </c>
      <c r="AZ80" s="17" t="n">
        <f aca="true">RAND()</f>
        <v>0.753975663073942</v>
      </c>
    </row>
    <row r="81" customFormat="false" ht="15" hidden="false" customHeight="false" outlineLevel="0" collapsed="false">
      <c r="A81" s="34" t="n">
        <v>6</v>
      </c>
      <c r="B81" s="14" t="n">
        <f aca="false">SUMPRODUCT((B24:B31&lt;=$B$6)*(C24:C31*$B$11+D24:D31*$B$10*$B$8*$B$9)/(1+$A81/100)^B24:B31)+C32*$B$11*$B$13/(1+$A81/100)^$B$6</f>
        <v>7591279.58566834</v>
      </c>
      <c r="C81" s="14" t="n">
        <f aca="false">SUMPRODUCT((K24:K26&lt;=$B$6)*(L24:L26*$B$12+M24:M26*$B$10*$B$8*$B$9)/(1+$A81/100)^K24:K26)+L27*$B$12*$B$13/(1+$A81/100)^$B$6</f>
        <v>8293629.94685933</v>
      </c>
      <c r="D81" s="14" t="n">
        <f aca="false">C81-B81</f>
        <v>702350.361190988</v>
      </c>
      <c r="E81" s="0" t="str">
        <f aca="false">IF(D81&lt;0,"PCC","HMA")</f>
        <v>HMA</v>
      </c>
      <c r="AK81" s="0" t="n">
        <v>68</v>
      </c>
      <c r="AL81" s="17" t="n">
        <f aca="false">IFERROR(IF(AU81&lt;($AM$6-$AL$6)/($AN$6-$AL$6),$AL$6+SQRT(AU81*($AN$6-$AL$6)*($AM$6-$AL$6)),$AN$6-SQRT((1-AU81)*($AN$6-$AL$6)*($AN$6-$AM$6))),$AM$6)</f>
        <v>2.45527137454506</v>
      </c>
      <c r="AM81" s="17" t="n">
        <f aca="false">IFERROR(IF(AV81&lt;($AM$7-$AL$7)/($AN$7-$AL$7),$AL$7+SQRT(AV81*($AN$7-$AL$7)*($AM$7-$AL$7)),$AN$7-SQRT((1-AV81)*($AN$7-$AL$7)*($AN$7-$AM$7))),$AM$7)</f>
        <v>0.824088363999551</v>
      </c>
      <c r="AN81" s="17" t="n">
        <f aca="false">IFERROR(IF(AW81&lt;($AM$8-$AL$8)/($AN$8-$AL$8),$AL$8+SQRT(AW81*($AN$8-$AL$8)*($AM$8-$AL$8)),$AN$8-SQRT((1-AW81)*($AN$8-$AL$8)*($AN$8-$AM$8))),$AM$8)</f>
        <v>0.995923515007044</v>
      </c>
      <c r="AO81" s="17" t="n">
        <f aca="false">IFERROR(IF(AX81&lt;($AM$9-$AL$9)/($AN$9-$AL$9),$AL$9+SQRT(AX81*($AN$9-$AL$9)*($AM$9-$AL$9)),$AN$9-SQRT((1-AX81)*($AN$9-$AL$9)*($AN$9-$AM$9))),$AM$9)</f>
        <v>0.764993664549153</v>
      </c>
      <c r="AP81" s="17" t="n">
        <f aca="false">IFERROR(IF(AY81&lt;($AM$10-$AL$10)/($AN$10-$AL$10),$AL$10+SQRT(AY81*($AN$10-$AL$10)*($AM$10-$AL$10)),$AN$10-SQRT((1-AY81)*($AN$10-$AL$10)*($AN$10-$AM$10))),$AM$10)</f>
        <v>0.737251879763878</v>
      </c>
      <c r="AQ81" s="17" t="n">
        <f aca="false">IFERROR(IF(AZ81&lt;($AM$11-$AL$11)/($AN$11-$AL$11),$AL$11+SQRT(AZ81*($AN$11-$AL$11)*($AM$11-$AL$11)),$AN$11-SQRT((1-AZ81)*($AN$11-$AL$11)*($AN$11-$AM$11))),$AM$11)</f>
        <v>0.561145315980174</v>
      </c>
      <c r="AR81" s="17" t="n">
        <f aca="false">SUMPRODUCT((B24:B31&lt;=$B$6)*(C24:C31*AM81+D24:D31*AO81*$B$8*AQ81)/(1+AL81/100)^B24:B31)+C32*AM81*AP81/(1+AL81/100)^$B$6</f>
        <v>7405553.21227219</v>
      </c>
      <c r="AS81" s="17" t="n">
        <f aca="false">SUMPRODUCT((K24:K26&lt;=$B$6)*(L24:L26*AN81+M24:M26*AO81*$B$8*AQ81)/(1+AL81/100)^K24:K26)+L27*AN81*AP81/(1+AL81/100)^$B$6</f>
        <v>8101516.25394819</v>
      </c>
      <c r="AT81" s="17" t="n">
        <f aca="false">AS81-AR81</f>
        <v>695963.041675999</v>
      </c>
      <c r="AU81" s="17" t="n">
        <f aca="true">RAND()</f>
        <v>0.0414544048960298</v>
      </c>
      <c r="AV81" s="17" t="n">
        <f aca="true">RAND()</f>
        <v>0.00644721422416497</v>
      </c>
      <c r="AW81" s="17" t="n">
        <f aca="true">RAND()</f>
        <v>0.426511374807947</v>
      </c>
      <c r="AX81" s="17" t="n">
        <f aca="true">RAND()</f>
        <v>0.0936288563349187</v>
      </c>
      <c r="AY81" s="17" t="n">
        <f aca="true">RAND()</f>
        <v>0.225153817805974</v>
      </c>
      <c r="AZ81" s="17" t="n">
        <f aca="true">RAND()</f>
        <v>0.278354596156673</v>
      </c>
    </row>
    <row r="82" customFormat="false" ht="15" hidden="false" customHeight="false" outlineLevel="0" collapsed="false">
      <c r="A82" s="34" t="n">
        <v>6.25</v>
      </c>
      <c r="B82" s="14" t="n">
        <f aca="false">SUMPRODUCT((B24:B31&lt;=$B$6)*(C24:C31*$B$11+D24:D31*$B$10*$B$8*$B$9)/(1+$A82/100)^B24:B31)+C32*$B$11*$B$13/(1+$A82/100)^$B$6</f>
        <v>7516374.18083016</v>
      </c>
      <c r="C82" s="14" t="n">
        <f aca="false">SUMPRODUCT((K24:K26&lt;=$B$6)*(L24:L26*$B$12+M24:M26*$B$10*$B$8*$B$9)/(1+$A82/100)^K24:K26)+L27*$B$12*$B$13/(1+$A82/100)^$B$6</f>
        <v>8305513.66566087</v>
      </c>
      <c r="D82" s="14" t="n">
        <f aca="false">C82-B82</f>
        <v>789139.484830704</v>
      </c>
      <c r="E82" s="0" t="str">
        <f aca="false">IF(D82&lt;0,"PCC","HMA")</f>
        <v>HMA</v>
      </c>
      <c r="AK82" s="0" t="n">
        <v>69</v>
      </c>
      <c r="AL82" s="17" t="n">
        <f aca="false">IFERROR(IF(AU82&lt;($AM$6-$AL$6)/($AN$6-$AL$6),$AL$6+SQRT(AU82*($AN$6-$AL$6)*($AM$6-$AL$6)),$AN$6-SQRT((1-AU82)*($AN$6-$AL$6)*($AN$6-$AM$6))),$AM$6)</f>
        <v>6.00920905916995</v>
      </c>
      <c r="AM82" s="17" t="n">
        <f aca="false">IFERROR(IF(AV82&lt;($AM$7-$AL$7)/($AN$7-$AL$7),$AL$7+SQRT(AV82*($AN$7-$AL$7)*($AM$7-$AL$7)),$AN$7-SQRT((1-AV82)*($AN$7-$AL$7)*($AN$7-$AM$7))),$AM$7)</f>
        <v>1.02954564880644</v>
      </c>
      <c r="AN82" s="17" t="n">
        <f aca="false">IFERROR(IF(AW82&lt;($AM$8-$AL$8)/($AN$8-$AL$8),$AL$8+SQRT(AW82*($AN$8-$AL$8)*($AM$8-$AL$8)),$AN$8-SQRT((1-AW82)*($AN$8-$AL$8)*($AN$8-$AM$8))),$AM$8)</f>
        <v>0.853119586563455</v>
      </c>
      <c r="AO82" s="17" t="n">
        <f aca="false">IFERROR(IF(AX82&lt;($AM$9-$AL$9)/($AN$9-$AL$9),$AL$9+SQRT(AX82*($AN$9-$AL$9)*($AM$9-$AL$9)),$AN$9-SQRT((1-AX82)*($AN$9-$AL$9)*($AN$9-$AM$9))),$AM$9)</f>
        <v>1.52522237346956</v>
      </c>
      <c r="AP82" s="17" t="n">
        <f aca="false">IFERROR(IF(AY82&lt;($AM$10-$AL$10)/($AN$10-$AL$10),$AL$10+SQRT(AY82*($AN$10-$AL$10)*($AM$10-$AL$10)),$AN$10-SQRT((1-AY82)*($AN$10-$AL$10)*($AN$10-$AM$10))),$AM$10)</f>
        <v>0.832993770083846</v>
      </c>
      <c r="AQ82" s="17" t="n">
        <f aca="false">IFERROR(IF(AZ82&lt;($AM$11-$AL$11)/($AN$11-$AL$11),$AL$11+SQRT(AZ82*($AN$11-$AL$11)*($AM$11-$AL$11)),$AN$11-SQRT((1-AZ82)*($AN$11-$AL$11)*($AN$11-$AM$11))),$AM$11)</f>
        <v>0.771490309542708</v>
      </c>
      <c r="AR82" s="17" t="n">
        <f aca="false">SUMPRODUCT((B24:B31&lt;=$B$6)*(C24:C31*AM82+D24:D31*AO82*$B$8*AQ82)/(1+AL82/100)^B24:B31)+C32*AM82*AP82/(1+AL82/100)^$B$6</f>
        <v>7851624.69417187</v>
      </c>
      <c r="AS82" s="17" t="n">
        <f aca="false">SUMPRODUCT((K24:K26&lt;=$B$6)*(L24:L26*AN82+M24:M26*AO82*$B$8*AQ82)/(1+AL82/100)^K24:K26)+L27*AN82*AP82/(1+AL82/100)^$B$6</f>
        <v>7147018.84394434</v>
      </c>
      <c r="AT82" s="17" t="n">
        <f aca="false">AS82-AR82</f>
        <v>-704605.850227526</v>
      </c>
      <c r="AU82" s="17" t="n">
        <f aca="true">RAND()</f>
        <v>0.950916665578456</v>
      </c>
      <c r="AV82" s="17" t="n">
        <f aca="true">RAND()</f>
        <v>0.567998924798469</v>
      </c>
      <c r="AW82" s="17" t="n">
        <f aca="true">RAND()</f>
        <v>0.0313521164074714</v>
      </c>
      <c r="AX82" s="17" t="n">
        <f aca="true">RAND()</f>
        <v>0.849724136897416</v>
      </c>
      <c r="AY82" s="17" t="n">
        <f aca="true">RAND()</f>
        <v>0.443539403658613</v>
      </c>
      <c r="AZ82" s="17" t="n">
        <f aca="true">RAND()</f>
        <v>0.786870699457603</v>
      </c>
    </row>
    <row r="83" customFormat="false" ht="15" hidden="false" customHeight="false" outlineLevel="0" collapsed="false">
      <c r="A83" s="34" t="n">
        <v>6.5</v>
      </c>
      <c r="B83" s="14" t="n">
        <f aca="false">SUMPRODUCT((B24:B31&lt;=$B$6)*(C24:C31*$B$11+D24:D31*$B$10*$B$8*$B$9)/(1+$A83/100)^B24:B31)+C32*$B$11*$B$13/(1+$A83/100)^$B$6</f>
        <v>7444658.80627329</v>
      </c>
      <c r="C83" s="14" t="n">
        <f aca="false">SUMPRODUCT((K24:K26&lt;=$B$6)*(L24:L26*$B$12+M24:M26*$B$10*$B$8*$B$9)/(1+$A83/100)^K24:K26)+L27*$B$12*$B$13/(1+$A83/100)^$B$6</f>
        <v>8316375.79881129</v>
      </c>
      <c r="D83" s="14" t="n">
        <f aca="false">C83-B83</f>
        <v>871716.992537999</v>
      </c>
      <c r="E83" s="0" t="str">
        <f aca="false">IF(D83&lt;0,"PCC","HMA")</f>
        <v>HMA</v>
      </c>
      <c r="AK83" s="0" t="n">
        <v>70</v>
      </c>
      <c r="AL83" s="17" t="n">
        <f aca="false">IFERROR(IF(AU83&lt;($AM$6-$AL$6)/($AN$6-$AL$6),$AL$6+SQRT(AU83*($AN$6-$AL$6)*($AM$6-$AL$6)),$AN$6-SQRT((1-AU83)*($AN$6-$AL$6)*($AN$6-$AM$6))),$AM$6)</f>
        <v>3.25517585833972</v>
      </c>
      <c r="AM83" s="17" t="n">
        <f aca="false">IFERROR(IF(AV83&lt;($AM$7-$AL$7)/($AN$7-$AL$7),$AL$7+SQRT(AV83*($AN$7-$AL$7)*($AM$7-$AL$7)),$AN$7-SQRT((1-AV83)*($AN$7-$AL$7)*($AN$7-$AM$7))),$AM$7)</f>
        <v>1.00713803022247</v>
      </c>
      <c r="AN83" s="17" t="n">
        <f aca="false">IFERROR(IF(AW83&lt;($AM$8-$AL$8)/($AN$8-$AL$8),$AL$8+SQRT(AW83*($AN$8-$AL$8)*($AM$8-$AL$8)),$AN$8-SQRT((1-AW83)*($AN$8-$AL$8)*($AN$8-$AM$8))),$AM$8)</f>
        <v>1.17021085807747</v>
      </c>
      <c r="AO83" s="17" t="n">
        <f aca="false">IFERROR(IF(AX83&lt;($AM$9-$AL$9)/($AN$9-$AL$9),$AL$9+SQRT(AX83*($AN$9-$AL$9)*($AM$9-$AL$9)),$AN$9-SQRT((1-AX83)*($AN$9-$AL$9)*($AN$9-$AM$9))),$AM$9)</f>
        <v>1.12733816630686</v>
      </c>
      <c r="AP83" s="17" t="n">
        <f aca="false">IFERROR(IF(AY83&lt;($AM$10-$AL$10)/($AN$10-$AL$10),$AL$10+SQRT(AY83*($AN$10-$AL$10)*($AM$10-$AL$10)),$AN$10-SQRT((1-AY83)*($AN$10-$AL$10)*($AN$10-$AM$10))),$AM$10)</f>
        <v>0.992125915778179</v>
      </c>
      <c r="AQ83" s="17" t="n">
        <f aca="false">IFERROR(IF(AZ83&lt;($AM$11-$AL$11)/($AN$11-$AL$11),$AL$11+SQRT(AZ83*($AN$11-$AL$11)*($AM$11-$AL$11)),$AN$11-SQRT((1-AZ83)*($AN$11-$AL$11)*($AN$11-$AM$11))),$AM$11)</f>
        <v>0.871452123662141</v>
      </c>
      <c r="AR83" s="17" t="n">
        <f aca="false">SUMPRODUCT((B24:B31&lt;=$B$6)*(C24:C31*AM83+D24:D31*AO83*$B$8*AQ83)/(1+AL83/100)^B24:B31)+C32*AM83*AP83/(1+AL83/100)^$B$6</f>
        <v>8732916.21115047</v>
      </c>
      <c r="AS83" s="17" t="n">
        <f aca="false">SUMPRODUCT((K24:K26&lt;=$B$6)*(L24:L26*AN83+M24:M26*AO83*$B$8*AQ83)/(1+AL83/100)^K24:K26)+L27*AN83*AP83/(1+AL83/100)^$B$6</f>
        <v>9422690.74381031</v>
      </c>
      <c r="AT83" s="17" t="n">
        <f aca="false">AS83-AR83</f>
        <v>689774.53265984</v>
      </c>
      <c r="AU83" s="17" t="n">
        <f aca="true">RAND()</f>
        <v>0.298814607401917</v>
      </c>
      <c r="AV83" s="17" t="n">
        <f aca="true">RAND()</f>
        <v>0.475716121206921</v>
      </c>
      <c r="AW83" s="17" t="n">
        <f aca="true">RAND()</f>
        <v>0.943410602944585</v>
      </c>
      <c r="AX83" s="17" t="n">
        <f aca="true">RAND()</f>
        <v>0.492307549343553</v>
      </c>
      <c r="AY83" s="17" t="n">
        <f aca="true">RAND()</f>
        <v>0.968751667922046</v>
      </c>
      <c r="AZ83" s="17" t="n">
        <f aca="true">RAND()</f>
        <v>0.932552830567455</v>
      </c>
    </row>
    <row r="84" customFormat="false" ht="15" hidden="false" customHeight="false" outlineLevel="0" collapsed="false">
      <c r="A84" s="34" t="n">
        <v>6.75</v>
      </c>
      <c r="B84" s="14" t="n">
        <f aca="false">SUMPRODUCT((B24:B31&lt;=$B$6)*(C24:C31*$B$11+D24:D31*$B$10*$B$8*$B$9)/(1+$A84/100)^B24:B31)+C32*$B$11*$B$13/(1+$A84/100)^$B$6</f>
        <v>7375978.0358565</v>
      </c>
      <c r="C84" s="14" t="n">
        <f aca="false">SUMPRODUCT((K24:K26&lt;=$B$6)*(L24:L26*$B$12+M24:M26*$B$10*$B$8*$B$9)/(1+$A84/100)^K24:K26)+L27*$B$12*$B$13/(1+$A84/100)^$B$6</f>
        <v>8326299.73986685</v>
      </c>
      <c r="D84" s="14" t="n">
        <f aca="false">C84-B84</f>
        <v>950321.704010353</v>
      </c>
      <c r="E84" s="0" t="str">
        <f aca="false">IF(D84&lt;0,"PCC","HMA")</f>
        <v>HMA</v>
      </c>
      <c r="AK84" s="0" t="n">
        <v>71</v>
      </c>
      <c r="AL84" s="17" t="n">
        <f aca="false">IFERROR(IF(AU84&lt;($AM$6-$AL$6)/($AN$6-$AL$6),$AL$6+SQRT(AU84*($AN$6-$AL$6)*($AM$6-$AL$6)),$AN$6-SQRT((1-AU84)*($AN$6-$AL$6)*($AN$6-$AM$6))),$AM$6)</f>
        <v>5.8753007238133</v>
      </c>
      <c r="AM84" s="17" t="n">
        <f aca="false">IFERROR(IF(AV84&lt;($AM$7-$AL$7)/($AN$7-$AL$7),$AL$7+SQRT(AV84*($AN$7-$AL$7)*($AM$7-$AL$7)),$AN$7-SQRT((1-AV84)*($AN$7-$AL$7)*($AN$7-$AM$7))),$AM$7)</f>
        <v>1.09675077288902</v>
      </c>
      <c r="AN84" s="17" t="n">
        <f aca="false">IFERROR(IF(AW84&lt;($AM$8-$AL$8)/($AN$8-$AL$8),$AL$8+SQRT(AW84*($AN$8-$AL$8)*($AM$8-$AL$8)),$AN$8-SQRT((1-AW84)*($AN$8-$AL$8)*($AN$8-$AM$8))),$AM$8)</f>
        <v>1.05754189282624</v>
      </c>
      <c r="AO84" s="17" t="n">
        <f aca="false">IFERROR(IF(AX84&lt;($AM$9-$AL$9)/($AN$9-$AL$9),$AL$9+SQRT(AX84*($AN$9-$AL$9)*($AM$9-$AL$9)),$AN$9-SQRT((1-AX84)*($AN$9-$AL$9)*($AN$9-$AM$9))),$AM$9)</f>
        <v>0.788653059628781</v>
      </c>
      <c r="AP84" s="17" t="n">
        <f aca="false">IFERROR(IF(AY84&lt;($AM$10-$AL$10)/($AN$10-$AL$10),$AL$10+SQRT(AY84*($AN$10-$AL$10)*($AM$10-$AL$10)),$AN$10-SQRT((1-AY84)*($AN$10-$AL$10)*($AN$10-$AM$10))),$AM$10)</f>
        <v>0.957090576149673</v>
      </c>
      <c r="AQ84" s="17" t="n">
        <f aca="false">IFERROR(IF(AZ84&lt;($AM$11-$AL$11)/($AN$11-$AL$11),$AL$11+SQRT(AZ84*($AN$11-$AL$11)*($AM$11-$AL$11)),$AN$11-SQRT((1-AZ84)*($AN$11-$AL$11)*($AN$11-$AM$11))),$AM$11)</f>
        <v>0.603181699525815</v>
      </c>
      <c r="AR84" s="17" t="n">
        <f aca="false">SUMPRODUCT((B24:B31&lt;=$B$6)*(C24:C31*AM84+D24:D31*AO84*$B$8*AQ84)/(1+AL84/100)^B24:B31)+C32*AM84*AP84/(1+AL84/100)^$B$6</f>
        <v>8240133.96665804</v>
      </c>
      <c r="AS84" s="17" t="n">
        <f aca="false">SUMPRODUCT((K24:K26&lt;=$B$6)*(L24:L26*AN84+M24:M26*AO84*$B$8*AQ84)/(1+AL84/100)^K24:K26)+L27*AN84*AP84/(1+AL84/100)^$B$6</f>
        <v>8745898.17560252</v>
      </c>
      <c r="AT84" s="17" t="n">
        <f aca="false">AS84-AR84</f>
        <v>505764.208944479</v>
      </c>
      <c r="AU84" s="17" t="n">
        <f aca="true">RAND()</f>
        <v>0.936752576907256</v>
      </c>
      <c r="AV84" s="17" t="n">
        <f aca="true">RAND()</f>
        <v>0.791241550132328</v>
      </c>
      <c r="AW84" s="17" t="n">
        <f aca="true">RAND()</f>
        <v>0.670754462071935</v>
      </c>
      <c r="AX84" s="17" t="n">
        <f aca="true">RAND()</f>
        <v>0.111094118444075</v>
      </c>
      <c r="AY84" s="17" t="n">
        <f aca="true">RAND()</f>
        <v>0.83572717921936</v>
      </c>
      <c r="AZ84" s="17" t="n">
        <f aca="true">RAND()</f>
        <v>0.37518017521372</v>
      </c>
    </row>
    <row r="85" customFormat="false" ht="15" hidden="false" customHeight="false" outlineLevel="0" collapsed="false">
      <c r="A85" s="34" t="n">
        <v>7</v>
      </c>
      <c r="B85" s="14" t="n">
        <f aca="false">SUMPRODUCT((B24:B31&lt;=$B$6)*(C24:C31*$B$11+D24:D31*$B$10*$B$8*$B$9)/(1+$A85/100)^B24:B31)+C32*$B$11*$B$13/(1+$A85/100)^$B$6</f>
        <v>7310184.69844594</v>
      </c>
      <c r="C85" s="14" t="n">
        <f aca="false">SUMPRODUCT((K24:K26&lt;=$B$6)*(L24:L26*$B$12+M24:M26*$B$10*$B$8*$B$9)/(1+$A85/100)^K24:K26)+L27*$B$12*$B$13/(1+$A85/100)^$B$6</f>
        <v>8335362.16021672</v>
      </c>
      <c r="D85" s="14" t="n">
        <f aca="false">C85-B85</f>
        <v>1025177.46177078</v>
      </c>
      <c r="E85" s="0" t="str">
        <f aca="false">IF(D85&lt;0,"PCC","HMA")</f>
        <v>HMA</v>
      </c>
      <c r="AK85" s="0" t="n">
        <v>72</v>
      </c>
      <c r="AL85" s="17" t="n">
        <f aca="false">IFERROR(IF(AU85&lt;($AM$6-$AL$6)/($AN$6-$AL$6),$AL$6+SQRT(AU85*($AN$6-$AL$6)*($AM$6-$AL$6)),$AN$6-SQRT((1-AU85)*($AN$6-$AL$6)*($AN$6-$AM$6))),$AM$6)</f>
        <v>4.07143978038968</v>
      </c>
      <c r="AM85" s="17" t="n">
        <f aca="false">IFERROR(IF(AV85&lt;($AM$7-$AL$7)/($AN$7-$AL$7),$AL$7+SQRT(AV85*($AN$7-$AL$7)*($AM$7-$AL$7)),$AN$7-SQRT((1-AV85)*($AN$7-$AL$7)*($AN$7-$AM$7))),$AM$7)</f>
        <v>1.03006142191892</v>
      </c>
      <c r="AN85" s="17" t="n">
        <f aca="false">IFERROR(IF(AW85&lt;($AM$8-$AL$8)/($AN$8-$AL$8),$AL$8+SQRT(AW85*($AN$8-$AL$8)*($AM$8-$AL$8)),$AN$8-SQRT((1-AW85)*($AN$8-$AL$8)*($AN$8-$AM$8))),$AM$8)</f>
        <v>0.911086267305125</v>
      </c>
      <c r="AO85" s="17" t="n">
        <f aca="false">IFERROR(IF(AX85&lt;($AM$9-$AL$9)/($AN$9-$AL$9),$AL$9+SQRT(AX85*($AN$9-$AL$9)*($AM$9-$AL$9)),$AN$9-SQRT((1-AX85)*($AN$9-$AL$9)*($AN$9-$AM$9))),$AM$9)</f>
        <v>1.20492907095536</v>
      </c>
      <c r="AP85" s="17" t="n">
        <f aca="false">IFERROR(IF(AY85&lt;($AM$10-$AL$10)/($AN$10-$AL$10),$AL$10+SQRT(AY85*($AN$10-$AL$10)*($AM$10-$AL$10)),$AN$10-SQRT((1-AY85)*($AN$10-$AL$10)*($AN$10-$AM$10))),$AM$10)</f>
        <v>0.902571877815555</v>
      </c>
      <c r="AQ85" s="17" t="n">
        <f aca="false">IFERROR(IF(AZ85&lt;($AM$11-$AL$11)/($AN$11-$AL$11),$AL$11+SQRT(AZ85*($AN$11-$AL$11)*($AM$11-$AL$11)),$AN$11-SQRT((1-AZ85)*($AN$11-$AL$11)*($AN$11-$AM$11))),$AM$11)</f>
        <v>0.472925243167911</v>
      </c>
      <c r="AR85" s="17" t="n">
        <f aca="false">SUMPRODUCT((B24:B31&lt;=$B$6)*(C24:C31*AM85+D24:D31*AO85*$B$8*AQ85)/(1+AL85/100)^B24:B31)+C32*AM85*AP85/(1+AL85/100)^$B$6</f>
        <v>8430743.38281165</v>
      </c>
      <c r="AS85" s="17" t="n">
        <f aca="false">SUMPRODUCT((K24:K26&lt;=$B$6)*(L24:L26*AN85+M24:M26*AO85*$B$8*AQ85)/(1+AL85/100)^K24:K26)+L27*AN85*AP85/(1+AL85/100)^$B$6</f>
        <v>7456101.38120858</v>
      </c>
      <c r="AT85" s="17" t="n">
        <f aca="false">AS85-AR85</f>
        <v>-974642.001603069</v>
      </c>
      <c r="AU85" s="17" t="n">
        <f aca="true">RAND()</f>
        <v>0.571176752005798</v>
      </c>
      <c r="AV85" s="17" t="n">
        <f aca="true">RAND()</f>
        <v>0.570017972192649</v>
      </c>
      <c r="AW85" s="17" t="n">
        <f aca="true">RAND()</f>
        <v>0.137112875375396</v>
      </c>
      <c r="AX85" s="17" t="n">
        <f aca="true">RAND()</f>
        <v>0.578574811858726</v>
      </c>
      <c r="AY85" s="17" t="n">
        <f aca="true">RAND()</f>
        <v>0.648256467231769</v>
      </c>
      <c r="AZ85" s="17" t="n">
        <f aca="true">RAND()</f>
        <v>0.122053631529311</v>
      </c>
    </row>
    <row r="86" customFormat="false" ht="15" hidden="false" customHeight="false" outlineLevel="0" collapsed="false">
      <c r="A86" s="34" t="n">
        <v>7.25</v>
      </c>
      <c r="B86" s="14" t="n">
        <f aca="false">SUMPRODUCT((B24:B31&lt;=$B$6)*(C24:C31*$B$11+D24:D31*$B$10*$B$8*$B$9)/(1+$A86/100)^B24:B31)+C32*$B$11*$B$13/(1+$A86/100)^$B$6</f>
        <v>7247139.40996721</v>
      </c>
      <c r="C86" s="14" t="n">
        <f aca="false">SUMPRODUCT((K24:K26&lt;=$B$6)*(L24:L26*$B$12+M24:M26*$B$10*$B$8*$B$9)/(1+$A86/100)^K24:K26)+L27*$B$12*$B$13/(1+$A86/100)^$B$6</f>
        <v>8343633.55319342</v>
      </c>
      <c r="D86" s="14" t="n">
        <f aca="false">C86-B86</f>
        <v>1096494.14322621</v>
      </c>
      <c r="E86" s="0" t="str">
        <f aca="false">IF(D86&lt;0,"PCC","HMA")</f>
        <v>HMA</v>
      </c>
      <c r="AK86" s="0" t="n">
        <v>73</v>
      </c>
      <c r="AL86" s="17" t="n">
        <f aca="false">IFERROR(IF(AU86&lt;($AM$6-$AL$6)/($AN$6-$AL$6),$AL$6+SQRT(AU86*($AN$6-$AL$6)*($AM$6-$AL$6)),$AN$6-SQRT((1-AU86)*($AN$6-$AL$6)*($AN$6-$AM$6))),$AM$6)</f>
        <v>3.25676215228522</v>
      </c>
      <c r="AM86" s="17" t="n">
        <f aca="false">IFERROR(IF(AV86&lt;($AM$7-$AL$7)/($AN$7-$AL$7),$AL$7+SQRT(AV86*($AN$7-$AL$7)*($AM$7-$AL$7)),$AN$7-SQRT((1-AV86)*($AN$7-$AL$7)*($AN$7-$AM$7))),$AM$7)</f>
        <v>1.00459392856057</v>
      </c>
      <c r="AN86" s="17" t="n">
        <f aca="false">IFERROR(IF(AW86&lt;($AM$8-$AL$8)/($AN$8-$AL$8),$AL$8+SQRT(AW86*($AN$8-$AL$8)*($AM$8-$AL$8)),$AN$8-SQRT((1-AW86)*($AN$8-$AL$8)*($AN$8-$AM$8))),$AM$8)</f>
        <v>1.00268495056629</v>
      </c>
      <c r="AO86" s="17" t="n">
        <f aca="false">IFERROR(IF(AX86&lt;($AM$9-$AL$9)/($AN$9-$AL$9),$AL$9+SQRT(AX86*($AN$9-$AL$9)*($AM$9-$AL$9)),$AN$9-SQRT((1-AX86)*($AN$9-$AL$9)*($AN$9-$AM$9))),$AM$9)</f>
        <v>1.28198276865455</v>
      </c>
      <c r="AP86" s="17" t="n">
        <f aca="false">IFERROR(IF(AY86&lt;($AM$10-$AL$10)/($AN$10-$AL$10),$AL$10+SQRT(AY86*($AN$10-$AL$10)*($AM$10-$AL$10)),$AN$10-SQRT((1-AY86)*($AN$10-$AL$10)*($AN$10-$AM$10))),$AM$10)</f>
        <v>0.894123350430663</v>
      </c>
      <c r="AQ86" s="17" t="n">
        <f aca="false">IFERROR(IF(AZ86&lt;($AM$11-$AL$11)/($AN$11-$AL$11),$AL$11+SQRT(AZ86*($AN$11-$AL$11)*($AM$11-$AL$11)),$AN$11-SQRT((1-AZ86)*($AN$11-$AL$11)*($AN$11-$AM$11))),$AM$11)</f>
        <v>0.782108617719313</v>
      </c>
      <c r="AR86" s="17" t="n">
        <f aca="false">SUMPRODUCT((B24:B31&lt;=$B$6)*(C24:C31*AM86+D24:D31*AO86*$B$8*AQ86)/(1+AL86/100)^B24:B31)+C32*AM86*AP86/(1+AL86/100)^$B$6</f>
        <v>8727735.96154957</v>
      </c>
      <c r="AS86" s="17" t="n">
        <f aca="false">SUMPRODUCT((K24:K26&lt;=$B$6)*(L24:L26*AN86+M24:M26*AO86*$B$8*AQ86)/(1+AL86/100)^K24:K26)+L27*AN86*AP86/(1+AL86/100)^$B$6</f>
        <v>8170694.46949153</v>
      </c>
      <c r="AT86" s="17" t="n">
        <f aca="false">AS86-AR86</f>
        <v>-557041.492058041</v>
      </c>
      <c r="AU86" s="17" t="n">
        <f aca="true">RAND()</f>
        <v>0.299408520771781</v>
      </c>
      <c r="AV86" s="17" t="n">
        <f aca="true">RAND()</f>
        <v>0.464674312005921</v>
      </c>
      <c r="AW86" s="17" t="n">
        <f aca="true">RAND()</f>
        <v>0.456313478432007</v>
      </c>
      <c r="AX86" s="17" t="n">
        <f aca="true">RAND()</f>
        <v>0.656300836994009</v>
      </c>
      <c r="AY86" s="17" t="n">
        <f aca="true">RAND()</f>
        <v>0.621332861418764</v>
      </c>
      <c r="AZ86" s="17" t="n">
        <f aca="true">RAND()</f>
        <v>0.80621773684821</v>
      </c>
    </row>
    <row r="87" customFormat="false" ht="15" hidden="false" customHeight="false" outlineLevel="0" collapsed="false">
      <c r="A87" s="34" t="n">
        <v>7.5</v>
      </c>
      <c r="B87" s="14" t="n">
        <f aca="false">SUMPRODUCT((B24:B31&lt;=$B$6)*(C24:C31*$B$11+D24:D31*$B$10*$B$8*$B$9)/(1+$A87/100)^B24:B31)+C32*$B$11*$B$13/(1+$A87/100)^$B$6</f>
        <v>7186710.1334492</v>
      </c>
      <c r="C87" s="14" t="n">
        <f aca="false">SUMPRODUCT((K24:K26&lt;=$B$6)*(L24:L26*$B$12+M24:M26*$B$10*$B$8*$B$9)/(1+$A87/100)^K24:K26)+L27*$B$12*$B$13/(1+$A87/100)^$B$6</f>
        <v>8351178.73359688</v>
      </c>
      <c r="D87" s="14" t="n">
        <f aca="false">C87-B87</f>
        <v>1164468.60014767</v>
      </c>
      <c r="E87" s="0" t="str">
        <f aca="false">IF(D87&lt;0,"PCC","HMA")</f>
        <v>HMA</v>
      </c>
      <c r="AK87" s="0" t="n">
        <v>74</v>
      </c>
      <c r="AL87" s="17" t="n">
        <f aca="false">IFERROR(IF(AU87&lt;($AM$6-$AL$6)/($AN$6-$AL$6),$AL$6+SQRT(AU87*($AN$6-$AL$6)*($AM$6-$AL$6)),$AN$6-SQRT((1-AU87)*($AN$6-$AL$6)*($AN$6-$AM$6))),$AM$6)</f>
        <v>3.58571988073754</v>
      </c>
      <c r="AM87" s="17" t="n">
        <f aca="false">IFERROR(IF(AV87&lt;($AM$7-$AL$7)/($AN$7-$AL$7),$AL$7+SQRT(AV87*($AN$7-$AL$7)*($AM$7-$AL$7)),$AN$7-SQRT((1-AV87)*($AN$7-$AL$7)*($AN$7-$AM$7))),$AM$7)</f>
        <v>0.965234603023838</v>
      </c>
      <c r="AN87" s="17" t="n">
        <f aca="false">IFERROR(IF(AW87&lt;($AM$8-$AL$8)/($AN$8-$AL$8),$AL$8+SQRT(AW87*($AN$8-$AL$8)*($AM$8-$AL$8)),$AN$8-SQRT((1-AW87)*($AN$8-$AL$8)*($AN$8-$AM$8))),$AM$8)</f>
        <v>1.02998018786071</v>
      </c>
      <c r="AO87" s="17" t="n">
        <f aca="false">IFERROR(IF(AX87&lt;($AM$9-$AL$9)/($AN$9-$AL$9),$AL$9+SQRT(AX87*($AN$9-$AL$9)*($AM$9-$AL$9)),$AN$9-SQRT((1-AX87)*($AN$9-$AL$9)*($AN$9-$AM$9))),$AM$9)</f>
        <v>1.22288519601864</v>
      </c>
      <c r="AP87" s="17" t="n">
        <f aca="false">IFERROR(IF(AY87&lt;($AM$10-$AL$10)/($AN$10-$AL$10),$AL$10+SQRT(AY87*($AN$10-$AL$10)*($AM$10-$AL$10)),$AN$10-SQRT((1-AY87)*($AN$10-$AL$10)*($AN$10-$AM$10))),$AM$10)</f>
        <v>0.638969108390829</v>
      </c>
      <c r="AQ87" s="17" t="n">
        <f aca="false">IFERROR(IF(AZ87&lt;($AM$11-$AL$11)/($AN$11-$AL$11),$AL$11+SQRT(AZ87*($AN$11-$AL$11)*($AM$11-$AL$11)),$AN$11-SQRT((1-AZ87)*($AN$11-$AL$11)*($AN$11-$AM$11))),$AM$11)</f>
        <v>0.603881464996372</v>
      </c>
      <c r="AR87" s="17" t="n">
        <f aca="false">SUMPRODUCT((B24:B31&lt;=$B$6)*(C24:C31*AM87+D24:D31*AO87*$B$8*AQ87)/(1+AL87/100)^B24:B31)+C32*AM87*AP87/(1+AL87/100)^$B$6</f>
        <v>8189674.59062612</v>
      </c>
      <c r="AS87" s="17" t="n">
        <f aca="false">SUMPRODUCT((K24:K26&lt;=$B$6)*(L24:L26*AN87+M24:M26*AO87*$B$8*AQ87)/(1+AL87/100)^K24:K26)+L27*AN87*AP87/(1+AL87/100)^$B$6</f>
        <v>8589089.78160323</v>
      </c>
      <c r="AT87" s="17" t="n">
        <f aca="false">AS87-AR87</f>
        <v>399415.190977114</v>
      </c>
      <c r="AU87" s="17" t="n">
        <f aca="true">RAND()</f>
        <v>0.417134563360455</v>
      </c>
      <c r="AV87" s="17" t="n">
        <f aca="true">RAND()</f>
        <v>0.30336082262717</v>
      </c>
      <c r="AW87" s="17" t="n">
        <f aca="true">RAND()</f>
        <v>0.569700286810605</v>
      </c>
      <c r="AX87" s="17" t="n">
        <f aca="true">RAND()</f>
        <v>0.597395054288673</v>
      </c>
      <c r="AY87" s="17" t="n">
        <f aca="true">RAND()</f>
        <v>0.0772496523477674</v>
      </c>
      <c r="AZ87" s="17" t="n">
        <f aca="true">RAND()</f>
        <v>0.376914060278943</v>
      </c>
    </row>
    <row r="88" customFormat="false" ht="15" hidden="false" customHeight="false" outlineLevel="0" collapsed="false">
      <c r="A88" s="34" t="n">
        <v>7.75</v>
      </c>
      <c r="B88" s="14" t="n">
        <f aca="false">SUMPRODUCT((B24:B31&lt;=$B$6)*(C24:C31*$B$11+D24:D31*$B$10*$B$8*$B$9)/(1+$A88/100)^B24:B31)+C32*$B$11*$B$13/(1+$A88/100)^$B$6</f>
        <v>7128771.76530596</v>
      </c>
      <c r="C88" s="14" t="n">
        <f aca="false">SUMPRODUCT((K24:K26&lt;=$B$6)*(L24:L26*$B$12+M24:M26*$B$10*$B$8*$B$9)/(1+$A88/100)^K24:K26)+L27*$B$12*$B$13/(1+$A88/100)^$B$6</f>
        <v>8358057.29634632</v>
      </c>
      <c r="D88" s="14" t="n">
        <f aca="false">C88-B88</f>
        <v>1229285.53104037</v>
      </c>
      <c r="E88" s="0" t="str">
        <f aca="false">IF(D88&lt;0,"PCC","HMA")</f>
        <v>HMA</v>
      </c>
      <c r="AK88" s="0" t="n">
        <v>75</v>
      </c>
      <c r="AL88" s="17" t="n">
        <f aca="false">IFERROR(IF(AU88&lt;($AM$6-$AL$6)/($AN$6-$AL$6),$AL$6+SQRT(AU88*($AN$6-$AL$6)*($AM$6-$AL$6)),$AN$6-SQRT((1-AU88)*($AN$6-$AL$6)*($AN$6-$AM$6))),$AM$6)</f>
        <v>3.02499540187957</v>
      </c>
      <c r="AM88" s="17" t="n">
        <f aca="false">IFERROR(IF(AV88&lt;($AM$7-$AL$7)/($AN$7-$AL$7),$AL$7+SQRT(AV88*($AN$7-$AL$7)*($AM$7-$AL$7)),$AN$7-SQRT((1-AV88)*($AN$7-$AL$7)*($AN$7-$AM$7))),$AM$7)</f>
        <v>1.04579559458521</v>
      </c>
      <c r="AN88" s="17" t="n">
        <f aca="false">IFERROR(IF(AW88&lt;($AM$8-$AL$8)/($AN$8-$AL$8),$AL$8+SQRT(AW88*($AN$8-$AL$8)*($AM$8-$AL$8)),$AN$8-SQRT((1-AW88)*($AN$8-$AL$8)*($AN$8-$AM$8))),$AM$8)</f>
        <v>1.07300735265457</v>
      </c>
      <c r="AO88" s="17" t="n">
        <f aca="false">IFERROR(IF(AX88&lt;($AM$9-$AL$9)/($AN$9-$AL$9),$AL$9+SQRT(AX88*($AN$9-$AL$9)*($AM$9-$AL$9)),$AN$9-SQRT((1-AX88)*($AN$9-$AL$9)*($AN$9-$AM$9))),$AM$9)</f>
        <v>1.12265819217799</v>
      </c>
      <c r="AP88" s="17" t="n">
        <f aca="false">IFERROR(IF(AY88&lt;($AM$10-$AL$10)/($AN$10-$AL$10),$AL$10+SQRT(AY88*($AN$10-$AL$10)*($AM$10-$AL$10)),$AN$10-SQRT((1-AY88)*($AN$10-$AL$10)*($AN$10-$AM$10))),$AM$10)</f>
        <v>0.898351851431701</v>
      </c>
      <c r="AQ88" s="17" t="n">
        <f aca="false">IFERROR(IF(AZ88&lt;($AM$11-$AL$11)/($AN$11-$AL$11),$AL$11+SQRT(AZ88*($AN$11-$AL$11)*($AM$11-$AL$11)),$AN$11-SQRT((1-AZ88)*($AN$11-$AL$11)*($AN$11-$AM$11))),$AM$11)</f>
        <v>0.617855830072163</v>
      </c>
      <c r="AR88" s="17" t="n">
        <f aca="false">SUMPRODUCT((B24:B31&lt;=$B$6)*(C24:C31*AM88+D24:D31*AO88*$B$8*AQ88)/(1+AL88/100)^B24:B31)+C32*AM88*AP88/(1+AL88/100)^$B$6</f>
        <v>9101554.67497467</v>
      </c>
      <c r="AS88" s="17" t="n">
        <f aca="false">SUMPRODUCT((K24:K26&lt;=$B$6)*(L24:L26*AN88+M24:M26*AO88*$B$8*AQ88)/(1+AL88/100)^K24:K26)+L27*AN88*AP88/(1+AL88/100)^$B$6</f>
        <v>8668347.38992739</v>
      </c>
      <c r="AT88" s="17" t="n">
        <f aca="false">AS88-AR88</f>
        <v>-433207.285047283</v>
      </c>
      <c r="AU88" s="17" t="n">
        <f aca="true">RAND()</f>
        <v>0.209966922246073</v>
      </c>
      <c r="AV88" s="17" t="n">
        <f aca="true">RAND()</f>
        <v>0.629338318303947</v>
      </c>
      <c r="AW88" s="17" t="n">
        <f aca="true">RAND()</f>
        <v>0.721543135872503</v>
      </c>
      <c r="AX88" s="17" t="n">
        <f aca="true">RAND()</f>
        <v>0.486847568165072</v>
      </c>
      <c r="AY88" s="17" t="n">
        <f aca="true">RAND()</f>
        <v>0.634736790156255</v>
      </c>
      <c r="AZ88" s="17" t="n">
        <f aca="true">RAND()</f>
        <v>0.412376851881076</v>
      </c>
    </row>
    <row r="89" customFormat="false" ht="15" hidden="false" customHeight="false" outlineLevel="0" collapsed="false">
      <c r="A89" s="34" t="n">
        <v>8</v>
      </c>
      <c r="B89" s="14" t="n">
        <f aca="false">SUMPRODUCT((B24:B31&lt;=$B$6)*(C24:C31*$B$11+D24:D31*$B$10*$B$8*$B$9)/(1+$A89/100)^B24:B31)+C32*$B$11*$B$13/(1+$A89/100)^$B$6</f>
        <v>7073205.74621684</v>
      </c>
      <c r="C89" s="14" t="n">
        <f aca="false">SUMPRODUCT((K24:K26&lt;=$B$6)*(L24:L26*$B$12+M24:M26*$B$10*$B$8*$B$9)/(1+$A89/100)^K24:K26)+L27*$B$12*$B$13/(1+$A89/100)^$B$6</f>
        <v>8364324.03765928</v>
      </c>
      <c r="D89" s="14" t="n">
        <f aca="false">C89-B89</f>
        <v>1291118.29144244</v>
      </c>
      <c r="E89" s="0" t="str">
        <f aca="false">IF(D89&lt;0,"PCC","HMA")</f>
        <v>HMA</v>
      </c>
      <c r="AK89" s="0" t="n">
        <v>76</v>
      </c>
      <c r="AL89" s="17" t="n">
        <f aca="false">IFERROR(IF(AU89&lt;($AM$6-$AL$6)/($AN$6-$AL$6),$AL$6+SQRT(AU89*($AN$6-$AL$6)*($AM$6-$AL$6)),$AN$6-SQRT((1-AU89)*($AN$6-$AL$6)*($AN$6-$AM$6))),$AM$6)</f>
        <v>5.68788691811559</v>
      </c>
      <c r="AM89" s="17" t="n">
        <f aca="false">IFERROR(IF(AV89&lt;($AM$7-$AL$7)/($AN$7-$AL$7),$AL$7+SQRT(AV89*($AN$7-$AL$7)*($AM$7-$AL$7)),$AN$7-SQRT((1-AV89)*($AN$7-$AL$7)*($AN$7-$AM$7))),$AM$7)</f>
        <v>1.13430399260039</v>
      </c>
      <c r="AN89" s="17" t="n">
        <f aca="false">IFERROR(IF(AW89&lt;($AM$8-$AL$8)/($AN$8-$AL$8),$AL$8+SQRT(AW89*($AN$8-$AL$8)*($AM$8-$AL$8)),$AN$8-SQRT((1-AW89)*($AN$8-$AL$8)*($AN$8-$AM$8))),$AM$8)</f>
        <v>0.95133392500447</v>
      </c>
      <c r="AO89" s="17" t="n">
        <f aca="false">IFERROR(IF(AX89&lt;($AM$9-$AL$9)/($AN$9-$AL$9),$AL$9+SQRT(AX89*($AN$9-$AL$9)*($AM$9-$AL$9)),$AN$9-SQRT((1-AX89)*($AN$9-$AL$9)*($AN$9-$AM$9))),$AM$9)</f>
        <v>1.05738767789732</v>
      </c>
      <c r="AP89" s="17" t="n">
        <f aca="false">IFERROR(IF(AY89&lt;($AM$10-$AL$10)/($AN$10-$AL$10),$AL$10+SQRT(AY89*($AN$10-$AL$10)*($AM$10-$AL$10)),$AN$10-SQRT((1-AY89)*($AN$10-$AL$10)*($AN$10-$AM$10))),$AM$10)</f>
        <v>0.824832287571038</v>
      </c>
      <c r="AQ89" s="17" t="n">
        <f aca="false">IFERROR(IF(AZ89&lt;($AM$11-$AL$11)/($AN$11-$AL$11),$AL$11+SQRT(AZ89*($AN$11-$AL$11)*($AM$11-$AL$11)),$AN$11-SQRT((1-AZ89)*($AN$11-$AL$11)*($AN$11-$AM$11))),$AM$11)</f>
        <v>0.749462621162023</v>
      </c>
      <c r="AR89" s="17" t="n">
        <f aca="false">SUMPRODUCT((B24:B31&lt;=$B$6)*(C24:C31*AM89+D24:D31*AO89*$B$8*AQ89)/(1+AL89/100)^B24:B31)+C32*AM89*AP89/(1+AL89/100)^$B$6</f>
        <v>8659587.86923287</v>
      </c>
      <c r="AS89" s="17" t="n">
        <f aca="false">SUMPRODUCT((K24:K26&lt;=$B$6)*(L24:L26*AN89+M24:M26*AO89*$B$8*AQ89)/(1+AL89/100)^K24:K26)+L27*AN89*AP89/(1+AL89/100)^$B$6</f>
        <v>7930952.25362241</v>
      </c>
      <c r="AT89" s="17" t="n">
        <f aca="false">AS89-AR89</f>
        <v>-728635.615610465</v>
      </c>
      <c r="AU89" s="17" t="n">
        <f aca="true">RAND()</f>
        <v>0.913917963017389</v>
      </c>
      <c r="AV89" s="17" t="n">
        <f aca="true">RAND()</f>
        <v>0.881017189971462</v>
      </c>
      <c r="AW89" s="17" t="n">
        <f aca="true">RAND()</f>
        <v>0.254466187302873</v>
      </c>
      <c r="AX89" s="17" t="n">
        <f aca="true">RAND()</f>
        <v>0.407654673480131</v>
      </c>
      <c r="AY89" s="17" t="n">
        <f aca="true">RAND()</f>
        <v>0.422064060194534</v>
      </c>
      <c r="AZ89" s="17" t="n">
        <f aca="true">RAND()</f>
        <v>0.743800088999983</v>
      </c>
    </row>
    <row r="90" customFormat="false" ht="15" hidden="false" customHeight="false" outlineLevel="0" collapsed="false">
      <c r="AK90" s="0" t="n">
        <v>77</v>
      </c>
      <c r="AL90" s="0" t="n">
        <f aca="false">IFERROR(IF(AU90&lt;($AM$6-$AL$6)/($AN$6-$AL$6),$AL$6+SQRT(AU90*($AN$6-$AL$6)*($AM$6-$AL$6)),$AN$6-SQRT((1-AU90)*($AN$6-$AL$6)*($AN$6-$AM$6))),$AM$6)</f>
        <v>5.13490941705744</v>
      </c>
      <c r="AM90" s="0" t="n">
        <f aca="false">IFERROR(IF(AV90&lt;($AM$7-$AL$7)/($AN$7-$AL$7),$AL$7+SQRT(AV90*($AN$7-$AL$7)*($AM$7-$AL$7)),$AN$7-SQRT((1-AV90)*($AN$7-$AL$7)*($AN$7-$AM$7))),$AM$7)</f>
        <v>1.02582402484305</v>
      </c>
      <c r="AN90" s="0" t="n">
        <f aca="false">IFERROR(IF(AW90&lt;($AM$8-$AL$8)/($AN$8-$AL$8),$AL$8+SQRT(AW90*($AN$8-$AL$8)*($AM$8-$AL$8)),$AN$8-SQRT((1-AW90)*($AN$8-$AL$8)*($AN$8-$AM$8))),$AM$8)</f>
        <v>1.07077584381379</v>
      </c>
      <c r="AO90" s="0" t="n">
        <f aca="false">IFERROR(IF(AX90&lt;($AM$9-$AL$9)/($AN$9-$AL$9),$AL$9+SQRT(AX90*($AN$9-$AL$9)*($AM$9-$AL$9)),$AN$9-SQRT((1-AX90)*($AN$9-$AL$9)*($AN$9-$AM$9))),$AM$9)</f>
        <v>1.04817161426093</v>
      </c>
      <c r="AP90" s="0" t="n">
        <f aca="false">IFERROR(IF(AY90&lt;($AM$10-$AL$10)/($AN$10-$AL$10),$AL$10+SQRT(AY90*($AN$10-$AL$10)*($AM$10-$AL$10)),$AN$10-SQRT((1-AY90)*($AN$10-$AL$10)*($AN$10-$AM$10))),$AM$10)</f>
        <v>0.801964099263144</v>
      </c>
      <c r="AQ90" s="0" t="n">
        <f aca="false">IFERROR(IF(AZ90&lt;($AM$11-$AL$11)/($AN$11-$AL$11),$AL$11+SQRT(AZ90*($AN$11-$AL$11)*($AM$11-$AL$11)),$AN$11-SQRT((1-AZ90)*($AN$11-$AL$11)*($AN$11-$AM$11))),$AM$11)</f>
        <v>0.725132634735288</v>
      </c>
      <c r="AR90" s="0" t="n">
        <f aca="false">SUMPRODUCT((B24:B31&lt;=$B$6)*(C24:C31*AM90+D24:D31*AO90*$B$8*AQ90)/(1+AL90/100)^B24:B31)+C32*AM90*AP90/(1+AL90/100)^$B$6</f>
        <v>8032392.77545546</v>
      </c>
      <c r="AS90" s="0" t="n">
        <f aca="false">SUMPRODUCT((K24:K26&lt;=$B$6)*(L24:L26*AN90+M24:M26*AO90*$B$8*AQ90)/(1+AL90/100)^K24:K26)+L27*AN90*AP90/(1+AL90/100)^$B$6</f>
        <v>8903624.78217138</v>
      </c>
      <c r="AT90" s="0" t="n">
        <f aca="false">AS90-AR90</f>
        <v>871232.006715925</v>
      </c>
      <c r="AU90" s="0" t="n">
        <f aca="true">RAND()</f>
        <v>0.826071855870949</v>
      </c>
      <c r="AV90" s="0" t="n">
        <f aca="true">RAND()</f>
        <v>0.55329006366603</v>
      </c>
      <c r="AW90" s="0" t="n">
        <f aca="true">RAND()</f>
        <v>0.714477349683016</v>
      </c>
      <c r="AX90" s="0" t="n">
        <f aca="true">RAND()</f>
        <v>0.396015149400906</v>
      </c>
      <c r="AY90" s="0" t="n">
        <f aca="true">RAND()</f>
        <v>0.364729268975208</v>
      </c>
      <c r="AZ90" s="0" t="n">
        <f aca="true">RAND()</f>
        <v>0.691624210254838</v>
      </c>
    </row>
    <row r="91" customFormat="false" ht="15" hidden="false" customHeight="false" outlineLevel="0" collapsed="false">
      <c r="AK91" s="0" t="n">
        <v>78</v>
      </c>
      <c r="AL91" s="0" t="n">
        <f aca="false">IFERROR(IF(AU91&lt;($AM$6-$AL$6)/($AN$6-$AL$6),$AL$6+SQRT(AU91*($AN$6-$AL$6)*($AM$6-$AL$6)),$AN$6-SQRT((1-AU91)*($AN$6-$AL$6)*($AN$6-$AM$6))),$AM$6)</f>
        <v>4.43447375046507</v>
      </c>
      <c r="AM91" s="0" t="n">
        <f aca="false">IFERROR(IF(AV91&lt;($AM$7-$AL$7)/($AN$7-$AL$7),$AL$7+SQRT(AV91*($AN$7-$AL$7)*($AM$7-$AL$7)),$AN$7-SQRT((1-AV91)*($AN$7-$AL$7)*($AN$7-$AM$7))),$AM$7)</f>
        <v>1.04329998193765</v>
      </c>
      <c r="AN91" s="0" t="n">
        <f aca="false">IFERROR(IF(AW91&lt;($AM$8-$AL$8)/($AN$8-$AL$8),$AL$8+SQRT(AW91*($AN$8-$AL$8)*($AM$8-$AL$8)),$AN$8-SQRT((1-AW91)*($AN$8-$AL$8)*($AN$8-$AM$8))),$AM$8)</f>
        <v>1.03440011700424</v>
      </c>
      <c r="AO91" s="0" t="n">
        <f aca="false">IFERROR(IF(AX91&lt;($AM$9-$AL$9)/($AN$9-$AL$9),$AL$9+SQRT(AX91*($AN$9-$AL$9)*($AM$9-$AL$9)),$AN$9-SQRT((1-AX91)*($AN$9-$AL$9)*($AN$9-$AM$9))),$AM$9)</f>
        <v>0.649054160028944</v>
      </c>
      <c r="AP91" s="0" t="n">
        <f aca="false">IFERROR(IF(AY91&lt;($AM$10-$AL$10)/($AN$10-$AL$10),$AL$10+SQRT(AY91*($AN$10-$AL$10)*($AM$10-$AL$10)),$AN$10-SQRT((1-AY91)*($AN$10-$AL$10)*($AN$10-$AM$10))),$AM$10)</f>
        <v>0.946793053376643</v>
      </c>
      <c r="AQ91" s="0" t="n">
        <f aca="false">IFERROR(IF(AZ91&lt;($AM$11-$AL$11)/($AN$11-$AL$11),$AL$11+SQRT(AZ91*($AN$11-$AL$11)*($AM$11-$AL$11)),$AN$11-SQRT((1-AZ91)*($AN$11-$AL$11)*($AN$11-$AM$11))),$AM$11)</f>
        <v>0.828323256615142</v>
      </c>
      <c r="AR91" s="0" t="n">
        <f aca="false">SUMPRODUCT((B24:B31&lt;=$B$6)*(C24:C31*AM91+D24:D31*AO91*$B$8*AQ91)/(1+AL91/100)^B24:B31)+C32*AM91*AP91/(1+AL91/100)^$B$6</f>
        <v>8372084.74383394</v>
      </c>
      <c r="AS91" s="0" t="n">
        <f aca="false">SUMPRODUCT((K24:K26&lt;=$B$6)*(L24:L26*AN91+M24:M26*AO91*$B$8*AQ91)/(1+AL91/100)^K24:K26)+L27*AN91*AP91/(1+AL91/100)^$B$6</f>
        <v>8460969.46470139</v>
      </c>
      <c r="AT91" s="0" t="n">
        <f aca="false">AS91-AR91</f>
        <v>88884.7208674476</v>
      </c>
      <c r="AU91" s="0" t="n">
        <f aca="true">RAND()</f>
        <v>0.670903753147362</v>
      </c>
      <c r="AV91" s="0" t="n">
        <f aca="true">RAND()</f>
        <v>0.620223133626894</v>
      </c>
      <c r="AW91" s="0" t="n">
        <f aca="true">RAND()</f>
        <v>0.586815026241921</v>
      </c>
      <c r="AX91" s="0" t="n">
        <f aca="true">RAND()</f>
        <v>0.0296228568292454</v>
      </c>
      <c r="AY91" s="0" t="n">
        <f aca="true">RAND()</f>
        <v>0.798496130182495</v>
      </c>
      <c r="AZ91" s="0" t="n">
        <f aca="true">RAND()</f>
        <v>0.879702431758243</v>
      </c>
    </row>
    <row r="92" customFormat="false" ht="17.35" hidden="false" customHeight="false" outlineLevel="0" collapsed="false">
      <c r="A92" s="4" t="s">
        <v>134</v>
      </c>
      <c r="AK92" s="0" t="n">
        <v>79</v>
      </c>
      <c r="AL92" s="17" t="n">
        <f aca="false">IFERROR(IF(AU92&lt;($AM$6-$AL$6)/($AN$6-$AL$6),$AL$6+SQRT(AU92*($AN$6-$AL$6)*($AM$6-$AL$6)),$AN$6-SQRT((1-AU92)*($AN$6-$AL$6)*($AN$6-$AM$6))),$AM$6)</f>
        <v>2.90806223663773</v>
      </c>
      <c r="AM92" s="17" t="n">
        <f aca="false">IFERROR(IF(AV92&lt;($AM$7-$AL$7)/($AN$7-$AL$7),$AL$7+SQRT(AV92*($AN$7-$AL$7)*($AM$7-$AL$7)),$AN$7-SQRT((1-AV92)*($AN$7-$AL$7)*($AN$7-$AM$7))),$AM$7)</f>
        <v>1.04806921470946</v>
      </c>
      <c r="AN92" s="17" t="n">
        <f aca="false">IFERROR(IF(AW92&lt;($AM$8-$AL$8)/($AN$8-$AL$8),$AL$8+SQRT(AW92*($AN$8-$AL$8)*($AM$8-$AL$8)),$AN$8-SQRT((1-AW92)*($AN$8-$AL$8)*($AN$8-$AM$8))),$AM$8)</f>
        <v>1.06868434589304</v>
      </c>
      <c r="AO92" s="17" t="n">
        <f aca="false">IFERROR(IF(AX92&lt;($AM$9-$AL$9)/($AN$9-$AL$9),$AL$9+SQRT(AX92*($AN$9-$AL$9)*($AM$9-$AL$9)),$AN$9-SQRT((1-AX92)*($AN$9-$AL$9)*($AN$9-$AM$9))),$AM$9)</f>
        <v>1.45883835995961</v>
      </c>
      <c r="AP92" s="17" t="n">
        <f aca="false">IFERROR(IF(AY92&lt;($AM$10-$AL$10)/($AN$10-$AL$10),$AL$10+SQRT(AY92*($AN$10-$AL$10)*($AM$10-$AL$10)),$AN$10-SQRT((1-AY92)*($AN$10-$AL$10)*($AN$10-$AM$10))),$AM$10)</f>
        <v>0.548205998325002</v>
      </c>
      <c r="AQ92" s="17" t="n">
        <f aca="false">IFERROR(IF(AZ92&lt;($AM$11-$AL$11)/($AN$11-$AL$11),$AL$11+SQRT(AZ92*($AN$11-$AL$11)*($AM$11-$AL$11)),$AN$11-SQRT((1-AZ92)*($AN$11-$AL$11)*($AN$11-$AM$11))),$AM$11)</f>
        <v>0.637054854486861</v>
      </c>
      <c r="AR92" s="17" t="n">
        <f aca="false">SUMPRODUCT((B24:B31&lt;=$B$6)*(C24:C31*AM92+D24:D31*AO92*$B$8*AQ92)/(1+AL92/100)^B24:B31)+C32*AM92*AP92/(1+AL92/100)^$B$6</f>
        <v>9304095.02592325</v>
      </c>
      <c r="AS92" s="17" t="n">
        <f aca="false">SUMPRODUCT((K24:K26&lt;=$B$6)*(L24:L26*AN92+M24:M26*AO92*$B$8*AQ92)/(1+AL92/100)^K24:K26)+L27*AN92*AP92/(1+AL92/100)^$B$6</f>
        <v>8978909.2263684</v>
      </c>
      <c r="AT92" s="17" t="n">
        <f aca="false">AS92-AR92</f>
        <v>-325185.799554847</v>
      </c>
      <c r="AU92" s="17" t="n">
        <f aca="true">RAND()</f>
        <v>0.164915405121502</v>
      </c>
      <c r="AV92" s="17" t="n">
        <f aca="true">RAND()</f>
        <v>0.637546292906169</v>
      </c>
      <c r="AW92" s="17" t="n">
        <f aca="true">RAND()</f>
        <v>0.707774520673465</v>
      </c>
      <c r="AX92" s="17" t="n">
        <f aca="true">RAND()</f>
        <v>0.804762719565866</v>
      </c>
      <c r="AY92" s="17" t="n">
        <f aca="true">RAND()</f>
        <v>0.00929527309804049</v>
      </c>
      <c r="AZ92" s="17" t="n">
        <f aca="true">RAND()</f>
        <v>0.463697856870037</v>
      </c>
    </row>
    <row r="93" customFormat="false" ht="23.85" hidden="false" customHeight="false" outlineLevel="0" collapsed="false">
      <c r="A93" s="6" t="s">
        <v>86</v>
      </c>
      <c r="B93" s="6" t="s">
        <v>135</v>
      </c>
      <c r="C93" s="6" t="s">
        <v>136</v>
      </c>
      <c r="D93" s="6" t="s">
        <v>137</v>
      </c>
      <c r="E93" s="6" t="s">
        <v>138</v>
      </c>
      <c r="F93" s="6" t="s">
        <v>139</v>
      </c>
      <c r="G93" s="6" t="s">
        <v>140</v>
      </c>
      <c r="H93" s="6" t="s">
        <v>141</v>
      </c>
      <c r="I93" s="6" t="s">
        <v>142</v>
      </c>
      <c r="J93" s="6" t="s">
        <v>143</v>
      </c>
      <c r="M93" s="17" t="s">
        <v>144</v>
      </c>
      <c r="N93" s="17" t="s">
        <v>145</v>
      </c>
      <c r="AK93" s="0" t="n">
        <v>80</v>
      </c>
      <c r="AL93" s="17" t="n">
        <f aca="false">IFERROR(IF(AU93&lt;($AM$6-$AL$6)/($AN$6-$AL$6),$AL$6+SQRT(AU93*($AN$6-$AL$6)*($AM$6-$AL$6)),$AN$6-SQRT((1-AU93)*($AN$6-$AL$6)*($AN$6-$AM$6))),$AM$6)</f>
        <v>3.75191350246358</v>
      </c>
      <c r="AM93" s="17" t="n">
        <f aca="false">IFERROR(IF(AV93&lt;($AM$7-$AL$7)/($AN$7-$AL$7),$AL$7+SQRT(AV93*($AN$7-$AL$7)*($AM$7-$AL$7)),$AN$7-SQRT((1-AV93)*($AN$7-$AL$7)*($AN$7-$AM$7))),$AM$7)</f>
        <v>1.17293967027151</v>
      </c>
      <c r="AN93" s="17" t="n">
        <f aca="false">IFERROR(IF(AW93&lt;($AM$8-$AL$8)/($AN$8-$AL$8),$AL$8+SQRT(AW93*($AN$8-$AL$8)*($AM$8-$AL$8)),$AN$8-SQRT((1-AW93)*($AN$8-$AL$8)*($AN$8-$AM$8))),$AM$8)</f>
        <v>1.04196222862688</v>
      </c>
      <c r="AO93" s="17" t="n">
        <f aca="false">IFERROR(IF(AX93&lt;($AM$9-$AL$9)/($AN$9-$AL$9),$AL$9+SQRT(AX93*($AN$9-$AL$9)*($AM$9-$AL$9)),$AN$9-SQRT((1-AX93)*($AN$9-$AL$9)*($AN$9-$AM$9))),$AM$9)</f>
        <v>1.31799208714045</v>
      </c>
      <c r="AP93" s="17" t="n">
        <f aca="false">IFERROR(IF(AY93&lt;($AM$10-$AL$10)/($AN$10-$AL$10),$AL$10+SQRT(AY93*($AN$10-$AL$10)*($AM$10-$AL$10)),$AN$10-SQRT((1-AY93)*($AN$10-$AL$10)*($AN$10-$AM$10))),$AM$10)</f>
        <v>0.577023760689245</v>
      </c>
      <c r="AQ93" s="17" t="n">
        <f aca="false">IFERROR(IF(AZ93&lt;($AM$11-$AL$11)/($AN$11-$AL$11),$AL$11+SQRT(AZ93*($AN$11-$AL$11)*($AM$11-$AL$11)),$AN$11-SQRT((1-AZ93)*($AN$11-$AL$11)*($AN$11-$AM$11))),$AM$11)</f>
        <v>0.863024951105657</v>
      </c>
      <c r="AR93" s="17" t="n">
        <f aca="false">SUMPRODUCT((B24:B31&lt;=$B$6)*(C24:C31*AM93+D24:D31*AO93*$B$8*AQ93)/(1+AL93/100)^B24:B31)+C32*AM93*AP93/(1+AL93/100)^$B$6</f>
        <v>9935228.77117805</v>
      </c>
      <c r="AS93" s="17" t="n">
        <f aca="false">SUMPRODUCT((K24:K26&lt;=$B$6)*(L24:L26*AN93+M24:M26*AO93*$B$8*AQ93)/(1+AL93/100)^K24:K26)+L27*AN93*AP93/(1+AL93/100)^$B$6</f>
        <v>8780144.32786004</v>
      </c>
      <c r="AT93" s="17" t="n">
        <f aca="false">AS93-AR93</f>
        <v>-1155084.44331802</v>
      </c>
      <c r="AU93" s="17" t="n">
        <f aca="true">RAND()</f>
        <v>0.472496705226079</v>
      </c>
      <c r="AV93" s="17" t="n">
        <f aca="true">RAND()</f>
        <v>0.947215160730097</v>
      </c>
      <c r="AW93" s="17" t="n">
        <f aca="true">RAND()</f>
        <v>0.615291428285393</v>
      </c>
      <c r="AX93" s="17" t="n">
        <f aca="true">RAND()</f>
        <v>0.689910137864641</v>
      </c>
      <c r="AY93" s="17" t="n">
        <f aca="true">RAND()</f>
        <v>0.0237306388428562</v>
      </c>
      <c r="AZ93" s="17" t="n">
        <f aca="true">RAND()</f>
        <v>0.923419738695478</v>
      </c>
    </row>
    <row r="94" customFormat="false" ht="15" hidden="false" customHeight="false" outlineLevel="0" collapsed="false">
      <c r="A94" s="0" t="n">
        <v>0</v>
      </c>
      <c r="B94" s="0" t="n">
        <f aca="false">$B$7+A94</f>
        <v>2027</v>
      </c>
      <c r="C94" s="14" t="n">
        <f aca="false">IF(A94&gt;$B$6,0,SUMIF(B24:B31,A94,E24:E31)+IF(A94=$B$6,E32,0))</f>
        <v>5306576.53</v>
      </c>
      <c r="D94" s="14" t="n">
        <f aca="false">IF(A94&gt;$B$6,0,SUMIF(B24:B31,A94,F24:F31))</f>
        <v>0</v>
      </c>
      <c r="E94" s="14" t="n">
        <f aca="false">IF(A94&gt;$B$6,0,SUMIF(K24:K26,A94,N24:N26)+IF(A94=$B$6,N27,0))</f>
        <v>8410244.97</v>
      </c>
      <c r="F94" s="14" t="n">
        <f aca="false">IF(A94&gt;$B$6,0,SUMIF(K24:K26,A94,O24:O26))</f>
        <v>0</v>
      </c>
      <c r="G94" s="14" t="n">
        <f aca="false">IF(A94&gt;$B$6,0,SUMIF(B24:B31,A94,G24:G31)+IF(A94=$B$6,G32,0))</f>
        <v>5306576.53</v>
      </c>
      <c r="H94" s="14" t="n">
        <f aca="false">IF(A94&gt;$B$6,0,SUMIF(K24:K26,A94,P24:P26)+IF(A94=$B$6,P27,0))</f>
        <v>8410244.97</v>
      </c>
      <c r="I94" s="17" t="n">
        <f aca="false">IF(A94&gt;$B$6,0,SUMIF(B24:B31,A94,D24:D31)*$B$10)</f>
        <v>0</v>
      </c>
      <c r="J94" s="17" t="n">
        <f aca="false">IF(A94&gt;$B$6,0,SUMIF(K24:K26,A94,M24:M26)*$B$10)</f>
        <v>0</v>
      </c>
      <c r="M94" s="14" t="n">
        <f aca="false">C94+D94</f>
        <v>5306576.53</v>
      </c>
      <c r="N94" s="14" t="n">
        <f aca="false">E94+F94</f>
        <v>8410244.97</v>
      </c>
      <c r="AK94" s="0" t="n">
        <v>81</v>
      </c>
      <c r="AL94" s="17" t="n">
        <f aca="false">IFERROR(IF(AU94&lt;($AM$6-$AL$6)/($AN$6-$AL$6),$AL$6+SQRT(AU94*($AN$6-$AL$6)*($AM$6-$AL$6)),$AN$6-SQRT((1-AU94)*($AN$6-$AL$6)*($AN$6-$AM$6))),$AM$6)</f>
        <v>4.94295361410683</v>
      </c>
      <c r="AM94" s="17" t="n">
        <f aca="false">IFERROR(IF(AV94&lt;($AM$7-$AL$7)/($AN$7-$AL$7),$AL$7+SQRT(AV94*($AN$7-$AL$7)*($AM$7-$AL$7)),$AN$7-SQRT((1-AV94)*($AN$7-$AL$7)*($AN$7-$AM$7))),$AM$7)</f>
        <v>0.857296779455871</v>
      </c>
      <c r="AN94" s="17" t="n">
        <f aca="false">IFERROR(IF(AW94&lt;($AM$8-$AL$8)/($AN$8-$AL$8),$AL$8+SQRT(AW94*($AN$8-$AL$8)*($AM$8-$AL$8)),$AN$8-SQRT((1-AW94)*($AN$8-$AL$8)*($AN$8-$AM$8))),$AM$8)</f>
        <v>0.967959458110952</v>
      </c>
      <c r="AO94" s="17" t="n">
        <f aca="false">IFERROR(IF(AX94&lt;($AM$9-$AL$9)/($AN$9-$AL$9),$AL$9+SQRT(AX94*($AN$9-$AL$9)*($AM$9-$AL$9)),$AN$9-SQRT((1-AX94)*($AN$9-$AL$9)*($AN$9-$AM$9))),$AM$9)</f>
        <v>1.29926634085532</v>
      </c>
      <c r="AP94" s="17" t="n">
        <f aca="false">IFERROR(IF(AY94&lt;($AM$10-$AL$10)/($AN$10-$AL$10),$AL$10+SQRT(AY94*($AN$10-$AL$10)*($AM$10-$AL$10)),$AN$10-SQRT((1-AY94)*($AN$10-$AL$10)*($AN$10-$AM$10))),$AM$10)</f>
        <v>0.865444534006694</v>
      </c>
      <c r="AQ94" s="17" t="n">
        <f aca="false">IFERROR(IF(AZ94&lt;($AM$11-$AL$11)/($AN$11-$AL$11),$AL$11+SQRT(AZ94*($AN$11-$AL$11)*($AM$11-$AL$11)),$AN$11-SQRT((1-AZ94)*($AN$11-$AL$11)*($AN$11-$AM$11))),$AM$11)</f>
        <v>0.350877479500823</v>
      </c>
      <c r="AR94" s="17" t="n">
        <f aca="false">SUMPRODUCT((B24:B31&lt;=$B$6)*(C24:C31*AM94+D24:D31*AO94*$B$8*AQ94)/(1+AL94/100)^B24:B31)+C32*AM94*AP94/(1+AL94/100)^$B$6</f>
        <v>6725521.35097218</v>
      </c>
      <c r="AS94" s="17" t="n">
        <f aca="false">SUMPRODUCT((K24:K26&lt;=$B$6)*(L24:L26*AN94+M24:M26*AO94*$B$8*AQ94)/(1+AL94/100)^K24:K26)+L27*AN94*AP94/(1+AL94/100)^$B$6</f>
        <v>7992128.30906722</v>
      </c>
      <c r="AT94" s="17" t="n">
        <f aca="false">AS94-AR94</f>
        <v>1266606.95809503</v>
      </c>
      <c r="AU94" s="17" t="n">
        <f aca="true">RAND()</f>
        <v>0.788428008314192</v>
      </c>
      <c r="AV94" s="17" t="n">
        <f aca="true">RAND()</f>
        <v>0.0364768992890527</v>
      </c>
      <c r="AW94" s="17" t="n">
        <f aca="true">RAND()</f>
        <v>0.313448661876939</v>
      </c>
      <c r="AX94" s="17" t="n">
        <f aca="true">RAND()</f>
        <v>0.672648225961136</v>
      </c>
      <c r="AY94" s="17" t="n">
        <f aca="true">RAND()</f>
        <v>0.534198829741479</v>
      </c>
      <c r="AZ94" s="17" t="n">
        <f aca="true">RAND()</f>
        <v>0.010565379266762</v>
      </c>
    </row>
    <row r="95" customFormat="false" ht="15" hidden="false" customHeight="false" outlineLevel="0" collapsed="false">
      <c r="A95" s="0" t="n">
        <v>1</v>
      </c>
      <c r="B95" s="0" t="n">
        <f aca="false">$B$7+A95</f>
        <v>2028</v>
      </c>
      <c r="C95" s="14" t="n">
        <f aca="false">IF(A95&gt;$B$6,0,SUMIF(B24:B31,A95,E24:E31)+IF(A95=$B$6,E32,0))</f>
        <v>0</v>
      </c>
      <c r="D95" s="14" t="n">
        <f aca="false">IF(A95&gt;$B$6,0,SUMIF(B24:B31,A95,F24:F31))</f>
        <v>0</v>
      </c>
      <c r="E95" s="14" t="n">
        <f aca="false">IF(A95&gt;$B$6,0,SUMIF(K24:K26,A95,N24:N26)+IF(A95=$B$6,N27,0))</f>
        <v>0</v>
      </c>
      <c r="F95" s="14" t="n">
        <f aca="false">IF(A95&gt;$B$6,0,SUMIF(K24:K26,A95,O24:O26))</f>
        <v>0</v>
      </c>
      <c r="G95" s="14" t="n">
        <f aca="false">G94+IF(A95&gt;$B$6,0,SUMIF(B24:B31,A95,G24:G31)+IF(A95=$B$6,G32,0))</f>
        <v>5306576.53</v>
      </c>
      <c r="H95" s="14" t="n">
        <f aca="false">H94+IF(A95&gt;$B$6,0,SUMIF(K24:K26,A95,P24:P26)+IF(A95=$B$6,P27,0))</f>
        <v>8410244.97</v>
      </c>
      <c r="I95" s="17" t="n">
        <f aca="false">IF(A95&gt;$B$6,0,SUMIF(B24:B31,A95,D24:D31)*$B$10)</f>
        <v>0</v>
      </c>
      <c r="J95" s="17" t="n">
        <f aca="false">IF(A95&gt;$B$6,0,SUMIF(K24:K26,A95,M24:M26)*$B$10)</f>
        <v>0</v>
      </c>
      <c r="M95" s="14" t="n">
        <f aca="false">C95+D95</f>
        <v>0</v>
      </c>
      <c r="N95" s="14" t="n">
        <f aca="false">E95+F95</f>
        <v>0</v>
      </c>
      <c r="AK95" s="0" t="n">
        <v>82</v>
      </c>
      <c r="AL95" s="17" t="n">
        <f aca="false">IFERROR(IF(AU95&lt;($AM$6-$AL$6)/($AN$6-$AL$6),$AL$6+SQRT(AU95*($AN$6-$AL$6)*($AM$6-$AL$6)),$AN$6-SQRT((1-AU95)*($AN$6-$AL$6)*($AN$6-$AM$6))),$AM$6)</f>
        <v>5.0201475894082</v>
      </c>
      <c r="AM95" s="17" t="n">
        <f aca="false">IFERROR(IF(AV95&lt;($AM$7-$AL$7)/($AN$7-$AL$7),$AL$7+SQRT(AV95*($AN$7-$AL$7)*($AM$7-$AL$7)),$AN$7-SQRT((1-AV95)*($AN$7-$AL$7)*($AN$7-$AM$7))),$AM$7)</f>
        <v>0.949680722008952</v>
      </c>
      <c r="AN95" s="17" t="n">
        <f aca="false">IFERROR(IF(AW95&lt;($AM$8-$AL$8)/($AN$8-$AL$8),$AL$8+SQRT(AW95*($AN$8-$AL$8)*($AM$8-$AL$8)),$AN$8-SQRT((1-AW95)*($AN$8-$AL$8)*($AN$8-$AM$8))),$AM$8)</f>
        <v>1.03249880403393</v>
      </c>
      <c r="AO95" s="17" t="n">
        <f aca="false">IFERROR(IF(AX95&lt;($AM$9-$AL$9)/($AN$9-$AL$9),$AL$9+SQRT(AX95*($AN$9-$AL$9)*($AM$9-$AL$9)),$AN$9-SQRT((1-AX95)*($AN$9-$AL$9)*($AN$9-$AM$9))),$AM$9)</f>
        <v>0.844685955759167</v>
      </c>
      <c r="AP95" s="17" t="n">
        <f aca="false">IFERROR(IF(AY95&lt;($AM$10-$AL$10)/($AN$10-$AL$10),$AL$10+SQRT(AY95*($AN$10-$AL$10)*($AM$10-$AL$10)),$AN$10-SQRT((1-AY95)*($AN$10-$AL$10)*($AN$10-$AM$10))),$AM$10)</f>
        <v>0.772759126878194</v>
      </c>
      <c r="AQ95" s="17" t="n">
        <f aca="false">IFERROR(IF(AZ95&lt;($AM$11-$AL$11)/($AN$11-$AL$11),$AL$11+SQRT(AZ95*($AN$11-$AL$11)*($AM$11-$AL$11)),$AN$11-SQRT((1-AZ95)*($AN$11-$AL$11)*($AN$11-$AM$11))),$AM$11)</f>
        <v>0.712315674471148</v>
      </c>
      <c r="AR95" s="17" t="n">
        <f aca="false">SUMPRODUCT((B24:B31&lt;=$B$6)*(C24:C31*AM95+D24:D31*AO95*$B$8*AQ95)/(1+AL95/100)^B24:B31)+C32*AM95*AP95/(1+AL95/100)^$B$6</f>
        <v>7452852.04015014</v>
      </c>
      <c r="AS95" s="17" t="n">
        <f aca="false">SUMPRODUCT((K24:K26&lt;=$B$6)*(L24:L26*AN95+M24:M26*AO95*$B$8*AQ95)/(1+AL95/100)^K24:K26)+L27*AN95*AP95/(1+AL95/100)^$B$6</f>
        <v>8584704.56785071</v>
      </c>
      <c r="AT95" s="17" t="n">
        <f aca="false">AS95-AR95</f>
        <v>1131852.52770057</v>
      </c>
      <c r="AU95" s="17" t="n">
        <f aca="true">RAND()</f>
        <v>0.804009221613692</v>
      </c>
      <c r="AV95" s="17" t="n">
        <f aca="true">RAND()</f>
        <v>0.248936872679125</v>
      </c>
      <c r="AW95" s="17" t="n">
        <f aca="true">RAND()</f>
        <v>0.579495375585141</v>
      </c>
      <c r="AX95" s="17" t="n">
        <f aca="true">RAND()</f>
        <v>0.158411210796814</v>
      </c>
      <c r="AY95" s="17" t="n">
        <f aca="true">RAND()</f>
        <v>0.297590165181418</v>
      </c>
      <c r="AZ95" s="17" t="n">
        <f aca="true">RAND()</f>
        <v>0.662194811612284</v>
      </c>
    </row>
    <row r="96" customFormat="false" ht="15" hidden="false" customHeight="false" outlineLevel="0" collapsed="false">
      <c r="A96" s="0" t="n">
        <v>2</v>
      </c>
      <c r="B96" s="0" t="n">
        <f aca="false">$B$7+A96</f>
        <v>2029</v>
      </c>
      <c r="C96" s="14" t="n">
        <f aca="false">IF(A96&gt;$B$6,0,SUMIF(B24:B31,A96,E24:E31)+IF(A96=$B$6,E32,0))</f>
        <v>0</v>
      </c>
      <c r="D96" s="14" t="n">
        <f aca="false">IF(A96&gt;$B$6,0,SUMIF(B24:B31,A96,F24:F31))</f>
        <v>0</v>
      </c>
      <c r="E96" s="14" t="n">
        <f aca="false">IF(A96&gt;$B$6,0,SUMIF(K24:K26,A96,N24:N26)+IF(A96=$B$6,N27,0))</f>
        <v>0</v>
      </c>
      <c r="F96" s="14" t="n">
        <f aca="false">IF(A96&gt;$B$6,0,SUMIF(K24:K26,A96,O24:O26))</f>
        <v>0</v>
      </c>
      <c r="G96" s="14" t="n">
        <f aca="false">G95+IF(A96&gt;$B$6,0,SUMIF(B24:B31,A96,G24:G31)+IF(A96=$B$6,G32,0))</f>
        <v>5306576.53</v>
      </c>
      <c r="H96" s="14" t="n">
        <f aca="false">H95+IF(A96&gt;$B$6,0,SUMIF(K24:K26,A96,P24:P26)+IF(A96=$B$6,P27,0))</f>
        <v>8410244.97</v>
      </c>
      <c r="I96" s="17" t="n">
        <f aca="false">IF(A96&gt;$B$6,0,SUMIF(B24:B31,A96,D24:D31)*$B$10)</f>
        <v>0</v>
      </c>
      <c r="J96" s="17" t="n">
        <f aca="false">IF(A96&gt;$B$6,0,SUMIF(K24:K26,A96,M24:M26)*$B$10)</f>
        <v>0</v>
      </c>
      <c r="M96" s="14" t="n">
        <f aca="false">C96+D96</f>
        <v>0</v>
      </c>
      <c r="N96" s="14" t="n">
        <f aca="false">E96+F96</f>
        <v>0</v>
      </c>
      <c r="AK96" s="0" t="n">
        <v>83</v>
      </c>
      <c r="AL96" s="17" t="n">
        <f aca="false">IFERROR(IF(AU96&lt;($AM$6-$AL$6)/($AN$6-$AL$6),$AL$6+SQRT(AU96*($AN$6-$AL$6)*($AM$6-$AL$6)),$AN$6-SQRT((1-AU96)*($AN$6-$AL$6)*($AN$6-$AM$6))),$AM$6)</f>
        <v>2.98951942716716</v>
      </c>
      <c r="AM96" s="17" t="n">
        <f aca="false">IFERROR(IF(AV96&lt;($AM$7-$AL$7)/($AN$7-$AL$7),$AL$7+SQRT(AV96*($AN$7-$AL$7)*($AM$7-$AL$7)),$AN$7-SQRT((1-AV96)*($AN$7-$AL$7)*($AN$7-$AM$7))),$AM$7)</f>
        <v>1.01678644798359</v>
      </c>
      <c r="AN96" s="17" t="n">
        <f aca="false">IFERROR(IF(AW96&lt;($AM$8-$AL$8)/($AN$8-$AL$8),$AL$8+SQRT(AW96*($AN$8-$AL$8)*($AM$8-$AL$8)),$AN$8-SQRT((1-AW96)*($AN$8-$AL$8)*($AN$8-$AM$8))),$AM$8)</f>
        <v>1.0594742136651</v>
      </c>
      <c r="AO96" s="17" t="n">
        <f aca="false">IFERROR(IF(AX96&lt;($AM$9-$AL$9)/($AN$9-$AL$9),$AL$9+SQRT(AX96*($AN$9-$AL$9)*($AM$9-$AL$9)),$AN$9-SQRT((1-AX96)*($AN$9-$AL$9)*($AN$9-$AM$9))),$AM$9)</f>
        <v>1.12926670116052</v>
      </c>
      <c r="AP96" s="17" t="n">
        <f aca="false">IFERROR(IF(AY96&lt;($AM$10-$AL$10)/($AN$10-$AL$10),$AL$10+SQRT(AY96*($AN$10-$AL$10)*($AM$10-$AL$10)),$AN$10-SQRT((1-AY96)*($AN$10-$AL$10)*($AN$10-$AM$10))),$AM$10)</f>
        <v>0.877900753951204</v>
      </c>
      <c r="AQ96" s="17" t="n">
        <f aca="false">IFERROR(IF(AZ96&lt;($AM$11-$AL$11)/($AN$11-$AL$11),$AL$11+SQRT(AZ96*($AN$11-$AL$11)*($AM$11-$AL$11)),$AN$11-SQRT((1-AZ96)*($AN$11-$AL$11)*($AN$11-$AM$11))),$AM$11)</f>
        <v>0.730846226213635</v>
      </c>
      <c r="AR96" s="17" t="n">
        <f aca="false">SUMPRODUCT((B24:B31&lt;=$B$6)*(C24:C31*AM96+D24:D31*AO96*$B$8*AQ96)/(1+AL96/100)^B24:B31)+C32*AM96*AP96/(1+AL96/100)^$B$6</f>
        <v>8917500.02521422</v>
      </c>
      <c r="AS96" s="17" t="n">
        <f aca="false">SUMPRODUCT((K24:K26&lt;=$B$6)*(L24:L26*AN96+M24:M26*AO96*$B$8*AQ96)/(1+AL96/100)^K24:K26)+L27*AN96*AP96/(1+AL96/100)^$B$6</f>
        <v>8589583.98739075</v>
      </c>
      <c r="AT96" s="17" t="n">
        <f aca="false">AS96-AR96</f>
        <v>-327916.037823467</v>
      </c>
      <c r="AU96" s="17" t="n">
        <f aca="true">RAND()</f>
        <v>0.195829739348246</v>
      </c>
      <c r="AV96" s="17" t="n">
        <f aca="true">RAND()</f>
        <v>0.516546125830125</v>
      </c>
      <c r="AW96" s="17" t="n">
        <f aca="true">RAND()</f>
        <v>0.677332664368599</v>
      </c>
      <c r="AX96" s="17" t="n">
        <f aca="true">RAND()</f>
        <v>0.494549014861411</v>
      </c>
      <c r="AY96" s="17" t="n">
        <f aca="true">RAND()</f>
        <v>0.571235919347555</v>
      </c>
      <c r="AZ96" s="17" t="n">
        <f aca="true">RAND()</f>
        <v>0.704311208394114</v>
      </c>
    </row>
    <row r="97" customFormat="false" ht="15" hidden="false" customHeight="false" outlineLevel="0" collapsed="false">
      <c r="A97" s="0" t="n">
        <v>3</v>
      </c>
      <c r="B97" s="0" t="n">
        <f aca="false">$B$7+A97</f>
        <v>2030</v>
      </c>
      <c r="C97" s="14" t="n">
        <f aca="false">IF(A97&gt;$B$6,0,SUMIF(B24:B31,A97,E24:E31)+IF(A97=$B$6,E32,0))</f>
        <v>0</v>
      </c>
      <c r="D97" s="14" t="n">
        <f aca="false">IF(A97&gt;$B$6,0,SUMIF(B24:B31,A97,F24:F31))</f>
        <v>0</v>
      </c>
      <c r="E97" s="14" t="n">
        <f aca="false">IF(A97&gt;$B$6,0,SUMIF(K24:K26,A97,N24:N26)+IF(A97=$B$6,N27,0))</f>
        <v>0</v>
      </c>
      <c r="F97" s="14" t="n">
        <f aca="false">IF(A97&gt;$B$6,0,SUMIF(K24:K26,A97,O24:O26))</f>
        <v>0</v>
      </c>
      <c r="G97" s="14" t="n">
        <f aca="false">G96+IF(A97&gt;$B$6,0,SUMIF(B24:B31,A97,G24:G31)+IF(A97=$B$6,G32,0))</f>
        <v>5306576.53</v>
      </c>
      <c r="H97" s="14" t="n">
        <f aca="false">H96+IF(A97&gt;$B$6,0,SUMIF(K24:K26,A97,P24:P26)+IF(A97=$B$6,P27,0))</f>
        <v>8410244.97</v>
      </c>
      <c r="I97" s="17" t="n">
        <f aca="false">IF(A97&gt;$B$6,0,SUMIF(B24:B31,A97,D24:D31)*$B$10)</f>
        <v>0</v>
      </c>
      <c r="J97" s="17" t="n">
        <f aca="false">IF(A97&gt;$B$6,0,SUMIF(K24:K26,A97,M24:M26)*$B$10)</f>
        <v>0</v>
      </c>
      <c r="M97" s="14" t="n">
        <f aca="false">C97+D97</f>
        <v>0</v>
      </c>
      <c r="N97" s="14" t="n">
        <f aca="false">E97+F97</f>
        <v>0</v>
      </c>
      <c r="AK97" s="0" t="n">
        <v>84</v>
      </c>
      <c r="AL97" s="17" t="n">
        <f aca="false">IFERROR(IF(AU97&lt;($AM$6-$AL$6)/($AN$6-$AL$6),$AL$6+SQRT(AU97*($AN$6-$AL$6)*($AM$6-$AL$6)),$AN$6-SQRT((1-AU97)*($AN$6-$AL$6)*($AN$6-$AM$6))),$AM$6)</f>
        <v>3.34265513635216</v>
      </c>
      <c r="AM97" s="17" t="n">
        <f aca="false">IFERROR(IF(AV97&lt;($AM$7-$AL$7)/($AN$7-$AL$7),$AL$7+SQRT(AV97*($AN$7-$AL$7)*($AM$7-$AL$7)),$AN$7-SQRT((1-AV97)*($AN$7-$AL$7)*($AN$7-$AM$7))),$AM$7)</f>
        <v>0.955884184899742</v>
      </c>
      <c r="AN97" s="17" t="n">
        <f aca="false">IFERROR(IF(AW97&lt;($AM$8-$AL$8)/($AN$8-$AL$8),$AL$8+SQRT(AW97*($AN$8-$AL$8)*($AM$8-$AL$8)),$AN$8-SQRT((1-AW97)*($AN$8-$AL$8)*($AN$8-$AM$8))),$AM$8)</f>
        <v>1.02499379317853</v>
      </c>
      <c r="AO97" s="17" t="n">
        <f aca="false">IFERROR(IF(AX97&lt;($AM$9-$AL$9)/($AN$9-$AL$9),$AL$9+SQRT(AX97*($AN$9-$AL$9)*($AM$9-$AL$9)),$AN$9-SQRT((1-AX97)*($AN$9-$AL$9)*($AN$9-$AM$9))),$AM$9)</f>
        <v>0.822921315220691</v>
      </c>
      <c r="AP97" s="17" t="n">
        <f aca="false">IFERROR(IF(AY97&lt;($AM$10-$AL$10)/($AN$10-$AL$10),$AL$10+SQRT(AY97*($AN$10-$AL$10)*($AM$10-$AL$10)),$AN$10-SQRT((1-AY97)*($AN$10-$AL$10)*($AN$10-$AM$10))),$AM$10)</f>
        <v>0.95571988148916</v>
      </c>
      <c r="AQ97" s="17" t="n">
        <f aca="false">IFERROR(IF(AZ97&lt;($AM$11-$AL$11)/($AN$11-$AL$11),$AL$11+SQRT(AZ97*($AN$11-$AL$11)*($AM$11-$AL$11)),$AN$11-SQRT((1-AZ97)*($AN$11-$AL$11)*($AN$11-$AM$11))),$AM$11)</f>
        <v>0.483452260314518</v>
      </c>
      <c r="AR97" s="17" t="n">
        <f aca="false">SUMPRODUCT((B24:B31&lt;=$B$6)*(C24:C31*AM97+D24:D31*AO97*$B$8*AQ97)/(1+AL97/100)^B24:B31)+C32*AM97*AP97/(1+AL97/100)^$B$6</f>
        <v>8091344.555699</v>
      </c>
      <c r="AS97" s="17" t="n">
        <f aca="false">SUMPRODUCT((K24:K26&lt;=$B$6)*(L24:L26*AN97+M24:M26*AO97*$B$8*AQ97)/(1+AL97/100)^K24:K26)+L27*AN97*AP97/(1+AL97/100)^$B$6</f>
        <v>8244336.17463679</v>
      </c>
      <c r="AT97" s="17" t="n">
        <f aca="false">AS97-AR97</f>
        <v>152991.618937795</v>
      </c>
      <c r="AU97" s="17" t="n">
        <f aca="true">RAND()</f>
        <v>0.331191427417439</v>
      </c>
      <c r="AV97" s="17" t="n">
        <f aca="true">RAND()</f>
        <v>0.269998656687299</v>
      </c>
      <c r="AW97" s="17" t="n">
        <f aca="true">RAND()</f>
        <v>0.54997517237166</v>
      </c>
      <c r="AX97" s="17" t="n">
        <f aca="true">RAND()</f>
        <v>0.139037567765147</v>
      </c>
      <c r="AY97" s="17" t="n">
        <f aca="true">RAND()</f>
        <v>0.830722441537976</v>
      </c>
      <c r="AZ97" s="17" t="n">
        <f aca="true">RAND()</f>
        <v>0.137366252304104</v>
      </c>
    </row>
    <row r="98" customFormat="false" ht="15" hidden="false" customHeight="false" outlineLevel="0" collapsed="false">
      <c r="A98" s="0" t="n">
        <v>4</v>
      </c>
      <c r="B98" s="0" t="n">
        <f aca="false">$B$7+A98</f>
        <v>2031</v>
      </c>
      <c r="C98" s="14" t="n">
        <f aca="false">IF(A98&gt;$B$6,0,SUMIF(B24:B31,A98,E24:E31)+IF(A98=$B$6,E32,0))</f>
        <v>482829.92</v>
      </c>
      <c r="D98" s="14" t="n">
        <f aca="false">IF(A98&gt;$B$6,0,SUMIF(B24:B31,A98,F24:F31))</f>
        <v>53048.28</v>
      </c>
      <c r="E98" s="14" t="n">
        <f aca="false">IF(A98&gt;$B$6,0,SUMIF(K24:K26,A98,N24:N26)+IF(A98=$B$6,N27,0))</f>
        <v>0</v>
      </c>
      <c r="F98" s="14" t="n">
        <f aca="false">IF(A98&gt;$B$6,0,SUMIF(K24:K26,A98,O24:O26))</f>
        <v>0</v>
      </c>
      <c r="G98" s="14" t="n">
        <f aca="false">G97+IF(A98&gt;$B$6,0,SUMIF(B24:B31,A98,G24:G31)+IF(A98=$B$6,G32,0))</f>
        <v>5782697.36996037</v>
      </c>
      <c r="H98" s="14" t="n">
        <f aca="false">H97+IF(A98&gt;$B$6,0,SUMIF(K24:K26,A98,P24:P26)+IF(A98=$B$6,P27,0))</f>
        <v>8410244.97</v>
      </c>
      <c r="I98" s="17" t="n">
        <f aca="false">IF(A98&gt;$B$6,0,SUMIF(B24:B31,A98,D24:D31)*$B$10)</f>
        <v>6</v>
      </c>
      <c r="J98" s="17" t="n">
        <f aca="false">IF(A98&gt;$B$6,0,SUMIF(K24:K26,A98,M24:M26)*$B$10)</f>
        <v>0</v>
      </c>
      <c r="M98" s="14" t="n">
        <f aca="false">C98+D98</f>
        <v>535878.2</v>
      </c>
      <c r="N98" s="14" t="n">
        <f aca="false">E98+F98</f>
        <v>0</v>
      </c>
      <c r="AK98" s="0" t="n">
        <v>85</v>
      </c>
      <c r="AL98" s="17" t="n">
        <f aca="false">IFERROR(IF(AU98&lt;($AM$6-$AL$6)/($AN$6-$AL$6),$AL$6+SQRT(AU98*($AN$6-$AL$6)*($AM$6-$AL$6)),$AN$6-SQRT((1-AU98)*($AN$6-$AL$6)*($AN$6-$AM$6))),$AM$6)</f>
        <v>2.74126559427079</v>
      </c>
      <c r="AM98" s="17" t="n">
        <f aca="false">IFERROR(IF(AV98&lt;($AM$7-$AL$7)/($AN$7-$AL$7),$AL$7+SQRT(AV98*($AN$7-$AL$7)*($AM$7-$AL$7)),$AN$7-SQRT((1-AV98)*($AN$7-$AL$7)*($AN$7-$AM$7))),$AM$7)</f>
        <v>0.964150321513352</v>
      </c>
      <c r="AN98" s="17" t="n">
        <f aca="false">IFERROR(IF(AW98&lt;($AM$8-$AL$8)/($AN$8-$AL$8),$AL$8+SQRT(AW98*($AN$8-$AL$8)*($AM$8-$AL$8)),$AN$8-SQRT((1-AW98)*($AN$8-$AL$8)*($AN$8-$AM$8))),$AM$8)</f>
        <v>1.11187329477233</v>
      </c>
      <c r="AO98" s="17" t="n">
        <f aca="false">IFERROR(IF(AX98&lt;($AM$9-$AL$9)/($AN$9-$AL$9),$AL$9+SQRT(AX98*($AN$9-$AL$9)*($AM$9-$AL$9)),$AN$9-SQRT((1-AX98)*($AN$9-$AL$9)*($AN$9-$AM$9))),$AM$9)</f>
        <v>0.823847437619803</v>
      </c>
      <c r="AP98" s="17" t="n">
        <f aca="false">IFERROR(IF(AY98&lt;($AM$10-$AL$10)/($AN$10-$AL$10),$AL$10+SQRT(AY98*($AN$10-$AL$10)*($AM$10-$AL$10)),$AN$10-SQRT((1-AY98)*($AN$10-$AL$10)*($AN$10-$AM$10))),$AM$10)</f>
        <v>0.987525150944989</v>
      </c>
      <c r="AQ98" s="17" t="n">
        <f aca="false">IFERROR(IF(AZ98&lt;($AM$11-$AL$11)/($AN$11-$AL$11),$AL$11+SQRT(AZ98*($AN$11-$AL$11)*($AM$11-$AL$11)),$AN$11-SQRT((1-AZ98)*($AN$11-$AL$11)*($AN$11-$AM$11))),$AM$11)</f>
        <v>0.831282291853029</v>
      </c>
      <c r="AR98" s="17" t="n">
        <f aca="false">SUMPRODUCT((B24:B31&lt;=$B$6)*(C24:C31*AM98+D24:D31*AO98*$B$8*AQ98)/(1+AL98/100)^B24:B31)+C32*AM98*AP98/(1+AL98/100)^$B$6</f>
        <v>8539253.24564337</v>
      </c>
      <c r="AS98" s="17" t="n">
        <f aca="false">SUMPRODUCT((K24:K26&lt;=$B$6)*(L24:L26*AN98+M24:M26*AO98*$B$8*AQ98)/(1+AL98/100)^K24:K26)+L27*AN98*AP98/(1+AL98/100)^$B$6</f>
        <v>8843987.31313792</v>
      </c>
      <c r="AT98" s="17" t="n">
        <f aca="false">AS98-AR98</f>
        <v>304734.067494551</v>
      </c>
      <c r="AU98" s="17" t="n">
        <f aca="true">RAND()</f>
        <v>0.109894936249926</v>
      </c>
      <c r="AV98" s="17" t="n">
        <f aca="true">RAND()</f>
        <v>0.29939253392152</v>
      </c>
      <c r="AW98" s="17" t="n">
        <f aca="true">RAND()</f>
        <v>0.830409007137316</v>
      </c>
      <c r="AX98" s="17" t="n">
        <f aca="true">RAND()</f>
        <v>0.139836217137216</v>
      </c>
      <c r="AY98" s="17" t="n">
        <f aca="true">RAND()</f>
        <v>0.950723091215736</v>
      </c>
      <c r="AZ98" s="17" t="n">
        <f aca="true">RAND()</f>
        <v>0.883813612071973</v>
      </c>
    </row>
    <row r="99" customFormat="false" ht="15" hidden="false" customHeight="false" outlineLevel="0" collapsed="false">
      <c r="A99" s="0" t="n">
        <v>5</v>
      </c>
      <c r="B99" s="0" t="n">
        <f aca="false">$B$7+A99</f>
        <v>2032</v>
      </c>
      <c r="C99" s="14" t="n">
        <f aca="false">IF(A99&gt;$B$6,0,SUMIF(B24:B31,A99,E24:E31)+IF(A99=$B$6,E32,0))</f>
        <v>0</v>
      </c>
      <c r="D99" s="14" t="n">
        <f aca="false">IF(A99&gt;$B$6,0,SUMIF(B24:B31,A99,F24:F31))</f>
        <v>0</v>
      </c>
      <c r="E99" s="14" t="n">
        <f aca="false">IF(A99&gt;$B$6,0,SUMIF(K24:K26,A99,N24:N26)+IF(A99=$B$6,N27,0))</f>
        <v>0</v>
      </c>
      <c r="F99" s="14" t="n">
        <f aca="false">IF(A99&gt;$B$6,0,SUMIF(K24:K26,A99,O24:O26))</f>
        <v>0</v>
      </c>
      <c r="G99" s="14" t="n">
        <f aca="false">G98+IF(A99&gt;$B$6,0,SUMIF(B24:B31,A99,G24:G31)+IF(A99=$B$6,G32,0))</f>
        <v>5782697.36996037</v>
      </c>
      <c r="H99" s="14" t="n">
        <f aca="false">H98+IF(A99&gt;$B$6,0,SUMIF(K24:K26,A99,P24:P26)+IF(A99=$B$6,P27,0))</f>
        <v>8410244.97</v>
      </c>
      <c r="I99" s="17" t="n">
        <f aca="false">IF(A99&gt;$B$6,0,SUMIF(B24:B31,A99,D24:D31)*$B$10)</f>
        <v>0</v>
      </c>
      <c r="J99" s="17" t="n">
        <f aca="false">IF(A99&gt;$B$6,0,SUMIF(K24:K26,A99,M24:M26)*$B$10)</f>
        <v>0</v>
      </c>
      <c r="M99" s="14" t="n">
        <f aca="false">C99+D99</f>
        <v>0</v>
      </c>
      <c r="N99" s="14" t="n">
        <f aca="false">E99+F99</f>
        <v>0</v>
      </c>
      <c r="AK99" s="0" t="n">
        <v>86</v>
      </c>
      <c r="AL99" s="17" t="n">
        <f aca="false">IFERROR(IF(AU99&lt;($AM$6-$AL$6)/($AN$6-$AL$6),$AL$6+SQRT(AU99*($AN$6-$AL$6)*($AM$6-$AL$6)),$AN$6-SQRT((1-AU99)*($AN$6-$AL$6)*($AN$6-$AM$6))),$AM$6)</f>
        <v>3.53202455728811</v>
      </c>
      <c r="AM99" s="17" t="n">
        <f aca="false">IFERROR(IF(AV99&lt;($AM$7-$AL$7)/($AN$7-$AL$7),$AL$7+SQRT(AV99*($AN$7-$AL$7)*($AM$7-$AL$7)),$AN$7-SQRT((1-AV99)*($AN$7-$AL$7)*($AN$7-$AM$7))),$AM$7)</f>
        <v>0.898476645762672</v>
      </c>
      <c r="AN99" s="17" t="n">
        <f aca="false">IFERROR(IF(AW99&lt;($AM$8-$AL$8)/($AN$8-$AL$8),$AL$8+SQRT(AW99*($AN$8-$AL$8)*($AM$8-$AL$8)),$AN$8-SQRT((1-AW99)*($AN$8-$AL$8)*($AN$8-$AM$8))),$AM$8)</f>
        <v>1.16705126918932</v>
      </c>
      <c r="AO99" s="17" t="n">
        <f aca="false">IFERROR(IF(AX99&lt;($AM$9-$AL$9)/($AN$9-$AL$9),$AL$9+SQRT(AX99*($AN$9-$AL$9)*($AM$9-$AL$9)),$AN$9-SQRT((1-AX99)*($AN$9-$AL$9)*($AN$9-$AM$9))),$AM$9)</f>
        <v>0.921703453498217</v>
      </c>
      <c r="AP99" s="17" t="n">
        <f aca="false">IFERROR(IF(AY99&lt;($AM$10-$AL$10)/($AN$10-$AL$10),$AL$10+SQRT(AY99*($AN$10-$AL$10)*($AM$10-$AL$10)),$AN$10-SQRT((1-AY99)*($AN$10-$AL$10)*($AN$10-$AM$10))),$AM$10)</f>
        <v>0.869083976235122</v>
      </c>
      <c r="AQ99" s="17" t="n">
        <f aca="false">IFERROR(IF(AZ99&lt;($AM$11-$AL$11)/($AN$11-$AL$11),$AL$11+SQRT(AZ99*($AN$11-$AL$11)*($AM$11-$AL$11)),$AN$11-SQRT((1-AZ99)*($AN$11-$AL$11)*($AN$11-$AM$11))),$AM$11)</f>
        <v>0.420167652083361</v>
      </c>
      <c r="AR99" s="17" t="n">
        <f aca="false">SUMPRODUCT((B24:B31&lt;=$B$6)*(C24:C31*AM99+D24:D31*AO99*$B$8*AQ99)/(1+AL99/100)^B24:B31)+C32*AM99*AP99/(1+AL99/100)^$B$6</f>
        <v>7538322.51052606</v>
      </c>
      <c r="AS99" s="17" t="n">
        <f aca="false">SUMPRODUCT((K24:K26&lt;=$B$6)*(L24:L26*AN99+M24:M26*AO99*$B$8*AQ99)/(1+AL99/100)^K24:K26)+L27*AN99*AP99/(1+AL99/100)^$B$6</f>
        <v>9483361.04486547</v>
      </c>
      <c r="AT99" s="17" t="n">
        <f aca="false">AS99-AR99</f>
        <v>1945038.53433941</v>
      </c>
      <c r="AU99" s="17" t="n">
        <f aca="true">RAND()</f>
        <v>0.398657316437364</v>
      </c>
      <c r="AV99" s="17" t="n">
        <f aca="true">RAND()</f>
        <v>0.107751664007409</v>
      </c>
      <c r="AW99" s="17" t="n">
        <f aca="true">RAND()</f>
        <v>0.93884007161686</v>
      </c>
      <c r="AX99" s="17" t="n">
        <f aca="true">RAND()</f>
        <v>0.237111736923097</v>
      </c>
      <c r="AY99" s="17" t="n">
        <f aca="true">RAND()</f>
        <v>0.544891926054112</v>
      </c>
      <c r="AZ99" s="17" t="n">
        <f aca="true">RAND()</f>
        <v>0.0589398555397045</v>
      </c>
    </row>
    <row r="100" customFormat="false" ht="15" hidden="false" customHeight="false" outlineLevel="0" collapsed="false">
      <c r="A100" s="0" t="n">
        <v>6</v>
      </c>
      <c r="B100" s="0" t="n">
        <f aca="false">$B$7+A100</f>
        <v>2033</v>
      </c>
      <c r="C100" s="14" t="n">
        <f aca="false">IF(A100&gt;$B$6,0,SUMIF(B24:B31,A100,E24:E31)+IF(A100=$B$6,E32,0))</f>
        <v>0</v>
      </c>
      <c r="D100" s="14" t="n">
        <f aca="false">IF(A100&gt;$B$6,0,SUMIF(B24:B31,A100,F24:F31))</f>
        <v>0</v>
      </c>
      <c r="E100" s="14" t="n">
        <f aca="false">IF(A100&gt;$B$6,0,SUMIF(K24:K26,A100,N24:N26)+IF(A100=$B$6,N27,0))</f>
        <v>0</v>
      </c>
      <c r="F100" s="14" t="n">
        <f aca="false">IF(A100&gt;$B$6,0,SUMIF(K24:K26,A100,O24:O26))</f>
        <v>0</v>
      </c>
      <c r="G100" s="14" t="n">
        <f aca="false">G99+IF(A100&gt;$B$6,0,SUMIF(B24:B31,A100,G24:G31)+IF(A100=$B$6,G32,0))</f>
        <v>5782697.36996037</v>
      </c>
      <c r="H100" s="14" t="n">
        <f aca="false">H99+IF(A100&gt;$B$6,0,SUMIF(K24:K26,A100,P24:P26)+IF(A100=$B$6,P27,0))</f>
        <v>8410244.97</v>
      </c>
      <c r="I100" s="17" t="n">
        <f aca="false">IF(A100&gt;$B$6,0,SUMIF(B24:B31,A100,D24:D31)*$B$10)</f>
        <v>0</v>
      </c>
      <c r="J100" s="17" t="n">
        <f aca="false">IF(A100&gt;$B$6,0,SUMIF(K24:K26,A100,M24:M26)*$B$10)</f>
        <v>0</v>
      </c>
      <c r="M100" s="14" t="n">
        <f aca="false">C100+D100</f>
        <v>0</v>
      </c>
      <c r="N100" s="14" t="n">
        <f aca="false">E100+F100</f>
        <v>0</v>
      </c>
      <c r="AK100" s="0" t="n">
        <v>87</v>
      </c>
      <c r="AL100" s="17" t="n">
        <f aca="false">IFERROR(IF(AU100&lt;($AM$6-$AL$6)/($AN$6-$AL$6),$AL$6+SQRT(AU100*($AN$6-$AL$6)*($AM$6-$AL$6)),$AN$6-SQRT((1-AU100)*($AN$6-$AL$6)*($AN$6-$AM$6))),$AM$6)</f>
        <v>3.77879608449422</v>
      </c>
      <c r="AM100" s="17" t="n">
        <f aca="false">IFERROR(IF(AV100&lt;($AM$7-$AL$7)/($AN$7-$AL$7),$AL$7+SQRT(AV100*($AN$7-$AL$7)*($AM$7-$AL$7)),$AN$7-SQRT((1-AV100)*($AN$7-$AL$7)*($AN$7-$AM$7))),$AM$7)</f>
        <v>0.991868878717013</v>
      </c>
      <c r="AN100" s="17" t="n">
        <f aca="false">IFERROR(IF(AW100&lt;($AM$8-$AL$8)/($AN$8-$AL$8),$AL$8+SQRT(AW100*($AN$8-$AL$8)*($AM$8-$AL$8)),$AN$8-SQRT((1-AW100)*($AN$8-$AL$8)*($AN$8-$AM$8))),$AM$8)</f>
        <v>0.938180963166318</v>
      </c>
      <c r="AO100" s="17" t="n">
        <f aca="false">IFERROR(IF(AX100&lt;($AM$9-$AL$9)/($AN$9-$AL$9),$AL$9+SQRT(AX100*($AN$9-$AL$9)*($AM$9-$AL$9)),$AN$9-SQRT((1-AX100)*($AN$9-$AL$9)*($AN$9-$AM$9))),$AM$9)</f>
        <v>1.608643377722</v>
      </c>
      <c r="AP100" s="17" t="n">
        <f aca="false">IFERROR(IF(AY100&lt;($AM$10-$AL$10)/($AN$10-$AL$10),$AL$10+SQRT(AY100*($AN$10-$AL$10)*($AM$10-$AL$10)),$AN$10-SQRT((1-AY100)*($AN$10-$AL$10)*($AN$10-$AM$10))),$AM$10)</f>
        <v>0.866875588219996</v>
      </c>
      <c r="AQ100" s="17" t="n">
        <f aca="false">IFERROR(IF(AZ100&lt;($AM$11-$AL$11)/($AN$11-$AL$11),$AL$11+SQRT(AZ100*($AN$11-$AL$11)*($AM$11-$AL$11)),$AN$11-SQRT((1-AZ100)*($AN$11-$AL$11)*($AN$11-$AM$11))),$AM$11)</f>
        <v>0.829128257134457</v>
      </c>
      <c r="AR100" s="17" t="n">
        <f aca="false">SUMPRODUCT((B24:B31&lt;=$B$6)*(C24:C31*AM100+D24:D31*AO100*$B$8*AQ100)/(1+AL100/100)^B24:B31)+C32*AM100*AP100/(1+AL100/100)^$B$6</f>
        <v>8465763.84107088</v>
      </c>
      <c r="AS100" s="17" t="n">
        <f aca="false">SUMPRODUCT((K24:K26&lt;=$B$6)*(L24:L26*AN100+M24:M26*AO100*$B$8*AQ100)/(1+AL100/100)^K24:K26)+L27*AN100*AP100/(1+AL100/100)^$B$6</f>
        <v>7748552.94476824</v>
      </c>
      <c r="AT100" s="17" t="n">
        <f aca="false">AS100-AR100</f>
        <v>-717210.89630264</v>
      </c>
      <c r="AU100" s="17" t="n">
        <f aca="true">RAND()</f>
        <v>0.481192266736511</v>
      </c>
      <c r="AV100" s="17" t="n">
        <f aca="true">RAND()</f>
        <v>0.409040740223597</v>
      </c>
      <c r="AW100" s="17" t="n">
        <f aca="true">RAND()</f>
        <v>0.212155317573015</v>
      </c>
      <c r="AX100" s="17" t="n">
        <f aca="true">RAND()</f>
        <v>0.897893329466104</v>
      </c>
      <c r="AY100" s="17" t="n">
        <f aca="true">RAND()</f>
        <v>0.538390788927073</v>
      </c>
      <c r="AZ100" s="17" t="n">
        <f aca="true">RAND()</f>
        <v>0.880827948939149</v>
      </c>
    </row>
    <row r="101" customFormat="false" ht="15" hidden="false" customHeight="false" outlineLevel="0" collapsed="false">
      <c r="A101" s="0" t="n">
        <v>7</v>
      </c>
      <c r="B101" s="0" t="n">
        <f aca="false">$B$7+A101</f>
        <v>2034</v>
      </c>
      <c r="C101" s="14" t="n">
        <f aca="false">IF(A101&gt;$B$6,0,SUMIF(B24:B31,A101,E24:E31)+IF(A101=$B$6,E32,0))</f>
        <v>0</v>
      </c>
      <c r="D101" s="14" t="n">
        <f aca="false">IF(A101&gt;$B$6,0,SUMIF(B24:B31,A101,F24:F31))</f>
        <v>0</v>
      </c>
      <c r="E101" s="14" t="n">
        <f aca="false">IF(A101&gt;$B$6,0,SUMIF(K24:K26,A101,N24:N26)+IF(A101=$B$6,N27,0))</f>
        <v>0</v>
      </c>
      <c r="F101" s="14" t="n">
        <f aca="false">IF(A101&gt;$B$6,0,SUMIF(K24:K26,A101,O24:O26))</f>
        <v>0</v>
      </c>
      <c r="G101" s="14" t="n">
        <f aca="false">G100+IF(A101&gt;$B$6,0,SUMIF(B24:B31,A101,G24:G31)+IF(A101=$B$6,G32,0))</f>
        <v>5782697.36996037</v>
      </c>
      <c r="H101" s="14" t="n">
        <f aca="false">H100+IF(A101&gt;$B$6,0,SUMIF(K24:K26,A101,P24:P26)+IF(A101=$B$6,P27,0))</f>
        <v>8410244.97</v>
      </c>
      <c r="I101" s="17" t="n">
        <f aca="false">IF(A101&gt;$B$6,0,SUMIF(B24:B31,A101,D24:D31)*$B$10)</f>
        <v>0</v>
      </c>
      <c r="J101" s="17" t="n">
        <f aca="false">IF(A101&gt;$B$6,0,SUMIF(K24:K26,A101,M24:M26)*$B$10)</f>
        <v>0</v>
      </c>
      <c r="M101" s="14" t="n">
        <f aca="false">C101+D101</f>
        <v>0</v>
      </c>
      <c r="N101" s="14" t="n">
        <f aca="false">E101+F101</f>
        <v>0</v>
      </c>
      <c r="AK101" s="0" t="n">
        <v>88</v>
      </c>
      <c r="AL101" s="17" t="n">
        <f aca="false">IFERROR(IF(AU101&lt;($AM$6-$AL$6)/($AN$6-$AL$6),$AL$6+SQRT(AU101*($AN$6-$AL$6)*($AM$6-$AL$6)),$AN$6-SQRT((1-AU101)*($AN$6-$AL$6)*($AN$6-$AM$6))),$AM$6)</f>
        <v>3.35291542395269</v>
      </c>
      <c r="AM101" s="17" t="n">
        <f aca="false">IFERROR(IF(AV101&lt;($AM$7-$AL$7)/($AN$7-$AL$7),$AL$7+SQRT(AV101*($AN$7-$AL$7)*($AM$7-$AL$7)),$AN$7-SQRT((1-AV101)*($AN$7-$AL$7)*($AN$7-$AM$7))),$AM$7)</f>
        <v>1.01169876544806</v>
      </c>
      <c r="AN101" s="17" t="n">
        <f aca="false">IFERROR(IF(AW101&lt;($AM$8-$AL$8)/($AN$8-$AL$8),$AL$8+SQRT(AW101*($AN$8-$AL$8)*($AM$8-$AL$8)),$AN$8-SQRT((1-AW101)*($AN$8-$AL$8)*($AN$8-$AM$8))),$AM$8)</f>
        <v>0.926361126055192</v>
      </c>
      <c r="AO101" s="17" t="n">
        <f aca="false">IFERROR(IF(AX101&lt;($AM$9-$AL$9)/($AN$9-$AL$9),$AL$9+SQRT(AX101*($AN$9-$AL$9)*($AM$9-$AL$9)),$AN$9-SQRT((1-AX101)*($AN$9-$AL$9)*($AN$9-$AM$9))),$AM$9)</f>
        <v>0.928195857783767</v>
      </c>
      <c r="AP101" s="17" t="n">
        <f aca="false">IFERROR(IF(AY101&lt;($AM$10-$AL$10)/($AN$10-$AL$10),$AL$10+SQRT(AY101*($AN$10-$AL$10)*($AM$10-$AL$10)),$AN$10-SQRT((1-AY101)*($AN$10-$AL$10)*($AN$10-$AM$10))),$AM$10)</f>
        <v>0.951715541824923</v>
      </c>
      <c r="AQ101" s="17" t="n">
        <f aca="false">IFERROR(IF(AZ101&lt;($AM$11-$AL$11)/($AN$11-$AL$11),$AL$11+SQRT(AZ101*($AN$11-$AL$11)*($AM$11-$AL$11)),$AN$11-SQRT((1-AZ101)*($AN$11-$AL$11)*($AN$11-$AM$11))),$AM$11)</f>
        <v>0.63646932581909</v>
      </c>
      <c r="AR101" s="17" t="n">
        <f aca="false">SUMPRODUCT((B24:B31&lt;=$B$6)*(C24:C31*AM101+D24:D31*AO101*$B$8*AQ101)/(1+AL101/100)^B24:B31)+C32*AM101*AP101/(1+AL101/100)^$B$6</f>
        <v>8609792.67746367</v>
      </c>
      <c r="AS101" s="17" t="n">
        <f aca="false">SUMPRODUCT((K24:K26&lt;=$B$6)*(L24:L26*AN101+M24:M26*AO101*$B$8*AQ101)/(1+AL101/100)^K24:K26)+L27*AN101*AP101/(1+AL101/100)^$B$6</f>
        <v>7480087.81445541</v>
      </c>
      <c r="AT101" s="17" t="n">
        <f aca="false">AS101-AR101</f>
        <v>-1129704.86300826</v>
      </c>
      <c r="AU101" s="17" t="n">
        <f aca="true">RAND()</f>
        <v>0.334938704757892</v>
      </c>
      <c r="AV101" s="17" t="n">
        <f aca="true">RAND()</f>
        <v>0.495222414320192</v>
      </c>
      <c r="AW101" s="17" t="n">
        <f aca="true">RAND()</f>
        <v>0.177412601977069</v>
      </c>
      <c r="AX101" s="17" t="n">
        <f aca="true">RAND()</f>
        <v>0.244468923497568</v>
      </c>
      <c r="AY101" s="17" t="n">
        <f aca="true">RAND()</f>
        <v>0.816187722904734</v>
      </c>
      <c r="AZ101" s="17" t="n">
        <f aca="true">RAND()</f>
        <v>0.462088192723074</v>
      </c>
    </row>
    <row r="102" customFormat="false" ht="15" hidden="false" customHeight="false" outlineLevel="0" collapsed="false">
      <c r="A102" s="0" t="n">
        <v>8</v>
      </c>
      <c r="B102" s="0" t="n">
        <f aca="false">$B$7+A102</f>
        <v>2035</v>
      </c>
      <c r="C102" s="14" t="n">
        <f aca="false">IF(A102&gt;$B$6,0,SUMIF(B24:B31,A102,E24:E31)+IF(A102=$B$6,E32,0))</f>
        <v>482829.92</v>
      </c>
      <c r="D102" s="14" t="n">
        <f aca="false">IF(A102&gt;$B$6,0,SUMIF(B24:B31,A102,F24:F31))</f>
        <v>53048.28</v>
      </c>
      <c r="E102" s="14" t="n">
        <f aca="false">IF(A102&gt;$B$6,0,SUMIF(K24:K26,A102,N24:N26)+IF(A102=$B$6,N27,0))</f>
        <v>0</v>
      </c>
      <c r="F102" s="14" t="n">
        <f aca="false">IF(A102&gt;$B$6,0,SUMIF(K24:K26,A102,O24:O26))</f>
        <v>0</v>
      </c>
      <c r="G102" s="14" t="n">
        <f aca="false">G101+IF(A102&gt;$B$6,0,SUMIF(B24:B31,A102,G24:G31)+IF(A102=$B$6,G32,0))</f>
        <v>6205724.5695079</v>
      </c>
      <c r="H102" s="14" t="n">
        <f aca="false">H101+IF(A102&gt;$B$6,0,SUMIF(K24:K26,A102,P24:P26)+IF(A102=$B$6,P27,0))</f>
        <v>8410244.97</v>
      </c>
      <c r="I102" s="17" t="n">
        <f aca="false">IF(A102&gt;$B$6,0,SUMIF(B24:B31,A102,D24:D31)*$B$10)</f>
        <v>6</v>
      </c>
      <c r="J102" s="17" t="n">
        <f aca="false">IF(A102&gt;$B$6,0,SUMIF(K24:K26,A102,M24:M26)*$B$10)</f>
        <v>0</v>
      </c>
      <c r="M102" s="14" t="n">
        <f aca="false">C102+D102</f>
        <v>535878.2</v>
      </c>
      <c r="N102" s="14" t="n">
        <f aca="false">E102+F102</f>
        <v>0</v>
      </c>
      <c r="AK102" s="0" t="n">
        <v>89</v>
      </c>
      <c r="AL102" s="17" t="n">
        <f aca="false">IFERROR(IF(AU102&lt;($AM$6-$AL$6)/($AN$6-$AL$6),$AL$6+SQRT(AU102*($AN$6-$AL$6)*($AM$6-$AL$6)),$AN$6-SQRT((1-AU102)*($AN$6-$AL$6)*($AN$6-$AM$6))),$AM$6)</f>
        <v>4.44505565173644</v>
      </c>
      <c r="AM102" s="17" t="n">
        <f aca="false">IFERROR(IF(AV102&lt;($AM$7-$AL$7)/($AN$7-$AL$7),$AL$7+SQRT(AV102*($AN$7-$AL$7)*($AM$7-$AL$7)),$AN$7-SQRT((1-AV102)*($AN$7-$AL$7)*($AN$7-$AM$7))),$AM$7)</f>
        <v>0.985829632980564</v>
      </c>
      <c r="AN102" s="17" t="n">
        <f aca="false">IFERROR(IF(AW102&lt;($AM$8-$AL$8)/($AN$8-$AL$8),$AL$8+SQRT(AW102*($AN$8-$AL$8)*($AM$8-$AL$8)),$AN$8-SQRT((1-AW102)*($AN$8-$AL$8)*($AN$8-$AM$8))),$AM$8)</f>
        <v>0.996810107412126</v>
      </c>
      <c r="AO102" s="17" t="n">
        <f aca="false">IFERROR(IF(AX102&lt;($AM$9-$AL$9)/($AN$9-$AL$9),$AL$9+SQRT(AX102*($AN$9-$AL$9)*($AM$9-$AL$9)),$AN$9-SQRT((1-AX102)*($AN$9-$AL$9)*($AN$9-$AM$9))),$AM$9)</f>
        <v>1.16380136658711</v>
      </c>
      <c r="AP102" s="17" t="n">
        <f aca="false">IFERROR(IF(AY102&lt;($AM$10-$AL$10)/($AN$10-$AL$10),$AL$10+SQRT(AY102*($AN$10-$AL$10)*($AM$10-$AL$10)),$AN$10-SQRT((1-AY102)*($AN$10-$AL$10)*($AN$10-$AM$10))),$AM$10)</f>
        <v>0.878346131382673</v>
      </c>
      <c r="AQ102" s="17" t="n">
        <f aca="false">IFERROR(IF(AZ102&lt;($AM$11-$AL$11)/($AN$11-$AL$11),$AL$11+SQRT(AZ102*($AN$11-$AL$11)*($AM$11-$AL$11)),$AN$11-SQRT((1-AZ102)*($AN$11-$AL$11)*($AN$11-$AM$11))),$AM$11)</f>
        <v>0.679935511944391</v>
      </c>
      <c r="AR102" s="17" t="n">
        <f aca="false">SUMPRODUCT((B24:B31&lt;=$B$6)*(C24:C31*AM102+D24:D31*AO102*$B$8*AQ102)/(1+AL102/100)^B24:B31)+C32*AM102*AP102/(1+AL102/100)^$B$6</f>
        <v>7984207.36560165</v>
      </c>
      <c r="AS102" s="17" t="n">
        <f aca="false">SUMPRODUCT((K24:K26&lt;=$B$6)*(L24:L26*AN102+M24:M26*AO102*$B$8*AQ102)/(1+AL102/100)^K24:K26)+L27*AN102*AP102/(1+AL102/100)^$B$6</f>
        <v>8216277.7365003</v>
      </c>
      <c r="AT102" s="17" t="n">
        <f aca="false">AS102-AR102</f>
        <v>232070.37089865</v>
      </c>
      <c r="AU102" s="17" t="n">
        <f aca="true">RAND()</f>
        <v>0.673612968863804</v>
      </c>
      <c r="AV102" s="17" t="n">
        <f aca="true">RAND()</f>
        <v>0.383696138818792</v>
      </c>
      <c r="AW102" s="17" t="n">
        <f aca="true">RAND()</f>
        <v>0.430380204217474</v>
      </c>
      <c r="AX102" s="17" t="n">
        <f aca="true">RAND()</f>
        <v>0.533847896985609</v>
      </c>
      <c r="AY102" s="17" t="n">
        <f aca="true">RAND()</f>
        <v>0.57258318052894</v>
      </c>
      <c r="AZ102" s="17" t="n">
        <f aca="true">RAND()</f>
        <v>0.581872340757962</v>
      </c>
    </row>
    <row r="103" customFormat="false" ht="15" hidden="false" customHeight="false" outlineLevel="0" collapsed="false">
      <c r="A103" s="0" t="n">
        <v>9</v>
      </c>
      <c r="B103" s="0" t="n">
        <f aca="false">$B$7+A103</f>
        <v>2036</v>
      </c>
      <c r="C103" s="14" t="n">
        <f aca="false">IF(A103&gt;$B$6,0,SUMIF(B24:B31,A103,E24:E31)+IF(A103=$B$6,E32,0))</f>
        <v>0</v>
      </c>
      <c r="D103" s="14" t="n">
        <f aca="false">IF(A103&gt;$B$6,0,SUMIF(B24:B31,A103,F24:F31))</f>
        <v>0</v>
      </c>
      <c r="E103" s="14" t="n">
        <f aca="false">IF(A103&gt;$B$6,0,SUMIF(K24:K26,A103,N24:N26)+IF(A103=$B$6,N27,0))</f>
        <v>0</v>
      </c>
      <c r="F103" s="14" t="n">
        <f aca="false">IF(A103&gt;$B$6,0,SUMIF(K24:K26,A103,O24:O26))</f>
        <v>0</v>
      </c>
      <c r="G103" s="14" t="n">
        <f aca="false">G102+IF(A103&gt;$B$6,0,SUMIF(B24:B31,A103,G24:G31)+IF(A103=$B$6,G32,0))</f>
        <v>6205724.5695079</v>
      </c>
      <c r="H103" s="14" t="n">
        <f aca="false">H102+IF(A103&gt;$B$6,0,SUMIF(K24:K26,A103,P24:P26)+IF(A103=$B$6,P27,0))</f>
        <v>8410244.97</v>
      </c>
      <c r="I103" s="17" t="n">
        <f aca="false">IF(A103&gt;$B$6,0,SUMIF(B24:B31,A103,D24:D31)*$B$10)</f>
        <v>0</v>
      </c>
      <c r="J103" s="17" t="n">
        <f aca="false">IF(A103&gt;$B$6,0,SUMIF(K24:K26,A103,M24:M26)*$B$10)</f>
        <v>0</v>
      </c>
      <c r="M103" s="14" t="n">
        <f aca="false">C103+D103</f>
        <v>0</v>
      </c>
      <c r="N103" s="14" t="n">
        <f aca="false">E103+F103</f>
        <v>0</v>
      </c>
      <c r="AK103" s="0" t="n">
        <v>90</v>
      </c>
      <c r="AL103" s="17" t="n">
        <f aca="false">IFERROR(IF(AU103&lt;($AM$6-$AL$6)/($AN$6-$AL$6),$AL$6+SQRT(AU103*($AN$6-$AL$6)*($AM$6-$AL$6)),$AN$6-SQRT((1-AU103)*($AN$6-$AL$6)*($AN$6-$AM$6))),$AM$6)</f>
        <v>3.80606688984094</v>
      </c>
      <c r="AM103" s="17" t="n">
        <f aca="false">IFERROR(IF(AV103&lt;($AM$7-$AL$7)/($AN$7-$AL$7),$AL$7+SQRT(AV103*($AN$7-$AL$7)*($AM$7-$AL$7)),$AN$7-SQRT((1-AV103)*($AN$7-$AL$7)*($AN$7-$AM$7))),$AM$7)</f>
        <v>1.08176846953287</v>
      </c>
      <c r="AN103" s="17" t="n">
        <f aca="false">IFERROR(IF(AW103&lt;($AM$8-$AL$8)/($AN$8-$AL$8),$AL$8+SQRT(AW103*($AN$8-$AL$8)*($AM$8-$AL$8)),$AN$8-SQRT((1-AW103)*($AN$8-$AL$8)*($AN$8-$AM$8))),$AM$8)</f>
        <v>0.956125392667524</v>
      </c>
      <c r="AO103" s="17" t="n">
        <f aca="false">IFERROR(IF(AX103&lt;($AM$9-$AL$9)/($AN$9-$AL$9),$AL$9+SQRT(AX103*($AN$9-$AL$9)*($AM$9-$AL$9)),$AN$9-SQRT((1-AX103)*($AN$9-$AL$9)*($AN$9-$AM$9))),$AM$9)</f>
        <v>0.760590680199708</v>
      </c>
      <c r="AP103" s="17" t="n">
        <f aca="false">IFERROR(IF(AY103&lt;($AM$10-$AL$10)/($AN$10-$AL$10),$AL$10+SQRT(AY103*($AN$10-$AL$10)*($AM$10-$AL$10)),$AN$10-SQRT((1-AY103)*($AN$10-$AL$10)*($AN$10-$AM$10))),$AM$10)</f>
        <v>0.800823665528286</v>
      </c>
      <c r="AQ103" s="17" t="n">
        <f aca="false">IFERROR(IF(AZ103&lt;($AM$11-$AL$11)/($AN$11-$AL$11),$AL$11+SQRT(AZ103*($AN$11-$AL$11)*($AM$11-$AL$11)),$AN$11-SQRT((1-AZ103)*($AN$11-$AL$11)*($AN$11-$AM$11))),$AM$11)</f>
        <v>0.533895118170572</v>
      </c>
      <c r="AR103" s="17" t="n">
        <f aca="false">SUMPRODUCT((B24:B31&lt;=$B$6)*(C24:C31*AM103+D24:D31*AO103*$B$8*AQ103)/(1+AL103/100)^B24:B31)+C32*AM103*AP103/(1+AL103/100)^$B$6</f>
        <v>8933845.65458372</v>
      </c>
      <c r="AS103" s="17" t="n">
        <f aca="false">SUMPRODUCT((K24:K26&lt;=$B$6)*(L24:L26*AN103+M24:M26*AO103*$B$8*AQ103)/(1+AL103/100)^K24:K26)+L27*AN103*AP103/(1+AL103/100)^$B$6</f>
        <v>7849308.54154681</v>
      </c>
      <c r="AT103" s="17" t="n">
        <f aca="false">AS103-AR103</f>
        <v>-1084537.11303691</v>
      </c>
      <c r="AU103" s="17" t="n">
        <f aca="true">RAND()</f>
        <v>0.489939564391484</v>
      </c>
      <c r="AV103" s="17" t="n">
        <f aca="true">RAND()</f>
        <v>0.748428019170566</v>
      </c>
      <c r="AW103" s="17" t="n">
        <f aca="true">RAND()</f>
        <v>0.270834869284317</v>
      </c>
      <c r="AX103" s="17" t="n">
        <f aca="true">RAND()</f>
        <v>0.0905433368092619</v>
      </c>
      <c r="AY103" s="17" t="n">
        <f aca="true">RAND()</f>
        <v>0.361979510967496</v>
      </c>
      <c r="AZ103" s="17" t="n">
        <f aca="true">RAND()</f>
        <v>0.223293576751127</v>
      </c>
    </row>
    <row r="104" customFormat="false" ht="15" hidden="false" customHeight="false" outlineLevel="0" collapsed="false">
      <c r="A104" s="0" t="n">
        <v>10</v>
      </c>
      <c r="B104" s="0" t="n">
        <f aca="false">$B$7+A104</f>
        <v>2037</v>
      </c>
      <c r="C104" s="14" t="n">
        <f aca="false">IF(A104&gt;$B$6,0,SUMIF(B24:B31,A104,E24:E31)+IF(A104=$B$6,E32,0))</f>
        <v>0</v>
      </c>
      <c r="D104" s="14" t="n">
        <f aca="false">IF(A104&gt;$B$6,0,SUMIF(B24:B31,A104,F24:F31))</f>
        <v>0</v>
      </c>
      <c r="E104" s="14" t="n">
        <f aca="false">IF(A104&gt;$B$6,0,SUMIF(K24:K26,A104,N24:N26)+IF(A104=$B$6,N27,0))</f>
        <v>0</v>
      </c>
      <c r="F104" s="14" t="n">
        <f aca="false">IF(A104&gt;$B$6,0,SUMIF(K24:K26,A104,O24:O26))</f>
        <v>0</v>
      </c>
      <c r="G104" s="14" t="n">
        <f aca="false">G103+IF(A104&gt;$B$6,0,SUMIF(B24:B31,A104,G24:G31)+IF(A104=$B$6,G32,0))</f>
        <v>6205724.5695079</v>
      </c>
      <c r="H104" s="14" t="n">
        <f aca="false">H103+IF(A104&gt;$B$6,0,SUMIF(K24:K26,A104,P24:P26)+IF(A104=$B$6,P27,0))</f>
        <v>8410244.97</v>
      </c>
      <c r="I104" s="17" t="n">
        <f aca="false">IF(A104&gt;$B$6,0,SUMIF(B24:B31,A104,D24:D31)*$B$10)</f>
        <v>0</v>
      </c>
      <c r="J104" s="17" t="n">
        <f aca="false">IF(A104&gt;$B$6,0,SUMIF(K24:K26,A104,M24:M26)*$B$10)</f>
        <v>0</v>
      </c>
      <c r="M104" s="14" t="n">
        <f aca="false">C104+D104</f>
        <v>0</v>
      </c>
      <c r="N104" s="14" t="n">
        <f aca="false">E104+F104</f>
        <v>0</v>
      </c>
      <c r="AK104" s="0" t="n">
        <v>91</v>
      </c>
      <c r="AL104" s="17" t="n">
        <f aca="false">IFERROR(IF(AU104&lt;($AM$6-$AL$6)/($AN$6-$AL$6),$AL$6+SQRT(AU104*($AN$6-$AL$6)*($AM$6-$AL$6)),$AN$6-SQRT((1-AU104)*($AN$6-$AL$6)*($AN$6-$AM$6))),$AM$6)</f>
        <v>5.44017784849162</v>
      </c>
      <c r="AM104" s="17" t="n">
        <f aca="false">IFERROR(IF(AV104&lt;($AM$7-$AL$7)/($AN$7-$AL$7),$AL$7+SQRT(AV104*($AN$7-$AL$7)*($AM$7-$AL$7)),$AN$7-SQRT((1-AV104)*($AN$7-$AL$7)*($AN$7-$AM$7))),$AM$7)</f>
        <v>0.906291091060286</v>
      </c>
      <c r="AN104" s="17" t="n">
        <f aca="false">IFERROR(IF(AW104&lt;($AM$8-$AL$8)/($AN$8-$AL$8),$AL$8+SQRT(AW104*($AN$8-$AL$8)*($AM$8-$AL$8)),$AN$8-SQRT((1-AW104)*($AN$8-$AL$8)*($AN$8-$AM$8))),$AM$8)</f>
        <v>0.870105068414811</v>
      </c>
      <c r="AO104" s="17" t="n">
        <f aca="false">IFERROR(IF(AX104&lt;($AM$9-$AL$9)/($AN$9-$AL$9),$AL$9+SQRT(AX104*($AN$9-$AL$9)*($AM$9-$AL$9)),$AN$9-SQRT((1-AX104)*($AN$9-$AL$9)*($AN$9-$AM$9))),$AM$9)</f>
        <v>0.947234530614263</v>
      </c>
      <c r="AP104" s="17" t="n">
        <f aca="false">IFERROR(IF(AY104&lt;($AM$10-$AL$10)/($AN$10-$AL$10),$AL$10+SQRT(AY104*($AN$10-$AL$10)*($AM$10-$AL$10)),$AN$10-SQRT((1-AY104)*($AN$10-$AL$10)*($AN$10-$AM$10))),$AM$10)</f>
        <v>0.842723218528422</v>
      </c>
      <c r="AQ104" s="17" t="n">
        <f aca="false">IFERROR(IF(AZ104&lt;($AM$11-$AL$11)/($AN$11-$AL$11),$AL$11+SQRT(AZ104*($AN$11-$AL$11)*($AM$11-$AL$11)),$AN$11-SQRT((1-AZ104)*($AN$11-$AL$11)*($AN$11-$AM$11))),$AM$11)</f>
        <v>0.757687200758129</v>
      </c>
      <c r="AR104" s="17" t="n">
        <f aca="false">SUMPRODUCT((B24:B31&lt;=$B$6)*(C24:C31*AM104+D24:D31*AO104*$B$8*AQ104)/(1+AL104/100)^B24:B31)+C32*AM104*AP104/(1+AL104/100)^$B$6</f>
        <v>7009637.48997291</v>
      </c>
      <c r="AS104" s="17" t="n">
        <f aca="false">SUMPRODUCT((K24:K26&lt;=$B$6)*(L24:L26*AN104+M24:M26*AO104*$B$8*AQ104)/(1+AL104/100)^K24:K26)+L27*AN104*AP104/(1+AL104/100)^$B$6</f>
        <v>7238023.02862853</v>
      </c>
      <c r="AT104" s="17" t="n">
        <f aca="false">AS104-AR104</f>
        <v>228385.538655618</v>
      </c>
      <c r="AU104" s="17" t="n">
        <f aca="true">RAND()</f>
        <v>0.878347742783188</v>
      </c>
      <c r="AV104" s="17" t="n">
        <f aca="true">RAND()</f>
        <v>0.125531067097622</v>
      </c>
      <c r="AW104" s="17" t="n">
        <f aca="true">RAND()</f>
        <v>0.0546080068605041</v>
      </c>
      <c r="AX104" s="17" t="n">
        <f aca="true">RAND()</f>
        <v>0.26669163383168</v>
      </c>
      <c r="AY104" s="17" t="n">
        <f aca="true">RAND()</f>
        <v>0.469836818073922</v>
      </c>
      <c r="AZ104" s="17" t="n">
        <f aca="true">RAND()</f>
        <v>0.760344927851301</v>
      </c>
    </row>
    <row r="105" customFormat="false" ht="15" hidden="false" customHeight="false" outlineLevel="0" collapsed="false">
      <c r="A105" s="0" t="n">
        <v>11</v>
      </c>
      <c r="B105" s="0" t="n">
        <f aca="false">$B$7+A105</f>
        <v>2038</v>
      </c>
      <c r="C105" s="14" t="n">
        <f aca="false">IF(A105&gt;$B$6,0,SUMIF(B24:B31,A105,E24:E31)+IF(A105=$B$6,E32,0))</f>
        <v>0</v>
      </c>
      <c r="D105" s="14" t="n">
        <f aca="false">IF(A105&gt;$B$6,0,SUMIF(B24:B31,A105,F24:F31))</f>
        <v>0</v>
      </c>
      <c r="E105" s="14" t="n">
        <f aca="false">IF(A105&gt;$B$6,0,SUMIF(K24:K26,A105,N24:N26)+IF(A105=$B$6,N27,0))</f>
        <v>0</v>
      </c>
      <c r="F105" s="14" t="n">
        <f aca="false">IF(A105&gt;$B$6,0,SUMIF(K24:K26,A105,O24:O26))</f>
        <v>0</v>
      </c>
      <c r="G105" s="14" t="n">
        <f aca="false">G104+IF(A105&gt;$B$6,0,SUMIF(B24:B31,A105,G24:G31)+IF(A105=$B$6,G32,0))</f>
        <v>6205724.5695079</v>
      </c>
      <c r="H105" s="14" t="n">
        <f aca="false">H104+IF(A105&gt;$B$6,0,SUMIF(K24:K26,A105,P24:P26)+IF(A105=$B$6,P27,0))</f>
        <v>8410244.97</v>
      </c>
      <c r="I105" s="17" t="n">
        <f aca="false">IF(A105&gt;$B$6,0,SUMIF(B24:B31,A105,D24:D31)*$B$10)</f>
        <v>0</v>
      </c>
      <c r="J105" s="17" t="n">
        <f aca="false">IF(A105&gt;$B$6,0,SUMIF(K24:K26,A105,M24:M26)*$B$10)</f>
        <v>0</v>
      </c>
      <c r="M105" s="14" t="n">
        <f aca="false">C105+D105</f>
        <v>0</v>
      </c>
      <c r="N105" s="14" t="n">
        <f aca="false">E105+F105</f>
        <v>0</v>
      </c>
      <c r="AK105" s="0" t="n">
        <v>92</v>
      </c>
      <c r="AL105" s="17" t="n">
        <f aca="false">IFERROR(IF(AU105&lt;($AM$6-$AL$6)/($AN$6-$AL$6),$AL$6+SQRT(AU105*($AN$6-$AL$6)*($AM$6-$AL$6)),$AN$6-SQRT((1-AU105)*($AN$6-$AL$6)*($AN$6-$AM$6))),$AM$6)</f>
        <v>5.17368290229143</v>
      </c>
      <c r="AM105" s="17" t="n">
        <f aca="false">IFERROR(IF(AV105&lt;($AM$7-$AL$7)/($AN$7-$AL$7),$AL$7+SQRT(AV105*($AN$7-$AL$7)*($AM$7-$AL$7)),$AN$7-SQRT((1-AV105)*($AN$7-$AL$7)*($AN$7-$AM$7))),$AM$7)</f>
        <v>1.01654085997027</v>
      </c>
      <c r="AN105" s="17" t="n">
        <f aca="false">IFERROR(IF(AW105&lt;($AM$8-$AL$8)/($AN$8-$AL$8),$AL$8+SQRT(AW105*($AN$8-$AL$8)*($AM$8-$AL$8)),$AN$8-SQRT((1-AW105)*($AN$8-$AL$8)*($AN$8-$AM$8))),$AM$8)</f>
        <v>1.12543503327449</v>
      </c>
      <c r="AO105" s="17" t="n">
        <f aca="false">IFERROR(IF(AX105&lt;($AM$9-$AL$9)/($AN$9-$AL$9),$AL$9+SQRT(AX105*($AN$9-$AL$9)*($AM$9-$AL$9)),$AN$9-SQRT((1-AX105)*($AN$9-$AL$9)*($AN$9-$AM$9))),$AM$9)</f>
        <v>1.09025815741449</v>
      </c>
      <c r="AP105" s="17" t="n">
        <f aca="false">IFERROR(IF(AY105&lt;($AM$10-$AL$10)/($AN$10-$AL$10),$AL$10+SQRT(AY105*($AN$10-$AL$10)*($AM$10-$AL$10)),$AN$10-SQRT((1-AY105)*($AN$10-$AL$10)*($AN$10-$AM$10))),$AM$10)</f>
        <v>0.996943503939393</v>
      </c>
      <c r="AQ105" s="17" t="n">
        <f aca="false">IFERROR(IF(AZ105&lt;($AM$11-$AL$11)/($AN$11-$AL$11),$AL$11+SQRT(AZ105*($AN$11-$AL$11)*($AM$11-$AL$11)),$AN$11-SQRT((1-AZ105)*($AN$11-$AL$11)*($AN$11-$AM$11))),$AM$11)</f>
        <v>0.708923342068441</v>
      </c>
      <c r="AR105" s="17" t="n">
        <f aca="false">SUMPRODUCT((B24:B31&lt;=$B$6)*(C24:C31*AM105+D24:D31*AO105*$B$8*AQ105)/(1+AL105/100)^B24:B31)+C32*AM105*AP105/(1+AL105/100)^$B$6</f>
        <v>7937841.45664303</v>
      </c>
      <c r="AS105" s="17" t="n">
        <f aca="false">SUMPRODUCT((K24:K26&lt;=$B$6)*(L24:L26*AN105+M24:M26*AO105*$B$8*AQ105)/(1+AL105/100)^K24:K26)+L27*AN105*AP105/(1+AL105/100)^$B$6</f>
        <v>9256668.20395657</v>
      </c>
      <c r="AT105" s="17" t="n">
        <f aca="false">AS105-AR105</f>
        <v>1318826.74731353</v>
      </c>
      <c r="AU105" s="17" t="n">
        <f aca="true">RAND()</f>
        <v>0.833228292930867</v>
      </c>
      <c r="AV105" s="17" t="n">
        <f aca="true">RAND()</f>
        <v>0.515527377214046</v>
      </c>
      <c r="AW105" s="17" t="n">
        <f aca="true">RAND()</f>
        <v>0.862076169463764</v>
      </c>
      <c r="AX105" s="17" t="n">
        <f aca="true">RAND()</f>
        <v>0.448246519899408</v>
      </c>
      <c r="AY105" s="17" t="n">
        <f aca="true">RAND()</f>
        <v>0.987811384430248</v>
      </c>
      <c r="AZ105" s="17" t="n">
        <f aca="true">RAND()</f>
        <v>0.654181139622016</v>
      </c>
    </row>
    <row r="106" customFormat="false" ht="15" hidden="false" customHeight="false" outlineLevel="0" collapsed="false">
      <c r="A106" s="0" t="n">
        <v>12</v>
      </c>
      <c r="B106" s="0" t="n">
        <f aca="false">$B$7+A106</f>
        <v>2039</v>
      </c>
      <c r="C106" s="14" t="n">
        <f aca="false">IF(A106&gt;$B$6,0,SUMIF(B24:B31,A106,E24:E31)+IF(A106=$B$6,E32,0))</f>
        <v>547129.3</v>
      </c>
      <c r="D106" s="14" t="n">
        <f aca="false">IF(A106&gt;$B$6,0,SUMIF(B24:B31,A106,F24:F31))</f>
        <v>70731.04</v>
      </c>
      <c r="E106" s="14" t="n">
        <f aca="false">IF(A106&gt;$B$6,0,SUMIF(K24:K26,A106,N24:N26)+IF(A106=$B$6,N27,0))</f>
        <v>0</v>
      </c>
      <c r="F106" s="14" t="n">
        <f aca="false">IF(A106&gt;$B$6,0,SUMIF(K24:K26,A106,O24:O26))</f>
        <v>0</v>
      </c>
      <c r="G106" s="14" t="n">
        <f aca="false">G105+IF(A106&gt;$B$6,0,SUMIF(B24:B31,A106,G24:G31)+IF(A106=$B$6,G32,0))</f>
        <v>6639079.38075309</v>
      </c>
      <c r="H106" s="14" t="n">
        <f aca="false">H105+IF(A106&gt;$B$6,0,SUMIF(K24:K26,A106,P24:P26)+IF(A106=$B$6,P27,0))</f>
        <v>8410244.97</v>
      </c>
      <c r="I106" s="17" t="n">
        <f aca="false">IF(A106&gt;$B$6,0,SUMIF(B24:B31,A106,D24:D31)*$B$10)</f>
        <v>8</v>
      </c>
      <c r="J106" s="17" t="n">
        <f aca="false">IF(A106&gt;$B$6,0,SUMIF(K24:K26,A106,M24:M26)*$B$10)</f>
        <v>0</v>
      </c>
      <c r="M106" s="14" t="n">
        <f aca="false">C106+D106</f>
        <v>617860.34</v>
      </c>
      <c r="N106" s="14" t="n">
        <f aca="false">E106+F106</f>
        <v>0</v>
      </c>
      <c r="AK106" s="0" t="n">
        <v>93</v>
      </c>
      <c r="AL106" s="17" t="n">
        <f aca="false">IFERROR(IF(AU106&lt;($AM$6-$AL$6)/($AN$6-$AL$6),$AL$6+SQRT(AU106*($AN$6-$AL$6)*($AM$6-$AL$6)),$AN$6-SQRT((1-AU106)*($AN$6-$AL$6)*($AN$6-$AM$6))),$AM$6)</f>
        <v>4.250223598967</v>
      </c>
      <c r="AM106" s="17" t="n">
        <f aca="false">IFERROR(IF(AV106&lt;($AM$7-$AL$7)/($AN$7-$AL$7),$AL$7+SQRT(AV106*($AN$7-$AL$7)*($AM$7-$AL$7)),$AN$7-SQRT((1-AV106)*($AN$7-$AL$7)*($AN$7-$AM$7))),$AM$7)</f>
        <v>1.01377590248757</v>
      </c>
      <c r="AN106" s="17" t="n">
        <f aca="false">IFERROR(IF(AW106&lt;($AM$8-$AL$8)/($AN$8-$AL$8),$AL$8+SQRT(AW106*($AN$8-$AL$8)*($AM$8-$AL$8)),$AN$8-SQRT((1-AW106)*($AN$8-$AL$8)*($AN$8-$AM$8))),$AM$8)</f>
        <v>1.05556872236191</v>
      </c>
      <c r="AO106" s="17" t="n">
        <f aca="false">IFERROR(IF(AX106&lt;($AM$9-$AL$9)/($AN$9-$AL$9),$AL$9+SQRT(AX106*($AN$9-$AL$9)*($AM$9-$AL$9)),$AN$9-SQRT((1-AX106)*($AN$9-$AL$9)*($AN$9-$AM$9))),$AM$9)</f>
        <v>0.966014925665661</v>
      </c>
      <c r="AP106" s="17" t="n">
        <f aca="false">IFERROR(IF(AY106&lt;($AM$10-$AL$10)/($AN$10-$AL$10),$AL$10+SQRT(AY106*($AN$10-$AL$10)*($AM$10-$AL$10)),$AN$10-SQRT((1-AY106)*($AN$10-$AL$10)*($AN$10-$AM$10))),$AM$10)</f>
        <v>0.88168741007253</v>
      </c>
      <c r="AQ106" s="17" t="n">
        <f aca="false">IFERROR(IF(AZ106&lt;($AM$11-$AL$11)/($AN$11-$AL$11),$AL$11+SQRT(AZ106*($AN$11-$AL$11)*($AM$11-$AL$11)),$AN$11-SQRT((1-AZ106)*($AN$11-$AL$11)*($AN$11-$AM$11))),$AM$11)</f>
        <v>0.713270833583848</v>
      </c>
      <c r="AR106" s="17" t="n">
        <f aca="false">SUMPRODUCT((B24:B31&lt;=$B$6)*(C24:C31*AM106+D24:D31*AO106*$B$8*AQ106)/(1+AL106/100)^B24:B31)+C32*AM106*AP106/(1+AL106/100)^$B$6</f>
        <v>8258107.19185801</v>
      </c>
      <c r="AS106" s="17" t="n">
        <f aca="false">SUMPRODUCT((K24:K26&lt;=$B$6)*(L24:L26*AN106+M24:M26*AO106*$B$8*AQ106)/(1+AL106/100)^K24:K26)+L27*AN106*AP106/(1+AL106/100)^$B$6</f>
        <v>8670456.97631212</v>
      </c>
      <c r="AT106" s="17" t="n">
        <f aca="false">AS106-AR106</f>
        <v>412349.784454112</v>
      </c>
      <c r="AU106" s="17" t="n">
        <f aca="true">RAND()</f>
        <v>0.6219364872161</v>
      </c>
      <c r="AV106" s="17" t="n">
        <f aca="true">RAND()</f>
        <v>0.503983784483878</v>
      </c>
      <c r="AW106" s="17" t="n">
        <f aca="true">RAND()</f>
        <v>0.663968695786858</v>
      </c>
      <c r="AX106" s="17" t="n">
        <f aca="true">RAND()</f>
        <v>0.289559881257562</v>
      </c>
      <c r="AY106" s="17" t="n">
        <f aca="true">RAND()</f>
        <v>0.582741116031503</v>
      </c>
      <c r="AZ106" s="17" t="n">
        <f aca="true">RAND()</f>
        <v>0.6644342250053</v>
      </c>
    </row>
    <row r="107" customFormat="false" ht="15" hidden="false" customHeight="false" outlineLevel="0" collapsed="false">
      <c r="A107" s="0" t="n">
        <v>13</v>
      </c>
      <c r="B107" s="0" t="n">
        <f aca="false">$B$7+A107</f>
        <v>2040</v>
      </c>
      <c r="C107" s="14" t="n">
        <f aca="false">IF(A107&gt;$B$6,0,SUMIF(B24:B31,A107,E24:E31)+IF(A107=$B$6,E32,0))</f>
        <v>0</v>
      </c>
      <c r="D107" s="14" t="n">
        <f aca="false">IF(A107&gt;$B$6,0,SUMIF(B24:B31,A107,F24:F31))</f>
        <v>0</v>
      </c>
      <c r="E107" s="14" t="n">
        <f aca="false">IF(A107&gt;$B$6,0,SUMIF(K24:K26,A107,N24:N26)+IF(A107=$B$6,N27,0))</f>
        <v>0</v>
      </c>
      <c r="F107" s="14" t="n">
        <f aca="false">IF(A107&gt;$B$6,0,SUMIF(K24:K26,A107,O24:O26))</f>
        <v>0</v>
      </c>
      <c r="G107" s="14" t="n">
        <f aca="false">G106+IF(A107&gt;$B$6,0,SUMIF(B24:B31,A107,G24:G31)+IF(A107=$B$6,G32,0))</f>
        <v>6639079.38075309</v>
      </c>
      <c r="H107" s="14" t="n">
        <f aca="false">H106+IF(A107&gt;$B$6,0,SUMIF(K24:K26,A107,P24:P26)+IF(A107=$B$6,P27,0))</f>
        <v>8410244.97</v>
      </c>
      <c r="I107" s="17" t="n">
        <f aca="false">IF(A107&gt;$B$6,0,SUMIF(B24:B31,A107,D24:D31)*$B$10)</f>
        <v>0</v>
      </c>
      <c r="J107" s="17" t="n">
        <f aca="false">IF(A107&gt;$B$6,0,SUMIF(K24:K26,A107,M24:M26)*$B$10)</f>
        <v>0</v>
      </c>
      <c r="M107" s="14" t="n">
        <f aca="false">C107+D107</f>
        <v>0</v>
      </c>
      <c r="N107" s="14" t="n">
        <f aca="false">E107+F107</f>
        <v>0</v>
      </c>
      <c r="AK107" s="0" t="n">
        <v>94</v>
      </c>
      <c r="AL107" s="17" t="n">
        <f aca="false">IFERROR(IF(AU107&lt;($AM$6-$AL$6)/($AN$6-$AL$6),$AL$6+SQRT(AU107*($AN$6-$AL$6)*($AM$6-$AL$6)),$AN$6-SQRT((1-AU107)*($AN$6-$AL$6)*($AN$6-$AM$6))),$AM$6)</f>
        <v>4.38029523070523</v>
      </c>
      <c r="AM107" s="17" t="n">
        <f aca="false">IFERROR(IF(AV107&lt;($AM$7-$AL$7)/($AN$7-$AL$7),$AL$7+SQRT(AV107*($AN$7-$AL$7)*($AM$7-$AL$7)),$AN$7-SQRT((1-AV107)*($AN$7-$AL$7)*($AN$7-$AM$7))),$AM$7)</f>
        <v>1.06100292499779</v>
      </c>
      <c r="AN107" s="17" t="n">
        <f aca="false">IFERROR(IF(AW107&lt;($AM$8-$AL$8)/($AN$8-$AL$8),$AL$8+SQRT(AW107*($AN$8-$AL$8)*($AM$8-$AL$8)),$AN$8-SQRT((1-AW107)*($AN$8-$AL$8)*($AN$8-$AM$8))),$AM$8)</f>
        <v>1.00496034182926</v>
      </c>
      <c r="AO107" s="17" t="n">
        <f aca="false">IFERROR(IF(AX107&lt;($AM$9-$AL$9)/($AN$9-$AL$9),$AL$9+SQRT(AX107*($AN$9-$AL$9)*($AM$9-$AL$9)),$AN$9-SQRT((1-AX107)*($AN$9-$AL$9)*($AN$9-$AM$9))),$AM$9)</f>
        <v>1.12603170523179</v>
      </c>
      <c r="AP107" s="17" t="n">
        <f aca="false">IFERROR(IF(AY107&lt;($AM$10-$AL$10)/($AN$10-$AL$10),$AL$10+SQRT(AY107*($AN$10-$AL$10)*($AM$10-$AL$10)),$AN$10-SQRT((1-AY107)*($AN$10-$AL$10)*($AN$10-$AM$10))),$AM$10)</f>
        <v>0.995958346044513</v>
      </c>
      <c r="AQ107" s="17" t="n">
        <f aca="false">IFERROR(IF(AZ107&lt;($AM$11-$AL$11)/($AN$11-$AL$11),$AL$11+SQRT(AZ107*($AN$11-$AL$11)*($AM$11-$AL$11)),$AN$11-SQRT((1-AZ107)*($AN$11-$AL$11)*($AN$11-$AM$11))),$AM$11)</f>
        <v>0.666209596790513</v>
      </c>
      <c r="AR107" s="17" t="n">
        <f aca="false">SUMPRODUCT((B24:B31&lt;=$B$6)*(C24:C31*AM107+D24:D31*AO107*$B$8*AQ107)/(1+AL107/100)^B24:B31)+C32*AM107*AP107/(1+AL107/100)^$B$6</f>
        <v>8584707.35050119</v>
      </c>
      <c r="AS107" s="17" t="n">
        <f aca="false">SUMPRODUCT((K24:K26&lt;=$B$6)*(L24:L26*AN107+M24:M26*AO107*$B$8*AQ107)/(1+AL107/100)^K24:K26)+L27*AN107*AP107/(1+AL107/100)^$B$6</f>
        <v>8206106.20897907</v>
      </c>
      <c r="AT107" s="17" t="n">
        <f aca="false">AS107-AR107</f>
        <v>-378601.141522115</v>
      </c>
      <c r="AU107" s="17" t="n">
        <f aca="true">RAND()</f>
        <v>0.656857346086713</v>
      </c>
      <c r="AV107" s="17" t="n">
        <f aca="true">RAND()</f>
        <v>0.682489827916534</v>
      </c>
      <c r="AW107" s="17" t="n">
        <f aca="true">RAND()</f>
        <v>0.466271697098373</v>
      </c>
      <c r="AX107" s="17" t="n">
        <f aca="true">RAND()</f>
        <v>0.490786279826631</v>
      </c>
      <c r="AY107" s="17" t="n">
        <f aca="true">RAND()</f>
        <v>0.983898724044833</v>
      </c>
      <c r="AZ107" s="17" t="n">
        <f aca="true">RAND()</f>
        <v>0.545240680511216</v>
      </c>
    </row>
    <row r="108" customFormat="false" ht="15" hidden="false" customHeight="false" outlineLevel="0" collapsed="false">
      <c r="A108" s="0" t="n">
        <v>14</v>
      </c>
      <c r="B108" s="0" t="n">
        <f aca="false">$B$7+A108</f>
        <v>2041</v>
      </c>
      <c r="C108" s="14" t="n">
        <f aca="false">IF(A108&gt;$B$6,0,SUMIF(B24:B31,A108,E24:E31)+IF(A108=$B$6,E32,0))</f>
        <v>0</v>
      </c>
      <c r="D108" s="14" t="n">
        <f aca="false">IF(A108&gt;$B$6,0,SUMIF(B24:B31,A108,F24:F31))</f>
        <v>0</v>
      </c>
      <c r="E108" s="14" t="n">
        <f aca="false">IF(A108&gt;$B$6,0,SUMIF(K24:K26,A108,N24:N26)+IF(A108=$B$6,N27,0))</f>
        <v>0</v>
      </c>
      <c r="F108" s="14" t="n">
        <f aca="false">IF(A108&gt;$B$6,0,SUMIF(K24:K26,A108,O24:O26))</f>
        <v>0</v>
      </c>
      <c r="G108" s="14" t="n">
        <f aca="false">G107+IF(A108&gt;$B$6,0,SUMIF(B24:B31,A108,G24:G31)+IF(A108=$B$6,G32,0))</f>
        <v>6639079.38075309</v>
      </c>
      <c r="H108" s="14" t="n">
        <f aca="false">H107+IF(A108&gt;$B$6,0,SUMIF(K24:K26,A108,P24:P26)+IF(A108=$B$6,P27,0))</f>
        <v>8410244.97</v>
      </c>
      <c r="I108" s="17" t="n">
        <f aca="false">IF(A108&gt;$B$6,0,SUMIF(B24:B31,A108,D24:D31)*$B$10)</f>
        <v>0</v>
      </c>
      <c r="J108" s="17" t="n">
        <f aca="false">IF(A108&gt;$B$6,0,SUMIF(K24:K26,A108,M24:M26)*$B$10)</f>
        <v>0</v>
      </c>
      <c r="M108" s="14" t="n">
        <f aca="false">C108+D108</f>
        <v>0</v>
      </c>
      <c r="N108" s="14" t="n">
        <f aca="false">E108+F108</f>
        <v>0</v>
      </c>
      <c r="AK108" s="0" t="n">
        <v>95</v>
      </c>
      <c r="AL108" s="17" t="n">
        <f aca="false">IFERROR(IF(AU108&lt;($AM$6-$AL$6)/($AN$6-$AL$6),$AL$6+SQRT(AU108*($AN$6-$AL$6)*($AM$6-$AL$6)),$AN$6-SQRT((1-AU108)*($AN$6-$AL$6)*($AN$6-$AM$6))),$AM$6)</f>
        <v>3.73698634879994</v>
      </c>
      <c r="AM108" s="17" t="n">
        <f aca="false">IFERROR(IF(AV108&lt;($AM$7-$AL$7)/($AN$7-$AL$7),$AL$7+SQRT(AV108*($AN$7-$AL$7)*($AM$7-$AL$7)),$AN$7-SQRT((1-AV108)*($AN$7-$AL$7)*($AN$7-$AM$7))),$AM$7)</f>
        <v>0.862786665960699</v>
      </c>
      <c r="AN108" s="17" t="n">
        <f aca="false">IFERROR(IF(AW108&lt;($AM$8-$AL$8)/($AN$8-$AL$8),$AL$8+SQRT(AW108*($AN$8-$AL$8)*($AM$8-$AL$8)),$AN$8-SQRT((1-AW108)*($AN$8-$AL$8)*($AN$8-$AM$8))),$AM$8)</f>
        <v>1.13508080987578</v>
      </c>
      <c r="AO108" s="17" t="n">
        <f aca="false">IFERROR(IF(AX108&lt;($AM$9-$AL$9)/($AN$9-$AL$9),$AL$9+SQRT(AX108*($AN$9-$AL$9)*($AM$9-$AL$9)),$AN$9-SQRT((1-AX108)*($AN$9-$AL$9)*($AN$9-$AM$9))),$AM$9)</f>
        <v>1.68333956758166</v>
      </c>
      <c r="AP108" s="17" t="n">
        <f aca="false">IFERROR(IF(AY108&lt;($AM$10-$AL$10)/($AN$10-$AL$10),$AL$10+SQRT(AY108*($AN$10-$AL$10)*($AM$10-$AL$10)),$AN$10-SQRT((1-AY108)*($AN$10-$AL$10)*($AN$10-$AM$10))),$AM$10)</f>
        <v>0.965396243605746</v>
      </c>
      <c r="AQ108" s="17" t="n">
        <f aca="false">IFERROR(IF(AZ108&lt;($AM$11-$AL$11)/($AN$11-$AL$11),$AL$11+SQRT(AZ108*($AN$11-$AL$11)*($AM$11-$AL$11)),$AN$11-SQRT((1-AZ108)*($AN$11-$AL$11)*($AN$11-$AM$11))),$AM$11)</f>
        <v>0.781256829810474</v>
      </c>
      <c r="AR108" s="17" t="n">
        <f aca="false">SUMPRODUCT((B24:B31&lt;=$B$6)*(C24:C31*AM108+D24:D31*AO108*$B$8*AQ108)/(1+AL108/100)^B24:B31)+C32*AM108*AP108/(1+AL108/100)^$B$6</f>
        <v>7416635.9656063</v>
      </c>
      <c r="AS108" s="17" t="n">
        <f aca="false">SUMPRODUCT((K24:K26&lt;=$B$6)*(L24:L26*AN108+M24:M26*AO108*$B$8*AQ108)/(1+AL108/100)^K24:K26)+L27*AN108*AP108/(1+AL108/100)^$B$6</f>
        <v>9263605.34393102</v>
      </c>
      <c r="AT108" s="17" t="n">
        <f aca="false">AS108-AR108</f>
        <v>1846969.37832472</v>
      </c>
      <c r="AU108" s="17" t="n">
        <f aca="true">RAND()</f>
        <v>0.467637095604103</v>
      </c>
      <c r="AV108" s="17" t="n">
        <f aca="true">RAND()</f>
        <v>0.043801838027338</v>
      </c>
      <c r="AW108" s="17" t="n">
        <f aca="true">RAND()</f>
        <v>0.882609597699491</v>
      </c>
      <c r="AX108" s="17" t="n">
        <f aca="true">RAND()</f>
        <v>0.933150780360418</v>
      </c>
      <c r="AY108" s="17" t="n">
        <f aca="true">RAND()</f>
        <v>0.866374654249357</v>
      </c>
      <c r="AZ108" s="17" t="n">
        <f aca="true">RAND()</f>
        <v>0.804699695899739</v>
      </c>
    </row>
    <row r="109" customFormat="false" ht="15" hidden="false" customHeight="false" outlineLevel="0" collapsed="false">
      <c r="A109" s="0" t="n">
        <v>15</v>
      </c>
      <c r="B109" s="0" t="n">
        <f aca="false">$B$7+A109</f>
        <v>2042</v>
      </c>
      <c r="C109" s="14" t="n">
        <f aca="false">IF(A109&gt;$B$6,0,SUMIF(B24:B31,A109,E24:E31)+IF(A109=$B$6,E32,0))</f>
        <v>0</v>
      </c>
      <c r="D109" s="14" t="n">
        <f aca="false">IF(A109&gt;$B$6,0,SUMIF(B24:B31,A109,F24:F31))</f>
        <v>0</v>
      </c>
      <c r="E109" s="14" t="n">
        <f aca="false">IF(A109&gt;$B$6,0,SUMIF(K24:K26,A109,N24:N26)+IF(A109=$B$6,N27,0))</f>
        <v>0</v>
      </c>
      <c r="F109" s="14" t="n">
        <f aca="false">IF(A109&gt;$B$6,0,SUMIF(K24:K26,A109,O24:O26))</f>
        <v>0</v>
      </c>
      <c r="G109" s="14" t="n">
        <f aca="false">G108+IF(A109&gt;$B$6,0,SUMIF(B24:B31,A109,G24:G31)+IF(A109=$B$6,G32,0))</f>
        <v>6639079.38075309</v>
      </c>
      <c r="H109" s="14" t="n">
        <f aca="false">H108+IF(A109&gt;$B$6,0,SUMIF(K24:K26,A109,P24:P26)+IF(A109=$B$6,P27,0))</f>
        <v>8410244.97</v>
      </c>
      <c r="I109" s="17" t="n">
        <f aca="false">IF(A109&gt;$B$6,0,SUMIF(B24:B31,A109,D24:D31)*$B$10)</f>
        <v>0</v>
      </c>
      <c r="J109" s="17" t="n">
        <f aca="false">IF(A109&gt;$B$6,0,SUMIF(K24:K26,A109,M24:M26)*$B$10)</f>
        <v>0</v>
      </c>
      <c r="M109" s="14" t="n">
        <f aca="false">C109+D109</f>
        <v>0</v>
      </c>
      <c r="N109" s="14" t="n">
        <f aca="false">E109+F109</f>
        <v>0</v>
      </c>
      <c r="AK109" s="0" t="n">
        <v>96</v>
      </c>
      <c r="AL109" s="17" t="n">
        <f aca="false">IFERROR(IF(AU109&lt;($AM$6-$AL$6)/($AN$6-$AL$6),$AL$6+SQRT(AU109*($AN$6-$AL$6)*($AM$6-$AL$6)),$AN$6-SQRT((1-AU109)*($AN$6-$AL$6)*($AN$6-$AM$6))),$AM$6)</f>
        <v>5.53686397314772</v>
      </c>
      <c r="AM109" s="17" t="n">
        <f aca="false">IFERROR(IF(AV109&lt;($AM$7-$AL$7)/($AN$7-$AL$7),$AL$7+SQRT(AV109*($AN$7-$AL$7)*($AM$7-$AL$7)),$AN$7-SQRT((1-AV109)*($AN$7-$AL$7)*($AN$7-$AM$7))),$AM$7)</f>
        <v>0.990944035565969</v>
      </c>
      <c r="AN109" s="17" t="n">
        <f aca="false">IFERROR(IF(AW109&lt;($AM$8-$AL$8)/($AN$8-$AL$8),$AL$8+SQRT(AW109*($AN$8-$AL$8)*($AM$8-$AL$8)),$AN$8-SQRT((1-AW109)*($AN$8-$AL$8)*($AN$8-$AM$8))),$AM$8)</f>
        <v>1.16056530121075</v>
      </c>
      <c r="AO109" s="17" t="n">
        <f aca="false">IFERROR(IF(AX109&lt;($AM$9-$AL$9)/($AN$9-$AL$9),$AL$9+SQRT(AX109*($AN$9-$AL$9)*($AM$9-$AL$9)),$AN$9-SQRT((1-AX109)*($AN$9-$AL$9)*($AN$9-$AM$9))),$AM$9)</f>
        <v>0.897104984639762</v>
      </c>
      <c r="AP109" s="17" t="n">
        <f aca="false">IFERROR(IF(AY109&lt;($AM$10-$AL$10)/($AN$10-$AL$10),$AL$10+SQRT(AY109*($AN$10-$AL$10)*($AM$10-$AL$10)),$AN$10-SQRT((1-AY109)*($AN$10-$AL$10)*($AN$10-$AM$10))),$AM$10)</f>
        <v>0.863129171578306</v>
      </c>
      <c r="AQ109" s="17" t="n">
        <f aca="false">IFERROR(IF(AZ109&lt;($AM$11-$AL$11)/($AN$11-$AL$11),$AL$11+SQRT(AZ109*($AN$11-$AL$11)*($AM$11-$AL$11)),$AN$11-SQRT((1-AZ109)*($AN$11-$AL$11)*($AN$11-$AM$11))),$AM$11)</f>
        <v>0.520511524141548</v>
      </c>
      <c r="AR109" s="17" t="n">
        <f aca="false">SUMPRODUCT((B24:B31&lt;=$B$6)*(C24:C31*AM109+D24:D31*AO109*$B$8*AQ109)/(1+AL109/100)^B24:B31)+C32*AM109*AP109/(1+AL109/100)^$B$6</f>
        <v>7561701.5417288</v>
      </c>
      <c r="AS109" s="17" t="n">
        <f aca="false">SUMPRODUCT((K24:K26&lt;=$B$6)*(L24:L26*AN109+M24:M26*AO109*$B$8*AQ109)/(1+AL109/100)^K24:K26)+L27*AN109*AP109/(1+AL109/100)^$B$6</f>
        <v>9616979.01450102</v>
      </c>
      <c r="AT109" s="17" t="n">
        <f aca="false">AS109-AR109</f>
        <v>2055277.47277222</v>
      </c>
      <c r="AU109" s="17" t="n">
        <f aca="true">RAND()</f>
        <v>0.892961648346346</v>
      </c>
      <c r="AV109" s="17" t="n">
        <f aca="true">RAND()</f>
        <v>0.405106941313535</v>
      </c>
      <c r="AW109" s="17" t="n">
        <f aca="true">RAND()</f>
        <v>0.928901641355337</v>
      </c>
      <c r="AX109" s="17" t="n">
        <f aca="true">RAND()</f>
        <v>0.210256491767661</v>
      </c>
      <c r="AY109" s="17" t="n">
        <f aca="true">RAND()</f>
        <v>0.527451181004586</v>
      </c>
      <c r="AZ109" s="17" t="n">
        <f aca="true">RAND()</f>
        <v>0.198470743996851</v>
      </c>
    </row>
    <row r="110" customFormat="false" ht="15" hidden="false" customHeight="false" outlineLevel="0" collapsed="false">
      <c r="A110" s="0" t="n">
        <v>16</v>
      </c>
      <c r="B110" s="0" t="n">
        <f aca="false">$B$7+A110</f>
        <v>2043</v>
      </c>
      <c r="C110" s="14" t="n">
        <f aca="false">IF(A110&gt;$B$6,0,SUMIF(B24:B31,A110,E24:E31)+IF(A110=$B$6,E32,0))</f>
        <v>561004.48</v>
      </c>
      <c r="D110" s="14" t="n">
        <f aca="false">IF(A110&gt;$B$6,0,SUMIF(B24:B31,A110,F24:F31))</f>
        <v>70731.04</v>
      </c>
      <c r="E110" s="14" t="n">
        <f aca="false">IF(A110&gt;$B$6,0,SUMIF(K24:K26,A110,N24:N26)+IF(A110=$B$6,N27,0))</f>
        <v>0</v>
      </c>
      <c r="F110" s="14" t="n">
        <f aca="false">IF(A110&gt;$B$6,0,SUMIF(K24:K26,A110,O24:O26))</f>
        <v>0</v>
      </c>
      <c r="G110" s="14" t="n">
        <f aca="false">G109+IF(A110&gt;$B$6,0,SUMIF(B24:B31,A110,G24:G31)+IF(A110=$B$6,G32,0))</f>
        <v>7032756.07114812</v>
      </c>
      <c r="H110" s="14" t="n">
        <f aca="false">H109+IF(A110&gt;$B$6,0,SUMIF(K24:K26,A110,P24:P26)+IF(A110=$B$6,P27,0))</f>
        <v>8410244.97</v>
      </c>
      <c r="I110" s="17" t="n">
        <f aca="false">IF(A110&gt;$B$6,0,SUMIF(B24:B31,A110,D24:D31)*$B$10)</f>
        <v>8</v>
      </c>
      <c r="J110" s="17" t="n">
        <f aca="false">IF(A110&gt;$B$6,0,SUMIF(K24:K26,A110,M24:M26)*$B$10)</f>
        <v>0</v>
      </c>
      <c r="M110" s="14" t="n">
        <f aca="false">C110+D110</f>
        <v>631735.52</v>
      </c>
      <c r="N110" s="14" t="n">
        <f aca="false">E110+F110</f>
        <v>0</v>
      </c>
      <c r="AK110" s="0" t="n">
        <v>97</v>
      </c>
      <c r="AL110" s="17" t="n">
        <f aca="false">IFERROR(IF(AU110&lt;($AM$6-$AL$6)/($AN$6-$AL$6),$AL$6+SQRT(AU110*($AN$6-$AL$6)*($AM$6-$AL$6)),$AN$6-SQRT((1-AU110)*($AN$6-$AL$6)*($AN$6-$AM$6))),$AM$6)</f>
        <v>2.93321989036668</v>
      </c>
      <c r="AM110" s="17" t="n">
        <f aca="false">IFERROR(IF(AV110&lt;($AM$7-$AL$7)/($AN$7-$AL$7),$AL$7+SQRT(AV110*($AN$7-$AL$7)*($AM$7-$AL$7)),$AN$7-SQRT((1-AV110)*($AN$7-$AL$7)*($AN$7-$AM$7))),$AM$7)</f>
        <v>0.904401406355411</v>
      </c>
      <c r="AN110" s="17" t="n">
        <f aca="false">IFERROR(IF(AW110&lt;($AM$8-$AL$8)/($AN$8-$AL$8),$AL$8+SQRT(AW110*($AN$8-$AL$8)*($AM$8-$AL$8)),$AN$8-SQRT((1-AW110)*($AN$8-$AL$8)*($AN$8-$AM$8))),$AM$8)</f>
        <v>0.894889148743121</v>
      </c>
      <c r="AO110" s="17" t="n">
        <f aca="false">IFERROR(IF(AX110&lt;($AM$9-$AL$9)/($AN$9-$AL$9),$AL$9+SQRT(AX110*($AN$9-$AL$9)*($AM$9-$AL$9)),$AN$9-SQRT((1-AX110)*($AN$9-$AL$9)*($AN$9-$AM$9))),$AM$9)</f>
        <v>1.76270895940143</v>
      </c>
      <c r="AP110" s="17" t="n">
        <f aca="false">IFERROR(IF(AY110&lt;($AM$10-$AL$10)/($AN$10-$AL$10),$AL$10+SQRT(AY110*($AN$10-$AL$10)*($AM$10-$AL$10)),$AN$10-SQRT((1-AY110)*($AN$10-$AL$10)*($AN$10-$AM$10))),$AM$10)</f>
        <v>0.915365346584861</v>
      </c>
      <c r="AQ110" s="17" t="n">
        <f aca="false">IFERROR(IF(AZ110&lt;($AM$11-$AL$11)/($AN$11-$AL$11),$AL$11+SQRT(AZ110*($AN$11-$AL$11)*($AM$11-$AL$11)),$AN$11-SQRT((1-AZ110)*($AN$11-$AL$11)*($AN$11-$AM$11))),$AM$11)</f>
        <v>0.644340236648852</v>
      </c>
      <c r="AR110" s="17" t="n">
        <f aca="false">SUMPRODUCT((B24:B31&lt;=$B$6)*(C24:C31*AM110+D24:D31*AO110*$B$8*AQ110)/(1+AL110/100)^B24:B31)+C32*AM110*AP110/(1+AL110/100)^$B$6</f>
        <v>8081675.65190388</v>
      </c>
      <c r="AS110" s="17" t="n">
        <f aca="false">SUMPRODUCT((K24:K26&lt;=$B$6)*(L24:L26*AN110+M24:M26*AO110*$B$8*AQ110)/(1+AL110/100)^K24:K26)+L27*AN110*AP110/(1+AL110/100)^$B$6</f>
        <v>7271748.9400824</v>
      </c>
      <c r="AT110" s="17" t="n">
        <f aca="false">AS110-AR110</f>
        <v>-809926.711821481</v>
      </c>
      <c r="AU110" s="17" t="n">
        <f aca="true">RAND()</f>
        <v>0.174179872755199</v>
      </c>
      <c r="AV110" s="17" t="n">
        <f aca="true">RAND()</f>
        <v>0.12110726276653</v>
      </c>
      <c r="AW110" s="17" t="n">
        <f aca="true">RAND()</f>
        <v>0.100043894991046</v>
      </c>
      <c r="AX110" s="17" t="n">
        <f aca="true">RAND()</f>
        <v>0.962461974701098</v>
      </c>
      <c r="AY110" s="17" t="n">
        <f aca="true">RAND()</f>
        <v>0.690113484574248</v>
      </c>
      <c r="AZ110" s="17" t="n">
        <f aca="true">RAND()</f>
        <v>0.483959994185256</v>
      </c>
    </row>
    <row r="111" customFormat="false" ht="15" hidden="false" customHeight="false" outlineLevel="0" collapsed="false">
      <c r="A111" s="0" t="n">
        <v>17</v>
      </c>
      <c r="B111" s="0" t="n">
        <f aca="false">$B$7+A111</f>
        <v>2044</v>
      </c>
      <c r="C111" s="14" t="n">
        <f aca="false">IF(A111&gt;$B$6,0,SUMIF(B24:B31,A111,E24:E31)+IF(A111=$B$6,E32,0))</f>
        <v>0</v>
      </c>
      <c r="D111" s="14" t="n">
        <f aca="false">IF(A111&gt;$B$6,0,SUMIF(B24:B31,A111,F24:F31))</f>
        <v>0</v>
      </c>
      <c r="E111" s="14" t="n">
        <f aca="false">IF(A111&gt;$B$6,0,SUMIF(K24:K26,A111,N24:N26)+IF(A111=$B$6,N27,0))</f>
        <v>0</v>
      </c>
      <c r="F111" s="14" t="n">
        <f aca="false">IF(A111&gt;$B$6,0,SUMIF(K24:K26,A111,O24:O26))</f>
        <v>0</v>
      </c>
      <c r="G111" s="14" t="n">
        <f aca="false">G110+IF(A111&gt;$B$6,0,SUMIF(B24:B31,A111,G24:G31)+IF(A111=$B$6,G32,0))</f>
        <v>7032756.07114812</v>
      </c>
      <c r="H111" s="14" t="n">
        <f aca="false">H110+IF(A111&gt;$B$6,0,SUMIF(K24:K26,A111,P24:P26)+IF(A111=$B$6,P27,0))</f>
        <v>8410244.97</v>
      </c>
      <c r="I111" s="17" t="n">
        <f aca="false">IF(A111&gt;$B$6,0,SUMIF(B24:B31,A111,D24:D31)*$B$10)</f>
        <v>0</v>
      </c>
      <c r="J111" s="17" t="n">
        <f aca="false">IF(A111&gt;$B$6,0,SUMIF(K24:K26,A111,M24:M26)*$B$10)</f>
        <v>0</v>
      </c>
      <c r="M111" s="14" t="n">
        <f aca="false">C111+D111</f>
        <v>0</v>
      </c>
      <c r="N111" s="14" t="n">
        <f aca="false">E111+F111</f>
        <v>0</v>
      </c>
      <c r="AK111" s="0" t="n">
        <v>98</v>
      </c>
      <c r="AL111" s="17" t="n">
        <f aca="false">IFERROR(IF(AU111&lt;($AM$6-$AL$6)/($AN$6-$AL$6),$AL$6+SQRT(AU111*($AN$6-$AL$6)*($AM$6-$AL$6)),$AN$6-SQRT((1-AU111)*($AN$6-$AL$6)*($AN$6-$AM$6))),$AM$6)</f>
        <v>3.58726444593516</v>
      </c>
      <c r="AM111" s="17" t="n">
        <f aca="false">IFERROR(IF(AV111&lt;($AM$7-$AL$7)/($AN$7-$AL$7),$AL$7+SQRT(AV111*($AN$7-$AL$7)*($AM$7-$AL$7)),$AN$7-SQRT((1-AV111)*($AN$7-$AL$7)*($AN$7-$AM$7))),$AM$7)</f>
        <v>0.983159463846449</v>
      </c>
      <c r="AN111" s="17" t="n">
        <f aca="false">IFERROR(IF(AW111&lt;($AM$8-$AL$8)/($AN$8-$AL$8),$AL$8+SQRT(AW111*($AN$8-$AL$8)*($AM$8-$AL$8)),$AN$8-SQRT((1-AW111)*($AN$8-$AL$8)*($AN$8-$AM$8))),$AM$8)</f>
        <v>1.01912422507076</v>
      </c>
      <c r="AO111" s="17" t="n">
        <f aca="false">IFERROR(IF(AX111&lt;($AM$9-$AL$9)/($AN$9-$AL$9),$AL$9+SQRT(AX111*($AN$9-$AL$9)*($AM$9-$AL$9)),$AN$9-SQRT((1-AX111)*($AN$9-$AL$9)*($AN$9-$AM$9))),$AM$9)</f>
        <v>1.10496110144302</v>
      </c>
      <c r="AP111" s="17" t="n">
        <f aca="false">IFERROR(IF(AY111&lt;($AM$10-$AL$10)/($AN$10-$AL$10),$AL$10+SQRT(AY111*($AN$10-$AL$10)*($AM$10-$AL$10)),$AN$10-SQRT((1-AY111)*($AN$10-$AL$10)*($AN$10-$AM$10))),$AM$10)</f>
        <v>0.90227726060403</v>
      </c>
      <c r="AQ111" s="17" t="n">
        <f aca="false">IFERROR(IF(AZ111&lt;($AM$11-$AL$11)/($AN$11-$AL$11),$AL$11+SQRT(AZ111*($AN$11-$AL$11)*($AM$11-$AL$11)),$AN$11-SQRT((1-AZ111)*($AN$11-$AL$11)*($AN$11-$AM$11))),$AM$11)</f>
        <v>0.760985745029162</v>
      </c>
      <c r="AR111" s="17" t="n">
        <f aca="false">SUMPRODUCT((B24:B31&lt;=$B$6)*(C24:C31*AM111+D24:D31*AO111*$B$8*AQ111)/(1+AL111/100)^B24:B31)+C32*AM111*AP111/(1+AL111/100)^$B$6</f>
        <v>8340635.06239823</v>
      </c>
      <c r="AS111" s="17" t="n">
        <f aca="false">SUMPRODUCT((K24:K26&lt;=$B$6)*(L24:L26*AN111+M24:M26*AO111*$B$8*AQ111)/(1+AL111/100)^K24:K26)+L27*AN111*AP111/(1+AL111/100)^$B$6</f>
        <v>8313894.19895217</v>
      </c>
      <c r="AT111" s="17" t="n">
        <f aca="false">AS111-AR111</f>
        <v>-26740.8634460643</v>
      </c>
      <c r="AU111" s="17" t="n">
        <f aca="true">RAND()</f>
        <v>0.417661801901088</v>
      </c>
      <c r="AV111" s="17" t="n">
        <f aca="true">RAND()</f>
        <v>0.372748768850207</v>
      </c>
      <c r="AW111" s="17" t="n">
        <f aca="true">RAND()</f>
        <v>0.526190013785108</v>
      </c>
      <c r="AX111" s="17" t="n">
        <f aca="true">RAND()</f>
        <v>0.465936913379943</v>
      </c>
      <c r="AY111" s="17" t="n">
        <f aca="true">RAND()</f>
        <v>0.64730797759633</v>
      </c>
      <c r="AZ111" s="17" t="n">
        <f aca="true">RAND()</f>
        <v>0.766825248656061</v>
      </c>
    </row>
    <row r="112" customFormat="false" ht="15" hidden="false" customHeight="false" outlineLevel="0" collapsed="false">
      <c r="A112" s="0" t="n">
        <v>18</v>
      </c>
      <c r="B112" s="0" t="n">
        <f aca="false">$B$7+A112</f>
        <v>2045</v>
      </c>
      <c r="C112" s="14" t="n">
        <f aca="false">IF(A112&gt;$B$6,0,SUMIF(B24:B31,A112,E24:E31)+IF(A112=$B$6,E32,0))</f>
        <v>0</v>
      </c>
      <c r="D112" s="14" t="n">
        <f aca="false">IF(A112&gt;$B$6,0,SUMIF(B24:B31,A112,F24:F31))</f>
        <v>0</v>
      </c>
      <c r="E112" s="14" t="n">
        <f aca="false">IF(A112&gt;$B$6,0,SUMIF(K24:K26,A112,N24:N26)+IF(A112=$B$6,N27,0))</f>
        <v>0</v>
      </c>
      <c r="F112" s="14" t="n">
        <f aca="false">IF(A112&gt;$B$6,0,SUMIF(K24:K26,A112,O24:O26))</f>
        <v>0</v>
      </c>
      <c r="G112" s="14" t="n">
        <f aca="false">G111+IF(A112&gt;$B$6,0,SUMIF(B24:B31,A112,G24:G31)+IF(A112=$B$6,G32,0))</f>
        <v>7032756.07114812</v>
      </c>
      <c r="H112" s="14" t="n">
        <f aca="false">H111+IF(A112&gt;$B$6,0,SUMIF(K24:K26,A112,P24:P26)+IF(A112=$B$6,P27,0))</f>
        <v>8410244.97</v>
      </c>
      <c r="I112" s="17" t="n">
        <f aca="false">IF(A112&gt;$B$6,0,SUMIF(B24:B31,A112,D24:D31)*$B$10)</f>
        <v>0</v>
      </c>
      <c r="J112" s="17" t="n">
        <f aca="false">IF(A112&gt;$B$6,0,SUMIF(K24:K26,A112,M24:M26)*$B$10)</f>
        <v>0</v>
      </c>
      <c r="M112" s="14" t="n">
        <f aca="false">C112+D112</f>
        <v>0</v>
      </c>
      <c r="N112" s="14" t="n">
        <f aca="false">E112+F112</f>
        <v>0</v>
      </c>
      <c r="AK112" s="0" t="n">
        <v>99</v>
      </c>
      <c r="AL112" s="17" t="n">
        <f aca="false">IFERROR(IF(AU112&lt;($AM$6-$AL$6)/($AN$6-$AL$6),$AL$6+SQRT(AU112*($AN$6-$AL$6)*($AM$6-$AL$6)),$AN$6-SQRT((1-AU112)*($AN$6-$AL$6)*($AN$6-$AM$6))),$AM$6)</f>
        <v>4.93297348247373</v>
      </c>
      <c r="AM112" s="17" t="n">
        <f aca="false">IFERROR(IF(AV112&lt;($AM$7-$AL$7)/($AN$7-$AL$7),$AL$7+SQRT(AV112*($AN$7-$AL$7)*($AM$7-$AL$7)),$AN$7-SQRT((1-AV112)*($AN$7-$AL$7)*($AN$7-$AM$7))),$AM$7)</f>
        <v>1.07301793450145</v>
      </c>
      <c r="AN112" s="17" t="n">
        <f aca="false">IFERROR(IF(AW112&lt;($AM$8-$AL$8)/($AN$8-$AL$8),$AL$8+SQRT(AW112*($AN$8-$AL$8)*($AM$8-$AL$8)),$AN$8-SQRT((1-AW112)*($AN$8-$AL$8)*($AN$8-$AM$8))),$AM$8)</f>
        <v>0.978473803024443</v>
      </c>
      <c r="AO112" s="17" t="n">
        <f aca="false">IFERROR(IF(AX112&lt;($AM$9-$AL$9)/($AN$9-$AL$9),$AL$9+SQRT(AX112*($AN$9-$AL$9)*($AM$9-$AL$9)),$AN$9-SQRT((1-AX112)*($AN$9-$AL$9)*($AN$9-$AM$9))),$AM$9)</f>
        <v>1.72859569769519</v>
      </c>
      <c r="AP112" s="17" t="n">
        <f aca="false">IFERROR(IF(AY112&lt;($AM$10-$AL$10)/($AN$10-$AL$10),$AL$10+SQRT(AY112*($AN$10-$AL$10)*($AM$10-$AL$10)),$AN$10-SQRT((1-AY112)*($AN$10-$AL$10)*($AN$10-$AM$10))),$AM$10)</f>
        <v>0.519970719051436</v>
      </c>
      <c r="AQ112" s="17" t="n">
        <f aca="false">IFERROR(IF(AZ112&lt;($AM$11-$AL$11)/($AN$11-$AL$11),$AL$11+SQRT(AZ112*($AN$11-$AL$11)*($AM$11-$AL$11)),$AN$11-SQRT((1-AZ112)*($AN$11-$AL$11)*($AN$11-$AM$11))),$AM$11)</f>
        <v>0.422414661824909</v>
      </c>
      <c r="AR112" s="17" t="n">
        <f aca="false">SUMPRODUCT((B24:B31&lt;=$B$6)*(C24:C31*AM112+D24:D31*AO112*$B$8*AQ112)/(1+AL112/100)^B24:B31)+C32*AM112*AP112/(1+AL112/100)^$B$6</f>
        <v>8484827.29237521</v>
      </c>
      <c r="AS112" s="17" t="n">
        <f aca="false">SUMPRODUCT((K24:K26&lt;=$B$6)*(L24:L26*AN112+M24:M26*AO112*$B$8*AQ112)/(1+AL112/100)^K24:K26)+L27*AN112*AP112/(1+AL112/100)^$B$6</f>
        <v>8266230.10846984</v>
      </c>
      <c r="AT112" s="17" t="n">
        <f aca="false">AS112-AR112</f>
        <v>-218597.183905374</v>
      </c>
      <c r="AU112" s="17" t="n">
        <f aca="true">RAND()</f>
        <v>0.786370068792162</v>
      </c>
      <c r="AV112" s="17" t="n">
        <f aca="true">RAND()</f>
        <v>0.721576431038804</v>
      </c>
      <c r="AW112" s="17" t="n">
        <f aca="true">RAND()</f>
        <v>0.353921092955639</v>
      </c>
      <c r="AX112" s="17" t="n">
        <f aca="true">RAND()</f>
        <v>0.950893136460291</v>
      </c>
      <c r="AY112" s="17" t="n">
        <f aca="true">RAND()</f>
        <v>0.00159531847772554</v>
      </c>
      <c r="AZ112" s="17" t="n">
        <f aca="true">RAND()</f>
        <v>0.0611646915498235</v>
      </c>
    </row>
    <row r="113" customFormat="false" ht="15" hidden="false" customHeight="false" outlineLevel="0" collapsed="false">
      <c r="A113" s="0" t="n">
        <v>19</v>
      </c>
      <c r="B113" s="0" t="n">
        <f aca="false">$B$7+A113</f>
        <v>2046</v>
      </c>
      <c r="C113" s="14" t="n">
        <f aca="false">IF(A113&gt;$B$6,0,SUMIF(B24:B31,A113,E24:E31)+IF(A113=$B$6,E32,0))</f>
        <v>0</v>
      </c>
      <c r="D113" s="14" t="n">
        <f aca="false">IF(A113&gt;$B$6,0,SUMIF(B24:B31,A113,F24:F31))</f>
        <v>0</v>
      </c>
      <c r="E113" s="14" t="n">
        <f aca="false">IF(A113&gt;$B$6,0,SUMIF(K24:K26,A113,N24:N26)+IF(A113=$B$6,N27,0))</f>
        <v>306563.68</v>
      </c>
      <c r="F113" s="14" t="n">
        <f aca="false">IF(A113&gt;$B$6,0,SUMIF(K24:K26,A113,O24:O26))</f>
        <v>79572.42</v>
      </c>
      <c r="G113" s="14" t="n">
        <f aca="false">G112+IF(A113&gt;$B$6,0,SUMIF(B24:B31,A113,G24:G31)+IF(A113=$B$6,G32,0))</f>
        <v>7032756.07114812</v>
      </c>
      <c r="H113" s="14" t="n">
        <f aca="false">H112+IF(A113&gt;$B$6,0,SUMIF(K24:K26,A113,P24:P26)+IF(A113=$B$6,P27,0))</f>
        <v>8630452.99227765</v>
      </c>
      <c r="I113" s="17" t="n">
        <f aca="false">IF(A113&gt;$B$6,0,SUMIF(B24:B31,A113,D24:D31)*$B$10)</f>
        <v>0</v>
      </c>
      <c r="J113" s="17" t="n">
        <f aca="false">IF(A113&gt;$B$6,0,SUMIF(K24:K26,A113,M24:M26)*$B$10)</f>
        <v>9</v>
      </c>
      <c r="M113" s="14" t="n">
        <f aca="false">C113+D113</f>
        <v>0</v>
      </c>
      <c r="N113" s="14" t="n">
        <f aca="false">E113+F113</f>
        <v>386136.1</v>
      </c>
      <c r="AK113" s="0" t="n">
        <v>100</v>
      </c>
      <c r="AL113" s="17" t="n">
        <f aca="false">IFERROR(IF(AU113&lt;($AM$6-$AL$6)/($AN$6-$AL$6),$AL$6+SQRT(AU113*($AN$6-$AL$6)*($AM$6-$AL$6)),$AN$6-SQRT((1-AU113)*($AN$6-$AL$6)*($AN$6-$AM$6))),$AM$6)</f>
        <v>2.95753133716374</v>
      </c>
      <c r="AM113" s="17" t="n">
        <f aca="false">IFERROR(IF(AV113&lt;($AM$7-$AL$7)/($AN$7-$AL$7),$AL$7+SQRT(AV113*($AN$7-$AL$7)*($AM$7-$AL$7)),$AN$7-SQRT((1-AV113)*($AN$7-$AL$7)*($AN$7-$AM$7))),$AM$7)</f>
        <v>0.86154924993739</v>
      </c>
      <c r="AN113" s="17" t="n">
        <f aca="false">IFERROR(IF(AW113&lt;($AM$8-$AL$8)/($AN$8-$AL$8),$AL$8+SQRT(AW113*($AN$8-$AL$8)*($AM$8-$AL$8)),$AN$8-SQRT((1-AW113)*($AN$8-$AL$8)*($AN$8-$AM$8))),$AM$8)</f>
        <v>1.17267505548248</v>
      </c>
      <c r="AO113" s="17" t="n">
        <f aca="false">IFERROR(IF(AX113&lt;($AM$9-$AL$9)/($AN$9-$AL$9),$AL$9+SQRT(AX113*($AN$9-$AL$9)*($AM$9-$AL$9)),$AN$9-SQRT((1-AX113)*($AN$9-$AL$9)*($AN$9-$AM$9))),$AM$9)</f>
        <v>0.867332253775864</v>
      </c>
      <c r="AP113" s="17" t="n">
        <f aca="false">IFERROR(IF(AY113&lt;($AM$10-$AL$10)/($AN$10-$AL$10),$AL$10+SQRT(AY113*($AN$10-$AL$10)*($AM$10-$AL$10)),$AN$10-SQRT((1-AY113)*($AN$10-$AL$10)*($AN$10-$AM$10))),$AM$10)</f>
        <v>0.667955160262485</v>
      </c>
      <c r="AQ113" s="17" t="n">
        <f aca="false">IFERROR(IF(AZ113&lt;($AM$11-$AL$11)/($AN$11-$AL$11),$AL$11+SQRT(AZ113*($AN$11-$AL$11)*($AM$11-$AL$11)),$AN$11-SQRT((1-AZ113)*($AN$11-$AL$11)*($AN$11-$AM$11))),$AM$11)</f>
        <v>0.626231226763119</v>
      </c>
      <c r="AR113" s="17" t="n">
        <f aca="false">SUMPRODUCT((B24:B31&lt;=$B$6)*(C24:C31*AM113+D24:D31*AO113*$B$8*AQ113)/(1+AL113/100)^B24:B31)+C32*AM113*AP113/(1+AL113/100)^$B$6</f>
        <v>7543049.12862547</v>
      </c>
      <c r="AS113" s="17" t="n">
        <f aca="false">SUMPRODUCT((K24:K26&lt;=$B$6)*(L24:L26*AN113+M24:M26*AO113*$B$8*AQ113)/(1+AL113/100)^K24:K26)+L27*AN113*AP113/(1+AL113/100)^$B$6</f>
        <v>9675047.27468764</v>
      </c>
      <c r="AT113" s="17" t="n">
        <f aca="false">AS113-AR113</f>
        <v>2131998.14606217</v>
      </c>
      <c r="AU113" s="17" t="n">
        <f aca="true">RAND()</f>
        <v>0.183373252330114</v>
      </c>
      <c r="AV113" s="17" t="n">
        <f aca="true">RAND()</f>
        <v>0.0420923351983925</v>
      </c>
      <c r="AW113" s="17" t="n">
        <f aca="true">RAND()</f>
        <v>0.946852026269886</v>
      </c>
      <c r="AX113" s="17" t="n">
        <f aca="true">RAND()</f>
        <v>0.179910646218741</v>
      </c>
      <c r="AY113" s="17" t="n">
        <f aca="true">RAND()</f>
        <v>0.112835743435188</v>
      </c>
      <c r="AZ113" s="17" t="n">
        <f aca="true">RAND()</f>
        <v>0.434395156389262</v>
      </c>
    </row>
    <row r="114" customFormat="false" ht="15" hidden="false" customHeight="false" outlineLevel="0" collapsed="false">
      <c r="A114" s="0" t="n">
        <v>20</v>
      </c>
      <c r="B114" s="0" t="n">
        <f aca="false">$B$7+A114</f>
        <v>2047</v>
      </c>
      <c r="C114" s="14" t="n">
        <f aca="false">IF(A114&gt;$B$6,0,SUMIF(B24:B31,A114,E24:E31)+IF(A114=$B$6,E32,0))</f>
        <v>2302557.72</v>
      </c>
      <c r="D114" s="14" t="n">
        <f aca="false">IF(A114&gt;$B$6,0,SUMIF(B24:B31,A114,F24:F31))</f>
        <v>132620.7</v>
      </c>
      <c r="E114" s="14" t="n">
        <f aca="false">IF(A114&gt;$B$6,0,SUMIF(K24:K26,A114,N24:N26)+IF(A114=$B$6,N27,0))</f>
        <v>0</v>
      </c>
      <c r="F114" s="14" t="n">
        <f aca="false">IF(A114&gt;$B$6,0,SUMIF(K24:K26,A114,O24:O26))</f>
        <v>0</v>
      </c>
      <c r="G114" s="14" t="n">
        <f aca="false">G113+IF(A114&gt;$B$6,0,SUMIF(B24:B31,A114,G24:G31)+IF(A114=$B$6,G32,0))</f>
        <v>8381055.31941991</v>
      </c>
      <c r="H114" s="14" t="n">
        <f aca="false">H113+IF(A114&gt;$B$6,0,SUMIF(K24:K26,A114,P24:P26)+IF(A114=$B$6,P27,0))</f>
        <v>8630452.99227765</v>
      </c>
      <c r="I114" s="17" t="n">
        <f aca="false">IF(A114&gt;$B$6,0,SUMIF(B24:B31,A114,D24:D31)*$B$10)</f>
        <v>15</v>
      </c>
      <c r="J114" s="17" t="n">
        <f aca="false">IF(A114&gt;$B$6,0,SUMIF(K24:K26,A114,M24:M26)*$B$10)</f>
        <v>0</v>
      </c>
      <c r="M114" s="14" t="n">
        <f aca="false">C114+D114</f>
        <v>2435178.42</v>
      </c>
      <c r="N114" s="14" t="n">
        <f aca="false">E114+F114</f>
        <v>0</v>
      </c>
      <c r="AK114" s="0" t="n">
        <v>101</v>
      </c>
      <c r="AL114" s="17" t="n">
        <f aca="false">IFERROR(IF(AU114&lt;($AM$6-$AL$6)/($AN$6-$AL$6),$AL$6+SQRT(AU114*($AN$6-$AL$6)*($AM$6-$AL$6)),$AN$6-SQRT((1-AU114)*($AN$6-$AL$6)*($AN$6-$AM$6))),$AM$6)</f>
        <v>4.20077589020322</v>
      </c>
      <c r="AM114" s="17" t="n">
        <f aca="false">IFERROR(IF(AV114&lt;($AM$7-$AL$7)/($AN$7-$AL$7),$AL$7+SQRT(AV114*($AN$7-$AL$7)*($AM$7-$AL$7)),$AN$7-SQRT((1-AV114)*($AN$7-$AL$7)*($AN$7-$AM$7))),$AM$7)</f>
        <v>1.12308002667751</v>
      </c>
      <c r="AN114" s="17" t="n">
        <f aca="false">IFERROR(IF(AW114&lt;($AM$8-$AL$8)/($AN$8-$AL$8),$AL$8+SQRT(AW114*($AN$8-$AL$8)*($AM$8-$AL$8)),$AN$8-SQRT((1-AW114)*($AN$8-$AL$8)*($AN$8-$AM$8))),$AM$8)</f>
        <v>0.970807099789888</v>
      </c>
      <c r="AO114" s="17" t="n">
        <f aca="false">IFERROR(IF(AX114&lt;($AM$9-$AL$9)/($AN$9-$AL$9),$AL$9+SQRT(AX114*($AN$9-$AL$9)*($AM$9-$AL$9)),$AN$9-SQRT((1-AX114)*($AN$9-$AL$9)*($AN$9-$AM$9))),$AM$9)</f>
        <v>0.874536061623445</v>
      </c>
      <c r="AP114" s="17" t="n">
        <f aca="false">IFERROR(IF(AY114&lt;($AM$10-$AL$10)/($AN$10-$AL$10),$AL$10+SQRT(AY114*($AN$10-$AL$10)*($AM$10-$AL$10)),$AN$10-SQRT((1-AY114)*($AN$10-$AL$10)*($AN$10-$AM$10))),$AM$10)</f>
        <v>0.670577490769804</v>
      </c>
      <c r="AQ114" s="17" t="n">
        <f aca="false">IFERROR(IF(AZ114&lt;($AM$11-$AL$11)/($AN$11-$AL$11),$AL$11+SQRT(AZ114*($AN$11-$AL$11)*($AM$11-$AL$11)),$AN$11-SQRT((1-AZ114)*($AN$11-$AL$11)*($AN$11-$AM$11))),$AM$11)</f>
        <v>0.942859186563159</v>
      </c>
      <c r="AR114" s="17" t="n">
        <f aca="false">SUMPRODUCT((B24:B31&lt;=$B$6)*(C24:C31*AM114+D24:D31*AO114*$B$8*AQ114)/(1+AL114/100)^B24:B31)+C32*AM114*AP114/(1+AL114/100)^$B$6</f>
        <v>9207344.5030283</v>
      </c>
      <c r="AS114" s="17" t="n">
        <f aca="false">SUMPRODUCT((K24:K26&lt;=$B$6)*(L24:L26*AN114+M24:M26*AO114*$B$8*AQ114)/(1+AL114/100)^K24:K26)+L27*AN114*AP114/(1+AL114/100)^$B$6</f>
        <v>8112756.23727807</v>
      </c>
      <c r="AT114" s="17" t="n">
        <f aca="false">AS114-AR114</f>
        <v>-1094588.26575024</v>
      </c>
      <c r="AU114" s="17" t="n">
        <f aca="true">RAND()</f>
        <v>0.60821721915662</v>
      </c>
      <c r="AV114" s="17" t="n">
        <f aca="true">RAND()</f>
        <v>0.856811736638387</v>
      </c>
      <c r="AW114" s="17" t="n">
        <f aca="true">RAND()</f>
        <v>0.324167392651476</v>
      </c>
      <c r="AX114" s="17" t="n">
        <f aca="true">RAND()</f>
        <v>0.187036348608534</v>
      </c>
      <c r="AY114" s="17" t="n">
        <f aca="true">RAND()</f>
        <v>0.116386721429291</v>
      </c>
      <c r="AZ114" s="17" t="n">
        <f aca="true">RAND()</f>
        <v>0.986673173223576</v>
      </c>
    </row>
    <row r="115" customFormat="false" ht="15" hidden="false" customHeight="false" outlineLevel="0" collapsed="false">
      <c r="A115" s="0" t="n">
        <v>21</v>
      </c>
      <c r="B115" s="0" t="n">
        <f aca="false">$B$7+A115</f>
        <v>2048</v>
      </c>
      <c r="C115" s="14" t="n">
        <f aca="false">IF(A115&gt;$B$6,0,SUMIF(B24:B31,A115,E24:E31)+IF(A115=$B$6,E32,0))</f>
        <v>0</v>
      </c>
      <c r="D115" s="14" t="n">
        <f aca="false">IF(A115&gt;$B$6,0,SUMIF(B24:B31,A115,F24:F31))</f>
        <v>0</v>
      </c>
      <c r="E115" s="14" t="n">
        <f aca="false">IF(A115&gt;$B$6,0,SUMIF(K24:K26,A115,N24:N26)+IF(A115=$B$6,N27,0))</f>
        <v>0</v>
      </c>
      <c r="F115" s="14" t="n">
        <f aca="false">IF(A115&gt;$B$6,0,SUMIF(K24:K26,A115,O24:O26))</f>
        <v>0</v>
      </c>
      <c r="G115" s="14" t="n">
        <f aca="false">G114+IF(A115&gt;$B$6,0,SUMIF(B24:B31,A115,G24:G31)+IF(A115=$B$6,G32,0))</f>
        <v>8381055.31941991</v>
      </c>
      <c r="H115" s="14" t="n">
        <f aca="false">H114+IF(A115&gt;$B$6,0,SUMIF(K24:K26,A115,P24:P26)+IF(A115=$B$6,P27,0))</f>
        <v>8630452.99227765</v>
      </c>
      <c r="I115" s="17" t="n">
        <f aca="false">IF(A115&gt;$B$6,0,SUMIF(B24:B31,A115,D24:D31)*$B$10)</f>
        <v>0</v>
      </c>
      <c r="J115" s="17" t="n">
        <f aca="false">IF(A115&gt;$B$6,0,SUMIF(K24:K26,A115,M24:M26)*$B$10)</f>
        <v>0</v>
      </c>
      <c r="M115" s="14" t="n">
        <f aca="false">C115+D115</f>
        <v>0</v>
      </c>
      <c r="N115" s="14" t="n">
        <f aca="false">E115+F115</f>
        <v>0</v>
      </c>
      <c r="AK115" s="0" t="n">
        <v>102</v>
      </c>
      <c r="AL115" s="17" t="n">
        <f aca="false">IFERROR(IF(AU115&lt;($AM$6-$AL$6)/($AN$6-$AL$6),$AL$6+SQRT(AU115*($AN$6-$AL$6)*($AM$6-$AL$6)),$AN$6-SQRT((1-AU115)*($AN$6-$AL$6)*($AN$6-$AM$6))),$AM$6)</f>
        <v>5.23716584268573</v>
      </c>
      <c r="AM115" s="17" t="n">
        <f aca="false">IFERROR(IF(AV115&lt;($AM$7-$AL$7)/($AN$7-$AL$7),$AL$7+SQRT(AV115*($AN$7-$AL$7)*($AM$7-$AL$7)),$AN$7-SQRT((1-AV115)*($AN$7-$AL$7)*($AN$7-$AM$7))),$AM$7)</f>
        <v>0.972523919240335</v>
      </c>
      <c r="AN115" s="17" t="n">
        <f aca="false">IFERROR(IF(AW115&lt;($AM$8-$AL$8)/($AN$8-$AL$8),$AL$8+SQRT(AW115*($AN$8-$AL$8)*($AM$8-$AL$8)),$AN$8-SQRT((1-AW115)*($AN$8-$AL$8)*($AN$8-$AM$8))),$AM$8)</f>
        <v>1.08022531694945</v>
      </c>
      <c r="AO115" s="17" t="n">
        <f aca="false">IFERROR(IF(AX115&lt;($AM$9-$AL$9)/($AN$9-$AL$9),$AL$9+SQRT(AX115*($AN$9-$AL$9)*($AM$9-$AL$9)),$AN$9-SQRT((1-AX115)*($AN$9-$AL$9)*($AN$9-$AM$9))),$AM$9)</f>
        <v>1.47200009339837</v>
      </c>
      <c r="AP115" s="17" t="n">
        <f aca="false">IFERROR(IF(AY115&lt;($AM$10-$AL$10)/($AN$10-$AL$10),$AL$10+SQRT(AY115*($AN$10-$AL$10)*($AM$10-$AL$10)),$AN$10-SQRT((1-AY115)*($AN$10-$AL$10)*($AN$10-$AM$10))),$AM$10)</f>
        <v>0.908296448841035</v>
      </c>
      <c r="AQ115" s="17" t="n">
        <f aca="false">IFERROR(IF(AZ115&lt;($AM$11-$AL$11)/($AN$11-$AL$11),$AL$11+SQRT(AZ115*($AN$11-$AL$11)*($AM$11-$AL$11)),$AN$11-SQRT((1-AZ115)*($AN$11-$AL$11)*($AN$11-$AM$11))),$AM$11)</f>
        <v>0.446409702282861</v>
      </c>
      <c r="AR115" s="17" t="n">
        <f aca="false">SUMPRODUCT((B24:B31&lt;=$B$6)*(C24:C31*AM115+D24:D31*AO115*$B$8*AQ115)/(1+AL115/100)^B24:B31)+C32*AM115*AP115/(1+AL115/100)^$B$6</f>
        <v>7559380.26183344</v>
      </c>
      <c r="AS115" s="17" t="n">
        <f aca="false">SUMPRODUCT((K24:K26&lt;=$B$6)*(L24:L26*AN115+M24:M26*AO115*$B$8*AQ115)/(1+AL115/100)^K24:K26)+L27*AN115*AP115/(1+AL115/100)^$B$6</f>
        <v>8927234.42842087</v>
      </c>
      <c r="AT115" s="17" t="n">
        <f aca="false">AS115-AR115</f>
        <v>1367854.16658743</v>
      </c>
      <c r="AU115" s="17" t="n">
        <f aca="true">RAND()</f>
        <v>0.844620786690305</v>
      </c>
      <c r="AV115" s="17" t="n">
        <f aca="true">RAND()</f>
        <v>0.330716696778285</v>
      </c>
      <c r="AW115" s="17" t="n">
        <f aca="true">RAND()</f>
        <v>0.743791617734084</v>
      </c>
      <c r="AX115" s="17" t="n">
        <f aca="true">RAND()</f>
        <v>0.81414406575245</v>
      </c>
      <c r="AY115" s="17" t="n">
        <f aca="true">RAND()</f>
        <v>0.666823960544798</v>
      </c>
      <c r="AZ115" s="17" t="n">
        <f aca="true">RAND()</f>
        <v>0.0874930649900242</v>
      </c>
    </row>
    <row r="116" customFormat="false" ht="15" hidden="false" customHeight="false" outlineLevel="0" collapsed="false">
      <c r="A116" s="0" t="n">
        <v>22</v>
      </c>
      <c r="B116" s="0" t="n">
        <f aca="false">$B$7+A116</f>
        <v>2049</v>
      </c>
      <c r="C116" s="14" t="n">
        <f aca="false">IF(A116&gt;$B$6,0,SUMIF(B24:B31,A116,E24:E31)+IF(A116=$B$6,E32,0))</f>
        <v>0</v>
      </c>
      <c r="D116" s="14" t="n">
        <f aca="false">IF(A116&gt;$B$6,0,SUMIF(B24:B31,A116,F24:F31))</f>
        <v>0</v>
      </c>
      <c r="E116" s="14" t="n">
        <f aca="false">IF(A116&gt;$B$6,0,SUMIF(K24:K26,A116,N24:N26)+IF(A116=$B$6,N27,0))</f>
        <v>0</v>
      </c>
      <c r="F116" s="14" t="n">
        <f aca="false">IF(A116&gt;$B$6,0,SUMIF(K24:K26,A116,O24:O26))</f>
        <v>0</v>
      </c>
      <c r="G116" s="14" t="n">
        <f aca="false">G115+IF(A116&gt;$B$6,0,SUMIF(B24:B31,A116,G24:G31)+IF(A116=$B$6,G32,0))</f>
        <v>8381055.31941991</v>
      </c>
      <c r="H116" s="14" t="n">
        <f aca="false">H115+IF(A116&gt;$B$6,0,SUMIF(K24:K26,A116,P24:P26)+IF(A116=$B$6,P27,0))</f>
        <v>8630452.99227765</v>
      </c>
      <c r="I116" s="17" t="n">
        <f aca="false">IF(A116&gt;$B$6,0,SUMIF(B24:B31,A116,D24:D31)*$B$10)</f>
        <v>0</v>
      </c>
      <c r="J116" s="17" t="n">
        <f aca="false">IF(A116&gt;$B$6,0,SUMIF(K24:K26,A116,M24:M26)*$B$10)</f>
        <v>0</v>
      </c>
      <c r="M116" s="14" t="n">
        <f aca="false">C116+D116</f>
        <v>0</v>
      </c>
      <c r="N116" s="14" t="n">
        <f aca="false">E116+F116</f>
        <v>0</v>
      </c>
      <c r="AK116" s="0" t="n">
        <v>103</v>
      </c>
      <c r="AL116" s="17" t="n">
        <f aca="false">IFERROR(IF(AU116&lt;($AM$6-$AL$6)/($AN$6-$AL$6),$AL$6+SQRT(AU116*($AN$6-$AL$6)*($AM$6-$AL$6)),$AN$6-SQRT((1-AU116)*($AN$6-$AL$6)*($AN$6-$AM$6))),$AM$6)</f>
        <v>2.852437388281</v>
      </c>
      <c r="AM116" s="17" t="n">
        <f aca="false">IFERROR(IF(AV116&lt;($AM$7-$AL$7)/($AN$7-$AL$7),$AL$7+SQRT(AV116*($AN$7-$AL$7)*($AM$7-$AL$7)),$AN$7-SQRT((1-AV116)*($AN$7-$AL$7)*($AN$7-$AM$7))),$AM$7)</f>
        <v>1.07032583967732</v>
      </c>
      <c r="AN116" s="17" t="n">
        <f aca="false">IFERROR(IF(AW116&lt;($AM$8-$AL$8)/($AN$8-$AL$8),$AL$8+SQRT(AW116*($AN$8-$AL$8)*($AM$8-$AL$8)),$AN$8-SQRT((1-AW116)*($AN$8-$AL$8)*($AN$8-$AM$8))),$AM$8)</f>
        <v>1.08996019434799</v>
      </c>
      <c r="AO116" s="17" t="n">
        <f aca="false">IFERROR(IF(AX116&lt;($AM$9-$AL$9)/($AN$9-$AL$9),$AL$9+SQRT(AX116*($AN$9-$AL$9)*($AM$9-$AL$9)),$AN$9-SQRT((1-AX116)*($AN$9-$AL$9)*($AN$9-$AM$9))),$AM$9)</f>
        <v>0.601107924590964</v>
      </c>
      <c r="AP116" s="17" t="n">
        <f aca="false">IFERROR(IF(AY116&lt;($AM$10-$AL$10)/($AN$10-$AL$10),$AL$10+SQRT(AY116*($AN$10-$AL$10)*($AM$10-$AL$10)),$AN$10-SQRT((1-AY116)*($AN$10-$AL$10)*($AN$10-$AM$10))),$AM$10)</f>
        <v>0.760877157111596</v>
      </c>
      <c r="AQ116" s="17" t="n">
        <f aca="false">IFERROR(IF(AZ116&lt;($AM$11-$AL$11)/($AN$11-$AL$11),$AL$11+SQRT(AZ116*($AN$11-$AL$11)*($AM$11-$AL$11)),$AN$11-SQRT((1-AZ116)*($AN$11-$AL$11)*($AN$11-$AM$11))),$AM$11)</f>
        <v>0.865865208748681</v>
      </c>
      <c r="AR116" s="17" t="n">
        <f aca="false">SUMPRODUCT((B24:B31&lt;=$B$6)*(C24:C31*AM116+D24:D31*AO116*$B$8*AQ116)/(1+AL116/100)^B24:B31)+C32*AM116*AP116/(1+AL116/100)^$B$6</f>
        <v>9369139.54462521</v>
      </c>
      <c r="AS116" s="17" t="n">
        <f aca="false">SUMPRODUCT((K24:K26&lt;=$B$6)*(L24:L26*AN116+M24:M26*AO116*$B$8*AQ116)/(1+AL116/100)^K24:K26)+L27*AN116*AP116/(1+AL116/100)^$B$6</f>
        <v>8894237.25755836</v>
      </c>
      <c r="AT116" s="17" t="n">
        <f aca="false">AS116-AR116</f>
        <v>-474902.287066847</v>
      </c>
      <c r="AU116" s="17" t="n">
        <f aca="true">RAND()</f>
        <v>0.145329900187867</v>
      </c>
      <c r="AV116" s="17" t="n">
        <f aca="true">RAND()</f>
        <v>0.713041743220806</v>
      </c>
      <c r="AW116" s="17" t="n">
        <f aca="true">RAND()</f>
        <v>0.772331205394381</v>
      </c>
      <c r="AX116" s="17" t="n">
        <f aca="true">RAND()</f>
        <v>0.0136304165534561</v>
      </c>
      <c r="AY116" s="17" t="n">
        <f aca="true">RAND()</f>
        <v>0.272227564410513</v>
      </c>
      <c r="AZ116" s="17" t="n">
        <f aca="true">RAND()</f>
        <v>0.926562684799858</v>
      </c>
    </row>
    <row r="117" customFormat="false" ht="15" hidden="false" customHeight="false" outlineLevel="0" collapsed="false">
      <c r="A117" s="0" t="n">
        <v>23</v>
      </c>
      <c r="B117" s="0" t="n">
        <f aca="false">$B$7+A117</f>
        <v>2050</v>
      </c>
      <c r="C117" s="14" t="n">
        <f aca="false">IF(A117&gt;$B$6,0,SUMIF(B24:B31,A117,E24:E31)+IF(A117=$B$6,E32,0))</f>
        <v>0</v>
      </c>
      <c r="D117" s="14" t="n">
        <f aca="false">IF(A117&gt;$B$6,0,SUMIF(B24:B31,A117,F24:F31))</f>
        <v>0</v>
      </c>
      <c r="E117" s="14" t="n">
        <f aca="false">IF(A117&gt;$B$6,0,SUMIF(K24:K26,A117,N24:N26)+IF(A117=$B$6,N27,0))</f>
        <v>0</v>
      </c>
      <c r="F117" s="14" t="n">
        <f aca="false">IF(A117&gt;$B$6,0,SUMIF(K24:K26,A117,O24:O26))</f>
        <v>0</v>
      </c>
      <c r="G117" s="14" t="n">
        <f aca="false">G116+IF(A117&gt;$B$6,0,SUMIF(B24:B31,A117,G24:G31)+IF(A117=$B$6,G32,0))</f>
        <v>8381055.31941991</v>
      </c>
      <c r="H117" s="14" t="n">
        <f aca="false">H116+IF(A117&gt;$B$6,0,SUMIF(K24:K26,A117,P24:P26)+IF(A117=$B$6,P27,0))</f>
        <v>8630452.99227765</v>
      </c>
      <c r="I117" s="17" t="n">
        <f aca="false">IF(A117&gt;$B$6,0,SUMIF(B24:B31,A117,D24:D31)*$B$10)</f>
        <v>0</v>
      </c>
      <c r="J117" s="17" t="n">
        <f aca="false">IF(A117&gt;$B$6,0,SUMIF(K24:K26,A117,M24:M26)*$B$10)</f>
        <v>0</v>
      </c>
      <c r="M117" s="14" t="n">
        <f aca="false">C117+D117</f>
        <v>0</v>
      </c>
      <c r="N117" s="14" t="n">
        <f aca="false">E117+F117</f>
        <v>0</v>
      </c>
      <c r="AK117" s="0" t="n">
        <v>104</v>
      </c>
      <c r="AL117" s="17" t="n">
        <f aca="false">IFERROR(IF(AU117&lt;($AM$6-$AL$6)/($AN$6-$AL$6),$AL$6+SQRT(AU117*($AN$6-$AL$6)*($AM$6-$AL$6)),$AN$6-SQRT((1-AU117)*($AN$6-$AL$6)*($AN$6-$AM$6))),$AM$6)</f>
        <v>4.66790069009046</v>
      </c>
      <c r="AM117" s="17" t="n">
        <f aca="false">IFERROR(IF(AV117&lt;($AM$7-$AL$7)/($AN$7-$AL$7),$AL$7+SQRT(AV117*($AN$7-$AL$7)*($AM$7-$AL$7)),$AN$7-SQRT((1-AV117)*($AN$7-$AL$7)*($AN$7-$AM$7))),$AM$7)</f>
        <v>1.11655138060004</v>
      </c>
      <c r="AN117" s="17" t="n">
        <f aca="false">IFERROR(IF(AW117&lt;($AM$8-$AL$8)/($AN$8-$AL$8),$AL$8+SQRT(AW117*($AN$8-$AL$8)*($AM$8-$AL$8)),$AN$8-SQRT((1-AW117)*($AN$8-$AL$8)*($AN$8-$AM$8))),$AM$8)</f>
        <v>1.0336934928227</v>
      </c>
      <c r="AO117" s="17" t="n">
        <f aca="false">IFERROR(IF(AX117&lt;($AM$9-$AL$9)/($AN$9-$AL$9),$AL$9+SQRT(AX117*($AN$9-$AL$9)*($AM$9-$AL$9)),$AN$9-SQRT((1-AX117)*($AN$9-$AL$9)*($AN$9-$AM$9))),$AM$9)</f>
        <v>0.799492817069171</v>
      </c>
      <c r="AP117" s="17" t="n">
        <f aca="false">IFERROR(IF(AY117&lt;($AM$10-$AL$10)/($AN$10-$AL$10),$AL$10+SQRT(AY117*($AN$10-$AL$10)*($AM$10-$AL$10)),$AN$10-SQRT((1-AY117)*($AN$10-$AL$10)*($AN$10-$AM$10))),$AM$10)</f>
        <v>0.98918899439112</v>
      </c>
      <c r="AQ117" s="17" t="n">
        <f aca="false">IFERROR(IF(AZ117&lt;($AM$11-$AL$11)/($AN$11-$AL$11),$AL$11+SQRT(AZ117*($AN$11-$AL$11)*($AM$11-$AL$11)),$AN$11-SQRT((1-AZ117)*($AN$11-$AL$11)*($AN$11-$AM$11))),$AM$11)</f>
        <v>0.594931510180147</v>
      </c>
      <c r="AR117" s="17" t="n">
        <f aca="false">SUMPRODUCT((B24:B31&lt;=$B$6)*(C24:C31*AM117+D24:D31*AO117*$B$8*AQ117)/(1+AL117/100)^B24:B31)+C32*AM117*AP117/(1+AL117/100)^$B$6</f>
        <v>8832526.82466918</v>
      </c>
      <c r="AS117" s="17" t="n">
        <f aca="false">SUMPRODUCT((K24:K26&lt;=$B$6)*(L24:L26*AN117+M24:M26*AO117*$B$8*AQ117)/(1+AL117/100)^K24:K26)+L27*AN117*AP117/(1+AL117/100)^$B$6</f>
        <v>8446965.10397611</v>
      </c>
      <c r="AT117" s="17" t="n">
        <f aca="false">AS117-AR117</f>
        <v>-385561.720693065</v>
      </c>
      <c r="AU117" s="17" t="n">
        <f aca="true">RAND()</f>
        <v>0.728065640435972</v>
      </c>
      <c r="AV117" s="17" t="n">
        <f aca="true">RAND()</f>
        <v>0.841701919824388</v>
      </c>
      <c r="AW117" s="17" t="n">
        <f aca="true">RAND()</f>
        <v>0.584102177357825</v>
      </c>
      <c r="AX117" s="17" t="n">
        <f aca="true">RAND()</f>
        <v>0.119594596634704</v>
      </c>
      <c r="AY117" s="17" t="n">
        <f aca="true">RAND()</f>
        <v>0.957223488933579</v>
      </c>
      <c r="AZ117" s="17" t="n">
        <f aca="true">RAND()</f>
        <v>0.355039166110785</v>
      </c>
    </row>
    <row r="118" customFormat="false" ht="15" hidden="false" customHeight="false" outlineLevel="0" collapsed="false">
      <c r="A118" s="0" t="n">
        <v>24</v>
      </c>
      <c r="B118" s="0" t="n">
        <f aca="false">$B$7+A118</f>
        <v>2051</v>
      </c>
      <c r="C118" s="14" t="n">
        <f aca="false">IF(A118&gt;$B$6,0,SUMIF(B24:B31,A118,E24:E31)+IF(A118=$B$6,E32,0))</f>
        <v>482829.92</v>
      </c>
      <c r="D118" s="14" t="n">
        <f aca="false">IF(A118&gt;$B$6,0,SUMIF(B24:B31,A118,F24:F31))</f>
        <v>53048.28</v>
      </c>
      <c r="E118" s="14" t="n">
        <f aca="false">IF(A118&gt;$B$6,0,SUMIF(K24:K26,A118,N24:N26)+IF(A118=$B$6,N27,0))</f>
        <v>0</v>
      </c>
      <c r="F118" s="14" t="n">
        <f aca="false">IF(A118&gt;$B$6,0,SUMIF(K24:K26,A118,O24:O26))</f>
        <v>0</v>
      </c>
      <c r="G118" s="14" t="n">
        <f aca="false">G117+IF(A118&gt;$B$6,0,SUMIF(B24:B31,A118,G24:G31)+IF(A118=$B$6,G32,0))</f>
        <v>8644671.8845688</v>
      </c>
      <c r="H118" s="14" t="n">
        <f aca="false">H117+IF(A118&gt;$B$6,0,SUMIF(K24:K26,A118,P24:P26)+IF(A118=$B$6,P27,0))</f>
        <v>8630452.99227765</v>
      </c>
      <c r="I118" s="17" t="n">
        <f aca="false">IF(A118&gt;$B$6,0,SUMIF(B24:B31,A118,D24:D31)*$B$10)</f>
        <v>6</v>
      </c>
      <c r="J118" s="17" t="n">
        <f aca="false">IF(A118&gt;$B$6,0,SUMIF(K24:K26,A118,M24:M26)*$B$10)</f>
        <v>0</v>
      </c>
      <c r="M118" s="14" t="n">
        <f aca="false">C118+D118</f>
        <v>535878.2</v>
      </c>
      <c r="N118" s="14" t="n">
        <f aca="false">E118+F118</f>
        <v>0</v>
      </c>
      <c r="AK118" s="0" t="n">
        <v>105</v>
      </c>
      <c r="AL118" s="17" t="n">
        <f aca="false">IFERROR(IF(AU118&lt;($AM$6-$AL$6)/($AN$6-$AL$6),$AL$6+SQRT(AU118*($AN$6-$AL$6)*($AM$6-$AL$6)),$AN$6-SQRT((1-AU118)*($AN$6-$AL$6)*($AN$6-$AM$6))),$AM$6)</f>
        <v>4.24593061118756</v>
      </c>
      <c r="AM118" s="17" t="n">
        <f aca="false">IFERROR(IF(AV118&lt;($AM$7-$AL$7)/($AN$7-$AL$7),$AL$7+SQRT(AV118*($AN$7-$AL$7)*($AM$7-$AL$7)),$AN$7-SQRT((1-AV118)*($AN$7-$AL$7)*($AN$7-$AM$7))),$AM$7)</f>
        <v>1.01048137949963</v>
      </c>
      <c r="AN118" s="17" t="n">
        <f aca="false">IFERROR(IF(AW118&lt;($AM$8-$AL$8)/($AN$8-$AL$8),$AL$8+SQRT(AW118*($AN$8-$AL$8)*($AM$8-$AL$8)),$AN$8-SQRT((1-AW118)*($AN$8-$AL$8)*($AN$8-$AM$8))),$AM$8)</f>
        <v>1.08371191088533</v>
      </c>
      <c r="AO118" s="17" t="n">
        <f aca="false">IFERROR(IF(AX118&lt;($AM$9-$AL$9)/($AN$9-$AL$9),$AL$9+SQRT(AX118*($AN$9-$AL$9)*($AM$9-$AL$9)),$AN$9-SQRT((1-AX118)*($AN$9-$AL$9)*($AN$9-$AM$9))),$AM$9)</f>
        <v>0.956465569563391</v>
      </c>
      <c r="AP118" s="17" t="n">
        <f aca="false">IFERROR(IF(AY118&lt;($AM$10-$AL$10)/($AN$10-$AL$10),$AL$10+SQRT(AY118*($AN$10-$AL$10)*($AM$10-$AL$10)),$AN$10-SQRT((1-AY118)*($AN$10-$AL$10)*($AN$10-$AM$10))),$AM$10)</f>
        <v>0.803007953811738</v>
      </c>
      <c r="AQ118" s="17" t="n">
        <f aca="false">IFERROR(IF(AZ118&lt;($AM$11-$AL$11)/($AN$11-$AL$11),$AL$11+SQRT(AZ118*($AN$11-$AL$11)*($AM$11-$AL$11)),$AN$11-SQRT((1-AZ118)*($AN$11-$AL$11)*($AN$11-$AM$11))),$AM$11)</f>
        <v>0.528428647361863</v>
      </c>
      <c r="AR118" s="17" t="n">
        <f aca="false">SUMPRODUCT((B24:B31&lt;=$B$6)*(C24:C31*AM118+D24:D31*AO118*$B$8*AQ118)/(1+AL118/100)^B24:B31)+C32*AM118*AP118/(1+AL118/100)^$B$6</f>
        <v>8192171.52346847</v>
      </c>
      <c r="AS118" s="17" t="n">
        <f aca="false">SUMPRODUCT((K24:K26&lt;=$B$6)*(L24:L26*AN118+M24:M26*AO118*$B$8*AQ118)/(1+AL118/100)^K24:K26)+L27*AN118*AP118/(1+AL118/100)^$B$6</f>
        <v>8935000.05558916</v>
      </c>
      <c r="AT118" s="17" t="n">
        <f aca="false">AS118-AR118</f>
        <v>742828.532120692</v>
      </c>
      <c r="AU118" s="17" t="n">
        <f aca="true">RAND()</f>
        <v>0.620755090080314</v>
      </c>
      <c r="AV118" s="17" t="n">
        <f aca="true">RAND()</f>
        <v>0.490051826076444</v>
      </c>
      <c r="AW118" s="17" t="n">
        <f aca="true">RAND()</f>
        <v>0.75420685705414</v>
      </c>
      <c r="AX118" s="17" t="n">
        <f aca="true">RAND()</f>
        <v>0.277814421595774</v>
      </c>
      <c r="AY118" s="17" t="n">
        <f aca="true">RAND()</f>
        <v>0.367255280292705</v>
      </c>
      <c r="AZ118" s="17" t="n">
        <f aca="true">RAND()</f>
        <v>0.21297815075743</v>
      </c>
    </row>
    <row r="119" customFormat="false" ht="15" hidden="false" customHeight="false" outlineLevel="0" collapsed="false">
      <c r="A119" s="0" t="n">
        <v>25</v>
      </c>
      <c r="B119" s="0" t="n">
        <f aca="false">$B$7+A119</f>
        <v>2052</v>
      </c>
      <c r="C119" s="14" t="n">
        <f aca="false">IF(A119&gt;$B$6,0,SUMIF(B24:B31,A119,E24:E31)+IF(A119=$B$6,E32,0))</f>
        <v>0</v>
      </c>
      <c r="D119" s="14" t="n">
        <f aca="false">IF(A119&gt;$B$6,0,SUMIF(B24:B31,A119,F24:F31))</f>
        <v>0</v>
      </c>
      <c r="E119" s="14" t="n">
        <f aca="false">IF(A119&gt;$B$6,0,SUMIF(K24:K26,A119,N24:N26)+IF(A119=$B$6,N27,0))</f>
        <v>0</v>
      </c>
      <c r="F119" s="14" t="n">
        <f aca="false">IF(A119&gt;$B$6,0,SUMIF(K24:K26,A119,O24:O26))</f>
        <v>0</v>
      </c>
      <c r="G119" s="14" t="n">
        <f aca="false">G118+IF(A119&gt;$B$6,0,SUMIF(B24:B31,A119,G24:G31)+IF(A119=$B$6,G32,0))</f>
        <v>8644671.8845688</v>
      </c>
      <c r="H119" s="14" t="n">
        <f aca="false">H118+IF(A119&gt;$B$6,0,SUMIF(K24:K26,A119,P24:P26)+IF(A119=$B$6,P27,0))</f>
        <v>8630452.99227765</v>
      </c>
      <c r="I119" s="17" t="n">
        <f aca="false">IF(A119&gt;$B$6,0,SUMIF(B24:B31,A119,D24:D31)*$B$10)</f>
        <v>0</v>
      </c>
      <c r="J119" s="17" t="n">
        <f aca="false">IF(A119&gt;$B$6,0,SUMIF(K24:K26,A119,M24:M26)*$B$10)</f>
        <v>0</v>
      </c>
      <c r="M119" s="14" t="n">
        <f aca="false">C119+D119</f>
        <v>0</v>
      </c>
      <c r="N119" s="14" t="n">
        <f aca="false">E119+F119</f>
        <v>0</v>
      </c>
      <c r="AK119" s="0" t="n">
        <v>106</v>
      </c>
      <c r="AL119" s="17" t="n">
        <f aca="false">IFERROR(IF(AU119&lt;($AM$6-$AL$6)/($AN$6-$AL$6),$AL$6+SQRT(AU119*($AN$6-$AL$6)*($AM$6-$AL$6)),$AN$6-SQRT((1-AU119)*($AN$6-$AL$6)*($AN$6-$AM$6))),$AM$6)</f>
        <v>5.46783475839531</v>
      </c>
      <c r="AM119" s="17" t="n">
        <f aca="false">IFERROR(IF(AV119&lt;($AM$7-$AL$7)/($AN$7-$AL$7),$AL$7+SQRT(AV119*($AN$7-$AL$7)*($AM$7-$AL$7)),$AN$7-SQRT((1-AV119)*($AN$7-$AL$7)*($AN$7-$AM$7))),$AM$7)</f>
        <v>0.985632623996643</v>
      </c>
      <c r="AN119" s="17" t="n">
        <f aca="false">IFERROR(IF(AW119&lt;($AM$8-$AL$8)/($AN$8-$AL$8),$AL$8+SQRT(AW119*($AN$8-$AL$8)*($AM$8-$AL$8)),$AN$8-SQRT((1-AW119)*($AN$8-$AL$8)*($AN$8-$AM$8))),$AM$8)</f>
        <v>0.941188980787824</v>
      </c>
      <c r="AO119" s="17" t="n">
        <f aca="false">IFERROR(IF(AX119&lt;($AM$9-$AL$9)/($AN$9-$AL$9),$AL$9+SQRT(AX119*($AN$9-$AL$9)*($AM$9-$AL$9)),$AN$9-SQRT((1-AX119)*($AN$9-$AL$9)*($AN$9-$AM$9))),$AM$9)</f>
        <v>1.04638606196077</v>
      </c>
      <c r="AP119" s="17" t="n">
        <f aca="false">IFERROR(IF(AY119&lt;($AM$10-$AL$10)/($AN$10-$AL$10),$AL$10+SQRT(AY119*($AN$10-$AL$10)*($AM$10-$AL$10)),$AN$10-SQRT((1-AY119)*($AN$10-$AL$10)*($AN$10-$AM$10))),$AM$10)</f>
        <v>0.623886927112396</v>
      </c>
      <c r="AQ119" s="17" t="n">
        <f aca="false">IFERROR(IF(AZ119&lt;($AM$11-$AL$11)/($AN$11-$AL$11),$AL$11+SQRT(AZ119*($AN$11-$AL$11)*($AM$11-$AL$11)),$AN$11-SQRT((1-AZ119)*($AN$11-$AL$11)*($AN$11-$AM$11))),$AM$11)</f>
        <v>0.743134181326519</v>
      </c>
      <c r="AR119" s="17" t="n">
        <f aca="false">SUMPRODUCT((B24:B31&lt;=$B$6)*(C24:C31*AM119+D24:D31*AO119*$B$8*AQ119)/(1+AL119/100)^B24:B31)+C32*AM119*AP119/(1+AL119/100)^$B$6</f>
        <v>7626122.92021732</v>
      </c>
      <c r="AS119" s="17" t="n">
        <f aca="false">SUMPRODUCT((K24:K26&lt;=$B$6)*(L24:L26*AN119+M24:M26*AO119*$B$8*AQ119)/(1+AL119/100)^K24:K26)+L27*AN119*AP119/(1+AL119/100)^$B$6</f>
        <v>7918253.79372621</v>
      </c>
      <c r="AT119" s="17" t="n">
        <f aca="false">AS119-AR119</f>
        <v>292130.873508898</v>
      </c>
      <c r="AU119" s="17" t="n">
        <f aca="true">RAND()</f>
        <v>0.882623483620922</v>
      </c>
      <c r="AV119" s="17" t="n">
        <f aca="true">RAND()</f>
        <v>0.38288301213199</v>
      </c>
      <c r="AW119" s="17" t="n">
        <f aca="true">RAND()</f>
        <v>0.221492536621162</v>
      </c>
      <c r="AX119" s="17" t="n">
        <f aca="true">RAND()</f>
        <v>0.393746971451545</v>
      </c>
      <c r="AY119" s="17" t="n">
        <f aca="true">RAND()</f>
        <v>0.0613918828374086</v>
      </c>
      <c r="AZ119" s="17" t="n">
        <f aca="true">RAND()</f>
        <v>0.730693678355929</v>
      </c>
    </row>
    <row r="120" customFormat="false" ht="15" hidden="false" customHeight="false" outlineLevel="0" collapsed="false">
      <c r="A120" s="0" t="n">
        <v>26</v>
      </c>
      <c r="B120" s="0" t="n">
        <f aca="false">$B$7+A120</f>
        <v>2053</v>
      </c>
      <c r="C120" s="14" t="n">
        <f aca="false">IF(A120&gt;$B$6,0,SUMIF(B24:B31,A120,E24:E31)+IF(A120=$B$6,E32,0))</f>
        <v>0</v>
      </c>
      <c r="D120" s="14" t="n">
        <f aca="false">IF(A120&gt;$B$6,0,SUMIF(B24:B31,A120,F24:F31))</f>
        <v>0</v>
      </c>
      <c r="E120" s="14" t="n">
        <f aca="false">IF(A120&gt;$B$6,0,SUMIF(K24:K26,A120,N24:N26)+IF(A120=$B$6,N27,0))</f>
        <v>0</v>
      </c>
      <c r="F120" s="14" t="n">
        <f aca="false">IF(A120&gt;$B$6,0,SUMIF(K24:K26,A120,O24:O26))</f>
        <v>0</v>
      </c>
      <c r="G120" s="14" t="n">
        <f aca="false">G119+IF(A120&gt;$B$6,0,SUMIF(B24:B31,A120,G24:G31)+IF(A120=$B$6,G32,0))</f>
        <v>8644671.8845688</v>
      </c>
      <c r="H120" s="14" t="n">
        <f aca="false">H119+IF(A120&gt;$B$6,0,SUMIF(K24:K26,A120,P24:P26)+IF(A120=$B$6,P27,0))</f>
        <v>8630452.99227765</v>
      </c>
      <c r="I120" s="17" t="n">
        <f aca="false">IF(A120&gt;$B$6,0,SUMIF(B24:B31,A120,D24:D31)*$B$10)</f>
        <v>0</v>
      </c>
      <c r="J120" s="17" t="n">
        <f aca="false">IF(A120&gt;$B$6,0,SUMIF(K24:K26,A120,M24:M26)*$B$10)</f>
        <v>0</v>
      </c>
      <c r="M120" s="14" t="n">
        <f aca="false">C120+D120</f>
        <v>0</v>
      </c>
      <c r="N120" s="14" t="n">
        <f aca="false">E120+F120</f>
        <v>0</v>
      </c>
      <c r="AK120" s="0" t="n">
        <v>107</v>
      </c>
      <c r="AL120" s="17" t="n">
        <f aca="false">IFERROR(IF(AU120&lt;($AM$6-$AL$6)/($AN$6-$AL$6),$AL$6+SQRT(AU120*($AN$6-$AL$6)*($AM$6-$AL$6)),$AN$6-SQRT((1-AU120)*($AN$6-$AL$6)*($AN$6-$AM$6))),$AM$6)</f>
        <v>2.87862977565499</v>
      </c>
      <c r="AM120" s="17" t="n">
        <f aca="false">IFERROR(IF(AV120&lt;($AM$7-$AL$7)/($AN$7-$AL$7),$AL$7+SQRT(AV120*($AN$7-$AL$7)*($AM$7-$AL$7)),$AN$7-SQRT((1-AV120)*($AN$7-$AL$7)*($AN$7-$AM$7))),$AM$7)</f>
        <v>0.981586225219517</v>
      </c>
      <c r="AN120" s="17" t="n">
        <f aca="false">IFERROR(IF(AW120&lt;($AM$8-$AL$8)/($AN$8-$AL$8),$AL$8+SQRT(AW120*($AN$8-$AL$8)*($AM$8-$AL$8)),$AN$8-SQRT((1-AW120)*($AN$8-$AL$8)*($AN$8-$AM$8))),$AM$8)</f>
        <v>0.924164097921075</v>
      </c>
      <c r="AO120" s="17" t="n">
        <f aca="false">IFERROR(IF(AX120&lt;($AM$9-$AL$9)/($AN$9-$AL$9),$AL$9+SQRT(AX120*($AN$9-$AL$9)*($AM$9-$AL$9)),$AN$9-SQRT((1-AX120)*($AN$9-$AL$9)*($AN$9-$AM$9))),$AM$9)</f>
        <v>1.26955666627537</v>
      </c>
      <c r="AP120" s="17" t="n">
        <f aca="false">IFERROR(IF(AY120&lt;($AM$10-$AL$10)/($AN$10-$AL$10),$AL$10+SQRT(AY120*($AN$10-$AL$10)*($AM$10-$AL$10)),$AN$10-SQRT((1-AY120)*($AN$10-$AL$10)*($AN$10-$AM$10))),$AM$10)</f>
        <v>0.921219741806379</v>
      </c>
      <c r="AQ120" s="17" t="n">
        <f aca="false">IFERROR(IF(AZ120&lt;($AM$11-$AL$11)/($AN$11-$AL$11),$AL$11+SQRT(AZ120*($AN$11-$AL$11)*($AM$11-$AL$11)),$AN$11-SQRT((1-AZ120)*($AN$11-$AL$11)*($AN$11-$AM$11))),$AM$11)</f>
        <v>0.853494583165781</v>
      </c>
      <c r="AR120" s="17" t="n">
        <f aca="false">SUMPRODUCT((B24:B31&lt;=$B$6)*(C24:C31*AM120+D24:D31*AO120*$B$8*AQ120)/(1+AL120/100)^B24:B31)+C32*AM120*AP120/(1+AL120/100)^$B$6</f>
        <v>8752777.57713212</v>
      </c>
      <c r="AS120" s="17" t="n">
        <f aca="false">SUMPRODUCT((K24:K26&lt;=$B$6)*(L24:L26*AN120+M24:M26*AO120*$B$8*AQ120)/(1+AL120/100)^K24:K26)+L27*AN120*AP120/(1+AL120/100)^$B$6</f>
        <v>7488086.3678193</v>
      </c>
      <c r="AT120" s="17" t="n">
        <f aca="false">AS120-AR120</f>
        <v>-1264691.20931282</v>
      </c>
      <c r="AU120" s="17" t="n">
        <f aca="true">RAND()</f>
        <v>0.154398056533507</v>
      </c>
      <c r="AV120" s="17" t="n">
        <f aca="true">RAND()</f>
        <v>0.366372857660813</v>
      </c>
      <c r="AW120" s="17" t="n">
        <f aca="true">RAND()</f>
        <v>0.171296924583937</v>
      </c>
      <c r="AX120" s="17" t="n">
        <f aca="true">RAND()</f>
        <v>0.6443016908115</v>
      </c>
      <c r="AY120" s="17" t="n">
        <f aca="true">RAND()</f>
        <v>0.70970428354973</v>
      </c>
      <c r="AZ120" s="17" t="n">
        <f aca="true">RAND()</f>
        <v>0.912392501380537</v>
      </c>
    </row>
    <row r="121" customFormat="false" ht="15" hidden="false" customHeight="false" outlineLevel="0" collapsed="false">
      <c r="A121" s="0" t="n">
        <v>27</v>
      </c>
      <c r="B121" s="0" t="n">
        <f aca="false">$B$7+A121</f>
        <v>2054</v>
      </c>
      <c r="C121" s="14" t="n">
        <f aca="false">IF(A121&gt;$B$6,0,SUMIF(B24:B31,A121,E24:E31)+IF(A121=$B$6,E32,0))</f>
        <v>0</v>
      </c>
      <c r="D121" s="14" t="n">
        <f aca="false">IF(A121&gt;$B$6,0,SUMIF(B24:B31,A121,F24:F31))</f>
        <v>0</v>
      </c>
      <c r="E121" s="14" t="n">
        <f aca="false">IF(A121&gt;$B$6,0,SUMIF(K24:K26,A121,N24:N26)+IF(A121=$B$6,N27,0))</f>
        <v>428405.86</v>
      </c>
      <c r="F121" s="14" t="n">
        <f aca="false">IF(A121&gt;$B$6,0,SUMIF(K24:K26,A121,O24:O26))</f>
        <v>159144.84</v>
      </c>
      <c r="G121" s="14" t="n">
        <f aca="false">G120+IF(A121&gt;$B$6,0,SUMIF(B24:B31,A121,G24:G31)+IF(A121=$B$6,G32,0))</f>
        <v>8644671.8845688</v>
      </c>
      <c r="H121" s="14" t="n">
        <f aca="false">H120+IF(A121&gt;$B$6,0,SUMIF(K24:K26,A121,P24:P26)+IF(A121=$B$6,P27,0))</f>
        <v>8894961.88712503</v>
      </c>
      <c r="I121" s="17" t="n">
        <f aca="false">IF(A121&gt;$B$6,0,SUMIF(B24:B31,A121,D24:D31)*$B$10)</f>
        <v>0</v>
      </c>
      <c r="J121" s="17" t="n">
        <f aca="false">IF(A121&gt;$B$6,0,SUMIF(K24:K26,A121,M24:M26)*$B$10)</f>
        <v>18</v>
      </c>
      <c r="M121" s="14" t="n">
        <f aca="false">C121+D121</f>
        <v>0</v>
      </c>
      <c r="N121" s="14" t="n">
        <f aca="false">E121+F121</f>
        <v>587550.7</v>
      </c>
      <c r="AK121" s="0" t="n">
        <v>108</v>
      </c>
      <c r="AL121" s="17" t="n">
        <f aca="false">IFERROR(IF(AU121&lt;($AM$6-$AL$6)/($AN$6-$AL$6),$AL$6+SQRT(AU121*($AN$6-$AL$6)*($AM$6-$AL$6)),$AN$6-SQRT((1-AU121)*($AN$6-$AL$6)*($AN$6-$AM$6))),$AM$6)</f>
        <v>2.83913385472046</v>
      </c>
      <c r="AM121" s="17" t="n">
        <f aca="false">IFERROR(IF(AV121&lt;($AM$7-$AL$7)/($AN$7-$AL$7),$AL$7+SQRT(AV121*($AN$7-$AL$7)*($AM$7-$AL$7)),$AN$7-SQRT((1-AV121)*($AN$7-$AL$7)*($AN$7-$AM$7))),$AM$7)</f>
        <v>0.866483230344551</v>
      </c>
      <c r="AN121" s="17" t="n">
        <f aca="false">IFERROR(IF(AW121&lt;($AM$8-$AL$8)/($AN$8-$AL$8),$AL$8+SQRT(AW121*($AN$8-$AL$8)*($AM$8-$AL$8)),$AN$8-SQRT((1-AW121)*($AN$8-$AL$8)*($AN$8-$AM$8))),$AM$8)</f>
        <v>1.13343661520731</v>
      </c>
      <c r="AO121" s="17" t="n">
        <f aca="false">IFERROR(IF(AX121&lt;($AM$9-$AL$9)/($AN$9-$AL$9),$AL$9+SQRT(AX121*($AN$9-$AL$9)*($AM$9-$AL$9)),$AN$9-SQRT((1-AX121)*($AN$9-$AL$9)*($AN$9-$AM$9))),$AM$9)</f>
        <v>0.749334779794473</v>
      </c>
      <c r="AP121" s="17" t="n">
        <f aca="false">IFERROR(IF(AY121&lt;($AM$10-$AL$10)/($AN$10-$AL$10),$AL$10+SQRT(AY121*($AN$10-$AL$10)*($AM$10-$AL$10)),$AN$10-SQRT((1-AY121)*($AN$10-$AL$10)*($AN$10-$AM$10))),$AM$10)</f>
        <v>0.939196721315749</v>
      </c>
      <c r="AQ121" s="17" t="n">
        <f aca="false">IFERROR(IF(AZ121&lt;($AM$11-$AL$11)/($AN$11-$AL$11),$AL$11+SQRT(AZ121*($AN$11-$AL$11)*($AM$11-$AL$11)),$AN$11-SQRT((1-AZ121)*($AN$11-$AL$11)*($AN$11-$AM$11))),$AM$11)</f>
        <v>0.557459339990062</v>
      </c>
      <c r="AR121" s="17" t="n">
        <f aca="false">SUMPRODUCT((B24:B31&lt;=$B$6)*(C24:C31*AM121+D24:D31*AO121*$B$8*AQ121)/(1+AL121/100)^B24:B31)+C32*AM121*AP121/(1+AL121/100)^$B$6</f>
        <v>7570520.45807823</v>
      </c>
      <c r="AS121" s="17" t="n">
        <f aca="false">SUMPRODUCT((K24:K26&lt;=$B$6)*(L24:L26*AN121+M24:M26*AO121*$B$8*AQ121)/(1+AL121/100)^K24:K26)+L27*AN121*AP121/(1+AL121/100)^$B$6</f>
        <v>9048991.89152093</v>
      </c>
      <c r="AT121" s="17" t="n">
        <f aca="false">AS121-AR121</f>
        <v>1478471.4334427</v>
      </c>
      <c r="AU121" s="17" t="n">
        <f aca="true">RAND()</f>
        <v>0.140829125227604</v>
      </c>
      <c r="AV121" s="17" t="n">
        <f aca="true">RAND()</f>
        <v>0.0491113324116296</v>
      </c>
      <c r="AW121" s="17" t="n">
        <f aca="true">RAND()</f>
        <v>0.87922646511707</v>
      </c>
      <c r="AX121" s="17" t="n">
        <f aca="true">RAND()</f>
        <v>0.0828904432202111</v>
      </c>
      <c r="AY121" s="17" t="n">
        <f aca="true">RAND()</f>
        <v>0.771575040058015</v>
      </c>
      <c r="AZ121" s="17" t="n">
        <f aca="true">RAND()</f>
        <v>0.270552292849463</v>
      </c>
    </row>
    <row r="122" customFormat="false" ht="15" hidden="false" customHeight="false" outlineLevel="0" collapsed="false">
      <c r="A122" s="0" t="n">
        <v>28</v>
      </c>
      <c r="B122" s="0" t="n">
        <f aca="false">$B$7+A122</f>
        <v>2055</v>
      </c>
      <c r="C122" s="14" t="n">
        <f aca="false">IF(A122&gt;$B$6,0,SUMIF(B24:B31,A122,E24:E31)+IF(A122=$B$6,E32,0))</f>
        <v>577147.05</v>
      </c>
      <c r="D122" s="14" t="n">
        <f aca="false">IF(A122&gt;$B$6,0,SUMIF(B24:B31,A122,F24:F31))</f>
        <v>70731.04</v>
      </c>
      <c r="E122" s="14" t="n">
        <f aca="false">IF(A122&gt;$B$6,0,SUMIF(K24:K26,A122,N24:N26)+IF(A122=$B$6,N27,0))</f>
        <v>0</v>
      </c>
      <c r="F122" s="14" t="n">
        <f aca="false">IF(A122&gt;$B$6,0,SUMIF(K24:K26,A122,O24:O26))</f>
        <v>0</v>
      </c>
      <c r="G122" s="14" t="n">
        <f aca="false">G121+IF(A122&gt;$B$6,0,SUMIF(B24:B31,A122,G24:G31)+IF(A122=$B$6,G32,0))</f>
        <v>8927844.33659625</v>
      </c>
      <c r="H122" s="14" t="n">
        <f aca="false">H121+IF(A122&gt;$B$6,0,SUMIF(K24:K26,A122,P24:P26)+IF(A122=$B$6,P27,0))</f>
        <v>8894961.88712503</v>
      </c>
      <c r="I122" s="17" t="n">
        <f aca="false">IF(A122&gt;$B$6,0,SUMIF(B24:B31,A122,D24:D31)*$B$10)</f>
        <v>8</v>
      </c>
      <c r="J122" s="17" t="n">
        <f aca="false">IF(A122&gt;$B$6,0,SUMIF(K24:K26,A122,M24:M26)*$B$10)</f>
        <v>0</v>
      </c>
      <c r="M122" s="14" t="n">
        <f aca="false">C122+D122</f>
        <v>647878.09</v>
      </c>
      <c r="N122" s="14" t="n">
        <f aca="false">E122+F122</f>
        <v>0</v>
      </c>
      <c r="AK122" s="0" t="n">
        <v>109</v>
      </c>
      <c r="AL122" s="17" t="n">
        <f aca="false">IFERROR(IF(AU122&lt;($AM$6-$AL$6)/($AN$6-$AL$6),$AL$6+SQRT(AU122*($AN$6-$AL$6)*($AM$6-$AL$6)),$AN$6-SQRT((1-AU122)*($AN$6-$AL$6)*($AN$6-$AM$6))),$AM$6)</f>
        <v>3.27056633431777</v>
      </c>
      <c r="AM122" s="17" t="n">
        <f aca="false">IFERROR(IF(AV122&lt;($AM$7-$AL$7)/($AN$7-$AL$7),$AL$7+SQRT(AV122*($AN$7-$AL$7)*($AM$7-$AL$7)),$AN$7-SQRT((1-AV122)*($AN$7-$AL$7)*($AN$7-$AM$7))),$AM$7)</f>
        <v>0.900594034550396</v>
      </c>
      <c r="AN122" s="17" t="n">
        <f aca="false">IFERROR(IF(AW122&lt;($AM$8-$AL$8)/($AN$8-$AL$8),$AL$8+SQRT(AW122*($AN$8-$AL$8)*($AM$8-$AL$8)),$AN$8-SQRT((1-AW122)*($AN$8-$AL$8)*($AN$8-$AM$8))),$AM$8)</f>
        <v>0.912409311685879</v>
      </c>
      <c r="AO122" s="17" t="n">
        <f aca="false">IFERROR(IF(AX122&lt;($AM$9-$AL$9)/($AN$9-$AL$9),$AL$9+SQRT(AX122*($AN$9-$AL$9)*($AM$9-$AL$9)),$AN$9-SQRT((1-AX122)*($AN$9-$AL$9)*($AN$9-$AM$9))),$AM$9)</f>
        <v>0.872861195609934</v>
      </c>
      <c r="AP122" s="17" t="n">
        <f aca="false">IFERROR(IF(AY122&lt;($AM$10-$AL$10)/($AN$10-$AL$10),$AL$10+SQRT(AY122*($AN$10-$AL$10)*($AM$10-$AL$10)),$AN$10-SQRT((1-AY122)*($AN$10-$AL$10)*($AN$10-$AM$10))),$AM$10)</f>
        <v>0.913458489970642</v>
      </c>
      <c r="AQ122" s="17" t="n">
        <f aca="false">IFERROR(IF(AZ122&lt;($AM$11-$AL$11)/($AN$11-$AL$11),$AL$11+SQRT(AZ122*($AN$11-$AL$11)*($AM$11-$AL$11)),$AN$11-SQRT((1-AZ122)*($AN$11-$AL$11)*($AN$11-$AM$11))),$AM$11)</f>
        <v>0.819039905984762</v>
      </c>
      <c r="AR122" s="17" t="n">
        <f aca="false">SUMPRODUCT((B24:B31&lt;=$B$6)*(C24:C31*AM122+D24:D31*AO122*$B$8*AQ122)/(1+AL122/100)^B24:B31)+C32*AM122*AP122/(1+AL122/100)^$B$6</f>
        <v>7760652.91764726</v>
      </c>
      <c r="AS122" s="17" t="n">
        <f aca="false">SUMPRODUCT((K24:K26&lt;=$B$6)*(L24:L26*AN122+M24:M26*AO122*$B$8*AQ122)/(1+AL122/100)^K24:K26)+L27*AN122*AP122/(1+AL122/100)^$B$6</f>
        <v>7400550.11530497</v>
      </c>
      <c r="AT122" s="17" t="n">
        <f aca="false">AS122-AR122</f>
        <v>-360102.802342288</v>
      </c>
      <c r="AU122" s="17" t="n">
        <f aca="true">RAND()</f>
        <v>0.304566226663801</v>
      </c>
      <c r="AV122" s="17" t="n">
        <f aca="true">RAND()</f>
        <v>0.112435108745848</v>
      </c>
      <c r="AW122" s="17" t="n">
        <f aca="true">RAND()</f>
        <v>0.140398370596591</v>
      </c>
      <c r="AX122" s="17" t="n">
        <f aca="true">RAND()</f>
        <v>0.185367294922226</v>
      </c>
      <c r="AY122" s="17" t="n">
        <f aca="true">RAND()</f>
        <v>0.683791691715215</v>
      </c>
      <c r="AZ122" s="17" t="n">
        <f aca="true">RAND()</f>
        <v>0.866340589281617</v>
      </c>
    </row>
    <row r="123" customFormat="false" ht="15" hidden="false" customHeight="false" outlineLevel="0" collapsed="false">
      <c r="A123" s="0" t="n">
        <v>29</v>
      </c>
      <c r="B123" s="0" t="n">
        <f aca="false">$B$7+A123</f>
        <v>2056</v>
      </c>
      <c r="C123" s="14" t="n">
        <f aca="false">IF(A123&gt;$B$6,0,SUMIF(B24:B31,A123,E24:E31)+IF(A123=$B$6,E32,0))</f>
        <v>0</v>
      </c>
      <c r="D123" s="14" t="n">
        <f aca="false">IF(A123&gt;$B$6,0,SUMIF(B24:B31,A123,F24:F31))</f>
        <v>0</v>
      </c>
      <c r="E123" s="14" t="n">
        <f aca="false">IF(A123&gt;$B$6,0,SUMIF(K24:K26,A123,N24:N26)+IF(A123=$B$6,N27,0))</f>
        <v>0</v>
      </c>
      <c r="F123" s="14" t="n">
        <f aca="false">IF(A123&gt;$B$6,0,SUMIF(K24:K26,A123,O24:O26))</f>
        <v>0</v>
      </c>
      <c r="G123" s="14" t="n">
        <f aca="false">G122+IF(A123&gt;$B$6,0,SUMIF(B24:B31,A123,G24:G31)+IF(A123=$B$6,G32,0))</f>
        <v>8927844.33659625</v>
      </c>
      <c r="H123" s="14" t="n">
        <f aca="false">H122+IF(A123&gt;$B$6,0,SUMIF(K24:K26,A123,P24:P26)+IF(A123=$B$6,P27,0))</f>
        <v>8894961.88712503</v>
      </c>
      <c r="I123" s="17" t="n">
        <f aca="false">IF(A123&gt;$B$6,0,SUMIF(B24:B31,A123,D24:D31)*$B$10)</f>
        <v>0</v>
      </c>
      <c r="J123" s="17" t="n">
        <f aca="false">IF(A123&gt;$B$6,0,SUMIF(K24:K26,A123,M24:M26)*$B$10)</f>
        <v>0</v>
      </c>
      <c r="M123" s="14" t="n">
        <f aca="false">C123+D123</f>
        <v>0</v>
      </c>
      <c r="N123" s="14" t="n">
        <f aca="false">E123+F123</f>
        <v>0</v>
      </c>
      <c r="AK123" s="0" t="n">
        <v>110</v>
      </c>
      <c r="AL123" s="17" t="n">
        <f aca="false">IFERROR(IF(AU123&lt;($AM$6-$AL$6)/($AN$6-$AL$6),$AL$6+SQRT(AU123*($AN$6-$AL$6)*($AM$6-$AL$6)),$AN$6-SQRT((1-AU123)*($AN$6-$AL$6)*($AN$6-$AM$6))),$AM$6)</f>
        <v>3.8903919606327</v>
      </c>
      <c r="AM123" s="17" t="n">
        <f aca="false">IFERROR(IF(AV123&lt;($AM$7-$AL$7)/($AN$7-$AL$7),$AL$7+SQRT(AV123*($AN$7-$AL$7)*($AM$7-$AL$7)),$AN$7-SQRT((1-AV123)*($AN$7-$AL$7)*($AN$7-$AM$7))),$AM$7)</f>
        <v>1.17667331809487</v>
      </c>
      <c r="AN123" s="17" t="n">
        <f aca="false">IFERROR(IF(AW123&lt;($AM$8-$AL$8)/($AN$8-$AL$8),$AL$8+SQRT(AW123*($AN$8-$AL$8)*($AM$8-$AL$8)),$AN$8-SQRT((1-AW123)*($AN$8-$AL$8)*($AN$8-$AM$8))),$AM$8)</f>
        <v>1.05459853253684</v>
      </c>
      <c r="AO123" s="17" t="n">
        <f aca="false">IFERROR(IF(AX123&lt;($AM$9-$AL$9)/($AN$9-$AL$9),$AL$9+SQRT(AX123*($AN$9-$AL$9)*($AM$9-$AL$9)),$AN$9-SQRT((1-AX123)*($AN$9-$AL$9)*($AN$9-$AM$9))),$AM$9)</f>
        <v>0.684939703147669</v>
      </c>
      <c r="AP123" s="17" t="n">
        <f aca="false">IFERROR(IF(AY123&lt;($AM$10-$AL$10)/($AN$10-$AL$10),$AL$10+SQRT(AY123*($AN$10-$AL$10)*($AM$10-$AL$10)),$AN$10-SQRT((1-AY123)*($AN$10-$AL$10)*($AN$10-$AM$10))),$AM$10)</f>
        <v>0.927978009518835</v>
      </c>
      <c r="AQ123" s="17" t="n">
        <f aca="false">IFERROR(IF(AZ123&lt;($AM$11-$AL$11)/($AN$11-$AL$11),$AL$11+SQRT(AZ123*($AN$11-$AL$11)*($AM$11-$AL$11)),$AN$11-SQRT((1-AZ123)*($AN$11-$AL$11)*($AN$11-$AM$11))),$AM$11)</f>
        <v>0.455630256180667</v>
      </c>
      <c r="AR123" s="17" t="n">
        <f aca="false">SUMPRODUCT((B24:B31&lt;=$B$6)*(C24:C31*AM123+D24:D31*AO123*$B$8*AQ123)/(1+AL123/100)^B24:B31)+C32*AM123*AP123/(1+AL123/100)^$B$6</f>
        <v>9625411.115308</v>
      </c>
      <c r="AS123" s="17" t="n">
        <f aca="false">SUMPRODUCT((K24:K26&lt;=$B$6)*(L24:L26*AN123+M24:M26*AO123*$B$8*AQ123)/(1+AL123/100)^K24:K26)+L27*AN123*AP123/(1+AL123/100)^$B$6</f>
        <v>8562148.45193344</v>
      </c>
      <c r="AT123" s="17" t="n">
        <f aca="false">AS123-AR123</f>
        <v>-1063262.66337456</v>
      </c>
      <c r="AU123" s="17" t="n">
        <f aca="true">RAND()</f>
        <v>0.516516892075114</v>
      </c>
      <c r="AV123" s="17" t="n">
        <f aca="true">RAND()</f>
        <v>0.952206201962523</v>
      </c>
      <c r="AW123" s="17" t="n">
        <f aca="true">RAND()</f>
        <v>0.660606813451064</v>
      </c>
      <c r="AX123" s="17" t="n">
        <f aca="true">RAND()</f>
        <v>0.0456035917337974</v>
      </c>
      <c r="AY123" s="17" t="n">
        <f aca="true">RAND()</f>
        <v>0.732660706526816</v>
      </c>
      <c r="AZ123" s="17" t="n">
        <f aca="true">RAND()</f>
        <v>0.0988603128116731</v>
      </c>
    </row>
    <row r="124" customFormat="false" ht="15" hidden="false" customHeight="false" outlineLevel="0" collapsed="false">
      <c r="A124" s="0" t="n">
        <v>30</v>
      </c>
      <c r="B124" s="0" t="n">
        <f aca="false">$B$7+A124</f>
        <v>2057</v>
      </c>
      <c r="C124" s="14" t="n">
        <f aca="false">IF(A124&gt;$B$6,0,SUMIF(B24:B31,A124,E24:E31)+IF(A124=$B$6,E32,0))</f>
        <v>-287819.715</v>
      </c>
      <c r="D124" s="14" t="n">
        <f aca="false">IF(A124&gt;$B$6,0,SUMIF(B24:B31,A124,F24:F31))</f>
        <v>0</v>
      </c>
      <c r="E124" s="14" t="n">
        <f aca="false">IF(A124&gt;$B$6,0,SUMIF(K24:K26,A124,N24:N26)+IF(A124=$B$6,N27,0))</f>
        <v>-2102561.2425</v>
      </c>
      <c r="F124" s="14" t="n">
        <f aca="false">IF(A124&gt;$B$6,0,SUMIF(K24:K26,A124,O24:O26))</f>
        <v>0</v>
      </c>
      <c r="G124" s="14" t="n">
        <f aca="false">G123+IF(A124&gt;$B$6,0,SUMIF(B24:B31,A124,G24:G31)+IF(A124=$B$6,G32,0))</f>
        <v>8809266.42488861</v>
      </c>
      <c r="H124" s="14" t="n">
        <f aca="false">H123+IF(A124&gt;$B$6,0,SUMIF(K24:K26,A124,P24:P26)+IF(A124=$B$6,P27,0))</f>
        <v>8028734.49414372</v>
      </c>
      <c r="I124" s="17" t="n">
        <f aca="false">IF(A124&gt;$B$6,0,SUMIF(B24:B31,A124,D24:D31)*$B$10)</f>
        <v>0</v>
      </c>
      <c r="J124" s="17" t="n">
        <f aca="false">IF(A124&gt;$B$6,0,SUMIF(K24:K26,A124,M24:M26)*$B$10)</f>
        <v>0</v>
      </c>
      <c r="M124" s="14" t="n">
        <f aca="false">C124+D124</f>
        <v>-287819.715</v>
      </c>
      <c r="N124" s="14" t="n">
        <f aca="false">E124+F124</f>
        <v>-2102561.2425</v>
      </c>
      <c r="AK124" s="0" t="n">
        <v>111</v>
      </c>
      <c r="AL124" s="17" t="n">
        <f aca="false">IFERROR(IF(AU124&lt;($AM$6-$AL$6)/($AN$6-$AL$6),$AL$6+SQRT(AU124*($AN$6-$AL$6)*($AM$6-$AL$6)),$AN$6-SQRT((1-AU124)*($AN$6-$AL$6)*($AN$6-$AM$6))),$AM$6)</f>
        <v>3.21209537410392</v>
      </c>
      <c r="AM124" s="17" t="n">
        <f aca="false">IFERROR(IF(AV124&lt;($AM$7-$AL$7)/($AN$7-$AL$7),$AL$7+SQRT(AV124*($AN$7-$AL$7)*($AM$7-$AL$7)),$AN$7-SQRT((1-AV124)*($AN$7-$AL$7)*($AN$7-$AM$7))),$AM$7)</f>
        <v>1.07829814183462</v>
      </c>
      <c r="AN124" s="17" t="n">
        <f aca="false">IFERROR(IF(AW124&lt;($AM$8-$AL$8)/($AN$8-$AL$8),$AL$8+SQRT(AW124*($AN$8-$AL$8)*($AM$8-$AL$8)),$AN$8-SQRT((1-AW124)*($AN$8-$AL$8)*($AN$8-$AM$8))),$AM$8)</f>
        <v>0.909122526311419</v>
      </c>
      <c r="AO124" s="17" t="n">
        <f aca="false">IFERROR(IF(AX124&lt;($AM$9-$AL$9)/($AN$9-$AL$9),$AL$9+SQRT(AX124*($AN$9-$AL$9)*($AM$9-$AL$9)),$AN$9-SQRT((1-AX124)*($AN$9-$AL$9)*($AN$9-$AM$9))),$AM$9)</f>
        <v>1.50928731617588</v>
      </c>
      <c r="AP124" s="17" t="n">
        <f aca="false">IFERROR(IF(AY124&lt;($AM$10-$AL$10)/($AN$10-$AL$10),$AL$10+SQRT(AY124*($AN$10-$AL$10)*($AM$10-$AL$10)),$AN$10-SQRT((1-AY124)*($AN$10-$AL$10)*($AN$10-$AM$10))),$AM$10)</f>
        <v>0.665514161673691</v>
      </c>
      <c r="AQ124" s="17" t="n">
        <f aca="false">IFERROR(IF(AZ124&lt;($AM$11-$AL$11)/($AN$11-$AL$11),$AL$11+SQRT(AZ124*($AN$11-$AL$11)*($AM$11-$AL$11)),$AN$11-SQRT((1-AZ124)*($AN$11-$AL$11)*($AN$11-$AM$11))),$AM$11)</f>
        <v>0.570890133111665</v>
      </c>
      <c r="AR124" s="17" t="n">
        <f aca="false">SUMPRODUCT((B24:B31&lt;=$B$6)*(C24:C31*AM124+D24:D31*AO124*$B$8*AQ124)/(1+AL124/100)^B24:B31)+C32*AM124*AP124/(1+AL124/100)^$B$6</f>
        <v>9354950.18443395</v>
      </c>
      <c r="AS124" s="17" t="n">
        <f aca="false">SUMPRODUCT((K24:K26&lt;=$B$6)*(L24:L26*AN124+M24:M26*AO124*$B$8*AQ124)/(1+AL124/100)^K24:K26)+L27*AN124*AP124/(1+AL124/100)^$B$6</f>
        <v>7567922.61285251</v>
      </c>
      <c r="AT124" s="17" t="n">
        <f aca="false">AS124-AR124</f>
        <v>-1787027.57158144</v>
      </c>
      <c r="AU124" s="17" t="n">
        <f aca="true">RAND()</f>
        <v>0.282588927255753</v>
      </c>
      <c r="AV124" s="17" t="n">
        <f aca="true">RAND()</f>
        <v>0.737941972467165</v>
      </c>
      <c r="AW124" s="17" t="n">
        <f aca="true">RAND()</f>
        <v>0.132308063873181</v>
      </c>
      <c r="AX124" s="17" t="n">
        <f aca="true">RAND()</f>
        <v>0.839467374622754</v>
      </c>
      <c r="AY124" s="17" t="n">
        <f aca="true">RAND()</f>
        <v>0.109579750858178</v>
      </c>
      <c r="AZ124" s="17" t="n">
        <f aca="true">RAND()</f>
        <v>0.299516180478593</v>
      </c>
    </row>
    <row r="125" customFormat="false" ht="15" hidden="false" customHeight="false" outlineLevel="0" collapsed="false">
      <c r="A125" s="7" t="s">
        <v>146</v>
      </c>
      <c r="B125" s="17" t="n">
        <f aca="false">IFERROR(INDEX($B$95:$B$124,MATCH(TRUE(),INDEX(SIGN($H$95:$H$124-$G$95:$G$124)&lt;&gt;SIGN($H$94-$G$94),0),0)),"no crossover")</f>
        <v>2051</v>
      </c>
      <c r="AK125" s="0" t="n">
        <v>112</v>
      </c>
      <c r="AL125" s="17" t="n">
        <f aca="false">IFERROR(IF(AU125&lt;($AM$6-$AL$6)/($AN$6-$AL$6),$AL$6+SQRT(AU125*($AN$6-$AL$6)*($AM$6-$AL$6)),$AN$6-SQRT((1-AU125)*($AN$6-$AL$6)*($AN$6-$AM$6))),$AM$6)</f>
        <v>2.70892010413815</v>
      </c>
      <c r="AM125" s="17" t="n">
        <f aca="false">IFERROR(IF(AV125&lt;($AM$7-$AL$7)/($AN$7-$AL$7),$AL$7+SQRT(AV125*($AN$7-$AL$7)*($AM$7-$AL$7)),$AN$7-SQRT((1-AV125)*($AN$7-$AL$7)*($AN$7-$AM$7))),$AM$7)</f>
        <v>1.13489140448018</v>
      </c>
      <c r="AN125" s="17" t="n">
        <f aca="false">IFERROR(IF(AW125&lt;($AM$8-$AL$8)/($AN$8-$AL$8),$AL$8+SQRT(AW125*($AN$8-$AL$8)*($AM$8-$AL$8)),$AN$8-SQRT((1-AW125)*($AN$8-$AL$8)*($AN$8-$AM$8))),$AM$8)</f>
        <v>1.1005157087491</v>
      </c>
      <c r="AO125" s="17" t="n">
        <f aca="false">IFERROR(IF(AX125&lt;($AM$9-$AL$9)/($AN$9-$AL$9),$AL$9+SQRT(AX125*($AN$9-$AL$9)*($AM$9-$AL$9)),$AN$9-SQRT((1-AX125)*($AN$9-$AL$9)*($AN$9-$AM$9))),$AM$9)</f>
        <v>0.944243426902565</v>
      </c>
      <c r="AP125" s="17" t="n">
        <f aca="false">IFERROR(IF(AY125&lt;($AM$10-$AL$10)/($AN$10-$AL$10),$AL$10+SQRT(AY125*($AN$10-$AL$10)*($AM$10-$AL$10)),$AN$10-SQRT((1-AY125)*($AN$10-$AL$10)*($AN$10-$AM$10))),$AM$10)</f>
        <v>0.86696937234683</v>
      </c>
      <c r="AQ125" s="17" t="n">
        <f aca="false">IFERROR(IF(AZ125&lt;($AM$11-$AL$11)/($AN$11-$AL$11),$AL$11+SQRT(AZ125*($AN$11-$AL$11)*($AM$11-$AL$11)),$AN$11-SQRT((1-AZ125)*($AN$11-$AL$11)*($AN$11-$AM$11))),$AM$11)</f>
        <v>0.705551425127799</v>
      </c>
      <c r="AR125" s="17" t="n">
        <f aca="false">SUMPRODUCT((B24:B31&lt;=$B$6)*(C24:C31*AM125+D24:D31*AO125*$B$8*AQ125)/(1+AL125/100)^B24:B31)+C32*AM125*AP125/(1+AL125/100)^$B$6</f>
        <v>10043308.3698075</v>
      </c>
      <c r="AS125" s="17" t="n">
        <f aca="false">SUMPRODUCT((K24:K26&lt;=$B$6)*(L24:L26*AN125+M24:M26*AO125*$B$8*AQ125)/(1+AL125/100)^K24:K26)+L27*AN125*AP125/(1+AL125/100)^$B$6</f>
        <v>8871451.41696335</v>
      </c>
      <c r="AT125" s="17" t="n">
        <f aca="false">AS125-AR125</f>
        <v>-1171856.95284413</v>
      </c>
      <c r="AU125" s="17" t="n">
        <f aca="true">RAND()</f>
        <v>0.10051354281025</v>
      </c>
      <c r="AV125" s="17" t="n">
        <f aca="true">RAND()</f>
        <v>0.882222322110713</v>
      </c>
      <c r="AW125" s="17" t="n">
        <f aca="true">RAND()</f>
        <v>0.801372859281912</v>
      </c>
      <c r="AX125" s="17" t="n">
        <f aca="true">RAND()</f>
        <v>0.263136296461512</v>
      </c>
      <c r="AY125" s="17" t="n">
        <f aca="true">RAND()</f>
        <v>0.538666080962504</v>
      </c>
      <c r="AZ125" s="17" t="n">
        <f aca="true">RAND()</f>
        <v>0.64612259900298</v>
      </c>
    </row>
    <row r="126" customFormat="false" ht="15" hidden="false" customHeight="false" outlineLevel="0" collapsed="false">
      <c r="AK126" s="0" t="n">
        <v>113</v>
      </c>
      <c r="AL126" s="0" t="n">
        <f aca="false">IFERROR(IF(AU126&lt;($AM$6-$AL$6)/($AN$6-$AL$6),$AL$6+SQRT(AU126*($AN$6-$AL$6)*($AM$6-$AL$6)),$AN$6-SQRT((1-AU126)*($AN$6-$AL$6)*($AN$6-$AM$6))),$AM$6)</f>
        <v>2.83250174763697</v>
      </c>
      <c r="AM126" s="0" t="n">
        <f aca="false">IFERROR(IF(AV126&lt;($AM$7-$AL$7)/($AN$7-$AL$7),$AL$7+SQRT(AV126*($AN$7-$AL$7)*($AM$7-$AL$7)),$AN$7-SQRT((1-AV126)*($AN$7-$AL$7)*($AN$7-$AM$7))),$AM$7)</f>
        <v>1.12575934964052</v>
      </c>
      <c r="AN126" s="0" t="n">
        <f aca="false">IFERROR(IF(AW126&lt;($AM$8-$AL$8)/($AN$8-$AL$8),$AL$8+SQRT(AW126*($AN$8-$AL$8)*($AM$8-$AL$8)),$AN$8-SQRT((1-AW126)*($AN$8-$AL$8)*($AN$8-$AM$8))),$AM$8)</f>
        <v>0.929391040666484</v>
      </c>
      <c r="AO126" s="0" t="n">
        <f aca="false">IFERROR(IF(AX126&lt;($AM$9-$AL$9)/($AN$9-$AL$9),$AL$9+SQRT(AX126*($AN$9-$AL$9)*($AM$9-$AL$9)),$AN$9-SQRT((1-AX126)*($AN$9-$AL$9)*($AN$9-$AM$9))),$AM$9)</f>
        <v>1.25974259245897</v>
      </c>
      <c r="AP126" s="0" t="n">
        <f aca="false">IFERROR(IF(AY126&lt;($AM$10-$AL$10)/($AN$10-$AL$10),$AL$10+SQRT(AY126*($AN$10-$AL$10)*($AM$10-$AL$10)),$AN$10-SQRT((1-AY126)*($AN$10-$AL$10)*($AN$10-$AM$10))),$AM$10)</f>
        <v>0.894429320350727</v>
      </c>
      <c r="AQ126" s="0" t="n">
        <f aca="false">IFERROR(IF(AZ126&lt;($AM$11-$AL$11)/($AN$11-$AL$11),$AL$11+SQRT(AZ126*($AN$11-$AL$11)*($AM$11-$AL$11)),$AN$11-SQRT((1-AZ126)*($AN$11-$AL$11)*($AN$11-$AM$11))),$AM$11)</f>
        <v>0.492411234021788</v>
      </c>
      <c r="AR126" s="0" t="n">
        <f aca="false">SUMPRODUCT((B24:B31&lt;=$B$6)*(C24:C31*AM126+D24:D31*AO126*$B$8*AQ126)/(1+AL126/100)^B24:B31)+C32*AM126*AP126/(1+AL126/100)^$B$6</f>
        <v>9870921.26845947</v>
      </c>
      <c r="AS126" s="0" t="n">
        <f aca="false">SUMPRODUCT((K24:K26&lt;=$B$6)*(L24:L26*AN126+M24:M26*AO126*$B$8*AQ126)/(1+AL126/100)^K24:K26)+L27*AN126*AP126/(1+AL126/100)^$B$6</f>
        <v>7490660.5260787</v>
      </c>
      <c r="AT126" s="0" t="n">
        <f aca="false">AS126-AR126</f>
        <v>-2380260.74238077</v>
      </c>
      <c r="AU126" s="0" t="n">
        <f aca="true">RAND()</f>
        <v>0.138611831963722</v>
      </c>
      <c r="AV126" s="0" t="n">
        <f aca="true">RAND()</f>
        <v>0.862793429317814</v>
      </c>
      <c r="AW126" s="0" t="n">
        <f aca="true">RAND()</f>
        <v>0.186022682275063</v>
      </c>
      <c r="AX126" s="0" t="n">
        <f aca="true">RAND()</f>
        <v>0.634679313720422</v>
      </c>
      <c r="AY126" s="0" t="n">
        <f aca="true">RAND()</f>
        <v>0.622297955009345</v>
      </c>
      <c r="AZ126" s="0" t="n">
        <f aca="true">RAND()</f>
        <v>0.151110542766479</v>
      </c>
    </row>
    <row r="127" customFormat="false" ht="15" hidden="false" customHeight="false" outlineLevel="0" collapsed="false">
      <c r="AK127" s="0" t="n">
        <v>114</v>
      </c>
      <c r="AL127" s="0" t="n">
        <f aca="false">IFERROR(IF(AU127&lt;($AM$6-$AL$6)/($AN$6-$AL$6),$AL$6+SQRT(AU127*($AN$6-$AL$6)*($AM$6-$AL$6)),$AN$6-SQRT((1-AU127)*($AN$6-$AL$6)*($AN$6-$AM$6))),$AM$6)</f>
        <v>3.91257829191813</v>
      </c>
      <c r="AM127" s="0" t="n">
        <f aca="false">IFERROR(IF(AV127&lt;($AM$7-$AL$7)/($AN$7-$AL$7),$AL$7+SQRT(AV127*($AN$7-$AL$7)*($AM$7-$AL$7)),$AN$7-SQRT((1-AV127)*($AN$7-$AL$7)*($AN$7-$AM$7))),$AM$7)</f>
        <v>1.04231174683604</v>
      </c>
      <c r="AN127" s="0" t="n">
        <f aca="false">IFERROR(IF(AW127&lt;($AM$8-$AL$8)/($AN$8-$AL$8),$AL$8+SQRT(AW127*($AN$8-$AL$8)*($AM$8-$AL$8)),$AN$8-SQRT((1-AW127)*($AN$8-$AL$8)*($AN$8-$AM$8))),$AM$8)</f>
        <v>0.987385938742233</v>
      </c>
      <c r="AO127" s="0" t="n">
        <f aca="false">IFERROR(IF(AX127&lt;($AM$9-$AL$9)/($AN$9-$AL$9),$AL$9+SQRT(AX127*($AN$9-$AL$9)*($AM$9-$AL$9)),$AN$9-SQRT((1-AX127)*($AN$9-$AL$9)*($AN$9-$AM$9))),$AM$9)</f>
        <v>1.46950010303979</v>
      </c>
      <c r="AP127" s="0" t="n">
        <f aca="false">IFERROR(IF(AY127&lt;($AM$10-$AL$10)/($AN$10-$AL$10),$AL$10+SQRT(AY127*($AN$10-$AL$10)*($AM$10-$AL$10)),$AN$10-SQRT((1-AY127)*($AN$10-$AL$10)*($AN$10-$AM$10))),$AM$10)</f>
        <v>0.953999759051596</v>
      </c>
      <c r="AQ127" s="0" t="n">
        <f aca="false">IFERROR(IF(AZ127&lt;($AM$11-$AL$11)/($AN$11-$AL$11),$AL$11+SQRT(AZ127*($AN$11-$AL$11)*($AM$11-$AL$11)),$AN$11-SQRT((1-AZ127)*($AN$11-$AL$11)*($AN$11-$AM$11))),$AM$11)</f>
        <v>0.547568216870089</v>
      </c>
      <c r="AR127" s="0" t="n">
        <f aca="false">SUMPRODUCT((B24:B31&lt;=$B$6)*(C24:C31*AM127+D24:D31*AO127*$B$8*AQ127)/(1+AL127/100)^B24:B31)+C32*AM127*AP127/(1+AL127/100)^$B$6</f>
        <v>8658986.84607225</v>
      </c>
      <c r="AS127" s="0" t="n">
        <f aca="false">SUMPRODUCT((K24:K26&lt;=$B$6)*(L24:L26*AN127+M24:M26*AO127*$B$8*AQ127)/(1+AL127/100)^K24:K26)+L27*AN127*AP127/(1+AL127/100)^$B$6</f>
        <v>8050290.18416557</v>
      </c>
      <c r="AT127" s="0" t="n">
        <f aca="false">AS127-AR127</f>
        <v>-608696.661906684</v>
      </c>
      <c r="AU127" s="0" t="n">
        <f aca="true">RAND()</f>
        <v>0.523391359823242</v>
      </c>
      <c r="AV127" s="0" t="n">
        <f aca="true">RAND()</f>
        <v>0.616583017757359</v>
      </c>
      <c r="AW127" s="0" t="n">
        <f aca="true">RAND()</f>
        <v>0.390149889314533</v>
      </c>
      <c r="AX127" s="0" t="n">
        <f aca="true">RAND()</f>
        <v>0.812379906216801</v>
      </c>
      <c r="AY127" s="0" t="n">
        <f aca="true">RAND()</f>
        <v>0.824463124875629</v>
      </c>
      <c r="AZ127" s="0" t="n">
        <f aca="true">RAND()</f>
        <v>0.250163355119329</v>
      </c>
    </row>
    <row r="128" customFormat="false" ht="17.35" hidden="false" customHeight="false" outlineLevel="0" collapsed="false">
      <c r="A128" s="4" t="s">
        <v>147</v>
      </c>
      <c r="AK128" s="0" t="n">
        <v>115</v>
      </c>
      <c r="AL128" s="17" t="n">
        <f aca="false">IFERROR(IF(AU128&lt;($AM$6-$AL$6)/($AN$6-$AL$6),$AL$6+SQRT(AU128*($AN$6-$AL$6)*($AM$6-$AL$6)),$AN$6-SQRT((1-AU128)*($AN$6-$AL$6)*($AN$6-$AM$6))),$AM$6)</f>
        <v>4.9782300393144</v>
      </c>
      <c r="AM128" s="17" t="n">
        <f aca="false">IFERROR(IF(AV128&lt;($AM$7-$AL$7)/($AN$7-$AL$7),$AL$7+SQRT(AV128*($AN$7-$AL$7)*($AM$7-$AL$7)),$AN$7-SQRT((1-AV128)*($AN$7-$AL$7)*($AN$7-$AM$7))),$AM$7)</f>
        <v>1.12902691484964</v>
      </c>
      <c r="AN128" s="17" t="n">
        <f aca="false">IFERROR(IF(AW128&lt;($AM$8-$AL$8)/($AN$8-$AL$8),$AL$8+SQRT(AW128*($AN$8-$AL$8)*($AM$8-$AL$8)),$AN$8-SQRT((1-AW128)*($AN$8-$AL$8)*($AN$8-$AM$8))),$AM$8)</f>
        <v>1.02435191343203</v>
      </c>
      <c r="AO128" s="17" t="n">
        <f aca="false">IFERROR(IF(AX128&lt;($AM$9-$AL$9)/($AN$9-$AL$9),$AL$9+SQRT(AX128*($AN$9-$AL$9)*($AM$9-$AL$9)),$AN$9-SQRT((1-AX128)*($AN$9-$AL$9)*($AN$9-$AM$9))),$AM$9)</f>
        <v>1.38721586850886</v>
      </c>
      <c r="AP128" s="17" t="n">
        <f aca="false">IFERROR(IF(AY128&lt;($AM$10-$AL$10)/($AN$10-$AL$10),$AL$10+SQRT(AY128*($AN$10-$AL$10)*($AM$10-$AL$10)),$AN$10-SQRT((1-AY128)*($AN$10-$AL$10)*($AN$10-$AM$10))),$AM$10)</f>
        <v>0.86396200635731</v>
      </c>
      <c r="AQ128" s="17" t="n">
        <f aca="false">IFERROR(IF(AZ128&lt;($AM$11-$AL$11)/($AN$11-$AL$11),$AL$11+SQRT(AZ128*($AN$11-$AL$11)*($AM$11-$AL$11)),$AN$11-SQRT((1-AZ128)*($AN$11-$AL$11)*($AN$11-$AM$11))),$AM$11)</f>
        <v>0.676820880140436</v>
      </c>
      <c r="AR128" s="17" t="n">
        <f aca="false">SUMPRODUCT((B24:B31&lt;=$B$6)*(C24:C31*AM128+D24:D31*AO128*$B$8*AQ128)/(1+AL128/100)^B24:B31)+C32*AM128*AP128/(1+AL128/100)^$B$6</f>
        <v>8923255.21046227</v>
      </c>
      <c r="AS128" s="17" t="n">
        <f aca="false">SUMPRODUCT((K24:K26&lt;=$B$6)*(L24:L26*AN128+M24:M26*AO128*$B$8*AQ128)/(1+AL128/100)^K24:K26)+L27*AN128*AP128/(1+AL128/100)^$B$6</f>
        <v>8494717.36020727</v>
      </c>
      <c r="AT128" s="17" t="n">
        <f aca="false">AS128-AR128</f>
        <v>-428537.850254996</v>
      </c>
      <c r="AU128" s="17" t="n">
        <f aca="true">RAND()</f>
        <v>0.795622311303468</v>
      </c>
      <c r="AV128" s="17" t="n">
        <f aca="true">RAND()</f>
        <v>0.869915668170695</v>
      </c>
      <c r="AW128" s="17" t="n">
        <f aca="true">RAND()</f>
        <v>0.547403920250806</v>
      </c>
      <c r="AX128" s="17" t="n">
        <f aca="true">RAND()</f>
        <v>0.749663738795099</v>
      </c>
      <c r="AY128" s="17" t="n">
        <f aca="true">RAND()</f>
        <v>0.529873368286555</v>
      </c>
      <c r="AZ128" s="17" t="n">
        <f aca="true">RAND()</f>
        <v>0.573694924435907</v>
      </c>
    </row>
    <row r="129" customFormat="false" ht="15" hidden="false" customHeight="false" outlineLevel="0" collapsed="false">
      <c r="A129" s="6" t="s">
        <v>148</v>
      </c>
      <c r="B129" s="6" t="s">
        <v>149</v>
      </c>
      <c r="C129" s="6" t="s">
        <v>150</v>
      </c>
      <c r="D129" s="6" t="s">
        <v>151</v>
      </c>
      <c r="E129" s="6" t="s">
        <v>152</v>
      </c>
      <c r="F129" s="6" t="s">
        <v>153</v>
      </c>
      <c r="G129" s="6" t="s">
        <v>154</v>
      </c>
      <c r="AK129" s="0" t="n">
        <v>116</v>
      </c>
      <c r="AL129" s="17" t="n">
        <f aca="false">IFERROR(IF(AU129&lt;($AM$6-$AL$6)/($AN$6-$AL$6),$AL$6+SQRT(AU129*($AN$6-$AL$6)*($AM$6-$AL$6)),$AN$6-SQRT((1-AU129)*($AN$6-$AL$6)*($AN$6-$AM$6))),$AM$6)</f>
        <v>2.97401663973235</v>
      </c>
      <c r="AM129" s="17" t="n">
        <f aca="false">IFERROR(IF(AV129&lt;($AM$7-$AL$7)/($AN$7-$AL$7),$AL$7+SQRT(AV129*($AN$7-$AL$7)*($AM$7-$AL$7)),$AN$7-SQRT((1-AV129)*($AN$7-$AL$7)*($AN$7-$AM$7))),$AM$7)</f>
        <v>0.930706129993733</v>
      </c>
      <c r="AN129" s="17" t="n">
        <f aca="false">IFERROR(IF(AW129&lt;($AM$8-$AL$8)/($AN$8-$AL$8),$AL$8+SQRT(AW129*($AN$8-$AL$8)*($AM$8-$AL$8)),$AN$8-SQRT((1-AW129)*($AN$8-$AL$8)*($AN$8-$AM$8))),$AM$8)</f>
        <v>1.00210811152288</v>
      </c>
      <c r="AO129" s="17" t="n">
        <f aca="false">IFERROR(IF(AX129&lt;($AM$9-$AL$9)/($AN$9-$AL$9),$AL$9+SQRT(AX129*($AN$9-$AL$9)*($AM$9-$AL$9)),$AN$9-SQRT((1-AX129)*($AN$9-$AL$9)*($AN$9-$AM$9))),$AM$9)</f>
        <v>0.806476993603789</v>
      </c>
      <c r="AP129" s="17" t="n">
        <f aca="false">IFERROR(IF(AY129&lt;($AM$10-$AL$10)/($AN$10-$AL$10),$AL$10+SQRT(AY129*($AN$10-$AL$10)*($AM$10-$AL$10)),$AN$10-SQRT((1-AY129)*($AN$10-$AL$10)*($AN$10-$AM$10))),$AM$10)</f>
        <v>0.822978855068556</v>
      </c>
      <c r="AQ129" s="17" t="n">
        <f aca="false">IFERROR(IF(AZ129&lt;($AM$11-$AL$11)/($AN$11-$AL$11),$AL$11+SQRT(AZ129*($AN$11-$AL$11)*($AM$11-$AL$11)),$AN$11-SQRT((1-AZ129)*($AN$11-$AL$11)*($AN$11-$AM$11))),$AM$11)</f>
        <v>0.80081103947547</v>
      </c>
      <c r="AR129" s="17" t="n">
        <f aca="false">SUMPRODUCT((B24:B31&lt;=$B$6)*(C24:C31*AM129+D24:D31*AO129*$B$8*AQ129)/(1+AL129/100)^B24:B31)+C32*AM129*AP129/(1+AL129/100)^$B$6</f>
        <v>8141790.98645141</v>
      </c>
      <c r="AS129" s="17" t="n">
        <f aca="false">SUMPRODUCT((K24:K26&lt;=$B$6)*(L24:L26*AN129+M24:M26*AO129*$B$8*AQ129)/(1+AL129/100)^K24:K26)+L27*AN129*AP129/(1+AL129/100)^$B$6</f>
        <v>8154823.58833821</v>
      </c>
      <c r="AT129" s="17" t="n">
        <f aca="false">AS129-AR129</f>
        <v>13032.6018868024</v>
      </c>
      <c r="AU129" s="17" t="n">
        <f aca="true">RAND()</f>
        <v>0.189741682895101</v>
      </c>
      <c r="AV129" s="17" t="n">
        <f aca="true">RAND()</f>
        <v>0.189823249088206</v>
      </c>
      <c r="AW129" s="17" t="n">
        <f aca="true">RAND()</f>
        <v>0.453774325575543</v>
      </c>
      <c r="AX129" s="17" t="n">
        <f aca="true">RAND()</f>
        <v>0.125237530144556</v>
      </c>
      <c r="AY129" s="17" t="n">
        <f aca="true">RAND()</f>
        <v>0.417261363285581</v>
      </c>
      <c r="AZ129" s="17" t="n">
        <f aca="true">RAND()</f>
        <v>0.838056155123091</v>
      </c>
    </row>
    <row r="130" customFormat="false" ht="15" hidden="false" customHeight="false" outlineLevel="0" collapsed="false">
      <c r="A130" s="7" t="s">
        <v>155</v>
      </c>
      <c r="B130" s="17" t="s">
        <v>156</v>
      </c>
      <c r="C130" s="17" t="s">
        <v>157</v>
      </c>
      <c r="D130" s="14" t="n">
        <f aca="false">(SUMPRODUCT((K24:K26&lt;=$B$6)*(L24:L26*$B$12+M24:M26*$B$10*$B$8*$B$9)/(1+2/100)^K24:K26)+L27*$B$12*$B$13/(1+2/100)^$B$6)-(SUMPRODUCT((B24:B31&lt;=$B$6)*(C24:C31*$B$11+D24:D31*$B$10*$B$8*$B$9)/(1+2/100)^B24:B31)+C32*$B$11*$B$13/(1+2/100)^$B$6)</f>
        <v>-1532814.38990474</v>
      </c>
      <c r="E130" s="14" t="n">
        <f aca="false">(SUMPRODUCT((K24:K26&lt;=$B$6)*(L24:L26*$B$12+M24:M26*$B$10*$B$8*$B$9)/(1+8/100)^K24:K26)+L27*$B$12*$B$13/(1+8/100)^$B$6)-(SUMPRODUCT((B24:B31&lt;=$B$6)*(C24:C31*$B$11+D24:D31*$B$10*$B$8*$B$9)/(1+8/100)^B24:B31)+C32*$B$11*$B$13/(1+8/100)^$B$6)</f>
        <v>1291118.29144244</v>
      </c>
      <c r="F130" s="14" t="n">
        <f aca="false">ABS(E130-D130)</f>
        <v>2823932.68134718</v>
      </c>
      <c r="G130" s="0" t="str">
        <f aca="false">IF(SIGN(D130)&lt;&gt;SIGN(E130),"YES","no")</f>
        <v>YES</v>
      </c>
      <c r="AK130" s="0" t="n">
        <v>117</v>
      </c>
      <c r="AL130" s="17" t="n">
        <f aca="false">IFERROR(IF(AU130&lt;($AM$6-$AL$6)/($AN$6-$AL$6),$AL$6+SQRT(AU130*($AN$6-$AL$6)*($AM$6-$AL$6)),$AN$6-SQRT((1-AU130)*($AN$6-$AL$6)*($AN$6-$AM$6))),$AM$6)</f>
        <v>3.06759380622518</v>
      </c>
      <c r="AM130" s="17" t="n">
        <f aca="false">IFERROR(IF(AV130&lt;($AM$7-$AL$7)/($AN$7-$AL$7),$AL$7+SQRT(AV130*($AN$7-$AL$7)*($AM$7-$AL$7)),$AN$7-SQRT((1-AV130)*($AN$7-$AL$7)*($AN$7-$AM$7))),$AM$7)</f>
        <v>0.854941065833242</v>
      </c>
      <c r="AN130" s="17" t="n">
        <f aca="false">IFERROR(IF(AW130&lt;($AM$8-$AL$8)/($AN$8-$AL$8),$AL$8+SQRT(AW130*($AN$8-$AL$8)*($AM$8-$AL$8)),$AN$8-SQRT((1-AW130)*($AN$8-$AL$8)*($AN$8-$AM$8))),$AM$8)</f>
        <v>1.01055237148058</v>
      </c>
      <c r="AO130" s="17" t="n">
        <f aca="false">IFERROR(IF(AX130&lt;($AM$9-$AL$9)/($AN$9-$AL$9),$AL$9+SQRT(AX130*($AN$9-$AL$9)*($AM$9-$AL$9)),$AN$9-SQRT((1-AX130)*($AN$9-$AL$9)*($AN$9-$AM$9))),$AM$9)</f>
        <v>1.61647558052034</v>
      </c>
      <c r="AP130" s="17" t="n">
        <f aca="false">IFERROR(IF(AY130&lt;($AM$10-$AL$10)/($AN$10-$AL$10),$AL$10+SQRT(AY130*($AN$10-$AL$10)*($AM$10-$AL$10)),$AN$10-SQRT((1-AY130)*($AN$10-$AL$10)*($AN$10-$AM$10))),$AM$10)</f>
        <v>0.773950587377337</v>
      </c>
      <c r="AQ130" s="17" t="n">
        <f aca="false">IFERROR(IF(AZ130&lt;($AM$11-$AL$11)/($AN$11-$AL$11),$AL$11+SQRT(AZ130*($AN$11-$AL$11)*($AM$11-$AL$11)),$AN$11-SQRT((1-AZ130)*($AN$11-$AL$11)*($AN$11-$AM$11))),$AM$11)</f>
        <v>0.666270526356409</v>
      </c>
      <c r="AR130" s="17" t="n">
        <f aca="false">SUMPRODUCT((B24:B31&lt;=$B$6)*(C24:C31*AM130+D24:D31*AO130*$B$8*AQ130)/(1+AL130/100)^B24:B31)+C32*AM130*AP130/(1+AL130/100)^$B$6</f>
        <v>7592361.68567054</v>
      </c>
      <c r="AS130" s="17" t="n">
        <f aca="false">SUMPRODUCT((K24:K26&lt;=$B$6)*(L24:L26*AN130+M24:M26*AO130*$B$8*AQ130)/(1+AL130/100)^K24:K26)+L27*AN130*AP130/(1+AL130/100)^$B$6</f>
        <v>8324743.18947146</v>
      </c>
      <c r="AT130" s="17" t="n">
        <f aca="false">AS130-AR130</f>
        <v>732381.503800913</v>
      </c>
      <c r="AU130" s="17" t="n">
        <f aca="true">RAND()</f>
        <v>0.226809076358073</v>
      </c>
      <c r="AV130" s="17" t="n">
        <f aca="true">RAND()</f>
        <v>0.0335391190543619</v>
      </c>
      <c r="AW130" s="17" t="n">
        <f aca="true">RAND()</f>
        <v>0.490354072857131</v>
      </c>
      <c r="AX130" s="17" t="n">
        <f aca="true">RAND()</f>
        <v>0.901939346441861</v>
      </c>
      <c r="AY130" s="17" t="n">
        <f aca="true">RAND()</f>
        <v>0.300195697297552</v>
      </c>
      <c r="AZ130" s="17" t="n">
        <f aca="true">RAND()</f>
        <v>0.545406687434986</v>
      </c>
    </row>
    <row r="131" customFormat="false" ht="15" hidden="false" customHeight="false" outlineLevel="0" collapsed="false">
      <c r="A131" s="7" t="s">
        <v>158</v>
      </c>
      <c r="B131" s="17" t="s">
        <v>159</v>
      </c>
      <c r="C131" s="17" t="s">
        <v>160</v>
      </c>
      <c r="D131" s="14" t="n">
        <f aca="false">(SUMPRODUCT((K24:K26&lt;=$B$6)*(L24:L26*$B$12+M24:M26*$B$10*$B$8*$B$9)/(1+$B$5/100)^K24:K26)+L27*$B$12*0/(1+$B$5/100)^$B$6)-(SUMPRODUCT((B24:B31&lt;=$B$6)*(C24:C31*$B$11+D24:D31*$B$10*$B$8*$B$9)/(1+$B$5/100)^B24:B31)+C32*$B$11*$B$13/(1+$B$5/100)^$B$6)</f>
        <v>85695.4622364212</v>
      </c>
      <c r="E131" s="14" t="n">
        <f aca="false">$D$44</f>
        <v>-780531.930744892</v>
      </c>
      <c r="F131" s="14" t="n">
        <f aca="false">ABS(E131-D131)</f>
        <v>866227.392981313</v>
      </c>
      <c r="G131" s="0" t="str">
        <f aca="false">IF(SIGN(D131)&lt;&gt;SIGN(E131),"YES","no")</f>
        <v>YES</v>
      </c>
      <c r="AK131" s="0" t="n">
        <v>118</v>
      </c>
      <c r="AL131" s="17" t="n">
        <f aca="false">IFERROR(IF(AU131&lt;($AM$6-$AL$6)/($AN$6-$AL$6),$AL$6+SQRT(AU131*($AN$6-$AL$6)*($AM$6-$AL$6)),$AN$6-SQRT((1-AU131)*($AN$6-$AL$6)*($AN$6-$AM$6))),$AM$6)</f>
        <v>3.25144501051718</v>
      </c>
      <c r="AM131" s="17" t="n">
        <f aca="false">IFERROR(IF(AV131&lt;($AM$7-$AL$7)/($AN$7-$AL$7),$AL$7+SQRT(AV131*($AN$7-$AL$7)*($AM$7-$AL$7)),$AN$7-SQRT((1-AV131)*($AN$7-$AL$7)*($AN$7-$AM$7))),$AM$7)</f>
        <v>1.19688966598906</v>
      </c>
      <c r="AN131" s="17" t="n">
        <f aca="false">IFERROR(IF(AW131&lt;($AM$8-$AL$8)/($AN$8-$AL$8),$AL$8+SQRT(AW131*($AN$8-$AL$8)*($AM$8-$AL$8)),$AN$8-SQRT((1-AW131)*($AN$8-$AL$8)*($AN$8-$AM$8))),$AM$8)</f>
        <v>1.00624113926392</v>
      </c>
      <c r="AO131" s="17" t="n">
        <f aca="false">IFERROR(IF(AX131&lt;($AM$9-$AL$9)/($AN$9-$AL$9),$AL$9+SQRT(AX131*($AN$9-$AL$9)*($AM$9-$AL$9)),$AN$9-SQRT((1-AX131)*($AN$9-$AL$9)*($AN$9-$AM$9))),$AM$9)</f>
        <v>1.43138091234168</v>
      </c>
      <c r="AP131" s="17" t="n">
        <f aca="false">IFERROR(IF(AY131&lt;($AM$10-$AL$10)/($AN$10-$AL$10),$AL$10+SQRT(AY131*($AN$10-$AL$10)*($AM$10-$AL$10)),$AN$10-SQRT((1-AY131)*($AN$10-$AL$10)*($AN$10-$AM$10))),$AM$10)</f>
        <v>0.745004190394184</v>
      </c>
      <c r="AQ131" s="17" t="n">
        <f aca="false">IFERROR(IF(AZ131&lt;($AM$11-$AL$11)/($AN$11-$AL$11),$AL$11+SQRT(AZ131*($AN$11-$AL$11)*($AM$11-$AL$11)),$AN$11-SQRT((1-AZ131)*($AN$11-$AL$11)*($AN$11-$AM$11))),$AM$11)</f>
        <v>0.721185996245245</v>
      </c>
      <c r="AR131" s="17" t="n">
        <f aca="false">SUMPRODUCT((B24:B31&lt;=$B$6)*(C24:C31*AM131+D24:D31*AO131*$B$8*AQ131)/(1+AL131/100)^B24:B31)+C32*AM131*AP131/(1+AL131/100)^$B$6</f>
        <v>10372300.8909851</v>
      </c>
      <c r="AS131" s="17" t="n">
        <f aca="false">SUMPRODUCT((K24:K26&lt;=$B$6)*(L24:L26*AN131+M24:M26*AO131*$B$8*AQ131)/(1+AL131/100)^K24:K26)+L27*AN131*AP131/(1+AL131/100)^$B$6</f>
        <v>8322797.35726393</v>
      </c>
      <c r="AT131" s="17" t="n">
        <f aca="false">AS131-AR131</f>
        <v>-2049503.53372122</v>
      </c>
      <c r="AU131" s="17" t="n">
        <f aca="true">RAND()</f>
        <v>0.297416774541171</v>
      </c>
      <c r="AV131" s="17" t="n">
        <f aca="true">RAND()</f>
        <v>0.974927043744408</v>
      </c>
      <c r="AW131" s="17" t="n">
        <f aca="true">RAND()</f>
        <v>0.471836602779078</v>
      </c>
      <c r="AX131" s="17" t="n">
        <f aca="true">RAND()</f>
        <v>0.784448222100415</v>
      </c>
      <c r="AY131" s="17" t="n">
        <f aca="true">RAND()</f>
        <v>0.240108213242838</v>
      </c>
      <c r="AZ131" s="17" t="n">
        <f aca="true">RAND()</f>
        <v>0.682705107388749</v>
      </c>
    </row>
    <row r="132" customFormat="false" ht="15" hidden="false" customHeight="false" outlineLevel="0" collapsed="false">
      <c r="A132" s="7" t="s">
        <v>161</v>
      </c>
      <c r="B132" s="17" t="s">
        <v>159</v>
      </c>
      <c r="C132" s="17" t="s">
        <v>160</v>
      </c>
      <c r="D132" s="14" t="n">
        <f aca="false">(SUMPRODUCT((K24:K26&lt;=$B$6)*(L24:L26*$B$12+M24:M26*$B$10*$B$8*$B$9)/(1+$B$5/100)^K24:K26)+L27*$B$12*$B$13/(1+$B$5/100)^$B$6)-(SUMPRODUCT((B24:B31&lt;=$B$6)*(C24:C31*$B$11+D24:D31*$B$10*$B$8*$B$9)/(1+$B$5/100)^B24:B31)+C32*$B$11*0/(1+$B$5/100)^$B$6)</f>
        <v>-899109.842452534</v>
      </c>
      <c r="E132" s="14" t="n">
        <f aca="false">$D$44</f>
        <v>-780531.930744892</v>
      </c>
      <c r="F132" s="14" t="n">
        <f aca="false">ABS(E132-D132)</f>
        <v>118577.911707642</v>
      </c>
      <c r="G132" s="0" t="str">
        <f aca="false">IF(SIGN(D132)&lt;&gt;SIGN(E132),"YES","no")</f>
        <v>no</v>
      </c>
      <c r="AK132" s="0" t="n">
        <v>119</v>
      </c>
      <c r="AL132" s="17" t="n">
        <f aca="false">IFERROR(IF(AU132&lt;($AM$6-$AL$6)/($AN$6-$AL$6),$AL$6+SQRT(AU132*($AN$6-$AL$6)*($AM$6-$AL$6)),$AN$6-SQRT((1-AU132)*($AN$6-$AL$6)*($AN$6-$AM$6))),$AM$6)</f>
        <v>6.70231997343418</v>
      </c>
      <c r="AM132" s="17" t="n">
        <f aca="false">IFERROR(IF(AV132&lt;($AM$7-$AL$7)/($AN$7-$AL$7),$AL$7+SQRT(AV132*($AN$7-$AL$7)*($AM$7-$AL$7)),$AN$7-SQRT((1-AV132)*($AN$7-$AL$7)*($AN$7-$AM$7))),$AM$7)</f>
        <v>1.00776846121633</v>
      </c>
      <c r="AN132" s="17" t="n">
        <f aca="false">IFERROR(IF(AW132&lt;($AM$8-$AL$8)/($AN$8-$AL$8),$AL$8+SQRT(AW132*($AN$8-$AL$8)*($AM$8-$AL$8)),$AN$8-SQRT((1-AW132)*($AN$8-$AL$8)*($AN$8-$AM$8))),$AM$8)</f>
        <v>1.02396819711165</v>
      </c>
      <c r="AO132" s="17" t="n">
        <f aca="false">IFERROR(IF(AX132&lt;($AM$9-$AL$9)/($AN$9-$AL$9),$AL$9+SQRT(AX132*($AN$9-$AL$9)*($AM$9-$AL$9)),$AN$9-SQRT((1-AX132)*($AN$9-$AL$9)*($AN$9-$AM$9))),$AM$9)</f>
        <v>1.40977306124887</v>
      </c>
      <c r="AP132" s="17" t="n">
        <f aca="false">IFERROR(IF(AY132&lt;($AM$10-$AL$10)/($AN$10-$AL$10),$AL$10+SQRT(AY132*($AN$10-$AL$10)*($AM$10-$AL$10)),$AN$10-SQRT((1-AY132)*($AN$10-$AL$10)*($AN$10-$AM$10))),$AM$10)</f>
        <v>0.927104032751402</v>
      </c>
      <c r="AQ132" s="17" t="n">
        <f aca="false">IFERROR(IF(AZ132&lt;($AM$11-$AL$11)/($AN$11-$AL$11),$AL$11+SQRT(AZ132*($AN$11-$AL$11)*($AM$11-$AL$11)),$AN$11-SQRT((1-AZ132)*($AN$11-$AL$11)*($AN$11-$AM$11))),$AM$11)</f>
        <v>0.415363914580139</v>
      </c>
      <c r="AR132" s="17" t="n">
        <f aca="false">SUMPRODUCT((B24:B31&lt;=$B$6)*(C24:C31*AM132+D24:D31*AO132*$B$8*AQ132)/(1+AL132/100)^B24:B31)+C32*AM132*AP132/(1+AL132/100)^$B$6</f>
        <v>7369500.37683713</v>
      </c>
      <c r="AS132" s="17" t="n">
        <f aca="false">SUMPRODUCT((K24:K26&lt;=$B$6)*(L24:L26*AN132+M24:M26*AO132*$B$8*AQ132)/(1+AL132/100)^K24:K26)+L27*AN132*AP132/(1+AL132/100)^$B$6</f>
        <v>8524137.35785785</v>
      </c>
      <c r="AT132" s="17" t="n">
        <f aca="false">AS132-AR132</f>
        <v>1154636.98102072</v>
      </c>
      <c r="AU132" s="17" t="n">
        <f aca="true">RAND()</f>
        <v>0.995569330089189</v>
      </c>
      <c r="AV132" s="17" t="n">
        <f aca="true">RAND()</f>
        <v>0.478434503275512</v>
      </c>
      <c r="AW132" s="17" t="n">
        <f aca="true">RAND()</f>
        <v>0.545863325182614</v>
      </c>
      <c r="AX132" s="17" t="n">
        <f aca="true">RAND()</f>
        <v>0.767754773848314</v>
      </c>
      <c r="AY132" s="17" t="n">
        <f aca="true">RAND()</f>
        <v>0.729671419170044</v>
      </c>
      <c r="AZ132" s="17" t="n">
        <f aca="true">RAND()</f>
        <v>0.0543217664785865</v>
      </c>
    </row>
    <row r="133" customFormat="false" ht="15" hidden="false" customHeight="false" outlineLevel="0" collapsed="false">
      <c r="A133" s="7" t="s">
        <v>162</v>
      </c>
      <c r="B133" s="17" t="s">
        <v>163</v>
      </c>
      <c r="C133" s="17" t="s">
        <v>164</v>
      </c>
      <c r="D133" s="14" t="n">
        <f aca="false">(SUMPRODUCT((K24:K26&lt;=$B$6)*(L24:L26*($B$12*0.8)+M24:M26*$B$10*$B$8*$B$9)/(1+$B$5/100)^K24:K26)+L27*($B$12*0.8)*$B$13/(1+$B$5/100)^$B$6)-(SUMPRODUCT((B24:B31&lt;=$B$6)*(C24:C31*$B$11+D24:D31*$B$10*$B$8*$B$9)/(1+$B$5/100)^B24:B31)+C32*$B$11*$B$13/(1+$B$5/100)^$B$6)</f>
        <v>-2362873.9686746</v>
      </c>
      <c r="E133" s="14" t="n">
        <f aca="false">(SUMPRODUCT((K24:K26&lt;=$B$6)*(L24:L26*($B$12*1.2)+M24:M26*$B$10*$B$8*$B$9)/(1+$B$5/100)^K24:K26)+L27*($B$12*1.2)*$B$13/(1+$B$5/100)^$B$6)-(SUMPRODUCT((B24:B31&lt;=$B$6)*(C24:C31*$B$11+D24:D31*$B$10*$B$8*$B$9)/(1+$B$5/100)^B24:B31)+C32*$B$11*$B$13/(1+$B$5/100)^$B$6)</f>
        <v>801810.107184816</v>
      </c>
      <c r="F133" s="14" t="n">
        <f aca="false">ABS(E133-D133)</f>
        <v>3164684.07585942</v>
      </c>
      <c r="G133" s="0" t="str">
        <f aca="false">IF(SIGN(D133)&lt;&gt;SIGN(E133),"YES","no")</f>
        <v>YES</v>
      </c>
      <c r="AK133" s="0" t="n">
        <v>120</v>
      </c>
      <c r="AL133" s="17" t="n">
        <f aca="false">IFERROR(IF(AU133&lt;($AM$6-$AL$6)/($AN$6-$AL$6),$AL$6+SQRT(AU133*($AN$6-$AL$6)*($AM$6-$AL$6)),$AN$6-SQRT((1-AU133)*($AN$6-$AL$6)*($AN$6-$AM$6))),$AM$6)</f>
        <v>2.68280682010444</v>
      </c>
      <c r="AM133" s="17" t="n">
        <f aca="false">IFERROR(IF(AV133&lt;($AM$7-$AL$7)/($AN$7-$AL$7),$AL$7+SQRT(AV133*($AN$7-$AL$7)*($AM$7-$AL$7)),$AN$7-SQRT((1-AV133)*($AN$7-$AL$7)*($AN$7-$AM$7))),$AM$7)</f>
        <v>1.0058533542195</v>
      </c>
      <c r="AN133" s="17" t="n">
        <f aca="false">IFERROR(IF(AW133&lt;($AM$8-$AL$8)/($AN$8-$AL$8),$AL$8+SQRT(AW133*($AN$8-$AL$8)*($AM$8-$AL$8)),$AN$8-SQRT((1-AW133)*($AN$8-$AL$8)*($AN$8-$AM$8))),$AM$8)</f>
        <v>1.20403186175384</v>
      </c>
      <c r="AO133" s="17" t="n">
        <f aca="false">IFERROR(IF(AX133&lt;($AM$9-$AL$9)/($AN$9-$AL$9),$AL$9+SQRT(AX133*($AN$9-$AL$9)*($AM$9-$AL$9)),$AN$9-SQRT((1-AX133)*($AN$9-$AL$9)*($AN$9-$AM$9))),$AM$9)</f>
        <v>1.11234945370968</v>
      </c>
      <c r="AP133" s="17" t="n">
        <f aca="false">IFERROR(IF(AY133&lt;($AM$10-$AL$10)/($AN$10-$AL$10),$AL$10+SQRT(AY133*($AN$10-$AL$10)*($AM$10-$AL$10)),$AN$10-SQRT((1-AY133)*($AN$10-$AL$10)*($AN$10-$AM$10))),$AM$10)</f>
        <v>0.841046136388695</v>
      </c>
      <c r="AQ133" s="17" t="n">
        <f aca="false">IFERROR(IF(AZ133&lt;($AM$11-$AL$11)/($AN$11-$AL$11),$AL$11+SQRT(AZ133*($AN$11-$AL$11)*($AM$11-$AL$11)),$AN$11-SQRT((1-AZ133)*($AN$11-$AL$11)*($AN$11-$AM$11))),$AM$11)</f>
        <v>0.870718125910887</v>
      </c>
      <c r="AR133" s="17" t="n">
        <f aca="false">SUMPRODUCT((B24:B31&lt;=$B$6)*(C24:C31*AM133+D24:D31*AO133*$B$8*AQ133)/(1+AL133/100)^B24:B31)+C32*AM133*AP133/(1+AL133/100)^$B$6</f>
        <v>9043211.19275724</v>
      </c>
      <c r="AS133" s="17" t="n">
        <f aca="false">SUMPRODUCT((K24:K26&lt;=$B$6)*(L24:L26*AN133+M24:M26*AO133*$B$8*AQ133)/(1+AL133/100)^K24:K26)+L27*AN133*AP133/(1+AL133/100)^$B$6</f>
        <v>9761588.07665327</v>
      </c>
      <c r="AT133" s="17" t="n">
        <f aca="false">AS133-AR133</f>
        <v>718376.883896027</v>
      </c>
      <c r="AU133" s="17" t="n">
        <f aca="true">RAND()</f>
        <v>0.0932450307162274</v>
      </c>
      <c r="AV133" s="17" t="n">
        <f aca="true">RAND()</f>
        <v>0.470154803147849</v>
      </c>
      <c r="AW133" s="17" t="n">
        <f aca="true">RAND()</f>
        <v>0.981217157921615</v>
      </c>
      <c r="AX133" s="17" t="n">
        <f aca="true">RAND()</f>
        <v>0.474717671780333</v>
      </c>
      <c r="AY133" s="17" t="n">
        <f aca="true">RAND()</f>
        <v>0.465249868582626</v>
      </c>
      <c r="AZ133" s="17" t="n">
        <f aca="true">RAND()</f>
        <v>0.931780396049007</v>
      </c>
    </row>
    <row r="134" customFormat="false" ht="15" hidden="false" customHeight="false" outlineLevel="0" collapsed="false">
      <c r="A134" s="7" t="s">
        <v>165</v>
      </c>
      <c r="B134" s="17" t="s">
        <v>163</v>
      </c>
      <c r="C134" s="17" t="s">
        <v>164</v>
      </c>
      <c r="D134" s="14" t="n">
        <f aca="false">(SUMPRODUCT((K24:K26&lt;=$B$6)*(L24:L26*$B$12+M24:M26*$B$10*$B$8*$B$9)/(1+$B$5/100)^K24:K26)+L27*$B$12*$B$13/(1+$B$5/100)^$B$6)-(SUMPRODUCT((B24:B31&lt;=$B$6)*(C24:C31*($B$11*0.8)+D24:D31*$B$10*$B$8*$B$9)/(1+$B$5/100)^B24:B31)+C32*($B$11*0.8)*$B$13/(1+$B$5/100)^$B$6)</f>
        <v>918694.137463225</v>
      </c>
      <c r="E134" s="14" t="n">
        <f aca="false">(SUMPRODUCT((K24:K26&lt;=$B$6)*(L24:L26*$B$12+M24:M26*$B$10*$B$8*$B$9)/(1+$B$5/100)^K24:K26)+L27*$B$12*$B$13/(1+$B$5/100)^$B$6)-(SUMPRODUCT((B24:B31&lt;=$B$6)*(C24:C31*($B$11*1.2)+D24:D31*$B$10*$B$8*$B$9)/(1+$B$5/100)^B24:B31)+C32*($B$11*1.2)*$B$13/(1+$B$5/100)^$B$6)</f>
        <v>-2479757.99895301</v>
      </c>
      <c r="F134" s="14" t="n">
        <f aca="false">ABS(E134-D134)</f>
        <v>3398452.13641623</v>
      </c>
      <c r="G134" s="0" t="str">
        <f aca="false">IF(SIGN(D134)&lt;&gt;SIGN(E134),"YES","no")</f>
        <v>YES</v>
      </c>
      <c r="AK134" s="0" t="n">
        <v>121</v>
      </c>
      <c r="AL134" s="17" t="n">
        <f aca="false">IFERROR(IF(AU134&lt;($AM$6-$AL$6)/($AN$6-$AL$6),$AL$6+SQRT(AU134*($AN$6-$AL$6)*($AM$6-$AL$6)),$AN$6-SQRT((1-AU134)*($AN$6-$AL$6)*($AN$6-$AM$6))),$AM$6)</f>
        <v>4.69099168696489</v>
      </c>
      <c r="AM134" s="17" t="n">
        <f aca="false">IFERROR(IF(AV134&lt;($AM$7-$AL$7)/($AN$7-$AL$7),$AL$7+SQRT(AV134*($AN$7-$AL$7)*($AM$7-$AL$7)),$AN$7-SQRT((1-AV134)*($AN$7-$AL$7)*($AN$7-$AM$7))),$AM$7)</f>
        <v>1.10924711194066</v>
      </c>
      <c r="AN134" s="17" t="n">
        <f aca="false">IFERROR(IF(AW134&lt;($AM$8-$AL$8)/($AN$8-$AL$8),$AL$8+SQRT(AW134*($AN$8-$AL$8)*($AM$8-$AL$8)),$AN$8-SQRT((1-AW134)*($AN$8-$AL$8)*($AN$8-$AM$8))),$AM$8)</f>
        <v>1.01218585876006</v>
      </c>
      <c r="AO134" s="17" t="n">
        <f aca="false">IFERROR(IF(AX134&lt;($AM$9-$AL$9)/($AN$9-$AL$9),$AL$9+SQRT(AX134*($AN$9-$AL$9)*($AM$9-$AL$9)),$AN$9-SQRT((1-AX134)*($AN$9-$AL$9)*($AN$9-$AM$9))),$AM$9)</f>
        <v>0.854783080662296</v>
      </c>
      <c r="AP134" s="17" t="n">
        <f aca="false">IFERROR(IF(AY134&lt;($AM$10-$AL$10)/($AN$10-$AL$10),$AL$10+SQRT(AY134*($AN$10-$AL$10)*($AM$10-$AL$10)),$AN$10-SQRT((1-AY134)*($AN$10-$AL$10)*($AN$10-$AM$10))),$AM$10)</f>
        <v>0.932530226003625</v>
      </c>
      <c r="AQ134" s="17" t="n">
        <f aca="false">IFERROR(IF(AZ134&lt;($AM$11-$AL$11)/($AN$11-$AL$11),$AL$11+SQRT(AZ134*($AN$11-$AL$11)*($AM$11-$AL$11)),$AN$11-SQRT((1-AZ134)*($AN$11-$AL$11)*($AN$11-$AM$11))),$AM$11)</f>
        <v>0.476220547034852</v>
      </c>
      <c r="AR134" s="17" t="n">
        <f aca="false">SUMPRODUCT((B24:B31&lt;=$B$6)*(C24:C31*AM134+D24:D31*AO134*$B$8*AQ134)/(1+AL134/100)^B24:B31)+C32*AM134*AP134/(1+AL134/100)^$B$6</f>
        <v>8753783.54346222</v>
      </c>
      <c r="AS134" s="17" t="n">
        <f aca="false">SUMPRODUCT((K24:K26&lt;=$B$6)*(L24:L26*AN134+M24:M26*AO134*$B$8*AQ134)/(1+AL134/100)^K24:K26)+L27*AN134*AP134/(1+AL134/100)^$B$6</f>
        <v>8299071.17606371</v>
      </c>
      <c r="AT134" s="17" t="n">
        <f aca="false">AS134-AR134</f>
        <v>-454712.367398515</v>
      </c>
      <c r="AU134" s="17" t="n">
        <f aca="true">RAND()</f>
        <v>0.733424030516737</v>
      </c>
      <c r="AV134" s="17" t="n">
        <f aca="true">RAND()</f>
        <v>0.823898884470712</v>
      </c>
      <c r="AW134" s="17" t="n">
        <f aca="true">RAND()</f>
        <v>0.497283859789403</v>
      </c>
      <c r="AX134" s="17" t="n">
        <f aca="true">RAND()</f>
        <v>0.167828045765639</v>
      </c>
      <c r="AY134" s="17" t="n">
        <f aca="true">RAND()</f>
        <v>0.748329585626986</v>
      </c>
      <c r="AZ134" s="17" t="n">
        <f aca="true">RAND()</f>
        <v>0.1267497191725</v>
      </c>
    </row>
    <row r="135" customFormat="false" ht="15" hidden="false" customHeight="false" outlineLevel="0" collapsed="false">
      <c r="A135" s="7" t="s">
        <v>166</v>
      </c>
      <c r="B135" s="17" t="s">
        <v>167</v>
      </c>
      <c r="C135" s="17" t="s">
        <v>168</v>
      </c>
      <c r="D135" s="14" t="n">
        <f aca="false">(SUMPRODUCT((K24:K26&lt;=$B$6)*(L24:L26*$B$12+M24:M26*($B$10*0.5)*$B$8*$B$9)/(1+$B$5/100)^K24:K26)+L27*$B$12*$B$13/(1+$B$5/100)^$B$6)-(SUMPRODUCT((B24:B31&lt;=$B$6)*(C24:C31*$B$11+D24:D31*($B$10*0.5)*$B$8*$B$9)/(1+$B$5/100)^B24:B31)+C32*$B$11*$B$13/(1+$B$5/100)^$B$6)</f>
        <v>-682476.041068461</v>
      </c>
      <c r="E135" s="14" t="n">
        <f aca="false">(SUMPRODUCT((K24:K26&lt;=$B$6)*(L24:L26*$B$12+M24:M26*($B$10*2)*$B$8*$B$9)/(1+$B$5/100)^K24:K26)+L27*$B$12*$B$13/(1+$B$5/100)^$B$6)-(SUMPRODUCT((B24:B31&lt;=$B$6)*(C24:C31*$B$11+D24:D31*($B$10*2)*$B$8*$B$9)/(1+$B$5/100)^B24:B31)+C32*$B$11*$B$13/(1+$B$5/100)^$B$6)</f>
        <v>-976643.710097751</v>
      </c>
      <c r="F135" s="14" t="n">
        <f aca="false">ABS(E135-D135)</f>
        <v>294167.66902929</v>
      </c>
      <c r="G135" s="0" t="str">
        <f aca="false">IF(SIGN(D135)&lt;&gt;SIGN(E135),"YES","no")</f>
        <v>no</v>
      </c>
      <c r="AK135" s="0" t="n">
        <v>122</v>
      </c>
      <c r="AL135" s="17" t="n">
        <f aca="false">IFERROR(IF(AU135&lt;($AM$6-$AL$6)/($AN$6-$AL$6),$AL$6+SQRT(AU135*($AN$6-$AL$6)*($AM$6-$AL$6)),$AN$6-SQRT((1-AU135)*($AN$6-$AL$6)*($AN$6-$AM$6))),$AM$6)</f>
        <v>6.21586555493523</v>
      </c>
      <c r="AM135" s="17" t="n">
        <f aca="false">IFERROR(IF(AV135&lt;($AM$7-$AL$7)/($AN$7-$AL$7),$AL$7+SQRT(AV135*($AN$7-$AL$7)*($AM$7-$AL$7)),$AN$7-SQRT((1-AV135)*($AN$7-$AL$7)*($AN$7-$AM$7))),$AM$7)</f>
        <v>1.04102860112984</v>
      </c>
      <c r="AN135" s="17" t="n">
        <f aca="false">IFERROR(IF(AW135&lt;($AM$8-$AL$8)/($AN$8-$AL$8),$AL$8+SQRT(AW135*($AN$8-$AL$8)*($AM$8-$AL$8)),$AN$8-SQRT((1-AW135)*($AN$8-$AL$8)*($AN$8-$AM$8))),$AM$8)</f>
        <v>1.04847302664541</v>
      </c>
      <c r="AO135" s="17" t="n">
        <f aca="false">IFERROR(IF(AX135&lt;($AM$9-$AL$9)/($AN$9-$AL$9),$AL$9+SQRT(AX135*($AN$9-$AL$9)*($AM$9-$AL$9)),$AN$9-SQRT((1-AX135)*($AN$9-$AL$9)*($AN$9-$AM$9))),$AM$9)</f>
        <v>1.03477141476642</v>
      </c>
      <c r="AP135" s="17" t="n">
        <f aca="false">IFERROR(IF(AY135&lt;($AM$10-$AL$10)/($AN$10-$AL$10),$AL$10+SQRT(AY135*($AN$10-$AL$10)*($AM$10-$AL$10)),$AN$10-SQRT((1-AY135)*($AN$10-$AL$10)*($AN$10-$AM$10))),$AM$10)</f>
        <v>0.937796075335183</v>
      </c>
      <c r="AQ135" s="17" t="n">
        <f aca="false">IFERROR(IF(AZ135&lt;($AM$11-$AL$11)/($AN$11-$AL$11),$AL$11+SQRT(AZ135*($AN$11-$AL$11)*($AM$11-$AL$11)),$AN$11-SQRT((1-AZ135)*($AN$11-$AL$11)*($AN$11-$AM$11))),$AM$11)</f>
        <v>0.63487588231795</v>
      </c>
      <c r="AR135" s="17" t="n">
        <f aca="false">SUMPRODUCT((B24:B31&lt;=$B$6)*(C24:C31*AM135+D24:D31*AO135*$B$8*AQ135)/(1+AL135/100)^B24:B31)+C32*AM135*AP135/(1+AL135/100)^$B$6</f>
        <v>7761088.12999967</v>
      </c>
      <c r="AS135" s="17" t="n">
        <f aca="false">SUMPRODUCT((K24:K26&lt;=$B$6)*(L24:L26*AN135+M24:M26*AO135*$B$8*AQ135)/(1+AL135/100)^K24:K26)+L27*AN135*AP135/(1+AL135/100)^$B$6</f>
        <v>8706795.9442579</v>
      </c>
      <c r="AT135" s="17" t="n">
        <f aca="false">AS135-AR135</f>
        <v>945707.814258231</v>
      </c>
      <c r="AU135" s="17" t="n">
        <f aca="true">RAND()</f>
        <v>0.969256658603149</v>
      </c>
      <c r="AV135" s="17" t="n">
        <f aca="true">RAND()</f>
        <v>0.611830706259997</v>
      </c>
      <c r="AW135" s="17" t="n">
        <f aca="true">RAND()</f>
        <v>0.638994480093674</v>
      </c>
      <c r="AX135" s="17" t="n">
        <f aca="true">RAND()</f>
        <v>0.378889185498659</v>
      </c>
      <c r="AY135" s="17" t="n">
        <f aca="true">RAND()</f>
        <v>0.766661614315556</v>
      </c>
      <c r="AZ135" s="17" t="n">
        <f aca="true">RAND()</f>
        <v>0.457721863502962</v>
      </c>
    </row>
    <row r="136" customFormat="false" ht="15" hidden="false" customHeight="false" outlineLevel="0" collapsed="false">
      <c r="A136" s="7" t="s">
        <v>169</v>
      </c>
      <c r="B136" s="17" t="s">
        <v>170</v>
      </c>
      <c r="C136" s="17" t="s">
        <v>171</v>
      </c>
      <c r="D136" s="14" t="n">
        <f aca="false">(SUMPRODUCT((K24:K26&lt;=$B$6)*(L24:L26*$B$12+M24:M26*$B$10*$B$8*0)/(1+$B$5/100)^K24:K26)+L27*$B$12*$B$13/(1+$B$5/100)^$B$6)-(SUMPRODUCT((B24:B31&lt;=$B$6)*(C24:C31*$B$11+D24:D31*$B$10*$B$8*0)/(1+$B$5/100)^B24:B31)+C32*$B$11*$B$13/(1+$B$5/100)^$B$6)</f>
        <v>-584420.151392032</v>
      </c>
      <c r="E136" s="14" t="n">
        <f aca="false">$D$44</f>
        <v>-780531.930744892</v>
      </c>
      <c r="F136" s="14" t="n">
        <f aca="false">ABS(E136-D136)</f>
        <v>196111.779352861</v>
      </c>
      <c r="G136" s="0" t="str">
        <f aca="false">IF(SIGN(D136)&lt;&gt;SIGN(E136),"YES","no")</f>
        <v>no</v>
      </c>
      <c r="AK136" s="0" t="n">
        <v>123</v>
      </c>
      <c r="AL136" s="17" t="n">
        <f aca="false">IFERROR(IF(AU136&lt;($AM$6-$AL$6)/($AN$6-$AL$6),$AL$6+SQRT(AU136*($AN$6-$AL$6)*($AM$6-$AL$6)),$AN$6-SQRT((1-AU136)*($AN$6-$AL$6)*($AN$6-$AM$6))),$AM$6)</f>
        <v>4.40485494716936</v>
      </c>
      <c r="AM136" s="17" t="n">
        <f aca="false">IFERROR(IF(AV136&lt;($AM$7-$AL$7)/($AN$7-$AL$7),$AL$7+SQRT(AV136*($AN$7-$AL$7)*($AM$7-$AL$7)),$AN$7-SQRT((1-AV136)*($AN$7-$AL$7)*($AN$7-$AM$7))),$AM$7)</f>
        <v>0.961950937849196</v>
      </c>
      <c r="AN136" s="17" t="n">
        <f aca="false">IFERROR(IF(AW136&lt;($AM$8-$AL$8)/($AN$8-$AL$8),$AL$8+SQRT(AW136*($AN$8-$AL$8)*($AM$8-$AL$8)),$AN$8-SQRT((1-AW136)*($AN$8-$AL$8)*($AN$8-$AM$8))),$AM$8)</f>
        <v>1.08727652472002</v>
      </c>
      <c r="AO136" s="17" t="n">
        <f aca="false">IFERROR(IF(AX136&lt;($AM$9-$AL$9)/($AN$9-$AL$9),$AL$9+SQRT(AX136*($AN$9-$AL$9)*($AM$9-$AL$9)),$AN$9-SQRT((1-AX136)*($AN$9-$AL$9)*($AN$9-$AM$9))),$AM$9)</f>
        <v>1.88741006418309</v>
      </c>
      <c r="AP136" s="17" t="n">
        <f aca="false">IFERROR(IF(AY136&lt;($AM$10-$AL$10)/($AN$10-$AL$10),$AL$10+SQRT(AY136*($AN$10-$AL$10)*($AM$10-$AL$10)),$AN$10-SQRT((1-AY136)*($AN$10-$AL$10)*($AN$10-$AM$10))),$AM$10)</f>
        <v>0.688193256070455</v>
      </c>
      <c r="AQ136" s="17" t="n">
        <f aca="false">IFERROR(IF(AZ136&lt;($AM$11-$AL$11)/($AN$11-$AL$11),$AL$11+SQRT(AZ136*($AN$11-$AL$11)*($AM$11-$AL$11)),$AN$11-SQRT((1-AZ136)*($AN$11-$AL$11)*($AN$11-$AM$11))),$AM$11)</f>
        <v>0.573005836241871</v>
      </c>
      <c r="AR136" s="17" t="n">
        <f aca="false">SUMPRODUCT((B24:B31&lt;=$B$6)*(C24:C31*AM136+D24:D31*AO136*$B$8*AQ136)/(1+AL136/100)^B24:B31)+C32*AM136*AP136/(1+AL136/100)^$B$6</f>
        <v>7899948.98434303</v>
      </c>
      <c r="AS136" s="17" t="n">
        <f aca="false">SUMPRODUCT((K24:K26&lt;=$B$6)*(L24:L26*AN136+M24:M26*AO136*$B$8*AQ136)/(1+AL136/100)^K24:K26)+L27*AN136*AP136/(1+AL136/100)^$B$6</f>
        <v>9096660.05905821</v>
      </c>
      <c r="AT136" s="17" t="n">
        <f aca="false">AS136-AR136</f>
        <v>1196711.07471518</v>
      </c>
      <c r="AU136" s="17" t="n">
        <f aca="true">RAND()</f>
        <v>0.663261107738433</v>
      </c>
      <c r="AV136" s="17" t="n">
        <f aca="true">RAND()</f>
        <v>0.291423403002603</v>
      </c>
      <c r="AW136" s="17" t="n">
        <f aca="true">RAND()</f>
        <v>0.76463173860273</v>
      </c>
      <c r="AX136" s="17" t="n">
        <f aca="true">RAND()</f>
        <v>0.991549004235163</v>
      </c>
      <c r="AY136" s="17" t="n">
        <f aca="true">RAND()</f>
        <v>0.141666806521599</v>
      </c>
      <c r="AZ136" s="17" t="n">
        <f aca="true">RAND()</f>
        <v>0.304213006620911</v>
      </c>
    </row>
    <row r="137" customFormat="false" ht="15" hidden="false" customHeight="false" outlineLevel="0" collapsed="false">
      <c r="A137" s="7" t="s">
        <v>172</v>
      </c>
      <c r="B137" s="17" t="s">
        <v>173</v>
      </c>
      <c r="C137" s="17" t="s">
        <v>174</v>
      </c>
      <c r="D137" s="14" t="n">
        <f aca="false">(SUMPRODUCT((K24:K26&lt;=20)*(L24:L26*$B$12+M24:M26*$B$10*$B$8*$B$9)/(1+$B$5/100)^K24:K26)+L27*$B$12*$B$13/(1+$B$5/100)^20)-(SUMPRODUCT((B24:B31&lt;=20)*(C24:C31*$B$11+D24:D31*$B$10*$B$8*$B$9)/(1+$B$5/100)^B24:B31)+C32*$B$11*$B$13/(1+$B$5/100)^20)</f>
        <v>-755380.711034078</v>
      </c>
      <c r="E137" s="14" t="n">
        <f aca="false">$D$44</f>
        <v>-780531.930744892</v>
      </c>
      <c r="F137" s="14" t="n">
        <f aca="false">ABS(E137-D137)</f>
        <v>25151.2197108138</v>
      </c>
      <c r="G137" s="0" t="str">
        <f aca="false">IF(SIGN(D137)&lt;&gt;SIGN(E137),"YES","no")</f>
        <v>no</v>
      </c>
      <c r="AK137" s="0" t="n">
        <v>124</v>
      </c>
      <c r="AL137" s="17" t="n">
        <f aca="false">IFERROR(IF(AU137&lt;($AM$6-$AL$6)/($AN$6-$AL$6),$AL$6+SQRT(AU137*($AN$6-$AL$6)*($AM$6-$AL$6)),$AN$6-SQRT((1-AU137)*($AN$6-$AL$6)*($AN$6-$AM$6))),$AM$6)</f>
        <v>4.35783786133977</v>
      </c>
      <c r="AM137" s="17" t="n">
        <f aca="false">IFERROR(IF(AV137&lt;($AM$7-$AL$7)/($AN$7-$AL$7),$AL$7+SQRT(AV137*($AN$7-$AL$7)*($AM$7-$AL$7)),$AN$7-SQRT((1-AV137)*($AN$7-$AL$7)*($AN$7-$AM$7))),$AM$7)</f>
        <v>0.934724404606546</v>
      </c>
      <c r="AN137" s="17" t="n">
        <f aca="false">IFERROR(IF(AW137&lt;($AM$8-$AL$8)/($AN$8-$AL$8),$AL$8+SQRT(AW137*($AN$8-$AL$8)*($AM$8-$AL$8)),$AN$8-SQRT((1-AW137)*($AN$8-$AL$8)*($AN$8-$AM$8))),$AM$8)</f>
        <v>1.07568190225363</v>
      </c>
      <c r="AO137" s="17" t="n">
        <f aca="false">IFERROR(IF(AX137&lt;($AM$9-$AL$9)/($AN$9-$AL$9),$AL$9+SQRT(AX137*($AN$9-$AL$9)*($AM$9-$AL$9)),$AN$9-SQRT((1-AX137)*($AN$9-$AL$9)*($AN$9-$AM$9))),$AM$9)</f>
        <v>1.675282176953</v>
      </c>
      <c r="AP137" s="17" t="n">
        <f aca="false">IFERROR(IF(AY137&lt;($AM$10-$AL$10)/($AN$10-$AL$10),$AL$10+SQRT(AY137*($AN$10-$AL$10)*($AM$10-$AL$10)),$AN$10-SQRT((1-AY137)*($AN$10-$AL$10)*($AN$10-$AM$10))),$AM$10)</f>
        <v>0.927039271626734</v>
      </c>
      <c r="AQ137" s="17" t="n">
        <f aca="false">IFERROR(IF(AZ137&lt;($AM$11-$AL$11)/($AN$11-$AL$11),$AL$11+SQRT(AZ137*($AN$11-$AL$11)*($AM$11-$AL$11)),$AN$11-SQRT((1-AZ137)*($AN$11-$AL$11)*($AN$11-$AM$11))),$AM$11)</f>
        <v>0.632549423091249</v>
      </c>
      <c r="AR137" s="17" t="n">
        <f aca="false">SUMPRODUCT((B24:B31&lt;=$B$6)*(C24:C31*AM137+D24:D31*AO137*$B$8*AQ137)/(1+AL137/100)^B24:B31)+C32*AM137*AP137/(1+AL137/100)^$B$6</f>
        <v>7679236.92993555</v>
      </c>
      <c r="AS137" s="17" t="n">
        <f aca="false">SUMPRODUCT((K24:K26&lt;=$B$6)*(L24:L26*AN137+M24:M26*AO137*$B$8*AQ137)/(1+AL137/100)^K24:K26)+L27*AN137*AP137/(1+AL137/100)^$B$6</f>
        <v>8846703.20482736</v>
      </c>
      <c r="AT137" s="17" t="n">
        <f aca="false">AS137-AR137</f>
        <v>1167466.27489181</v>
      </c>
      <c r="AU137" s="17" t="n">
        <f aca="true">RAND()</f>
        <v>0.650948961651519</v>
      </c>
      <c r="AV137" s="17" t="n">
        <f aca="true">RAND()</f>
        <v>0.201674057739871</v>
      </c>
      <c r="AW137" s="17" t="n">
        <f aca="true">RAND()</f>
        <v>0.729895118205211</v>
      </c>
      <c r="AX137" s="17" t="n">
        <f aca="true">RAND()</f>
        <v>0.929705556930413</v>
      </c>
      <c r="AY137" s="17" t="n">
        <f aca="true">RAND()</f>
        <v>0.729450158045967</v>
      </c>
      <c r="AZ137" s="17" t="n">
        <f aca="true">RAND()</f>
        <v>0.451384158360501</v>
      </c>
    </row>
    <row r="138" customFormat="false" ht="15" hidden="false" customHeight="false" outlineLevel="0" collapsed="false">
      <c r="A138" s="7" t="s">
        <v>175</v>
      </c>
      <c r="D138" s="14" t="n">
        <f aca="false">$D$44</f>
        <v>-780531.930744892</v>
      </c>
      <c r="AK138" s="0" t="n">
        <v>125</v>
      </c>
      <c r="AL138" s="17" t="n">
        <f aca="false">IFERROR(IF(AU138&lt;($AM$6-$AL$6)/($AN$6-$AL$6),$AL$6+SQRT(AU138*($AN$6-$AL$6)*($AM$6-$AL$6)),$AN$6-SQRT((1-AU138)*($AN$6-$AL$6)*($AN$6-$AM$6))),$AM$6)</f>
        <v>5.50725040391845</v>
      </c>
      <c r="AM138" s="17" t="n">
        <f aca="false">IFERROR(IF(AV138&lt;($AM$7-$AL$7)/($AN$7-$AL$7),$AL$7+SQRT(AV138*($AN$7-$AL$7)*($AM$7-$AL$7)),$AN$7-SQRT((1-AV138)*($AN$7-$AL$7)*($AN$7-$AM$7))),$AM$7)</f>
        <v>1.06643934209273</v>
      </c>
      <c r="AN138" s="17" t="n">
        <f aca="false">IFERROR(IF(AW138&lt;($AM$8-$AL$8)/($AN$8-$AL$8),$AL$8+SQRT(AW138*($AN$8-$AL$8)*($AM$8-$AL$8)),$AN$8-SQRT((1-AW138)*($AN$8-$AL$8)*($AN$8-$AM$8))),$AM$8)</f>
        <v>0.894493082620464</v>
      </c>
      <c r="AO138" s="17" t="n">
        <f aca="false">IFERROR(IF(AX138&lt;($AM$9-$AL$9)/($AN$9-$AL$9),$AL$9+SQRT(AX138*($AN$9-$AL$9)*($AM$9-$AL$9)),$AN$9-SQRT((1-AX138)*($AN$9-$AL$9)*($AN$9-$AM$9))),$AM$9)</f>
        <v>1.56446711123046</v>
      </c>
      <c r="AP138" s="17" t="n">
        <f aca="false">IFERROR(IF(AY138&lt;($AM$10-$AL$10)/($AN$10-$AL$10),$AL$10+SQRT(AY138*($AN$10-$AL$10)*($AM$10-$AL$10)),$AN$10-SQRT((1-AY138)*($AN$10-$AL$10)*($AN$10-$AM$10))),$AM$10)</f>
        <v>0.986514161123095</v>
      </c>
      <c r="AQ138" s="17" t="n">
        <f aca="false">IFERROR(IF(AZ138&lt;($AM$11-$AL$11)/($AN$11-$AL$11),$AL$11+SQRT(AZ138*($AN$11-$AL$11)*($AM$11-$AL$11)),$AN$11-SQRT((1-AZ138)*($AN$11-$AL$11)*($AN$11-$AM$11))),$AM$11)</f>
        <v>0.855493906793248</v>
      </c>
      <c r="AR138" s="17" t="n">
        <f aca="false">SUMPRODUCT((B24:B31&lt;=$B$6)*(C24:C31*AM138+D24:D31*AO138*$B$8*AQ138)/(1+AL138/100)^B24:B31)+C32*AM138*AP138/(1+AL138/100)^$B$6</f>
        <v>8324484.85827377</v>
      </c>
      <c r="AS138" s="17" t="n">
        <f aca="false">SUMPRODUCT((K24:K26&lt;=$B$6)*(L24:L26*AN138+M24:M26*AO138*$B$8*AQ138)/(1+AL138/100)^K24:K26)+L27*AN138*AP138/(1+AL138/100)^$B$6</f>
        <v>7429093.21232976</v>
      </c>
      <c r="AT138" s="17" t="n">
        <f aca="false">AS138-AR138</f>
        <v>-895391.64594401</v>
      </c>
      <c r="AU138" s="17" t="n">
        <f aca="true">RAND()</f>
        <v>0.888584932169918</v>
      </c>
      <c r="AV138" s="17" t="n">
        <f aca="true">RAND()</f>
        <v>0.700493198832441</v>
      </c>
      <c r="AW138" s="17" t="n">
        <f aca="true">RAND()</f>
        <v>0.0992104740346417</v>
      </c>
      <c r="AX138" s="17" t="n">
        <f aca="true">RAND()</f>
        <v>0.873540735200037</v>
      </c>
      <c r="AY138" s="17" t="n">
        <f aca="true">RAND()</f>
        <v>0.946784115893235</v>
      </c>
      <c r="AZ138" s="17" t="n">
        <f aca="true">RAND()</f>
        <v>0.914767302147434</v>
      </c>
    </row>
    <row r="139" customFormat="false" ht="15" hidden="false" customHeight="false" outlineLevel="0" collapsed="false">
      <c r="AK139" s="0" t="n">
        <v>126</v>
      </c>
      <c r="AL139" s="0" t="n">
        <f aca="false">IFERROR(IF(AU139&lt;($AM$6-$AL$6)/($AN$6-$AL$6),$AL$6+SQRT(AU139*($AN$6-$AL$6)*($AM$6-$AL$6)),$AN$6-SQRT((1-AU139)*($AN$6-$AL$6)*($AN$6-$AM$6))),$AM$6)</f>
        <v>3.37741133082441</v>
      </c>
      <c r="AM139" s="0" t="n">
        <f aca="false">IFERROR(IF(AV139&lt;($AM$7-$AL$7)/($AN$7-$AL$7),$AL$7+SQRT(AV139*($AN$7-$AL$7)*($AM$7-$AL$7)),$AN$7-SQRT((1-AV139)*($AN$7-$AL$7)*($AN$7-$AM$7))),$AM$7)</f>
        <v>0.968752595728176</v>
      </c>
      <c r="AN139" s="0" t="n">
        <f aca="false">IFERROR(IF(AW139&lt;($AM$8-$AL$8)/($AN$8-$AL$8),$AL$8+SQRT(AW139*($AN$8-$AL$8)*($AM$8-$AL$8)),$AN$8-SQRT((1-AW139)*($AN$8-$AL$8)*($AN$8-$AM$8))),$AM$8)</f>
        <v>1.23638515425614</v>
      </c>
      <c r="AO139" s="0" t="n">
        <f aca="false">IFERROR(IF(AX139&lt;($AM$9-$AL$9)/($AN$9-$AL$9),$AL$9+SQRT(AX139*($AN$9-$AL$9)*($AM$9-$AL$9)),$AN$9-SQRT((1-AX139)*($AN$9-$AL$9)*($AN$9-$AM$9))),$AM$9)</f>
        <v>1.12330173312466</v>
      </c>
      <c r="AP139" s="0" t="n">
        <f aca="false">IFERROR(IF(AY139&lt;($AM$10-$AL$10)/($AN$10-$AL$10),$AL$10+SQRT(AY139*($AN$10-$AL$10)*($AM$10-$AL$10)),$AN$10-SQRT((1-AY139)*($AN$10-$AL$10)*($AN$10-$AM$10))),$AM$10)</f>
        <v>0.879732796360965</v>
      </c>
      <c r="AQ139" s="0" t="n">
        <f aca="false">IFERROR(IF(AZ139&lt;($AM$11-$AL$11)/($AN$11-$AL$11),$AL$11+SQRT(AZ139*($AN$11-$AL$11)*($AM$11-$AL$11)),$AN$11-SQRT((1-AZ139)*($AN$11-$AL$11)*($AN$11-$AM$11))),$AM$11)</f>
        <v>0.555105859080614</v>
      </c>
      <c r="AR139" s="0" t="n">
        <f aca="false">SUMPRODUCT((B24:B31&lt;=$B$6)*(C24:C31*AM139+D24:D31*AO139*$B$8*AQ139)/(1+AL139/100)^B24:B31)+C32*AM139*AP139/(1+AL139/100)^$B$6</f>
        <v>8257539.15681259</v>
      </c>
      <c r="AS139" s="0" t="n">
        <f aca="false">SUMPRODUCT((K24:K26&lt;=$B$6)*(L24:L26*AN139+M24:M26*AO139*$B$8*AQ139)/(1+AL139/100)^K24:K26)+L27*AN139*AP139/(1+AL139/100)^$B$6</f>
        <v>10038573.8581421</v>
      </c>
      <c r="AT139" s="0" t="n">
        <f aca="false">AS139-AR139</f>
        <v>1781034.70132953</v>
      </c>
      <c r="AU139" s="0" t="n">
        <f aca="true">RAND()</f>
        <v>0.343842566698031</v>
      </c>
      <c r="AV139" s="0" t="n">
        <f aca="true">RAND()</f>
        <v>0.316415984055524</v>
      </c>
      <c r="AW139" s="0" t="n">
        <f aca="true">RAND()</f>
        <v>0.998352319781075</v>
      </c>
      <c r="AX139" s="0" t="n">
        <f aca="true">RAND()</f>
        <v>0.487600099238512</v>
      </c>
      <c r="AY139" s="0" t="n">
        <f aca="true">RAND()</f>
        <v>0.576787986528472</v>
      </c>
      <c r="AZ139" s="0" t="n">
        <f aca="true">RAND()</f>
        <v>0.265628568723503</v>
      </c>
    </row>
    <row r="140" customFormat="false" ht="15" hidden="false" customHeight="false" outlineLevel="0" collapsed="false">
      <c r="AK140" s="0" t="n">
        <v>127</v>
      </c>
      <c r="AL140" s="0" t="n">
        <f aca="false">IFERROR(IF(AU140&lt;($AM$6-$AL$6)/($AN$6-$AL$6),$AL$6+SQRT(AU140*($AN$6-$AL$6)*($AM$6-$AL$6)),$AN$6-SQRT((1-AU140)*($AN$6-$AL$6)*($AN$6-$AM$6))),$AM$6)</f>
        <v>4.20015391592334</v>
      </c>
      <c r="AM140" s="0" t="n">
        <f aca="false">IFERROR(IF(AV140&lt;($AM$7-$AL$7)/($AN$7-$AL$7),$AL$7+SQRT(AV140*($AN$7-$AL$7)*($AM$7-$AL$7)),$AN$7-SQRT((1-AV140)*($AN$7-$AL$7)*($AN$7-$AM$7))),$AM$7)</f>
        <v>0.987241809196412</v>
      </c>
      <c r="AN140" s="0" t="n">
        <f aca="false">IFERROR(IF(AW140&lt;($AM$8-$AL$8)/($AN$8-$AL$8),$AL$8+SQRT(AW140*($AN$8-$AL$8)*($AM$8-$AL$8)),$AN$8-SQRT((1-AW140)*($AN$8-$AL$8)*($AN$8-$AM$8))),$AM$8)</f>
        <v>1.0779192331864</v>
      </c>
      <c r="AO140" s="0" t="n">
        <f aca="false">IFERROR(IF(AX140&lt;($AM$9-$AL$9)/($AN$9-$AL$9),$AL$9+SQRT(AX140*($AN$9-$AL$9)*($AM$9-$AL$9)),$AN$9-SQRT((1-AX140)*($AN$9-$AL$9)*($AN$9-$AM$9))),$AM$9)</f>
        <v>1.24695461912775</v>
      </c>
      <c r="AP140" s="0" t="n">
        <f aca="false">IFERROR(IF(AY140&lt;($AM$10-$AL$10)/($AN$10-$AL$10),$AL$10+SQRT(AY140*($AN$10-$AL$10)*($AM$10-$AL$10)),$AN$10-SQRT((1-AY140)*($AN$10-$AL$10)*($AN$10-$AM$10))),$AM$10)</f>
        <v>0.916229277373111</v>
      </c>
      <c r="AQ140" s="0" t="n">
        <f aca="false">IFERROR(IF(AZ140&lt;($AM$11-$AL$11)/($AN$11-$AL$11),$AL$11+SQRT(AZ140*($AN$11-$AL$11)*($AM$11-$AL$11)),$AN$11-SQRT((1-AZ140)*($AN$11-$AL$11)*($AN$11-$AM$11))),$AM$11)</f>
        <v>0.56530629005594</v>
      </c>
      <c r="AR140" s="0" t="n">
        <f aca="false">SUMPRODUCT((B24:B31&lt;=$B$6)*(C24:C31*AM140+D24:D31*AO140*$B$8*AQ140)/(1+AL140/100)^B24:B31)+C32*AM140*AP140/(1+AL140/100)^$B$6</f>
        <v>8068400.54460255</v>
      </c>
      <c r="AS140" s="0" t="n">
        <f aca="false">SUMPRODUCT((K24:K26&lt;=$B$6)*(L24:L26*AN140+M24:M26*AO140*$B$8*AQ140)/(1+AL140/100)^K24:K26)+L27*AN140*AP140/(1+AL140/100)^$B$6</f>
        <v>8827095.17328423</v>
      </c>
      <c r="AT140" s="0" t="n">
        <f aca="false">AS140-AR140</f>
        <v>758694.628681682</v>
      </c>
      <c r="AU140" s="0" t="n">
        <f aca="true">RAND()</f>
        <v>0.608043095274031</v>
      </c>
      <c r="AV140" s="0" t="n">
        <f aca="true">RAND()</f>
        <v>0.389549945679395</v>
      </c>
      <c r="AW140" s="0" t="n">
        <f aca="true">RAND()</f>
        <v>0.736784086158603</v>
      </c>
      <c r="AX140" s="0" t="n">
        <f aca="true">RAND()</f>
        <v>0.621948436231313</v>
      </c>
      <c r="AY140" s="0" t="n">
        <f aca="true">RAND()</f>
        <v>0.692987245370169</v>
      </c>
      <c r="AZ140" s="0" t="n">
        <f aca="true">RAND()</f>
        <v>0.287295622625496</v>
      </c>
    </row>
    <row r="141" customFormat="false" ht="17.35" hidden="false" customHeight="false" outlineLevel="0" collapsed="false">
      <c r="A141" s="4" t="s">
        <v>176</v>
      </c>
      <c r="AK141" s="0" t="n">
        <v>128</v>
      </c>
      <c r="AL141" s="17" t="n">
        <f aca="false">IFERROR(IF(AU141&lt;($AM$6-$AL$6)/($AN$6-$AL$6),$AL$6+SQRT(AU141*($AN$6-$AL$6)*($AM$6-$AL$6)),$AN$6-SQRT((1-AU141)*($AN$6-$AL$6)*($AN$6-$AM$6))),$AM$6)</f>
        <v>5.58454651993618</v>
      </c>
      <c r="AM141" s="17" t="n">
        <f aca="false">IFERROR(IF(AV141&lt;($AM$7-$AL$7)/($AN$7-$AL$7),$AL$7+SQRT(AV141*($AN$7-$AL$7)*($AM$7-$AL$7)),$AN$7-SQRT((1-AV141)*($AN$7-$AL$7)*($AN$7-$AM$7))),$AM$7)</f>
        <v>1.0973090984665</v>
      </c>
      <c r="AN141" s="17" t="n">
        <f aca="false">IFERROR(IF(AW141&lt;($AM$8-$AL$8)/($AN$8-$AL$8),$AL$8+SQRT(AW141*($AN$8-$AL$8)*($AM$8-$AL$8)),$AN$8-SQRT((1-AW141)*($AN$8-$AL$8)*($AN$8-$AM$8))),$AM$8)</f>
        <v>1.10466070733147</v>
      </c>
      <c r="AO141" s="17" t="n">
        <f aca="false">IFERROR(IF(AX141&lt;($AM$9-$AL$9)/($AN$9-$AL$9),$AL$9+SQRT(AX141*($AN$9-$AL$9)*($AM$9-$AL$9)),$AN$9-SQRT((1-AX141)*($AN$9-$AL$9)*($AN$9-$AM$9))),$AM$9)</f>
        <v>1.1479766354661</v>
      </c>
      <c r="AP141" s="17" t="n">
        <f aca="false">IFERROR(IF(AY141&lt;($AM$10-$AL$10)/($AN$10-$AL$10),$AL$10+SQRT(AY141*($AN$10-$AL$10)*($AM$10-$AL$10)),$AN$10-SQRT((1-AY141)*($AN$10-$AL$10)*($AN$10-$AM$10))),$AM$10)</f>
        <v>0.882383374354308</v>
      </c>
      <c r="AQ141" s="17" t="n">
        <f aca="false">IFERROR(IF(AZ141&lt;($AM$11-$AL$11)/($AN$11-$AL$11),$AL$11+SQRT(AZ141*($AN$11-$AL$11)*($AM$11-$AL$11)),$AN$11-SQRT((1-AZ141)*($AN$11-$AL$11)*($AN$11-$AM$11))),$AM$11)</f>
        <v>0.699440485425574</v>
      </c>
      <c r="AR141" s="17" t="n">
        <f aca="false">SUMPRODUCT((B24:B31&lt;=$B$6)*(C24:C31*AM141+D24:D31*AO141*$B$8*AQ141)/(1+AL141/100)^B24:B31)+C32*AM141*AP141/(1+AL141/100)^$B$6</f>
        <v>8417879.9243273</v>
      </c>
      <c r="AS141" s="17" t="n">
        <f aca="false">SUMPRODUCT((K24:K26&lt;=$B$6)*(L24:L26*AN141+M24:M26*AO141*$B$8*AQ141)/(1+AL141/100)^K24:K26)+L27*AN141*AP141/(1+AL141/100)^$B$6</f>
        <v>9170950.57689783</v>
      </c>
      <c r="AT141" s="17" t="n">
        <f aca="false">AS141-AR141</f>
        <v>753070.652570533</v>
      </c>
      <c r="AU141" s="17" t="n">
        <f aca="true">RAND()</f>
        <v>0.89982457228876</v>
      </c>
      <c r="AV141" s="17" t="n">
        <f aca="true">RAND()</f>
        <v>0.792759898567895</v>
      </c>
      <c r="AW141" s="17" t="n">
        <f aca="true">RAND()</f>
        <v>0.812235466725426</v>
      </c>
      <c r="AX141" s="17" t="n">
        <f aca="true">RAND()</f>
        <v>0.516037457525554</v>
      </c>
      <c r="AY141" s="17" t="n">
        <f aca="true">RAND()</f>
        <v>0.584868179930347</v>
      </c>
      <c r="AZ141" s="17" t="n">
        <f aca="true">RAND()</f>
        <v>0.631281543668512</v>
      </c>
    </row>
    <row r="142" customFormat="false" ht="15" hidden="false" customHeight="false" outlineLevel="0" collapsed="false">
      <c r="A142" s="6" t="s">
        <v>177</v>
      </c>
      <c r="B142" s="6" t="s">
        <v>53</v>
      </c>
      <c r="C142" s="6" t="s">
        <v>178</v>
      </c>
      <c r="D142" s="6" t="s">
        <v>54</v>
      </c>
      <c r="E142" s="6" t="s">
        <v>55</v>
      </c>
      <c r="F142" s="6" t="s">
        <v>56</v>
      </c>
      <c r="G142" s="6" t="s">
        <v>57</v>
      </c>
      <c r="H142" s="6" t="s">
        <v>179</v>
      </c>
      <c r="I142" s="6" t="s">
        <v>59</v>
      </c>
      <c r="J142" s="6" t="s">
        <v>60</v>
      </c>
      <c r="K142" s="6" t="s">
        <v>61</v>
      </c>
      <c r="L142" s="6" t="s">
        <v>133</v>
      </c>
      <c r="AK142" s="0" t="n">
        <v>129</v>
      </c>
      <c r="AL142" s="17" t="n">
        <f aca="false">IFERROR(IF(AU142&lt;($AM$6-$AL$6)/($AN$6-$AL$6),$AL$6+SQRT(AU142*($AN$6-$AL$6)*($AM$6-$AL$6)),$AN$6-SQRT((1-AU142)*($AN$6-$AL$6)*($AN$6-$AM$6))),$AM$6)</f>
        <v>5.98593985610432</v>
      </c>
      <c r="AM142" s="17" t="n">
        <f aca="false">IFERROR(IF(AV142&lt;($AM$7-$AL$7)/($AN$7-$AL$7),$AL$7+SQRT(AV142*($AN$7-$AL$7)*($AM$7-$AL$7)),$AN$7-SQRT((1-AV142)*($AN$7-$AL$7)*($AN$7-$AM$7))),$AM$7)</f>
        <v>1.02592192377187</v>
      </c>
      <c r="AN142" s="17" t="n">
        <f aca="false">IFERROR(IF(AW142&lt;($AM$8-$AL$8)/($AN$8-$AL$8),$AL$8+SQRT(AW142*($AN$8-$AL$8)*($AM$8-$AL$8)),$AN$8-SQRT((1-AW142)*($AN$8-$AL$8)*($AN$8-$AM$8))),$AM$8)</f>
        <v>0.95978600491856</v>
      </c>
      <c r="AO142" s="17" t="n">
        <f aca="false">IFERROR(IF(AX142&lt;($AM$9-$AL$9)/($AN$9-$AL$9),$AL$9+SQRT(AX142*($AN$9-$AL$9)*($AM$9-$AL$9)),$AN$9-SQRT((1-AX142)*($AN$9-$AL$9)*($AN$9-$AM$9))),$AM$9)</f>
        <v>1.52523167298225</v>
      </c>
      <c r="AP142" s="17" t="n">
        <f aca="false">IFERROR(IF(AY142&lt;($AM$10-$AL$10)/($AN$10-$AL$10),$AL$10+SQRT(AY142*($AN$10-$AL$10)*($AM$10-$AL$10)),$AN$10-SQRT((1-AY142)*($AN$10-$AL$10)*($AN$10-$AM$10))),$AM$10)</f>
        <v>0.992797140227316</v>
      </c>
      <c r="AQ142" s="17" t="n">
        <f aca="false">IFERROR(IF(AZ142&lt;($AM$11-$AL$11)/($AN$11-$AL$11),$AL$11+SQRT(AZ142*($AN$11-$AL$11)*($AM$11-$AL$11)),$AN$11-SQRT((1-AZ142)*($AN$11-$AL$11)*($AN$11-$AM$11))),$AM$11)</f>
        <v>0.658039275788872</v>
      </c>
      <c r="AR142" s="17" t="n">
        <f aca="false">SUMPRODUCT((B24:B31&lt;=$B$6)*(C24:C31*AM142+D24:D31*AO142*$B$8*AQ142)/(1+AL142/100)^B24:B31)+C32*AM142*AP142/(1+AL142/100)^$B$6</f>
        <v>7788247.54497916</v>
      </c>
      <c r="AS142" s="17" t="n">
        <f aca="false">SUMPRODUCT((K24:K26&lt;=$B$6)*(L24:L26*AN142+M24:M26*AO142*$B$8*AQ142)/(1+AL142/100)^K24:K26)+L27*AN142*AP142/(1+AL142/100)^$B$6</f>
        <v>7964588.51061393</v>
      </c>
      <c r="AT142" s="17" t="n">
        <f aca="false">AS142-AR142</f>
        <v>176340.965634773</v>
      </c>
      <c r="AU142" s="17" t="n">
        <f aca="true">RAND()</f>
        <v>0.948584101228114</v>
      </c>
      <c r="AV142" s="17" t="n">
        <f aca="true">RAND()</f>
        <v>0.553680140034665</v>
      </c>
      <c r="AW142" s="17" t="n">
        <f aca="true">RAND()</f>
        <v>0.283684081864824</v>
      </c>
      <c r="AX142" s="17" t="n">
        <f aca="true">RAND()</f>
        <v>0.849730023773843</v>
      </c>
      <c r="AY142" s="17" t="n">
        <f aca="true">RAND()</f>
        <v>0.971396085664882</v>
      </c>
      <c r="AZ142" s="17" t="n">
        <f aca="true">RAND()</f>
        <v>0.522705563661229</v>
      </c>
    </row>
    <row r="143" customFormat="false" ht="15" hidden="false" customHeight="false" outlineLevel="0" collapsed="false">
      <c r="A143" s="7" t="s">
        <v>180</v>
      </c>
      <c r="B143" s="0" t="n">
        <v>3</v>
      </c>
      <c r="C143" s="0" t="n">
        <v>30</v>
      </c>
      <c r="D143" s="0" t="n">
        <v>1</v>
      </c>
      <c r="E143" s="0" t="n">
        <v>1</v>
      </c>
      <c r="F143" s="0" t="n">
        <v>1</v>
      </c>
      <c r="G143" s="0" t="n">
        <v>1</v>
      </c>
      <c r="H143" s="0" t="n">
        <v>1</v>
      </c>
      <c r="I143" s="14" t="n">
        <f aca="false">SUMPRODUCT((B24:B31&lt;=$C143)*(C24:C31*$D143+D24:D31*$F143*$B$8*$H143)/(1+$B143/100)^B24:B31)+C32*$D143*$G143/(1+$B143/100)^$C143</f>
        <v>8809266.42488861</v>
      </c>
      <c r="J143" s="14" t="n">
        <f aca="false">SUMPRODUCT((K24:K26&lt;=$C143)*(L24:L26*$E143+M24:M26*$F143*$B$8*$H143)/(1+$B143/100)^K24:K26)+L27*$E143*$G143/(1+$B143/100)^$C143</f>
        <v>8028734.49414372</v>
      </c>
      <c r="K143" s="14" t="n">
        <f aca="false">J143-I143</f>
        <v>-780531.930744892</v>
      </c>
      <c r="L143" s="0" t="str">
        <f aca="false">IF(K143&lt;0,"PCC","HMA")</f>
        <v>PCC</v>
      </c>
      <c r="AK143" s="0" t="n">
        <v>130</v>
      </c>
      <c r="AL143" s="17" t="n">
        <f aca="false">IFERROR(IF(AU143&lt;($AM$6-$AL$6)/($AN$6-$AL$6),$AL$6+SQRT(AU143*($AN$6-$AL$6)*($AM$6-$AL$6)),$AN$6-SQRT((1-AU143)*($AN$6-$AL$6)*($AN$6-$AM$6))),$AM$6)</f>
        <v>3.90196410692343</v>
      </c>
      <c r="AM143" s="17" t="n">
        <f aca="false">IFERROR(IF(AV143&lt;($AM$7-$AL$7)/($AN$7-$AL$7),$AL$7+SQRT(AV143*($AN$7-$AL$7)*($AM$7-$AL$7)),$AN$7-SQRT((1-AV143)*($AN$7-$AL$7)*($AN$7-$AM$7))),$AM$7)</f>
        <v>0.926234255455652</v>
      </c>
      <c r="AN143" s="17" t="n">
        <f aca="false">IFERROR(IF(AW143&lt;($AM$8-$AL$8)/($AN$8-$AL$8),$AL$8+SQRT(AW143*($AN$8-$AL$8)*($AM$8-$AL$8)),$AN$8-SQRT((1-AW143)*($AN$8-$AL$8)*($AN$8-$AM$8))),$AM$8)</f>
        <v>0.954245567137023</v>
      </c>
      <c r="AO143" s="17" t="n">
        <f aca="false">IFERROR(IF(AX143&lt;($AM$9-$AL$9)/($AN$9-$AL$9),$AL$9+SQRT(AX143*($AN$9-$AL$9)*($AM$9-$AL$9)),$AN$9-SQRT((1-AX143)*($AN$9-$AL$9)*($AN$9-$AM$9))),$AM$9)</f>
        <v>0.730532733022174</v>
      </c>
      <c r="AP143" s="17" t="n">
        <f aca="false">IFERROR(IF(AY143&lt;($AM$10-$AL$10)/($AN$10-$AL$10),$AL$10+SQRT(AY143*($AN$10-$AL$10)*($AM$10-$AL$10)),$AN$10-SQRT((1-AY143)*($AN$10-$AL$10)*($AN$10-$AM$10))),$AM$10)</f>
        <v>0.931043962449212</v>
      </c>
      <c r="AQ143" s="17" t="n">
        <f aca="false">IFERROR(IF(AZ143&lt;($AM$11-$AL$11)/($AN$11-$AL$11),$AL$11+SQRT(AZ143*($AN$11-$AL$11)*($AM$11-$AL$11)),$AN$11-SQRT((1-AZ143)*($AN$11-$AL$11)*($AN$11-$AM$11))),$AM$11)</f>
        <v>0.741703247890969</v>
      </c>
      <c r="AR143" s="17" t="n">
        <f aca="false">SUMPRODUCT((B24:B31&lt;=$B$6)*(C24:C31*AM143+D24:D31*AO143*$B$8*AQ143)/(1+AL143/100)^B24:B31)+C32*AM143*AP143/(1+AL143/100)^$B$6</f>
        <v>7653356.21275259</v>
      </c>
      <c r="AS143" s="17" t="n">
        <f aca="false">SUMPRODUCT((K24:K26&lt;=$B$6)*(L24:L26*AN143+M24:M26*AO143*$B$8*AQ143)/(1+AL143/100)^K24:K26)+L27*AN143*AP143/(1+AL143/100)^$B$6</f>
        <v>7771278.7613166</v>
      </c>
      <c r="AT143" s="17" t="n">
        <f aca="false">AS143-AR143</f>
        <v>117922.548564005</v>
      </c>
      <c r="AU143" s="17" t="n">
        <f aca="true">RAND()</f>
        <v>0.520108680260462</v>
      </c>
      <c r="AV143" s="17" t="n">
        <f aca="true">RAND()</f>
        <v>0.177056525004921</v>
      </c>
      <c r="AW143" s="17" t="n">
        <f aca="true">RAND()</f>
        <v>0.264352166460242</v>
      </c>
      <c r="AX143" s="17" t="n">
        <f aca="true">RAND()</f>
        <v>0.0708604546595637</v>
      </c>
      <c r="AY143" s="17" t="n">
        <f aca="true">RAND()</f>
        <v>0.74319559025567</v>
      </c>
      <c r="AZ143" s="17" t="n">
        <f aca="true">RAND()</f>
        <v>0.727684848367043</v>
      </c>
    </row>
    <row r="144" customFormat="false" ht="15" hidden="false" customHeight="false" outlineLevel="0" collapsed="false">
      <c r="A144" s="7" t="s">
        <v>181</v>
      </c>
      <c r="B144" s="0" t="n">
        <v>7</v>
      </c>
      <c r="C144" s="0" t="n">
        <v>20</v>
      </c>
      <c r="D144" s="0" t="n">
        <v>1</v>
      </c>
      <c r="E144" s="0" t="n">
        <v>1</v>
      </c>
      <c r="F144" s="0" t="n">
        <v>1</v>
      </c>
      <c r="G144" s="0" t="n">
        <v>1</v>
      </c>
      <c r="H144" s="0" t="n">
        <v>1</v>
      </c>
      <c r="I144" s="14" t="n">
        <f aca="false">SUMPRODUCT((B24:B31&lt;=$C144)*(C24:C31*$D144+D24:D31*$F144*$B$8*$H144)/(1+$B144/100)^B24:B31)+C32*$D144*$G144/(1+$B144/100)^$C144</f>
        <v>7070527.78696992</v>
      </c>
      <c r="J144" s="14" t="n">
        <f aca="false">SUMPRODUCT((K24:K26&lt;=$C144)*(L24:L26*$E144+M24:M26*$F144*$B$8*$H144)/(1+$B144/100)^K24:K26)+L27*$E144*$G144/(1+$B144/100)^$C144</f>
        <v>7973673.03968437</v>
      </c>
      <c r="K144" s="14" t="n">
        <f aca="false">J144-I144</f>
        <v>903145.252714448</v>
      </c>
      <c r="L144" s="0" t="str">
        <f aca="false">IF(K144&lt;0,"PCC","HMA")</f>
        <v>HMA</v>
      </c>
      <c r="AK144" s="0" t="n">
        <v>131</v>
      </c>
      <c r="AL144" s="17" t="n">
        <f aca="false">IFERROR(IF(AU144&lt;($AM$6-$AL$6)/($AN$6-$AL$6),$AL$6+SQRT(AU144*($AN$6-$AL$6)*($AM$6-$AL$6)),$AN$6-SQRT((1-AU144)*($AN$6-$AL$6)*($AN$6-$AM$6))),$AM$6)</f>
        <v>5.7205499447633</v>
      </c>
      <c r="AM144" s="17" t="n">
        <f aca="false">IFERROR(IF(AV144&lt;($AM$7-$AL$7)/($AN$7-$AL$7),$AL$7+SQRT(AV144*($AN$7-$AL$7)*($AM$7-$AL$7)),$AN$7-SQRT((1-AV144)*($AN$7-$AL$7)*($AN$7-$AM$7))),$AM$7)</f>
        <v>0.83676387192207</v>
      </c>
      <c r="AN144" s="17" t="n">
        <f aca="false">IFERROR(IF(AW144&lt;($AM$8-$AL$8)/($AN$8-$AL$8),$AL$8+SQRT(AW144*($AN$8-$AL$8)*($AM$8-$AL$8)),$AN$8-SQRT((1-AW144)*($AN$8-$AL$8)*($AN$8-$AM$8))),$AM$8)</f>
        <v>0.891852460603048</v>
      </c>
      <c r="AO144" s="17" t="n">
        <f aca="false">IFERROR(IF(AX144&lt;($AM$9-$AL$9)/($AN$9-$AL$9),$AL$9+SQRT(AX144*($AN$9-$AL$9)*($AM$9-$AL$9)),$AN$9-SQRT((1-AX144)*($AN$9-$AL$9)*($AN$9-$AM$9))),$AM$9)</f>
        <v>1.15232530407694</v>
      </c>
      <c r="AP144" s="17" t="n">
        <f aca="false">IFERROR(IF(AY144&lt;($AM$10-$AL$10)/($AN$10-$AL$10),$AL$10+SQRT(AY144*($AN$10-$AL$10)*($AM$10-$AL$10)),$AN$10-SQRT((1-AY144)*($AN$10-$AL$10)*($AN$10-$AM$10))),$AM$10)</f>
        <v>0.937155466441636</v>
      </c>
      <c r="AQ144" s="17" t="n">
        <f aca="false">IFERROR(IF(AZ144&lt;($AM$11-$AL$11)/($AN$11-$AL$11),$AL$11+SQRT(AZ144*($AN$11-$AL$11)*($AM$11-$AL$11)),$AN$11-SQRT((1-AZ144)*($AN$11-$AL$11)*($AN$11-$AM$11))),$AM$11)</f>
        <v>0.417901520929449</v>
      </c>
      <c r="AR144" s="17" t="n">
        <f aca="false">SUMPRODUCT((B24:B31&lt;=$B$6)*(C24:C31*AM144+D24:D31*AO144*$B$8*AQ144)/(1+AL144/100)^B24:B31)+C32*AM144*AP144/(1+AL144/100)^$B$6</f>
        <v>6352253.35220431</v>
      </c>
      <c r="AS144" s="17" t="n">
        <f aca="false">SUMPRODUCT((K24:K26&lt;=$B$6)*(L24:L26*AN144+M24:M26*AO144*$B$8*AQ144)/(1+AL144/100)^K24:K26)+L27*AN144*AP144/(1+AL144/100)^$B$6</f>
        <v>7379991.66748668</v>
      </c>
      <c r="AT144" s="17" t="n">
        <f aca="false">AS144-AR144</f>
        <v>1027738.31528236</v>
      </c>
      <c r="AU144" s="17" t="n">
        <f aca="true">RAND()</f>
        <v>0.918150377807741</v>
      </c>
      <c r="AV144" s="17" t="n">
        <f aca="true">RAND()</f>
        <v>0.0150175808744703</v>
      </c>
      <c r="AW144" s="17" t="n">
        <f aca="true">RAND()</f>
        <v>0.0937430502092709</v>
      </c>
      <c r="AX144" s="17" t="n">
        <f aca="true">RAND()</f>
        <v>0.520965073261168</v>
      </c>
      <c r="AY144" s="17" t="n">
        <f aca="true">RAND()</f>
        <v>0.764419607359217</v>
      </c>
      <c r="AZ144" s="17" t="n">
        <f aca="true">RAND()</f>
        <v>0.0567378311733764</v>
      </c>
    </row>
    <row r="145" customFormat="false" ht="15" hidden="false" customHeight="false" outlineLevel="0" collapsed="false">
      <c r="A145" s="7" t="s">
        <v>182</v>
      </c>
      <c r="B145" s="0" t="n">
        <v>3</v>
      </c>
      <c r="C145" s="0" t="n">
        <v>20</v>
      </c>
      <c r="D145" s="0" t="n">
        <v>1</v>
      </c>
      <c r="E145" s="0" t="n">
        <v>1</v>
      </c>
      <c r="F145" s="0" t="n">
        <v>1</v>
      </c>
      <c r="G145" s="0" t="n">
        <v>1</v>
      </c>
      <c r="H145" s="0" t="n">
        <v>1</v>
      </c>
      <c r="I145" s="14" t="n">
        <f aca="false">SUMPRODUCT((B24:B31&lt;=$C145)*(C24:C31*$D145+D24:D31*$F145*$B$8*$H145)/(1+$B145/100)^B24:B31)+C32*$D145*$G145/(1+$B145/100)^$C145</f>
        <v>8221696.52164759</v>
      </c>
      <c r="J145" s="14" t="n">
        <f aca="false">SUMPRODUCT((K24:K26&lt;=$C145)*(L24:L26*$E145+M24:M26*$F145*$B$8*$H145)/(1+$B145/100)^K24:K26)+L27*$E145*$G145/(1+$B145/100)^$C145</f>
        <v>7466315.81061351</v>
      </c>
      <c r="K145" s="14" t="n">
        <f aca="false">J145-I145</f>
        <v>-755380.711034078</v>
      </c>
      <c r="L145" s="0" t="str">
        <f aca="false">IF(K145&lt;0,"PCC","HMA")</f>
        <v>PCC</v>
      </c>
      <c r="AK145" s="0" t="n">
        <v>132</v>
      </c>
      <c r="AL145" s="17" t="n">
        <f aca="false">IFERROR(IF(AU145&lt;($AM$6-$AL$6)/($AN$6-$AL$6),$AL$6+SQRT(AU145*($AN$6-$AL$6)*($AM$6-$AL$6)),$AN$6-SQRT((1-AU145)*($AN$6-$AL$6)*($AN$6-$AM$6))),$AM$6)</f>
        <v>2.63539443532082</v>
      </c>
      <c r="AM145" s="17" t="n">
        <f aca="false">IFERROR(IF(AV145&lt;($AM$7-$AL$7)/($AN$7-$AL$7),$AL$7+SQRT(AV145*($AN$7-$AL$7)*($AM$7-$AL$7)),$AN$7-SQRT((1-AV145)*($AN$7-$AL$7)*($AN$7-$AM$7))),$AM$7)</f>
        <v>0.914120699950485</v>
      </c>
      <c r="AN145" s="17" t="n">
        <f aca="false">IFERROR(IF(AW145&lt;($AM$8-$AL$8)/($AN$8-$AL$8),$AL$8+SQRT(AW145*($AN$8-$AL$8)*($AM$8-$AL$8)),$AN$8-SQRT((1-AW145)*($AN$8-$AL$8)*($AN$8-$AM$8))),$AM$8)</f>
        <v>0.903194116180865</v>
      </c>
      <c r="AO145" s="17" t="n">
        <f aca="false">IFERROR(IF(AX145&lt;($AM$9-$AL$9)/($AN$9-$AL$9),$AL$9+SQRT(AX145*($AN$9-$AL$9)*($AM$9-$AL$9)),$AN$9-SQRT((1-AX145)*($AN$9-$AL$9)*($AN$9-$AM$9))),$AM$9)</f>
        <v>1.40696613343879</v>
      </c>
      <c r="AP145" s="17" t="n">
        <f aca="false">IFERROR(IF(AY145&lt;($AM$10-$AL$10)/($AN$10-$AL$10),$AL$10+SQRT(AY145*($AN$10-$AL$10)*($AM$10-$AL$10)),$AN$10-SQRT((1-AY145)*($AN$10-$AL$10)*($AN$10-$AM$10))),$AM$10)</f>
        <v>0.96955267016507</v>
      </c>
      <c r="AQ145" s="17" t="n">
        <f aca="false">IFERROR(IF(AZ145&lt;($AM$11-$AL$11)/($AN$11-$AL$11),$AL$11+SQRT(AZ145*($AN$11-$AL$11)*($AM$11-$AL$11)),$AN$11-SQRT((1-AZ145)*($AN$11-$AL$11)*($AN$11-$AM$11))),$AM$11)</f>
        <v>0.600724777938275</v>
      </c>
      <c r="AR145" s="17" t="n">
        <f aca="false">SUMPRODUCT((B24:B31&lt;=$B$6)*(C24:C31*AM145+D24:D31*AO145*$B$8*AQ145)/(1+AL145/100)^B24:B31)+C32*AM145*AP145/(1+AL145/100)^$B$6</f>
        <v>8216035.27341153</v>
      </c>
      <c r="AS145" s="17" t="n">
        <f aca="false">SUMPRODUCT((K24:K26&lt;=$B$6)*(L24:L26*AN145+M24:M26*AO145*$B$8*AQ145)/(1+AL145/100)^K24:K26)+L27*AN145*AP145/(1+AL145/100)^$B$6</f>
        <v>7220659.6785868</v>
      </c>
      <c r="AT145" s="17" t="n">
        <f aca="false">AS145-AR145</f>
        <v>-995375.594824728</v>
      </c>
      <c r="AU145" s="17" t="n">
        <f aca="true">RAND()</f>
        <v>0.0807452176873337</v>
      </c>
      <c r="AV145" s="17" t="n">
        <f aca="true">RAND()</f>
        <v>0.144705935079874</v>
      </c>
      <c r="AW145" s="17" t="n">
        <f aca="true">RAND()</f>
        <v>0.118322506826109</v>
      </c>
      <c r="AX145" s="17" t="n">
        <f aca="true">RAND()</f>
        <v>0.765540555407641</v>
      </c>
      <c r="AY145" s="17" t="n">
        <f aca="true">RAND()</f>
        <v>0.881918840236588</v>
      </c>
      <c r="AZ145" s="17" t="n">
        <f aca="true">RAND()</f>
        <v>0.369124049249082</v>
      </c>
    </row>
    <row r="146" customFormat="false" ht="15" hidden="false" customHeight="false" outlineLevel="0" collapsed="false">
      <c r="A146" s="7" t="s">
        <v>183</v>
      </c>
      <c r="B146" s="0" t="n">
        <v>5</v>
      </c>
      <c r="C146" s="0" t="n">
        <v>30</v>
      </c>
      <c r="D146" s="0" t="n">
        <v>1</v>
      </c>
      <c r="E146" s="0" t="n">
        <v>1</v>
      </c>
      <c r="F146" s="0" t="n">
        <v>1</v>
      </c>
      <c r="G146" s="0" t="n">
        <v>1</v>
      </c>
      <c r="H146" s="0" t="n">
        <v>1</v>
      </c>
      <c r="I146" s="14" t="n">
        <f aca="false">SUMPRODUCT((B24:B31&lt;=$C146)*(C24:C31*$D146+D24:D31*$F146*$B$8*$H146)/(1+$B146/100)^B24:B31)+C32*$D146*$G146/(1+$B146/100)^$C146</f>
        <v>7926227.74355441</v>
      </c>
      <c r="J146" s="14" t="n">
        <f aca="false">SUMPRODUCT((K24:K26&lt;=$C146)*(L24:L26*$E146+M24:M26*$F146*$B$8*$H146)/(1+$B146/100)^K24:K26)+L27*$E146*$G146/(1+$B146/100)^$C146</f>
        <v>8233941.34819005</v>
      </c>
      <c r="K146" s="14" t="n">
        <f aca="false">J146-I146</f>
        <v>307713.604635637</v>
      </c>
      <c r="L146" s="0" t="str">
        <f aca="false">IF(K146&lt;0,"PCC","HMA")</f>
        <v>HMA</v>
      </c>
      <c r="AK146" s="0" t="n">
        <v>133</v>
      </c>
      <c r="AL146" s="17" t="n">
        <f aca="false">IFERROR(IF(AU146&lt;($AM$6-$AL$6)/($AN$6-$AL$6),$AL$6+SQRT(AU146*($AN$6-$AL$6)*($AM$6-$AL$6)),$AN$6-SQRT((1-AU146)*($AN$6-$AL$6)*($AN$6-$AM$6))),$AM$6)</f>
        <v>3.21505233848817</v>
      </c>
      <c r="AM146" s="17" t="n">
        <f aca="false">IFERROR(IF(AV146&lt;($AM$7-$AL$7)/($AN$7-$AL$7),$AL$7+SQRT(AV146*($AN$7-$AL$7)*($AM$7-$AL$7)),$AN$7-SQRT((1-AV146)*($AN$7-$AL$7)*($AN$7-$AM$7))),$AM$7)</f>
        <v>1.06041465786156</v>
      </c>
      <c r="AN146" s="17" t="n">
        <f aca="false">IFERROR(IF(AW146&lt;($AM$8-$AL$8)/($AN$8-$AL$8),$AL$8+SQRT(AW146*($AN$8-$AL$8)*($AM$8-$AL$8)),$AN$8-SQRT((1-AW146)*($AN$8-$AL$8)*($AN$8-$AM$8))),$AM$8)</f>
        <v>1.00867613466425</v>
      </c>
      <c r="AO146" s="17" t="n">
        <f aca="false">IFERROR(IF(AX146&lt;($AM$9-$AL$9)/($AN$9-$AL$9),$AL$9+SQRT(AX146*($AN$9-$AL$9)*($AM$9-$AL$9)),$AN$9-SQRT((1-AX146)*($AN$9-$AL$9)*($AN$9-$AM$9))),$AM$9)</f>
        <v>0.789939572092632</v>
      </c>
      <c r="AP146" s="17" t="n">
        <f aca="false">IFERROR(IF(AY146&lt;($AM$10-$AL$10)/($AN$10-$AL$10),$AL$10+SQRT(AY146*($AN$10-$AL$10)*($AM$10-$AL$10)),$AN$10-SQRT((1-AY146)*($AN$10-$AL$10)*($AN$10-$AM$10))),$AM$10)</f>
        <v>0.685046988639274</v>
      </c>
      <c r="AQ146" s="17" t="n">
        <f aca="false">IFERROR(IF(AZ146&lt;($AM$11-$AL$11)/($AN$11-$AL$11),$AL$11+SQRT(AZ146*($AN$11-$AL$11)*($AM$11-$AL$11)),$AN$11-SQRT((1-AZ146)*($AN$11-$AL$11)*($AN$11-$AM$11))),$AM$11)</f>
        <v>0.647089853146493</v>
      </c>
      <c r="AR146" s="17" t="n">
        <f aca="false">SUMPRODUCT((B24:B31&lt;=$B$6)*(C24:C31*AM146+D24:D31*AO146*$B$8*AQ146)/(1+AL146/100)^B24:B31)+C32*AM146*AP146/(1+AL146/100)^$B$6</f>
        <v>9093911.75080104</v>
      </c>
      <c r="AS146" s="17" t="n">
        <f aca="false">SUMPRODUCT((K24:K26&lt;=$B$6)*(L24:L26*AN146+M24:M26*AO146*$B$8*AQ146)/(1+AL146/100)^K24:K26)+L27*AN146*AP146/(1+AL146/100)^$B$6</f>
        <v>8331253.5743829</v>
      </c>
      <c r="AT146" s="17" t="n">
        <f aca="false">AS146-AR146</f>
        <v>-762658.176418141</v>
      </c>
      <c r="AU146" s="17" t="n">
        <f aca="true">RAND()</f>
        <v>0.283708559980806</v>
      </c>
      <c r="AV146" s="17" t="n">
        <f aca="true">RAND()</f>
        <v>0.680510204855556</v>
      </c>
      <c r="AW146" s="17" t="n">
        <f aca="true">RAND()</f>
        <v>0.48233592906146</v>
      </c>
      <c r="AX146" s="17" t="n">
        <f aca="true">RAND()</f>
        <v>0.112086607287011</v>
      </c>
      <c r="AY146" s="17" t="n">
        <f aca="true">RAND()</f>
        <v>0.136969552017854</v>
      </c>
      <c r="AZ146" s="17" t="n">
        <f aca="true">RAND()</f>
        <v>0.491719861866343</v>
      </c>
    </row>
    <row r="147" customFormat="false" ht="15" hidden="false" customHeight="false" outlineLevel="0" collapsed="false">
      <c r="A147" s="7" t="s">
        <v>184</v>
      </c>
      <c r="B147" s="0" t="n">
        <v>3</v>
      </c>
      <c r="C147" s="0" t="n">
        <v>30</v>
      </c>
      <c r="D147" s="0" t="n">
        <v>1</v>
      </c>
      <c r="E147" s="0" t="n">
        <v>1</v>
      </c>
      <c r="F147" s="0" t="n">
        <v>1</v>
      </c>
      <c r="G147" s="0" t="n">
        <v>1</v>
      </c>
      <c r="H147" s="0" t="n">
        <v>0</v>
      </c>
      <c r="I147" s="14" t="n">
        <f aca="false">SUMPRODUCT((B24:B31&lt;=$C147)*(C24:C31*$D147+D24:D31*$F147*$B$8*$H147)/(1+$B147/100)^B24:B31)+C32*$D147*$G147/(1+$B147/100)^$C147</f>
        <v>8496130.34104059</v>
      </c>
      <c r="J147" s="14" t="n">
        <f aca="false">SUMPRODUCT((K24:K26&lt;=$C147)*(L24:L26*$E147+M24:M26*$F147*$B$8*$H147)/(1+$B147/100)^K24:K26)+L27*$E147*$G147/(1+$B147/100)^$C147</f>
        <v>7911710.18964855</v>
      </c>
      <c r="K147" s="14" t="n">
        <f aca="false">J147-I147</f>
        <v>-584420.151392032</v>
      </c>
      <c r="L147" s="0" t="str">
        <f aca="false">IF(K147&lt;0,"PCC","HMA")</f>
        <v>PCC</v>
      </c>
      <c r="AK147" s="0" t="n">
        <v>134</v>
      </c>
      <c r="AL147" s="17" t="n">
        <f aca="false">IFERROR(IF(AU147&lt;($AM$6-$AL$6)/($AN$6-$AL$6),$AL$6+SQRT(AU147*($AN$6-$AL$6)*($AM$6-$AL$6)),$AN$6-SQRT((1-AU147)*($AN$6-$AL$6)*($AN$6-$AM$6))),$AM$6)</f>
        <v>2.80838470443833</v>
      </c>
      <c r="AM147" s="17" t="n">
        <f aca="false">IFERROR(IF(AV147&lt;($AM$7-$AL$7)/($AN$7-$AL$7),$AL$7+SQRT(AV147*($AN$7-$AL$7)*($AM$7-$AL$7)),$AN$7-SQRT((1-AV147)*($AN$7-$AL$7)*($AN$7-$AM$7))),$AM$7)</f>
        <v>1.04237854447415</v>
      </c>
      <c r="AN147" s="17" t="n">
        <f aca="false">IFERROR(IF(AW147&lt;($AM$8-$AL$8)/($AN$8-$AL$8),$AL$8+SQRT(AW147*($AN$8-$AL$8)*($AM$8-$AL$8)),$AN$8-SQRT((1-AW147)*($AN$8-$AL$8)*($AN$8-$AM$8))),$AM$8)</f>
        <v>0.840283024765096</v>
      </c>
      <c r="AO147" s="17" t="n">
        <f aca="false">IFERROR(IF(AX147&lt;($AM$9-$AL$9)/($AN$9-$AL$9),$AL$9+SQRT(AX147*($AN$9-$AL$9)*($AM$9-$AL$9)),$AN$9-SQRT((1-AX147)*($AN$9-$AL$9)*($AN$9-$AM$9))),$AM$9)</f>
        <v>1.19843298988401</v>
      </c>
      <c r="AP147" s="17" t="n">
        <f aca="false">IFERROR(IF(AY147&lt;($AM$10-$AL$10)/($AN$10-$AL$10),$AL$10+SQRT(AY147*($AN$10-$AL$10)*($AM$10-$AL$10)),$AN$10-SQRT((1-AY147)*($AN$10-$AL$10)*($AN$10-$AM$10))),$AM$10)</f>
        <v>0.8563057721382</v>
      </c>
      <c r="AQ147" s="17" t="n">
        <f aca="false">IFERROR(IF(AZ147&lt;($AM$11-$AL$11)/($AN$11-$AL$11),$AL$11+SQRT(AZ147*($AN$11-$AL$11)*($AM$11-$AL$11)),$AN$11-SQRT((1-AZ147)*($AN$11-$AL$11)*($AN$11-$AM$11))),$AM$11)</f>
        <v>0.743077173687319</v>
      </c>
      <c r="AR147" s="17" t="n">
        <f aca="false">SUMPRODUCT((B24:B31&lt;=$B$6)*(C24:C31*AM147+D24:D31*AO147*$B$8*AQ147)/(1+AL147/100)^B24:B31)+C32*AM147*AP147/(1+AL147/100)^$B$6</f>
        <v>9259973.34740678</v>
      </c>
      <c r="AS147" s="17" t="n">
        <f aca="false">SUMPRODUCT((K24:K26&lt;=$B$6)*(L24:L26*AN147+M24:M26*AO147*$B$8*AQ147)/(1+AL147/100)^K24:K26)+L27*AN147*AP147/(1+AL147/100)^$B$6</f>
        <v>6839463.4136692</v>
      </c>
      <c r="AT147" s="17" t="n">
        <f aca="false">AS147-AR147</f>
        <v>-2420509.93373758</v>
      </c>
      <c r="AU147" s="17" t="n">
        <f aca="true">RAND()</f>
        <v>0.130697166073968</v>
      </c>
      <c r="AV147" s="17" t="n">
        <f aca="true">RAND()</f>
        <v>0.616829610714013</v>
      </c>
      <c r="AW147" s="17" t="n">
        <f aca="true">RAND()</f>
        <v>0.0180302453802811</v>
      </c>
      <c r="AX147" s="17" t="n">
        <f aca="true">RAND()</f>
        <v>0.571660218862476</v>
      </c>
      <c r="AY147" s="17" t="n">
        <f aca="true">RAND()</f>
        <v>0.507815213035997</v>
      </c>
      <c r="AZ147" s="17" t="n">
        <f aca="true">RAND()</f>
        <v>0.730574127834711</v>
      </c>
    </row>
    <row r="148" customFormat="false" ht="15" hidden="false" customHeight="false" outlineLevel="0" collapsed="false">
      <c r="A148" s="7" t="s">
        <v>185</v>
      </c>
      <c r="B148" s="0" t="n">
        <v>3</v>
      </c>
      <c r="C148" s="0" t="n">
        <v>30</v>
      </c>
      <c r="D148" s="0" t="n">
        <v>1</v>
      </c>
      <c r="E148" s="0" t="n">
        <v>1</v>
      </c>
      <c r="F148" s="0" t="n">
        <v>1</v>
      </c>
      <c r="G148" s="0" t="n">
        <v>1</v>
      </c>
      <c r="H148" s="0" t="n">
        <v>0.4</v>
      </c>
      <c r="I148" s="14" t="n">
        <f aca="false">SUMPRODUCT((B24:B31&lt;=$C148)*(C24:C31*$D148+D24:D31*$F148*$B$8*$H148)/(1+$B148/100)^B24:B31)+C32*$D148*$G148/(1+$B148/100)^$C148</f>
        <v>8621384.7745798</v>
      </c>
      <c r="J148" s="14" t="n">
        <f aca="false">SUMPRODUCT((K24:K26&lt;=$C148)*(L24:L26*$E148+M24:M26*$F148*$B$8*$H148)/(1+$B148/100)^K24:K26)+L27*$E148*$G148/(1+$B148/100)^$C148</f>
        <v>7958519.91144662</v>
      </c>
      <c r="K148" s="14" t="n">
        <f aca="false">J148-I148</f>
        <v>-662864.863133175</v>
      </c>
      <c r="L148" s="0" t="str">
        <f aca="false">IF(K148&lt;0,"PCC","HMA")</f>
        <v>PCC</v>
      </c>
      <c r="AK148" s="0" t="n">
        <v>135</v>
      </c>
      <c r="AL148" s="17" t="n">
        <f aca="false">IFERROR(IF(AU148&lt;($AM$6-$AL$6)/($AN$6-$AL$6),$AL$6+SQRT(AU148*($AN$6-$AL$6)*($AM$6-$AL$6)),$AN$6-SQRT((1-AU148)*($AN$6-$AL$6)*($AN$6-$AM$6))),$AM$6)</f>
        <v>4.51009437011532</v>
      </c>
      <c r="AM148" s="17" t="n">
        <f aca="false">IFERROR(IF(AV148&lt;($AM$7-$AL$7)/($AN$7-$AL$7),$AL$7+SQRT(AV148*($AN$7-$AL$7)*($AM$7-$AL$7)),$AN$7-SQRT((1-AV148)*($AN$7-$AL$7)*($AN$7-$AM$7))),$AM$7)</f>
        <v>0.81976382872719</v>
      </c>
      <c r="AN148" s="17" t="n">
        <f aca="false">IFERROR(IF(AW148&lt;($AM$8-$AL$8)/($AN$8-$AL$8),$AL$8+SQRT(AW148*($AN$8-$AL$8)*($AM$8-$AL$8)),$AN$8-SQRT((1-AW148)*($AN$8-$AL$8)*($AN$8-$AM$8))),$AM$8)</f>
        <v>0.886065083839558</v>
      </c>
      <c r="AO148" s="17" t="n">
        <f aca="false">IFERROR(IF(AX148&lt;($AM$9-$AL$9)/($AN$9-$AL$9),$AL$9+SQRT(AX148*($AN$9-$AL$9)*($AM$9-$AL$9)),$AN$9-SQRT((1-AX148)*($AN$9-$AL$9)*($AN$9-$AM$9))),$AM$9)</f>
        <v>1.49509538118059</v>
      </c>
      <c r="AP148" s="17" t="n">
        <f aca="false">IFERROR(IF(AY148&lt;($AM$10-$AL$10)/($AN$10-$AL$10),$AL$10+SQRT(AY148*($AN$10-$AL$10)*($AM$10-$AL$10)),$AN$10-SQRT((1-AY148)*($AN$10-$AL$10)*($AN$10-$AM$10))),$AM$10)</f>
        <v>0.694670716338887</v>
      </c>
      <c r="AQ148" s="17" t="n">
        <f aca="false">IFERROR(IF(AZ148&lt;($AM$11-$AL$11)/($AN$11-$AL$11),$AL$11+SQRT(AZ148*($AN$11-$AL$11)*($AM$11-$AL$11)),$AN$11-SQRT((1-AZ148)*($AN$11-$AL$11)*($AN$11-$AM$11))),$AM$11)</f>
        <v>0.787178627062235</v>
      </c>
      <c r="AR148" s="17" t="n">
        <f aca="false">SUMPRODUCT((B24:B31&lt;=$B$6)*(C24:C31*AM148+D24:D31*AO148*$B$8*AQ148)/(1+AL148/100)^B24:B31)+C32*AM148*AP148/(1+AL148/100)^$B$6</f>
        <v>6760429.77368106</v>
      </c>
      <c r="AS148" s="17" t="n">
        <f aca="false">SUMPRODUCT((K24:K26&lt;=$B$6)*(L24:L26*AN148+M24:M26*AO148*$B$8*AQ148)/(1+AL148/100)^K24:K26)+L27*AN148*AP148/(1+AL148/100)^$B$6</f>
        <v>7437745.50541318</v>
      </c>
      <c r="AT148" s="17" t="n">
        <f aca="false">AS148-AR148</f>
        <v>677315.731732119</v>
      </c>
      <c r="AU148" s="17" t="n">
        <f aca="true">RAND()</f>
        <v>0.690018497713428</v>
      </c>
      <c r="AV148" s="17" t="n">
        <f aca="true">RAND()</f>
        <v>0.00434009917730756</v>
      </c>
      <c r="AW148" s="17" t="n">
        <f aca="true">RAND()</f>
        <v>0.0823022072923349</v>
      </c>
      <c r="AX148" s="17" t="n">
        <f aca="true">RAND()</f>
        <v>0.83004755059655</v>
      </c>
      <c r="AY148" s="17" t="n">
        <f aca="true">RAND()</f>
        <v>0.151586751199581</v>
      </c>
      <c r="AZ148" s="17" t="n">
        <f aca="true">RAND()</f>
        <v>0.815130870289326</v>
      </c>
    </row>
    <row r="149" customFormat="false" ht="15" hidden="false" customHeight="false" outlineLevel="0" collapsed="false">
      <c r="A149" s="7" t="s">
        <v>186</v>
      </c>
      <c r="B149" s="0" t="n">
        <v>3</v>
      </c>
      <c r="C149" s="0" t="n">
        <v>30</v>
      </c>
      <c r="D149" s="0" t="n">
        <v>1</v>
      </c>
      <c r="E149" s="0" t="n">
        <v>1</v>
      </c>
      <c r="F149" s="0" t="n">
        <v>1</v>
      </c>
      <c r="G149" s="0" t="n">
        <v>0</v>
      </c>
      <c r="H149" s="0" t="n">
        <v>1</v>
      </c>
      <c r="I149" s="14" t="n">
        <f aca="false">SUMPRODUCT((B24:B31&lt;=$C149)*(C24:C31*$D149+D24:D31*$F149*$B$8*$H149)/(1+$B149/100)^B24:B31)+C32*$D149*$G149/(1+$B149/100)^$C149</f>
        <v>8927844.33659625</v>
      </c>
      <c r="J149" s="14" t="n">
        <f aca="false">SUMPRODUCT((K24:K26&lt;=$C149)*(L24:L26*$E149+M24:M26*$F149*$B$8*$H149)/(1+$B149/100)^K24:K26)+L27*$E149*$G149/(1+$B149/100)^$C149</f>
        <v>8894961.88712503</v>
      </c>
      <c r="K149" s="14" t="n">
        <f aca="false">J149-I149</f>
        <v>-32882.4494712204</v>
      </c>
      <c r="L149" s="0" t="str">
        <f aca="false">IF(K149&lt;0,"PCC","HMA")</f>
        <v>PCC</v>
      </c>
      <c r="AK149" s="0" t="n">
        <v>136</v>
      </c>
      <c r="AL149" s="17" t="n">
        <f aca="false">IFERROR(IF(AU149&lt;($AM$6-$AL$6)/($AN$6-$AL$6),$AL$6+SQRT(AU149*($AN$6-$AL$6)*($AM$6-$AL$6)),$AN$6-SQRT((1-AU149)*($AN$6-$AL$6)*($AN$6-$AM$6))),$AM$6)</f>
        <v>3.48535229602907</v>
      </c>
      <c r="AM149" s="17" t="n">
        <f aca="false">IFERROR(IF(AV149&lt;($AM$7-$AL$7)/($AN$7-$AL$7),$AL$7+SQRT(AV149*($AN$7-$AL$7)*($AM$7-$AL$7)),$AN$7-SQRT((1-AV149)*($AN$7-$AL$7)*($AN$7-$AM$7))),$AM$7)</f>
        <v>1.11331200577518</v>
      </c>
      <c r="AN149" s="17" t="n">
        <f aca="false">IFERROR(IF(AW149&lt;($AM$8-$AL$8)/($AN$8-$AL$8),$AL$8+SQRT(AW149*($AN$8-$AL$8)*($AM$8-$AL$8)),$AN$8-SQRT((1-AW149)*($AN$8-$AL$8)*($AN$8-$AM$8))),$AM$8)</f>
        <v>0.957799237474287</v>
      </c>
      <c r="AO149" s="17" t="n">
        <f aca="false">IFERROR(IF(AX149&lt;($AM$9-$AL$9)/($AN$9-$AL$9),$AL$9+SQRT(AX149*($AN$9-$AL$9)*($AM$9-$AL$9)),$AN$9-SQRT((1-AX149)*($AN$9-$AL$9)*($AN$9-$AM$9))),$AM$9)</f>
        <v>0.963892766286972</v>
      </c>
      <c r="AP149" s="17" t="n">
        <f aca="false">IFERROR(IF(AY149&lt;($AM$10-$AL$10)/($AN$10-$AL$10),$AL$10+SQRT(AY149*($AN$10-$AL$10)*($AM$10-$AL$10)),$AN$10-SQRT((1-AY149)*($AN$10-$AL$10)*($AN$10-$AM$10))),$AM$10)</f>
        <v>0.878854815745213</v>
      </c>
      <c r="AQ149" s="17" t="n">
        <f aca="false">IFERROR(IF(AZ149&lt;($AM$11-$AL$11)/($AN$11-$AL$11),$AL$11+SQRT(AZ149*($AN$11-$AL$11)*($AM$11-$AL$11)),$AN$11-SQRT((1-AZ149)*($AN$11-$AL$11)*($AN$11-$AM$11))),$AM$11)</f>
        <v>0.806769527766996</v>
      </c>
      <c r="AR149" s="17" t="n">
        <f aca="false">SUMPRODUCT((B24:B31&lt;=$B$6)*(C24:C31*AM149+D24:D31*AO149*$B$8*AQ149)/(1+AL149/100)^B24:B31)+C32*AM149*AP149/(1+AL149/100)^$B$6</f>
        <v>9450453.42767137</v>
      </c>
      <c r="AS149" s="17" t="n">
        <f aca="false">SUMPRODUCT((K24:K26&lt;=$B$6)*(L24:L26*AN149+M24:M26*AO149*$B$8*AQ149)/(1+AL149/100)^K24:K26)+L27*AN149*AP149/(1+AL149/100)^$B$6</f>
        <v>7819271.69173301</v>
      </c>
      <c r="AT149" s="17" t="n">
        <f aca="false">AS149-AR149</f>
        <v>-1631181.73593835</v>
      </c>
      <c r="AU149" s="17" t="n">
        <f aca="true">RAND()</f>
        <v>0.382362575848593</v>
      </c>
      <c r="AV149" s="17" t="n">
        <f aca="true">RAND()</f>
        <v>0.833923486531515</v>
      </c>
      <c r="AW149" s="17" t="n">
        <f aca="true">RAND()</f>
        <v>0.276673326082959</v>
      </c>
      <c r="AX149" s="17" t="n">
        <f aca="true">RAND()</f>
        <v>0.286928664817839</v>
      </c>
      <c r="AY149" s="17" t="n">
        <f aca="true">RAND()</f>
        <v>0.574123885653358</v>
      </c>
      <c r="AZ149" s="17" t="n">
        <f aca="true">RAND()</f>
        <v>0.847599937145348</v>
      </c>
    </row>
    <row r="150" customFormat="false" ht="15" hidden="false" customHeight="false" outlineLevel="0" collapsed="false">
      <c r="A150" s="7" t="s">
        <v>187</v>
      </c>
      <c r="B150" s="0" t="n">
        <v>3</v>
      </c>
      <c r="C150" s="0" t="n">
        <v>30</v>
      </c>
      <c r="D150" s="0" t="n">
        <v>1</v>
      </c>
      <c r="E150" s="0" t="n">
        <v>1.2</v>
      </c>
      <c r="F150" s="0" t="n">
        <v>1</v>
      </c>
      <c r="G150" s="0" t="n">
        <v>1</v>
      </c>
      <c r="H150" s="0" t="n">
        <v>1</v>
      </c>
      <c r="I150" s="14" t="n">
        <f aca="false">SUMPRODUCT((B24:B31&lt;=$C150)*(C24:C31*$D150+D24:D31*$F150*$B$8*$H150)/(1+$B150/100)^B24:B31)+C32*$D150*$G150/(1+$B150/100)^$C150</f>
        <v>8809266.42488861</v>
      </c>
      <c r="J150" s="14" t="n">
        <f aca="false">SUMPRODUCT((K24:K26&lt;=$C150)*(L24:L26*$E150+M24:M26*$F150*$B$8*$H150)/(1+$B150/100)^K24:K26)+L27*$E150*$G150/(1+$B150/100)^$C150</f>
        <v>9611076.53207343</v>
      </c>
      <c r="K150" s="14" t="n">
        <f aca="false">J150-I150</f>
        <v>801810.107184816</v>
      </c>
      <c r="L150" s="0" t="str">
        <f aca="false">IF(K150&lt;0,"PCC","HMA")</f>
        <v>HMA</v>
      </c>
      <c r="AK150" s="0" t="n">
        <v>137</v>
      </c>
      <c r="AL150" s="17" t="n">
        <f aca="false">IFERROR(IF(AU150&lt;($AM$6-$AL$6)/($AN$6-$AL$6),$AL$6+SQRT(AU150*($AN$6-$AL$6)*($AM$6-$AL$6)),$AN$6-SQRT((1-AU150)*($AN$6-$AL$6)*($AN$6-$AM$6))),$AM$6)</f>
        <v>3.75917189458439</v>
      </c>
      <c r="AM150" s="17" t="n">
        <f aca="false">IFERROR(IF(AV150&lt;($AM$7-$AL$7)/($AN$7-$AL$7),$AL$7+SQRT(AV150*($AN$7-$AL$7)*($AM$7-$AL$7)),$AN$7-SQRT((1-AV150)*($AN$7-$AL$7)*($AN$7-$AM$7))),$AM$7)</f>
        <v>0.999635863114168</v>
      </c>
      <c r="AN150" s="17" t="n">
        <f aca="false">IFERROR(IF(AW150&lt;($AM$8-$AL$8)/($AN$8-$AL$8),$AL$8+SQRT(AW150*($AN$8-$AL$8)*($AM$8-$AL$8)),$AN$8-SQRT((1-AW150)*($AN$8-$AL$8)*($AN$8-$AM$8))),$AM$8)</f>
        <v>0.987629036081619</v>
      </c>
      <c r="AO150" s="17" t="n">
        <f aca="false">IFERROR(IF(AX150&lt;($AM$9-$AL$9)/($AN$9-$AL$9),$AL$9+SQRT(AX150*($AN$9-$AL$9)*($AM$9-$AL$9)),$AN$9-SQRT((1-AX150)*($AN$9-$AL$9)*($AN$9-$AM$9))),$AM$9)</f>
        <v>1.84373635601737</v>
      </c>
      <c r="AP150" s="17" t="n">
        <f aca="false">IFERROR(IF(AY150&lt;($AM$10-$AL$10)/($AN$10-$AL$10),$AL$10+SQRT(AY150*($AN$10-$AL$10)*($AM$10-$AL$10)),$AN$10-SQRT((1-AY150)*($AN$10-$AL$10)*($AN$10-$AM$10))),$AM$10)</f>
        <v>0.945199890310041</v>
      </c>
      <c r="AQ150" s="17" t="n">
        <f aca="false">IFERROR(IF(AZ150&lt;($AM$11-$AL$11)/($AN$11-$AL$11),$AL$11+SQRT(AZ150*($AN$11-$AL$11)*($AM$11-$AL$11)),$AN$11-SQRT((1-AZ150)*($AN$11-$AL$11)*($AN$11-$AM$11))),$AM$11)</f>
        <v>0.670544182344849</v>
      </c>
      <c r="AR150" s="17" t="n">
        <f aca="false">SUMPRODUCT((B24:B31&lt;=$B$6)*(C24:C31*AM150+D24:D31*AO150*$B$8*AQ150)/(1+AL150/100)^B24:B31)+C32*AM150*AP150/(1+AL150/100)^$B$6</f>
        <v>8503683.0599024</v>
      </c>
      <c r="AS150" s="17" t="n">
        <f aca="false">SUMPRODUCT((K24:K26&lt;=$B$6)*(L24:L26*AN150+M24:M26*AO150*$B$8*AQ150)/(1+AL150/100)^K24:K26)+L27*AN150*AP150/(1+AL150/100)^$B$6</f>
        <v>8085300.64481703</v>
      </c>
      <c r="AT150" s="17" t="n">
        <f aca="false">AS150-AR150</f>
        <v>-418382.415085367</v>
      </c>
      <c r="AU150" s="17" t="n">
        <f aca="true">RAND()</f>
        <v>0.474851659557414</v>
      </c>
      <c r="AV150" s="17" t="n">
        <f aca="true">RAND()</f>
        <v>0.442827531570431</v>
      </c>
      <c r="AW150" s="17" t="n">
        <f aca="true">RAND()</f>
        <v>0.391162835343528</v>
      </c>
      <c r="AX150" s="17" t="n">
        <f aca="true">RAND()</f>
        <v>0.983721115712846</v>
      </c>
      <c r="AY150" s="17" t="n">
        <f aca="true">RAND()</f>
        <v>0.792811769328291</v>
      </c>
      <c r="AZ150" s="17" t="n">
        <f aca="true">RAND()</f>
        <v>0.556974955972145</v>
      </c>
    </row>
    <row r="151" customFormat="false" ht="15" hidden="false" customHeight="false" outlineLevel="0" collapsed="false">
      <c r="A151" s="7" t="s">
        <v>188</v>
      </c>
      <c r="B151" s="0" t="n">
        <v>3</v>
      </c>
      <c r="C151" s="0" t="n">
        <v>30</v>
      </c>
      <c r="D151" s="0" t="n">
        <v>1.2</v>
      </c>
      <c r="E151" s="0" t="n">
        <v>1</v>
      </c>
      <c r="F151" s="0" t="n">
        <v>1</v>
      </c>
      <c r="G151" s="0" t="n">
        <v>1</v>
      </c>
      <c r="H151" s="0" t="n">
        <v>1</v>
      </c>
      <c r="I151" s="14" t="n">
        <f aca="false">SUMPRODUCT((B24:B31&lt;=$C151)*(C24:C31*$D151+D24:D31*$F151*$B$8*$H151)/(1+$B151/100)^B24:B31)+C32*$D151*$G151/(1+$B151/100)^$C151</f>
        <v>10508492.4930967</v>
      </c>
      <c r="J151" s="14" t="n">
        <f aca="false">SUMPRODUCT((K24:K26&lt;=$C151)*(L24:L26*$E151+M24:M26*$F151*$B$8*$H151)/(1+$B151/100)^K24:K26)+L27*$E151*$G151/(1+$B151/100)^$C151</f>
        <v>8028734.49414372</v>
      </c>
      <c r="K151" s="14" t="n">
        <f aca="false">J151-I151</f>
        <v>-2479757.99895301</v>
      </c>
      <c r="L151" s="0" t="str">
        <f aca="false">IF(K151&lt;0,"PCC","HMA")</f>
        <v>PCC</v>
      </c>
      <c r="AK151" s="0" t="n">
        <v>138</v>
      </c>
      <c r="AL151" s="17" t="n">
        <f aca="false">IFERROR(IF(AU151&lt;($AM$6-$AL$6)/($AN$6-$AL$6),$AL$6+SQRT(AU151*($AN$6-$AL$6)*($AM$6-$AL$6)),$AN$6-SQRT((1-AU151)*($AN$6-$AL$6)*($AN$6-$AM$6))),$AM$6)</f>
        <v>4.54592737638623</v>
      </c>
      <c r="AM151" s="17" t="n">
        <f aca="false">IFERROR(IF(AV151&lt;($AM$7-$AL$7)/($AN$7-$AL$7),$AL$7+SQRT(AV151*($AN$7-$AL$7)*($AM$7-$AL$7)),$AN$7-SQRT((1-AV151)*($AN$7-$AL$7)*($AN$7-$AM$7))),$AM$7)</f>
        <v>0.974734818144053</v>
      </c>
      <c r="AN151" s="17" t="n">
        <f aca="false">IFERROR(IF(AW151&lt;($AM$8-$AL$8)/($AN$8-$AL$8),$AL$8+SQRT(AW151*($AN$8-$AL$8)*($AM$8-$AL$8)),$AN$8-SQRT((1-AW151)*($AN$8-$AL$8)*($AN$8-$AM$8))),$AM$8)</f>
        <v>1.1272406549862</v>
      </c>
      <c r="AO151" s="17" t="n">
        <f aca="false">IFERROR(IF(AX151&lt;($AM$9-$AL$9)/($AN$9-$AL$9),$AL$9+SQRT(AX151*($AN$9-$AL$9)*($AM$9-$AL$9)),$AN$9-SQRT((1-AX151)*($AN$9-$AL$9)*($AN$9-$AM$9))),$AM$9)</f>
        <v>1.00317310416365</v>
      </c>
      <c r="AP151" s="17" t="n">
        <f aca="false">IFERROR(IF(AY151&lt;($AM$10-$AL$10)/($AN$10-$AL$10),$AL$10+SQRT(AY151*($AN$10-$AL$10)*($AM$10-$AL$10)),$AN$10-SQRT((1-AY151)*($AN$10-$AL$10)*($AN$10-$AM$10))),$AM$10)</f>
        <v>0.940682733479795</v>
      </c>
      <c r="AQ151" s="17" t="n">
        <f aca="false">IFERROR(IF(AZ151&lt;($AM$11-$AL$11)/($AN$11-$AL$11),$AL$11+SQRT(AZ151*($AN$11-$AL$11)*($AM$11-$AL$11)),$AN$11-SQRT((1-AZ151)*($AN$11-$AL$11)*($AN$11-$AM$11))),$AM$11)</f>
        <v>0.580808550353779</v>
      </c>
      <c r="AR151" s="17" t="n">
        <f aca="false">SUMPRODUCT((B24:B31&lt;=$B$6)*(C24:C31*AM151+D24:D31*AO151*$B$8*AQ151)/(1+AL151/100)^B24:B31)+C32*AM151*AP151/(1+AL151/100)^$B$6</f>
        <v>7800641.72988467</v>
      </c>
      <c r="AS151" s="17" t="n">
        <f aca="false">SUMPRODUCT((K24:K26&lt;=$B$6)*(L24:L26*AN151+M24:M26*AO151*$B$8*AQ151)/(1+AL151/100)^K24:K26)+L27*AN151*AP151/(1+AL151/100)^$B$6</f>
        <v>9234626.18644117</v>
      </c>
      <c r="AT151" s="17" t="n">
        <f aca="false">AS151-AR151</f>
        <v>1433984.4565565</v>
      </c>
      <c r="AU151" s="17" t="n">
        <f aca="true">RAND()</f>
        <v>0.698876377901472</v>
      </c>
      <c r="AV151" s="17" t="n">
        <f aca="true">RAND()</f>
        <v>0.339247296353726</v>
      </c>
      <c r="AW151" s="17" t="n">
        <f aca="true">RAND()</f>
        <v>0.866045717438079</v>
      </c>
      <c r="AX151" s="17" t="n">
        <f aca="true">RAND()</f>
        <v>0.337557426491508</v>
      </c>
      <c r="AY151" s="17" t="n">
        <f aca="true">RAND()</f>
        <v>0.776805086348894</v>
      </c>
      <c r="AZ151" s="17" t="n">
        <f aca="true">RAND()</f>
        <v>0.321850783476698</v>
      </c>
    </row>
    <row r="152" customFormat="false" ht="15" hidden="false" customHeight="false" outlineLevel="0" collapsed="false">
      <c r="A152" s="7" t="s">
        <v>189</v>
      </c>
      <c r="B152" s="0" t="n">
        <v>3</v>
      </c>
      <c r="C152" s="0" t="n">
        <v>30</v>
      </c>
      <c r="D152" s="0" t="n">
        <v>1</v>
      </c>
      <c r="E152" s="0" t="n">
        <v>1</v>
      </c>
      <c r="F152" s="0" t="n">
        <v>2</v>
      </c>
      <c r="G152" s="0" t="n">
        <v>1</v>
      </c>
      <c r="H152" s="0" t="n">
        <v>1</v>
      </c>
      <c r="I152" s="14" t="n">
        <f aca="false">SUMPRODUCT((B24:B31&lt;=$C152)*(C24:C31*$D152+D24:D31*$F152*$B$8*$H152)/(1+$B152/100)^B24:B31)+C32*$D152*$G152/(1+$B152/100)^$C152</f>
        <v>9122402.50873664</v>
      </c>
      <c r="J152" s="14" t="n">
        <f aca="false">SUMPRODUCT((K24:K26&lt;=$C152)*(L24:L26*$E152+M24:M26*$F152*$B$8*$H152)/(1+$B152/100)^K24:K26)+L27*$E152*$G152/(1+$B152/100)^$C152</f>
        <v>8145758.79863889</v>
      </c>
      <c r="K152" s="14" t="n">
        <f aca="false">J152-I152</f>
        <v>-976643.710097751</v>
      </c>
      <c r="L152" s="0" t="str">
        <f aca="false">IF(K152&lt;0,"PCC","HMA")</f>
        <v>PCC</v>
      </c>
      <c r="AK152" s="0" t="n">
        <v>139</v>
      </c>
      <c r="AL152" s="17" t="n">
        <f aca="false">IFERROR(IF(AU152&lt;($AM$6-$AL$6)/($AN$6-$AL$6),$AL$6+SQRT(AU152*($AN$6-$AL$6)*($AM$6-$AL$6)),$AN$6-SQRT((1-AU152)*($AN$6-$AL$6)*($AN$6-$AM$6))),$AM$6)</f>
        <v>2.86950338894027</v>
      </c>
      <c r="AM152" s="17" t="n">
        <f aca="false">IFERROR(IF(AV152&lt;($AM$7-$AL$7)/($AN$7-$AL$7),$AL$7+SQRT(AV152*($AN$7-$AL$7)*($AM$7-$AL$7)),$AN$7-SQRT((1-AV152)*($AN$7-$AL$7)*($AN$7-$AM$7))),$AM$7)</f>
        <v>1.04441367329983</v>
      </c>
      <c r="AN152" s="17" t="n">
        <f aca="false">IFERROR(IF(AW152&lt;($AM$8-$AL$8)/($AN$8-$AL$8),$AL$8+SQRT(AW152*($AN$8-$AL$8)*($AM$8-$AL$8)),$AN$8-SQRT((1-AW152)*($AN$8-$AL$8)*($AN$8-$AM$8))),$AM$8)</f>
        <v>1.22924235944449</v>
      </c>
      <c r="AO152" s="17" t="n">
        <f aca="false">IFERROR(IF(AX152&lt;($AM$9-$AL$9)/($AN$9-$AL$9),$AL$9+SQRT(AX152*($AN$9-$AL$9)*($AM$9-$AL$9)),$AN$9-SQRT((1-AX152)*($AN$9-$AL$9)*($AN$9-$AM$9))),$AM$9)</f>
        <v>1.66451797508123</v>
      </c>
      <c r="AP152" s="17" t="n">
        <f aca="false">IFERROR(IF(AY152&lt;($AM$10-$AL$10)/($AN$10-$AL$10),$AL$10+SQRT(AY152*($AN$10-$AL$10)*($AM$10-$AL$10)),$AN$10-SQRT((1-AY152)*($AN$10-$AL$10)*($AN$10-$AM$10))),$AM$10)</f>
        <v>0.752223601787506</v>
      </c>
      <c r="AQ152" s="17" t="n">
        <f aca="false">IFERROR(IF(AZ152&lt;($AM$11-$AL$11)/($AN$11-$AL$11),$AL$11+SQRT(AZ152*($AN$11-$AL$11)*($AM$11-$AL$11)),$AN$11-SQRT((1-AZ152)*($AN$11-$AL$11)*($AN$11-$AM$11))),$AM$11)</f>
        <v>0.799037378222971</v>
      </c>
      <c r="AR152" s="17" t="n">
        <f aca="false">SUMPRODUCT((B24:B31&lt;=$B$6)*(C24:C31*AM152+D24:D31*AO152*$B$8*AQ152)/(1+AL152/100)^B24:B31)+C32*AM152*AP152/(1+AL152/100)^$B$6</f>
        <v>9396526.29271217</v>
      </c>
      <c r="AS152" s="17" t="n">
        <f aca="false">SUMPRODUCT((K24:K26&lt;=$B$6)*(L24:L26*AN152+M24:M26*AO152*$B$8*AQ152)/(1+AL152/100)^K24:K26)+L27*AN152*AP152/(1+AL152/100)^$B$6</f>
        <v>10132120.8342922</v>
      </c>
      <c r="AT152" s="17" t="n">
        <f aca="false">AS152-AR152</f>
        <v>735594.541580003</v>
      </c>
      <c r="AU152" s="17" t="n">
        <f aca="true">RAND()</f>
        <v>0.151207228675722</v>
      </c>
      <c r="AV152" s="17" t="n">
        <f aca="true">RAND()</f>
        <v>0.624304553546062</v>
      </c>
      <c r="AW152" s="17" t="n">
        <f aca="true">RAND()</f>
        <v>0.996169958742831</v>
      </c>
      <c r="AX152" s="17" t="n">
        <f aca="true">RAND()</f>
        <v>0.924967873970933</v>
      </c>
      <c r="AY152" s="17" t="n">
        <f aca="true">RAND()</f>
        <v>0.254466981194649</v>
      </c>
      <c r="AZ152" s="17" t="n">
        <f aca="true">RAND()</f>
        <v>0.835159284279603</v>
      </c>
    </row>
    <row r="153" customFormat="false" ht="15" hidden="false" customHeight="false" outlineLevel="0" collapsed="false">
      <c r="A153" s="7" t="s">
        <v>190</v>
      </c>
      <c r="B153" s="0" t="n">
        <v>3</v>
      </c>
      <c r="C153" s="0" t="n">
        <v>30</v>
      </c>
      <c r="D153" s="0" t="n">
        <v>1</v>
      </c>
      <c r="E153" s="0" t="n">
        <v>1</v>
      </c>
      <c r="F153" s="0" t="n">
        <v>0.5</v>
      </c>
      <c r="G153" s="0" t="n">
        <v>1</v>
      </c>
      <c r="H153" s="0" t="n">
        <v>1</v>
      </c>
      <c r="I153" s="14" t="n">
        <f aca="false">SUMPRODUCT((B24:B31&lt;=$C153)*(C24:C31*$D153+D24:D31*$F153*$B$8*$H153)/(1+$B153/100)^B24:B31)+C32*$D153*$G153/(1+$B153/100)^$C153</f>
        <v>8652698.3829646</v>
      </c>
      <c r="J153" s="14" t="n">
        <f aca="false">SUMPRODUCT((K24:K26&lt;=$C153)*(L24:L26*$E153+M24:M26*$F153*$B$8*$H153)/(1+$B153/100)^K24:K26)+L27*$E153*$G153/(1+$B153/100)^$C153</f>
        <v>7970222.34189614</v>
      </c>
      <c r="K153" s="14" t="n">
        <f aca="false">J153-I153</f>
        <v>-682476.041068461</v>
      </c>
      <c r="L153" s="0" t="str">
        <f aca="false">IF(K153&lt;0,"PCC","HMA")</f>
        <v>PCC</v>
      </c>
      <c r="AK153" s="0" t="n">
        <v>140</v>
      </c>
      <c r="AL153" s="17" t="n">
        <f aca="false">IFERROR(IF(AU153&lt;($AM$6-$AL$6)/($AN$6-$AL$6),$AL$6+SQRT(AU153*($AN$6-$AL$6)*($AM$6-$AL$6)),$AN$6-SQRT((1-AU153)*($AN$6-$AL$6)*($AN$6-$AM$6))),$AM$6)</f>
        <v>2.32593467764966</v>
      </c>
      <c r="AM153" s="17" t="n">
        <f aca="false">IFERROR(IF(AV153&lt;($AM$7-$AL$7)/($AN$7-$AL$7),$AL$7+SQRT(AV153*($AN$7-$AL$7)*($AM$7-$AL$7)),$AN$7-SQRT((1-AV153)*($AN$7-$AL$7)*($AN$7-$AM$7))),$AM$7)</f>
        <v>1.07631159348169</v>
      </c>
      <c r="AN153" s="17" t="n">
        <f aca="false">IFERROR(IF(AW153&lt;($AM$8-$AL$8)/($AN$8-$AL$8),$AL$8+SQRT(AW153*($AN$8-$AL$8)*($AM$8-$AL$8)),$AN$8-SQRT((1-AW153)*($AN$8-$AL$8)*($AN$8-$AM$8))),$AM$8)</f>
        <v>0.873381565675623</v>
      </c>
      <c r="AO153" s="17" t="n">
        <f aca="false">IFERROR(IF(AX153&lt;($AM$9-$AL$9)/($AN$9-$AL$9),$AL$9+SQRT(AX153*($AN$9-$AL$9)*($AM$9-$AL$9)),$AN$9-SQRT((1-AX153)*($AN$9-$AL$9)*($AN$9-$AM$9))),$AM$9)</f>
        <v>0.717623544274021</v>
      </c>
      <c r="AP153" s="17" t="n">
        <f aca="false">IFERROR(IF(AY153&lt;($AM$10-$AL$10)/($AN$10-$AL$10),$AL$10+SQRT(AY153*($AN$10-$AL$10)*($AM$10-$AL$10)),$AN$10-SQRT((1-AY153)*($AN$10-$AL$10)*($AN$10-$AM$10))),$AM$10)</f>
        <v>0.885585645236174</v>
      </c>
      <c r="AQ153" s="17" t="n">
        <f aca="false">IFERROR(IF(AZ153&lt;($AM$11-$AL$11)/($AN$11-$AL$11),$AL$11+SQRT(AZ153*($AN$11-$AL$11)*($AM$11-$AL$11)),$AN$11-SQRT((1-AZ153)*($AN$11-$AL$11)*($AN$11-$AM$11))),$AM$11)</f>
        <v>0.806860119856377</v>
      </c>
      <c r="AR153" s="17" t="n">
        <f aca="false">SUMPRODUCT((B24:B31&lt;=$B$6)*(C24:C31*AM153+D24:D31*AO153*$B$8*AQ153)/(1+AL153/100)^B24:B31)+C32*AM153*AP153/(1+AL153/100)^$B$6</f>
        <v>9736099.16786848</v>
      </c>
      <c r="AS153" s="17" t="n">
        <f aca="false">SUMPRODUCT((K24:K26&lt;=$B$6)*(L24:L26*AN153+M24:M26*AO153*$B$8*AQ153)/(1+AL153/100)^K24:K26)+L27*AN153*AP153/(1+AL153/100)^$B$6</f>
        <v>6982892.84917837</v>
      </c>
      <c r="AT153" s="17" t="n">
        <f aca="false">AS153-AR153</f>
        <v>-2753206.31869011</v>
      </c>
      <c r="AU153" s="17" t="n">
        <f aca="true">RAND()</f>
        <v>0.0212466828189169</v>
      </c>
      <c r="AV153" s="17" t="n">
        <f aca="true">RAND()</f>
        <v>0.73184299947671</v>
      </c>
      <c r="AW153" s="17" t="n">
        <f aca="true">RAND()</f>
        <v>0.0598317131222866</v>
      </c>
      <c r="AX153" s="17" t="n">
        <f aca="true">RAND()</f>
        <v>0.0631466760298489</v>
      </c>
      <c r="AY153" s="17" t="n">
        <f aca="true">RAND()</f>
        <v>0.594705159248788</v>
      </c>
      <c r="AZ153" s="17" t="n">
        <f aca="true">RAND()</f>
        <v>0.847742802849415</v>
      </c>
    </row>
    <row r="154" customFormat="false" ht="15" hidden="false" customHeight="false" outlineLevel="0" collapsed="false">
      <c r="A154" s="7" t="s">
        <v>191</v>
      </c>
      <c r="B154" s="0" t="n">
        <v>7</v>
      </c>
      <c r="C154" s="0" t="n">
        <v>30</v>
      </c>
      <c r="D154" s="0" t="n">
        <v>1</v>
      </c>
      <c r="E154" s="0" t="n">
        <v>1</v>
      </c>
      <c r="F154" s="0" t="n">
        <v>1</v>
      </c>
      <c r="G154" s="0" t="n">
        <v>0</v>
      </c>
      <c r="H154" s="0" t="n">
        <v>0</v>
      </c>
      <c r="I154" s="14" t="n">
        <f aca="false">SUMPRODUCT((B24:B31&lt;=$C154)*(C24:C31*$D154+D24:D31*$F154*$B$8*$H154)/(1+$B154/100)^B24:B31)+C32*$D154*$G154/(1+$B154/100)^$C154</f>
        <v>7165917.30282314</v>
      </c>
      <c r="J154" s="14" t="n">
        <f aca="false">SUMPRODUCT((K24:K26&lt;=$C154)*(L24:L26*$E154+M24:M26*$F154*$B$8*$H154)/(1+$B154/100)^K24:K26)+L27*$E154*$G154/(1+$B154/100)^$C154</f>
        <v>8563955.89452192</v>
      </c>
      <c r="K154" s="14" t="n">
        <f aca="false">J154-I154</f>
        <v>1398038.59169878</v>
      </c>
      <c r="L154" s="0" t="str">
        <f aca="false">IF(K154&lt;0,"PCC","HMA")</f>
        <v>HMA</v>
      </c>
      <c r="AK154" s="0" t="n">
        <v>141</v>
      </c>
      <c r="AL154" s="17" t="n">
        <f aca="false">IFERROR(IF(AU154&lt;($AM$6-$AL$6)/($AN$6-$AL$6),$AL$6+SQRT(AU154*($AN$6-$AL$6)*($AM$6-$AL$6)),$AN$6-SQRT((1-AU154)*($AN$6-$AL$6)*($AN$6-$AM$6))),$AM$6)</f>
        <v>2.96718649075474</v>
      </c>
      <c r="AM154" s="17" t="n">
        <f aca="false">IFERROR(IF(AV154&lt;($AM$7-$AL$7)/($AN$7-$AL$7),$AL$7+SQRT(AV154*($AN$7-$AL$7)*($AM$7-$AL$7)),$AN$7-SQRT((1-AV154)*($AN$7-$AL$7)*($AN$7-$AM$7))),$AM$7)</f>
        <v>0.936495396520504</v>
      </c>
      <c r="AN154" s="17" t="n">
        <f aca="false">IFERROR(IF(AW154&lt;($AM$8-$AL$8)/($AN$8-$AL$8),$AL$8+SQRT(AW154*($AN$8-$AL$8)*($AM$8-$AL$8)),$AN$8-SQRT((1-AW154)*($AN$8-$AL$8)*($AN$8-$AM$8))),$AM$8)</f>
        <v>1.07290155281373</v>
      </c>
      <c r="AO154" s="17" t="n">
        <f aca="false">IFERROR(IF(AX154&lt;($AM$9-$AL$9)/($AN$9-$AL$9),$AL$9+SQRT(AX154*($AN$9-$AL$9)*($AM$9-$AL$9)),$AN$9-SQRT((1-AX154)*($AN$9-$AL$9)*($AN$9-$AM$9))),$AM$9)</f>
        <v>1.77239320786216</v>
      </c>
      <c r="AP154" s="17" t="n">
        <f aca="false">IFERROR(IF(AY154&lt;($AM$10-$AL$10)/($AN$10-$AL$10),$AL$10+SQRT(AY154*($AN$10-$AL$10)*($AM$10-$AL$10)),$AN$10-SQRT((1-AY154)*($AN$10-$AL$10)*($AN$10-$AM$10))),$AM$10)</f>
        <v>0.622617670527375</v>
      </c>
      <c r="AQ154" s="17" t="n">
        <f aca="false">IFERROR(IF(AZ154&lt;($AM$11-$AL$11)/($AN$11-$AL$11),$AL$11+SQRT(AZ154*($AN$11-$AL$11)*($AM$11-$AL$11)),$AN$11-SQRT((1-AZ154)*($AN$11-$AL$11)*($AN$11-$AM$11))),$AM$11)</f>
        <v>0.528314275285185</v>
      </c>
      <c r="AR154" s="17" t="n">
        <f aca="false">SUMPRODUCT((B24:B31&lt;=$B$6)*(C24:C31*AM154+D24:D31*AO154*$B$8*AQ154)/(1+AL154/100)^B24:B31)+C32*AM154*AP154/(1+AL154/100)^$B$6</f>
        <v>8308407.29805166</v>
      </c>
      <c r="AS154" s="17" t="n">
        <f aca="false">SUMPRODUCT((K24:K26&lt;=$B$6)*(L24:L26*AN154+M24:M26*AO154*$B$8*AQ154)/(1+AL154/100)^K24:K26)+L27*AN154*AP154/(1+AL154/100)^$B$6</f>
        <v>8947002.58209563</v>
      </c>
      <c r="AT154" s="17" t="n">
        <f aca="false">AS154-AR154</f>
        <v>638595.284043968</v>
      </c>
      <c r="AU154" s="17" t="n">
        <f aca="true">RAND()</f>
        <v>0.187089941579696</v>
      </c>
      <c r="AV154" s="17" t="n">
        <f aca="true">RAND()</f>
        <v>0.207011036347662</v>
      </c>
      <c r="AW154" s="17" t="n">
        <f aca="true">RAND()</f>
        <v>0.721210133370767</v>
      </c>
      <c r="AX154" s="17" t="n">
        <f aca="true">RAND()</f>
        <v>0.965463432115147</v>
      </c>
      <c r="AY154" s="17" t="n">
        <f aca="true">RAND()</f>
        <v>0.0601403725022397</v>
      </c>
      <c r="AZ154" s="17" t="n">
        <f aca="true">RAND()</f>
        <v>0.21276493183265</v>
      </c>
    </row>
    <row r="155" customFormat="false" ht="15" hidden="false" customHeight="false" outlineLevel="0" collapsed="false">
      <c r="A155" s="5" t="s">
        <v>192</v>
      </c>
      <c r="AK155" s="0" t="n">
        <v>142</v>
      </c>
      <c r="AL155" s="17" t="n">
        <f aca="false">IFERROR(IF(AU155&lt;($AM$6-$AL$6)/($AN$6-$AL$6),$AL$6+SQRT(AU155*($AN$6-$AL$6)*($AM$6-$AL$6)),$AN$6-SQRT((1-AU155)*($AN$6-$AL$6)*($AN$6-$AM$6))),$AM$6)</f>
        <v>2.85669896621098</v>
      </c>
      <c r="AM155" s="17" t="n">
        <f aca="false">IFERROR(IF(AV155&lt;($AM$7-$AL$7)/($AN$7-$AL$7),$AL$7+SQRT(AV155*($AN$7-$AL$7)*($AM$7-$AL$7)),$AN$7-SQRT((1-AV155)*($AN$7-$AL$7)*($AN$7-$AM$7))),$AM$7)</f>
        <v>0.941160274639989</v>
      </c>
      <c r="AN155" s="17" t="n">
        <f aca="false">IFERROR(IF(AW155&lt;($AM$8-$AL$8)/($AN$8-$AL$8),$AL$8+SQRT(AW155*($AN$8-$AL$8)*($AM$8-$AL$8)),$AN$8-SQRT((1-AW155)*($AN$8-$AL$8)*($AN$8-$AM$8))),$AM$8)</f>
        <v>1.12910823568955</v>
      </c>
      <c r="AO155" s="17" t="n">
        <f aca="false">IFERROR(IF(AX155&lt;($AM$9-$AL$9)/($AN$9-$AL$9),$AL$9+SQRT(AX155*($AN$9-$AL$9)*($AM$9-$AL$9)),$AN$9-SQRT((1-AX155)*($AN$9-$AL$9)*($AN$9-$AM$9))),$AM$9)</f>
        <v>0.841503475305365</v>
      </c>
      <c r="AP155" s="17" t="n">
        <f aca="false">IFERROR(IF(AY155&lt;($AM$10-$AL$10)/($AN$10-$AL$10),$AL$10+SQRT(AY155*($AN$10-$AL$10)*($AM$10-$AL$10)),$AN$10-SQRT((1-AY155)*($AN$10-$AL$10)*($AN$10-$AM$10))),$AM$10)</f>
        <v>0.971709027094977</v>
      </c>
      <c r="AQ155" s="17" t="n">
        <f aca="false">IFERROR(IF(AZ155&lt;($AM$11-$AL$11)/($AN$11-$AL$11),$AL$11+SQRT(AZ155*($AN$11-$AL$11)*($AM$11-$AL$11)),$AN$11-SQRT((1-AZ155)*($AN$11-$AL$11)*($AN$11-$AM$11))),$AM$11)</f>
        <v>0.50366355998808</v>
      </c>
      <c r="AR155" s="17" t="n">
        <f aca="false">SUMPRODUCT((B24:B31&lt;=$B$6)*(C24:C31*AM155+D24:D31*AO155*$B$8*AQ155)/(1+AL155/100)^B24:B31)+C32*AM155*AP155/(1+AL155/100)^$B$6</f>
        <v>8201012.71085149</v>
      </c>
      <c r="AS155" s="17" t="n">
        <f aca="false">SUMPRODUCT((K24:K26&lt;=$B$6)*(L24:L26*AN155+M24:M26*AO155*$B$8*AQ155)/(1+AL155/100)^K24:K26)+L27*AN155*AP155/(1+AL155/100)^$B$6</f>
        <v>8985222.35372653</v>
      </c>
      <c r="AT155" s="17" t="n">
        <f aca="false">AS155-AR155</f>
        <v>784209.642875046</v>
      </c>
      <c r="AU155" s="17" t="n">
        <f aca="true">RAND()</f>
        <v>0.146786623741391</v>
      </c>
      <c r="AV155" s="17" t="n">
        <f aca="true">RAND()</f>
        <v>0.221402479293744</v>
      </c>
      <c r="AW155" s="17" t="n">
        <f aca="true">RAND()</f>
        <v>0.870090500639163</v>
      </c>
      <c r="AX155" s="17" t="n">
        <f aca="true">RAND()</f>
        <v>0.155499498194189</v>
      </c>
      <c r="AY155" s="17" t="n">
        <f aca="true">RAND()</f>
        <v>0.890037624971557</v>
      </c>
      <c r="AZ155" s="17" t="n">
        <f aca="true">RAND()</f>
        <v>0.169301410885789</v>
      </c>
    </row>
    <row r="156" customFormat="false" ht="15" hidden="false" customHeight="false" outlineLevel="0" collapsed="false">
      <c r="AK156" s="0" t="n">
        <v>143</v>
      </c>
      <c r="AL156" s="0" t="n">
        <f aca="false">IFERROR(IF(AU156&lt;($AM$6-$AL$6)/($AN$6-$AL$6),$AL$6+SQRT(AU156*($AN$6-$AL$6)*($AM$6-$AL$6)),$AN$6-SQRT((1-AU156)*($AN$6-$AL$6)*($AN$6-$AM$6))),$AM$6)</f>
        <v>3.37826303994522</v>
      </c>
      <c r="AM156" s="0" t="n">
        <f aca="false">IFERROR(IF(AV156&lt;($AM$7-$AL$7)/($AN$7-$AL$7),$AL$7+SQRT(AV156*($AN$7-$AL$7)*($AM$7-$AL$7)),$AN$7-SQRT((1-AV156)*($AN$7-$AL$7)*($AN$7-$AM$7))),$AM$7)</f>
        <v>0.837077516063175</v>
      </c>
      <c r="AN156" s="0" t="n">
        <f aca="false">IFERROR(IF(AW156&lt;($AM$8-$AL$8)/($AN$8-$AL$8),$AL$8+SQRT(AW156*($AN$8-$AL$8)*($AM$8-$AL$8)),$AN$8-SQRT((1-AW156)*($AN$8-$AL$8)*($AN$8-$AM$8))),$AM$8)</f>
        <v>0.923252207308358</v>
      </c>
      <c r="AO156" s="0" t="n">
        <f aca="false">IFERROR(IF(AX156&lt;($AM$9-$AL$9)/($AN$9-$AL$9),$AL$9+SQRT(AX156*($AN$9-$AL$9)*($AM$9-$AL$9)),$AN$9-SQRT((1-AX156)*($AN$9-$AL$9)*($AN$9-$AM$9))),$AM$9)</f>
        <v>0.5465360257847</v>
      </c>
      <c r="AP156" s="0" t="n">
        <f aca="false">IFERROR(IF(AY156&lt;($AM$10-$AL$10)/($AN$10-$AL$10),$AL$10+SQRT(AY156*($AN$10-$AL$10)*($AM$10-$AL$10)),$AN$10-SQRT((1-AY156)*($AN$10-$AL$10)*($AN$10-$AM$10))),$AM$10)</f>
        <v>0.854367121350526</v>
      </c>
      <c r="AQ156" s="0" t="n">
        <f aca="false">IFERROR(IF(AZ156&lt;($AM$11-$AL$11)/($AN$11-$AL$11),$AL$11+SQRT(AZ156*($AN$11-$AL$11)*($AM$11-$AL$11)),$AN$11-SQRT((1-AZ156)*($AN$11-$AL$11)*($AN$11-$AM$11))),$AM$11)</f>
        <v>0.848497741126606</v>
      </c>
      <c r="AR156" s="0" t="n">
        <f aca="false">SUMPRODUCT((B24:B31&lt;=$B$6)*(C24:C31*AM156+D24:D31*AO156*$B$8*AQ156)/(1+AL156/100)^B24:B31)+C32*AM156*AP156/(1+AL156/100)^$B$6</f>
        <v>7114835.61357334</v>
      </c>
      <c r="AS156" s="0" t="n">
        <f aca="false">SUMPRODUCT((K24:K26&lt;=$B$6)*(L24:L26*AN156+M24:M26*AO156*$B$8*AQ156)/(1+AL156/100)^K24:K26)+L27*AN156*AP156/(1+AL156/100)^$B$6</f>
        <v>7514212.64455846</v>
      </c>
      <c r="AT156" s="0" t="n">
        <f aca="false">AS156-AR156</f>
        <v>399377.030985122</v>
      </c>
      <c r="AU156" s="0" t="n">
        <f aca="true">RAND()</f>
        <v>0.344151069608659</v>
      </c>
      <c r="AV156" s="0" t="n">
        <f aca="true">RAND()</f>
        <v>0.0152749133046114</v>
      </c>
      <c r="AW156" s="0" t="n">
        <f aca="true">RAND()</f>
        <v>0.16879007340425</v>
      </c>
      <c r="AX156" s="0" t="n">
        <f aca="true">RAND()</f>
        <v>0.00288746892777904</v>
      </c>
      <c r="AY156" s="0" t="n">
        <f aca="true">RAND()</f>
        <v>0.502304226777033</v>
      </c>
      <c r="AZ156" s="0" t="n">
        <f aca="true">RAND()</f>
        <v>0.906314553290854</v>
      </c>
    </row>
    <row r="157" customFormat="false" ht="15" hidden="false" customHeight="false" outlineLevel="0" collapsed="false">
      <c r="AK157" s="0" t="n">
        <v>144</v>
      </c>
      <c r="AL157" s="0" t="n">
        <f aca="false">IFERROR(IF(AU157&lt;($AM$6-$AL$6)/($AN$6-$AL$6),$AL$6+SQRT(AU157*($AN$6-$AL$6)*($AM$6-$AL$6)),$AN$6-SQRT((1-AU157)*($AN$6-$AL$6)*($AN$6-$AM$6))),$AM$6)</f>
        <v>3.22903959064473</v>
      </c>
      <c r="AM157" s="0" t="n">
        <f aca="false">IFERROR(IF(AV157&lt;($AM$7-$AL$7)/($AN$7-$AL$7),$AL$7+SQRT(AV157*($AN$7-$AL$7)*($AM$7-$AL$7)),$AN$7-SQRT((1-AV157)*($AN$7-$AL$7)*($AN$7-$AM$7))),$AM$7)</f>
        <v>1.02938809485662</v>
      </c>
      <c r="AN157" s="0" t="n">
        <f aca="false">IFERROR(IF(AW157&lt;($AM$8-$AL$8)/($AN$8-$AL$8),$AL$8+SQRT(AW157*($AN$8-$AL$8)*($AM$8-$AL$8)),$AN$8-SQRT((1-AW157)*($AN$8-$AL$8)*($AN$8-$AM$8))),$AM$8)</f>
        <v>0.997210048436125</v>
      </c>
      <c r="AO157" s="0" t="n">
        <f aca="false">IFERROR(IF(AX157&lt;($AM$9-$AL$9)/($AN$9-$AL$9),$AL$9+SQRT(AX157*($AN$9-$AL$9)*($AM$9-$AL$9)),$AN$9-SQRT((1-AX157)*($AN$9-$AL$9)*($AN$9-$AM$9))),$AM$9)</f>
        <v>1.63203984052383</v>
      </c>
      <c r="AP157" s="0" t="n">
        <f aca="false">IFERROR(IF(AY157&lt;($AM$10-$AL$10)/($AN$10-$AL$10),$AL$10+SQRT(AY157*($AN$10-$AL$10)*($AM$10-$AL$10)),$AN$10-SQRT((1-AY157)*($AN$10-$AL$10)*($AN$10-$AM$10))),$AM$10)</f>
        <v>0.904533027410338</v>
      </c>
      <c r="AQ157" s="0" t="n">
        <f aca="false">IFERROR(IF(AZ157&lt;($AM$11-$AL$11)/($AN$11-$AL$11),$AL$11+SQRT(AZ157*($AN$11-$AL$11)*($AM$11-$AL$11)),$AN$11-SQRT((1-AZ157)*($AN$11-$AL$11)*($AN$11-$AM$11))),$AM$11)</f>
        <v>0.704876567656311</v>
      </c>
      <c r="AR157" s="0" t="n">
        <f aca="false">SUMPRODUCT((B24:B31&lt;=$B$6)*(C24:C31*AM157+D24:D31*AO157*$B$8*AQ157)/(1+AL157/100)^B24:B31)+C32*AM157*AP157/(1+AL157/100)^$B$6</f>
        <v>8993694.2191887</v>
      </c>
      <c r="AS157" s="0" t="n">
        <f aca="false">SUMPRODUCT((K24:K26&lt;=$B$6)*(L24:L26*AN157+M24:M26*AO157*$B$8*AQ157)/(1+AL157/100)^K24:K26)+L27*AN157*AP157/(1+AL157/100)^$B$6</f>
        <v>8131739.90222537</v>
      </c>
      <c r="AT157" s="0" t="n">
        <f aca="false">AS157-AR157</f>
        <v>-861954.316963332</v>
      </c>
      <c r="AU157" s="0" t="n">
        <f aca="true">RAND()</f>
        <v>0.288992879553757</v>
      </c>
      <c r="AV157" s="0" t="n">
        <f aca="true">RAND()</f>
        <v>0.567381220524516</v>
      </c>
      <c r="AW157" s="0" t="n">
        <f aca="true">RAND()</f>
        <v>0.432131146713096</v>
      </c>
      <c r="AX157" s="0" t="n">
        <f aca="true">RAND()</f>
        <v>0.909736880692181</v>
      </c>
      <c r="AY157" s="0" t="n">
        <f aca="true">RAND()</f>
        <v>0.654587881063092</v>
      </c>
      <c r="AZ157" s="0" t="n">
        <f aca="true">RAND()</f>
        <v>0.644498610945631</v>
      </c>
    </row>
    <row r="158" customFormat="false" ht="17.35" hidden="false" customHeight="false" outlineLevel="0" collapsed="false">
      <c r="A158" s="4" t="s">
        <v>193</v>
      </c>
      <c r="AK158" s="0" t="n">
        <v>145</v>
      </c>
      <c r="AL158" s="17" t="n">
        <f aca="false">IFERROR(IF(AU158&lt;($AM$6-$AL$6)/($AN$6-$AL$6),$AL$6+SQRT(AU158*($AN$6-$AL$6)*($AM$6-$AL$6)),$AN$6-SQRT((1-AU158)*($AN$6-$AL$6)*($AN$6-$AM$6))),$AM$6)</f>
        <v>3.24900146186468</v>
      </c>
      <c r="AM158" s="17" t="n">
        <f aca="false">IFERROR(IF(AV158&lt;($AM$7-$AL$7)/($AN$7-$AL$7),$AL$7+SQRT(AV158*($AN$7-$AL$7)*($AM$7-$AL$7)),$AN$7-SQRT((1-AV158)*($AN$7-$AL$7)*($AN$7-$AM$7))),$AM$7)</f>
        <v>0.951474957096312</v>
      </c>
      <c r="AN158" s="17" t="n">
        <f aca="false">IFERROR(IF(AW158&lt;($AM$8-$AL$8)/($AN$8-$AL$8),$AL$8+SQRT(AW158*($AN$8-$AL$8)*($AM$8-$AL$8)),$AN$8-SQRT((1-AW158)*($AN$8-$AL$8)*($AN$8-$AM$8))),$AM$8)</f>
        <v>1.02136476501076</v>
      </c>
      <c r="AO158" s="17" t="n">
        <f aca="false">IFERROR(IF(AX158&lt;($AM$9-$AL$9)/($AN$9-$AL$9),$AL$9+SQRT(AX158*($AN$9-$AL$9)*($AM$9-$AL$9)),$AN$9-SQRT((1-AX158)*($AN$9-$AL$9)*($AN$9-$AM$9))),$AM$9)</f>
        <v>1.01572953993456</v>
      </c>
      <c r="AP158" s="17" t="n">
        <f aca="false">IFERROR(IF(AY158&lt;($AM$10-$AL$10)/($AN$10-$AL$10),$AL$10+SQRT(AY158*($AN$10-$AL$10)*($AM$10-$AL$10)),$AN$10-SQRT((1-AY158)*($AN$10-$AL$10)*($AN$10-$AM$10))),$AM$10)</f>
        <v>0.733933135186379</v>
      </c>
      <c r="AQ158" s="17" t="n">
        <f aca="false">IFERROR(IF(AZ158&lt;($AM$11-$AL$11)/($AN$11-$AL$11),$AL$11+SQRT(AZ158*($AN$11-$AL$11)*($AM$11-$AL$11)),$AN$11-SQRT((1-AZ158)*($AN$11-$AL$11)*($AN$11-$AM$11))),$AM$11)</f>
        <v>0.559246543250479</v>
      </c>
      <c r="AR158" s="17" t="n">
        <f aca="false">SUMPRODUCT((B24:B31&lt;=$B$6)*(C24:C31*AM158+D24:D31*AO158*$B$8*AQ158)/(1+AL158/100)^B24:B31)+C32*AM158*AP158/(1+AL158/100)^$B$6</f>
        <v>8171624.41307389</v>
      </c>
      <c r="AS158" s="17" t="n">
        <f aca="false">SUMPRODUCT((K24:K26&lt;=$B$6)*(L24:L26*AN158+M24:M26*AO158*$B$8*AQ158)/(1+AL158/100)^K24:K26)+L27*AN158*AP158/(1+AL158/100)^$B$6</f>
        <v>8403824.42868907</v>
      </c>
      <c r="AT158" s="17" t="n">
        <f aca="false">AS158-AR158</f>
        <v>232200.015615177</v>
      </c>
      <c r="AU158" s="17" t="n">
        <f aca="true">RAND()</f>
        <v>0.296500498345333</v>
      </c>
      <c r="AV158" s="17" t="n">
        <f aca="true">RAND()</f>
        <v>0.254940695859218</v>
      </c>
      <c r="AW158" s="17" t="n">
        <f aca="true">RAND()</f>
        <v>0.535341593968117</v>
      </c>
      <c r="AX158" s="17" t="n">
        <f aca="true">RAND()</f>
        <v>0.35414110762838</v>
      </c>
      <c r="AY158" s="17" t="n">
        <f aca="true">RAND()</f>
        <v>0.218898846952514</v>
      </c>
      <c r="AZ158" s="17" t="n">
        <f aca="true">RAND()</f>
        <v>0.274321510968663</v>
      </c>
    </row>
    <row r="159" customFormat="false" ht="15" hidden="false" customHeight="false" outlineLevel="0" collapsed="false">
      <c r="A159" s="9" t="s">
        <v>194</v>
      </c>
      <c r="B159" s="35" t="n">
        <v>2</v>
      </c>
      <c r="C159" s="35" t="n">
        <v>3</v>
      </c>
      <c r="D159" s="35" t="n">
        <v>4</v>
      </c>
      <c r="E159" s="35" t="n">
        <v>5</v>
      </c>
      <c r="F159" s="35" t="n">
        <v>6</v>
      </c>
      <c r="G159" s="35" t="n">
        <v>7</v>
      </c>
      <c r="H159" s="35" t="n">
        <v>8</v>
      </c>
      <c r="AK159" s="0" t="n">
        <v>146</v>
      </c>
      <c r="AL159" s="17" t="n">
        <f aca="false">IFERROR(IF(AU159&lt;($AM$6-$AL$6)/($AN$6-$AL$6),$AL$6+SQRT(AU159*($AN$6-$AL$6)*($AM$6-$AL$6)),$AN$6-SQRT((1-AU159)*($AN$6-$AL$6)*($AN$6-$AM$6))),$AM$6)</f>
        <v>4.31108437821395</v>
      </c>
      <c r="AM159" s="17" t="n">
        <f aca="false">IFERROR(IF(AV159&lt;($AM$7-$AL$7)/($AN$7-$AL$7),$AL$7+SQRT(AV159*($AN$7-$AL$7)*($AM$7-$AL$7)),$AN$7-SQRT((1-AV159)*($AN$7-$AL$7)*($AN$7-$AM$7))),$AM$7)</f>
        <v>1.0161582416939</v>
      </c>
      <c r="AN159" s="17" t="n">
        <f aca="false">IFERROR(IF(AW159&lt;($AM$8-$AL$8)/($AN$8-$AL$8),$AL$8+SQRT(AW159*($AN$8-$AL$8)*($AM$8-$AL$8)),$AN$8-SQRT((1-AW159)*($AN$8-$AL$8)*($AN$8-$AM$8))),$AM$8)</f>
        <v>0.993217515667977</v>
      </c>
      <c r="AO159" s="17" t="n">
        <f aca="false">IFERROR(IF(AX159&lt;($AM$9-$AL$9)/($AN$9-$AL$9),$AL$9+SQRT(AX159*($AN$9-$AL$9)*($AM$9-$AL$9)),$AN$9-SQRT((1-AX159)*($AN$9-$AL$9)*($AN$9-$AM$9))),$AM$9)</f>
        <v>0.983104743384144</v>
      </c>
      <c r="AP159" s="17" t="n">
        <f aca="false">IFERROR(IF(AY159&lt;($AM$10-$AL$10)/($AN$10-$AL$10),$AL$10+SQRT(AY159*($AN$10-$AL$10)*($AM$10-$AL$10)),$AN$10-SQRT((1-AY159)*($AN$10-$AL$10)*($AN$10-$AM$10))),$AM$10)</f>
        <v>0.942806675846312</v>
      </c>
      <c r="AQ159" s="17" t="n">
        <f aca="false">IFERROR(IF(AZ159&lt;($AM$11-$AL$11)/($AN$11-$AL$11),$AL$11+SQRT(AZ159*($AN$11-$AL$11)*($AM$11-$AL$11)),$AN$11-SQRT((1-AZ159)*($AN$11-$AL$11)*($AN$11-$AM$11))),$AM$11)</f>
        <v>0.491722831160644</v>
      </c>
      <c r="AR159" s="17" t="n">
        <f aca="false">SUMPRODUCT((B24:B31&lt;=$B$6)*(C24:C31*AM159+D24:D31*AO159*$B$8*AQ159)/(1+AL159/100)^B24:B31)+C32*AM159*AP159/(1+AL159/100)^$B$6</f>
        <v>8193529.52781741</v>
      </c>
      <c r="AS159" s="17" t="n">
        <f aca="false">SUMPRODUCT((K24:K26&lt;=$B$6)*(L24:L26*AN159+M24:M26*AO159*$B$8*AQ159)/(1+AL159/100)^K24:K26)+L27*AN159*AP159/(1+AL159/100)^$B$6</f>
        <v>8112741.98825463</v>
      </c>
      <c r="AT159" s="17" t="n">
        <f aca="false">AS159-AR159</f>
        <v>-80787.5395627823</v>
      </c>
      <c r="AU159" s="17" t="n">
        <f aca="true">RAND()</f>
        <v>0.638486638945747</v>
      </c>
      <c r="AV159" s="17" t="n">
        <f aca="true">RAND()</f>
        <v>0.513938062864993</v>
      </c>
      <c r="AW159" s="17" t="n">
        <f aca="true">RAND()</f>
        <v>0.414811204010053</v>
      </c>
      <c r="AX159" s="17" t="n">
        <f aca="true">RAND()</f>
        <v>0.311186924107013</v>
      </c>
      <c r="AY159" s="17" t="n">
        <f aca="true">RAND()</f>
        <v>0.784311008696243</v>
      </c>
      <c r="AZ159" s="17" t="n">
        <f aca="true">RAND()</f>
        <v>0.150031199952052</v>
      </c>
    </row>
    <row r="160" customFormat="false" ht="15" hidden="false" customHeight="false" outlineLevel="0" collapsed="false">
      <c r="A160" s="30" t="n">
        <v>0</v>
      </c>
      <c r="B160" s="19" t="n">
        <f aca="false">(SUMPRODUCT((K24:K26&lt;=$B$6)*(L24:L26*$B$12+M24:M26*$B$10*$B$8*$B$9)/(1+2/100)^K24:K26)+L27*$B$12*0/(1+2/100)^$B$6)-(SUMPRODUCT((B24:B31&lt;=$B$6)*(C24:C31*$B$11+D24:D31*$B$10*$B$8*$B$9)/(1+2/100)^B24:B31)+C32*$B$11*0/(1+2/100)^$B$6)</f>
        <v>-530948.421549054</v>
      </c>
      <c r="C160" s="19" t="n">
        <f aca="false">(SUMPRODUCT((K24:K26&lt;=$B$6)*(L24:L26*$B$12+M24:M26*$B$10*$B$8*$B$9)/(1+3/100)^K24:K26)+L27*$B$12*0/(1+3/100)^$B$6)-(SUMPRODUCT((B24:B31&lt;=$B$6)*(C24:C31*$B$11+D24:D31*$B$10*$B$8*$B$9)/(1+3/100)^B24:B31)+C32*$B$11*0/(1+3/100)^$B$6)</f>
        <v>-32882.4494712204</v>
      </c>
      <c r="D160" s="19" t="n">
        <f aca="false">(SUMPRODUCT((K24:K26&lt;=$B$6)*(L24:L26*$B$12+M24:M26*$B$10*$B$8*$B$9)/(1+4/100)^K24:K26)+L27*$B$12*0/(1+4/100)^$B$6)-(SUMPRODUCT((B24:B31&lt;=$B$6)*(C24:C31*$B$11+D24:D31*$B$10*$B$8*$B$9)/(1+4/100)^B24:B31)+C32*$B$11*0/(1+4/100)^$B$6)</f>
        <v>381388.962435024</v>
      </c>
      <c r="E160" s="19" t="n">
        <f aca="false">(SUMPRODUCT((K24:K26&lt;=$B$6)*(L24:L26*$B$12+M24:M26*$B$10*$B$8*$B$9)/(1+5/100)^K24:K26)+L27*$B$12*0/(1+5/100)^$B$6)-(SUMPRODUCT((B24:B31&lt;=$B$6)*(C24:C31*$B$11+D24:D31*$B$10*$B$8*$B$9)/(1+5/100)^B24:B31)+C32*$B$11*0/(1+5/100)^$B$6)</f>
        <v>727603.869238421</v>
      </c>
      <c r="F160" s="19" t="n">
        <f aca="false">(SUMPRODUCT((K24:K26&lt;=$B$6)*(L24:L26*$B$12+M24:M26*$B$10*$B$8*$B$9)/(1+6/100)^K24:K26)+L27*$B$12*0/(1+6/100)^$B$6)-(SUMPRODUCT((B24:B31&lt;=$B$6)*(C24:C31*$B$11+D24:D31*$B$10*$B$8*$B$9)/(1+6/100)^B24:B31)+C32*$B$11*0/(1+6/100)^$B$6)</f>
        <v>1018315.24611298</v>
      </c>
      <c r="G160" s="19" t="n">
        <f aca="false">(SUMPRODUCT((K24:K26&lt;=$B$6)*(L24:L26*$B$12+M24:M26*$B$10*$B$8*$B$9)/(1+7/100)^K24:K26)+L27*$B$12*0/(1+7/100)^$B$6)-(SUMPRODUCT((B24:B31&lt;=$B$6)*(C24:C31*$B$11+D24:D31*$B$10*$B$8*$B$9)/(1+7/100)^B24:B31)+C32*$B$11*0/(1+7/100)^$B$6)</f>
        <v>1263574.82461917</v>
      </c>
      <c r="H160" s="19" t="n">
        <f aca="false">(SUMPRODUCT((K24:K26&lt;=$B$6)*(L24:L26*$B$12+M24:M26*$B$10*$B$8*$B$9)/(1+8/100)^K24:K26)+L27*$B$12*0/(1+8/100)^$B$6)-(SUMPRODUCT((B24:B31&lt;=$B$6)*(C24:C31*$B$11+D24:D31*$B$10*$B$8*$B$9)/(1+8/100)^B24:B31)+C32*$B$11*0/(1+8/100)^$B$6)</f>
        <v>1471462.46371274</v>
      </c>
      <c r="AK160" s="0" t="n">
        <v>147</v>
      </c>
      <c r="AL160" s="17" t="n">
        <f aca="false">IFERROR(IF(AU160&lt;($AM$6-$AL$6)/($AN$6-$AL$6),$AL$6+SQRT(AU160*($AN$6-$AL$6)*($AM$6-$AL$6)),$AN$6-SQRT((1-AU160)*($AN$6-$AL$6)*($AN$6-$AM$6))),$AM$6)</f>
        <v>5.33301676544464</v>
      </c>
      <c r="AM160" s="17" t="n">
        <f aca="false">IFERROR(IF(AV160&lt;($AM$7-$AL$7)/($AN$7-$AL$7),$AL$7+SQRT(AV160*($AN$7-$AL$7)*($AM$7-$AL$7)),$AN$7-SQRT((1-AV160)*($AN$7-$AL$7)*($AN$7-$AM$7))),$AM$7)</f>
        <v>1.05465611256279</v>
      </c>
      <c r="AN160" s="17" t="n">
        <f aca="false">IFERROR(IF(AW160&lt;($AM$8-$AL$8)/($AN$8-$AL$8),$AL$8+SQRT(AW160*($AN$8-$AL$8)*($AM$8-$AL$8)),$AN$8-SQRT((1-AW160)*($AN$8-$AL$8)*($AN$8-$AM$8))),$AM$8)</f>
        <v>1.045183241435</v>
      </c>
      <c r="AO160" s="17" t="n">
        <f aca="false">IFERROR(IF(AX160&lt;($AM$9-$AL$9)/($AN$9-$AL$9),$AL$9+SQRT(AX160*($AN$9-$AL$9)*($AM$9-$AL$9)),$AN$9-SQRT((1-AX160)*($AN$9-$AL$9)*($AN$9-$AM$9))),$AM$9)</f>
        <v>0.928818128529755</v>
      </c>
      <c r="AP160" s="17" t="n">
        <f aca="false">IFERROR(IF(AY160&lt;($AM$10-$AL$10)/($AN$10-$AL$10),$AL$10+SQRT(AY160*($AN$10-$AL$10)*($AM$10-$AL$10)),$AN$10-SQRT((1-AY160)*($AN$10-$AL$10)*($AN$10-$AM$10))),$AM$10)</f>
        <v>0.762870998160305</v>
      </c>
      <c r="AQ160" s="17" t="n">
        <f aca="false">IFERROR(IF(AZ160&lt;($AM$11-$AL$11)/($AN$11-$AL$11),$AL$11+SQRT(AZ160*($AN$11-$AL$11)*($AM$11-$AL$11)),$AN$11-SQRT((1-AZ160)*($AN$11-$AL$11)*($AN$11-$AM$11))),$AM$11)</f>
        <v>0.896211315000174</v>
      </c>
      <c r="AR160" s="17" t="n">
        <f aca="false">SUMPRODUCT((B24:B31&lt;=$B$6)*(C24:C31*AM160+D24:D31*AO160*$B$8*AQ160)/(1+AL160/100)^B24:B31)+C32*AM160*AP160/(1+AL160/100)^$B$6</f>
        <v>8199797.97429261</v>
      </c>
      <c r="AS160" s="17" t="n">
        <f aca="false">SUMPRODUCT((K24:K26&lt;=$B$6)*(L24:L26*AN160+M24:M26*AO160*$B$8*AQ160)/(1+AL160/100)^K24:K26)+L27*AN160*AP160/(1+AL160/100)^$B$6</f>
        <v>8724262.9793711</v>
      </c>
      <c r="AT160" s="17" t="n">
        <f aca="false">AS160-AR160</f>
        <v>524465.005078484</v>
      </c>
      <c r="AU160" s="17" t="n">
        <f aca="true">RAND()</f>
        <v>0.861058344785568</v>
      </c>
      <c r="AV160" s="17" t="n">
        <f aca="true">RAND()</f>
        <v>0.660806805697046</v>
      </c>
      <c r="AW160" s="17" t="n">
        <f aca="true">RAND()</f>
        <v>0.62711195920823</v>
      </c>
      <c r="AX160" s="17" t="n">
        <f aca="true">RAND()</f>
        <v>0.245179983141016</v>
      </c>
      <c r="AY160" s="17" t="n">
        <f aca="true">RAND()</f>
        <v>0.27640464669518</v>
      </c>
      <c r="AZ160" s="17" t="n">
        <f aca="true">RAND()</f>
        <v>0.956032281085742</v>
      </c>
    </row>
    <row r="161" customFormat="false" ht="15" hidden="false" customHeight="false" outlineLevel="0" collapsed="false">
      <c r="A161" s="30" t="n">
        <v>0.25</v>
      </c>
      <c r="B161" s="19" t="n">
        <f aca="false">(SUMPRODUCT((K24:K26&lt;=$B$6)*(L24:L26*$B$12+M24:M26*$B$10*$B$8*$B$9)/(1+2/100)^K24:K26)+L27*$B$12*0.25/(1+2/100)^$B$6)-(SUMPRODUCT((B24:B31&lt;=$B$6)*(C24:C31*$B$11+D24:D31*$B$10*$B$8*$B$9)/(1+2/100)^B24:B31)+C32*$B$11*0.25/(1+2/100)^$B$6)</f>
        <v>-781414.913637977</v>
      </c>
      <c r="C161" s="19" t="n">
        <f aca="false">(SUMPRODUCT((K24:K26&lt;=$B$6)*(L24:L26*$B$12+M24:M26*$B$10*$B$8*$B$9)/(1+3/100)^K24:K26)+L27*$B$12*0.25/(1+3/100)^$B$6)-(SUMPRODUCT((B24:B31&lt;=$B$6)*(C24:C31*$B$11+D24:D31*$B$10*$B$8*$B$9)/(1+3/100)^B24:B31)+C32*$B$11*0.25/(1+3/100)^$B$6)</f>
        <v>-219794.819789639</v>
      </c>
      <c r="D161" s="19" t="n">
        <f aca="false">(SUMPRODUCT((K24:K26&lt;=$B$6)*(L24:L26*$B$12+M24:M26*$B$10*$B$8*$B$9)/(1+4/100)^K24:K26)+L27*$B$12*0.25/(1+4/100)^$B$6)-(SUMPRODUCT((B24:B31&lt;=$B$6)*(C24:C31*$B$11+D24:D31*$B$10*$B$8*$B$9)/(1+4/100)^B24:B31)+C32*$B$11*0.25/(1+4/100)^$B$6)</f>
        <v>241509.289816311</v>
      </c>
      <c r="E161" s="19" t="n">
        <f aca="false">(SUMPRODUCT((K24:K26&lt;=$B$6)*(L24:L26*$B$12+M24:M26*$B$10*$B$8*$B$9)/(1+5/100)^K24:K26)+L27*$B$12*0.25/(1+5/100)^$B$6)-(SUMPRODUCT((B24:B31&lt;=$B$6)*(C24:C31*$B$11+D24:D31*$B$10*$B$8*$B$9)/(1+5/100)^B24:B31)+C32*$B$11*0.25/(1+5/100)^$B$6)</f>
        <v>622631.303087725</v>
      </c>
      <c r="F161" s="19" t="n">
        <f aca="false">(SUMPRODUCT((K24:K26&lt;=$B$6)*(L24:L26*$B$12+M24:M26*$B$10*$B$8*$B$9)/(1+6/100)^K24:K26)+L27*$B$12*0.25/(1+6/100)^$B$6)-(SUMPRODUCT((B24:B31&lt;=$B$6)*(C24:C31*$B$11+D24:D31*$B$10*$B$8*$B$9)/(1+6/100)^B24:B31)+C32*$B$11*0.25/(1+6/100)^$B$6)</f>
        <v>939324.024882481</v>
      </c>
      <c r="G161" s="19" t="n">
        <f aca="false">(SUMPRODUCT((K24:K26&lt;=$B$6)*(L24:L26*$B$12+M24:M26*$B$10*$B$8*$B$9)/(1+7/100)^K24:K26)+L27*$B$12*0.25/(1+7/100)^$B$6)-(SUMPRODUCT((B24:B31&lt;=$B$6)*(C24:C31*$B$11+D24:D31*$B$10*$B$8*$B$9)/(1+7/100)^B24:B31)+C32*$B$11*0.25/(1+7/100)^$B$6)</f>
        <v>1203975.48390707</v>
      </c>
      <c r="H161" s="19" t="n">
        <f aca="false">(SUMPRODUCT((K24:K26&lt;=$B$6)*(L24:L26*$B$12+M24:M26*$B$10*$B$8*$B$9)/(1+8/100)^K24:K26)+L27*$B$12*0.25/(1+8/100)^$B$6)-(SUMPRODUCT((B24:B31&lt;=$B$6)*(C24:C31*$B$11+D24:D31*$B$10*$B$8*$B$9)/(1+8/100)^B24:B31)+C32*$B$11*0.25/(1+8/100)^$B$6)</f>
        <v>1426376.42064517</v>
      </c>
      <c r="AK161" s="0" t="n">
        <v>148</v>
      </c>
      <c r="AL161" s="17" t="n">
        <f aca="false">IFERROR(IF(AU161&lt;($AM$6-$AL$6)/($AN$6-$AL$6),$AL$6+SQRT(AU161*($AN$6-$AL$6)*($AM$6-$AL$6)),$AN$6-SQRT((1-AU161)*($AN$6-$AL$6)*($AN$6-$AM$6))),$AM$6)</f>
        <v>4.03093532641203</v>
      </c>
      <c r="AM161" s="17" t="n">
        <f aca="false">IFERROR(IF(AV161&lt;($AM$7-$AL$7)/($AN$7-$AL$7),$AL$7+SQRT(AV161*($AN$7-$AL$7)*($AM$7-$AL$7)),$AN$7-SQRT((1-AV161)*($AN$7-$AL$7)*($AN$7-$AM$7))),$AM$7)</f>
        <v>1.0312900247731</v>
      </c>
      <c r="AN161" s="17" t="n">
        <f aca="false">IFERROR(IF(AW161&lt;($AM$8-$AL$8)/($AN$8-$AL$8),$AL$8+SQRT(AW161*($AN$8-$AL$8)*($AM$8-$AL$8)),$AN$8-SQRT((1-AW161)*($AN$8-$AL$8)*($AN$8-$AM$8))),$AM$8)</f>
        <v>0.870962590325919</v>
      </c>
      <c r="AO161" s="17" t="n">
        <f aca="false">IFERROR(IF(AX161&lt;($AM$9-$AL$9)/($AN$9-$AL$9),$AL$9+SQRT(AX161*($AN$9-$AL$9)*($AM$9-$AL$9)),$AN$9-SQRT((1-AX161)*($AN$9-$AL$9)*($AN$9-$AM$9))),$AM$9)</f>
        <v>1.03166902026131</v>
      </c>
      <c r="AP161" s="17" t="n">
        <f aca="false">IFERROR(IF(AY161&lt;($AM$10-$AL$10)/($AN$10-$AL$10),$AL$10+SQRT(AY161*($AN$10-$AL$10)*($AM$10-$AL$10)),$AN$10-SQRT((1-AY161)*($AN$10-$AL$10)*($AN$10-$AM$10))),$AM$10)</f>
        <v>0.922978367794252</v>
      </c>
      <c r="AQ161" s="17" t="n">
        <f aca="false">IFERROR(IF(AZ161&lt;($AM$11-$AL$11)/($AN$11-$AL$11),$AL$11+SQRT(AZ161*($AN$11-$AL$11)*($AM$11-$AL$11)),$AN$11-SQRT((1-AZ161)*($AN$11-$AL$11)*($AN$11-$AM$11))),$AM$11)</f>
        <v>0.656248466888597</v>
      </c>
      <c r="AR161" s="17" t="n">
        <f aca="false">SUMPRODUCT((B24:B31&lt;=$B$6)*(C24:C31*AM161+D24:D31*AO161*$B$8*AQ161)/(1+AL161/100)^B24:B31)+C32*AM161*AP161/(1+AL161/100)^$B$6</f>
        <v>8485217.39766779</v>
      </c>
      <c r="AS161" s="17" t="n">
        <f aca="false">SUMPRODUCT((K24:K26&lt;=$B$6)*(L24:L26*AN161+M24:M26*AO161*$B$8*AQ161)/(1+AL161/100)^K24:K26)+L27*AN161*AP161/(1+AL161/100)^$B$6</f>
        <v>7125400.27744381</v>
      </c>
      <c r="AT161" s="17" t="n">
        <f aca="false">AS161-AR161</f>
        <v>-1359817.12022398</v>
      </c>
      <c r="AU161" s="17" t="n">
        <f aca="true">RAND()</f>
        <v>0.559232748202598</v>
      </c>
      <c r="AV161" s="17" t="n">
        <f aca="true">RAND()</f>
        <v>0.574808415433314</v>
      </c>
      <c r="AW161" s="17" t="n">
        <f aca="true">RAND()</f>
        <v>0.0559521025084918</v>
      </c>
      <c r="AX161" s="17" t="n">
        <f aca="true">RAND()</f>
        <v>0.374890075785533</v>
      </c>
      <c r="AY161" s="17" t="n">
        <f aca="true">RAND()</f>
        <v>0.715642798487557</v>
      </c>
      <c r="AZ161" s="17" t="n">
        <f aca="true">RAND()</f>
        <v>0.517693401973714</v>
      </c>
    </row>
    <row r="162" customFormat="false" ht="15" hidden="false" customHeight="false" outlineLevel="0" collapsed="false">
      <c r="A162" s="30" t="n">
        <v>0.5</v>
      </c>
      <c r="B162" s="19" t="n">
        <f aca="false">(SUMPRODUCT((K24:K26&lt;=$B$6)*(L24:L26*$B$12+M24:M26*$B$10*$B$8*$B$9)/(1+2/100)^K24:K26)+L27*$B$12*0.5/(1+2/100)^$B$6)-(SUMPRODUCT((B24:B31&lt;=$B$6)*(C24:C31*$B$11+D24:D31*$B$10*$B$8*$B$9)/(1+2/100)^B24:B31)+C32*$B$11*0.5/(1+2/100)^$B$6)</f>
        <v>-1031881.4057269</v>
      </c>
      <c r="C162" s="19" t="n">
        <f aca="false">(SUMPRODUCT((K24:K26&lt;=$B$6)*(L24:L26*$B$12+M24:M26*$B$10*$B$8*$B$9)/(1+3/100)^K24:K26)+L27*$B$12*0.5/(1+3/100)^$B$6)-(SUMPRODUCT((B24:B31&lt;=$B$6)*(C24:C31*$B$11+D24:D31*$B$10*$B$8*$B$9)/(1+3/100)^B24:B31)+C32*$B$11*0.5/(1+3/100)^$B$6)</f>
        <v>-406707.190108055</v>
      </c>
      <c r="D162" s="19" t="n">
        <f aca="false">(SUMPRODUCT((K24:K26&lt;=$B$6)*(L24:L26*$B$12+M24:M26*$B$10*$B$8*$B$9)/(1+4/100)^K24:K26)+L27*$B$12*0.5/(1+4/100)^$B$6)-(SUMPRODUCT((B24:B31&lt;=$B$6)*(C24:C31*$B$11+D24:D31*$B$10*$B$8*$B$9)/(1+4/100)^B24:B31)+C32*$B$11*0.5/(1+4/100)^$B$6)</f>
        <v>101629.617197599</v>
      </c>
      <c r="E162" s="19" t="n">
        <f aca="false">(SUMPRODUCT((K24:K26&lt;=$B$6)*(L24:L26*$B$12+M24:M26*$B$10*$B$8*$B$9)/(1+5/100)^K24:K26)+L27*$B$12*0.5/(1+5/100)^$B$6)-(SUMPRODUCT((B24:B31&lt;=$B$6)*(C24:C31*$B$11+D24:D31*$B$10*$B$8*$B$9)/(1+5/100)^B24:B31)+C32*$B$11*0.5/(1+5/100)^$B$6)</f>
        <v>517658.736937028</v>
      </c>
      <c r="F162" s="19" t="n">
        <f aca="false">(SUMPRODUCT((K24:K26&lt;=$B$6)*(L24:L26*$B$12+M24:M26*$B$10*$B$8*$B$9)/(1+6/100)^K24:K26)+L27*$B$12*0.5/(1+6/100)^$B$6)-(SUMPRODUCT((B24:B31&lt;=$B$6)*(C24:C31*$B$11+D24:D31*$B$10*$B$8*$B$9)/(1+6/100)^B24:B31)+C32*$B$11*0.5/(1+6/100)^$B$6)</f>
        <v>860332.803651982</v>
      </c>
      <c r="G162" s="19" t="n">
        <f aca="false">(SUMPRODUCT((K24:K26&lt;=$B$6)*(L24:L26*$B$12+M24:M26*$B$10*$B$8*$B$9)/(1+7/100)^K24:K26)+L27*$B$12*0.5/(1+7/100)^$B$6)-(SUMPRODUCT((B24:B31&lt;=$B$6)*(C24:C31*$B$11+D24:D31*$B$10*$B$8*$B$9)/(1+7/100)^B24:B31)+C32*$B$11*0.5/(1+7/100)^$B$6)</f>
        <v>1144376.14319498</v>
      </c>
      <c r="H162" s="19" t="n">
        <f aca="false">(SUMPRODUCT((K24:K26&lt;=$B$6)*(L24:L26*$B$12+M24:M26*$B$10*$B$8*$B$9)/(1+8/100)^K24:K26)+L27*$B$12*0.5/(1+8/100)^$B$6)-(SUMPRODUCT((B24:B31&lt;=$B$6)*(C24:C31*$B$11+D24:D31*$B$10*$B$8*$B$9)/(1+8/100)^B24:B31)+C32*$B$11*0.5/(1+8/100)^$B$6)</f>
        <v>1381290.37757759</v>
      </c>
      <c r="AK162" s="0" t="n">
        <v>149</v>
      </c>
      <c r="AL162" s="17" t="n">
        <f aca="false">IFERROR(IF(AU162&lt;($AM$6-$AL$6)/($AN$6-$AL$6),$AL$6+SQRT(AU162*($AN$6-$AL$6)*($AM$6-$AL$6)),$AN$6-SQRT((1-AU162)*($AN$6-$AL$6)*($AN$6-$AM$6))),$AM$6)</f>
        <v>4.4273445053023</v>
      </c>
      <c r="AM162" s="17" t="n">
        <f aca="false">IFERROR(IF(AV162&lt;($AM$7-$AL$7)/($AN$7-$AL$7),$AL$7+SQRT(AV162*($AN$7-$AL$7)*($AM$7-$AL$7)),$AN$7-SQRT((1-AV162)*($AN$7-$AL$7)*($AN$7-$AM$7))),$AM$7)</f>
        <v>1.12960378641184</v>
      </c>
      <c r="AN162" s="17" t="n">
        <f aca="false">IFERROR(IF(AW162&lt;($AM$8-$AL$8)/($AN$8-$AL$8),$AL$8+SQRT(AW162*($AN$8-$AL$8)*($AM$8-$AL$8)),$AN$8-SQRT((1-AW162)*($AN$8-$AL$8)*($AN$8-$AM$8))),$AM$8)</f>
        <v>1.15686708576033</v>
      </c>
      <c r="AO162" s="17" t="n">
        <f aca="false">IFERROR(IF(AX162&lt;($AM$9-$AL$9)/($AN$9-$AL$9),$AL$9+SQRT(AX162*($AN$9-$AL$9)*($AM$9-$AL$9)),$AN$9-SQRT((1-AX162)*($AN$9-$AL$9)*($AN$9-$AM$9))),$AM$9)</f>
        <v>1.36064461356898</v>
      </c>
      <c r="AP162" s="17" t="n">
        <f aca="false">IFERROR(IF(AY162&lt;($AM$10-$AL$10)/($AN$10-$AL$10),$AL$10+SQRT(AY162*($AN$10-$AL$10)*($AM$10-$AL$10)),$AN$10-SQRT((1-AY162)*($AN$10-$AL$10)*($AN$10-$AM$10))),$AM$10)</f>
        <v>0.938751112458956</v>
      </c>
      <c r="AQ162" s="17" t="n">
        <f aca="false">IFERROR(IF(AZ162&lt;($AM$11-$AL$11)/($AN$11-$AL$11),$AL$11+SQRT(AZ162*($AN$11-$AL$11)*($AM$11-$AL$11)),$AN$11-SQRT((1-AZ162)*($AN$11-$AL$11)*($AN$11-$AM$11))),$AM$11)</f>
        <v>0.657754704809019</v>
      </c>
      <c r="AR162" s="17" t="n">
        <f aca="false">SUMPRODUCT((B24:B31&lt;=$B$6)*(C24:C31*AM162+D24:D31*AO162*$B$8*AQ162)/(1+AL162/100)^B24:B31)+C32*AM162*AP162/(1+AL162/100)^$B$6</f>
        <v>9148297.61884221</v>
      </c>
      <c r="AS162" s="17" t="n">
        <f aca="false">SUMPRODUCT((K24:K26&lt;=$B$6)*(L24:L26*AN162+M24:M26*AO162*$B$8*AQ162)/(1+AL162/100)^K24:K26)+L27*AN162*AP162/(1+AL162/100)^$B$6</f>
        <v>9492086.61254111</v>
      </c>
      <c r="AT162" s="17" t="n">
        <f aca="false">AS162-AR162</f>
        <v>343788.993698902</v>
      </c>
      <c r="AU162" s="17" t="n">
        <f aca="true">RAND()</f>
        <v>0.669072185280087</v>
      </c>
      <c r="AV162" s="17" t="n">
        <f aca="true">RAND()</f>
        <v>0.871153348921187</v>
      </c>
      <c r="AW162" s="17" t="n">
        <f aca="true">RAND()</f>
        <v>0.922900091424237</v>
      </c>
      <c r="AX162" s="17" t="n">
        <f aca="true">RAND()</f>
        <v>0.72748312656109</v>
      </c>
      <c r="AY162" s="17" t="n">
        <f aca="true">RAND()</f>
        <v>0.770010154735886</v>
      </c>
      <c r="AZ162" s="17" t="n">
        <f aca="true">RAND()</f>
        <v>0.521910848651584</v>
      </c>
    </row>
    <row r="163" customFormat="false" ht="15" hidden="false" customHeight="false" outlineLevel="0" collapsed="false">
      <c r="A163" s="30" t="n">
        <v>0.75</v>
      </c>
      <c r="B163" s="19" t="n">
        <f aca="false">(SUMPRODUCT((K24:K26&lt;=$B$6)*(L24:L26*$B$12+M24:M26*$B$10*$B$8*$B$9)/(1+2/100)^K24:K26)+L27*$B$12*0.75/(1+2/100)^$B$6)-(SUMPRODUCT((B24:B31&lt;=$B$6)*(C24:C31*$B$11+D24:D31*$B$10*$B$8*$B$9)/(1+2/100)^B24:B31)+C32*$B$11*0.75/(1+2/100)^$B$6)</f>
        <v>-1282347.89781582</v>
      </c>
      <c r="C163" s="19" t="n">
        <f aca="false">(SUMPRODUCT((K24:K26&lt;=$B$6)*(L24:L26*$B$12+M24:M26*$B$10*$B$8*$B$9)/(1+3/100)^K24:K26)+L27*$B$12*0.75/(1+3/100)^$B$6)-(SUMPRODUCT((B24:B31&lt;=$B$6)*(C24:C31*$B$11+D24:D31*$B$10*$B$8*$B$9)/(1+3/100)^B24:B31)+C32*$B$11*0.75/(1+3/100)^$B$6)</f>
        <v>-593619.560426474</v>
      </c>
      <c r="D163" s="19" t="n">
        <f aca="false">(SUMPRODUCT((K24:K26&lt;=$B$6)*(L24:L26*$B$12+M24:M26*$B$10*$B$8*$B$9)/(1+4/100)^K24:K26)+L27*$B$12*0.75/(1+4/100)^$B$6)-(SUMPRODUCT((B24:B31&lt;=$B$6)*(C24:C31*$B$11+D24:D31*$B$10*$B$8*$B$9)/(1+4/100)^B24:B31)+C32*$B$11*0.75/(1+4/100)^$B$6)</f>
        <v>-38250.055421114</v>
      </c>
      <c r="E163" s="19" t="n">
        <f aca="false">(SUMPRODUCT((K24:K26&lt;=$B$6)*(L24:L26*$B$12+M24:M26*$B$10*$B$8*$B$9)/(1+5/100)^K24:K26)+L27*$B$12*0.75/(1+5/100)^$B$6)-(SUMPRODUCT((B24:B31&lt;=$B$6)*(C24:C31*$B$11+D24:D31*$B$10*$B$8*$B$9)/(1+5/100)^B24:B31)+C32*$B$11*0.75/(1+5/100)^$B$6)</f>
        <v>412686.170786332</v>
      </c>
      <c r="F163" s="19" t="n">
        <f aca="false">(SUMPRODUCT((K24:K26&lt;=$B$6)*(L24:L26*$B$12+M24:M26*$B$10*$B$8*$B$9)/(1+6/100)^K24:K26)+L27*$B$12*0.75/(1+6/100)^$B$6)-(SUMPRODUCT((B24:B31&lt;=$B$6)*(C24:C31*$B$11+D24:D31*$B$10*$B$8*$B$9)/(1+6/100)^B24:B31)+C32*$B$11*0.75/(1+6/100)^$B$6)</f>
        <v>781341.582421484</v>
      </c>
      <c r="G163" s="19" t="n">
        <f aca="false">(SUMPRODUCT((K24:K26&lt;=$B$6)*(L24:L26*$B$12+M24:M26*$B$10*$B$8*$B$9)/(1+7/100)^K24:K26)+L27*$B$12*0.75/(1+7/100)^$B$6)-(SUMPRODUCT((B24:B31&lt;=$B$6)*(C24:C31*$B$11+D24:D31*$B$10*$B$8*$B$9)/(1+7/100)^B24:B31)+C32*$B$11*0.75/(1+7/100)^$B$6)</f>
        <v>1084776.80248288</v>
      </c>
      <c r="H163" s="19" t="n">
        <f aca="false">(SUMPRODUCT((K24:K26&lt;=$B$6)*(L24:L26*$B$12+M24:M26*$B$10*$B$8*$B$9)/(1+8/100)^K24:K26)+L27*$B$12*0.75/(1+8/100)^$B$6)-(SUMPRODUCT((B24:B31&lt;=$B$6)*(C24:C31*$B$11+D24:D31*$B$10*$B$8*$B$9)/(1+8/100)^B24:B31)+C32*$B$11*0.75/(1+8/100)^$B$6)</f>
        <v>1336204.33451002</v>
      </c>
      <c r="AK163" s="0" t="n">
        <v>150</v>
      </c>
      <c r="AL163" s="17" t="n">
        <f aca="false">IFERROR(IF(AU163&lt;($AM$6-$AL$6)/($AN$6-$AL$6),$AL$6+SQRT(AU163*($AN$6-$AL$6)*($AM$6-$AL$6)),$AN$6-SQRT((1-AU163)*($AN$6-$AL$6)*($AN$6-$AM$6))),$AM$6)</f>
        <v>4.39733116239552</v>
      </c>
      <c r="AM163" s="17" t="n">
        <f aca="false">IFERROR(IF(AV163&lt;($AM$7-$AL$7)/($AN$7-$AL$7),$AL$7+SQRT(AV163*($AN$7-$AL$7)*($AM$7-$AL$7)),$AN$7-SQRT((1-AV163)*($AN$7-$AL$7)*($AN$7-$AM$7))),$AM$7)</f>
        <v>0.896973951652326</v>
      </c>
      <c r="AN163" s="17" t="n">
        <f aca="false">IFERROR(IF(AW163&lt;($AM$8-$AL$8)/($AN$8-$AL$8),$AL$8+SQRT(AW163*($AN$8-$AL$8)*($AM$8-$AL$8)),$AN$8-SQRT((1-AW163)*($AN$8-$AL$8)*($AN$8-$AM$8))),$AM$8)</f>
        <v>1.13864179974119</v>
      </c>
      <c r="AO163" s="17" t="n">
        <f aca="false">IFERROR(IF(AX163&lt;($AM$9-$AL$9)/($AN$9-$AL$9),$AL$9+SQRT(AX163*($AN$9-$AL$9)*($AM$9-$AL$9)),$AN$9-SQRT((1-AX163)*($AN$9-$AL$9)*($AN$9-$AM$9))),$AM$9)</f>
        <v>1.11169324572084</v>
      </c>
      <c r="AP163" s="17" t="n">
        <f aca="false">IFERROR(IF(AY163&lt;($AM$10-$AL$10)/($AN$10-$AL$10),$AL$10+SQRT(AY163*($AN$10-$AL$10)*($AM$10-$AL$10)),$AN$10-SQRT((1-AY163)*($AN$10-$AL$10)*($AN$10-$AM$10))),$AM$10)</f>
        <v>0.563252533423686</v>
      </c>
      <c r="AQ163" s="17" t="n">
        <f aca="false">IFERROR(IF(AZ163&lt;($AM$11-$AL$11)/($AN$11-$AL$11),$AL$11+SQRT(AZ163*($AN$11-$AL$11)*($AM$11-$AL$11)),$AN$11-SQRT((1-AZ163)*($AN$11-$AL$11)*($AN$11-$AM$11))),$AM$11)</f>
        <v>0.614392001118499</v>
      </c>
      <c r="AR163" s="17" t="n">
        <f aca="false">SUMPRODUCT((B24:B31&lt;=$B$6)*(C24:C31*AM163+D24:D31*AO163*$B$8*AQ163)/(1+AL163/100)^B24:B31)+C32*AM163*AP163/(1+AL163/100)^$B$6</f>
        <v>7294668.73320907</v>
      </c>
      <c r="AS163" s="17" t="n">
        <f aca="false">SUMPRODUCT((K24:K26&lt;=$B$6)*(L24:L26*AN163+M24:M26*AO163*$B$8*AQ163)/(1+AL163/100)^K24:K26)+L27*AN163*AP163/(1+AL163/100)^$B$6</f>
        <v>9570173.92013419</v>
      </c>
      <c r="AT163" s="17" t="n">
        <f aca="false">AS163-AR163</f>
        <v>2275505.18692511</v>
      </c>
      <c r="AU163" s="17" t="n">
        <f aca="true">RAND()</f>
        <v>0.661305746088127</v>
      </c>
      <c r="AV163" s="17" t="n">
        <f aca="true">RAND()</f>
        <v>0.104488303322973</v>
      </c>
      <c r="AW163" s="17" t="n">
        <f aca="true">RAND()</f>
        <v>0.889772010978832</v>
      </c>
      <c r="AX163" s="17" t="n">
        <f aca="true">RAND()</f>
        <v>0.473940740201353</v>
      </c>
      <c r="AY163" s="17" t="n">
        <f aca="true">RAND()</f>
        <v>0.0160035319380579</v>
      </c>
      <c r="AZ163" s="17" t="n">
        <f aca="true">RAND()</f>
        <v>0.403438083131812</v>
      </c>
    </row>
    <row r="164" customFormat="false" ht="15" hidden="false" customHeight="false" outlineLevel="0" collapsed="false">
      <c r="A164" s="30" t="n">
        <v>1</v>
      </c>
      <c r="B164" s="19" t="n">
        <f aca="false">(SUMPRODUCT((K24:K26&lt;=$B$6)*(L24:L26*$B$12+M24:M26*$B$10*$B$8*$B$9)/(1+2/100)^K24:K26)+L27*$B$12*1/(1+2/100)^$B$6)-(SUMPRODUCT((B24:B31&lt;=$B$6)*(C24:C31*$B$11+D24:D31*$B$10*$B$8*$B$9)/(1+2/100)^B24:B31)+C32*$B$11*1/(1+2/100)^$B$6)</f>
        <v>-1532814.38990474</v>
      </c>
      <c r="C164" s="19" t="n">
        <f aca="false">(SUMPRODUCT((K24:K26&lt;=$B$6)*(L24:L26*$B$12+M24:M26*$B$10*$B$8*$B$9)/(1+3/100)^K24:K26)+L27*$B$12*1/(1+3/100)^$B$6)-(SUMPRODUCT((B24:B31&lt;=$B$6)*(C24:C31*$B$11+D24:D31*$B$10*$B$8*$B$9)/(1+3/100)^B24:B31)+C32*$B$11*1/(1+3/100)^$B$6)</f>
        <v>-780531.930744892</v>
      </c>
      <c r="D164" s="19" t="n">
        <f aca="false">(SUMPRODUCT((K24:K26&lt;=$B$6)*(L24:L26*$B$12+M24:M26*$B$10*$B$8*$B$9)/(1+4/100)^K24:K26)+L27*$B$12*1/(1+4/100)^$B$6)-(SUMPRODUCT((B24:B31&lt;=$B$6)*(C24:C31*$B$11+D24:D31*$B$10*$B$8*$B$9)/(1+4/100)^B24:B31)+C32*$B$11*1/(1+4/100)^$B$6)</f>
        <v>-178129.728039826</v>
      </c>
      <c r="E164" s="19" t="n">
        <f aca="false">(SUMPRODUCT((K24:K26&lt;=$B$6)*(L24:L26*$B$12+M24:M26*$B$10*$B$8*$B$9)/(1+5/100)^K24:K26)+L27*$B$12*1/(1+5/100)^$B$6)-(SUMPRODUCT((B24:B31&lt;=$B$6)*(C24:C31*$B$11+D24:D31*$B$10*$B$8*$B$9)/(1+5/100)^B24:B31)+C32*$B$11*1/(1+5/100)^$B$6)</f>
        <v>307713.604635637</v>
      </c>
      <c r="F164" s="19" t="n">
        <f aca="false">(SUMPRODUCT((K24:K26&lt;=$B$6)*(L24:L26*$B$12+M24:M26*$B$10*$B$8*$B$9)/(1+6/100)^K24:K26)+L27*$B$12*1/(1+6/100)^$B$6)-(SUMPRODUCT((B24:B31&lt;=$B$6)*(C24:C31*$B$11+D24:D31*$B$10*$B$8*$B$9)/(1+6/100)^B24:B31)+C32*$B$11*1/(1+6/100)^$B$6)</f>
        <v>702350.361190988</v>
      </c>
      <c r="G164" s="19" t="n">
        <f aca="false">(SUMPRODUCT((K24:K26&lt;=$B$6)*(L24:L26*$B$12+M24:M26*$B$10*$B$8*$B$9)/(1+7/100)^K24:K26)+L27*$B$12*1/(1+7/100)^$B$6)-(SUMPRODUCT((B24:B31&lt;=$B$6)*(C24:C31*$B$11+D24:D31*$B$10*$B$8*$B$9)/(1+7/100)^B24:B31)+C32*$B$11*1/(1+7/100)^$B$6)</f>
        <v>1025177.46177078</v>
      </c>
      <c r="H164" s="19" t="n">
        <f aca="false">(SUMPRODUCT((K24:K26&lt;=$B$6)*(L24:L26*$B$12+M24:M26*$B$10*$B$8*$B$9)/(1+8/100)^K24:K26)+L27*$B$12*1/(1+8/100)^$B$6)-(SUMPRODUCT((B24:B31&lt;=$B$6)*(C24:C31*$B$11+D24:D31*$B$10*$B$8*$B$9)/(1+8/100)^B24:B31)+C32*$B$11*1/(1+8/100)^$B$6)</f>
        <v>1291118.29144244</v>
      </c>
      <c r="AK164" s="0" t="n">
        <v>151</v>
      </c>
      <c r="AL164" s="17" t="n">
        <f aca="false">IFERROR(IF(AU164&lt;($AM$6-$AL$6)/($AN$6-$AL$6),$AL$6+SQRT(AU164*($AN$6-$AL$6)*($AM$6-$AL$6)),$AN$6-SQRT((1-AU164)*($AN$6-$AL$6)*($AN$6-$AM$6))),$AM$6)</f>
        <v>2.81720068356776</v>
      </c>
      <c r="AM164" s="17" t="n">
        <f aca="false">IFERROR(IF(AV164&lt;($AM$7-$AL$7)/($AN$7-$AL$7),$AL$7+SQRT(AV164*($AN$7-$AL$7)*($AM$7-$AL$7)),$AN$7-SQRT((1-AV164)*($AN$7-$AL$7)*($AN$7-$AM$7))),$AM$7)</f>
        <v>0.908090409538717</v>
      </c>
      <c r="AN164" s="17" t="n">
        <f aca="false">IFERROR(IF(AW164&lt;($AM$8-$AL$8)/($AN$8-$AL$8),$AL$8+SQRT(AW164*($AN$8-$AL$8)*($AM$8-$AL$8)),$AN$8-SQRT((1-AW164)*($AN$8-$AL$8)*($AN$8-$AM$8))),$AM$8)</f>
        <v>0.94352186209671</v>
      </c>
      <c r="AO164" s="17" t="n">
        <f aca="false">IFERROR(IF(AX164&lt;($AM$9-$AL$9)/($AN$9-$AL$9),$AL$9+SQRT(AX164*($AN$9-$AL$9)*($AM$9-$AL$9)),$AN$9-SQRT((1-AX164)*($AN$9-$AL$9)*($AN$9-$AM$9))),$AM$9)</f>
        <v>0.861347885116987</v>
      </c>
      <c r="AP164" s="17" t="n">
        <f aca="false">IFERROR(IF(AY164&lt;($AM$10-$AL$10)/($AN$10-$AL$10),$AL$10+SQRT(AY164*($AN$10-$AL$10)*($AM$10-$AL$10)),$AN$10-SQRT((1-AY164)*($AN$10-$AL$10)*($AN$10-$AM$10))),$AM$10)</f>
        <v>0.907649573365862</v>
      </c>
      <c r="AQ164" s="17" t="n">
        <f aca="false">IFERROR(IF(AZ164&lt;($AM$11-$AL$11)/($AN$11-$AL$11),$AL$11+SQRT(AZ164*($AN$11-$AL$11)*($AM$11-$AL$11)),$AN$11-SQRT((1-AZ164)*($AN$11-$AL$11)*($AN$11-$AM$11))),$AM$11)</f>
        <v>0.660509852730701</v>
      </c>
      <c r="AR164" s="17" t="n">
        <f aca="false">SUMPRODUCT((B24:B31&lt;=$B$6)*(C24:C31*AM164+D24:D31*AO164*$B$8*AQ164)/(1+AL164/100)^B24:B31)+C32*AM164*AP164/(1+AL164/100)^$B$6</f>
        <v>7990254.36564359</v>
      </c>
      <c r="AS164" s="17" t="n">
        <f aca="false">SUMPRODUCT((K24:K26&lt;=$B$6)*(L24:L26*AN164+M24:M26*AO164*$B$8*AQ164)/(1+AL164/100)^K24:K26)+L27*AN164*AP164/(1+AL164/100)^$B$6</f>
        <v>7583815.60778122</v>
      </c>
      <c r="AT164" s="17" t="n">
        <f aca="false">AS164-AR164</f>
        <v>-406438.75786237</v>
      </c>
      <c r="AU164" s="17" t="n">
        <f aca="true">RAND()</f>
        <v>0.133563391444722</v>
      </c>
      <c r="AV164" s="17" t="n">
        <f aca="true">RAND()</f>
        <v>0.129817073713862</v>
      </c>
      <c r="AW164" s="17" t="n">
        <f aca="true">RAND()</f>
        <v>0.228872498885633</v>
      </c>
      <c r="AX164" s="17" t="n">
        <f aca="true">RAND()</f>
        <v>0.174096392104692</v>
      </c>
      <c r="AY164" s="17" t="n">
        <f aca="true">RAND()</f>
        <v>0.664712698661478</v>
      </c>
      <c r="AZ164" s="17" t="n">
        <f aca="true">RAND()</f>
        <v>0.529577305743142</v>
      </c>
    </row>
    <row r="165" customFormat="false" ht="15" hidden="false" customHeight="false" outlineLevel="0" collapsed="false">
      <c r="A165" s="5" t="s">
        <v>195</v>
      </c>
      <c r="AK165" s="0" t="n">
        <v>152</v>
      </c>
      <c r="AL165" s="17" t="n">
        <f aca="false">IFERROR(IF(AU165&lt;($AM$6-$AL$6)/($AN$6-$AL$6),$AL$6+SQRT(AU165*($AN$6-$AL$6)*($AM$6-$AL$6)),$AN$6-SQRT((1-AU165)*($AN$6-$AL$6)*($AN$6-$AM$6))),$AM$6)</f>
        <v>5.9486253733328</v>
      </c>
      <c r="AM165" s="17" t="n">
        <f aca="false">IFERROR(IF(AV165&lt;($AM$7-$AL$7)/($AN$7-$AL$7),$AL$7+SQRT(AV165*($AN$7-$AL$7)*($AM$7-$AL$7)),$AN$7-SQRT((1-AV165)*($AN$7-$AL$7)*($AN$7-$AM$7))),$AM$7)</f>
        <v>1.03198840653423</v>
      </c>
      <c r="AN165" s="17" t="n">
        <f aca="false">IFERROR(IF(AW165&lt;($AM$8-$AL$8)/($AN$8-$AL$8),$AL$8+SQRT(AW165*($AN$8-$AL$8)*($AM$8-$AL$8)),$AN$8-SQRT((1-AW165)*($AN$8-$AL$8)*($AN$8-$AM$8))),$AM$8)</f>
        <v>0.948621719847598</v>
      </c>
      <c r="AO165" s="17" t="n">
        <f aca="false">IFERROR(IF(AX165&lt;($AM$9-$AL$9)/($AN$9-$AL$9),$AL$9+SQRT(AX165*($AN$9-$AL$9)*($AM$9-$AL$9)),$AN$9-SQRT((1-AX165)*($AN$9-$AL$9)*($AN$9-$AM$9))),$AM$9)</f>
        <v>1.78087249217892</v>
      </c>
      <c r="AP165" s="17" t="n">
        <f aca="false">IFERROR(IF(AY165&lt;($AM$10-$AL$10)/($AN$10-$AL$10),$AL$10+SQRT(AY165*($AN$10-$AL$10)*($AM$10-$AL$10)),$AN$10-SQRT((1-AY165)*($AN$10-$AL$10)*($AN$10-$AM$10))),$AM$10)</f>
        <v>0.892070201358206</v>
      </c>
      <c r="AQ165" s="17" t="n">
        <f aca="false">IFERROR(IF(AZ165&lt;($AM$11-$AL$11)/($AN$11-$AL$11),$AL$11+SQRT(AZ165*($AN$11-$AL$11)*($AM$11-$AL$11)),$AN$11-SQRT((1-AZ165)*($AN$11-$AL$11)*($AN$11-$AM$11))),$AM$11)</f>
        <v>0.595816609282811</v>
      </c>
      <c r="AR165" s="17" t="n">
        <f aca="false">SUMPRODUCT((B24:B31&lt;=$B$6)*(C24:C31*AM165+D24:D31*AO165*$B$8*AQ165)/(1+AL165/100)^B24:B31)+C32*AM165*AP165/(1+AL165/100)^$B$6</f>
        <v>7862132.96380351</v>
      </c>
      <c r="AS165" s="17" t="n">
        <f aca="false">SUMPRODUCT((K24:K26&lt;=$B$6)*(L24:L26*AN165+M24:M26*AO165*$B$8*AQ165)/(1+AL165/100)^K24:K26)+L27*AN165*AP165/(1+AL165/100)^$B$6</f>
        <v>7909847.67036831</v>
      </c>
      <c r="AT165" s="17" t="n">
        <f aca="false">AS165-AR165</f>
        <v>47714.7065647999</v>
      </c>
      <c r="AU165" s="17" t="n">
        <f aca="true">RAND()</f>
        <v>0.944730569720021</v>
      </c>
      <c r="AV165" s="17" t="n">
        <f aca="true">RAND()</f>
        <v>0.577519512129028</v>
      </c>
      <c r="AW165" s="17" t="n">
        <f aca="true">RAND()</f>
        <v>0.245426840116198</v>
      </c>
      <c r="AX165" s="17" t="n">
        <f aca="true">RAND()</f>
        <v>0.967988756877416</v>
      </c>
      <c r="AY165" s="17" t="n">
        <f aca="true">RAND()</f>
        <v>0.614876171172257</v>
      </c>
      <c r="AZ165" s="17" t="n">
        <f aca="true">RAND()</f>
        <v>0.357173331949303</v>
      </c>
    </row>
    <row r="166" customFormat="false" ht="15" hidden="false" customHeight="false" outlineLevel="0" collapsed="false">
      <c r="AK166" s="0" t="n">
        <v>153</v>
      </c>
      <c r="AL166" s="0" t="n">
        <f aca="false">IFERROR(IF(AU166&lt;($AM$6-$AL$6)/($AN$6-$AL$6),$AL$6+SQRT(AU166*($AN$6-$AL$6)*($AM$6-$AL$6)),$AN$6-SQRT((1-AU166)*($AN$6-$AL$6)*($AN$6-$AM$6))),$AM$6)</f>
        <v>5.44186518496735</v>
      </c>
      <c r="AM166" s="0" t="n">
        <f aca="false">IFERROR(IF(AV166&lt;($AM$7-$AL$7)/($AN$7-$AL$7),$AL$7+SQRT(AV166*($AN$7-$AL$7)*($AM$7-$AL$7)),$AN$7-SQRT((1-AV166)*($AN$7-$AL$7)*($AN$7-$AM$7))),$AM$7)</f>
        <v>1.04361839038333</v>
      </c>
      <c r="AN166" s="0" t="n">
        <f aca="false">IFERROR(IF(AW166&lt;($AM$8-$AL$8)/($AN$8-$AL$8),$AL$8+SQRT(AW166*($AN$8-$AL$8)*($AM$8-$AL$8)),$AN$8-SQRT((1-AW166)*($AN$8-$AL$8)*($AN$8-$AM$8))),$AM$8)</f>
        <v>1.0235338123831</v>
      </c>
      <c r="AO166" s="0" t="n">
        <f aca="false">IFERROR(IF(AX166&lt;($AM$9-$AL$9)/($AN$9-$AL$9),$AL$9+SQRT(AX166*($AN$9-$AL$9)*($AM$9-$AL$9)),$AN$9-SQRT((1-AX166)*($AN$9-$AL$9)*($AN$9-$AM$9))),$AM$9)</f>
        <v>1.17113854743819</v>
      </c>
      <c r="AP166" s="0" t="n">
        <f aca="false">IFERROR(IF(AY166&lt;($AM$10-$AL$10)/($AN$10-$AL$10),$AL$10+SQRT(AY166*($AN$10-$AL$10)*($AM$10-$AL$10)),$AN$10-SQRT((1-AY166)*($AN$10-$AL$10)*($AN$10-$AM$10))),$AM$10)</f>
        <v>0.792430825716726</v>
      </c>
      <c r="AQ166" s="0" t="n">
        <f aca="false">IFERROR(IF(AZ166&lt;($AM$11-$AL$11)/($AN$11-$AL$11),$AL$11+SQRT(AZ166*($AN$11-$AL$11)*($AM$11-$AL$11)),$AN$11-SQRT((1-AZ166)*($AN$11-$AL$11)*($AN$11-$AM$11))),$AM$11)</f>
        <v>0.701781127101773</v>
      </c>
      <c r="AR166" s="0" t="n">
        <f aca="false">SUMPRODUCT((B24:B31&lt;=$B$6)*(C24:C31*AM166+D24:D31*AO166*$B$8*AQ166)/(1+AL166/100)^B24:B31)+C32*AM166*AP166/(1+AL166/100)^$B$6</f>
        <v>8073260.23118771</v>
      </c>
      <c r="AS166" s="0" t="n">
        <f aca="false">SUMPRODUCT((K24:K26&lt;=$B$6)*(L24:L26*AN166+M24:M26*AO166*$B$8*AQ166)/(1+AL166/100)^K24:K26)+L27*AN166*AP166/(1+AL166/100)^$B$6</f>
        <v>8534981.28222481</v>
      </c>
      <c r="AT166" s="0" t="n">
        <f aca="false">AS166-AR166</f>
        <v>461721.051037098</v>
      </c>
      <c r="AU166" s="0" t="n">
        <f aca="true">RAND()</f>
        <v>0.878610794909158</v>
      </c>
      <c r="AV166" s="0" t="n">
        <f aca="true">RAND()</f>
        <v>0.621392277440285</v>
      </c>
      <c r="AW166" s="0" t="n">
        <f aca="true">RAND()</f>
        <v>0.5441161410335</v>
      </c>
      <c r="AX166" s="0" t="n">
        <f aca="true">RAND()</f>
        <v>0.541992461638081</v>
      </c>
      <c r="AY166" s="0" t="n">
        <f aca="true">RAND()</f>
        <v>0.342063151317465</v>
      </c>
      <c r="AZ166" s="0" t="n">
        <f aca="true">RAND()</f>
        <v>0.637002056519636</v>
      </c>
    </row>
    <row r="167" customFormat="false" ht="15" hidden="false" customHeight="false" outlineLevel="0" collapsed="false">
      <c r="AK167" s="0" t="n">
        <v>154</v>
      </c>
      <c r="AL167" s="0" t="n">
        <f aca="false">IFERROR(IF(AU167&lt;($AM$6-$AL$6)/($AN$6-$AL$6),$AL$6+SQRT(AU167*($AN$6-$AL$6)*($AM$6-$AL$6)),$AN$6-SQRT((1-AU167)*($AN$6-$AL$6)*($AN$6-$AM$6))),$AM$6)</f>
        <v>3.14181371822199</v>
      </c>
      <c r="AM167" s="0" t="n">
        <f aca="false">IFERROR(IF(AV167&lt;($AM$7-$AL$7)/($AN$7-$AL$7),$AL$7+SQRT(AV167*($AN$7-$AL$7)*($AM$7-$AL$7)),$AN$7-SQRT((1-AV167)*($AN$7-$AL$7)*($AN$7-$AM$7))),$AM$7)</f>
        <v>1.07109884803204</v>
      </c>
      <c r="AN167" s="0" t="n">
        <f aca="false">IFERROR(IF(AW167&lt;($AM$8-$AL$8)/($AN$8-$AL$8),$AL$8+SQRT(AW167*($AN$8-$AL$8)*($AM$8-$AL$8)),$AN$8-SQRT((1-AW167)*($AN$8-$AL$8)*($AN$8-$AM$8))),$AM$8)</f>
        <v>0.948991339943795</v>
      </c>
      <c r="AO167" s="0" t="n">
        <f aca="false">IFERROR(IF(AX167&lt;($AM$9-$AL$9)/($AN$9-$AL$9),$AL$9+SQRT(AX167*($AN$9-$AL$9)*($AM$9-$AL$9)),$AN$9-SQRT((1-AX167)*($AN$9-$AL$9)*($AN$9-$AM$9))),$AM$9)</f>
        <v>1.20948088825067</v>
      </c>
      <c r="AP167" s="0" t="n">
        <f aca="false">IFERROR(IF(AY167&lt;($AM$10-$AL$10)/($AN$10-$AL$10),$AL$10+SQRT(AY167*($AN$10-$AL$10)*($AM$10-$AL$10)),$AN$10-SQRT((1-AY167)*($AN$10-$AL$10)*($AN$10-$AM$10))),$AM$10)</f>
        <v>0.967107219038762</v>
      </c>
      <c r="AQ167" s="0" t="n">
        <f aca="false">IFERROR(IF(AZ167&lt;($AM$11-$AL$11)/($AN$11-$AL$11),$AL$11+SQRT(AZ167*($AN$11-$AL$11)*($AM$11-$AL$11)),$AN$11-SQRT((1-AZ167)*($AN$11-$AL$11)*($AN$11-$AM$11))),$AM$11)</f>
        <v>0.756184382149078</v>
      </c>
      <c r="AR167" s="0" t="n">
        <f aca="false">SUMPRODUCT((B24:B31&lt;=$B$6)*(C24:C31*AM167+D24:D31*AO167*$B$8*AQ167)/(1+AL167/100)^B24:B31)+C32*AM167*AP167/(1+AL167/100)^$B$6</f>
        <v>9312374.94984837</v>
      </c>
      <c r="AS167" s="0" t="n">
        <f aca="false">SUMPRODUCT((K24:K26&lt;=$B$6)*(L24:L26*AN167+M24:M26*AO167*$B$8*AQ167)/(1+AL167/100)^K24:K26)+L27*AN167*AP167/(1+AL167/100)^$B$6</f>
        <v>7659944.03844917</v>
      </c>
      <c r="AT167" s="0" t="n">
        <f aca="false">AS167-AR167</f>
        <v>-1652430.9113992</v>
      </c>
      <c r="AU167" s="0" t="n">
        <f aca="true">RAND()</f>
        <v>0.255719930754999</v>
      </c>
      <c r="AV167" s="0" t="n">
        <f aca="true">RAND()</f>
        <v>0.715505580662539</v>
      </c>
      <c r="AW167" s="0" t="n">
        <f aca="true">RAND()</f>
        <v>0.24664910420275</v>
      </c>
      <c r="AX167" s="0" t="n">
        <f aca="true">RAND()</f>
        <v>0.583386355972697</v>
      </c>
      <c r="AY167" s="0" t="n">
        <f aca="true">RAND()</f>
        <v>0.872756616312504</v>
      </c>
      <c r="AZ167" s="0" t="n">
        <f aca="true">RAND()</f>
        <v>0.757363038742747</v>
      </c>
    </row>
    <row r="168" customFormat="false" ht="15" hidden="false" customHeight="false" outlineLevel="0" collapsed="false">
      <c r="A168" s="9" t="s">
        <v>196</v>
      </c>
      <c r="AK168" s="0" t="n">
        <v>155</v>
      </c>
      <c r="AL168" s="17" t="n">
        <f aca="false">IFERROR(IF(AU168&lt;($AM$6-$AL$6)/($AN$6-$AL$6),$AL$6+SQRT(AU168*($AN$6-$AL$6)*($AM$6-$AL$6)),$AN$6-SQRT((1-AU168)*($AN$6-$AL$6)*($AN$6-$AM$6))),$AM$6)</f>
        <v>6.1607200167551</v>
      </c>
      <c r="AM168" s="17" t="n">
        <f aca="false">IFERROR(IF(AV168&lt;($AM$7-$AL$7)/($AN$7-$AL$7),$AL$7+SQRT(AV168*($AN$7-$AL$7)*($AM$7-$AL$7)),$AN$7-SQRT((1-AV168)*($AN$7-$AL$7)*($AN$7-$AM$7))),$AM$7)</f>
        <v>1.05865985058606</v>
      </c>
      <c r="AN168" s="17" t="n">
        <f aca="false">IFERROR(IF(AW168&lt;($AM$8-$AL$8)/($AN$8-$AL$8),$AL$8+SQRT(AW168*($AN$8-$AL$8)*($AM$8-$AL$8)),$AN$8-SQRT((1-AW168)*($AN$8-$AL$8)*($AN$8-$AM$8))),$AM$8)</f>
        <v>0.951088041335772</v>
      </c>
      <c r="AO168" s="17" t="n">
        <f aca="false">IFERROR(IF(AX168&lt;($AM$9-$AL$9)/($AN$9-$AL$9),$AL$9+SQRT(AX168*($AN$9-$AL$9)*($AM$9-$AL$9)),$AN$9-SQRT((1-AX168)*($AN$9-$AL$9)*($AN$9-$AM$9))),$AM$9)</f>
        <v>1.44812321139753</v>
      </c>
      <c r="AP168" s="17" t="n">
        <f aca="false">IFERROR(IF(AY168&lt;($AM$10-$AL$10)/($AN$10-$AL$10),$AL$10+SQRT(AY168*($AN$10-$AL$10)*($AM$10-$AL$10)),$AN$10-SQRT((1-AY168)*($AN$10-$AL$10)*($AN$10-$AM$10))),$AM$10)</f>
        <v>0.652596344947141</v>
      </c>
      <c r="AQ168" s="17" t="n">
        <f aca="false">IFERROR(IF(AZ168&lt;($AM$11-$AL$11)/($AN$11-$AL$11),$AL$11+SQRT(AZ168*($AN$11-$AL$11)*($AM$11-$AL$11)),$AN$11-SQRT((1-AZ168)*($AN$11-$AL$11)*($AN$11-$AM$11))),$AM$11)</f>
        <v>0.72466825486442</v>
      </c>
      <c r="AR168" s="17" t="n">
        <f aca="false">SUMPRODUCT((B24:B31&lt;=$B$6)*(C24:C31*AM168+D24:D31*AO168*$B$8*AQ168)/(1+AL168/100)^B24:B31)+C32*AM168*AP168/(1+AL168/100)^$B$6</f>
        <v>8000945.94669488</v>
      </c>
      <c r="AS168" s="17" t="n">
        <f aca="false">SUMPRODUCT((K24:K26&lt;=$B$6)*(L24:L26*AN168+M24:M26*AO168*$B$8*AQ168)/(1+AL168/100)^K24:K26)+L27*AN168*AP168/(1+AL168/100)^$B$6</f>
        <v>8016562.81104295</v>
      </c>
      <c r="AT168" s="17" t="n">
        <f aca="false">AS168-AR168</f>
        <v>15616.8643480772</v>
      </c>
      <c r="AU168" s="17" t="n">
        <f aca="true">RAND()</f>
        <v>0.964780455486222</v>
      </c>
      <c r="AV168" s="17" t="n">
        <f aca="true">RAND()</f>
        <v>0.674568419753342</v>
      </c>
      <c r="AW168" s="17" t="n">
        <f aca="true">RAND()</f>
        <v>0.253639958163112</v>
      </c>
      <c r="AX168" s="17" t="n">
        <f aca="true">RAND()</f>
        <v>0.796954673467886</v>
      </c>
      <c r="AY168" s="17" t="n">
        <f aca="true">RAND()</f>
        <v>0.0931425779649068</v>
      </c>
      <c r="AZ168" s="17" t="n">
        <f aca="true">RAND()</f>
        <v>0.690581347431004</v>
      </c>
    </row>
    <row r="169" customFormat="false" ht="15" hidden="false" customHeight="false" outlineLevel="0" collapsed="false">
      <c r="A169" s="6" t="s">
        <v>197</v>
      </c>
      <c r="B169" s="6" t="s">
        <v>80</v>
      </c>
      <c r="C169" s="6" t="s">
        <v>198</v>
      </c>
      <c r="D169" s="6" t="s">
        <v>75</v>
      </c>
      <c r="E169" s="6" t="s">
        <v>169</v>
      </c>
      <c r="F169" s="6" t="s">
        <v>199</v>
      </c>
      <c r="AK169" s="0" t="n">
        <v>156</v>
      </c>
      <c r="AL169" s="17" t="n">
        <f aca="false">IFERROR(IF(AU169&lt;($AM$6-$AL$6)/($AN$6-$AL$6),$AL$6+SQRT(AU169*($AN$6-$AL$6)*($AM$6-$AL$6)),$AN$6-SQRT((1-AU169)*($AN$6-$AL$6)*($AN$6-$AM$6))),$AM$6)</f>
        <v>3.6590810579223</v>
      </c>
      <c r="AM169" s="17" t="n">
        <f aca="false">IFERROR(IF(AV169&lt;($AM$7-$AL$7)/($AN$7-$AL$7),$AL$7+SQRT(AV169*($AN$7-$AL$7)*($AM$7-$AL$7)),$AN$7-SQRT((1-AV169)*($AN$7-$AL$7)*($AN$7-$AM$7))),$AM$7)</f>
        <v>1.04275446239798</v>
      </c>
      <c r="AN169" s="17" t="n">
        <f aca="false">IFERROR(IF(AW169&lt;($AM$8-$AL$8)/($AN$8-$AL$8),$AL$8+SQRT(AW169*($AN$8-$AL$8)*($AM$8-$AL$8)),$AN$8-SQRT((1-AW169)*($AN$8-$AL$8)*($AN$8-$AM$8))),$AM$8)</f>
        <v>1.05809422282583</v>
      </c>
      <c r="AO169" s="17" t="n">
        <f aca="false">IFERROR(IF(AX169&lt;($AM$9-$AL$9)/($AN$9-$AL$9),$AL$9+SQRT(AX169*($AN$9-$AL$9)*($AM$9-$AL$9)),$AN$9-SQRT((1-AX169)*($AN$9-$AL$9)*($AN$9-$AM$9))),$AM$9)</f>
        <v>1.68453076369454</v>
      </c>
      <c r="AP169" s="17" t="n">
        <f aca="false">IFERROR(IF(AY169&lt;($AM$10-$AL$10)/($AN$10-$AL$10),$AL$10+SQRT(AY169*($AN$10-$AL$10)*($AM$10-$AL$10)),$AN$10-SQRT((1-AY169)*($AN$10-$AL$10)*($AN$10-$AM$10))),$AM$10)</f>
        <v>0.851648925918694</v>
      </c>
      <c r="AQ169" s="17" t="n">
        <f aca="false">IFERROR(IF(AZ169&lt;($AM$11-$AL$11)/($AN$11-$AL$11),$AL$11+SQRT(AZ169*($AN$11-$AL$11)*($AM$11-$AL$11)),$AN$11-SQRT((1-AZ169)*($AN$11-$AL$11)*($AN$11-$AM$11))),$AM$11)</f>
        <v>0.802172579515194</v>
      </c>
      <c r="AR169" s="17" t="n">
        <f aca="false">SUMPRODUCT((B24:B31&lt;=$B$6)*(C24:C31*AM169+D24:D31*AO169*$B$8*AQ169)/(1+AL169/100)^B24:B31)+C32*AM169*AP169/(1+AL169/100)^$B$6</f>
        <v>8947048.76662348</v>
      </c>
      <c r="AS169" s="17" t="n">
        <f aca="false">SUMPRODUCT((K24:K26&lt;=$B$6)*(L24:L26*AN169+M24:M26*AO169*$B$8*AQ169)/(1+AL169/100)^K24:K26)+L27*AN169*AP169/(1+AL169/100)^$B$6</f>
        <v>8725671.64112566</v>
      </c>
      <c r="AT169" s="17" t="n">
        <f aca="false">AS169-AR169</f>
        <v>-221377.12549782</v>
      </c>
      <c r="AU169" s="17" t="n">
        <f aca="true">RAND()</f>
        <v>0.441913031123321</v>
      </c>
      <c r="AV169" s="17" t="n">
        <f aca="true">RAND()</f>
        <v>0.618215885724873</v>
      </c>
      <c r="AW169" s="17" t="n">
        <f aca="true">RAND()</f>
        <v>0.672641534997127</v>
      </c>
      <c r="AX169" s="17" t="n">
        <f aca="true">RAND()</f>
        <v>0.933652773963232</v>
      </c>
      <c r="AY169" s="17" t="n">
        <f aca="true">RAND()</f>
        <v>0.494627868399083</v>
      </c>
      <c r="AZ169" s="17" t="n">
        <f aca="true">RAND()</f>
        <v>0.840262496752357</v>
      </c>
    </row>
    <row r="170" customFormat="false" ht="15" hidden="false" customHeight="false" outlineLevel="0" collapsed="false">
      <c r="A170" s="0" t="s">
        <v>105</v>
      </c>
      <c r="B170" s="14" t="n">
        <f aca="false">B39</f>
        <v>5306576.53</v>
      </c>
      <c r="C170" s="14" t="n">
        <f aca="false">B40</f>
        <v>2033261.34056966</v>
      </c>
      <c r="D170" s="14" t="n">
        <f aca="false">B41</f>
        <v>1274870.38217857</v>
      </c>
      <c r="E170" s="14" t="n">
        <f aca="false">B42</f>
        <v>313136.083848027</v>
      </c>
      <c r="F170" s="14" t="n">
        <f aca="false">B43</f>
        <v>-118577.911707642</v>
      </c>
      <c r="AK170" s="0" t="n">
        <v>157</v>
      </c>
      <c r="AL170" s="17" t="n">
        <f aca="false">IFERROR(IF(AU170&lt;($AM$6-$AL$6)/($AN$6-$AL$6),$AL$6+SQRT(AU170*($AN$6-$AL$6)*($AM$6-$AL$6)),$AN$6-SQRT((1-AU170)*($AN$6-$AL$6)*($AN$6-$AM$6))),$AM$6)</f>
        <v>4.64986121085368</v>
      </c>
      <c r="AM170" s="17" t="n">
        <f aca="false">IFERROR(IF(AV170&lt;($AM$7-$AL$7)/($AN$7-$AL$7),$AL$7+SQRT(AV170*($AN$7-$AL$7)*($AM$7-$AL$7)),$AN$7-SQRT((1-AV170)*($AN$7-$AL$7)*($AN$7-$AM$7))),$AM$7)</f>
        <v>1.0655172543756</v>
      </c>
      <c r="AN170" s="17" t="n">
        <f aca="false">IFERROR(IF(AW170&lt;($AM$8-$AL$8)/($AN$8-$AL$8),$AL$8+SQRT(AW170*($AN$8-$AL$8)*($AM$8-$AL$8)),$AN$8-SQRT((1-AW170)*($AN$8-$AL$8)*($AN$8-$AM$8))),$AM$8)</f>
        <v>1.18290561434189</v>
      </c>
      <c r="AO170" s="17" t="n">
        <f aca="false">IFERROR(IF(AX170&lt;($AM$9-$AL$9)/($AN$9-$AL$9),$AL$9+SQRT(AX170*($AN$9-$AL$9)*($AM$9-$AL$9)),$AN$9-SQRT((1-AX170)*($AN$9-$AL$9)*($AN$9-$AM$9))),$AM$9)</f>
        <v>0.761444587139139</v>
      </c>
      <c r="AP170" s="17" t="n">
        <f aca="false">IFERROR(IF(AY170&lt;($AM$10-$AL$10)/($AN$10-$AL$10),$AL$10+SQRT(AY170*($AN$10-$AL$10)*($AM$10-$AL$10)),$AN$10-SQRT((1-AY170)*($AN$10-$AL$10)*($AN$10-$AM$10))),$AM$10)</f>
        <v>0.908906481097279</v>
      </c>
      <c r="AQ170" s="17" t="n">
        <f aca="false">IFERROR(IF(AZ170&lt;($AM$11-$AL$11)/($AN$11-$AL$11),$AL$11+SQRT(AZ170*($AN$11-$AL$11)*($AM$11-$AL$11)),$AN$11-SQRT((1-AZ170)*($AN$11-$AL$11)*($AN$11-$AM$11))),$AM$11)</f>
        <v>0.685954057368187</v>
      </c>
      <c r="AR170" s="17" t="n">
        <f aca="false">SUMPRODUCT((B24:B31&lt;=$B$6)*(C24:C31*AM170+D24:D31*AO170*$B$8*AQ170)/(1+AL170/100)^B24:B31)+C32*AM170*AP170/(1+AL170/100)^$B$6</f>
        <v>8459143.62814092</v>
      </c>
      <c r="AS170" s="17" t="n">
        <f aca="false">SUMPRODUCT((K24:K26&lt;=$B$6)*(L24:L26*AN170+M24:M26*AO170*$B$8*AQ170)/(1+AL170/100)^K24:K26)+L27*AN170*AP170/(1+AL170/100)^$B$6</f>
        <v>9713699.85315064</v>
      </c>
      <c r="AT170" s="17" t="n">
        <f aca="false">AS170-AR170</f>
        <v>1254556.22500972</v>
      </c>
      <c r="AU170" s="17" t="n">
        <f aca="true">RAND()</f>
        <v>0.723842383587495</v>
      </c>
      <c r="AV170" s="17" t="n">
        <f aca="true">RAND()</f>
        <v>0.69747659170563</v>
      </c>
      <c r="AW170" s="17" t="n">
        <f aca="true">RAND()</f>
        <v>0.959985274783653</v>
      </c>
      <c r="AX170" s="17" t="n">
        <f aca="true">RAND()</f>
        <v>0.0911376961924734</v>
      </c>
      <c r="AY170" s="17" t="n">
        <f aca="true">RAND()</f>
        <v>0.668818041133437</v>
      </c>
      <c r="AZ170" s="17" t="n">
        <f aca="true">RAND()</f>
        <v>0.597449575169371</v>
      </c>
    </row>
    <row r="171" customFormat="false" ht="15" hidden="false" customHeight="false" outlineLevel="0" collapsed="false">
      <c r="A171" s="0" t="s">
        <v>106</v>
      </c>
      <c r="B171" s="14" t="n">
        <f aca="false">C39</f>
        <v>8410244.97</v>
      </c>
      <c r="C171" s="14" t="n">
        <f aca="false">C40</f>
        <v>174828.983032042</v>
      </c>
      <c r="D171" s="14" t="n">
        <f aca="false">C41</f>
        <v>192863.629597823</v>
      </c>
      <c r="E171" s="14" t="n">
        <f aca="false">C42</f>
        <v>117024.304495167</v>
      </c>
      <c r="F171" s="14" t="n">
        <f aca="false">C43</f>
        <v>-866227.392981313</v>
      </c>
      <c r="AK171" s="0" t="n">
        <v>158</v>
      </c>
      <c r="AL171" s="17" t="n">
        <f aca="false">IFERROR(IF(AU171&lt;($AM$6-$AL$6)/($AN$6-$AL$6),$AL$6+SQRT(AU171*($AN$6-$AL$6)*($AM$6-$AL$6)),$AN$6-SQRT((1-AU171)*($AN$6-$AL$6)*($AN$6-$AM$6))),$AM$6)</f>
        <v>2.51907854972104</v>
      </c>
      <c r="AM171" s="17" t="n">
        <f aca="false">IFERROR(IF(AV171&lt;($AM$7-$AL$7)/($AN$7-$AL$7),$AL$7+SQRT(AV171*($AN$7-$AL$7)*($AM$7-$AL$7)),$AN$7-SQRT((1-AV171)*($AN$7-$AL$7)*($AN$7-$AM$7))),$AM$7)</f>
        <v>0.998606981363885</v>
      </c>
      <c r="AN171" s="17" t="n">
        <f aca="false">IFERROR(IF(AW171&lt;($AM$8-$AL$8)/($AN$8-$AL$8),$AL$8+SQRT(AW171*($AN$8-$AL$8)*($AM$8-$AL$8)),$AN$8-SQRT((1-AW171)*($AN$8-$AL$8)*($AN$8-$AM$8))),$AM$8)</f>
        <v>0.905860347201993</v>
      </c>
      <c r="AO171" s="17" t="n">
        <f aca="false">IFERROR(IF(AX171&lt;($AM$9-$AL$9)/($AN$9-$AL$9),$AL$9+SQRT(AX171*($AN$9-$AL$9)*($AM$9-$AL$9)),$AN$9-SQRT((1-AX171)*($AN$9-$AL$9)*($AN$9-$AM$9))),$AM$9)</f>
        <v>1.7477379298259</v>
      </c>
      <c r="AP171" s="17" t="n">
        <f aca="false">IFERROR(IF(AY171&lt;($AM$10-$AL$10)/($AN$10-$AL$10),$AL$10+SQRT(AY171*($AN$10-$AL$10)*($AM$10-$AL$10)),$AN$10-SQRT((1-AY171)*($AN$10-$AL$10)*($AN$10-$AM$10))),$AM$10)</f>
        <v>0.895696181592332</v>
      </c>
      <c r="AQ171" s="17" t="n">
        <f aca="false">IFERROR(IF(AZ171&lt;($AM$11-$AL$11)/($AN$11-$AL$11),$AL$11+SQRT(AZ171*($AN$11-$AL$11)*($AM$11-$AL$11)),$AN$11-SQRT((1-AZ171)*($AN$11-$AL$11)*($AN$11-$AM$11))),$AM$11)</f>
        <v>0.731249549276239</v>
      </c>
      <c r="AR171" s="17" t="n">
        <f aca="false">SUMPRODUCT((B24:B31&lt;=$B$6)*(C24:C31*AM171+D24:D31*AO171*$B$8*AQ171)/(1+AL171/100)^B24:B31)+C32*AM171*AP171/(1+AL171/100)^$B$6</f>
        <v>9171068.10785768</v>
      </c>
      <c r="AS171" s="17" t="n">
        <f aca="false">SUMPRODUCT((K24:K26&lt;=$B$6)*(L24:L26*AN171+M24:M26*AO171*$B$8*AQ171)/(1+AL171/100)^K24:K26)+L27*AN171*AP171/(1+AL171/100)^$B$6</f>
        <v>7348353.53624918</v>
      </c>
      <c r="AT171" s="17" t="n">
        <f aca="false">AS171-AR171</f>
        <v>-1822714.5716085</v>
      </c>
      <c r="AU171" s="17" t="n">
        <f aca="true">RAND()</f>
        <v>0.0538885081561005</v>
      </c>
      <c r="AV171" s="17" t="n">
        <f aca="true">RAND()</f>
        <v>0.438274811627496</v>
      </c>
      <c r="AW171" s="17" t="n">
        <f aca="true">RAND()</f>
        <v>0.124515701219182</v>
      </c>
      <c r="AX171" s="17" t="n">
        <f aca="true">RAND()</f>
        <v>0.95757589863432</v>
      </c>
      <c r="AY171" s="17" t="n">
        <f aca="true">RAND()</f>
        <v>0.626301872507006</v>
      </c>
      <c r="AZ171" s="17" t="n">
        <f aca="true">RAND()</f>
        <v>0.705196715248063</v>
      </c>
    </row>
    <row r="172" customFormat="false" ht="15" hidden="false" customHeight="false" outlineLevel="0" collapsed="false">
      <c r="AK172" s="0" t="n">
        <v>159</v>
      </c>
      <c r="AL172" s="0" t="n">
        <f aca="false">IFERROR(IF(AU172&lt;($AM$6-$AL$6)/($AN$6-$AL$6),$AL$6+SQRT(AU172*($AN$6-$AL$6)*($AM$6-$AL$6)),$AN$6-SQRT((1-AU172)*($AN$6-$AL$6)*($AN$6-$AM$6))),$AM$6)</f>
        <v>5.25831248537411</v>
      </c>
      <c r="AM172" s="0" t="n">
        <f aca="false">IFERROR(IF(AV172&lt;($AM$7-$AL$7)/($AN$7-$AL$7),$AL$7+SQRT(AV172*($AN$7-$AL$7)*($AM$7-$AL$7)),$AN$7-SQRT((1-AV172)*($AN$7-$AL$7)*($AN$7-$AM$7))),$AM$7)</f>
        <v>1.11723235030147</v>
      </c>
      <c r="AN172" s="0" t="n">
        <f aca="false">IFERROR(IF(AW172&lt;($AM$8-$AL$8)/($AN$8-$AL$8),$AL$8+SQRT(AW172*($AN$8-$AL$8)*($AM$8-$AL$8)),$AN$8-SQRT((1-AW172)*($AN$8-$AL$8)*($AN$8-$AM$8))),$AM$8)</f>
        <v>1.10056047358379</v>
      </c>
      <c r="AO172" s="0" t="n">
        <f aca="false">IFERROR(IF(AX172&lt;($AM$9-$AL$9)/($AN$9-$AL$9),$AL$9+SQRT(AX172*($AN$9-$AL$9)*($AM$9-$AL$9)),$AN$9-SQRT((1-AX172)*($AN$9-$AL$9)*($AN$9-$AM$9))),$AM$9)</f>
        <v>1.4889254314003</v>
      </c>
      <c r="AP172" s="0" t="n">
        <f aca="false">IFERROR(IF(AY172&lt;($AM$10-$AL$10)/($AN$10-$AL$10),$AL$10+SQRT(AY172*($AN$10-$AL$10)*($AM$10-$AL$10)),$AN$10-SQRT((1-AY172)*($AN$10-$AL$10)*($AN$10-$AM$10))),$AM$10)</f>
        <v>0.841831596677392</v>
      </c>
      <c r="AQ172" s="0" t="n">
        <f aca="false">IFERROR(IF(AZ172&lt;($AM$11-$AL$11)/($AN$11-$AL$11),$AL$11+SQRT(AZ172*($AN$11-$AL$11)*($AM$11-$AL$11)),$AN$11-SQRT((1-AZ172)*($AN$11-$AL$11)*($AN$11-$AM$11))),$AM$11)</f>
        <v>0.575281699188193</v>
      </c>
      <c r="AR172" s="0" t="n">
        <f aca="false">SUMPRODUCT((B24:B31&lt;=$B$6)*(C24:C31*AM172+D24:D31*AO172*$B$8*AQ172)/(1+AL172/100)^B24:B31)+C32*AM172*AP172/(1+AL172/100)^$B$6</f>
        <v>8703869.92125443</v>
      </c>
      <c r="AS172" s="0" t="n">
        <f aca="false">SUMPRODUCT((K24:K26&lt;=$B$6)*(L24:L26*AN172+M24:M26*AO172*$B$8*AQ172)/(1+AL172/100)^K24:K26)+L27*AN172*AP172/(1+AL172/100)^$B$6</f>
        <v>9142808.70683893</v>
      </c>
      <c r="AT172" s="0" t="n">
        <f aca="false">AS172-AR172</f>
        <v>438938.785584502</v>
      </c>
      <c r="AU172" s="0" t="n">
        <f aca="true">RAND()</f>
        <v>0.848326230069814</v>
      </c>
      <c r="AV172" s="0" t="n">
        <f aca="true">RAND()</f>
        <v>0.843313343942478</v>
      </c>
      <c r="AW172" s="0" t="n">
        <f aca="true">RAND()</f>
        <v>0.801491803951093</v>
      </c>
      <c r="AX172" s="0" t="n">
        <f aca="true">RAND()</f>
        <v>0.825868523553751</v>
      </c>
      <c r="AY172" s="0" t="n">
        <f aca="true">RAND()</f>
        <v>0.46739536194806</v>
      </c>
      <c r="AZ172" s="0" t="n">
        <f aca="true">RAND()</f>
        <v>0.309306179216077</v>
      </c>
    </row>
    <row r="173" customFormat="false" ht="15" hidden="false" customHeight="false" outlineLevel="0" collapsed="false">
      <c r="A173" s="9" t="s">
        <v>200</v>
      </c>
      <c r="AK173" s="0" t="n">
        <v>160</v>
      </c>
      <c r="AL173" s="17" t="n">
        <f aca="false">IFERROR(IF(AU173&lt;($AM$6-$AL$6)/($AN$6-$AL$6),$AL$6+SQRT(AU173*($AN$6-$AL$6)*($AM$6-$AL$6)),$AN$6-SQRT((1-AU173)*($AN$6-$AL$6)*($AN$6-$AM$6))),$AM$6)</f>
        <v>3.74243757795116</v>
      </c>
      <c r="AM173" s="17" t="n">
        <f aca="false">IFERROR(IF(AV173&lt;($AM$7-$AL$7)/($AN$7-$AL$7),$AL$7+SQRT(AV173*($AN$7-$AL$7)*($AM$7-$AL$7)),$AN$7-SQRT((1-AV173)*($AN$7-$AL$7)*($AN$7-$AM$7))),$AM$7)</f>
        <v>0.928132803427119</v>
      </c>
      <c r="AN173" s="17" t="n">
        <f aca="false">IFERROR(IF(AW173&lt;($AM$8-$AL$8)/($AN$8-$AL$8),$AL$8+SQRT(AW173*($AN$8-$AL$8)*($AM$8-$AL$8)),$AN$8-SQRT((1-AW173)*($AN$8-$AL$8)*($AN$8-$AM$8))),$AM$8)</f>
        <v>1.09335812411289</v>
      </c>
      <c r="AO173" s="17" t="n">
        <f aca="false">IFERROR(IF(AX173&lt;($AM$9-$AL$9)/($AN$9-$AL$9),$AL$9+SQRT(AX173*($AN$9-$AL$9)*($AM$9-$AL$9)),$AN$9-SQRT((1-AX173)*($AN$9-$AL$9)*($AN$9-$AM$9))),$AM$9)</f>
        <v>1.02373391556193</v>
      </c>
      <c r="AP173" s="17" t="n">
        <f aca="false">IFERROR(IF(AY173&lt;($AM$10-$AL$10)/($AN$10-$AL$10),$AL$10+SQRT(AY173*($AN$10-$AL$10)*($AM$10-$AL$10)),$AN$10-SQRT((1-AY173)*($AN$10-$AL$10)*($AN$10-$AM$10))),$AM$10)</f>
        <v>0.869804859022802</v>
      </c>
      <c r="AQ173" s="17" t="n">
        <f aca="false">IFERROR(IF(AZ173&lt;($AM$11-$AL$11)/($AN$11-$AL$11),$AL$11+SQRT(AZ173*($AN$11-$AL$11)*($AM$11-$AL$11)),$AN$11-SQRT((1-AZ173)*($AN$11-$AL$11)*($AN$11-$AM$11))),$AM$11)</f>
        <v>0.596694490748197</v>
      </c>
      <c r="AR173" s="17" t="n">
        <f aca="false">SUMPRODUCT((B24:B31&lt;=$B$6)*(C24:C31*AM173+D24:D31*AO173*$B$8*AQ173)/(1+AL173/100)^B24:B31)+C32*AM173*AP173/(1+AL173/100)^$B$6</f>
        <v>7758519.84025578</v>
      </c>
      <c r="AS173" s="17" t="n">
        <f aca="false">SUMPRODUCT((K24:K26&lt;=$B$6)*(L24:L26*AN173+M24:M26*AO173*$B$8*AQ173)/(1+AL173/100)^K24:K26)+L27*AN173*AP173/(1+AL173/100)^$B$6</f>
        <v>8931999.50797527</v>
      </c>
      <c r="AT173" s="17" t="n">
        <f aca="false">AS173-AR173</f>
        <v>1173479.66771949</v>
      </c>
      <c r="AU173" s="17" t="n">
        <f aca="true">RAND()</f>
        <v>0.469414353322766</v>
      </c>
      <c r="AV173" s="17" t="n">
        <f aca="true">RAND()</f>
        <v>0.182422392378808</v>
      </c>
      <c r="AW173" s="17" t="n">
        <f aca="true">RAND()</f>
        <v>0.78189620194283</v>
      </c>
      <c r="AX173" s="17" t="n">
        <f aca="true">RAND()</f>
        <v>0.364603021583967</v>
      </c>
      <c r="AY173" s="17" t="n">
        <f aca="true">RAND()</f>
        <v>0.547022535027497</v>
      </c>
      <c r="AZ173" s="17" t="n">
        <f aca="true">RAND()</f>
        <v>0.359296411593191</v>
      </c>
    </row>
    <row r="174" customFormat="false" ht="15" hidden="false" customHeight="false" outlineLevel="0" collapsed="false">
      <c r="A174" s="6" t="s">
        <v>85</v>
      </c>
      <c r="B174" s="6" t="s">
        <v>135</v>
      </c>
      <c r="C174" s="6" t="s">
        <v>201</v>
      </c>
      <c r="D174" s="6" t="s">
        <v>202</v>
      </c>
      <c r="E174" s="6" t="s">
        <v>169</v>
      </c>
      <c r="AK174" s="0" t="n">
        <v>161</v>
      </c>
      <c r="AL174" s="17" t="n">
        <f aca="false">IFERROR(IF(AU174&lt;($AM$6-$AL$6)/($AN$6-$AL$6),$AL$6+SQRT(AU174*($AN$6-$AL$6)*($AM$6-$AL$6)),$AN$6-SQRT((1-AU174)*($AN$6-$AL$6)*($AN$6-$AM$6))),$AM$6)</f>
        <v>3.42801841479992</v>
      </c>
      <c r="AM174" s="17" t="n">
        <f aca="false">IFERROR(IF(AV174&lt;($AM$7-$AL$7)/($AN$7-$AL$7),$AL$7+SQRT(AV174*($AN$7-$AL$7)*($AM$7-$AL$7)),$AN$7-SQRT((1-AV174)*($AN$7-$AL$7)*($AN$7-$AM$7))),$AM$7)</f>
        <v>1.00866537193005</v>
      </c>
      <c r="AN174" s="17" t="n">
        <f aca="false">IFERROR(IF(AW174&lt;($AM$8-$AL$8)/($AN$8-$AL$8),$AL$8+SQRT(AW174*($AN$8-$AL$8)*($AM$8-$AL$8)),$AN$8-SQRT((1-AW174)*($AN$8-$AL$8)*($AN$8-$AM$8))),$AM$8)</f>
        <v>1.0307361435498</v>
      </c>
      <c r="AO174" s="17" t="n">
        <f aca="false">IFERROR(IF(AX174&lt;($AM$9-$AL$9)/($AN$9-$AL$9),$AL$9+SQRT(AX174*($AN$9-$AL$9)*($AM$9-$AL$9)),$AN$9-SQRT((1-AX174)*($AN$9-$AL$9)*($AN$9-$AM$9))),$AM$9)</f>
        <v>1.0007157254708</v>
      </c>
      <c r="AP174" s="17" t="n">
        <f aca="false">IFERROR(IF(AY174&lt;($AM$10-$AL$10)/($AN$10-$AL$10),$AL$10+SQRT(AY174*($AN$10-$AL$10)*($AM$10-$AL$10)),$AN$10-SQRT((1-AY174)*($AN$10-$AL$10)*($AN$10-$AM$10))),$AM$10)</f>
        <v>0.843443549089947</v>
      </c>
      <c r="AQ174" s="17" t="n">
        <f aca="false">IFERROR(IF(AZ174&lt;($AM$11-$AL$11)/($AN$11-$AL$11),$AL$11+SQRT(AZ174*($AN$11-$AL$11)*($AM$11-$AL$11)),$AN$11-SQRT((1-AZ174)*($AN$11-$AL$11)*($AN$11-$AM$11))),$AM$11)</f>
        <v>0.470680436447774</v>
      </c>
      <c r="AR174" s="17" t="n">
        <f aca="false">SUMPRODUCT((B24:B31&lt;=$B$6)*(C24:C31*AM174+D24:D31*AO174*$B$8*AQ174)/(1+AL174/100)^B24:B31)+C32*AM174*AP174/(1+AL174/100)^$B$6</f>
        <v>8524751.49219964</v>
      </c>
      <c r="AS174" s="17" t="n">
        <f aca="false">SUMPRODUCT((K24:K26&lt;=$B$6)*(L24:L26*AN174+M24:M26*AO174*$B$8*AQ174)/(1+AL174/100)^K24:K26)+L27*AN174*AP174/(1+AL174/100)^$B$6</f>
        <v>8397977.22227793</v>
      </c>
      <c r="AT174" s="17" t="n">
        <f aca="false">AS174-AR174</f>
        <v>-126774.269921711</v>
      </c>
      <c r="AU174" s="17" t="n">
        <f aca="true">RAND()</f>
        <v>0.362047377749575</v>
      </c>
      <c r="AV174" s="17" t="n">
        <f aca="true">RAND()</f>
        <v>0.482289753727475</v>
      </c>
      <c r="AW174" s="17" t="n">
        <f aca="true">RAND()</f>
        <v>0.572652100040779</v>
      </c>
      <c r="AX174" s="17" t="n">
        <f aca="true">RAND()</f>
        <v>0.334287292452431</v>
      </c>
      <c r="AY174" s="17" t="n">
        <f aca="true">RAND()</f>
        <v>0.471813885645994</v>
      </c>
      <c r="AZ174" s="17" t="n">
        <f aca="true">RAND()</f>
        <v>0.118905352595929</v>
      </c>
    </row>
    <row r="175" customFormat="false" ht="15" hidden="false" customHeight="false" outlineLevel="0" collapsed="false">
      <c r="A175" s="0" t="s">
        <v>203</v>
      </c>
      <c r="B175" s="0" t="n">
        <f aca="false">IF(B25&lt;=$B$6,$B$7+B25,NA())</f>
        <v>2031</v>
      </c>
      <c r="C175" s="0" t="n">
        <v>1</v>
      </c>
      <c r="D175" s="0" t="n">
        <f aca="false">D25*$B$10</f>
        <v>6</v>
      </c>
      <c r="E175" s="14" t="n">
        <f aca="false">F25</f>
        <v>53048.28</v>
      </c>
      <c r="AK175" s="0" t="n">
        <v>162</v>
      </c>
      <c r="AL175" s="17" t="n">
        <f aca="false">IFERROR(IF(AU175&lt;($AM$6-$AL$6)/($AN$6-$AL$6),$AL$6+SQRT(AU175*($AN$6-$AL$6)*($AM$6-$AL$6)),$AN$6-SQRT((1-AU175)*($AN$6-$AL$6)*($AN$6-$AM$6))),$AM$6)</f>
        <v>3.29934010488685</v>
      </c>
      <c r="AM175" s="17" t="n">
        <f aca="false">IFERROR(IF(AV175&lt;($AM$7-$AL$7)/($AN$7-$AL$7),$AL$7+SQRT(AV175*($AN$7-$AL$7)*($AM$7-$AL$7)),$AN$7-SQRT((1-AV175)*($AN$7-$AL$7)*($AN$7-$AM$7))),$AM$7)</f>
        <v>0.962234154143038</v>
      </c>
      <c r="AN175" s="17" t="n">
        <f aca="false">IFERROR(IF(AW175&lt;($AM$8-$AL$8)/($AN$8-$AL$8),$AL$8+SQRT(AW175*($AN$8-$AL$8)*($AM$8-$AL$8)),$AN$8-SQRT((1-AW175)*($AN$8-$AL$8)*($AN$8-$AM$8))),$AM$8)</f>
        <v>1.04294036639505</v>
      </c>
      <c r="AO175" s="17" t="n">
        <f aca="false">IFERROR(IF(AX175&lt;($AM$9-$AL$9)/($AN$9-$AL$9),$AL$9+SQRT(AX175*($AN$9-$AL$9)*($AM$9-$AL$9)),$AN$9-SQRT((1-AX175)*($AN$9-$AL$9)*($AN$9-$AM$9))),$AM$9)</f>
        <v>1.19828546978895</v>
      </c>
      <c r="AP175" s="17" t="n">
        <f aca="false">IFERROR(IF(AY175&lt;($AM$10-$AL$10)/($AN$10-$AL$10),$AL$10+SQRT(AY175*($AN$10-$AL$10)*($AM$10-$AL$10)),$AN$10-SQRT((1-AY175)*($AN$10-$AL$10)*($AN$10-$AM$10))),$AM$10)</f>
        <v>0.943818617265738</v>
      </c>
      <c r="AQ175" s="17" t="n">
        <f aca="false">IFERROR(IF(AZ175&lt;($AM$11-$AL$11)/($AN$11-$AL$11),$AL$11+SQRT(AZ175*($AN$11-$AL$11)*($AM$11-$AL$11)),$AN$11-SQRT((1-AZ175)*($AN$11-$AL$11)*($AN$11-$AM$11))),$AM$11)</f>
        <v>0.87190420946028</v>
      </c>
      <c r="AR175" s="17" t="n">
        <f aca="false">SUMPRODUCT((B24:B31&lt;=$B$6)*(C24:C31*AM175+D24:D31*AO175*$B$8*AQ175)/(1+AL175/100)^B24:B31)+C32*AM175*AP175/(1+AL175/100)^$B$6</f>
        <v>8359128.40667404</v>
      </c>
      <c r="AS175" s="17" t="n">
        <f aca="false">SUMPRODUCT((K24:K26&lt;=$B$6)*(L24:L26*AN175+M24:M26*AO175*$B$8*AQ175)/(1+AL175/100)^K24:K26)+L27*AN175*AP175/(1+AL175/100)^$B$6</f>
        <v>8462431.94306987</v>
      </c>
      <c r="AT175" s="17" t="n">
        <f aca="false">AS175-AR175</f>
        <v>103303.536395827</v>
      </c>
      <c r="AU175" s="17" t="n">
        <f aca="true">RAND()</f>
        <v>0.315255817035056</v>
      </c>
      <c r="AV175" s="17" t="n">
        <f aca="true">RAND()</f>
        <v>0.292443564116745</v>
      </c>
      <c r="AW175" s="17" t="n">
        <f aca="true">RAND()</f>
        <v>0.618900516723403</v>
      </c>
      <c r="AX175" s="17" t="n">
        <f aca="true">RAND()</f>
        <v>0.571502541365649</v>
      </c>
      <c r="AY175" s="17" t="n">
        <f aca="true">RAND()</f>
        <v>0.787899860126688</v>
      </c>
      <c r="AZ175" s="17" t="n">
        <f aca="true">RAND()</f>
        <v>0.933026401820425</v>
      </c>
    </row>
    <row r="176" customFormat="false" ht="15" hidden="false" customHeight="false" outlineLevel="0" collapsed="false">
      <c r="A176" s="0" t="s">
        <v>204</v>
      </c>
      <c r="B176" s="0" t="n">
        <f aca="false">IF(B26&lt;=$B$6,$B$7+B26,NA())</f>
        <v>2035</v>
      </c>
      <c r="C176" s="0" t="n">
        <v>1</v>
      </c>
      <c r="D176" s="0" t="n">
        <f aca="false">D26*$B$10</f>
        <v>6</v>
      </c>
      <c r="E176" s="14" t="n">
        <f aca="false">F26</f>
        <v>53048.28</v>
      </c>
      <c r="AK176" s="0" t="n">
        <v>163</v>
      </c>
      <c r="AL176" s="17" t="n">
        <f aca="false">IFERROR(IF(AU176&lt;($AM$6-$AL$6)/($AN$6-$AL$6),$AL$6+SQRT(AU176*($AN$6-$AL$6)*($AM$6-$AL$6)),$AN$6-SQRT((1-AU176)*($AN$6-$AL$6)*($AN$6-$AM$6))),$AM$6)</f>
        <v>5.34924555348619</v>
      </c>
      <c r="AM176" s="17" t="n">
        <f aca="false">IFERROR(IF(AV176&lt;($AM$7-$AL$7)/($AN$7-$AL$7),$AL$7+SQRT(AV176*($AN$7-$AL$7)*($AM$7-$AL$7)),$AN$7-SQRT((1-AV176)*($AN$7-$AL$7)*($AN$7-$AM$7))),$AM$7)</f>
        <v>1.03362720092129</v>
      </c>
      <c r="AN176" s="17" t="n">
        <f aca="false">IFERROR(IF(AW176&lt;($AM$8-$AL$8)/($AN$8-$AL$8),$AL$8+SQRT(AW176*($AN$8-$AL$8)*($AM$8-$AL$8)),$AN$8-SQRT((1-AW176)*($AN$8-$AL$8)*($AN$8-$AM$8))),$AM$8)</f>
        <v>1.15697375458009</v>
      </c>
      <c r="AO176" s="17" t="n">
        <f aca="false">IFERROR(IF(AX176&lt;($AM$9-$AL$9)/($AN$9-$AL$9),$AL$9+SQRT(AX176*($AN$9-$AL$9)*($AM$9-$AL$9)),$AN$9-SQRT((1-AX176)*($AN$9-$AL$9)*($AN$9-$AM$9))),$AM$9)</f>
        <v>0.907241301206797</v>
      </c>
      <c r="AP176" s="17" t="n">
        <f aca="false">IFERROR(IF(AY176&lt;($AM$10-$AL$10)/($AN$10-$AL$10),$AL$10+SQRT(AY176*($AN$10-$AL$10)*($AM$10-$AL$10)),$AN$10-SQRT((1-AY176)*($AN$10-$AL$10)*($AN$10-$AM$10))),$AM$10)</f>
        <v>0.84722106217141</v>
      </c>
      <c r="AQ176" s="17" t="n">
        <f aca="false">IFERROR(IF(AZ176&lt;($AM$11-$AL$11)/($AN$11-$AL$11),$AL$11+SQRT(AZ176*($AN$11-$AL$11)*($AM$11-$AL$11)),$AN$11-SQRT((1-AZ176)*($AN$11-$AL$11)*($AN$11-$AM$11))),$AM$11)</f>
        <v>0.591412139855173</v>
      </c>
      <c r="AR176" s="17" t="n">
        <f aca="false">SUMPRODUCT((B24:B31&lt;=$B$6)*(C24:C31*AM176+D24:D31*AO176*$B$8*AQ176)/(1+AL176/100)^B24:B31)+C32*AM176*AP176/(1+AL176/100)^$B$6</f>
        <v>7962475.90189934</v>
      </c>
      <c r="AS176" s="17" t="n">
        <f aca="false">SUMPRODUCT((K24:K26&lt;=$B$6)*(L24:L26*AN176+M24:M26*AO176*$B$8*AQ176)/(1+AL176/100)^K24:K26)+L27*AN176*AP176/(1+AL176/100)^$B$6</f>
        <v>9588715.84046018</v>
      </c>
      <c r="AT176" s="17" t="n">
        <f aca="false">AS176-AR176</f>
        <v>1626239.93856084</v>
      </c>
      <c r="AU176" s="17" t="n">
        <f aca="true">RAND()</f>
        <v>0.863750487865744</v>
      </c>
      <c r="AV176" s="17" t="n">
        <f aca="true">RAND()</f>
        <v>0.583847216167496</v>
      </c>
      <c r="AW176" s="17" t="n">
        <f aca="true">RAND()</f>
        <v>0.923076601449545</v>
      </c>
      <c r="AX176" s="17" t="n">
        <f aca="true">RAND()</f>
        <v>0.221127303211474</v>
      </c>
      <c r="AY176" s="17" t="n">
        <f aca="true">RAND()</f>
        <v>0.482249864061768</v>
      </c>
      <c r="AZ176" s="17" t="n">
        <f aca="true">RAND()</f>
        <v>0.346616470428451</v>
      </c>
    </row>
    <row r="177" customFormat="false" ht="15" hidden="false" customHeight="false" outlineLevel="0" collapsed="false">
      <c r="A177" s="0" t="s">
        <v>205</v>
      </c>
      <c r="B177" s="0" t="n">
        <f aca="false">IF(B27&lt;=$B$6,$B$7+B27,NA())</f>
        <v>2039</v>
      </c>
      <c r="C177" s="0" t="n">
        <v>1</v>
      </c>
      <c r="D177" s="0" t="n">
        <f aca="false">D27*$B$10</f>
        <v>8</v>
      </c>
      <c r="E177" s="14" t="n">
        <f aca="false">F27</f>
        <v>70731.04</v>
      </c>
      <c r="AK177" s="0" t="n">
        <v>164</v>
      </c>
      <c r="AL177" s="17" t="n">
        <f aca="false">IFERROR(IF(AU177&lt;($AM$6-$AL$6)/($AN$6-$AL$6),$AL$6+SQRT(AU177*($AN$6-$AL$6)*($AM$6-$AL$6)),$AN$6-SQRT((1-AU177)*($AN$6-$AL$6)*($AN$6-$AM$6))),$AM$6)</f>
        <v>5.56876678306732</v>
      </c>
      <c r="AM177" s="17" t="n">
        <f aca="false">IFERROR(IF(AV177&lt;($AM$7-$AL$7)/($AN$7-$AL$7),$AL$7+SQRT(AV177*($AN$7-$AL$7)*($AM$7-$AL$7)),$AN$7-SQRT((1-AV177)*($AN$7-$AL$7)*($AN$7-$AM$7))),$AM$7)</f>
        <v>1.11924502787275</v>
      </c>
      <c r="AN177" s="17" t="n">
        <f aca="false">IFERROR(IF(AW177&lt;($AM$8-$AL$8)/($AN$8-$AL$8),$AL$8+SQRT(AW177*($AN$8-$AL$8)*($AM$8-$AL$8)),$AN$8-SQRT((1-AW177)*($AN$8-$AL$8)*($AN$8-$AM$8))),$AM$8)</f>
        <v>1.09353918598612</v>
      </c>
      <c r="AO177" s="17" t="n">
        <f aca="false">IFERROR(IF(AX177&lt;($AM$9-$AL$9)/($AN$9-$AL$9),$AL$9+SQRT(AX177*($AN$9-$AL$9)*($AM$9-$AL$9)),$AN$9-SQRT((1-AX177)*($AN$9-$AL$9)*($AN$9-$AM$9))),$AM$9)</f>
        <v>1.3202313972671</v>
      </c>
      <c r="AP177" s="17" t="n">
        <f aca="false">IFERROR(IF(AY177&lt;($AM$10-$AL$10)/($AN$10-$AL$10),$AL$10+SQRT(AY177*($AN$10-$AL$10)*($AM$10-$AL$10)),$AN$10-SQRT((1-AY177)*($AN$10-$AL$10)*($AN$10-$AM$10))),$AM$10)</f>
        <v>0.929895975971273</v>
      </c>
      <c r="AQ177" s="17" t="n">
        <f aca="false">IFERROR(IF(AZ177&lt;($AM$11-$AL$11)/($AN$11-$AL$11),$AL$11+SQRT(AZ177*($AN$11-$AL$11)*($AM$11-$AL$11)),$AN$11-SQRT((1-AZ177)*($AN$11-$AL$11)*($AN$11-$AM$11))),$AM$11)</f>
        <v>0.724376037693386</v>
      </c>
      <c r="AR177" s="17" t="n">
        <f aca="false">SUMPRODUCT((B24:B31&lt;=$B$6)*(C24:C31*AM177+D24:D31*AO177*$B$8*AQ177)/(1+AL177/100)^B24:B31)+C32*AM177*AP177/(1+AL177/100)^$B$6</f>
        <v>8618889.8210356</v>
      </c>
      <c r="AS177" s="17" t="n">
        <f aca="false">SUMPRODUCT((K24:K26&lt;=$B$6)*(L24:L26*AN177+M24:M26*AO177*$B$8*AQ177)/(1+AL177/100)^K24:K26)+L27*AN177*AP177/(1+AL177/100)^$B$6</f>
        <v>9066835.40482441</v>
      </c>
      <c r="AT177" s="17" t="n">
        <f aca="false">AS177-AR177</f>
        <v>447945.583788814</v>
      </c>
      <c r="AU177" s="17" t="n">
        <f aca="true">RAND()</f>
        <v>0.897578573937426</v>
      </c>
      <c r="AV177" s="17" t="n">
        <f aca="true">RAND()</f>
        <v>0.848027886791125</v>
      </c>
      <c r="AW177" s="17" t="n">
        <f aca="true">RAND()</f>
        <v>0.782400121583246</v>
      </c>
      <c r="AX177" s="17" t="n">
        <f aca="true">RAND()</f>
        <v>0.691943097825706</v>
      </c>
      <c r="AY177" s="17" t="n">
        <f aca="true">RAND()</f>
        <v>0.739242200625172</v>
      </c>
      <c r="AZ177" s="17" t="n">
        <f aca="true">RAND()</f>
        <v>0.689924209805723</v>
      </c>
    </row>
    <row r="178" customFormat="false" ht="15" hidden="false" customHeight="false" outlineLevel="0" collapsed="false">
      <c r="A178" s="0" t="s">
        <v>206</v>
      </c>
      <c r="B178" s="0" t="n">
        <f aca="false">IF(B28&lt;=$B$6,$B$7+B28,NA())</f>
        <v>2043</v>
      </c>
      <c r="C178" s="0" t="n">
        <v>1</v>
      </c>
      <c r="D178" s="0" t="n">
        <f aca="false">D28*$B$10</f>
        <v>8</v>
      </c>
      <c r="E178" s="14" t="n">
        <f aca="false">F28</f>
        <v>70731.04</v>
      </c>
      <c r="AK178" s="0" t="n">
        <v>165</v>
      </c>
      <c r="AL178" s="17" t="n">
        <f aca="false">IFERROR(IF(AU178&lt;($AM$6-$AL$6)/($AN$6-$AL$6),$AL$6+SQRT(AU178*($AN$6-$AL$6)*($AM$6-$AL$6)),$AN$6-SQRT((1-AU178)*($AN$6-$AL$6)*($AN$6-$AM$6))),$AM$6)</f>
        <v>2.98530799405256</v>
      </c>
      <c r="AM178" s="17" t="n">
        <f aca="false">IFERROR(IF(AV178&lt;($AM$7-$AL$7)/($AN$7-$AL$7),$AL$7+SQRT(AV178*($AN$7-$AL$7)*($AM$7-$AL$7)),$AN$7-SQRT((1-AV178)*($AN$7-$AL$7)*($AN$7-$AM$7))),$AM$7)</f>
        <v>1.23240629648305</v>
      </c>
      <c r="AN178" s="17" t="n">
        <f aca="false">IFERROR(IF(AW178&lt;($AM$8-$AL$8)/($AN$8-$AL$8),$AL$8+SQRT(AW178*($AN$8-$AL$8)*($AM$8-$AL$8)),$AN$8-SQRT((1-AW178)*($AN$8-$AL$8)*($AN$8-$AM$8))),$AM$8)</f>
        <v>1.04896720294745</v>
      </c>
      <c r="AO178" s="17" t="n">
        <f aca="false">IFERROR(IF(AX178&lt;($AM$9-$AL$9)/($AN$9-$AL$9),$AL$9+SQRT(AX178*($AN$9-$AL$9)*($AM$9-$AL$9)),$AN$9-SQRT((1-AX178)*($AN$9-$AL$9)*($AN$9-$AM$9))),$AM$9)</f>
        <v>1.03120227594849</v>
      </c>
      <c r="AP178" s="17" t="n">
        <f aca="false">IFERROR(IF(AY178&lt;($AM$10-$AL$10)/($AN$10-$AL$10),$AL$10+SQRT(AY178*($AN$10-$AL$10)*($AM$10-$AL$10)),$AN$10-SQRT((1-AY178)*($AN$10-$AL$10)*($AN$10-$AM$10))),$AM$10)</f>
        <v>0.722608868144658</v>
      </c>
      <c r="AQ178" s="17" t="n">
        <f aca="false">IFERROR(IF(AZ178&lt;($AM$11-$AL$11)/($AN$11-$AL$11),$AL$11+SQRT(AZ178*($AN$11-$AL$11)*($AM$11-$AL$11)),$AN$11-SQRT((1-AZ178)*($AN$11-$AL$11)*($AN$11-$AM$11))),$AM$11)</f>
        <v>0.764562430082217</v>
      </c>
      <c r="AR178" s="17" t="n">
        <f aca="false">SUMPRODUCT((B24:B31&lt;=$B$6)*(C24:C31*AM178+D24:D31*AO178*$B$8*AQ178)/(1+AL178/100)^B24:B31)+C32*AM178*AP178/(1+AL178/100)^$B$6</f>
        <v>10767559.5942393</v>
      </c>
      <c r="AS178" s="17" t="n">
        <f aca="false">SUMPRODUCT((K24:K26&lt;=$B$6)*(L24:L26*AN178+M24:M26*AO178*$B$8*AQ178)/(1+AL178/100)^K24:K26)+L27*AN178*AP178/(1+AL178/100)^$B$6</f>
        <v>8642216.04108171</v>
      </c>
      <c r="AT178" s="17" t="n">
        <f aca="false">AS178-AR178</f>
        <v>-2125343.5531576</v>
      </c>
      <c r="AU178" s="17" t="n">
        <f aca="true">RAND()</f>
        <v>0.194166368628774</v>
      </c>
      <c r="AV178" s="17" t="n">
        <f aca="true">RAND()</f>
        <v>0.997248547524958</v>
      </c>
      <c r="AW178" s="17" t="n">
        <f aca="true">RAND()</f>
        <v>0.640762795637591</v>
      </c>
      <c r="AX178" s="17" t="n">
        <f aca="true">RAND()</f>
        <v>0.374287313248411</v>
      </c>
      <c r="AY178" s="17" t="n">
        <f aca="true">RAND()</f>
        <v>0.198218832706583</v>
      </c>
      <c r="AZ178" s="17" t="n">
        <f aca="true">RAND()</f>
        <v>0.77375163539269</v>
      </c>
    </row>
    <row r="179" customFormat="false" ht="15" hidden="false" customHeight="false" outlineLevel="0" collapsed="false">
      <c r="A179" s="0" t="s">
        <v>207</v>
      </c>
      <c r="B179" s="0" t="n">
        <f aca="false">IF(B29&lt;=$B$6,$B$7+B29,NA())</f>
        <v>2047</v>
      </c>
      <c r="C179" s="0" t="n">
        <v>1</v>
      </c>
      <c r="D179" s="0" t="n">
        <f aca="false">D29*$B$10</f>
        <v>15</v>
      </c>
      <c r="E179" s="14" t="n">
        <f aca="false">F29</f>
        <v>132620.7</v>
      </c>
      <c r="AK179" s="0" t="n">
        <v>166</v>
      </c>
      <c r="AL179" s="17" t="n">
        <f aca="false">IFERROR(IF(AU179&lt;($AM$6-$AL$6)/($AN$6-$AL$6),$AL$6+SQRT(AU179*($AN$6-$AL$6)*($AM$6-$AL$6)),$AN$6-SQRT((1-AU179)*($AN$6-$AL$6)*($AN$6-$AM$6))),$AM$6)</f>
        <v>2.21504808082287</v>
      </c>
      <c r="AM179" s="17" t="n">
        <f aca="false">IFERROR(IF(AV179&lt;($AM$7-$AL$7)/($AN$7-$AL$7),$AL$7+SQRT(AV179*($AN$7-$AL$7)*($AM$7-$AL$7)),$AN$7-SQRT((1-AV179)*($AN$7-$AL$7)*($AN$7-$AM$7))),$AM$7)</f>
        <v>0.973275468233572</v>
      </c>
      <c r="AN179" s="17" t="n">
        <f aca="false">IFERROR(IF(AW179&lt;($AM$8-$AL$8)/($AN$8-$AL$8),$AL$8+SQRT(AW179*($AN$8-$AL$8)*($AM$8-$AL$8)),$AN$8-SQRT((1-AW179)*($AN$8-$AL$8)*($AN$8-$AM$8))),$AM$8)</f>
        <v>1.03335128791735</v>
      </c>
      <c r="AO179" s="17" t="n">
        <f aca="false">IFERROR(IF(AX179&lt;($AM$9-$AL$9)/($AN$9-$AL$9),$AL$9+SQRT(AX179*($AN$9-$AL$9)*($AM$9-$AL$9)),$AN$9-SQRT((1-AX179)*($AN$9-$AL$9)*($AN$9-$AM$9))),$AM$9)</f>
        <v>0.724143281381099</v>
      </c>
      <c r="AP179" s="17" t="n">
        <f aca="false">IFERROR(IF(AY179&lt;($AM$10-$AL$10)/($AN$10-$AL$10),$AL$10+SQRT(AY179*($AN$10-$AL$10)*($AM$10-$AL$10)),$AN$10-SQRT((1-AY179)*($AN$10-$AL$10)*($AN$10-$AM$10))),$AM$10)</f>
        <v>0.91834699878089</v>
      </c>
      <c r="AQ179" s="17" t="n">
        <f aca="false">IFERROR(IF(AZ179&lt;($AM$11-$AL$11)/($AN$11-$AL$11),$AL$11+SQRT(AZ179*($AN$11-$AL$11)*($AM$11-$AL$11)),$AN$11-SQRT((1-AZ179)*($AN$11-$AL$11)*($AN$11-$AM$11))),$AM$11)</f>
        <v>0.646056473441058</v>
      </c>
      <c r="AR179" s="17" t="n">
        <f aca="false">SUMPRODUCT((B24:B31&lt;=$B$6)*(C24:C31*AM179+D24:D31*AO179*$B$8*AQ179)/(1+AL179/100)^B24:B31)+C32*AM179*AP179/(1+AL179/100)^$B$6</f>
        <v>8843061.68523784</v>
      </c>
      <c r="AS179" s="17" t="n">
        <f aca="false">SUMPRODUCT((K24:K26&lt;=$B$6)*(L24:L26*AN179+M24:M26*AO179*$B$8*AQ179)/(1+AL179/100)^K24:K26)+L27*AN179*AP179/(1+AL179/100)^$B$6</f>
        <v>8176351.31814588</v>
      </c>
      <c r="AT179" s="17" t="n">
        <f aca="false">AS179-AR179</f>
        <v>-666710.367091962</v>
      </c>
      <c r="AU179" s="17" t="n">
        <f aca="true">RAND()</f>
        <v>0.00924913541312025</v>
      </c>
      <c r="AV179" s="17" t="n">
        <f aca="true">RAND()</f>
        <v>0.333604309906263</v>
      </c>
      <c r="AW179" s="17" t="n">
        <f aca="true">RAND()</f>
        <v>0.58278520491493</v>
      </c>
      <c r="AX179" s="17" t="n">
        <f aca="true">RAND()</f>
        <v>0.0669869474510487</v>
      </c>
      <c r="AY179" s="17" t="n">
        <f aca="true">RAND()</f>
        <v>0.700056845555911</v>
      </c>
      <c r="AZ179" s="17" t="n">
        <f aca="true">RAND()</f>
        <v>0.488796256369231</v>
      </c>
    </row>
    <row r="180" customFormat="false" ht="15" hidden="false" customHeight="false" outlineLevel="0" collapsed="false">
      <c r="A180" s="0" t="s">
        <v>208</v>
      </c>
      <c r="B180" s="0" t="n">
        <f aca="false">IF(B30&lt;=$B$6,$B$7+B30,NA())</f>
        <v>2051</v>
      </c>
      <c r="C180" s="0" t="n">
        <v>1</v>
      </c>
      <c r="D180" s="0" t="n">
        <f aca="false">D30*$B$10</f>
        <v>6</v>
      </c>
      <c r="E180" s="14" t="n">
        <f aca="false">F30</f>
        <v>53048.28</v>
      </c>
      <c r="AK180" s="0" t="n">
        <v>167</v>
      </c>
      <c r="AL180" s="17" t="n">
        <f aca="false">IFERROR(IF(AU180&lt;($AM$6-$AL$6)/($AN$6-$AL$6),$AL$6+SQRT(AU180*($AN$6-$AL$6)*($AM$6-$AL$6)),$AN$6-SQRT((1-AU180)*($AN$6-$AL$6)*($AN$6-$AM$6))),$AM$6)</f>
        <v>4.91267211716667</v>
      </c>
      <c r="AM180" s="17" t="n">
        <f aca="false">IFERROR(IF(AV180&lt;($AM$7-$AL$7)/($AN$7-$AL$7),$AL$7+SQRT(AV180*($AN$7-$AL$7)*($AM$7-$AL$7)),$AN$7-SQRT((1-AV180)*($AN$7-$AL$7)*($AN$7-$AM$7))),$AM$7)</f>
        <v>1.17453004754873</v>
      </c>
      <c r="AN180" s="17" t="n">
        <f aca="false">IFERROR(IF(AW180&lt;($AM$8-$AL$8)/($AN$8-$AL$8),$AL$8+SQRT(AW180*($AN$8-$AL$8)*($AM$8-$AL$8)),$AN$8-SQRT((1-AW180)*($AN$8-$AL$8)*($AN$8-$AM$8))),$AM$8)</f>
        <v>0.866076266849831</v>
      </c>
      <c r="AO180" s="17" t="n">
        <f aca="false">IFERROR(IF(AX180&lt;($AM$9-$AL$9)/($AN$9-$AL$9),$AL$9+SQRT(AX180*($AN$9-$AL$9)*($AM$9-$AL$9)),$AN$9-SQRT((1-AX180)*($AN$9-$AL$9)*($AN$9-$AM$9))),$AM$9)</f>
        <v>0.939585134114333</v>
      </c>
      <c r="AP180" s="17" t="n">
        <f aca="false">IFERROR(IF(AY180&lt;($AM$10-$AL$10)/($AN$10-$AL$10),$AL$10+SQRT(AY180*($AN$10-$AL$10)*($AM$10-$AL$10)),$AN$10-SQRT((1-AY180)*($AN$10-$AL$10)*($AN$10-$AM$10))),$AM$10)</f>
        <v>0.959787808118938</v>
      </c>
      <c r="AQ180" s="17" t="n">
        <f aca="false">IFERROR(IF(AZ180&lt;($AM$11-$AL$11)/($AN$11-$AL$11),$AL$11+SQRT(AZ180*($AN$11-$AL$11)*($AM$11-$AL$11)),$AN$11-SQRT((1-AZ180)*($AN$11-$AL$11)*($AN$11-$AM$11))),$AM$11)</f>
        <v>0.544266996796666</v>
      </c>
      <c r="AR180" s="17" t="n">
        <f aca="false">SUMPRODUCT((B24:B31&lt;=$B$6)*(C24:C31*AM180+D24:D31*AO180*$B$8*AQ180)/(1+AL180/100)^B24:B31)+C32*AM180*AP180/(1+AL180/100)^$B$6</f>
        <v>9192381.30231203</v>
      </c>
      <c r="AS180" s="17" t="n">
        <f aca="false">SUMPRODUCT((K24:K26&lt;=$B$6)*(L24:L26*AN180+M24:M26*AO180*$B$8*AQ180)/(1+AL180/100)^K24:K26)+L27*AN180*AP180/(1+AL180/100)^$B$6</f>
        <v>7116338.39032302</v>
      </c>
      <c r="AT180" s="17" t="n">
        <f aca="false">AS180-AR180</f>
        <v>-2076042.91198901</v>
      </c>
      <c r="AU180" s="17" t="n">
        <f aca="true">RAND()</f>
        <v>0.782153115477327</v>
      </c>
      <c r="AV180" s="17" t="n">
        <f aca="true">RAND()</f>
        <v>0.94937143357336</v>
      </c>
      <c r="AW180" s="17" t="n">
        <f aca="true">RAND()</f>
        <v>0.0485119226756681</v>
      </c>
      <c r="AX180" s="17" t="n">
        <f aca="true">RAND()</f>
        <v>0.257646786845754</v>
      </c>
      <c r="AY180" s="17" t="n">
        <f aca="true">RAND()</f>
        <v>0.845619313979269</v>
      </c>
      <c r="AZ180" s="17" t="n">
        <f aca="true">RAND()</f>
        <v>0.243536186628826</v>
      </c>
    </row>
    <row r="181" customFormat="false" ht="15" hidden="false" customHeight="false" outlineLevel="0" collapsed="false">
      <c r="A181" s="0" t="s">
        <v>209</v>
      </c>
      <c r="B181" s="0" t="n">
        <f aca="false">IF(B31&lt;=$B$6,$B$7+B31,NA())</f>
        <v>2055</v>
      </c>
      <c r="C181" s="0" t="n">
        <v>1</v>
      </c>
      <c r="D181" s="0" t="n">
        <f aca="false">D31*$B$10</f>
        <v>8</v>
      </c>
      <c r="E181" s="14" t="n">
        <f aca="false">F31</f>
        <v>70731.04</v>
      </c>
      <c r="AK181" s="0" t="n">
        <v>168</v>
      </c>
      <c r="AL181" s="17" t="n">
        <f aca="false">IFERROR(IF(AU181&lt;($AM$6-$AL$6)/($AN$6-$AL$6),$AL$6+SQRT(AU181*($AN$6-$AL$6)*($AM$6-$AL$6)),$AN$6-SQRT((1-AU181)*($AN$6-$AL$6)*($AN$6-$AM$6))),$AM$6)</f>
        <v>4.52245135983114</v>
      </c>
      <c r="AM181" s="17" t="n">
        <f aca="false">IFERROR(IF(AV181&lt;($AM$7-$AL$7)/($AN$7-$AL$7),$AL$7+SQRT(AV181*($AN$7-$AL$7)*($AM$7-$AL$7)),$AN$7-SQRT((1-AV181)*($AN$7-$AL$7)*($AN$7-$AM$7))),$AM$7)</f>
        <v>1.15829047589516</v>
      </c>
      <c r="AN181" s="17" t="n">
        <f aca="false">IFERROR(IF(AW181&lt;($AM$8-$AL$8)/($AN$8-$AL$8),$AL$8+SQRT(AW181*($AN$8-$AL$8)*($AM$8-$AL$8)),$AN$8-SQRT((1-AW181)*($AN$8-$AL$8)*($AN$8-$AM$8))),$AM$8)</f>
        <v>1.15724997684423</v>
      </c>
      <c r="AO181" s="17" t="n">
        <f aca="false">IFERROR(IF(AX181&lt;($AM$9-$AL$9)/($AN$9-$AL$9),$AL$9+SQRT(AX181*($AN$9-$AL$9)*($AM$9-$AL$9)),$AN$9-SQRT((1-AX181)*($AN$9-$AL$9)*($AN$9-$AM$9))),$AM$9)</f>
        <v>1.04883046007193</v>
      </c>
      <c r="AP181" s="17" t="n">
        <f aca="false">IFERROR(IF(AY181&lt;($AM$10-$AL$10)/($AN$10-$AL$10),$AL$10+SQRT(AY181*($AN$10-$AL$10)*($AM$10-$AL$10)),$AN$10-SQRT((1-AY181)*($AN$10-$AL$10)*($AN$10-$AM$10))),$AM$10)</f>
        <v>0.805227698248594</v>
      </c>
      <c r="AQ181" s="17" t="n">
        <f aca="false">IFERROR(IF(AZ181&lt;($AM$11-$AL$11)/($AN$11-$AL$11),$AL$11+SQRT(AZ181*($AN$11-$AL$11)*($AM$11-$AL$11)),$AN$11-SQRT((1-AZ181)*($AN$11-$AL$11)*($AN$11-$AM$11))),$AM$11)</f>
        <v>0.605134518838587</v>
      </c>
      <c r="AR181" s="17" t="n">
        <f aca="false">SUMPRODUCT((B24:B31&lt;=$B$6)*(C24:C31*AM181+D24:D31*AO181*$B$8*AQ181)/(1+AL181/100)^B24:B31)+C32*AM181*AP181/(1+AL181/100)^$B$6</f>
        <v>9277536.81330537</v>
      </c>
      <c r="AS181" s="17" t="n">
        <f aca="false">SUMPRODUCT((K24:K26&lt;=$B$6)*(L24:L26*AN181+M24:M26*AO181*$B$8*AQ181)/(1+AL181/100)^K24:K26)+L27*AN181*AP181/(1+AL181/100)^$B$6</f>
        <v>9568663.48524426</v>
      </c>
      <c r="AT181" s="17" t="n">
        <f aca="false">AS181-AR181</f>
        <v>291126.671938885</v>
      </c>
      <c r="AU181" s="17" t="n">
        <f aca="true">RAND()</f>
        <v>0.693087636779872</v>
      </c>
      <c r="AV181" s="17" t="n">
        <f aca="true">RAND()</f>
        <v>0.925238783897461</v>
      </c>
      <c r="AW181" s="17" t="n">
        <f aca="true">RAND()</f>
        <v>0.923532739596489</v>
      </c>
      <c r="AX181" s="17" t="n">
        <f aca="true">RAND()</f>
        <v>0.39685100420868</v>
      </c>
      <c r="AY181" s="17" t="n">
        <f aca="true">RAND()</f>
        <v>0.372655791112539</v>
      </c>
      <c r="AZ181" s="17" t="n">
        <f aca="true">RAND()</f>
        <v>0.380028875864718</v>
      </c>
    </row>
    <row r="182" customFormat="false" ht="15" hidden="false" customHeight="false" outlineLevel="0" collapsed="false">
      <c r="A182" s="0" t="s">
        <v>210</v>
      </c>
      <c r="B182" s="0" t="n">
        <f aca="false">IF(K25&lt;=$B$6,$B$7+K25,NA())</f>
        <v>2046</v>
      </c>
      <c r="C182" s="0" t="n">
        <v>2</v>
      </c>
      <c r="D182" s="0" t="n">
        <f aca="false">M25*$B$10</f>
        <v>9</v>
      </c>
      <c r="E182" s="14" t="n">
        <f aca="false">O25</f>
        <v>79572.42</v>
      </c>
      <c r="AK182" s="0" t="n">
        <v>169</v>
      </c>
      <c r="AL182" s="17" t="n">
        <f aca="false">IFERROR(IF(AU182&lt;($AM$6-$AL$6)/($AN$6-$AL$6),$AL$6+SQRT(AU182*($AN$6-$AL$6)*($AM$6-$AL$6)),$AN$6-SQRT((1-AU182)*($AN$6-$AL$6)*($AN$6-$AM$6))),$AM$6)</f>
        <v>3.32920460257393</v>
      </c>
      <c r="AM182" s="17" t="n">
        <f aca="false">IFERROR(IF(AV182&lt;($AM$7-$AL$7)/($AN$7-$AL$7),$AL$7+SQRT(AV182*($AN$7-$AL$7)*($AM$7-$AL$7)),$AN$7-SQRT((1-AV182)*($AN$7-$AL$7)*($AN$7-$AM$7))),$AM$7)</f>
        <v>1.06656984495249</v>
      </c>
      <c r="AN182" s="17" t="n">
        <f aca="false">IFERROR(IF(AW182&lt;($AM$8-$AL$8)/($AN$8-$AL$8),$AL$8+SQRT(AW182*($AN$8-$AL$8)*($AM$8-$AL$8)),$AN$8-SQRT((1-AW182)*($AN$8-$AL$8)*($AN$8-$AM$8))),$AM$8)</f>
        <v>1.17553887496931</v>
      </c>
      <c r="AO182" s="17" t="n">
        <f aca="false">IFERROR(IF(AX182&lt;($AM$9-$AL$9)/($AN$9-$AL$9),$AL$9+SQRT(AX182*($AN$9-$AL$9)*($AM$9-$AL$9)),$AN$9-SQRT((1-AX182)*($AN$9-$AL$9)*($AN$9-$AM$9))),$AM$9)</f>
        <v>1.53085451195586</v>
      </c>
      <c r="AP182" s="17" t="n">
        <f aca="false">IFERROR(IF(AY182&lt;($AM$10-$AL$10)/($AN$10-$AL$10),$AL$10+SQRT(AY182*($AN$10-$AL$10)*($AM$10-$AL$10)),$AN$10-SQRT((1-AY182)*($AN$10-$AL$10)*($AN$10-$AM$10))),$AM$10)</f>
        <v>0.892338385352598</v>
      </c>
      <c r="AQ182" s="17" t="n">
        <f aca="false">IFERROR(IF(AZ182&lt;($AM$11-$AL$11)/($AN$11-$AL$11),$AL$11+SQRT(AZ182*($AN$11-$AL$11)*($AM$11-$AL$11)),$AN$11-SQRT((1-AZ182)*($AN$11-$AL$11)*($AN$11-$AM$11))),$AM$11)</f>
        <v>0.759574236384418</v>
      </c>
      <c r="AR182" s="17" t="n">
        <f aca="false">SUMPRODUCT((B24:B31&lt;=$B$6)*(C24:C31*AM182+D24:D31*AO182*$B$8*AQ182)/(1+AL182/100)^B24:B31)+C32*AM182*AP182/(1+AL182/100)^$B$6</f>
        <v>9256790.3043597</v>
      </c>
      <c r="AS182" s="17" t="n">
        <f aca="false">SUMPRODUCT((K24:K26&lt;=$B$6)*(L24:L26*AN182+M24:M26*AO182*$B$8*AQ182)/(1+AL182/100)^K24:K26)+L27*AN182*AP182/(1+AL182/100)^$B$6</f>
        <v>9588393.97792905</v>
      </c>
      <c r="AT182" s="17" t="n">
        <f aca="false">AS182-AR182</f>
        <v>331603.673569346</v>
      </c>
      <c r="AU182" s="17" t="n">
        <f aca="true">RAND()</f>
        <v>0.32626305751178</v>
      </c>
      <c r="AV182" s="17" t="n">
        <f aca="true">RAND()</f>
        <v>0.700918917504414</v>
      </c>
      <c r="AW182" s="17" t="n">
        <f aca="true">RAND()</f>
        <v>0.950715918748118</v>
      </c>
      <c r="AX182" s="17" t="n">
        <f aca="true">RAND()</f>
        <v>0.853268340698549</v>
      </c>
      <c r="AY182" s="17" t="n">
        <f aca="true">RAND()</f>
        <v>0.615717634484333</v>
      </c>
      <c r="AZ182" s="17" t="n">
        <f aca="true">RAND()</f>
        <v>0.764063070162712</v>
      </c>
    </row>
    <row r="183" customFormat="false" ht="15" hidden="false" customHeight="false" outlineLevel="0" collapsed="false">
      <c r="A183" s="0" t="s">
        <v>211</v>
      </c>
      <c r="B183" s="0" t="n">
        <f aca="false">IF(K26&lt;=$B$6,$B$7+K26,NA())</f>
        <v>2054</v>
      </c>
      <c r="C183" s="0" t="n">
        <v>2</v>
      </c>
      <c r="D183" s="0" t="n">
        <f aca="false">M26*$B$10</f>
        <v>18</v>
      </c>
      <c r="E183" s="14" t="n">
        <f aca="false">O26</f>
        <v>159144.84</v>
      </c>
      <c r="AK183" s="0" t="n">
        <v>170</v>
      </c>
      <c r="AL183" s="17" t="n">
        <f aca="false">IFERROR(IF(AU183&lt;($AM$6-$AL$6)/($AN$6-$AL$6),$AL$6+SQRT(AU183*($AN$6-$AL$6)*($AM$6-$AL$6)),$AN$6-SQRT((1-AU183)*($AN$6-$AL$6)*($AN$6-$AM$6))),$AM$6)</f>
        <v>3.71374364868659</v>
      </c>
      <c r="AM183" s="17" t="n">
        <f aca="false">IFERROR(IF(AV183&lt;($AM$7-$AL$7)/($AN$7-$AL$7),$AL$7+SQRT(AV183*($AN$7-$AL$7)*($AM$7-$AL$7)),$AN$7-SQRT((1-AV183)*($AN$7-$AL$7)*($AN$7-$AM$7))),$AM$7)</f>
        <v>1.09635218661823</v>
      </c>
      <c r="AN183" s="17" t="n">
        <f aca="false">IFERROR(IF(AW183&lt;($AM$8-$AL$8)/($AN$8-$AL$8),$AL$8+SQRT(AW183*($AN$8-$AL$8)*($AM$8-$AL$8)),$AN$8-SQRT((1-AW183)*($AN$8-$AL$8)*($AN$8-$AM$8))),$AM$8)</f>
        <v>1.03352783557119</v>
      </c>
      <c r="AO183" s="17" t="n">
        <f aca="false">IFERROR(IF(AX183&lt;($AM$9-$AL$9)/($AN$9-$AL$9),$AL$9+SQRT(AX183*($AN$9-$AL$9)*($AM$9-$AL$9)),$AN$9-SQRT((1-AX183)*($AN$9-$AL$9)*($AN$9-$AM$9))),$AM$9)</f>
        <v>1.54912357485364</v>
      </c>
      <c r="AP183" s="17" t="n">
        <f aca="false">IFERROR(IF(AY183&lt;($AM$10-$AL$10)/($AN$10-$AL$10),$AL$10+SQRT(AY183*($AN$10-$AL$10)*($AM$10-$AL$10)),$AN$10-SQRT((1-AY183)*($AN$10-$AL$10)*($AN$10-$AM$10))),$AM$10)</f>
        <v>0.991279057132826</v>
      </c>
      <c r="AQ183" s="17" t="n">
        <f aca="false">IFERROR(IF(AZ183&lt;($AM$11-$AL$11)/($AN$11-$AL$11),$AL$11+SQRT(AZ183*($AN$11-$AL$11)*($AM$11-$AL$11)),$AN$11-SQRT((1-AZ183)*($AN$11-$AL$11)*($AN$11-$AM$11))),$AM$11)</f>
        <v>0.696857369889526</v>
      </c>
      <c r="AR183" s="17" t="n">
        <f aca="false">SUMPRODUCT((B24:B31&lt;=$B$6)*(C24:C31*AM183+D24:D31*AO183*$B$8*AQ183)/(1+AL183/100)^B24:B31)+C32*AM183*AP183/(1+AL183/100)^$B$6</f>
        <v>9267062.38253094</v>
      </c>
      <c r="AS183" s="17" t="n">
        <f aca="false">SUMPRODUCT((K24:K26&lt;=$B$6)*(L24:L26*AN183+M24:M26*AO183*$B$8*AQ183)/(1+AL183/100)^K24:K26)+L27*AN183*AP183/(1+AL183/100)^$B$6</f>
        <v>8401865.83437192</v>
      </c>
      <c r="AT183" s="17" t="n">
        <f aca="false">AS183-AR183</f>
        <v>-865196.54815902</v>
      </c>
      <c r="AU183" s="17" t="n">
        <f aca="true">RAND()</f>
        <v>0.460025959672614</v>
      </c>
      <c r="AV183" s="17" t="n">
        <f aca="true">RAND()</f>
        <v>0.79015421727111</v>
      </c>
      <c r="AW183" s="17" t="n">
        <f aca="true">RAND()</f>
        <v>0.583464906911166</v>
      </c>
      <c r="AX183" s="17" t="n">
        <f aca="true">RAND()</f>
        <v>0.86447363283149</v>
      </c>
      <c r="AY183" s="17" t="n">
        <f aca="true">RAND()</f>
        <v>0.965420447909275</v>
      </c>
      <c r="AZ183" s="17" t="n">
        <f aca="true">RAND()</f>
        <v>0.624916513508996</v>
      </c>
    </row>
    <row r="184" customFormat="false" ht="15" hidden="false" customHeight="false" outlineLevel="0" collapsed="false">
      <c r="AK184" s="0" t="n">
        <v>171</v>
      </c>
      <c r="AL184" s="0" t="n">
        <f aca="false">IFERROR(IF(AU184&lt;($AM$6-$AL$6)/($AN$6-$AL$6),$AL$6+SQRT(AU184*($AN$6-$AL$6)*($AM$6-$AL$6)),$AN$6-SQRT((1-AU184)*($AN$6-$AL$6)*($AN$6-$AM$6))),$AM$6)</f>
        <v>3.0584719917041</v>
      </c>
      <c r="AM184" s="0" t="n">
        <f aca="false">IFERROR(IF(AV184&lt;($AM$7-$AL$7)/($AN$7-$AL$7),$AL$7+SQRT(AV184*($AN$7-$AL$7)*($AM$7-$AL$7)),$AN$7-SQRT((1-AV184)*($AN$7-$AL$7)*($AN$7-$AM$7))),$AM$7)</f>
        <v>1.14224209269329</v>
      </c>
      <c r="AN184" s="0" t="n">
        <f aca="false">IFERROR(IF(AW184&lt;($AM$8-$AL$8)/($AN$8-$AL$8),$AL$8+SQRT(AW184*($AN$8-$AL$8)*($AM$8-$AL$8)),$AN$8-SQRT((1-AW184)*($AN$8-$AL$8)*($AN$8-$AM$8))),$AM$8)</f>
        <v>0.989139552642434</v>
      </c>
      <c r="AO184" s="0" t="n">
        <f aca="false">IFERROR(IF(AX184&lt;($AM$9-$AL$9)/($AN$9-$AL$9),$AL$9+SQRT(AX184*($AN$9-$AL$9)*($AM$9-$AL$9)),$AN$9-SQRT((1-AX184)*($AN$9-$AL$9)*($AN$9-$AM$9))),$AM$9)</f>
        <v>1.40628106603763</v>
      </c>
      <c r="AP184" s="0" t="n">
        <f aca="false">IFERROR(IF(AY184&lt;($AM$10-$AL$10)/($AN$10-$AL$10),$AL$10+SQRT(AY184*($AN$10-$AL$10)*($AM$10-$AL$10)),$AN$10-SQRT((1-AY184)*($AN$10-$AL$10)*($AN$10-$AM$10))),$AM$10)</f>
        <v>0.576878322371361</v>
      </c>
      <c r="AQ184" s="0" t="n">
        <f aca="false">IFERROR(IF(AZ184&lt;($AM$11-$AL$11)/($AN$11-$AL$11),$AL$11+SQRT(AZ184*($AN$11-$AL$11)*($AM$11-$AL$11)),$AN$11-SQRT((1-AZ184)*($AN$11-$AL$11)*($AN$11-$AM$11))),$AM$11)</f>
        <v>0.916367224593909</v>
      </c>
      <c r="AR184" s="0" t="n">
        <f aca="false">SUMPRODUCT((B24:B31&lt;=$B$6)*(C24:C31*AM184+D24:D31*AO184*$B$8*AQ184)/(1+AL184/100)^B24:B31)+C32*AM184*AP184/(1+AL184/100)^$B$6</f>
        <v>10128998.6078907</v>
      </c>
      <c r="AS184" s="0" t="n">
        <f aca="false">SUMPRODUCT((K24:K26&lt;=$B$6)*(L24:L26*AN184+M24:M26*AO184*$B$8*AQ184)/(1+AL184/100)^K24:K26)+L27*AN184*AP184/(1+AL184/100)^$B$6</f>
        <v>8340687.73234588</v>
      </c>
      <c r="AT184" s="0" t="n">
        <f aca="false">AS184-AR184</f>
        <v>-1788310.87554486</v>
      </c>
      <c r="AU184" s="0" t="n">
        <f aca="true">RAND()</f>
        <v>0.223217847990948</v>
      </c>
      <c r="AV184" s="0" t="n">
        <f aca="true">RAND()</f>
        <v>0.896784297003368</v>
      </c>
      <c r="AW184" s="0" t="n">
        <f aca="true">RAND()</f>
        <v>0.397486337486443</v>
      </c>
      <c r="AX184" s="0" t="n">
        <f aca="true">RAND()</f>
        <v>0.76499855163639</v>
      </c>
      <c r="AY184" s="0" t="n">
        <f aca="true">RAND()</f>
        <v>0.0236411058025395</v>
      </c>
      <c r="AZ184" s="0" t="n">
        <f aca="true">RAND()</f>
        <v>0.971451260726018</v>
      </c>
    </row>
    <row r="185" customFormat="false" ht="15" hidden="false" customHeight="false" outlineLevel="0" collapsed="false">
      <c r="AK185" s="0" t="n">
        <v>172</v>
      </c>
      <c r="AL185" s="0" t="n">
        <f aca="false">IFERROR(IF(AU185&lt;($AM$6-$AL$6)/($AN$6-$AL$6),$AL$6+SQRT(AU185*($AN$6-$AL$6)*($AM$6-$AL$6)),$AN$6-SQRT((1-AU185)*($AN$6-$AL$6)*($AN$6-$AM$6))),$AM$6)</f>
        <v>3.72933743977068</v>
      </c>
      <c r="AM185" s="0" t="n">
        <f aca="false">IFERROR(IF(AV185&lt;($AM$7-$AL$7)/($AN$7-$AL$7),$AL$7+SQRT(AV185*($AN$7-$AL$7)*($AM$7-$AL$7)),$AN$7-SQRT((1-AV185)*($AN$7-$AL$7)*($AN$7-$AM$7))),$AM$7)</f>
        <v>1.09226439864582</v>
      </c>
      <c r="AN185" s="0" t="n">
        <f aca="false">IFERROR(IF(AW185&lt;($AM$8-$AL$8)/($AN$8-$AL$8),$AL$8+SQRT(AW185*($AN$8-$AL$8)*($AM$8-$AL$8)),$AN$8-SQRT((1-AW185)*($AN$8-$AL$8)*($AN$8-$AM$8))),$AM$8)</f>
        <v>1.14939748942643</v>
      </c>
      <c r="AO185" s="0" t="n">
        <f aca="false">IFERROR(IF(AX185&lt;($AM$9-$AL$9)/($AN$9-$AL$9),$AL$9+SQRT(AX185*($AN$9-$AL$9)*($AM$9-$AL$9)),$AN$9-SQRT((1-AX185)*($AN$9-$AL$9)*($AN$9-$AM$9))),$AM$9)</f>
        <v>0.920902148018521</v>
      </c>
      <c r="AP185" s="0" t="n">
        <f aca="false">IFERROR(IF(AY185&lt;($AM$10-$AL$10)/($AN$10-$AL$10),$AL$10+SQRT(AY185*($AN$10-$AL$10)*($AM$10-$AL$10)),$AN$10-SQRT((1-AY185)*($AN$10-$AL$10)*($AN$10-$AM$10))),$AM$10)</f>
        <v>0.818783969634599</v>
      </c>
      <c r="AQ185" s="0" t="n">
        <f aca="false">IFERROR(IF(AZ185&lt;($AM$11-$AL$11)/($AN$11-$AL$11),$AL$11+SQRT(AZ185*($AN$11-$AL$11)*($AM$11-$AL$11)),$AN$11-SQRT((1-AZ185)*($AN$11-$AL$11)*($AN$11-$AM$11))),$AM$11)</f>
        <v>0.884005842086491</v>
      </c>
      <c r="AR185" s="0" t="n">
        <f aca="false">SUMPRODUCT((B24:B31&lt;=$B$6)*(C24:C31*AM185+D24:D31*AO185*$B$8*AQ185)/(1+AL185/100)^B24:B31)+C32*AM185*AP185/(1+AL185/100)^$B$6</f>
        <v>9169135.90737301</v>
      </c>
      <c r="AS185" s="0" t="n">
        <f aca="false">SUMPRODUCT((K24:K26&lt;=$B$6)*(L24:L26*AN185+M24:M26*AO185*$B$8*AQ185)/(1+AL185/100)^K24:K26)+L27*AN185*AP185/(1+AL185/100)^$B$6</f>
        <v>9446499.18220641</v>
      </c>
      <c r="AT185" s="0" t="n">
        <f aca="false">AS185-AR185</f>
        <v>277363.274833402</v>
      </c>
      <c r="AU185" s="0" t="n">
        <f aca="true">RAND()</f>
        <v>0.465138320855711</v>
      </c>
      <c r="AV185" s="0" t="n">
        <f aca="true">RAND()</f>
        <v>0.778839822803857</v>
      </c>
      <c r="AW185" s="0" t="n">
        <f aca="true">RAND()</f>
        <v>0.910036754367068</v>
      </c>
      <c r="AX185" s="0" t="n">
        <f aca="true">RAND()</f>
        <v>0.23621149094214</v>
      </c>
      <c r="AY185" s="0" t="n">
        <f aca="true">RAND()</f>
        <v>0.406492877183972</v>
      </c>
      <c r="AZ185" s="0" t="n">
        <f aca="true">RAND()</f>
        <v>0.94508308297933</v>
      </c>
    </row>
    <row r="186" customFormat="false" ht="15" hidden="false" customHeight="false" outlineLevel="0" collapsed="false">
      <c r="AK186" s="0" t="n">
        <v>173</v>
      </c>
      <c r="AL186" s="0" t="n">
        <f aca="false">IFERROR(IF(AU186&lt;($AM$6-$AL$6)/($AN$6-$AL$6),$AL$6+SQRT(AU186*($AN$6-$AL$6)*($AM$6-$AL$6)),$AN$6-SQRT((1-AU186)*($AN$6-$AL$6)*($AN$6-$AM$6))),$AM$6)</f>
        <v>3.34001224560393</v>
      </c>
      <c r="AM186" s="0" t="n">
        <f aca="false">IFERROR(IF(AV186&lt;($AM$7-$AL$7)/($AN$7-$AL$7),$AL$7+SQRT(AV186*($AN$7-$AL$7)*($AM$7-$AL$7)),$AN$7-SQRT((1-AV186)*($AN$7-$AL$7)*($AN$7-$AM$7))),$AM$7)</f>
        <v>0.86995346937106</v>
      </c>
      <c r="AN186" s="0" t="n">
        <f aca="false">IFERROR(IF(AW186&lt;($AM$8-$AL$8)/($AN$8-$AL$8),$AL$8+SQRT(AW186*($AN$8-$AL$8)*($AM$8-$AL$8)),$AN$8-SQRT((1-AW186)*($AN$8-$AL$8)*($AN$8-$AM$8))),$AM$8)</f>
        <v>1.1367761566374</v>
      </c>
      <c r="AO186" s="0" t="n">
        <f aca="false">IFERROR(IF(AX186&lt;($AM$9-$AL$9)/($AN$9-$AL$9),$AL$9+SQRT(AX186*($AN$9-$AL$9)*($AM$9-$AL$9)),$AN$9-SQRT((1-AX186)*($AN$9-$AL$9)*($AN$9-$AM$9))),$AM$9)</f>
        <v>1.33361708229889</v>
      </c>
      <c r="AP186" s="0" t="n">
        <f aca="false">IFERROR(IF(AY186&lt;($AM$10-$AL$10)/($AN$10-$AL$10),$AL$10+SQRT(AY186*($AN$10-$AL$10)*($AM$10-$AL$10)),$AN$10-SQRT((1-AY186)*($AN$10-$AL$10)*($AN$10-$AM$10))),$AM$10)</f>
        <v>0.993915650514065</v>
      </c>
      <c r="AQ186" s="0" t="n">
        <f aca="false">IFERROR(IF(AZ186&lt;($AM$11-$AL$11)/($AN$11-$AL$11),$AL$11+SQRT(AZ186*($AN$11-$AL$11)*($AM$11-$AL$11)),$AN$11-SQRT((1-AZ186)*($AN$11-$AL$11)*($AN$11-$AM$11))),$AM$11)</f>
        <v>0.81580394883068</v>
      </c>
      <c r="AR186" s="0" t="n">
        <f aca="false">SUMPRODUCT((B24:B31&lt;=$B$6)*(C24:C31*AM186+D24:D31*AO186*$B$8*AQ186)/(1+AL186/100)^B24:B31)+C32*AM186*AP186/(1+AL186/100)^$B$6</f>
        <v>7577681.21186214</v>
      </c>
      <c r="AS186" s="0" t="n">
        <f aca="false">SUMPRODUCT((K24:K26&lt;=$B$6)*(L24:L26*AN186+M24:M26*AO186*$B$8*AQ186)/(1+AL186/100)^K24:K26)+L27*AN186*AP186/(1+AL186/100)^$B$6</f>
        <v>9178927.07512854</v>
      </c>
      <c r="AT186" s="0" t="n">
        <f aca="false">AS186-AR186</f>
        <v>1601245.8632664</v>
      </c>
      <c r="AU186" s="0" t="n">
        <f aca="true">RAND()</f>
        <v>0.330224481883541</v>
      </c>
      <c r="AV186" s="0" t="n">
        <f aca="true">RAND()</f>
        <v>0.0543720875227535</v>
      </c>
      <c r="AW186" s="0" t="n">
        <f aca="true">RAND()</f>
        <v>0.886047655948451</v>
      </c>
      <c r="AX186" s="0" t="n">
        <f aca="true">RAND()</f>
        <v>0.703955871330768</v>
      </c>
      <c r="AY186" s="0" t="n">
        <f aca="true">RAND()</f>
        <v>0.975810679290927</v>
      </c>
      <c r="AZ186" s="0" t="n">
        <f aca="true">RAND()</f>
        <v>0.861517611157671</v>
      </c>
    </row>
    <row r="187" customFormat="false" ht="15" hidden="false" customHeight="false" outlineLevel="0" collapsed="false">
      <c r="AK187" s="0" t="n">
        <v>174</v>
      </c>
      <c r="AL187" s="0" t="n">
        <f aca="false">IFERROR(IF(AU187&lt;($AM$6-$AL$6)/($AN$6-$AL$6),$AL$6+SQRT(AU187*($AN$6-$AL$6)*($AM$6-$AL$6)),$AN$6-SQRT((1-AU187)*($AN$6-$AL$6)*($AN$6-$AM$6))),$AM$6)</f>
        <v>6.33087422999243</v>
      </c>
      <c r="AM187" s="0" t="n">
        <f aca="false">IFERROR(IF(AV187&lt;($AM$7-$AL$7)/($AN$7-$AL$7),$AL$7+SQRT(AV187*($AN$7-$AL$7)*($AM$7-$AL$7)),$AN$7-SQRT((1-AV187)*($AN$7-$AL$7)*($AN$7-$AM$7))),$AM$7)</f>
        <v>0.917837364931174</v>
      </c>
      <c r="AN187" s="0" t="n">
        <f aca="false">IFERROR(IF(AW187&lt;($AM$8-$AL$8)/($AN$8-$AL$8),$AL$8+SQRT(AW187*($AN$8-$AL$8)*($AM$8-$AL$8)),$AN$8-SQRT((1-AW187)*($AN$8-$AL$8)*($AN$8-$AM$8))),$AM$8)</f>
        <v>0.96014927839453</v>
      </c>
      <c r="AO187" s="0" t="n">
        <f aca="false">IFERROR(IF(AX187&lt;($AM$9-$AL$9)/($AN$9-$AL$9),$AL$9+SQRT(AX187*($AN$9-$AL$9)*($AM$9-$AL$9)),$AN$9-SQRT((1-AX187)*($AN$9-$AL$9)*($AN$9-$AM$9))),$AM$9)</f>
        <v>1.05140594101522</v>
      </c>
      <c r="AP187" s="0" t="n">
        <f aca="false">IFERROR(IF(AY187&lt;($AM$10-$AL$10)/($AN$10-$AL$10),$AL$10+SQRT(AY187*($AN$10-$AL$10)*($AM$10-$AL$10)),$AN$10-SQRT((1-AY187)*($AN$10-$AL$10)*($AN$10-$AM$10))),$AM$10)</f>
        <v>0.651306532954624</v>
      </c>
      <c r="AQ187" s="0" t="n">
        <f aca="false">IFERROR(IF(AZ187&lt;($AM$11-$AL$11)/($AN$11-$AL$11),$AL$11+SQRT(AZ187*($AN$11-$AL$11)*($AM$11-$AL$11)),$AN$11-SQRT((1-AZ187)*($AN$11-$AL$11)*($AN$11-$AM$11))),$AM$11)</f>
        <v>0.62979309218124</v>
      </c>
      <c r="AR187" s="0" t="n">
        <f aca="false">SUMPRODUCT((B24:B31&lt;=$B$6)*(C24:C31*AM187+D24:D31*AO187*$B$8*AQ187)/(1+AL187/100)^B24:B31)+C32*AM187*AP187/(1+AL187/100)^$B$6</f>
        <v>6841185.50903723</v>
      </c>
      <c r="AS187" s="0" t="n">
        <f aca="false">SUMPRODUCT((K24:K26&lt;=$B$6)*(L24:L26*AN187+M24:M26*AO187*$B$8*AQ187)/(1+AL187/100)^K24:K26)+L27*AN187*AP187/(1+AL187/100)^$B$6</f>
        <v>8073205.66079251</v>
      </c>
      <c r="AT187" s="0" t="n">
        <f aca="false">AS187-AR187</f>
        <v>1232020.15175528</v>
      </c>
      <c r="AU187" s="0" t="n">
        <f aca="true">RAND()</f>
        <v>0.977613535195589</v>
      </c>
      <c r="AV187" s="0" t="n">
        <f aca="true">RAND()</f>
        <v>0.154284939710251</v>
      </c>
      <c r="AW187" s="0" t="n">
        <f aca="true">RAND()</f>
        <v>0.284975459669873</v>
      </c>
      <c r="AX187" s="0" t="n">
        <f aca="true">RAND()</f>
        <v>0.400112874172515</v>
      </c>
      <c r="AY187" s="0" t="n">
        <f aca="true">RAND()</f>
        <v>0.0915746676589949</v>
      </c>
      <c r="AZ187" s="0" t="n">
        <f aca="true">RAND()</f>
        <v>0.443932586328424</v>
      </c>
    </row>
    <row r="188" customFormat="false" ht="15" hidden="false" customHeight="false" outlineLevel="0" collapsed="false">
      <c r="AK188" s="0" t="n">
        <v>175</v>
      </c>
      <c r="AL188" s="0" t="n">
        <f aca="false">IFERROR(IF(AU188&lt;($AM$6-$AL$6)/($AN$6-$AL$6),$AL$6+SQRT(AU188*($AN$6-$AL$6)*($AM$6-$AL$6)),$AN$6-SQRT((1-AU188)*($AN$6-$AL$6)*($AN$6-$AM$6))),$AM$6)</f>
        <v>3.54760171964959</v>
      </c>
      <c r="AM188" s="0" t="n">
        <f aca="false">IFERROR(IF(AV188&lt;($AM$7-$AL$7)/($AN$7-$AL$7),$AL$7+SQRT(AV188*($AN$7-$AL$7)*($AM$7-$AL$7)),$AN$7-SQRT((1-AV188)*($AN$7-$AL$7)*($AN$7-$AM$7))),$AM$7)</f>
        <v>0.98840366249943</v>
      </c>
      <c r="AN188" s="0" t="n">
        <f aca="false">IFERROR(IF(AW188&lt;($AM$8-$AL$8)/($AN$8-$AL$8),$AL$8+SQRT(AW188*($AN$8-$AL$8)*($AM$8-$AL$8)),$AN$8-SQRT((1-AW188)*($AN$8-$AL$8)*($AN$8-$AM$8))),$AM$8)</f>
        <v>1.01215087762744</v>
      </c>
      <c r="AO188" s="0" t="n">
        <f aca="false">IFERROR(IF(AX188&lt;($AM$9-$AL$9)/($AN$9-$AL$9),$AL$9+SQRT(AX188*($AN$9-$AL$9)*($AM$9-$AL$9)),$AN$9-SQRT((1-AX188)*($AN$9-$AL$9)*($AN$9-$AM$9))),$AM$9)</f>
        <v>1.00423300824911</v>
      </c>
      <c r="AP188" s="0" t="n">
        <f aca="false">IFERROR(IF(AY188&lt;($AM$10-$AL$10)/($AN$10-$AL$10),$AL$10+SQRT(AY188*($AN$10-$AL$10)*($AM$10-$AL$10)),$AN$10-SQRT((1-AY188)*($AN$10-$AL$10)*($AN$10-$AM$10))),$AM$10)</f>
        <v>0.620429796276847</v>
      </c>
      <c r="AQ188" s="0" t="n">
        <f aca="false">IFERROR(IF(AZ188&lt;($AM$11-$AL$11)/($AN$11-$AL$11),$AL$11+SQRT(AZ188*($AN$11-$AL$11)*($AM$11-$AL$11)),$AN$11-SQRT((1-AZ188)*($AN$11-$AL$11)*($AN$11-$AM$11))),$AM$11)</f>
        <v>0.699982835193858</v>
      </c>
      <c r="AR188" s="0" t="n">
        <f aca="false">SUMPRODUCT((B24:B31&lt;=$B$6)*(C24:C31*AM188+D24:D31*AO188*$B$8*AQ188)/(1+AL188/100)^B24:B31)+C32*AM188*AP188/(1+AL188/100)^$B$6</f>
        <v>8390655.68636169</v>
      </c>
      <c r="AS188" s="0" t="n">
        <f aca="false">SUMPRODUCT((K24:K26&lt;=$B$6)*(L24:L26*AN188+M24:M26*AO188*$B$8*AQ188)/(1+AL188/100)^K24:K26)+L27*AN188*AP188/(1+AL188/100)^$B$6</f>
        <v>8450121.58756192</v>
      </c>
      <c r="AT188" s="0" t="n">
        <f aca="false">AS188-AR188</f>
        <v>59465.9012002256</v>
      </c>
      <c r="AU188" s="0" t="n">
        <f aca="true">RAND()</f>
        <v>0.404047305691676</v>
      </c>
      <c r="AV188" s="0" t="n">
        <f aca="true">RAND()</f>
        <v>0.394399333813324</v>
      </c>
      <c r="AW188" s="0" t="n">
        <f aca="true">RAND()</f>
        <v>0.497135955436462</v>
      </c>
      <c r="AX188" s="0" t="n">
        <f aca="true">RAND()</f>
        <v>0.338965398759589</v>
      </c>
      <c r="AY188" s="0" t="n">
        <f aca="true">RAND()</f>
        <v>0.0580133433251312</v>
      </c>
      <c r="AZ188" s="0" t="n">
        <f aca="true">RAND()</f>
        <v>0.632611023761976</v>
      </c>
    </row>
    <row r="189" customFormat="false" ht="15" hidden="false" customHeight="false" outlineLevel="0" collapsed="false">
      <c r="AK189" s="0" t="n">
        <v>176</v>
      </c>
      <c r="AL189" s="0" t="n">
        <f aca="false">IFERROR(IF(AU189&lt;($AM$6-$AL$6)/($AN$6-$AL$6),$AL$6+SQRT(AU189*($AN$6-$AL$6)*($AM$6-$AL$6)),$AN$6-SQRT((1-AU189)*($AN$6-$AL$6)*($AN$6-$AM$6))),$AM$6)</f>
        <v>3.00435905584928</v>
      </c>
      <c r="AM189" s="0" t="n">
        <f aca="false">IFERROR(IF(AV189&lt;($AM$7-$AL$7)/($AN$7-$AL$7),$AL$7+SQRT(AV189*($AN$7-$AL$7)*($AM$7-$AL$7)),$AN$7-SQRT((1-AV189)*($AN$7-$AL$7)*($AN$7-$AM$7))),$AM$7)</f>
        <v>0.955750961811243</v>
      </c>
      <c r="AN189" s="0" t="n">
        <f aca="false">IFERROR(IF(AW189&lt;($AM$8-$AL$8)/($AN$8-$AL$8),$AL$8+SQRT(AW189*($AN$8-$AL$8)*($AM$8-$AL$8)),$AN$8-SQRT((1-AW189)*($AN$8-$AL$8)*($AN$8-$AM$8))),$AM$8)</f>
        <v>1.0714822818329</v>
      </c>
      <c r="AO189" s="0" t="n">
        <f aca="false">IFERROR(IF(AX189&lt;($AM$9-$AL$9)/($AN$9-$AL$9),$AL$9+SQRT(AX189*($AN$9-$AL$9)*($AM$9-$AL$9)),$AN$9-SQRT((1-AX189)*($AN$9-$AL$9)*($AN$9-$AM$9))),$AM$9)</f>
        <v>1.85268804000069</v>
      </c>
      <c r="AP189" s="0" t="n">
        <f aca="false">IFERROR(IF(AY189&lt;($AM$10-$AL$10)/($AN$10-$AL$10),$AL$10+SQRT(AY189*($AN$10-$AL$10)*($AM$10-$AL$10)),$AN$10-SQRT((1-AY189)*($AN$10-$AL$10)*($AN$10-$AM$10))),$AM$10)</f>
        <v>0.896647659167283</v>
      </c>
      <c r="AQ189" s="0" t="n">
        <f aca="false">IFERROR(IF(AZ189&lt;($AM$11-$AL$11)/($AN$11-$AL$11),$AL$11+SQRT(AZ189*($AN$11-$AL$11)*($AM$11-$AL$11)),$AN$11-SQRT((1-AZ189)*($AN$11-$AL$11)*($AN$11-$AM$11))),$AM$11)</f>
        <v>0.638709786894913</v>
      </c>
      <c r="AR189" s="0" t="n">
        <f aca="false">SUMPRODUCT((B24:B31&lt;=$B$6)*(C24:C31*AM189+D24:D31*AO189*$B$8*AQ189)/(1+AL189/100)^B24:B31)+C32*AM189*AP189/(1+AL189/100)^$B$6</f>
        <v>8500178.57141317</v>
      </c>
      <c r="AS189" s="0" t="n">
        <f aca="false">SUMPRODUCT((K24:K26&lt;=$B$6)*(L24:L26*AN189+M24:M26*AO189*$B$8*AQ189)/(1+AL189/100)^K24:K26)+L27*AN189*AP189/(1+AL189/100)^$B$6</f>
        <v>8712191.23540632</v>
      </c>
      <c r="AT189" s="0" t="n">
        <f aca="false">AS189-AR189</f>
        <v>212012.66399315</v>
      </c>
      <c r="AU189" s="0" t="n">
        <f aca="true">RAND()</f>
        <v>0.201742672271315</v>
      </c>
      <c r="AV189" s="0" t="n">
        <f aca="true">RAND()</f>
        <v>0.269537356723636</v>
      </c>
      <c r="AW189" s="0" t="n">
        <f aca="true">RAND()</f>
        <v>0.716723771559226</v>
      </c>
      <c r="AX189" s="0" t="n">
        <f aca="true">RAND()</f>
        <v>0.985532790960775</v>
      </c>
      <c r="AY189" s="0" t="n">
        <f aca="true">RAND()</f>
        <v>0.62931746209154</v>
      </c>
      <c r="AZ189" s="0" t="n">
        <f aca="true">RAND()</f>
        <v>0.468262529544479</v>
      </c>
    </row>
    <row r="190" customFormat="false" ht="15" hidden="false" customHeight="false" outlineLevel="0" collapsed="false">
      <c r="AK190" s="0" t="n">
        <v>177</v>
      </c>
      <c r="AL190" s="0" t="n">
        <f aca="false">IFERROR(IF(AU190&lt;($AM$6-$AL$6)/($AN$6-$AL$6),$AL$6+SQRT(AU190*($AN$6-$AL$6)*($AM$6-$AL$6)),$AN$6-SQRT((1-AU190)*($AN$6-$AL$6)*($AN$6-$AM$6))),$AM$6)</f>
        <v>4.50401085427132</v>
      </c>
      <c r="AM190" s="0" t="n">
        <f aca="false">IFERROR(IF(AV190&lt;($AM$7-$AL$7)/($AN$7-$AL$7),$AL$7+SQRT(AV190*($AN$7-$AL$7)*($AM$7-$AL$7)),$AN$7-SQRT((1-AV190)*($AN$7-$AL$7)*($AN$7-$AM$7))),$AM$7)</f>
        <v>1.03601377694442</v>
      </c>
      <c r="AN190" s="0" t="n">
        <f aca="false">IFERROR(IF(AW190&lt;($AM$8-$AL$8)/($AN$8-$AL$8),$AL$8+SQRT(AW190*($AN$8-$AL$8)*($AM$8-$AL$8)),$AN$8-SQRT((1-AW190)*($AN$8-$AL$8)*($AN$8-$AM$8))),$AM$8)</f>
        <v>0.905562024008971</v>
      </c>
      <c r="AO190" s="0" t="n">
        <f aca="false">IFERROR(IF(AX190&lt;($AM$9-$AL$9)/($AN$9-$AL$9),$AL$9+SQRT(AX190*($AN$9-$AL$9)*($AM$9-$AL$9)),$AN$9-SQRT((1-AX190)*($AN$9-$AL$9)*($AN$9-$AM$9))),$AM$9)</f>
        <v>0.638825045621412</v>
      </c>
      <c r="AP190" s="0" t="n">
        <f aca="false">IFERROR(IF(AY190&lt;($AM$10-$AL$10)/($AN$10-$AL$10),$AL$10+SQRT(AY190*($AN$10-$AL$10)*($AM$10-$AL$10)),$AN$10-SQRT((1-AY190)*($AN$10-$AL$10)*($AN$10-$AM$10))),$AM$10)</f>
        <v>0.689475079179955</v>
      </c>
      <c r="AQ190" s="0" t="n">
        <f aca="false">IFERROR(IF(AZ190&lt;($AM$11-$AL$11)/($AN$11-$AL$11),$AL$11+SQRT(AZ190*($AN$11-$AL$11)*($AM$11-$AL$11)),$AN$11-SQRT((1-AZ190)*($AN$11-$AL$11)*($AN$11-$AM$11))),$AM$11)</f>
        <v>0.834971408523058</v>
      </c>
      <c r="AR190" s="0" t="n">
        <f aca="false">SUMPRODUCT((B24:B31&lt;=$B$6)*(C24:C31*AM190+D24:D31*AO190*$B$8*AQ190)/(1+AL190/100)^B24:B31)+C32*AM190*AP190/(1+AL190/100)^$B$6</f>
        <v>8306102.06422522</v>
      </c>
      <c r="AS190" s="0" t="n">
        <f aca="false">SUMPRODUCT((K24:K26&lt;=$B$6)*(L24:L26*AN190+M24:M26*AO190*$B$8*AQ190)/(1+AL190/100)^K24:K26)+L27*AN190*AP190/(1+AL190/100)^$B$6</f>
        <v>7548394.5526532</v>
      </c>
      <c r="AT190" s="0" t="n">
        <f aca="false">AS190-AR190</f>
        <v>-757707.511572016</v>
      </c>
      <c r="AU190" s="0" t="n">
        <f aca="true">RAND()</f>
        <v>0.688501909220232</v>
      </c>
      <c r="AV190" s="0" t="n">
        <f aca="true">RAND()</f>
        <v>0.592976856376937</v>
      </c>
      <c r="AW190" s="0" t="n">
        <f aca="true">RAND()</f>
        <v>0.123814899031895</v>
      </c>
      <c r="AX190" s="0" t="n">
        <f aca="true">RAND()</f>
        <v>0.0256965243890494</v>
      </c>
      <c r="AY190" s="0" t="n">
        <f aca="true">RAND()</f>
        <v>0.143603222521</v>
      </c>
      <c r="AZ190" s="0" t="n">
        <f aca="true">RAND()</f>
        <v>0.888839036714843</v>
      </c>
    </row>
    <row r="191" customFormat="false" ht="15" hidden="false" customHeight="false" outlineLevel="0" collapsed="false">
      <c r="AK191" s="0" t="n">
        <v>178</v>
      </c>
      <c r="AL191" s="0" t="n">
        <f aca="false">IFERROR(IF(AU191&lt;($AM$6-$AL$6)/($AN$6-$AL$6),$AL$6+SQRT(AU191*($AN$6-$AL$6)*($AM$6-$AL$6)),$AN$6-SQRT((1-AU191)*($AN$6-$AL$6)*($AN$6-$AM$6))),$AM$6)</f>
        <v>2.95274451074326</v>
      </c>
      <c r="AM191" s="0" t="n">
        <f aca="false">IFERROR(IF(AV191&lt;($AM$7-$AL$7)/($AN$7-$AL$7),$AL$7+SQRT(AV191*($AN$7-$AL$7)*($AM$7-$AL$7)),$AN$7-SQRT((1-AV191)*($AN$7-$AL$7)*($AN$7-$AM$7))),$AM$7)</f>
        <v>0.814700873959013</v>
      </c>
      <c r="AN191" s="0" t="n">
        <f aca="false">IFERROR(IF(AW191&lt;($AM$8-$AL$8)/($AN$8-$AL$8),$AL$8+SQRT(AW191*($AN$8-$AL$8)*($AM$8-$AL$8)),$AN$8-SQRT((1-AW191)*($AN$8-$AL$8)*($AN$8-$AM$8))),$AM$8)</f>
        <v>0.86233939603483</v>
      </c>
      <c r="AO191" s="0" t="n">
        <f aca="false">IFERROR(IF(AX191&lt;($AM$9-$AL$9)/($AN$9-$AL$9),$AL$9+SQRT(AX191*($AN$9-$AL$9)*($AM$9-$AL$9)),$AN$9-SQRT((1-AX191)*($AN$9-$AL$9)*($AN$9-$AM$9))),$AM$9)</f>
        <v>0.845339318538581</v>
      </c>
      <c r="AP191" s="0" t="n">
        <f aca="false">IFERROR(IF(AY191&lt;($AM$10-$AL$10)/($AN$10-$AL$10),$AL$10+SQRT(AY191*($AN$10-$AL$10)*($AM$10-$AL$10)),$AN$10-SQRT((1-AY191)*($AN$10-$AL$10)*($AN$10-$AM$10))),$AM$10)</f>
        <v>0.935753904164606</v>
      </c>
      <c r="AQ191" s="0" t="n">
        <f aca="false">IFERROR(IF(AZ191&lt;($AM$11-$AL$11)/($AN$11-$AL$11),$AL$11+SQRT(AZ191*($AN$11-$AL$11)*($AM$11-$AL$11)),$AN$11-SQRT((1-AZ191)*($AN$11-$AL$11)*($AN$11-$AM$11))),$AM$11)</f>
        <v>0.803489631525678</v>
      </c>
      <c r="AR191" s="0" t="n">
        <f aca="false">SUMPRODUCT((B24:B31&lt;=$B$6)*(C24:C31*AM191+D24:D31*AO191*$B$8*AQ191)/(1+AL191/100)^B24:B31)+C32*AM191*AP191/(1+AL191/100)^$B$6</f>
        <v>7160931.38642361</v>
      </c>
      <c r="AS191" s="0" t="n">
        <f aca="false">SUMPRODUCT((K24:K26&lt;=$B$6)*(L24:L26*AN191+M24:M26*AO191*$B$8*AQ191)/(1+AL191/100)^K24:K26)+L27*AN191*AP191/(1+AL191/100)^$B$6</f>
        <v>6944636.32979995</v>
      </c>
      <c r="AT191" s="0" t="n">
        <f aca="false">AS191-AR191</f>
        <v>-216295.056623667</v>
      </c>
      <c r="AU191" s="0" t="n">
        <f aca="true">RAND()</f>
        <v>0.181544420550283</v>
      </c>
      <c r="AV191" s="0" t="n">
        <f aca="true">RAND()</f>
        <v>0.00240128550176424</v>
      </c>
      <c r="AW191" s="0" t="n">
        <f aca="true">RAND()</f>
        <v>0.0431800033109707</v>
      </c>
      <c r="AX191" s="0" t="n">
        <f aca="true">RAND()</f>
        <v>0.159012326571588</v>
      </c>
      <c r="AY191" s="0" t="n">
        <f aca="true">RAND()</f>
        <v>0.759525859978785</v>
      </c>
      <c r="AZ191" s="0" t="n">
        <f aca="true">RAND()</f>
        <v>0.842382347273821</v>
      </c>
    </row>
    <row r="192" customFormat="false" ht="15" hidden="false" customHeight="false" outlineLevel="0" collapsed="false">
      <c r="AK192" s="0" t="n">
        <v>179</v>
      </c>
      <c r="AL192" s="0" t="n">
        <f aca="false">IFERROR(IF(AU192&lt;($AM$6-$AL$6)/($AN$6-$AL$6),$AL$6+SQRT(AU192*($AN$6-$AL$6)*($AM$6-$AL$6)),$AN$6-SQRT((1-AU192)*($AN$6-$AL$6)*($AN$6-$AM$6))),$AM$6)</f>
        <v>3.82172963650532</v>
      </c>
      <c r="AM192" s="0" t="n">
        <f aca="false">IFERROR(IF(AV192&lt;($AM$7-$AL$7)/($AN$7-$AL$7),$AL$7+SQRT(AV192*($AN$7-$AL$7)*($AM$7-$AL$7)),$AN$7-SQRT((1-AV192)*($AN$7-$AL$7)*($AN$7-$AM$7))),$AM$7)</f>
        <v>1.05191148000521</v>
      </c>
      <c r="AN192" s="0" t="n">
        <f aca="false">IFERROR(IF(AW192&lt;($AM$8-$AL$8)/($AN$8-$AL$8),$AL$8+SQRT(AW192*($AN$8-$AL$8)*($AM$8-$AL$8)),$AN$8-SQRT((1-AW192)*($AN$8-$AL$8)*($AN$8-$AM$8))),$AM$8)</f>
        <v>1.0599448695727</v>
      </c>
      <c r="AO192" s="0" t="n">
        <f aca="false">IFERROR(IF(AX192&lt;($AM$9-$AL$9)/($AN$9-$AL$9),$AL$9+SQRT(AX192*($AN$9-$AL$9)*($AM$9-$AL$9)),$AN$9-SQRT((1-AX192)*($AN$9-$AL$9)*($AN$9-$AM$9))),$AM$9)</f>
        <v>0.919786759453867</v>
      </c>
      <c r="AP192" s="0" t="n">
        <f aca="false">IFERROR(IF(AY192&lt;($AM$10-$AL$10)/($AN$10-$AL$10),$AL$10+SQRT(AY192*($AN$10-$AL$10)*($AM$10-$AL$10)),$AN$10-SQRT((1-AY192)*($AN$10-$AL$10)*($AN$10-$AM$10))),$AM$10)</f>
        <v>0.946153308463649</v>
      </c>
      <c r="AQ192" s="0" t="n">
        <f aca="false">IFERROR(IF(AZ192&lt;($AM$11-$AL$11)/($AN$11-$AL$11),$AL$11+SQRT(AZ192*($AN$11-$AL$11)*($AM$11-$AL$11)),$AN$11-SQRT((1-AZ192)*($AN$11-$AL$11)*($AN$11-$AM$11))),$AM$11)</f>
        <v>0.670144348798795</v>
      </c>
      <c r="AR192" s="0" t="n">
        <f aca="false">SUMPRODUCT((B24:B31&lt;=$B$6)*(C24:C31*AM192+D24:D31*AO192*$B$8*AQ192)/(1+AL192/100)^B24:B31)+C32*AM192*AP192/(1+AL192/100)^$B$6</f>
        <v>8727370.48647846</v>
      </c>
      <c r="AS192" s="0" t="n">
        <f aca="false">SUMPRODUCT((K24:K26&lt;=$B$6)*(L24:L26*AN192+M24:M26*AO192*$B$8*AQ192)/(1+AL192/100)^K24:K26)+L27*AN192*AP192/(1+AL192/100)^$B$6</f>
        <v>8613917.39805368</v>
      </c>
      <c r="AT192" s="0" t="n">
        <f aca="false">AS192-AR192</f>
        <v>-113453.088424785</v>
      </c>
      <c r="AU192" s="0" t="n">
        <f aca="true">RAND()</f>
        <v>0.494929874826569</v>
      </c>
      <c r="AV192" s="0" t="n">
        <f aca="true">RAND()</f>
        <v>0.651208339966888</v>
      </c>
      <c r="AW192" s="0" t="n">
        <f aca="true">RAND()</f>
        <v>0.678924865762344</v>
      </c>
      <c r="AX192" s="0" t="n">
        <f aca="true">RAND()</f>
        <v>0.234961231217038</v>
      </c>
      <c r="AY192" s="0" t="n">
        <f aca="true">RAND()</f>
        <v>0.796211098612239</v>
      </c>
      <c r="AZ192" s="0" t="n">
        <f aca="true">RAND()</f>
        <v>0.555898977022975</v>
      </c>
    </row>
    <row r="193" customFormat="false" ht="15" hidden="false" customHeight="false" outlineLevel="0" collapsed="false">
      <c r="AK193" s="0" t="n">
        <v>180</v>
      </c>
      <c r="AL193" s="0" t="n">
        <f aca="false">IFERROR(IF(AU193&lt;($AM$6-$AL$6)/($AN$6-$AL$6),$AL$6+SQRT(AU193*($AN$6-$AL$6)*($AM$6-$AL$6)),$AN$6-SQRT((1-AU193)*($AN$6-$AL$6)*($AN$6-$AM$6))),$AM$6)</f>
        <v>2.3018788694603</v>
      </c>
      <c r="AM193" s="0" t="n">
        <f aca="false">IFERROR(IF(AV193&lt;($AM$7-$AL$7)/($AN$7-$AL$7),$AL$7+SQRT(AV193*($AN$7-$AL$7)*($AM$7-$AL$7)),$AN$7-SQRT((1-AV193)*($AN$7-$AL$7)*($AN$7-$AM$7))),$AM$7)</f>
        <v>1.07356733590512</v>
      </c>
      <c r="AN193" s="0" t="n">
        <f aca="false">IFERROR(IF(AW193&lt;($AM$8-$AL$8)/($AN$8-$AL$8),$AL$8+SQRT(AW193*($AN$8-$AL$8)*($AM$8-$AL$8)),$AN$8-SQRT((1-AW193)*($AN$8-$AL$8)*($AN$8-$AM$8))),$AM$8)</f>
        <v>0.945915658591493</v>
      </c>
      <c r="AO193" s="0" t="n">
        <f aca="false">IFERROR(IF(AX193&lt;($AM$9-$AL$9)/($AN$9-$AL$9),$AL$9+SQRT(AX193*($AN$9-$AL$9)*($AM$9-$AL$9)),$AN$9-SQRT((1-AX193)*($AN$9-$AL$9)*($AN$9-$AM$9))),$AM$9)</f>
        <v>0.764803129057944</v>
      </c>
      <c r="AP193" s="0" t="n">
        <f aca="false">IFERROR(IF(AY193&lt;($AM$10-$AL$10)/($AN$10-$AL$10),$AL$10+SQRT(AY193*($AN$10-$AL$10)*($AM$10-$AL$10)),$AN$10-SQRT((1-AY193)*($AN$10-$AL$10)*($AN$10-$AM$10))),$AM$10)</f>
        <v>0.875821870043824</v>
      </c>
      <c r="AQ193" s="0" t="n">
        <f aca="false">IFERROR(IF(AZ193&lt;($AM$11-$AL$11)/($AN$11-$AL$11),$AL$11+SQRT(AZ193*($AN$11-$AL$11)*($AM$11-$AL$11)),$AN$11-SQRT((1-AZ193)*($AN$11-$AL$11)*($AN$11-$AM$11))),$AM$11)</f>
        <v>0.402763604688855</v>
      </c>
      <c r="AR193" s="0" t="n">
        <f aca="false">SUMPRODUCT((B24:B31&lt;=$B$6)*(C24:C31*AM193+D24:D31*AO193*$B$8*AQ193)/(1+AL193/100)^B24:B31)+C32*AM193*AP193/(1+AL193/100)^$B$6</f>
        <v>9634092.87583206</v>
      </c>
      <c r="AS193" s="0" t="n">
        <f aca="false">SUMPRODUCT((K24:K26&lt;=$B$6)*(L24:L26*AN193+M24:M26*AO193*$B$8*AQ193)/(1+AL193/100)^K24:K26)+L27*AN193*AP193/(1+AL193/100)^$B$6</f>
        <v>7525143.81806736</v>
      </c>
      <c r="AT193" s="0" t="n">
        <f aca="false">AS193-AR193</f>
        <v>-2108949.0577647</v>
      </c>
      <c r="AU193" s="0" t="n">
        <f aca="true">RAND()</f>
        <v>0.0182261703653261</v>
      </c>
      <c r="AV193" s="0" t="n">
        <f aca="true">RAND()</f>
        <v>0.723302355914506</v>
      </c>
      <c r="AW193" s="0" t="n">
        <f aca="true">RAND()</f>
        <v>0.236570882468769</v>
      </c>
      <c r="AX193" s="0" t="n">
        <f aca="true">RAND()</f>
        <v>0.0934942628785039</v>
      </c>
      <c r="AY193" s="0" t="n">
        <f aca="true">RAND()</f>
        <v>0.564968312012948</v>
      </c>
      <c r="AZ193" s="0" t="n">
        <f aca="true">RAND()</f>
        <v>0.0431035038720292</v>
      </c>
    </row>
    <row r="194" customFormat="false" ht="15" hidden="false" customHeight="false" outlineLevel="0" collapsed="false">
      <c r="AK194" s="0" t="n">
        <v>181</v>
      </c>
      <c r="AL194" s="0" t="n">
        <f aca="false">IFERROR(IF(AU194&lt;($AM$6-$AL$6)/($AN$6-$AL$6),$AL$6+SQRT(AU194*($AN$6-$AL$6)*($AM$6-$AL$6)),$AN$6-SQRT((1-AU194)*($AN$6-$AL$6)*($AN$6-$AM$6))),$AM$6)</f>
        <v>3.69229968015929</v>
      </c>
      <c r="AM194" s="0" t="n">
        <f aca="false">IFERROR(IF(AV194&lt;($AM$7-$AL$7)/($AN$7-$AL$7),$AL$7+SQRT(AV194*($AN$7-$AL$7)*($AM$7-$AL$7)),$AN$7-SQRT((1-AV194)*($AN$7-$AL$7)*($AN$7-$AM$7))),$AM$7)</f>
        <v>0.926921482875553</v>
      </c>
      <c r="AN194" s="0" t="n">
        <f aca="false">IFERROR(IF(AW194&lt;($AM$8-$AL$8)/($AN$8-$AL$8),$AL$8+SQRT(AW194*($AN$8-$AL$8)*($AM$8-$AL$8)),$AN$8-SQRT((1-AW194)*($AN$8-$AL$8)*($AN$8-$AM$8))),$AM$8)</f>
        <v>1.03714014529516</v>
      </c>
      <c r="AO194" s="0" t="n">
        <f aca="false">IFERROR(IF(AX194&lt;($AM$9-$AL$9)/($AN$9-$AL$9),$AL$9+SQRT(AX194*($AN$9-$AL$9)*($AM$9-$AL$9)),$AN$9-SQRT((1-AX194)*($AN$9-$AL$9)*($AN$9-$AM$9))),$AM$9)</f>
        <v>1.3451586079416</v>
      </c>
      <c r="AP194" s="0" t="n">
        <f aca="false">IFERROR(IF(AY194&lt;($AM$10-$AL$10)/($AN$10-$AL$10),$AL$10+SQRT(AY194*($AN$10-$AL$10)*($AM$10-$AL$10)),$AN$10-SQRT((1-AY194)*($AN$10-$AL$10)*($AN$10-$AM$10))),$AM$10)</f>
        <v>0.707087043178847</v>
      </c>
      <c r="AQ194" s="0" t="n">
        <f aca="false">IFERROR(IF(AZ194&lt;($AM$11-$AL$11)/($AN$11-$AL$11),$AL$11+SQRT(AZ194*($AN$11-$AL$11)*($AM$11-$AL$11)),$AN$11-SQRT((1-AZ194)*($AN$11-$AL$11)*($AN$11-$AM$11))),$AM$11)</f>
        <v>0.716021940725242</v>
      </c>
      <c r="AR194" s="0" t="n">
        <f aca="false">SUMPRODUCT((B24:B31&lt;=$B$6)*(C24:C31*AM194+D24:D31*AO194*$B$8*AQ194)/(1+AL194/100)^B24:B31)+C32*AM194*AP194/(1+AL194/100)^$B$6</f>
        <v>7883966.33377247</v>
      </c>
      <c r="AS194" s="0" t="n">
        <f aca="false">SUMPRODUCT((K24:K26&lt;=$B$6)*(L24:L26*AN194+M24:M26*AO194*$B$8*AQ194)/(1+AL194/100)^K24:K26)+L27*AN194*AP194/(1+AL194/100)^$B$6</f>
        <v>8625664.72346023</v>
      </c>
      <c r="AT194" s="0" t="n">
        <f aca="false">AS194-AR194</f>
        <v>741698.389687761</v>
      </c>
      <c r="AU194" s="0" t="n">
        <f aca="true">RAND()</f>
        <v>0.452955929706283</v>
      </c>
      <c r="AV194" s="0" t="n">
        <f aca="true">RAND()</f>
        <v>0.178989586836991</v>
      </c>
      <c r="AW194" s="0" t="n">
        <f aca="true">RAND()</f>
        <v>0.597250508933656</v>
      </c>
      <c r="AX194" s="0" t="n">
        <f aca="true">RAND()</f>
        <v>0.714121834164678</v>
      </c>
      <c r="AY194" s="0" t="n">
        <f aca="true">RAND()</f>
        <v>0.171540173810231</v>
      </c>
      <c r="AZ194" s="0" t="n">
        <f aca="true">RAND()</f>
        <v>0.670842701430785</v>
      </c>
    </row>
    <row r="195" customFormat="false" ht="15" hidden="false" customHeight="false" outlineLevel="0" collapsed="false">
      <c r="AK195" s="0" t="n">
        <v>182</v>
      </c>
      <c r="AL195" s="0" t="n">
        <f aca="false">IFERROR(IF(AU195&lt;($AM$6-$AL$6)/($AN$6-$AL$6),$AL$6+SQRT(AU195*($AN$6-$AL$6)*($AM$6-$AL$6)),$AN$6-SQRT((1-AU195)*($AN$6-$AL$6)*($AN$6-$AM$6))),$AM$6)</f>
        <v>6.81157147326805</v>
      </c>
      <c r="AM195" s="0" t="n">
        <f aca="false">IFERROR(IF(AV195&lt;($AM$7-$AL$7)/($AN$7-$AL$7),$AL$7+SQRT(AV195*($AN$7-$AL$7)*($AM$7-$AL$7)),$AN$7-SQRT((1-AV195)*($AN$7-$AL$7)*($AN$7-$AM$7))),$AM$7)</f>
        <v>1.0146981033307</v>
      </c>
      <c r="AN195" s="0" t="n">
        <f aca="false">IFERROR(IF(AW195&lt;($AM$8-$AL$8)/($AN$8-$AL$8),$AL$8+SQRT(AW195*($AN$8-$AL$8)*($AM$8-$AL$8)),$AN$8-SQRT((1-AW195)*($AN$8-$AL$8)*($AN$8-$AM$8))),$AM$8)</f>
        <v>1.0363480791557</v>
      </c>
      <c r="AO195" s="0" t="n">
        <f aca="false">IFERROR(IF(AX195&lt;($AM$9-$AL$9)/($AN$9-$AL$9),$AL$9+SQRT(AX195*($AN$9-$AL$9)*($AM$9-$AL$9)),$AN$9-SQRT((1-AX195)*($AN$9-$AL$9)*($AN$9-$AM$9))),$AM$9)</f>
        <v>1.04706685138337</v>
      </c>
      <c r="AP195" s="0" t="n">
        <f aca="false">IFERROR(IF(AY195&lt;($AM$10-$AL$10)/($AN$10-$AL$10),$AL$10+SQRT(AY195*($AN$10-$AL$10)*($AM$10-$AL$10)),$AN$10-SQRT((1-AY195)*($AN$10-$AL$10)*($AN$10-$AM$10))),$AM$10)</f>
        <v>0.764764859788876</v>
      </c>
      <c r="AQ195" s="0" t="n">
        <f aca="false">IFERROR(IF(AZ195&lt;($AM$11-$AL$11)/($AN$11-$AL$11),$AL$11+SQRT(AZ195*($AN$11-$AL$11)*($AM$11-$AL$11)),$AN$11-SQRT((1-AZ195)*($AN$11-$AL$11)*($AN$11-$AM$11))),$AM$11)</f>
        <v>0.540850760047912</v>
      </c>
      <c r="AR195" s="0" t="n">
        <f aca="false">SUMPRODUCT((B24:B31&lt;=$B$6)*(C24:C31*AM195+D24:D31*AO195*$B$8*AQ195)/(1+AL195/100)^B24:B31)+C32*AM195*AP195/(1+AL195/100)^$B$6</f>
        <v>7393626.9608999</v>
      </c>
      <c r="AS195" s="0" t="n">
        <f aca="false">SUMPRODUCT((K24:K26&lt;=$B$6)*(L24:L26*AN195+M24:M26*AO195*$B$8*AQ195)/(1+AL195/100)^K24:K26)+L27*AN195*AP195/(1+AL195/100)^$B$6</f>
        <v>8679010.08520317</v>
      </c>
      <c r="AT195" s="0" t="n">
        <f aca="false">AS195-AR195</f>
        <v>1285383.12430327</v>
      </c>
      <c r="AU195" s="0" t="n">
        <f aca="true">RAND()</f>
        <v>0.998224734515681</v>
      </c>
      <c r="AV195" s="0" t="n">
        <f aca="true">RAND()</f>
        <v>0.507849043767367</v>
      </c>
      <c r="AW195" s="0" t="n">
        <f aca="true">RAND()</f>
        <v>0.594247615284799</v>
      </c>
      <c r="AX195" s="0" t="n">
        <f aca="true">RAND()</f>
        <v>0.394612276178402</v>
      </c>
      <c r="AY195" s="0" t="n">
        <f aca="true">RAND()</f>
        <v>0.280401723916093</v>
      </c>
      <c r="AZ195" s="0" t="n">
        <f aca="true">RAND()</f>
        <v>0.236771790267987</v>
      </c>
    </row>
    <row r="196" customFormat="false" ht="15" hidden="false" customHeight="false" outlineLevel="0" collapsed="false">
      <c r="AK196" s="0" t="n">
        <v>183</v>
      </c>
      <c r="AL196" s="0" t="n">
        <f aca="false">IFERROR(IF(AU196&lt;($AM$6-$AL$6)/($AN$6-$AL$6),$AL$6+SQRT(AU196*($AN$6-$AL$6)*($AM$6-$AL$6)),$AN$6-SQRT((1-AU196)*($AN$6-$AL$6)*($AN$6-$AM$6))),$AM$6)</f>
        <v>4.26871357950426</v>
      </c>
      <c r="AM196" s="0" t="n">
        <f aca="false">IFERROR(IF(AV196&lt;($AM$7-$AL$7)/($AN$7-$AL$7),$AL$7+SQRT(AV196*($AN$7-$AL$7)*($AM$7-$AL$7)),$AN$7-SQRT((1-AV196)*($AN$7-$AL$7)*($AN$7-$AM$7))),$AM$7)</f>
        <v>1.00073951578912</v>
      </c>
      <c r="AN196" s="0" t="n">
        <f aca="false">IFERROR(IF(AW196&lt;($AM$8-$AL$8)/($AN$8-$AL$8),$AL$8+SQRT(AW196*($AN$8-$AL$8)*($AM$8-$AL$8)),$AN$8-SQRT((1-AW196)*($AN$8-$AL$8)*($AN$8-$AM$8))),$AM$8)</f>
        <v>0.953474072947878</v>
      </c>
      <c r="AO196" s="0" t="n">
        <f aca="false">IFERROR(IF(AX196&lt;($AM$9-$AL$9)/($AN$9-$AL$9),$AL$9+SQRT(AX196*($AN$9-$AL$9)*($AM$9-$AL$9)),$AN$9-SQRT((1-AX196)*($AN$9-$AL$9)*($AN$9-$AM$9))),$AM$9)</f>
        <v>1.11880039584753</v>
      </c>
      <c r="AP196" s="0" t="n">
        <f aca="false">IFERROR(IF(AY196&lt;($AM$10-$AL$10)/($AN$10-$AL$10),$AL$10+SQRT(AY196*($AN$10-$AL$10)*($AM$10-$AL$10)),$AN$10-SQRT((1-AY196)*($AN$10-$AL$10)*($AN$10-$AM$10))),$AM$10)</f>
        <v>0.948641233083355</v>
      </c>
      <c r="AQ196" s="0" t="n">
        <f aca="false">IFERROR(IF(AZ196&lt;($AM$11-$AL$11)/($AN$11-$AL$11),$AL$11+SQRT(AZ196*($AN$11-$AL$11)*($AM$11-$AL$11)),$AN$11-SQRT((1-AZ196)*($AN$11-$AL$11)*($AN$11-$AM$11))),$AM$11)</f>
        <v>0.646377643255784</v>
      </c>
      <c r="AR196" s="0" t="n">
        <f aca="false">SUMPRODUCT((B24:B31&lt;=$B$6)*(C24:C31*AM196+D24:D31*AO196*$B$8*AQ196)/(1+AL196/100)^B24:B31)+C32*AM196*AP196/(1+AL196/100)^$B$6</f>
        <v>8150050.12544082</v>
      </c>
      <c r="AS196" s="0" t="n">
        <f aca="false">SUMPRODUCT((K24:K26&lt;=$B$6)*(L24:L26*AN196+M24:M26*AO196*$B$8*AQ196)/(1+AL196/100)^K24:K26)+L27*AN196*AP196/(1+AL196/100)^$B$6</f>
        <v>7803742.33256115</v>
      </c>
      <c r="AT196" s="0" t="n">
        <f aca="false">AS196-AR196</f>
        <v>-346307.79287967</v>
      </c>
      <c r="AU196" s="0" t="n">
        <f aca="true">RAND()</f>
        <v>0.627003724460779</v>
      </c>
      <c r="AV196" s="0" t="n">
        <f aca="true">RAND()</f>
        <v>0.447726320097403</v>
      </c>
      <c r="AW196" s="0" t="n">
        <f aca="true">RAND()</f>
        <v>0.26171434519123</v>
      </c>
      <c r="AX196" s="0" t="n">
        <f aca="true">RAND()</f>
        <v>0.482324838427684</v>
      </c>
      <c r="AY196" s="0" t="n">
        <f aca="true">RAND()</f>
        <v>0.805115824090212</v>
      </c>
      <c r="AZ196" s="0" t="n">
        <f aca="true">RAND()</f>
        <v>0.489703966316046</v>
      </c>
    </row>
    <row r="197" customFormat="false" ht="15" hidden="false" customHeight="false" outlineLevel="0" collapsed="false">
      <c r="AK197" s="0" t="n">
        <v>184</v>
      </c>
      <c r="AL197" s="0" t="n">
        <f aca="false">IFERROR(IF(AU197&lt;($AM$6-$AL$6)/($AN$6-$AL$6),$AL$6+SQRT(AU197*($AN$6-$AL$6)*($AM$6-$AL$6)),$AN$6-SQRT((1-AU197)*($AN$6-$AL$6)*($AN$6-$AM$6))),$AM$6)</f>
        <v>3.56078807178522</v>
      </c>
      <c r="AM197" s="0" t="n">
        <f aca="false">IFERROR(IF(AV197&lt;($AM$7-$AL$7)/($AN$7-$AL$7),$AL$7+SQRT(AV197*($AN$7-$AL$7)*($AM$7-$AL$7)),$AN$7-SQRT((1-AV197)*($AN$7-$AL$7)*($AN$7-$AM$7))),$AM$7)</f>
        <v>0.898831640677253</v>
      </c>
      <c r="AN197" s="0" t="n">
        <f aca="false">IFERROR(IF(AW197&lt;($AM$8-$AL$8)/($AN$8-$AL$8),$AL$8+SQRT(AW197*($AN$8-$AL$8)*($AM$8-$AL$8)),$AN$8-SQRT((1-AW197)*($AN$8-$AL$8)*($AN$8-$AM$8))),$AM$8)</f>
        <v>0.868035349737037</v>
      </c>
      <c r="AO197" s="0" t="n">
        <f aca="false">IFERROR(IF(AX197&lt;($AM$9-$AL$9)/($AN$9-$AL$9),$AL$9+SQRT(AX197*($AN$9-$AL$9)*($AM$9-$AL$9)),$AN$9-SQRT((1-AX197)*($AN$9-$AL$9)*($AN$9-$AM$9))),$AM$9)</f>
        <v>1.59653355012956</v>
      </c>
      <c r="AP197" s="0" t="n">
        <f aca="false">IFERROR(IF(AY197&lt;($AM$10-$AL$10)/($AN$10-$AL$10),$AL$10+SQRT(AY197*($AN$10-$AL$10)*($AM$10-$AL$10)),$AN$10-SQRT((1-AY197)*($AN$10-$AL$10)*($AN$10-$AM$10))),$AM$10)</f>
        <v>0.721448541908995</v>
      </c>
      <c r="AQ197" s="0" t="n">
        <f aca="false">IFERROR(IF(AZ197&lt;($AM$11-$AL$11)/($AN$11-$AL$11),$AL$11+SQRT(AZ197*($AN$11-$AL$11)*($AM$11-$AL$11)),$AN$11-SQRT((1-AZ197)*($AN$11-$AL$11)*($AN$11-$AM$11))),$AM$11)</f>
        <v>0.642488597569158</v>
      </c>
      <c r="AR197" s="0" t="n">
        <f aca="false">SUMPRODUCT((B24:B31&lt;=$B$6)*(C24:C31*AM197+D24:D31*AO197*$B$8*AQ197)/(1+AL197/100)^B24:B31)+C32*AM197*AP197/(1+AL197/100)^$B$6</f>
        <v>7726971.72381451</v>
      </c>
      <c r="AS197" s="0" t="n">
        <f aca="false">SUMPRODUCT((K24:K26&lt;=$B$6)*(L24:L26*AN197+M24:M26*AO197*$B$8*AQ197)/(1+AL197/100)^K24:K26)+L27*AN197*AP197/(1+AL197/100)^$B$6</f>
        <v>7226383.62149614</v>
      </c>
      <c r="AT197" s="0" t="n">
        <f aca="false">AS197-AR197</f>
        <v>-500588.10231837</v>
      </c>
      <c r="AU197" s="0" t="n">
        <f aca="true">RAND()</f>
        <v>0.408591065641259</v>
      </c>
      <c r="AV197" s="0" t="n">
        <f aca="true">RAND()</f>
        <v>0.108529924432863</v>
      </c>
      <c r="AW197" s="0" t="n">
        <f aca="true">RAND()</f>
        <v>0.0514312090426771</v>
      </c>
      <c r="AX197" s="0" t="n">
        <f aca="true">RAND()</f>
        <v>0.891476549219295</v>
      </c>
      <c r="AY197" s="0" t="n">
        <f aca="true">RAND()</f>
        <v>0.19615782685448</v>
      </c>
      <c r="AZ197" s="0" t="n">
        <f aca="true">RAND()</f>
        <v>0.478769140673014</v>
      </c>
    </row>
    <row r="198" customFormat="false" ht="15" hidden="false" customHeight="false" outlineLevel="0" collapsed="false">
      <c r="AK198" s="0" t="n">
        <v>185</v>
      </c>
      <c r="AL198" s="0" t="n">
        <f aca="false">IFERROR(IF(AU198&lt;($AM$6-$AL$6)/($AN$6-$AL$6),$AL$6+SQRT(AU198*($AN$6-$AL$6)*($AM$6-$AL$6)),$AN$6-SQRT((1-AU198)*($AN$6-$AL$6)*($AN$6-$AM$6))),$AM$6)</f>
        <v>4.77323220674329</v>
      </c>
      <c r="AM198" s="0" t="n">
        <f aca="false">IFERROR(IF(AV198&lt;($AM$7-$AL$7)/($AN$7-$AL$7),$AL$7+SQRT(AV198*($AN$7-$AL$7)*($AM$7-$AL$7)),$AN$7-SQRT((1-AV198)*($AN$7-$AL$7)*($AN$7-$AM$7))),$AM$7)</f>
        <v>1.06836079148939</v>
      </c>
      <c r="AN198" s="0" t="n">
        <f aca="false">IFERROR(IF(AW198&lt;($AM$8-$AL$8)/($AN$8-$AL$8),$AL$8+SQRT(AW198*($AN$8-$AL$8)*($AM$8-$AL$8)),$AN$8-SQRT((1-AW198)*($AN$8-$AL$8)*($AN$8-$AM$8))),$AM$8)</f>
        <v>1.06400953052878</v>
      </c>
      <c r="AO198" s="0" t="n">
        <f aca="false">IFERROR(IF(AX198&lt;($AM$9-$AL$9)/($AN$9-$AL$9),$AL$9+SQRT(AX198*($AN$9-$AL$9)*($AM$9-$AL$9)),$AN$9-SQRT((1-AX198)*($AN$9-$AL$9)*($AN$9-$AM$9))),$AM$9)</f>
        <v>1.11901833428594</v>
      </c>
      <c r="AP198" s="0" t="n">
        <f aca="false">IFERROR(IF(AY198&lt;($AM$10-$AL$10)/($AN$10-$AL$10),$AL$10+SQRT(AY198*($AN$10-$AL$10)*($AM$10-$AL$10)),$AN$10-SQRT((1-AY198)*($AN$10-$AL$10)*($AN$10-$AM$10))),$AM$10)</f>
        <v>0.965655940213584</v>
      </c>
      <c r="AQ198" s="0" t="n">
        <f aca="false">IFERROR(IF(AZ198&lt;($AM$11-$AL$11)/($AN$11-$AL$11),$AL$11+SQRT(AZ198*($AN$11-$AL$11)*($AM$11-$AL$11)),$AN$11-SQRT((1-AZ198)*($AN$11-$AL$11)*($AN$11-$AM$11))),$AM$11)</f>
        <v>0.791325949513471</v>
      </c>
      <c r="AR198" s="0" t="n">
        <f aca="false">SUMPRODUCT((B24:B31&lt;=$B$6)*(C24:C31*AM198+D24:D31*AO198*$B$8*AQ198)/(1+AL198/100)^B24:B31)+C32*AM198*AP198/(1+AL198/100)^$B$6</f>
        <v>8516637.75696721</v>
      </c>
      <c r="AS198" s="0" t="n">
        <f aca="false">SUMPRODUCT((K24:K26&lt;=$B$6)*(L24:L26*AN198+M24:M26*AO198*$B$8*AQ198)/(1+AL198/100)^K24:K26)+L27*AN198*AP198/(1+AL198/100)^$B$6</f>
        <v>8748235.05082922</v>
      </c>
      <c r="AT198" s="0" t="n">
        <f aca="false">AS198-AR198</f>
        <v>231597.293862015</v>
      </c>
      <c r="AU198" s="0" t="n">
        <f aca="true">RAND()</f>
        <v>0.752075259745732</v>
      </c>
      <c r="AV198" s="0" t="n">
        <f aca="true">RAND()</f>
        <v>0.706730648281252</v>
      </c>
      <c r="AW198" s="0" t="n">
        <f aca="true">RAND()</f>
        <v>0.692511513474455</v>
      </c>
      <c r="AX198" s="0" t="n">
        <f aca="true">RAND()</f>
        <v>0.482580869783791</v>
      </c>
      <c r="AY198" s="0" t="n">
        <f aca="true">RAND()</f>
        <v>0.867341818624786</v>
      </c>
      <c r="AZ198" s="0" t="n">
        <f aca="true">RAND()</f>
        <v>0.822265880218553</v>
      </c>
    </row>
    <row r="199" customFormat="false" ht="15" hidden="false" customHeight="false" outlineLevel="0" collapsed="false">
      <c r="AK199" s="0" t="n">
        <v>186</v>
      </c>
      <c r="AL199" s="0" t="n">
        <f aca="false">IFERROR(IF(AU199&lt;($AM$6-$AL$6)/($AN$6-$AL$6),$AL$6+SQRT(AU199*($AN$6-$AL$6)*($AM$6-$AL$6)),$AN$6-SQRT((1-AU199)*($AN$6-$AL$6)*($AN$6-$AM$6))),$AM$6)</f>
        <v>6.03549332547879</v>
      </c>
      <c r="AM199" s="0" t="n">
        <f aca="false">IFERROR(IF(AV199&lt;($AM$7-$AL$7)/($AN$7-$AL$7),$AL$7+SQRT(AV199*($AN$7-$AL$7)*($AM$7-$AL$7)),$AN$7-SQRT((1-AV199)*($AN$7-$AL$7)*($AN$7-$AM$7))),$AM$7)</f>
        <v>0.903195760654319</v>
      </c>
      <c r="AN199" s="0" t="n">
        <f aca="false">IFERROR(IF(AW199&lt;($AM$8-$AL$8)/($AN$8-$AL$8),$AL$8+SQRT(AW199*($AN$8-$AL$8)*($AM$8-$AL$8)),$AN$8-SQRT((1-AW199)*($AN$8-$AL$8)*($AN$8-$AM$8))),$AM$8)</f>
        <v>0.962146859881873</v>
      </c>
      <c r="AO199" s="0" t="n">
        <f aca="false">IFERROR(IF(AX199&lt;($AM$9-$AL$9)/($AN$9-$AL$9),$AL$9+SQRT(AX199*($AN$9-$AL$9)*($AM$9-$AL$9)),$AN$9-SQRT((1-AX199)*($AN$9-$AL$9)*($AN$9-$AM$9))),$AM$9)</f>
        <v>1.13976997533744</v>
      </c>
      <c r="AP199" s="0" t="n">
        <f aca="false">IFERROR(IF(AY199&lt;($AM$10-$AL$10)/($AN$10-$AL$10),$AL$10+SQRT(AY199*($AN$10-$AL$10)*($AM$10-$AL$10)),$AN$10-SQRT((1-AY199)*($AN$10-$AL$10)*($AN$10-$AM$10))),$AM$10)</f>
        <v>0.879946497433149</v>
      </c>
      <c r="AQ199" s="0" t="n">
        <f aca="false">IFERROR(IF(AZ199&lt;($AM$11-$AL$11)/($AN$11-$AL$11),$AL$11+SQRT(AZ199*($AN$11-$AL$11)*($AM$11-$AL$11)),$AN$11-SQRT((1-AZ199)*($AN$11-$AL$11)*($AN$11-$AM$11))),$AM$11)</f>
        <v>0.812026021710943</v>
      </c>
      <c r="AR199" s="0" t="n">
        <f aca="false">SUMPRODUCT((B24:B31&lt;=$B$6)*(C24:C31*AM199+D24:D31*AO199*$B$8*AQ199)/(1+AL199/100)^B24:B31)+C32*AM199*AP199/(1+AL199/100)^$B$6</f>
        <v>6856596.317107</v>
      </c>
      <c r="AS199" s="0" t="n">
        <f aca="false">SUMPRODUCT((K24:K26&lt;=$B$6)*(L24:L26*AN199+M24:M26*AO199*$B$8*AQ199)/(1+AL199/100)^K24:K26)+L27*AN199*AP199/(1+AL199/100)^$B$6</f>
        <v>8021084.21146258</v>
      </c>
      <c r="AT199" s="0" t="n">
        <f aca="false">AS199-AR199</f>
        <v>1164487.89435559</v>
      </c>
      <c r="AU199" s="0" t="n">
        <f aca="true">RAND()</f>
        <v>0.953486343740202</v>
      </c>
      <c r="AV199" s="0" t="n">
        <f aca="true">RAND()</f>
        <v>0.118326277966927</v>
      </c>
      <c r="AW199" s="0" t="n">
        <f aca="true">RAND()</f>
        <v>0.292128935217243</v>
      </c>
      <c r="AX199" s="0" t="n">
        <f aca="true">RAND()</f>
        <v>0.50666953644603</v>
      </c>
      <c r="AY199" s="0" t="n">
        <f aca="true">RAND()</f>
        <v>0.577437363646872</v>
      </c>
      <c r="AZ199" s="0" t="n">
        <f aca="true">RAND()</f>
        <v>0.855778708106879</v>
      </c>
    </row>
    <row r="200" customFormat="false" ht="15" hidden="false" customHeight="false" outlineLevel="0" collapsed="false">
      <c r="AK200" s="0" t="n">
        <v>187</v>
      </c>
      <c r="AL200" s="0" t="n">
        <f aca="false">IFERROR(IF(AU200&lt;($AM$6-$AL$6)/($AN$6-$AL$6),$AL$6+SQRT(AU200*($AN$6-$AL$6)*($AM$6-$AL$6)),$AN$6-SQRT((1-AU200)*($AN$6-$AL$6)*($AN$6-$AM$6))),$AM$6)</f>
        <v>5.52432283240653</v>
      </c>
      <c r="AM200" s="0" t="n">
        <f aca="false">IFERROR(IF(AV200&lt;($AM$7-$AL$7)/($AN$7-$AL$7),$AL$7+SQRT(AV200*($AN$7-$AL$7)*($AM$7-$AL$7)),$AN$7-SQRT((1-AV200)*($AN$7-$AL$7)*($AN$7-$AM$7))),$AM$7)</f>
        <v>0.997207961642232</v>
      </c>
      <c r="AN200" s="0" t="n">
        <f aca="false">IFERROR(IF(AW200&lt;($AM$8-$AL$8)/($AN$8-$AL$8),$AL$8+SQRT(AW200*($AN$8-$AL$8)*($AM$8-$AL$8)),$AN$8-SQRT((1-AW200)*($AN$8-$AL$8)*($AN$8-$AM$8))),$AM$8)</f>
        <v>1.16641613264042</v>
      </c>
      <c r="AO200" s="0" t="n">
        <f aca="false">IFERROR(IF(AX200&lt;($AM$9-$AL$9)/($AN$9-$AL$9),$AL$9+SQRT(AX200*($AN$9-$AL$9)*($AM$9-$AL$9)),$AN$9-SQRT((1-AX200)*($AN$9-$AL$9)*($AN$9-$AM$9))),$AM$9)</f>
        <v>0.946661447172205</v>
      </c>
      <c r="AP200" s="0" t="n">
        <f aca="false">IFERROR(IF(AY200&lt;($AM$10-$AL$10)/($AN$10-$AL$10),$AL$10+SQRT(AY200*($AN$10-$AL$10)*($AM$10-$AL$10)),$AN$10-SQRT((1-AY200)*($AN$10-$AL$10)*($AN$10-$AM$10))),$AM$10)</f>
        <v>0.807488571302452</v>
      </c>
      <c r="AQ200" s="0" t="n">
        <f aca="false">IFERROR(IF(AZ200&lt;($AM$11-$AL$11)/($AN$11-$AL$11),$AL$11+SQRT(AZ200*($AN$11-$AL$11)*($AM$11-$AL$11)),$AN$11-SQRT((1-AZ200)*($AN$11-$AL$11)*($AN$11-$AM$11))),$AM$11)</f>
        <v>0.966867901628842</v>
      </c>
      <c r="AR200" s="0" t="n">
        <f aca="false">SUMPRODUCT((B24:B31&lt;=$B$6)*(C24:C31*AM200+D24:D31*AO200*$B$8*AQ200)/(1+AL200/100)^B24:B31)+C32*AM200*AP200/(1+AL200/100)^$B$6</f>
        <v>7714592.6792626</v>
      </c>
      <c r="AS200" s="0" t="n">
        <f aca="false">SUMPRODUCT((K24:K26&lt;=$B$6)*(L24:L26*AN200+M24:M26*AO200*$B$8*AQ200)/(1+AL200/100)^K24:K26)+L27*AN200*AP200/(1+AL200/100)^$B$6</f>
        <v>9721297.07119038</v>
      </c>
      <c r="AT200" s="0" t="n">
        <f aca="false">AS200-AR200</f>
        <v>2006704.39192778</v>
      </c>
      <c r="AU200" s="0" t="n">
        <f aca="true">RAND()</f>
        <v>0.891118844852165</v>
      </c>
      <c r="AV200" s="0" t="n">
        <f aca="true">RAND()</f>
        <v>0.432122001500933</v>
      </c>
      <c r="AW200" s="0" t="n">
        <f aca="true">RAND()</f>
        <v>0.93789988548636</v>
      </c>
      <c r="AX200" s="0" t="n">
        <f aca="true">RAND()</f>
        <v>0.266008597853292</v>
      </c>
      <c r="AY200" s="0" t="n">
        <f aca="true">RAND()</f>
        <v>0.378196885926493</v>
      </c>
      <c r="AZ200" s="0" t="n">
        <f aca="true">RAND()</f>
        <v>0.995519445132751</v>
      </c>
    </row>
    <row r="201" customFormat="false" ht="15" hidden="false" customHeight="false" outlineLevel="0" collapsed="false">
      <c r="AK201" s="0" t="n">
        <v>188</v>
      </c>
      <c r="AL201" s="0" t="n">
        <f aca="false">IFERROR(IF(AU201&lt;($AM$6-$AL$6)/($AN$6-$AL$6),$AL$6+SQRT(AU201*($AN$6-$AL$6)*($AM$6-$AL$6)),$AN$6-SQRT((1-AU201)*($AN$6-$AL$6)*($AN$6-$AM$6))),$AM$6)</f>
        <v>2.10014535769281</v>
      </c>
      <c r="AM201" s="0" t="n">
        <f aca="false">IFERROR(IF(AV201&lt;($AM$7-$AL$7)/($AN$7-$AL$7),$AL$7+SQRT(AV201*($AN$7-$AL$7)*($AM$7-$AL$7)),$AN$7-SQRT((1-AV201)*($AN$7-$AL$7)*($AN$7-$AM$7))),$AM$7)</f>
        <v>1.07596671378622</v>
      </c>
      <c r="AN201" s="0" t="n">
        <f aca="false">IFERROR(IF(AW201&lt;($AM$8-$AL$8)/($AN$8-$AL$8),$AL$8+SQRT(AW201*($AN$8-$AL$8)*($AM$8-$AL$8)),$AN$8-SQRT((1-AW201)*($AN$8-$AL$8)*($AN$8-$AM$8))),$AM$8)</f>
        <v>0.91680721967894</v>
      </c>
      <c r="AO201" s="0" t="n">
        <f aca="false">IFERROR(IF(AX201&lt;($AM$9-$AL$9)/($AN$9-$AL$9),$AL$9+SQRT(AX201*($AN$9-$AL$9)*($AM$9-$AL$9)),$AN$9-SQRT((1-AX201)*($AN$9-$AL$9)*($AN$9-$AM$9))),$AM$9)</f>
        <v>1.28667098493811</v>
      </c>
      <c r="AP201" s="0" t="n">
        <f aca="false">IFERROR(IF(AY201&lt;($AM$10-$AL$10)/($AN$10-$AL$10),$AL$10+SQRT(AY201*($AN$10-$AL$10)*($AM$10-$AL$10)),$AN$10-SQRT((1-AY201)*($AN$10-$AL$10)*($AN$10-$AM$10))),$AM$10)</f>
        <v>0.776599937357281</v>
      </c>
      <c r="AQ201" s="0" t="n">
        <f aca="false">IFERROR(IF(AZ201&lt;($AM$11-$AL$11)/($AN$11-$AL$11),$AL$11+SQRT(AZ201*($AN$11-$AL$11)*($AM$11-$AL$11)),$AN$11-SQRT((1-AZ201)*($AN$11-$AL$11)*($AN$11-$AM$11))),$AM$11)</f>
        <v>0.538593446088611</v>
      </c>
      <c r="AR201" s="0" t="n">
        <f aca="false">SUMPRODUCT((B24:B31&lt;=$B$6)*(C24:C31*AM201+D24:D31*AO201*$B$8*AQ201)/(1+AL201/100)^B24:B31)+C32*AM201*AP201/(1+AL201/100)^$B$6</f>
        <v>9936393.81860597</v>
      </c>
      <c r="AS201" s="0" t="n">
        <f aca="false">SUMPRODUCT((K24:K26&lt;=$B$6)*(L24:L26*AN201+M24:M26*AO201*$B$8*AQ201)/(1+AL201/100)^K24:K26)+L27*AN201*AP201/(1+AL201/100)^$B$6</f>
        <v>7421624.64061711</v>
      </c>
      <c r="AT201" s="0" t="n">
        <f aca="false">AS201-AR201</f>
        <v>-2514769.17798886</v>
      </c>
      <c r="AU201" s="0" t="n">
        <f aca="true">RAND()</f>
        <v>0.00200581853348428</v>
      </c>
      <c r="AV201" s="0" t="n">
        <f aca="true">RAND()</f>
        <v>0.730777024796735</v>
      </c>
      <c r="AW201" s="0" t="n">
        <f aca="true">RAND()</f>
        <v>0.151599184101379</v>
      </c>
      <c r="AX201" s="0" t="n">
        <f aca="true">RAND()</f>
        <v>0.660774477513885</v>
      </c>
      <c r="AY201" s="0" t="n">
        <f aca="true">RAND()</f>
        <v>0.306030101384207</v>
      </c>
      <c r="AZ201" s="0" t="n">
        <f aca="true">RAND()</f>
        <v>0.232354418434445</v>
      </c>
    </row>
    <row r="202" customFormat="false" ht="15" hidden="false" customHeight="false" outlineLevel="0" collapsed="false">
      <c r="AK202" s="0" t="n">
        <v>189</v>
      </c>
      <c r="AL202" s="0" t="n">
        <f aca="false">IFERROR(IF(AU202&lt;($AM$6-$AL$6)/($AN$6-$AL$6),$AL$6+SQRT(AU202*($AN$6-$AL$6)*($AM$6-$AL$6)),$AN$6-SQRT((1-AU202)*($AN$6-$AL$6)*($AN$6-$AM$6))),$AM$6)</f>
        <v>5.03824911993458</v>
      </c>
      <c r="AM202" s="0" t="n">
        <f aca="false">IFERROR(IF(AV202&lt;($AM$7-$AL$7)/($AN$7-$AL$7),$AL$7+SQRT(AV202*($AN$7-$AL$7)*($AM$7-$AL$7)),$AN$7-SQRT((1-AV202)*($AN$7-$AL$7)*($AN$7-$AM$7))),$AM$7)</f>
        <v>1.06290700572705</v>
      </c>
      <c r="AN202" s="0" t="n">
        <f aca="false">IFERROR(IF(AW202&lt;($AM$8-$AL$8)/($AN$8-$AL$8),$AL$8+SQRT(AW202*($AN$8-$AL$8)*($AM$8-$AL$8)),$AN$8-SQRT((1-AW202)*($AN$8-$AL$8)*($AN$8-$AM$8))),$AM$8)</f>
        <v>1.07439798257351</v>
      </c>
      <c r="AO202" s="0" t="n">
        <f aca="false">IFERROR(IF(AX202&lt;($AM$9-$AL$9)/($AN$9-$AL$9),$AL$9+SQRT(AX202*($AN$9-$AL$9)*($AM$9-$AL$9)),$AN$9-SQRT((1-AX202)*($AN$9-$AL$9)*($AN$9-$AM$9))),$AM$9)</f>
        <v>0.92280612484969</v>
      </c>
      <c r="AP202" s="0" t="n">
        <f aca="false">IFERROR(IF(AY202&lt;($AM$10-$AL$10)/($AN$10-$AL$10),$AL$10+SQRT(AY202*($AN$10-$AL$10)*($AM$10-$AL$10)),$AN$10-SQRT((1-AY202)*($AN$10-$AL$10)*($AN$10-$AM$10))),$AM$10)</f>
        <v>0.891736567099488</v>
      </c>
      <c r="AQ202" s="0" t="n">
        <f aca="false">IFERROR(IF(AZ202&lt;($AM$11-$AL$11)/($AN$11-$AL$11),$AL$11+SQRT(AZ202*($AN$11-$AL$11)*($AM$11-$AL$11)),$AN$11-SQRT((1-AZ202)*($AN$11-$AL$11)*($AN$11-$AM$11))),$AM$11)</f>
        <v>0.810405262558357</v>
      </c>
      <c r="AR202" s="0" t="n">
        <f aca="false">SUMPRODUCT((B24:B31&lt;=$B$6)*(C24:C31*AM202+D24:D31*AO202*$B$8*AQ202)/(1+AL202/100)^B24:B31)+C32*AM202*AP202/(1+AL202/100)^$B$6</f>
        <v>8343695.45627321</v>
      </c>
      <c r="AS202" s="0" t="n">
        <f aca="false">SUMPRODUCT((K24:K26&lt;=$B$6)*(L24:L26*AN202+M24:M26*AO202*$B$8*AQ202)/(1+AL202/100)^K24:K26)+L27*AN202*AP202/(1+AL202/100)^$B$6</f>
        <v>8881399.59377746</v>
      </c>
      <c r="AT202" s="0" t="n">
        <f aca="false">AS202-AR202</f>
        <v>537704.137504252</v>
      </c>
      <c r="AU202" s="0" t="n">
        <f aca="true">RAND()</f>
        <v>0.807576674228128</v>
      </c>
      <c r="AV202" s="0" t="n">
        <f aca="true">RAND()</f>
        <v>0.688855213279826</v>
      </c>
      <c r="AW202" s="0" t="n">
        <f aca="true">RAND()</f>
        <v>0.725901613117735</v>
      </c>
      <c r="AX202" s="0" t="n">
        <f aca="true">RAND()</f>
        <v>0.238353358947216</v>
      </c>
      <c r="AY202" s="0" t="n">
        <f aca="true">RAND()</f>
        <v>0.613830152011565</v>
      </c>
      <c r="AZ202" s="0" t="n">
        <f aca="true">RAND()</f>
        <v>0.853280961365039</v>
      </c>
    </row>
    <row r="203" customFormat="false" ht="15" hidden="false" customHeight="false" outlineLevel="0" collapsed="false">
      <c r="AK203" s="0" t="n">
        <v>190</v>
      </c>
      <c r="AL203" s="0" t="n">
        <f aca="false">IFERROR(IF(AU203&lt;($AM$6-$AL$6)/($AN$6-$AL$6),$AL$6+SQRT(AU203*($AN$6-$AL$6)*($AM$6-$AL$6)),$AN$6-SQRT((1-AU203)*($AN$6-$AL$6)*($AN$6-$AM$6))),$AM$6)</f>
        <v>4.36300396095073</v>
      </c>
      <c r="AM203" s="0" t="n">
        <f aca="false">IFERROR(IF(AV203&lt;($AM$7-$AL$7)/($AN$7-$AL$7),$AL$7+SQRT(AV203*($AN$7-$AL$7)*($AM$7-$AL$7)),$AN$7-SQRT((1-AV203)*($AN$7-$AL$7)*($AN$7-$AM$7))),$AM$7)</f>
        <v>1.13734701148981</v>
      </c>
      <c r="AN203" s="0" t="n">
        <f aca="false">IFERROR(IF(AW203&lt;($AM$8-$AL$8)/($AN$8-$AL$8),$AL$8+SQRT(AW203*($AN$8-$AL$8)*($AM$8-$AL$8)),$AN$8-SQRT((1-AW203)*($AN$8-$AL$8)*($AN$8-$AM$8))),$AM$8)</f>
        <v>0.926953140301201</v>
      </c>
      <c r="AO203" s="0" t="n">
        <f aca="false">IFERROR(IF(AX203&lt;($AM$9-$AL$9)/($AN$9-$AL$9),$AL$9+SQRT(AX203*($AN$9-$AL$9)*($AM$9-$AL$9)),$AN$9-SQRT((1-AX203)*($AN$9-$AL$9)*($AN$9-$AM$9))),$AM$9)</f>
        <v>1.48611852940931</v>
      </c>
      <c r="AP203" s="0" t="n">
        <f aca="false">IFERROR(IF(AY203&lt;($AM$10-$AL$10)/($AN$10-$AL$10),$AL$10+SQRT(AY203*($AN$10-$AL$10)*($AM$10-$AL$10)),$AN$10-SQRT((1-AY203)*($AN$10-$AL$10)*($AN$10-$AM$10))),$AM$10)</f>
        <v>0.793233831500198</v>
      </c>
      <c r="AQ203" s="0" t="n">
        <f aca="false">IFERROR(IF(AZ203&lt;($AM$11-$AL$11)/($AN$11-$AL$11),$AL$11+SQRT(AZ203*($AN$11-$AL$11)*($AM$11-$AL$11)),$AN$11-SQRT((1-AZ203)*($AN$11-$AL$11)*($AN$11-$AM$11))),$AM$11)</f>
        <v>0.828251106815216</v>
      </c>
      <c r="AR203" s="0" t="n">
        <f aca="false">SUMPRODUCT((B24:B31&lt;=$B$6)*(C24:C31*AM203+D24:D31*AO203*$B$8*AQ203)/(1+AL203/100)^B24:B31)+C32*AM203*AP203/(1+AL203/100)^$B$6</f>
        <v>9338533.08520338</v>
      </c>
      <c r="AS203" s="0" t="n">
        <f aca="false">SUMPRODUCT((K24:K26&lt;=$B$6)*(L24:L26*AN203+M24:M26*AO203*$B$8*AQ203)/(1+AL203/100)^K24:K26)+L27*AN203*AP203/(1+AL203/100)^$B$6</f>
        <v>7723499.73361389</v>
      </c>
      <c r="AT203" s="0" t="n">
        <f aca="false">AS203-AR203</f>
        <v>-1615033.35158948</v>
      </c>
      <c r="AU203" s="0" t="n">
        <f aca="true">RAND()</f>
        <v>0.652312594501924</v>
      </c>
      <c r="AV203" s="0" t="n">
        <f aca="true">RAND()</f>
        <v>0.887193814930869</v>
      </c>
      <c r="AW203" s="0" t="n">
        <f aca="true">RAND()</f>
        <v>0.179078887025959</v>
      </c>
      <c r="AX203" s="0" t="n">
        <f aca="true">RAND()</f>
        <v>0.823950556122363</v>
      </c>
      <c r="AY203" s="0" t="n">
        <f aca="true">RAND()</f>
        <v>0.343944319745147</v>
      </c>
      <c r="AZ203" s="0" t="n">
        <f aca="true">RAND()</f>
        <v>0.879601296693068</v>
      </c>
    </row>
    <row r="204" customFormat="false" ht="15" hidden="false" customHeight="false" outlineLevel="0" collapsed="false">
      <c r="AK204" s="0" t="n">
        <v>191</v>
      </c>
      <c r="AL204" s="0" t="n">
        <f aca="false">IFERROR(IF(AU204&lt;($AM$6-$AL$6)/($AN$6-$AL$6),$AL$6+SQRT(AU204*($AN$6-$AL$6)*($AM$6-$AL$6)),$AN$6-SQRT((1-AU204)*($AN$6-$AL$6)*($AN$6-$AM$6))),$AM$6)</f>
        <v>3.37096712053957</v>
      </c>
      <c r="AM204" s="0" t="n">
        <f aca="false">IFERROR(IF(AV204&lt;($AM$7-$AL$7)/($AN$7-$AL$7),$AL$7+SQRT(AV204*($AN$7-$AL$7)*($AM$7-$AL$7)),$AN$7-SQRT((1-AV204)*($AN$7-$AL$7)*($AN$7-$AM$7))),$AM$7)</f>
        <v>0.920211283165101</v>
      </c>
      <c r="AN204" s="0" t="n">
        <f aca="false">IFERROR(IF(AW204&lt;($AM$8-$AL$8)/($AN$8-$AL$8),$AL$8+SQRT(AW204*($AN$8-$AL$8)*($AM$8-$AL$8)),$AN$8-SQRT((1-AW204)*($AN$8-$AL$8)*($AN$8-$AM$8))),$AM$8)</f>
        <v>1.04213816163018</v>
      </c>
      <c r="AO204" s="0" t="n">
        <f aca="false">IFERROR(IF(AX204&lt;($AM$9-$AL$9)/($AN$9-$AL$9),$AL$9+SQRT(AX204*($AN$9-$AL$9)*($AM$9-$AL$9)),$AN$9-SQRT((1-AX204)*($AN$9-$AL$9)*($AN$9-$AM$9))),$AM$9)</f>
        <v>0.941083881654112</v>
      </c>
      <c r="AP204" s="0" t="n">
        <f aca="false">IFERROR(IF(AY204&lt;($AM$10-$AL$10)/($AN$10-$AL$10),$AL$10+SQRT(AY204*($AN$10-$AL$10)*($AM$10-$AL$10)),$AN$10-SQRT((1-AY204)*($AN$10-$AL$10)*($AN$10-$AM$10))),$AM$10)</f>
        <v>0.956479549683675</v>
      </c>
      <c r="AQ204" s="0" t="n">
        <f aca="false">IFERROR(IF(AZ204&lt;($AM$11-$AL$11)/($AN$11-$AL$11),$AL$11+SQRT(AZ204*($AN$11-$AL$11)*($AM$11-$AL$11)),$AN$11-SQRT((1-AZ204)*($AN$11-$AL$11)*($AN$11-$AM$11))),$AM$11)</f>
        <v>0.707035767378254</v>
      </c>
      <c r="AR204" s="0" t="n">
        <f aca="false">SUMPRODUCT((B24:B31&lt;=$B$6)*(C24:C31*AM204+D24:D31*AO204*$B$8*AQ204)/(1+AL204/100)^B24:B31)+C32*AM204*AP204/(1+AL204/100)^$B$6</f>
        <v>7860779.50701174</v>
      </c>
      <c r="AS204" s="0" t="n">
        <f aca="false">SUMPRODUCT((K24:K26&lt;=$B$6)*(L24:L26*AN204+M24:M26*AO204*$B$8*AQ204)/(1+AL204/100)^K24:K26)+L27*AN204*AP204/(1+AL204/100)^$B$6</f>
        <v>8413501.33579646</v>
      </c>
      <c r="AT204" s="0" t="n">
        <f aca="false">AS204-AR204</f>
        <v>552721.828784721</v>
      </c>
      <c r="AU204" s="0" t="n">
        <f aca="true">RAND()</f>
        <v>0.341506017989759</v>
      </c>
      <c r="AV204" s="0" t="n">
        <f aca="true">RAND()</f>
        <v>0.16056391778</v>
      </c>
      <c r="AW204" s="0" t="n">
        <f aca="true">RAND()</f>
        <v>0.615941832440165</v>
      </c>
      <c r="AX204" s="0" t="n">
        <f aca="true">RAND()</f>
        <v>0.259406654206745</v>
      </c>
      <c r="AY204" s="0" t="n">
        <f aca="true">RAND()</f>
        <v>0.833494317117642</v>
      </c>
      <c r="AZ204" s="0" t="n">
        <f aca="true">RAND()</f>
        <v>0.649681462874903</v>
      </c>
    </row>
    <row r="205" customFormat="false" ht="15" hidden="false" customHeight="false" outlineLevel="0" collapsed="false">
      <c r="AK205" s="0" t="n">
        <v>192</v>
      </c>
      <c r="AL205" s="0" t="n">
        <f aca="false">IFERROR(IF(AU205&lt;($AM$6-$AL$6)/($AN$6-$AL$6),$AL$6+SQRT(AU205*($AN$6-$AL$6)*($AM$6-$AL$6)),$AN$6-SQRT((1-AU205)*($AN$6-$AL$6)*($AN$6-$AM$6))),$AM$6)</f>
        <v>5.98147355222388</v>
      </c>
      <c r="AM205" s="0" t="n">
        <f aca="false">IFERROR(IF(AV205&lt;($AM$7-$AL$7)/($AN$7-$AL$7),$AL$7+SQRT(AV205*($AN$7-$AL$7)*($AM$7-$AL$7)),$AN$7-SQRT((1-AV205)*($AN$7-$AL$7)*($AN$7-$AM$7))),$AM$7)</f>
        <v>1.03945804132597</v>
      </c>
      <c r="AN205" s="0" t="n">
        <f aca="false">IFERROR(IF(AW205&lt;($AM$8-$AL$8)/($AN$8-$AL$8),$AL$8+SQRT(AW205*($AN$8-$AL$8)*($AM$8-$AL$8)),$AN$8-SQRT((1-AW205)*($AN$8-$AL$8)*($AN$8-$AM$8))),$AM$8)</f>
        <v>0.893641649954867</v>
      </c>
      <c r="AO205" s="0" t="n">
        <f aca="false">IFERROR(IF(AX205&lt;($AM$9-$AL$9)/($AN$9-$AL$9),$AL$9+SQRT(AX205*($AN$9-$AL$9)*($AM$9-$AL$9)),$AN$9-SQRT((1-AX205)*($AN$9-$AL$9)*($AN$9-$AM$9))),$AM$9)</f>
        <v>1.2738515834406</v>
      </c>
      <c r="AP205" s="0" t="n">
        <f aca="false">IFERROR(IF(AY205&lt;($AM$10-$AL$10)/($AN$10-$AL$10),$AL$10+SQRT(AY205*($AN$10-$AL$10)*($AM$10-$AL$10)),$AN$10-SQRT((1-AY205)*($AN$10-$AL$10)*($AN$10-$AM$10))),$AM$10)</f>
        <v>0.917254704835201</v>
      </c>
      <c r="AQ205" s="0" t="n">
        <f aca="false">IFERROR(IF(AZ205&lt;($AM$11-$AL$11)/($AN$11-$AL$11),$AL$11+SQRT(AZ205*($AN$11-$AL$11)*($AM$11-$AL$11)),$AN$11-SQRT((1-AZ205)*($AN$11-$AL$11)*($AN$11-$AM$11))),$AM$11)</f>
        <v>0.807042267139245</v>
      </c>
      <c r="AR205" s="0" t="n">
        <f aca="false">SUMPRODUCT((B24:B31&lt;=$B$6)*(C24:C31*AM205+D24:D31*AO205*$B$8*AQ205)/(1+AL205/100)^B24:B31)+C32*AM205*AP205/(1+AL205/100)^$B$6</f>
        <v>7898694.02245625</v>
      </c>
      <c r="AS205" s="0" t="n">
        <f aca="false">SUMPRODUCT((K24:K26&lt;=$B$6)*(L24:L26*AN205+M24:M26*AO205*$B$8*AQ205)/(1+AL205/100)^K24:K26)+L27*AN205*AP205/(1+AL205/100)^$B$6</f>
        <v>7445922.86012861</v>
      </c>
      <c r="AT205" s="0" t="n">
        <f aca="false">AS205-AR205</f>
        <v>-452771.162327645</v>
      </c>
      <c r="AU205" s="0" t="n">
        <f aca="true">RAND()</f>
        <v>0.948130193759028</v>
      </c>
      <c r="AV205" s="0" t="n">
        <f aca="true">RAND()</f>
        <v>0.605974076779574</v>
      </c>
      <c r="AW205" s="0" t="n">
        <f aca="true">RAND()</f>
        <v>0.0974306511807749</v>
      </c>
      <c r="AX205" s="0" t="n">
        <f aca="true">RAND()</f>
        <v>0.648472318085518</v>
      </c>
      <c r="AY205" s="0" t="n">
        <f aca="true">RAND()</f>
        <v>0.696405954828443</v>
      </c>
      <c r="AZ205" s="0" t="n">
        <f aca="true">RAND()</f>
        <v>0.848029850323418</v>
      </c>
    </row>
    <row r="206" customFormat="false" ht="15" hidden="false" customHeight="false" outlineLevel="0" collapsed="false">
      <c r="AK206" s="0" t="n">
        <v>193</v>
      </c>
      <c r="AL206" s="0" t="n">
        <f aca="false">IFERROR(IF(AU206&lt;($AM$6-$AL$6)/($AN$6-$AL$6),$AL$6+SQRT(AU206*($AN$6-$AL$6)*($AM$6-$AL$6)),$AN$6-SQRT((1-AU206)*($AN$6-$AL$6)*($AN$6-$AM$6))),$AM$6)</f>
        <v>2.34735636792393</v>
      </c>
      <c r="AM206" s="0" t="n">
        <f aca="false">IFERROR(IF(AV206&lt;($AM$7-$AL$7)/($AN$7-$AL$7),$AL$7+SQRT(AV206*($AN$7-$AL$7)*($AM$7-$AL$7)),$AN$7-SQRT((1-AV206)*($AN$7-$AL$7)*($AN$7-$AM$7))),$AM$7)</f>
        <v>1.04534787698433</v>
      </c>
      <c r="AN206" s="0" t="n">
        <f aca="false">IFERROR(IF(AW206&lt;($AM$8-$AL$8)/($AN$8-$AL$8),$AL$8+SQRT(AW206*($AN$8-$AL$8)*($AM$8-$AL$8)),$AN$8-SQRT((1-AW206)*($AN$8-$AL$8)*($AN$8-$AM$8))),$AM$8)</f>
        <v>0.879930644397736</v>
      </c>
      <c r="AO206" s="0" t="n">
        <f aca="false">IFERROR(IF(AX206&lt;($AM$9-$AL$9)/($AN$9-$AL$9),$AL$9+SQRT(AX206*($AN$9-$AL$9)*($AM$9-$AL$9)),$AN$9-SQRT((1-AX206)*($AN$9-$AL$9)*($AN$9-$AM$9))),$AM$9)</f>
        <v>1.4755082972643</v>
      </c>
      <c r="AP206" s="0" t="n">
        <f aca="false">IFERROR(IF(AY206&lt;($AM$10-$AL$10)/($AN$10-$AL$10),$AL$10+SQRT(AY206*($AN$10-$AL$10)*($AM$10-$AL$10)),$AN$10-SQRT((1-AY206)*($AN$10-$AL$10)*($AN$10-$AM$10))),$AM$10)</f>
        <v>0.673599843083303</v>
      </c>
      <c r="AQ206" s="0" t="n">
        <f aca="false">IFERROR(IF(AZ206&lt;($AM$11-$AL$11)/($AN$11-$AL$11),$AL$11+SQRT(AZ206*($AN$11-$AL$11)*($AM$11-$AL$11)),$AN$11-SQRT((1-AZ206)*($AN$11-$AL$11)*($AN$11-$AM$11))),$AM$11)</f>
        <v>0.623841798756698</v>
      </c>
      <c r="AR206" s="0" t="n">
        <f aca="false">SUMPRODUCT((B24:B31&lt;=$B$6)*(C24:C31*AM206+D24:D31*AO206*$B$8*AQ206)/(1+AL206/100)^B24:B31)+C32*AM206*AP206/(1+AL206/100)^$B$6</f>
        <v>9598529.89037105</v>
      </c>
      <c r="AS206" s="0" t="n">
        <f aca="false">SUMPRODUCT((K24:K26&lt;=$B$6)*(L24:L26*AN206+M24:M26*AO206*$B$8*AQ206)/(1+AL206/100)^K24:K26)+L27*AN206*AP206/(1+AL206/100)^$B$6</f>
        <v>7279629.44794782</v>
      </c>
      <c r="AT206" s="0" t="n">
        <f aca="false">AS206-AR206</f>
        <v>-2318900.44242323</v>
      </c>
      <c r="AU206" s="0" t="n">
        <f aca="true">RAND()</f>
        <v>0.0241312892674609</v>
      </c>
      <c r="AV206" s="0" t="n">
        <f aca="true">RAND()</f>
        <v>0.62771118706825</v>
      </c>
      <c r="AW206" s="0" t="n">
        <f aca="true">RAND()</f>
        <v>0.0709878657093035</v>
      </c>
      <c r="AX206" s="0" t="n">
        <f aca="true">RAND()</f>
        <v>0.816605635840938</v>
      </c>
      <c r="AY206" s="0" t="n">
        <f aca="true">RAND()</f>
        <v>0.12054762207419</v>
      </c>
      <c r="AZ206" s="0" t="n">
        <f aca="true">RAND()</f>
        <v>0.428055145395812</v>
      </c>
    </row>
    <row r="207" customFormat="false" ht="15" hidden="false" customHeight="false" outlineLevel="0" collapsed="false">
      <c r="AK207" s="0" t="n">
        <v>194</v>
      </c>
      <c r="AL207" s="0" t="n">
        <f aca="false">IFERROR(IF(AU207&lt;($AM$6-$AL$6)/($AN$6-$AL$6),$AL$6+SQRT(AU207*($AN$6-$AL$6)*($AM$6-$AL$6)),$AN$6-SQRT((1-AU207)*($AN$6-$AL$6)*($AN$6-$AM$6))),$AM$6)</f>
        <v>2.78599277089572</v>
      </c>
      <c r="AM207" s="0" t="n">
        <f aca="false">IFERROR(IF(AV207&lt;($AM$7-$AL$7)/($AN$7-$AL$7),$AL$7+SQRT(AV207*($AN$7-$AL$7)*($AM$7-$AL$7)),$AN$7-SQRT((1-AV207)*($AN$7-$AL$7)*($AN$7-$AM$7))),$AM$7)</f>
        <v>1.16337923328668</v>
      </c>
      <c r="AN207" s="0" t="n">
        <f aca="false">IFERROR(IF(AW207&lt;($AM$8-$AL$8)/($AN$8-$AL$8),$AL$8+SQRT(AW207*($AN$8-$AL$8)*($AM$8-$AL$8)),$AN$8-SQRT((1-AW207)*($AN$8-$AL$8)*($AN$8-$AM$8))),$AM$8)</f>
        <v>0.910026673681149</v>
      </c>
      <c r="AO207" s="0" t="n">
        <f aca="false">IFERROR(IF(AX207&lt;($AM$9-$AL$9)/($AN$9-$AL$9),$AL$9+SQRT(AX207*($AN$9-$AL$9)*($AM$9-$AL$9)),$AN$9-SQRT((1-AX207)*($AN$9-$AL$9)*($AN$9-$AM$9))),$AM$9)</f>
        <v>1.27477107276517</v>
      </c>
      <c r="AP207" s="0" t="n">
        <f aca="false">IFERROR(IF(AY207&lt;($AM$10-$AL$10)/($AN$10-$AL$10),$AL$10+SQRT(AY207*($AN$10-$AL$10)*($AM$10-$AL$10)),$AN$10-SQRT((1-AY207)*($AN$10-$AL$10)*($AN$10-$AM$10))),$AM$10)</f>
        <v>0.704870119474309</v>
      </c>
      <c r="AQ207" s="0" t="n">
        <f aca="false">IFERROR(IF(AZ207&lt;($AM$11-$AL$11)/($AN$11-$AL$11),$AL$11+SQRT(AZ207*($AN$11-$AL$11)*($AM$11-$AL$11)),$AN$11-SQRT((1-AZ207)*($AN$11-$AL$11)*($AN$11-$AM$11))),$AM$11)</f>
        <v>0.618306935594038</v>
      </c>
      <c r="AR207" s="0" t="n">
        <f aca="false">SUMPRODUCT((B24:B31&lt;=$B$6)*(C24:C31*AM207+D24:D31*AO207*$B$8*AQ207)/(1+AL207/100)^B24:B31)+C32*AM207*AP207/(1+AL207/100)^$B$6</f>
        <v>10304883.1531742</v>
      </c>
      <c r="AS207" s="0" t="n">
        <f aca="false">SUMPRODUCT((K24:K26&lt;=$B$6)*(L24:L26*AN207+M24:M26*AO207*$B$8*AQ207)/(1+AL207/100)^K24:K26)+L27*AN207*AP207/(1+AL207/100)^$B$6</f>
        <v>7510234.01580942</v>
      </c>
      <c r="AT207" s="0" t="n">
        <f aca="false">AS207-AR207</f>
        <v>-2794649.13736478</v>
      </c>
      <c r="AU207" s="0" t="n">
        <f aca="true">RAND()</f>
        <v>0.123556927180065</v>
      </c>
      <c r="AV207" s="0" t="n">
        <f aca="true">RAND()</f>
        <v>0.933305269102194</v>
      </c>
      <c r="AW207" s="0" t="n">
        <f aca="true">RAND()</f>
        <v>0.134509654681533</v>
      </c>
      <c r="AX207" s="0" t="n">
        <f aca="true">RAND()</f>
        <v>0.649362002067881</v>
      </c>
      <c r="AY207" s="0" t="n">
        <f aca="true">RAND()</f>
        <v>0.16788706341367</v>
      </c>
      <c r="AZ207" s="0" t="n">
        <f aca="true">RAND()</f>
        <v>0.413548184682722</v>
      </c>
    </row>
    <row r="208" customFormat="false" ht="15" hidden="false" customHeight="false" outlineLevel="0" collapsed="false">
      <c r="AK208" s="0" t="n">
        <v>195</v>
      </c>
      <c r="AL208" s="0" t="n">
        <f aca="false">IFERROR(IF(AU208&lt;($AM$6-$AL$6)/($AN$6-$AL$6),$AL$6+SQRT(AU208*($AN$6-$AL$6)*($AM$6-$AL$6)),$AN$6-SQRT((1-AU208)*($AN$6-$AL$6)*($AN$6-$AM$6))),$AM$6)</f>
        <v>4.070111881041</v>
      </c>
      <c r="AM208" s="0" t="n">
        <f aca="false">IFERROR(IF(AV208&lt;($AM$7-$AL$7)/($AN$7-$AL$7),$AL$7+SQRT(AV208*($AN$7-$AL$7)*($AM$7-$AL$7)),$AN$7-SQRT((1-AV208)*($AN$7-$AL$7)*($AN$7-$AM$7))),$AM$7)</f>
        <v>0.884942780982395</v>
      </c>
      <c r="AN208" s="0" t="n">
        <f aca="false">IFERROR(IF(AW208&lt;($AM$8-$AL$8)/($AN$8-$AL$8),$AL$8+SQRT(AW208*($AN$8-$AL$8)*($AM$8-$AL$8)),$AN$8-SQRT((1-AW208)*($AN$8-$AL$8)*($AN$8-$AM$8))),$AM$8)</f>
        <v>0.992006730406585</v>
      </c>
      <c r="AO208" s="0" t="n">
        <f aca="false">IFERROR(IF(AX208&lt;($AM$9-$AL$9)/($AN$9-$AL$9),$AL$9+SQRT(AX208*($AN$9-$AL$9)*($AM$9-$AL$9)),$AN$9-SQRT((1-AX208)*($AN$9-$AL$9)*($AN$9-$AM$9))),$AM$9)</f>
        <v>1.39547161848077</v>
      </c>
      <c r="AP208" s="0" t="n">
        <f aca="false">IFERROR(IF(AY208&lt;($AM$10-$AL$10)/($AN$10-$AL$10),$AL$10+SQRT(AY208*($AN$10-$AL$10)*($AM$10-$AL$10)),$AN$10-SQRT((1-AY208)*($AN$10-$AL$10)*($AN$10-$AM$10))),$AM$10)</f>
        <v>0.808809652255894</v>
      </c>
      <c r="AQ208" s="0" t="n">
        <f aca="false">IFERROR(IF(AZ208&lt;($AM$11-$AL$11)/($AN$11-$AL$11),$AL$11+SQRT(AZ208*($AN$11-$AL$11)*($AM$11-$AL$11)),$AN$11-SQRT((1-AZ208)*($AN$11-$AL$11)*($AN$11-$AM$11))),$AM$11)</f>
        <v>0.43299827224749</v>
      </c>
      <c r="AR208" s="0" t="n">
        <f aca="false">SUMPRODUCT((B24:B31&lt;=$B$6)*(C24:C31*AM208+D24:D31*AO208*$B$8*AQ208)/(1+AL208/100)^B24:B31)+C32*AM208*AP208/(1+AL208/100)^$B$6</f>
        <v>7281452.9606634</v>
      </c>
      <c r="AS208" s="0" t="n">
        <f aca="false">SUMPRODUCT((K24:K26&lt;=$B$6)*(L24:L26*AN208+M24:M26*AO208*$B$8*AQ208)/(1+AL208/100)^K24:K26)+L27*AN208*AP208/(1+AL208/100)^$B$6</f>
        <v>8175823.97884349</v>
      </c>
      <c r="AT208" s="0" t="n">
        <f aca="false">AS208-AR208</f>
        <v>894371.018180089</v>
      </c>
      <c r="AU208" s="0" t="n">
        <f aca="true">RAND()</f>
        <v>0.570787780519146</v>
      </c>
      <c r="AV208" s="0" t="n">
        <f aca="true">RAND()</f>
        <v>0.080169733789146</v>
      </c>
      <c r="AW208" s="0" t="n">
        <f aca="true">RAND()</f>
        <v>0.409628716904745</v>
      </c>
      <c r="AX208" s="0" t="n">
        <f aca="true">RAND()</f>
        <v>0.756363623958497</v>
      </c>
      <c r="AY208" s="0" t="n">
        <f aca="true">RAND()</f>
        <v>0.381453605305626</v>
      </c>
      <c r="AZ208" s="0" t="n">
        <f aca="true">RAND()</f>
        <v>0.0721981241666014</v>
      </c>
    </row>
    <row r="209" customFormat="false" ht="15" hidden="false" customHeight="false" outlineLevel="0" collapsed="false">
      <c r="AK209" s="0" t="n">
        <v>196</v>
      </c>
      <c r="AL209" s="0" t="n">
        <f aca="false">IFERROR(IF(AU209&lt;($AM$6-$AL$6)/($AN$6-$AL$6),$AL$6+SQRT(AU209*($AN$6-$AL$6)*($AM$6-$AL$6)),$AN$6-SQRT((1-AU209)*($AN$6-$AL$6)*($AN$6-$AM$6))),$AM$6)</f>
        <v>5.90303211273462</v>
      </c>
      <c r="AM209" s="0" t="n">
        <f aca="false">IFERROR(IF(AV209&lt;($AM$7-$AL$7)/($AN$7-$AL$7),$AL$7+SQRT(AV209*($AN$7-$AL$7)*($AM$7-$AL$7)),$AN$7-SQRT((1-AV209)*($AN$7-$AL$7)*($AN$7-$AM$7))),$AM$7)</f>
        <v>0.965029657027084</v>
      </c>
      <c r="AN209" s="0" t="n">
        <f aca="false">IFERROR(IF(AW209&lt;($AM$8-$AL$8)/($AN$8-$AL$8),$AL$8+SQRT(AW209*($AN$8-$AL$8)*($AM$8-$AL$8)),$AN$8-SQRT((1-AW209)*($AN$8-$AL$8)*($AN$8-$AM$8))),$AM$8)</f>
        <v>1.1082874431919</v>
      </c>
      <c r="AO209" s="0" t="n">
        <f aca="false">IFERROR(IF(AX209&lt;($AM$9-$AL$9)/($AN$9-$AL$9),$AL$9+SQRT(AX209*($AN$9-$AL$9)*($AM$9-$AL$9)),$AN$9-SQRT((1-AX209)*($AN$9-$AL$9)*($AN$9-$AM$9))),$AM$9)</f>
        <v>1.48440558536767</v>
      </c>
      <c r="AP209" s="0" t="n">
        <f aca="false">IFERROR(IF(AY209&lt;($AM$10-$AL$10)/($AN$10-$AL$10),$AL$10+SQRT(AY209*($AN$10-$AL$10)*($AM$10-$AL$10)),$AN$10-SQRT((1-AY209)*($AN$10-$AL$10)*($AN$10-$AM$10))),$AM$10)</f>
        <v>0.929570623114818</v>
      </c>
      <c r="AQ209" s="0" t="n">
        <f aca="false">IFERROR(IF(AZ209&lt;($AM$11-$AL$11)/($AN$11-$AL$11),$AL$11+SQRT(AZ209*($AN$11-$AL$11)*($AM$11-$AL$11)),$AN$11-SQRT((1-AZ209)*($AN$11-$AL$11)*($AN$11-$AM$11))),$AM$11)</f>
        <v>0.612642101414678</v>
      </c>
      <c r="AR209" s="0" t="n">
        <f aca="false">SUMPRODUCT((B24:B31&lt;=$B$6)*(C24:C31*AM209+D24:D31*AO209*$B$8*AQ209)/(1+AL209/100)^B24:B31)+C32*AM209*AP209/(1+AL209/100)^$B$6</f>
        <v>7346574.91166681</v>
      </c>
      <c r="AS209" s="0" t="n">
        <f aca="false">SUMPRODUCT((K24:K26&lt;=$B$6)*(L24:L26*AN209+M24:M26*AO209*$B$8*AQ209)/(1+AL209/100)^K24:K26)+L27*AN209*AP209/(1+AL209/100)^$B$6</f>
        <v>9203611.70613082</v>
      </c>
      <c r="AT209" s="0" t="n">
        <f aca="false">AS209-AR209</f>
        <v>1857036.794464</v>
      </c>
      <c r="AU209" s="0" t="n">
        <f aca="true">RAND()</f>
        <v>0.939833072715426</v>
      </c>
      <c r="AV209" s="0" t="n">
        <f aca="true">RAND()</f>
        <v>0.302608752205298</v>
      </c>
      <c r="AW209" s="0" t="n">
        <f aca="true">RAND()</f>
        <v>0.821489344381435</v>
      </c>
      <c r="AX209" s="0" t="n">
        <f aca="true">RAND()</f>
        <v>0.822774933066629</v>
      </c>
      <c r="AY209" s="0" t="n">
        <f aca="true">RAND()</f>
        <v>0.738123680973013</v>
      </c>
      <c r="AZ209" s="0" t="n">
        <f aca="true">RAND()</f>
        <v>0.398959524804023</v>
      </c>
    </row>
    <row r="210" customFormat="false" ht="15" hidden="false" customHeight="false" outlineLevel="0" collapsed="false">
      <c r="AK210" s="0" t="n">
        <v>197</v>
      </c>
      <c r="AL210" s="0" t="n">
        <f aca="false">IFERROR(IF(AU210&lt;($AM$6-$AL$6)/($AN$6-$AL$6),$AL$6+SQRT(AU210*($AN$6-$AL$6)*($AM$6-$AL$6)),$AN$6-SQRT((1-AU210)*($AN$6-$AL$6)*($AN$6-$AM$6))),$AM$6)</f>
        <v>5.09604921379971</v>
      </c>
      <c r="AM210" s="0" t="n">
        <f aca="false">IFERROR(IF(AV210&lt;($AM$7-$AL$7)/($AN$7-$AL$7),$AL$7+SQRT(AV210*($AN$7-$AL$7)*($AM$7-$AL$7)),$AN$7-SQRT((1-AV210)*($AN$7-$AL$7)*($AN$7-$AM$7))),$AM$7)</f>
        <v>1.10323909250041</v>
      </c>
      <c r="AN210" s="0" t="n">
        <f aca="false">IFERROR(IF(AW210&lt;($AM$8-$AL$8)/($AN$8-$AL$8),$AL$8+SQRT(AW210*($AN$8-$AL$8)*($AM$8-$AL$8)),$AN$8-SQRT((1-AW210)*($AN$8-$AL$8)*($AN$8-$AM$8))),$AM$8)</f>
        <v>0.909401090876643</v>
      </c>
      <c r="AO210" s="0" t="n">
        <f aca="false">IFERROR(IF(AX210&lt;($AM$9-$AL$9)/($AN$9-$AL$9),$AL$9+SQRT(AX210*($AN$9-$AL$9)*($AM$9-$AL$9)),$AN$9-SQRT((1-AX210)*($AN$9-$AL$9)*($AN$9-$AM$9))),$AM$9)</f>
        <v>0.936324854078343</v>
      </c>
      <c r="AP210" s="0" t="n">
        <f aca="false">IFERROR(IF(AY210&lt;($AM$10-$AL$10)/($AN$10-$AL$10),$AL$10+SQRT(AY210*($AN$10-$AL$10)*($AM$10-$AL$10)),$AN$10-SQRT((1-AY210)*($AN$10-$AL$10)*($AN$10-$AM$10))),$AM$10)</f>
        <v>0.822476721011839</v>
      </c>
      <c r="AQ210" s="0" t="n">
        <f aca="false">IFERROR(IF(AZ210&lt;($AM$11-$AL$11)/($AN$11-$AL$11),$AL$11+SQRT(AZ210*($AN$11-$AL$11)*($AM$11-$AL$11)),$AN$11-SQRT((1-AZ210)*($AN$11-$AL$11)*($AN$11-$AM$11))),$AM$11)</f>
        <v>0.809065365534502</v>
      </c>
      <c r="AR210" s="0" t="n">
        <f aca="false">SUMPRODUCT((B24:B31&lt;=$B$6)*(C24:C31*AM210+D24:D31*AO210*$B$8*AQ210)/(1+AL210/100)^B24:B31)+C32*AM210*AP210/(1+AL210/100)^$B$6</f>
        <v>8638328.95366896</v>
      </c>
      <c r="AS210" s="0" t="n">
        <f aca="false">SUMPRODUCT((K24:K26&lt;=$B$6)*(L24:L26*AN210+M24:M26*AO210*$B$8*AQ210)/(1+AL210/100)^K24:K26)+L27*AN210*AP210/(1+AL210/100)^$B$6</f>
        <v>7559441.03469126</v>
      </c>
      <c r="AT210" s="0" t="n">
        <f aca="false">AS210-AR210</f>
        <v>-1078887.91897771</v>
      </c>
      <c r="AU210" s="0" t="n">
        <f aca="true">RAND()</f>
        <v>0.818748570186365</v>
      </c>
      <c r="AV210" s="0" t="n">
        <f aca="true">RAND()</f>
        <v>0.808544320265744</v>
      </c>
      <c r="AW210" s="0" t="n">
        <f aca="true">RAND()</f>
        <v>0.132984429833329</v>
      </c>
      <c r="AX210" s="0" t="n">
        <f aca="true">RAND()</f>
        <v>0.25383917104865</v>
      </c>
      <c r="AY210" s="0" t="n">
        <f aca="true">RAND()</f>
        <v>0.415964942378191</v>
      </c>
      <c r="AZ210" s="0" t="n">
        <f aca="true">RAND()</f>
        <v>0.851199858618476</v>
      </c>
    </row>
    <row r="211" customFormat="false" ht="15" hidden="false" customHeight="false" outlineLevel="0" collapsed="false">
      <c r="AK211" s="0" t="n">
        <v>198</v>
      </c>
      <c r="AL211" s="0" t="n">
        <f aca="false">IFERROR(IF(AU211&lt;($AM$6-$AL$6)/($AN$6-$AL$6),$AL$6+SQRT(AU211*($AN$6-$AL$6)*($AM$6-$AL$6)),$AN$6-SQRT((1-AU211)*($AN$6-$AL$6)*($AN$6-$AM$6))),$AM$6)</f>
        <v>3.29331959913294</v>
      </c>
      <c r="AM211" s="0" t="n">
        <f aca="false">IFERROR(IF(AV211&lt;($AM$7-$AL$7)/($AN$7-$AL$7),$AL$7+SQRT(AV211*($AN$7-$AL$7)*($AM$7-$AL$7)),$AN$7-SQRT((1-AV211)*($AN$7-$AL$7)*($AN$7-$AM$7))),$AM$7)</f>
        <v>1.01211080681642</v>
      </c>
      <c r="AN211" s="0" t="n">
        <f aca="false">IFERROR(IF(AW211&lt;($AM$8-$AL$8)/($AN$8-$AL$8),$AL$8+SQRT(AW211*($AN$8-$AL$8)*($AM$8-$AL$8)),$AN$8-SQRT((1-AW211)*($AN$8-$AL$8)*($AN$8-$AM$8))),$AM$8)</f>
        <v>1.04305839857583</v>
      </c>
      <c r="AO211" s="0" t="n">
        <f aca="false">IFERROR(IF(AX211&lt;($AM$9-$AL$9)/($AN$9-$AL$9),$AL$9+SQRT(AX211*($AN$9-$AL$9)*($AM$9-$AL$9)),$AN$9-SQRT((1-AX211)*($AN$9-$AL$9)*($AN$9-$AM$9))),$AM$9)</f>
        <v>1.46419812009078</v>
      </c>
      <c r="AP211" s="0" t="n">
        <f aca="false">IFERROR(IF(AY211&lt;($AM$10-$AL$10)/($AN$10-$AL$10),$AL$10+SQRT(AY211*($AN$10-$AL$10)*($AM$10-$AL$10)),$AN$10-SQRT((1-AY211)*($AN$10-$AL$10)*($AN$10-$AM$10))),$AM$10)</f>
        <v>0.906530654198808</v>
      </c>
      <c r="AQ211" s="0" t="n">
        <f aca="false">IFERROR(IF(AZ211&lt;($AM$11-$AL$11)/($AN$11-$AL$11),$AL$11+SQRT(AZ211*($AN$11-$AL$11)*($AM$11-$AL$11)),$AN$11-SQRT((1-AZ211)*($AN$11-$AL$11)*($AN$11-$AM$11))),$AM$11)</f>
        <v>0.608039423264387</v>
      </c>
      <c r="AR211" s="0" t="n">
        <f aca="false">SUMPRODUCT((B24:B31&lt;=$B$6)*(C24:C31*AM211+D24:D31*AO211*$B$8*AQ211)/(1+AL211/100)^B24:B31)+C32*AM211*AP211/(1+AL211/100)^$B$6</f>
        <v>8737033.31368504</v>
      </c>
      <c r="AS211" s="0" t="n">
        <f aca="false">SUMPRODUCT((K24:K26&lt;=$B$6)*(L24:L26*AN211+M24:M26*AO211*$B$8*AQ211)/(1+AL211/100)^K24:K26)+L27*AN211*AP211/(1+AL211/100)^$B$6</f>
        <v>8476693.89881798</v>
      </c>
      <c r="AT211" s="0" t="n">
        <f aca="false">AS211-AR211</f>
        <v>-260339.414867058</v>
      </c>
      <c r="AU211" s="0" t="n">
        <f aca="true">RAND()</f>
        <v>0.313026020291399</v>
      </c>
      <c r="AV211" s="0" t="n">
        <f aca="true">RAND()</f>
        <v>0.496966504590795</v>
      </c>
      <c r="AW211" s="0" t="n">
        <f aca="true">RAND()</f>
        <v>0.619334876444428</v>
      </c>
      <c r="AX211" s="0" t="n">
        <f aca="true">RAND()</f>
        <v>0.8086108969905</v>
      </c>
      <c r="AY211" s="0" t="n">
        <f aca="true">RAND()</f>
        <v>0.661068691213242</v>
      </c>
      <c r="AZ211" s="0" t="n">
        <f aca="true">RAND()</f>
        <v>0.387299127694106</v>
      </c>
    </row>
    <row r="212" customFormat="false" ht="15" hidden="false" customHeight="false" outlineLevel="0" collapsed="false">
      <c r="AK212" s="0" t="n">
        <v>199</v>
      </c>
      <c r="AL212" s="0" t="n">
        <f aca="false">IFERROR(IF(AU212&lt;($AM$6-$AL$6)/($AN$6-$AL$6),$AL$6+SQRT(AU212*($AN$6-$AL$6)*($AM$6-$AL$6)),$AN$6-SQRT((1-AU212)*($AN$6-$AL$6)*($AN$6-$AM$6))),$AM$6)</f>
        <v>2.67240207579186</v>
      </c>
      <c r="AM212" s="0" t="n">
        <f aca="false">IFERROR(IF(AV212&lt;($AM$7-$AL$7)/($AN$7-$AL$7),$AL$7+SQRT(AV212*($AN$7-$AL$7)*($AM$7-$AL$7)),$AN$7-SQRT((1-AV212)*($AN$7-$AL$7)*($AN$7-$AM$7))),$AM$7)</f>
        <v>1.01228717603428</v>
      </c>
      <c r="AN212" s="0" t="n">
        <f aca="false">IFERROR(IF(AW212&lt;($AM$8-$AL$8)/($AN$8-$AL$8),$AL$8+SQRT(AW212*($AN$8-$AL$8)*($AM$8-$AL$8)),$AN$8-SQRT((1-AW212)*($AN$8-$AL$8)*($AN$8-$AM$8))),$AM$8)</f>
        <v>1.00093437887826</v>
      </c>
      <c r="AO212" s="0" t="n">
        <f aca="false">IFERROR(IF(AX212&lt;($AM$9-$AL$9)/($AN$9-$AL$9),$AL$9+SQRT(AX212*($AN$9-$AL$9)*($AM$9-$AL$9)),$AN$9-SQRT((1-AX212)*($AN$9-$AL$9)*($AN$9-$AM$9))),$AM$9)</f>
        <v>0.636904569203678</v>
      </c>
      <c r="AP212" s="0" t="n">
        <f aca="false">IFERROR(IF(AY212&lt;($AM$10-$AL$10)/($AN$10-$AL$10),$AL$10+SQRT(AY212*($AN$10-$AL$10)*($AM$10-$AL$10)),$AN$10-SQRT((1-AY212)*($AN$10-$AL$10)*($AN$10-$AM$10))),$AM$10)</f>
        <v>0.749482489403764</v>
      </c>
      <c r="AQ212" s="0" t="n">
        <f aca="false">IFERROR(IF(AZ212&lt;($AM$11-$AL$11)/($AN$11-$AL$11),$AL$11+SQRT(AZ212*($AN$11-$AL$11)*($AM$11-$AL$11)),$AN$11-SQRT((1-AZ212)*($AN$11-$AL$11)*($AN$11-$AM$11))),$AM$11)</f>
        <v>0.715631226146239</v>
      </c>
      <c r="AR212" s="0" t="n">
        <f aca="false">SUMPRODUCT((B24:B31&lt;=$B$6)*(C24:C31*AM212+D24:D31*AO212*$B$8*AQ212)/(1+AL212/100)^B24:B31)+C32*AM212*AP212/(1+AL212/100)^$B$6</f>
        <v>8948456.12942067</v>
      </c>
      <c r="AS212" s="0" t="n">
        <f aca="false">SUMPRODUCT((K24:K26&lt;=$B$6)*(L24:L26*AN212+M24:M26*AO212*$B$8*AQ212)/(1+AL212/100)^K24:K26)+L27*AN212*AP212/(1+AL212/100)^$B$6</f>
        <v>8156962.69752744</v>
      </c>
      <c r="AT212" s="0" t="n">
        <f aca="false">AS212-AR212</f>
        <v>-791493.431893232</v>
      </c>
      <c r="AU212" s="0" t="n">
        <f aca="true">RAND()</f>
        <v>0.0904249103058397</v>
      </c>
      <c r="AV212" s="0" t="n">
        <f aca="true">RAND()</f>
        <v>0.497712118419915</v>
      </c>
      <c r="AW212" s="0" t="n">
        <f aca="true">RAND()</f>
        <v>0.448589478891055</v>
      </c>
      <c r="AX212" s="0" t="n">
        <f aca="true">RAND()</f>
        <v>0.0249904814251261</v>
      </c>
      <c r="AY212" s="0" t="n">
        <f aca="true">RAND()</f>
        <v>0.248966050076396</v>
      </c>
      <c r="AZ212" s="0" t="n">
        <f aca="true">RAND()</f>
        <v>0.669936328395546</v>
      </c>
    </row>
    <row r="213" customFormat="false" ht="15" hidden="false" customHeight="false" outlineLevel="0" collapsed="false">
      <c r="AK213" s="0" t="n">
        <v>200</v>
      </c>
      <c r="AL213" s="0" t="n">
        <f aca="false">IFERROR(IF(AU213&lt;($AM$6-$AL$6)/($AN$6-$AL$6),$AL$6+SQRT(AU213*($AN$6-$AL$6)*($AM$6-$AL$6)),$AN$6-SQRT((1-AU213)*($AN$6-$AL$6)*($AN$6-$AM$6))),$AM$6)</f>
        <v>3.72894735810621</v>
      </c>
      <c r="AM213" s="0" t="n">
        <f aca="false">IFERROR(IF(AV213&lt;($AM$7-$AL$7)/($AN$7-$AL$7),$AL$7+SQRT(AV213*($AN$7-$AL$7)*($AM$7-$AL$7)),$AN$7-SQRT((1-AV213)*($AN$7-$AL$7)*($AN$7-$AM$7))),$AM$7)</f>
        <v>1.01000871612456</v>
      </c>
      <c r="AN213" s="0" t="n">
        <f aca="false">IFERROR(IF(AW213&lt;($AM$8-$AL$8)/($AN$8-$AL$8),$AL$8+SQRT(AW213*($AN$8-$AL$8)*($AM$8-$AL$8)),$AN$8-SQRT((1-AW213)*($AN$8-$AL$8)*($AN$8-$AM$8))),$AM$8)</f>
        <v>1.10198874842548</v>
      </c>
      <c r="AO213" s="0" t="n">
        <f aca="false">IFERROR(IF(AX213&lt;($AM$9-$AL$9)/($AN$9-$AL$9),$AL$9+SQRT(AX213*($AN$9-$AL$9)*($AM$9-$AL$9)),$AN$9-SQRT((1-AX213)*($AN$9-$AL$9)*($AN$9-$AM$9))),$AM$9)</f>
        <v>1.65031213973492</v>
      </c>
      <c r="AP213" s="0" t="n">
        <f aca="false">IFERROR(IF(AY213&lt;($AM$10-$AL$10)/($AN$10-$AL$10),$AL$10+SQRT(AY213*($AN$10-$AL$10)*($AM$10-$AL$10)),$AN$10-SQRT((1-AY213)*($AN$10-$AL$10)*($AN$10-$AM$10))),$AM$10)</f>
        <v>0.915448628825514</v>
      </c>
      <c r="AQ213" s="0" t="n">
        <f aca="false">IFERROR(IF(AZ213&lt;($AM$11-$AL$11)/($AN$11-$AL$11),$AL$11+SQRT(AZ213*($AN$11-$AL$11)*($AM$11-$AL$11)),$AN$11-SQRT((1-AZ213)*($AN$11-$AL$11)*($AN$11-$AM$11))),$AM$11)</f>
        <v>0.623163744106438</v>
      </c>
      <c r="AR213" s="0" t="n">
        <f aca="false">SUMPRODUCT((B24:B31&lt;=$B$6)*(C24:C31*AM213+D24:D31*AO213*$B$8*AQ213)/(1+AL213/100)^B24:B31)+C32*AM213*AP213/(1+AL213/100)^$B$6</f>
        <v>8547043.87591296</v>
      </c>
      <c r="AS213" s="0" t="n">
        <f aca="false">SUMPRODUCT((K24:K26&lt;=$B$6)*(L24:L26*AN213+M24:M26*AO213*$B$8*AQ213)/(1+AL213/100)^K24:K26)+L27*AN213*AP213/(1+AL213/100)^$B$6</f>
        <v>9006671.52409237</v>
      </c>
      <c r="AT213" s="0" t="n">
        <f aca="false">AS213-AR213</f>
        <v>459627.648179403</v>
      </c>
      <c r="AU213" s="0" t="n">
        <f aca="true">RAND()</f>
        <v>0.465010730697982</v>
      </c>
      <c r="AV213" s="0" t="n">
        <f aca="true">RAND()</f>
        <v>0.488037188122816</v>
      </c>
      <c r="AW213" s="0" t="n">
        <f aca="true">RAND()</f>
        <v>0.805268172509715</v>
      </c>
      <c r="AX213" s="0" t="n">
        <f aca="true">RAND()</f>
        <v>0.918478933588819</v>
      </c>
      <c r="AY213" s="0" t="n">
        <f aca="true">RAND()</f>
        <v>0.690390252771999</v>
      </c>
      <c r="AZ213" s="0" t="n">
        <f aca="true">RAND()</f>
        <v>0.426264512264861</v>
      </c>
    </row>
    <row r="214" customFormat="false" ht="15" hidden="false" customHeight="false" outlineLevel="0" collapsed="false">
      <c r="AK214" s="0" t="n">
        <v>201</v>
      </c>
      <c r="AL214" s="0" t="n">
        <f aca="false">IFERROR(IF(AU214&lt;($AM$6-$AL$6)/($AN$6-$AL$6),$AL$6+SQRT(AU214*($AN$6-$AL$6)*($AM$6-$AL$6)),$AN$6-SQRT((1-AU214)*($AN$6-$AL$6)*($AN$6-$AM$6))),$AM$6)</f>
        <v>3.70971201714967</v>
      </c>
      <c r="AM214" s="0" t="n">
        <f aca="false">IFERROR(IF(AV214&lt;($AM$7-$AL$7)/($AN$7-$AL$7),$AL$7+SQRT(AV214*($AN$7-$AL$7)*($AM$7-$AL$7)),$AN$7-SQRT((1-AV214)*($AN$7-$AL$7)*($AN$7-$AM$7))),$AM$7)</f>
        <v>1.07683643750749</v>
      </c>
      <c r="AN214" s="0" t="n">
        <f aca="false">IFERROR(IF(AW214&lt;($AM$8-$AL$8)/($AN$8-$AL$8),$AL$8+SQRT(AW214*($AN$8-$AL$8)*($AM$8-$AL$8)),$AN$8-SQRT((1-AW214)*($AN$8-$AL$8)*($AN$8-$AM$8))),$AM$8)</f>
        <v>1.11339832383056</v>
      </c>
      <c r="AO214" s="0" t="n">
        <f aca="false">IFERROR(IF(AX214&lt;($AM$9-$AL$9)/($AN$9-$AL$9),$AL$9+SQRT(AX214*($AN$9-$AL$9)*($AM$9-$AL$9)),$AN$9-SQRT((1-AX214)*($AN$9-$AL$9)*($AN$9-$AM$9))),$AM$9)</f>
        <v>1.2812574651082</v>
      </c>
      <c r="AP214" s="0" t="n">
        <f aca="false">IFERROR(IF(AY214&lt;($AM$10-$AL$10)/($AN$10-$AL$10),$AL$10+SQRT(AY214*($AN$10-$AL$10)*($AM$10-$AL$10)),$AN$10-SQRT((1-AY214)*($AN$10-$AL$10)*($AN$10-$AM$10))),$AM$10)</f>
        <v>0.776886610595202</v>
      </c>
      <c r="AQ214" s="0" t="n">
        <f aca="false">IFERROR(IF(AZ214&lt;($AM$11-$AL$11)/($AN$11-$AL$11),$AL$11+SQRT(AZ214*($AN$11-$AL$11)*($AM$11-$AL$11)),$AN$11-SQRT((1-AZ214)*($AN$11-$AL$11)*($AN$11-$AM$11))),$AM$11)</f>
        <v>0.731111061263974</v>
      </c>
      <c r="AR214" s="0" t="n">
        <f aca="false">SUMPRODUCT((B24:B31&lt;=$B$6)*(C24:C31*AM214+D24:D31*AO214*$B$8*AQ214)/(1+AL214/100)^B24:B31)+C32*AM214*AP214/(1+AL214/100)^$B$6</f>
        <v>9091506.13909613</v>
      </c>
      <c r="AS214" s="0" t="n">
        <f aca="false">SUMPRODUCT((K24:K26&lt;=$B$6)*(L24:L26*AN214+M24:M26*AO214*$B$8*AQ214)/(1+AL214/100)^K24:K26)+L27*AN214*AP214/(1+AL214/100)^$B$6</f>
        <v>9196475.37638147</v>
      </c>
      <c r="AT214" s="0" t="n">
        <f aca="false">AS214-AR214</f>
        <v>104969.237285346</v>
      </c>
      <c r="AU214" s="0" t="n">
        <f aca="true">RAND()</f>
        <v>0.458700249495536</v>
      </c>
      <c r="AV214" s="0" t="n">
        <f aca="true">RAND()</f>
        <v>0.733461161110231</v>
      </c>
      <c r="AW214" s="0" t="n">
        <f aca="true">RAND()</f>
        <v>0.834133173935103</v>
      </c>
      <c r="AX214" s="0" t="n">
        <f aca="true">RAND()</f>
        <v>0.655606112358204</v>
      </c>
      <c r="AY214" s="0" t="n">
        <f aca="true">RAND()</f>
        <v>0.306664780507596</v>
      </c>
      <c r="AZ214" s="0" t="n">
        <f aca="true">RAND()</f>
        <v>0.704892810715974</v>
      </c>
    </row>
    <row r="215" customFormat="false" ht="15" hidden="false" customHeight="false" outlineLevel="0" collapsed="false">
      <c r="AK215" s="0" t="n">
        <v>202</v>
      </c>
      <c r="AL215" s="0" t="n">
        <f aca="false">IFERROR(IF(AU215&lt;($AM$6-$AL$6)/($AN$6-$AL$6),$AL$6+SQRT(AU215*($AN$6-$AL$6)*($AM$6-$AL$6)),$AN$6-SQRT((1-AU215)*($AN$6-$AL$6)*($AN$6-$AM$6))),$AM$6)</f>
        <v>4.47557864929535</v>
      </c>
      <c r="AM215" s="0" t="n">
        <f aca="false">IFERROR(IF(AV215&lt;($AM$7-$AL$7)/($AN$7-$AL$7),$AL$7+SQRT(AV215*($AN$7-$AL$7)*($AM$7-$AL$7)),$AN$7-SQRT((1-AV215)*($AN$7-$AL$7)*($AN$7-$AM$7))),$AM$7)</f>
        <v>1.03792234316091</v>
      </c>
      <c r="AN215" s="0" t="n">
        <f aca="false">IFERROR(IF(AW215&lt;($AM$8-$AL$8)/($AN$8-$AL$8),$AL$8+SQRT(AW215*($AN$8-$AL$8)*($AM$8-$AL$8)),$AN$8-SQRT((1-AW215)*($AN$8-$AL$8)*($AN$8-$AM$8))),$AM$8)</f>
        <v>0.982505083134718</v>
      </c>
      <c r="AO215" s="0" t="n">
        <f aca="false">IFERROR(IF(AX215&lt;($AM$9-$AL$9)/($AN$9-$AL$9),$AL$9+SQRT(AX215*($AN$9-$AL$9)*($AM$9-$AL$9)),$AN$9-SQRT((1-AX215)*($AN$9-$AL$9)*($AN$9-$AM$9))),$AM$9)</f>
        <v>0.966120551498317</v>
      </c>
      <c r="AP215" s="0" t="n">
        <f aca="false">IFERROR(IF(AY215&lt;($AM$10-$AL$10)/($AN$10-$AL$10),$AL$10+SQRT(AY215*($AN$10-$AL$10)*($AM$10-$AL$10)),$AN$10-SQRT((1-AY215)*($AN$10-$AL$10)*($AN$10-$AM$10))),$AM$10)</f>
        <v>0.705167084970756</v>
      </c>
      <c r="AQ215" s="0" t="n">
        <f aca="false">IFERROR(IF(AZ215&lt;($AM$11-$AL$11)/($AN$11-$AL$11),$AL$11+SQRT(AZ215*($AN$11-$AL$11)*($AM$11-$AL$11)),$AN$11-SQRT((1-AZ215)*($AN$11-$AL$11)*($AN$11-$AM$11))),$AM$11)</f>
        <v>0.874615011965521</v>
      </c>
      <c r="AR215" s="0" t="n">
        <f aca="false">SUMPRODUCT((B24:B31&lt;=$B$6)*(C24:C31*AM215+D24:D31*AO215*$B$8*AQ215)/(1+AL215/100)^B24:B31)+C32*AM215*AP215/(1+AL215/100)^$B$6</f>
        <v>8410380.49466517</v>
      </c>
      <c r="AS215" s="0" t="n">
        <f aca="false">SUMPRODUCT((K24:K26&lt;=$B$6)*(L24:L26*AN215+M24:M26*AO215*$B$8*AQ215)/(1+AL215/100)^K24:K26)+L27*AN215*AP215/(1+AL215/100)^$B$6</f>
        <v>8202075.69712225</v>
      </c>
      <c r="AT215" s="0" t="n">
        <f aca="false">AS215-AR215</f>
        <v>-208304.797542925</v>
      </c>
      <c r="AU215" s="0" t="n">
        <f aca="true">RAND()</f>
        <v>0.681364842205325</v>
      </c>
      <c r="AV215" s="0" t="n">
        <f aca="true">RAND()</f>
        <v>0.600205044174606</v>
      </c>
      <c r="AW215" s="0" t="n">
        <f aca="true">RAND()</f>
        <v>0.37009005966678</v>
      </c>
      <c r="AX215" s="0" t="n">
        <f aca="true">RAND()</f>
        <v>0.289691158038793</v>
      </c>
      <c r="AY215" s="0" t="n">
        <f aca="true">RAND()</f>
        <v>0.16837413102159</v>
      </c>
      <c r="AZ215" s="0" t="n">
        <f aca="true">RAND()</f>
        <v>0.935831039900382</v>
      </c>
    </row>
    <row r="216" customFormat="false" ht="15" hidden="false" customHeight="false" outlineLevel="0" collapsed="false">
      <c r="AK216" s="0" t="n">
        <v>203</v>
      </c>
      <c r="AL216" s="0" t="n">
        <f aca="false">IFERROR(IF(AU216&lt;($AM$6-$AL$6)/($AN$6-$AL$6),$AL$6+SQRT(AU216*($AN$6-$AL$6)*($AM$6-$AL$6)),$AN$6-SQRT((1-AU216)*($AN$6-$AL$6)*($AN$6-$AM$6))),$AM$6)</f>
        <v>3.42253497804343</v>
      </c>
      <c r="AM216" s="0" t="n">
        <f aca="false">IFERROR(IF(AV216&lt;($AM$7-$AL$7)/($AN$7-$AL$7),$AL$7+SQRT(AV216*($AN$7-$AL$7)*($AM$7-$AL$7)),$AN$7-SQRT((1-AV216)*($AN$7-$AL$7)*($AN$7-$AM$7))),$AM$7)</f>
        <v>0.863495326315823</v>
      </c>
      <c r="AN216" s="0" t="n">
        <f aca="false">IFERROR(IF(AW216&lt;($AM$8-$AL$8)/($AN$8-$AL$8),$AL$8+SQRT(AW216*($AN$8-$AL$8)*($AM$8-$AL$8)),$AN$8-SQRT((1-AW216)*($AN$8-$AL$8)*($AN$8-$AM$8))),$AM$8)</f>
        <v>1.09476892151606</v>
      </c>
      <c r="AO216" s="0" t="n">
        <f aca="false">IFERROR(IF(AX216&lt;($AM$9-$AL$9)/($AN$9-$AL$9),$AL$9+SQRT(AX216*($AN$9-$AL$9)*($AM$9-$AL$9)),$AN$9-SQRT((1-AX216)*($AN$9-$AL$9)*($AN$9-$AM$9))),$AM$9)</f>
        <v>0.711762160269104</v>
      </c>
      <c r="AP216" s="0" t="n">
        <f aca="false">IFERROR(IF(AY216&lt;($AM$10-$AL$10)/($AN$10-$AL$10),$AL$10+SQRT(AY216*($AN$10-$AL$10)*($AM$10-$AL$10)),$AN$10-SQRT((1-AY216)*($AN$10-$AL$10)*($AN$10-$AM$10))),$AM$10)</f>
        <v>0.812585335178627</v>
      </c>
      <c r="AQ216" s="0" t="n">
        <f aca="false">IFERROR(IF(AZ216&lt;($AM$11-$AL$11)/($AN$11-$AL$11),$AL$11+SQRT(AZ216*($AN$11-$AL$11)*($AM$11-$AL$11)),$AN$11-SQRT((1-AZ216)*($AN$11-$AL$11)*($AN$11-$AM$11))),$AM$11)</f>
        <v>0.584671841032457</v>
      </c>
      <c r="AR216" s="0" t="n">
        <f aca="false">SUMPRODUCT((B24:B31&lt;=$B$6)*(C24:C31*AM216+D24:D31*AO216*$B$8*AQ216)/(1+AL216/100)^B24:B31)+C32*AM216*AP216/(1+AL216/100)^$B$6</f>
        <v>7306666.6831321</v>
      </c>
      <c r="AS216" s="0" t="n">
        <f aca="false">SUMPRODUCT((K24:K26&lt;=$B$6)*(L24:L26*AN216+M24:M26*AO216*$B$8*AQ216)/(1+AL216/100)^K24:K26)+L27*AN216*AP216/(1+AL216/100)^$B$6</f>
        <v>8936031.55020832</v>
      </c>
      <c r="AT216" s="0" t="n">
        <f aca="false">AS216-AR216</f>
        <v>1629364.86707622</v>
      </c>
      <c r="AU216" s="0" t="n">
        <f aca="true">RAND()</f>
        <v>0.360087200833863</v>
      </c>
      <c r="AV216" s="0" t="n">
        <f aca="true">RAND()</f>
        <v>0.0447961829328094</v>
      </c>
      <c r="AW216" s="0" t="n">
        <f aca="true">RAND()</f>
        <v>0.785807220201878</v>
      </c>
      <c r="AX216" s="0" t="n">
        <f aca="true">RAND()</f>
        <v>0.0597909500291169</v>
      </c>
      <c r="AY216" s="0" t="n">
        <f aca="true">RAND()</f>
        <v>0.390838367074937</v>
      </c>
      <c r="AZ216" s="0" t="n">
        <f aca="true">RAND()</f>
        <v>0.330767579905342</v>
      </c>
    </row>
    <row r="217" customFormat="false" ht="15" hidden="false" customHeight="false" outlineLevel="0" collapsed="false">
      <c r="AK217" s="0" t="n">
        <v>204</v>
      </c>
      <c r="AL217" s="0" t="n">
        <f aca="false">IFERROR(IF(AU217&lt;($AM$6-$AL$6)/($AN$6-$AL$6),$AL$6+SQRT(AU217*($AN$6-$AL$6)*($AM$6-$AL$6)),$AN$6-SQRT((1-AU217)*($AN$6-$AL$6)*($AN$6-$AM$6))),$AM$6)</f>
        <v>3.09029215570476</v>
      </c>
      <c r="AM217" s="0" t="n">
        <f aca="false">IFERROR(IF(AV217&lt;($AM$7-$AL$7)/($AN$7-$AL$7),$AL$7+SQRT(AV217*($AN$7-$AL$7)*($AM$7-$AL$7)),$AN$7-SQRT((1-AV217)*($AN$7-$AL$7)*($AN$7-$AM$7))),$AM$7)</f>
        <v>0.922365942195151</v>
      </c>
      <c r="AN217" s="0" t="n">
        <f aca="false">IFERROR(IF(AW217&lt;($AM$8-$AL$8)/($AN$8-$AL$8),$AL$8+SQRT(AW217*($AN$8-$AL$8)*($AM$8-$AL$8)),$AN$8-SQRT((1-AW217)*($AN$8-$AL$8)*($AN$8-$AM$8))),$AM$8)</f>
        <v>0.880271252133277</v>
      </c>
      <c r="AO217" s="0" t="n">
        <f aca="false">IFERROR(IF(AX217&lt;($AM$9-$AL$9)/($AN$9-$AL$9),$AL$9+SQRT(AX217*($AN$9-$AL$9)*($AM$9-$AL$9)),$AN$9-SQRT((1-AX217)*($AN$9-$AL$9)*($AN$9-$AM$9))),$AM$9)</f>
        <v>0.910635232717121</v>
      </c>
      <c r="AP217" s="0" t="n">
        <f aca="false">IFERROR(IF(AY217&lt;($AM$10-$AL$10)/($AN$10-$AL$10),$AL$10+SQRT(AY217*($AN$10-$AL$10)*($AM$10-$AL$10)),$AN$10-SQRT((1-AY217)*($AN$10-$AL$10)*($AN$10-$AM$10))),$AM$10)</f>
        <v>0.987727088488893</v>
      </c>
      <c r="AQ217" s="0" t="n">
        <f aca="false">IFERROR(IF(AZ217&lt;($AM$11-$AL$11)/($AN$11-$AL$11),$AL$11+SQRT(AZ217*($AN$11-$AL$11)*($AM$11-$AL$11)),$AN$11-SQRT((1-AZ217)*($AN$11-$AL$11)*($AN$11-$AM$11))),$AM$11)</f>
        <v>0.621952544742575</v>
      </c>
      <c r="AR217" s="0" t="n">
        <f aca="false">SUMPRODUCT((B24:B31&lt;=$B$6)*(C24:C31*AM217+D24:D31*AO217*$B$8*AQ217)/(1+AL217/100)^B24:B31)+C32*AM217*AP217/(1+AL217/100)^$B$6</f>
        <v>7973025.13544997</v>
      </c>
      <c r="AS217" s="0" t="n">
        <f aca="false">SUMPRODUCT((K24:K26&lt;=$B$6)*(L24:L26*AN217+M24:M26*AO217*$B$8*AQ217)/(1+AL217/100)^K24:K26)+L27*AN217*AP217/(1+AL217/100)^$B$6</f>
        <v>7051745.54524457</v>
      </c>
      <c r="AT217" s="0" t="n">
        <f aca="false">AS217-AR217</f>
        <v>-921279.590205397</v>
      </c>
      <c r="AU217" s="0" t="n">
        <f aca="true">RAND()</f>
        <v>0.235709228612812</v>
      </c>
      <c r="AV217" s="0" t="n">
        <f aca="true">RAND()</f>
        <v>0.166371375658968</v>
      </c>
      <c r="AW217" s="0" t="n">
        <f aca="true">RAND()</f>
        <v>0.0715941546560452</v>
      </c>
      <c r="AX217" s="0" t="n">
        <f aca="true">RAND()</f>
        <v>0.224828392464858</v>
      </c>
      <c r="AY217" s="0" t="n">
        <f aca="true">RAND()</f>
        <v>0.95151085138341</v>
      </c>
      <c r="AZ217" s="0" t="n">
        <f aca="true">RAND()</f>
        <v>0.423075269658039</v>
      </c>
    </row>
    <row r="218" customFormat="false" ht="15" hidden="false" customHeight="false" outlineLevel="0" collapsed="false">
      <c r="AK218" s="0" t="n">
        <v>205</v>
      </c>
      <c r="AL218" s="0" t="n">
        <f aca="false">IFERROR(IF(AU218&lt;($AM$6-$AL$6)/($AN$6-$AL$6),$AL$6+SQRT(AU218*($AN$6-$AL$6)*($AM$6-$AL$6)),$AN$6-SQRT((1-AU218)*($AN$6-$AL$6)*($AN$6-$AM$6))),$AM$6)</f>
        <v>3.75975919851851</v>
      </c>
      <c r="AM218" s="0" t="n">
        <f aca="false">IFERROR(IF(AV218&lt;($AM$7-$AL$7)/($AN$7-$AL$7),$AL$7+SQRT(AV218*($AN$7-$AL$7)*($AM$7-$AL$7)),$AN$7-SQRT((1-AV218)*($AN$7-$AL$7)*($AN$7-$AM$7))),$AM$7)</f>
        <v>1.11513469408923</v>
      </c>
      <c r="AN218" s="0" t="n">
        <f aca="false">IFERROR(IF(AW218&lt;($AM$8-$AL$8)/($AN$8-$AL$8),$AL$8+SQRT(AW218*($AN$8-$AL$8)*($AM$8-$AL$8)),$AN$8-SQRT((1-AW218)*($AN$8-$AL$8)*($AN$8-$AM$8))),$AM$8)</f>
        <v>1.19159363588271</v>
      </c>
      <c r="AO218" s="0" t="n">
        <f aca="false">IFERROR(IF(AX218&lt;($AM$9-$AL$9)/($AN$9-$AL$9),$AL$9+SQRT(AX218*($AN$9-$AL$9)*($AM$9-$AL$9)),$AN$9-SQRT((1-AX218)*($AN$9-$AL$9)*($AN$9-$AM$9))),$AM$9)</f>
        <v>0.902469515079949</v>
      </c>
      <c r="AP218" s="0" t="n">
        <f aca="false">IFERROR(IF(AY218&lt;($AM$10-$AL$10)/($AN$10-$AL$10),$AL$10+SQRT(AY218*($AN$10-$AL$10)*($AM$10-$AL$10)),$AN$10-SQRT((1-AY218)*($AN$10-$AL$10)*($AN$10-$AM$10))),$AM$10)</f>
        <v>0.919845139437231</v>
      </c>
      <c r="AQ218" s="0" t="n">
        <f aca="false">IFERROR(IF(AZ218&lt;($AM$11-$AL$11)/($AN$11-$AL$11),$AL$11+SQRT(AZ218*($AN$11-$AL$11)*($AM$11-$AL$11)),$AN$11-SQRT((1-AZ218)*($AN$11-$AL$11)*($AN$11-$AM$11))),$AM$11)</f>
        <v>0.798896097846582</v>
      </c>
      <c r="AR218" s="0" t="n">
        <f aca="false">SUMPRODUCT((B24:B31&lt;=$B$6)*(C24:C31*AM218+D24:D31*AO218*$B$8*AQ218)/(1+AL218/100)^B24:B31)+C32*AM218*AP218/(1+AL218/100)^$B$6</f>
        <v>9304105.67540208</v>
      </c>
      <c r="AS218" s="0" t="n">
        <f aca="false">SUMPRODUCT((K24:K26&lt;=$B$6)*(L24:L26*AN218+M24:M26*AO218*$B$8*AQ218)/(1+AL218/100)^K24:K26)+L27*AN218*AP218/(1+AL218/100)^$B$6</f>
        <v>9700440.40639743</v>
      </c>
      <c r="AT218" s="0" t="n">
        <f aca="false">AS218-AR218</f>
        <v>396334.730995346</v>
      </c>
      <c r="AU218" s="0" t="n">
        <f aca="true">RAND()</f>
        <v>0.475041977420731</v>
      </c>
      <c r="AV218" s="0" t="n">
        <f aca="true">RAND()</f>
        <v>0.838323104547517</v>
      </c>
      <c r="AW218" s="0" t="n">
        <f aca="true">RAND()</f>
        <v>0.969677303383098</v>
      </c>
      <c r="AX218" s="0" t="n">
        <f aca="true">RAND()</f>
        <v>0.215975614091586</v>
      </c>
      <c r="AY218" s="0" t="n">
        <f aca="true">RAND()</f>
        <v>0.705079764436272</v>
      </c>
      <c r="AZ218" s="0" t="n">
        <f aca="true">RAND()</f>
        <v>0.834927430770075</v>
      </c>
    </row>
    <row r="219" customFormat="false" ht="15" hidden="false" customHeight="false" outlineLevel="0" collapsed="false">
      <c r="AK219" s="0" t="n">
        <v>206</v>
      </c>
      <c r="AL219" s="0" t="n">
        <f aca="false">IFERROR(IF(AU219&lt;($AM$6-$AL$6)/($AN$6-$AL$6),$AL$6+SQRT(AU219*($AN$6-$AL$6)*($AM$6-$AL$6)),$AN$6-SQRT((1-AU219)*($AN$6-$AL$6)*($AN$6-$AM$6))),$AM$6)</f>
        <v>3.52439540758269</v>
      </c>
      <c r="AM219" s="0" t="n">
        <f aca="false">IFERROR(IF(AV219&lt;($AM$7-$AL$7)/($AN$7-$AL$7),$AL$7+SQRT(AV219*($AN$7-$AL$7)*($AM$7-$AL$7)),$AN$7-SQRT((1-AV219)*($AN$7-$AL$7)*($AN$7-$AM$7))),$AM$7)</f>
        <v>1.04140541321936</v>
      </c>
      <c r="AN219" s="0" t="n">
        <f aca="false">IFERROR(IF(AW219&lt;($AM$8-$AL$8)/($AN$8-$AL$8),$AL$8+SQRT(AW219*($AN$8-$AL$8)*($AM$8-$AL$8)),$AN$8-SQRT((1-AW219)*($AN$8-$AL$8)*($AN$8-$AM$8))),$AM$8)</f>
        <v>1.09088708764678</v>
      </c>
      <c r="AO219" s="0" t="n">
        <f aca="false">IFERROR(IF(AX219&lt;($AM$9-$AL$9)/($AN$9-$AL$9),$AL$9+SQRT(AX219*($AN$9-$AL$9)*($AM$9-$AL$9)),$AN$9-SQRT((1-AX219)*($AN$9-$AL$9)*($AN$9-$AM$9))),$AM$9)</f>
        <v>1.69682235989589</v>
      </c>
      <c r="AP219" s="0" t="n">
        <f aca="false">IFERROR(IF(AY219&lt;($AM$10-$AL$10)/($AN$10-$AL$10),$AL$10+SQRT(AY219*($AN$10-$AL$10)*($AM$10-$AL$10)),$AN$10-SQRT((1-AY219)*($AN$10-$AL$10)*($AN$10-$AM$10))),$AM$10)</f>
        <v>0.997241918076034</v>
      </c>
      <c r="AQ219" s="0" t="n">
        <f aca="false">IFERROR(IF(AZ219&lt;($AM$11-$AL$11)/($AN$11-$AL$11),$AL$11+SQRT(AZ219*($AN$11-$AL$11)*($AM$11-$AL$11)),$AN$11-SQRT((1-AZ219)*($AN$11-$AL$11)*($AN$11-$AM$11))),$AM$11)</f>
        <v>0.867825180541583</v>
      </c>
      <c r="AR219" s="0" t="n">
        <f aca="false">SUMPRODUCT((B24:B31&lt;=$B$6)*(C24:C31*AM219+D24:D31*AO219*$B$8*AQ219)/(1+AL219/100)^B24:B31)+C32*AM219*AP219/(1+AL219/100)^$B$6</f>
        <v>9024394.51912409</v>
      </c>
      <c r="AS219" s="0" t="n">
        <f aca="false">SUMPRODUCT((K24:K26&lt;=$B$6)*(L24:L26*AN219+M24:M26*AO219*$B$8*AQ219)/(1+AL219/100)^K24:K26)+L27*AN219*AP219/(1+AL219/100)^$B$6</f>
        <v>8874713.63329061</v>
      </c>
      <c r="AT219" s="0" t="n">
        <f aca="false">AS219-AR219</f>
        <v>-149680.885833487</v>
      </c>
      <c r="AU219" s="0" t="n">
        <f aca="true">RAND()</f>
        <v>0.396008635858385</v>
      </c>
      <c r="AV219" s="0" t="n">
        <f aca="true">RAND()</f>
        <v>0.613229318807219</v>
      </c>
      <c r="AW219" s="0" t="n">
        <f aca="true">RAND()</f>
        <v>0.774960721088693</v>
      </c>
      <c r="AX219" s="0" t="n">
        <f aca="true">RAND()</f>
        <v>0.938722212360601</v>
      </c>
      <c r="AY219" s="0" t="n">
        <f aca="true">RAND()</f>
        <v>0.988998100367733</v>
      </c>
      <c r="AZ219" s="0" t="n">
        <f aca="true">RAND()</f>
        <v>0.92869313102504</v>
      </c>
    </row>
    <row r="220" customFormat="false" ht="15" hidden="false" customHeight="false" outlineLevel="0" collapsed="false">
      <c r="AK220" s="0" t="n">
        <v>207</v>
      </c>
      <c r="AL220" s="0" t="n">
        <f aca="false">IFERROR(IF(AU220&lt;($AM$6-$AL$6)/($AN$6-$AL$6),$AL$6+SQRT(AU220*($AN$6-$AL$6)*($AM$6-$AL$6)),$AN$6-SQRT((1-AU220)*($AN$6-$AL$6)*($AN$6-$AM$6))),$AM$6)</f>
        <v>3.98202959125111</v>
      </c>
      <c r="AM220" s="0" t="n">
        <f aca="false">IFERROR(IF(AV220&lt;($AM$7-$AL$7)/($AN$7-$AL$7),$AL$7+SQRT(AV220*($AN$7-$AL$7)*($AM$7-$AL$7)),$AN$7-SQRT((1-AV220)*($AN$7-$AL$7)*($AN$7-$AM$7))),$AM$7)</f>
        <v>0.981507293109976</v>
      </c>
      <c r="AN220" s="0" t="n">
        <f aca="false">IFERROR(IF(AW220&lt;($AM$8-$AL$8)/($AN$8-$AL$8),$AL$8+SQRT(AW220*($AN$8-$AL$8)*($AM$8-$AL$8)),$AN$8-SQRT((1-AW220)*($AN$8-$AL$8)*($AN$8-$AM$8))),$AM$8)</f>
        <v>1.03328641653109</v>
      </c>
      <c r="AO220" s="0" t="n">
        <f aca="false">IFERROR(IF(AX220&lt;($AM$9-$AL$9)/($AN$9-$AL$9),$AL$9+SQRT(AX220*($AN$9-$AL$9)*($AM$9-$AL$9)),$AN$9-SQRT((1-AX220)*($AN$9-$AL$9)*($AN$9-$AM$9))),$AM$9)</f>
        <v>0.903441937699617</v>
      </c>
      <c r="AP220" s="0" t="n">
        <f aca="false">IFERROR(IF(AY220&lt;($AM$10-$AL$10)/($AN$10-$AL$10),$AL$10+SQRT(AY220*($AN$10-$AL$10)*($AM$10-$AL$10)),$AN$10-SQRT((1-AY220)*($AN$10-$AL$10)*($AN$10-$AM$10))),$AM$10)</f>
        <v>0.803210490859927</v>
      </c>
      <c r="AQ220" s="0" t="n">
        <f aca="false">IFERROR(IF(AZ220&lt;($AM$11-$AL$11)/($AN$11-$AL$11),$AL$11+SQRT(AZ220*($AN$11-$AL$11)*($AM$11-$AL$11)),$AN$11-SQRT((1-AZ220)*($AN$11-$AL$11)*($AN$11-$AM$11))),$AM$11)</f>
        <v>0.583216141589351</v>
      </c>
      <c r="AR220" s="0" t="n">
        <f aca="false">SUMPRODUCT((B24:B31&lt;=$B$6)*(C24:C31*AM220+D24:D31*AO220*$B$8*AQ220)/(1+AL220/100)^B24:B31)+C32*AM220*AP220/(1+AL220/100)^$B$6</f>
        <v>8074704.69399326</v>
      </c>
      <c r="AS220" s="0" t="n">
        <f aca="false">SUMPRODUCT((K24:K26&lt;=$B$6)*(L24:L26*AN220+M24:M26*AO220*$B$8*AQ220)/(1+AL220/100)^K24:K26)+L27*AN220*AP220/(1+AL220/100)^$B$6</f>
        <v>8503646.74010596</v>
      </c>
      <c r="AT220" s="0" t="n">
        <f aca="false">AS220-AR220</f>
        <v>428942.0461127</v>
      </c>
      <c r="AU220" s="0" t="n">
        <f aca="true">RAND()</f>
        <v>0.544592730595802</v>
      </c>
      <c r="AV220" s="0" t="n">
        <f aca="true">RAND()</f>
        <v>0.366054416134566</v>
      </c>
      <c r="AW220" s="0" t="n">
        <f aca="true">RAND()</f>
        <v>0.582535313245022</v>
      </c>
      <c r="AX220" s="0" t="n">
        <f aca="true">RAND()</f>
        <v>0.217020529459762</v>
      </c>
      <c r="AY220" s="0" t="n">
        <f aca="true">RAND()</f>
        <v>0.367746407070072</v>
      </c>
      <c r="AZ220" s="0" t="n">
        <f aca="true">RAND()</f>
        <v>0.327393399415344</v>
      </c>
    </row>
    <row r="221" customFormat="false" ht="15" hidden="false" customHeight="false" outlineLevel="0" collapsed="false">
      <c r="AK221" s="0" t="n">
        <v>208</v>
      </c>
      <c r="AL221" s="0" t="n">
        <f aca="false">IFERROR(IF(AU221&lt;($AM$6-$AL$6)/($AN$6-$AL$6),$AL$6+SQRT(AU221*($AN$6-$AL$6)*($AM$6-$AL$6)),$AN$6-SQRT((1-AU221)*($AN$6-$AL$6)*($AN$6-$AM$6))),$AM$6)</f>
        <v>4.91301017610585</v>
      </c>
      <c r="AM221" s="0" t="n">
        <f aca="false">IFERROR(IF(AV221&lt;($AM$7-$AL$7)/($AN$7-$AL$7),$AL$7+SQRT(AV221*($AN$7-$AL$7)*($AM$7-$AL$7)),$AN$7-SQRT((1-AV221)*($AN$7-$AL$7)*($AN$7-$AM$7))),$AM$7)</f>
        <v>1.02856685435192</v>
      </c>
      <c r="AN221" s="0" t="n">
        <f aca="false">IFERROR(IF(AW221&lt;($AM$8-$AL$8)/($AN$8-$AL$8),$AL$8+SQRT(AW221*($AN$8-$AL$8)*($AM$8-$AL$8)),$AN$8-SQRT((1-AW221)*($AN$8-$AL$8)*($AN$8-$AM$8))),$AM$8)</f>
        <v>0.986436469665041</v>
      </c>
      <c r="AO221" s="0" t="n">
        <f aca="false">IFERROR(IF(AX221&lt;($AM$9-$AL$9)/($AN$9-$AL$9),$AL$9+SQRT(AX221*($AN$9-$AL$9)*($AM$9-$AL$9)),$AN$9-SQRT((1-AX221)*($AN$9-$AL$9)*($AN$9-$AM$9))),$AM$9)</f>
        <v>1.07018668211942</v>
      </c>
      <c r="AP221" s="0" t="n">
        <f aca="false">IFERROR(IF(AY221&lt;($AM$10-$AL$10)/($AN$10-$AL$10),$AL$10+SQRT(AY221*($AN$10-$AL$10)*($AM$10-$AL$10)),$AN$10-SQRT((1-AY221)*($AN$10-$AL$10)*($AN$10-$AM$10))),$AM$10)</f>
        <v>0.855686993612544</v>
      </c>
      <c r="AQ221" s="0" t="n">
        <f aca="false">IFERROR(IF(AZ221&lt;($AM$11-$AL$11)/($AN$11-$AL$11),$AL$11+SQRT(AZ221*($AN$11-$AL$11)*($AM$11-$AL$11)),$AN$11-SQRT((1-AZ221)*($AN$11-$AL$11)*($AN$11-$AM$11))),$AM$11)</f>
        <v>0.616953771523659</v>
      </c>
      <c r="AR221" s="0" t="n">
        <f aca="false">SUMPRODUCT((B24:B31&lt;=$B$6)*(C24:C31*AM221+D24:D31*AO221*$B$8*AQ221)/(1+AL221/100)^B24:B31)+C32*AM221*AP221/(1+AL221/100)^$B$6</f>
        <v>8107883.45640317</v>
      </c>
      <c r="AS221" s="0" t="n">
        <f aca="false">SUMPRODUCT((K24:K26&lt;=$B$6)*(L24:L26*AN221+M24:M26*AO221*$B$8*AQ221)/(1+AL221/100)^K24:K26)+L27*AN221*AP221/(1+AL221/100)^$B$6</f>
        <v>8162428.41704531</v>
      </c>
      <c r="AT221" s="0" t="n">
        <f aca="false">AS221-AR221</f>
        <v>54544.9606421385</v>
      </c>
      <c r="AU221" s="0" t="n">
        <f aca="true">RAND()</f>
        <v>0.782223673748113</v>
      </c>
      <c r="AV221" s="0" t="n">
        <f aca="true">RAND()</f>
        <v>0.564154328963506</v>
      </c>
      <c r="AW221" s="0" t="n">
        <f aca="true">RAND()</f>
        <v>0.386206191346263</v>
      </c>
      <c r="AX221" s="0" t="n">
        <f aca="true">RAND()</f>
        <v>0.42363146259461</v>
      </c>
      <c r="AY221" s="0" t="n">
        <f aca="true">RAND()</f>
        <v>0.506052949700519</v>
      </c>
      <c r="AZ221" s="0" t="n">
        <f aca="true">RAND()</f>
        <v>0.410039564420701</v>
      </c>
    </row>
    <row r="222" customFormat="false" ht="15" hidden="false" customHeight="false" outlineLevel="0" collapsed="false">
      <c r="AK222" s="0" t="n">
        <v>209</v>
      </c>
      <c r="AL222" s="0" t="n">
        <f aca="false">IFERROR(IF(AU222&lt;($AM$6-$AL$6)/($AN$6-$AL$6),$AL$6+SQRT(AU222*($AN$6-$AL$6)*($AM$6-$AL$6)),$AN$6-SQRT((1-AU222)*($AN$6-$AL$6)*($AN$6-$AM$6))),$AM$6)</f>
        <v>2.26686261244286</v>
      </c>
      <c r="AM222" s="0" t="n">
        <f aca="false">IFERROR(IF(AV222&lt;($AM$7-$AL$7)/($AN$7-$AL$7),$AL$7+SQRT(AV222*($AN$7-$AL$7)*($AM$7-$AL$7)),$AN$7-SQRT((1-AV222)*($AN$7-$AL$7)*($AN$7-$AM$7))),$AM$7)</f>
        <v>1.12924002943898</v>
      </c>
      <c r="AN222" s="0" t="n">
        <f aca="false">IFERROR(IF(AW222&lt;($AM$8-$AL$8)/($AN$8-$AL$8),$AL$8+SQRT(AW222*($AN$8-$AL$8)*($AM$8-$AL$8)),$AN$8-SQRT((1-AW222)*($AN$8-$AL$8)*($AN$8-$AM$8))),$AM$8)</f>
        <v>1.10736860589614</v>
      </c>
      <c r="AO222" s="0" t="n">
        <f aca="false">IFERROR(IF(AX222&lt;($AM$9-$AL$9)/($AN$9-$AL$9),$AL$9+SQRT(AX222*($AN$9-$AL$9)*($AM$9-$AL$9)),$AN$9-SQRT((1-AX222)*($AN$9-$AL$9)*($AN$9-$AM$9))),$AM$9)</f>
        <v>1.36605880497985</v>
      </c>
      <c r="AP222" s="0" t="n">
        <f aca="false">IFERROR(IF(AY222&lt;($AM$10-$AL$10)/($AN$10-$AL$10),$AL$10+SQRT(AY222*($AN$10-$AL$10)*($AM$10-$AL$10)),$AN$10-SQRT((1-AY222)*($AN$10-$AL$10)*($AN$10-$AM$10))),$AM$10)</f>
        <v>0.850184618568166</v>
      </c>
      <c r="AQ222" s="0" t="n">
        <f aca="false">IFERROR(IF(AZ222&lt;($AM$11-$AL$11)/($AN$11-$AL$11),$AL$11+SQRT(AZ222*($AN$11-$AL$11)*($AM$11-$AL$11)),$AN$11-SQRT((1-AZ222)*($AN$11-$AL$11)*($AN$11-$AM$11))),$AM$11)</f>
        <v>0.751078150002267</v>
      </c>
      <c r="AR222" s="0" t="n">
        <f aca="false">SUMPRODUCT((B24:B31&lt;=$B$6)*(C24:C31*AM222+D24:D31*AO222*$B$8*AQ222)/(1+AL222/100)^B24:B31)+C32*AM222*AP222/(1+AL222/100)^$B$6</f>
        <v>10406130.4693758</v>
      </c>
      <c r="AS222" s="0" t="n">
        <f aca="false">SUMPRODUCT((K24:K26&lt;=$B$6)*(L24:L26*AN222+M24:M26*AO222*$B$8*AQ222)/(1+AL222/100)^K24:K26)+L27*AN222*AP222/(1+AL222/100)^$B$6</f>
        <v>8926031.08689843</v>
      </c>
      <c r="AT222" s="0" t="n">
        <f aca="false">AS222-AR222</f>
        <v>-1480099.38247738</v>
      </c>
      <c r="AU222" s="0" t="n">
        <f aca="true">RAND()</f>
        <v>0.0142431307839655</v>
      </c>
      <c r="AV222" s="0" t="n">
        <f aca="true">RAND()</f>
        <v>0.870373595645347</v>
      </c>
      <c r="AW222" s="0" t="n">
        <f aca="true">RAND()</f>
        <v>0.819166981475454</v>
      </c>
      <c r="AX222" s="0" t="n">
        <f aca="true">RAND()</f>
        <v>0.732079040837613</v>
      </c>
      <c r="AY222" s="0" t="n">
        <f aca="true">RAND()</f>
        <v>0.490517068326928</v>
      </c>
      <c r="AZ222" s="0" t="n">
        <f aca="true">RAND()</f>
        <v>0.747093520790637</v>
      </c>
    </row>
    <row r="223" customFormat="false" ht="15" hidden="false" customHeight="false" outlineLevel="0" collapsed="false">
      <c r="AK223" s="0" t="n">
        <v>210</v>
      </c>
      <c r="AL223" s="0" t="n">
        <f aca="false">IFERROR(IF(AU223&lt;($AM$6-$AL$6)/($AN$6-$AL$6),$AL$6+SQRT(AU223*($AN$6-$AL$6)*($AM$6-$AL$6)),$AN$6-SQRT((1-AU223)*($AN$6-$AL$6)*($AN$6-$AM$6))),$AM$6)</f>
        <v>3.52101822254401</v>
      </c>
      <c r="AM223" s="0" t="n">
        <f aca="false">IFERROR(IF(AV223&lt;($AM$7-$AL$7)/($AN$7-$AL$7),$AL$7+SQRT(AV223*($AN$7-$AL$7)*($AM$7-$AL$7)),$AN$7-SQRT((1-AV223)*($AN$7-$AL$7)*($AN$7-$AM$7))),$AM$7)</f>
        <v>0.915020537465602</v>
      </c>
      <c r="AN223" s="0" t="n">
        <f aca="false">IFERROR(IF(AW223&lt;($AM$8-$AL$8)/($AN$8-$AL$8),$AL$8+SQRT(AW223*($AN$8-$AL$8)*($AM$8-$AL$8)),$AN$8-SQRT((1-AW223)*($AN$8-$AL$8)*($AN$8-$AM$8))),$AM$8)</f>
        <v>0.893623310058568</v>
      </c>
      <c r="AO223" s="0" t="n">
        <f aca="false">IFERROR(IF(AX223&lt;($AM$9-$AL$9)/($AN$9-$AL$9),$AL$9+SQRT(AX223*($AN$9-$AL$9)*($AM$9-$AL$9)),$AN$9-SQRT((1-AX223)*($AN$9-$AL$9)*($AN$9-$AM$9))),$AM$9)</f>
        <v>0.867072226175049</v>
      </c>
      <c r="AP223" s="0" t="n">
        <f aca="false">IFERROR(IF(AY223&lt;($AM$10-$AL$10)/($AN$10-$AL$10),$AL$10+SQRT(AY223*($AN$10-$AL$10)*($AM$10-$AL$10)),$AN$10-SQRT((1-AY223)*($AN$10-$AL$10)*($AN$10-$AM$10))),$AM$10)</f>
        <v>0.76596228749389</v>
      </c>
      <c r="AQ223" s="0" t="n">
        <f aca="false">IFERROR(IF(AZ223&lt;($AM$11-$AL$11)/($AN$11-$AL$11),$AL$11+SQRT(AZ223*($AN$11-$AL$11)*($AM$11-$AL$11)),$AN$11-SQRT((1-AZ223)*($AN$11-$AL$11)*($AN$11-$AM$11))),$AM$11)</f>
        <v>0.809690074834768</v>
      </c>
      <c r="AR223" s="0" t="n">
        <f aca="false">SUMPRODUCT((B24:B31&lt;=$B$6)*(C24:C31*AM223+D24:D31*AO223*$B$8*AQ223)/(1+AL223/100)^B24:B31)+C32*AM223*AP223/(1+AL223/100)^$B$6</f>
        <v>7780620.36435788</v>
      </c>
      <c r="AS223" s="0" t="n">
        <f aca="false">SUMPRODUCT((K24:K26&lt;=$B$6)*(L24:L26*AN223+M24:M26*AO223*$B$8*AQ223)/(1+AL223/100)^K24:K26)+L27*AN223*AP223/(1+AL223/100)^$B$6</f>
        <v>7371147.35090694</v>
      </c>
      <c r="AT223" s="0" t="n">
        <f aca="false">AS223-AR223</f>
        <v>-409473.01345094</v>
      </c>
      <c r="AU223" s="0" t="n">
        <f aca="true">RAND()</f>
        <v>0.394834289606458</v>
      </c>
      <c r="AV223" s="0" t="n">
        <f aca="true">RAND()</f>
        <v>0.146996933765287</v>
      </c>
      <c r="AW223" s="0" t="n">
        <f aca="true">RAND()</f>
        <v>0.0973924909591417</v>
      </c>
      <c r="AX223" s="0" t="n">
        <f aca="true">RAND()</f>
        <v>0.179656025638809</v>
      </c>
      <c r="AY223" s="0" t="n">
        <f aca="true">RAND()</f>
        <v>0.28294375347593</v>
      </c>
      <c r="AZ223" s="0" t="n">
        <f aca="true">RAND()</f>
        <v>0.852171968912668</v>
      </c>
    </row>
    <row r="224" customFormat="false" ht="15" hidden="false" customHeight="false" outlineLevel="0" collapsed="false">
      <c r="AK224" s="0" t="n">
        <v>211</v>
      </c>
      <c r="AL224" s="0" t="n">
        <f aca="false">IFERROR(IF(AU224&lt;($AM$6-$AL$6)/($AN$6-$AL$6),$AL$6+SQRT(AU224*($AN$6-$AL$6)*($AM$6-$AL$6)),$AN$6-SQRT((1-AU224)*($AN$6-$AL$6)*($AN$6-$AM$6))),$AM$6)</f>
        <v>3.07620342438918</v>
      </c>
      <c r="AM224" s="0" t="n">
        <f aca="false">IFERROR(IF(AV224&lt;($AM$7-$AL$7)/($AN$7-$AL$7),$AL$7+SQRT(AV224*($AN$7-$AL$7)*($AM$7-$AL$7)),$AN$7-SQRT((1-AV224)*($AN$7-$AL$7)*($AN$7-$AM$7))),$AM$7)</f>
        <v>0.92388621771559</v>
      </c>
      <c r="AN224" s="0" t="n">
        <f aca="false">IFERROR(IF(AW224&lt;($AM$8-$AL$8)/($AN$8-$AL$8),$AL$8+SQRT(AW224*($AN$8-$AL$8)*($AM$8-$AL$8)),$AN$8-SQRT((1-AW224)*($AN$8-$AL$8)*($AN$8-$AM$8))),$AM$8)</f>
        <v>0.974898061465902</v>
      </c>
      <c r="AO224" s="0" t="n">
        <f aca="false">IFERROR(IF(AX224&lt;($AM$9-$AL$9)/($AN$9-$AL$9),$AL$9+SQRT(AX224*($AN$9-$AL$9)*($AM$9-$AL$9)),$AN$9-SQRT((1-AX224)*($AN$9-$AL$9)*($AN$9-$AM$9))),$AM$9)</f>
        <v>1.4270523315268</v>
      </c>
      <c r="AP224" s="0" t="n">
        <f aca="false">IFERROR(IF(AY224&lt;($AM$10-$AL$10)/($AN$10-$AL$10),$AL$10+SQRT(AY224*($AN$10-$AL$10)*($AM$10-$AL$10)),$AN$10-SQRT((1-AY224)*($AN$10-$AL$10)*($AN$10-$AM$10))),$AM$10)</f>
        <v>0.876834650788788</v>
      </c>
      <c r="AQ224" s="0" t="n">
        <f aca="false">IFERROR(IF(AZ224&lt;($AM$11-$AL$11)/($AN$11-$AL$11),$AL$11+SQRT(AZ224*($AN$11-$AL$11)*($AM$11-$AL$11)),$AN$11-SQRT((1-AZ224)*($AN$11-$AL$11)*($AN$11-$AM$11))),$AM$11)</f>
        <v>0.578522262837462</v>
      </c>
      <c r="AR224" s="0" t="n">
        <f aca="false">SUMPRODUCT((B24:B31&lt;=$B$6)*(C24:C31*AM224+D24:D31*AO224*$B$8*AQ224)/(1+AL224/100)^B24:B31)+C32*AM224*AP224/(1+AL224/100)^$B$6</f>
        <v>8084566.34224622</v>
      </c>
      <c r="AS224" s="0" t="n">
        <f aca="false">SUMPRODUCT((K24:K26&lt;=$B$6)*(L24:L26*AN224+M24:M26*AO224*$B$8*AQ224)/(1+AL224/100)^K24:K26)+L27*AN224*AP224/(1+AL224/100)^$B$6</f>
        <v>7922195.42231168</v>
      </c>
      <c r="AT224" s="0" t="n">
        <f aca="false">AS224-AR224</f>
        <v>-162370.919934547</v>
      </c>
      <c r="AU224" s="0" t="n">
        <f aca="true">RAND()</f>
        <v>0.23019102166124</v>
      </c>
      <c r="AV224" s="0" t="n">
        <f aca="true">RAND()</f>
        <v>0.170531054887494</v>
      </c>
      <c r="AW224" s="0" t="n">
        <f aca="true">RAND()</f>
        <v>0.339881465605894</v>
      </c>
      <c r="AX224" s="0" t="n">
        <f aca="true">RAND()</f>
        <v>0.781153979460751</v>
      </c>
      <c r="AY224" s="0" t="n">
        <f aca="true">RAND()</f>
        <v>0.568017416140432</v>
      </c>
      <c r="AZ224" s="0" t="n">
        <f aca="true">RAND()</f>
        <v>0.316631228147348</v>
      </c>
    </row>
    <row r="225" customFormat="false" ht="15" hidden="false" customHeight="false" outlineLevel="0" collapsed="false">
      <c r="AK225" s="0" t="n">
        <v>212</v>
      </c>
      <c r="AL225" s="0" t="n">
        <f aca="false">IFERROR(IF(AU225&lt;($AM$6-$AL$6)/($AN$6-$AL$6),$AL$6+SQRT(AU225*($AN$6-$AL$6)*($AM$6-$AL$6)),$AN$6-SQRT((1-AU225)*($AN$6-$AL$6)*($AN$6-$AM$6))),$AM$6)</f>
        <v>3.30340947902175</v>
      </c>
      <c r="AM225" s="0" t="n">
        <f aca="false">IFERROR(IF(AV225&lt;($AM$7-$AL$7)/($AN$7-$AL$7),$AL$7+SQRT(AV225*($AN$7-$AL$7)*($AM$7-$AL$7)),$AN$7-SQRT((1-AV225)*($AN$7-$AL$7)*($AN$7-$AM$7))),$AM$7)</f>
        <v>0.89977438099704</v>
      </c>
      <c r="AN225" s="0" t="n">
        <f aca="false">IFERROR(IF(AW225&lt;($AM$8-$AL$8)/($AN$8-$AL$8),$AL$8+SQRT(AW225*($AN$8-$AL$8)*($AM$8-$AL$8)),$AN$8-SQRT((1-AW225)*($AN$8-$AL$8)*($AN$8-$AM$8))),$AM$8)</f>
        <v>0.831288100983718</v>
      </c>
      <c r="AO225" s="0" t="n">
        <f aca="false">IFERROR(IF(AX225&lt;($AM$9-$AL$9)/($AN$9-$AL$9),$AL$9+SQRT(AX225*($AN$9-$AL$9)*($AM$9-$AL$9)),$AN$9-SQRT((1-AX225)*($AN$9-$AL$9)*($AN$9-$AM$9))),$AM$9)</f>
        <v>1.09501431994128</v>
      </c>
      <c r="AP225" s="0" t="n">
        <f aca="false">IFERROR(IF(AY225&lt;($AM$10-$AL$10)/($AN$10-$AL$10),$AL$10+SQRT(AY225*($AN$10-$AL$10)*($AM$10-$AL$10)),$AN$10-SQRT((1-AY225)*($AN$10-$AL$10)*($AN$10-$AM$10))),$AM$10)</f>
        <v>0.909509618987032</v>
      </c>
      <c r="AQ225" s="0" t="n">
        <f aca="false">IFERROR(IF(AZ225&lt;($AM$11-$AL$11)/($AN$11-$AL$11),$AL$11+SQRT(AZ225*($AN$11-$AL$11)*($AM$11-$AL$11)),$AN$11-SQRT((1-AZ225)*($AN$11-$AL$11)*($AN$11-$AM$11))),$AM$11)</f>
        <v>0.403240683212436</v>
      </c>
      <c r="AR225" s="0" t="n">
        <f aca="false">SUMPRODUCT((B24:B31&lt;=$B$6)*(C24:C31*AM225+D24:D31*AO225*$B$8*AQ225)/(1+AL225/100)^B24:B31)+C32*AM225*AP225/(1+AL225/100)^$B$6</f>
        <v>7657700.78500926</v>
      </c>
      <c r="AS225" s="0" t="n">
        <f aca="false">SUMPRODUCT((K24:K26&lt;=$B$6)*(L24:L26*AN225+M24:M26*AO225*$B$8*AQ225)/(1+AL225/100)^K24:K26)+L27*AN225*AP225/(1+AL225/100)^$B$6</f>
        <v>6725415.18715285</v>
      </c>
      <c r="AT225" s="0" t="n">
        <f aca="false">AS225-AR225</f>
        <v>-932285.597856412</v>
      </c>
      <c r="AU225" s="0" t="n">
        <f aca="true">RAND()</f>
        <v>0.316760926010688</v>
      </c>
      <c r="AV225" s="0" t="n">
        <f aca="true">RAND()</f>
        <v>0.110610301148251</v>
      </c>
      <c r="AW225" s="0" t="n">
        <f aca="true">RAND()</f>
        <v>0.0108771695907483</v>
      </c>
      <c r="AX225" s="0" t="n">
        <f aca="true">RAND()</f>
        <v>0.454000612592435</v>
      </c>
      <c r="AY225" s="0" t="n">
        <f aca="true">RAND()</f>
        <v>0.670792512171616</v>
      </c>
      <c r="AZ225" s="0" t="n">
        <f aca="true">RAND()</f>
        <v>0.0435046476333489</v>
      </c>
    </row>
    <row r="226" customFormat="false" ht="15" hidden="false" customHeight="false" outlineLevel="0" collapsed="false">
      <c r="AK226" s="0" t="n">
        <v>213</v>
      </c>
      <c r="AL226" s="0" t="n">
        <f aca="false">IFERROR(IF(AU226&lt;($AM$6-$AL$6)/($AN$6-$AL$6),$AL$6+SQRT(AU226*($AN$6-$AL$6)*($AM$6-$AL$6)),$AN$6-SQRT((1-AU226)*($AN$6-$AL$6)*($AN$6-$AM$6))),$AM$6)</f>
        <v>3.16601321562612</v>
      </c>
      <c r="AM226" s="0" t="n">
        <f aca="false">IFERROR(IF(AV226&lt;($AM$7-$AL$7)/($AN$7-$AL$7),$AL$7+SQRT(AV226*($AN$7-$AL$7)*($AM$7-$AL$7)),$AN$7-SQRT((1-AV226)*($AN$7-$AL$7)*($AN$7-$AM$7))),$AM$7)</f>
        <v>1.10905077463379</v>
      </c>
      <c r="AN226" s="0" t="n">
        <f aca="false">IFERROR(IF(AW226&lt;($AM$8-$AL$8)/($AN$8-$AL$8),$AL$8+SQRT(AW226*($AN$8-$AL$8)*($AM$8-$AL$8)),$AN$8-SQRT((1-AW226)*($AN$8-$AL$8)*($AN$8-$AM$8))),$AM$8)</f>
        <v>1.15852228343696</v>
      </c>
      <c r="AO226" s="0" t="n">
        <f aca="false">IFERROR(IF(AX226&lt;($AM$9-$AL$9)/($AN$9-$AL$9),$AL$9+SQRT(AX226*($AN$9-$AL$9)*($AM$9-$AL$9)),$AN$9-SQRT((1-AX226)*($AN$9-$AL$9)*($AN$9-$AM$9))),$AM$9)</f>
        <v>1.301791522026</v>
      </c>
      <c r="AP226" s="0" t="n">
        <f aca="false">IFERROR(IF(AY226&lt;($AM$10-$AL$10)/($AN$10-$AL$10),$AL$10+SQRT(AY226*($AN$10-$AL$10)*($AM$10-$AL$10)),$AN$10-SQRT((1-AY226)*($AN$10-$AL$10)*($AN$10-$AM$10))),$AM$10)</f>
        <v>0.892696002082495</v>
      </c>
      <c r="AQ226" s="0" t="n">
        <f aca="false">IFERROR(IF(AZ226&lt;($AM$11-$AL$11)/($AN$11-$AL$11),$AL$11+SQRT(AZ226*($AN$11-$AL$11)*($AM$11-$AL$11)),$AN$11-SQRT((1-AZ226)*($AN$11-$AL$11)*($AN$11-$AM$11))),$AM$11)</f>
        <v>0.42340224094831</v>
      </c>
      <c r="AR226" s="0" t="n">
        <f aca="false">SUMPRODUCT((B24:B31&lt;=$B$6)*(C24:C31*AM226+D24:D31*AO226*$B$8*AQ226)/(1+AL226/100)^B24:B31)+C32*AM226*AP226/(1+AL226/100)^$B$6</f>
        <v>9517086.50857209</v>
      </c>
      <c r="AS226" s="0" t="n">
        <f aca="false">SUMPRODUCT((K24:K26&lt;=$B$6)*(L24:L26*AN226+M24:M26*AO226*$B$8*AQ226)/(1+AL226/100)^K24:K26)+L27*AN226*AP226/(1+AL226/100)^$B$6</f>
        <v>9362287.05604816</v>
      </c>
      <c r="AT226" s="0" t="n">
        <f aca="false">AS226-AR226</f>
        <v>-154799.452523934</v>
      </c>
      <c r="AU226" s="0" t="n">
        <f aca="true">RAND()</f>
        <v>0.265027266862321</v>
      </c>
      <c r="AV226" s="0" t="n">
        <f aca="true">RAND()</f>
        <v>0.823407252165911</v>
      </c>
      <c r="AW226" s="0" t="n">
        <f aca="true">RAND()</f>
        <v>0.925616243310337</v>
      </c>
      <c r="AX226" s="0" t="n">
        <f aca="true">RAND()</f>
        <v>0.675003280856818</v>
      </c>
      <c r="AY226" s="0" t="n">
        <f aca="true">RAND()</f>
        <v>0.6168406002063</v>
      </c>
      <c r="AZ226" s="0" t="n">
        <f aca="true">RAND()</f>
        <v>0.0621555635553665</v>
      </c>
    </row>
    <row r="227" customFormat="false" ht="15" hidden="false" customHeight="false" outlineLevel="0" collapsed="false">
      <c r="AK227" s="0" t="n">
        <v>214</v>
      </c>
      <c r="AL227" s="0" t="n">
        <f aca="false">IFERROR(IF(AU227&lt;($AM$6-$AL$6)/($AN$6-$AL$6),$AL$6+SQRT(AU227*($AN$6-$AL$6)*($AM$6-$AL$6)),$AN$6-SQRT((1-AU227)*($AN$6-$AL$6)*($AN$6-$AM$6))),$AM$6)</f>
        <v>3.97061865158193</v>
      </c>
      <c r="AM227" s="0" t="n">
        <f aca="false">IFERROR(IF(AV227&lt;($AM$7-$AL$7)/($AN$7-$AL$7),$AL$7+SQRT(AV227*($AN$7-$AL$7)*($AM$7-$AL$7)),$AN$7-SQRT((1-AV227)*($AN$7-$AL$7)*($AN$7-$AM$7))),$AM$7)</f>
        <v>0.929596551603334</v>
      </c>
      <c r="AN227" s="0" t="n">
        <f aca="false">IFERROR(IF(AW227&lt;($AM$8-$AL$8)/($AN$8-$AL$8),$AL$8+SQRT(AW227*($AN$8-$AL$8)*($AM$8-$AL$8)),$AN$8-SQRT((1-AW227)*($AN$8-$AL$8)*($AN$8-$AM$8))),$AM$8)</f>
        <v>0.915944095528037</v>
      </c>
      <c r="AO227" s="0" t="n">
        <f aca="false">IFERROR(IF(AX227&lt;($AM$9-$AL$9)/($AN$9-$AL$9),$AL$9+SQRT(AX227*($AN$9-$AL$9)*($AM$9-$AL$9)),$AN$9-SQRT((1-AX227)*($AN$9-$AL$9)*($AN$9-$AM$9))),$AM$9)</f>
        <v>1.85380737467476</v>
      </c>
      <c r="AP227" s="0" t="n">
        <f aca="false">IFERROR(IF(AY227&lt;($AM$10-$AL$10)/($AN$10-$AL$10),$AL$10+SQRT(AY227*($AN$10-$AL$10)*($AM$10-$AL$10)),$AN$10-SQRT((1-AY227)*($AN$10-$AL$10)*($AN$10-$AM$10))),$AM$10)</f>
        <v>0.960112708820318</v>
      </c>
      <c r="AQ227" s="0" t="n">
        <f aca="false">IFERROR(IF(AZ227&lt;($AM$11-$AL$11)/($AN$11-$AL$11),$AL$11+SQRT(AZ227*($AN$11-$AL$11)*($AM$11-$AL$11)),$AN$11-SQRT((1-AZ227)*($AN$11-$AL$11)*($AN$11-$AM$11))),$AM$11)</f>
        <v>0.572774159468124</v>
      </c>
      <c r="AR227" s="0" t="n">
        <f aca="false">SUMPRODUCT((B24:B31&lt;=$B$6)*(C24:C31*AM227+D24:D31*AO227*$B$8*AQ227)/(1+AL227/100)^B24:B31)+C32*AM227*AP227/(1+AL227/100)^$B$6</f>
        <v>7792198.18062974</v>
      </c>
      <c r="AS227" s="0" t="n">
        <f aca="false">SUMPRODUCT((K24:K26&lt;=$B$6)*(L24:L26*AN227+M24:M26*AO227*$B$8*AQ227)/(1+AL227/100)^K24:K26)+L27*AN227*AP227/(1+AL227/100)^$B$6</f>
        <v>7498876.02188718</v>
      </c>
      <c r="AT227" s="0" t="n">
        <f aca="false">AS227-AR227</f>
        <v>-293322.158742556</v>
      </c>
      <c r="AU227" s="0" t="n">
        <f aca="true">RAND()</f>
        <v>0.541142432292836</v>
      </c>
      <c r="AV227" s="0" t="n">
        <f aca="true">RAND()</f>
        <v>0.186614068749729</v>
      </c>
      <c r="AW227" s="0" t="n">
        <f aca="true">RAND()</f>
        <v>0.149367036531273</v>
      </c>
      <c r="AX227" s="0" t="n">
        <f aca="true">RAND()</f>
        <v>0.985751810867009</v>
      </c>
      <c r="AY227" s="0" t="n">
        <f aca="true">RAND()</f>
        <v>0.846814819271883</v>
      </c>
      <c r="AZ227" s="0" t="n">
        <f aca="true">RAND()</f>
        <v>0.303696906422619</v>
      </c>
    </row>
    <row r="228" customFormat="false" ht="15" hidden="false" customHeight="false" outlineLevel="0" collapsed="false">
      <c r="AK228" s="0" t="n">
        <v>215</v>
      </c>
      <c r="AL228" s="0" t="n">
        <f aca="false">IFERROR(IF(AU228&lt;($AM$6-$AL$6)/($AN$6-$AL$6),$AL$6+SQRT(AU228*($AN$6-$AL$6)*($AM$6-$AL$6)),$AN$6-SQRT((1-AU228)*($AN$6-$AL$6)*($AN$6-$AM$6))),$AM$6)</f>
        <v>2.83538345175475</v>
      </c>
      <c r="AM228" s="0" t="n">
        <f aca="false">IFERROR(IF(AV228&lt;($AM$7-$AL$7)/($AN$7-$AL$7),$AL$7+SQRT(AV228*($AN$7-$AL$7)*($AM$7-$AL$7)),$AN$7-SQRT((1-AV228)*($AN$7-$AL$7)*($AN$7-$AM$7))),$AM$7)</f>
        <v>1.05029419325592</v>
      </c>
      <c r="AN228" s="0" t="n">
        <f aca="false">IFERROR(IF(AW228&lt;($AM$8-$AL$8)/($AN$8-$AL$8),$AL$8+SQRT(AW228*($AN$8-$AL$8)*($AM$8-$AL$8)),$AN$8-SQRT((1-AW228)*($AN$8-$AL$8)*($AN$8-$AM$8))),$AM$8)</f>
        <v>0.972522959516253</v>
      </c>
      <c r="AO228" s="0" t="n">
        <f aca="false">IFERROR(IF(AX228&lt;($AM$9-$AL$9)/($AN$9-$AL$9),$AL$9+SQRT(AX228*($AN$9-$AL$9)*($AM$9-$AL$9)),$AN$9-SQRT((1-AX228)*($AN$9-$AL$9)*($AN$9-$AM$9))),$AM$9)</f>
        <v>1.61596072007616</v>
      </c>
      <c r="AP228" s="0" t="n">
        <f aca="false">IFERROR(IF(AY228&lt;($AM$10-$AL$10)/($AN$10-$AL$10),$AL$10+SQRT(AY228*($AN$10-$AL$10)*($AM$10-$AL$10)),$AN$10-SQRT((1-AY228)*($AN$10-$AL$10)*($AN$10-$AM$10))),$AM$10)</f>
        <v>0.994480184275566</v>
      </c>
      <c r="AQ228" s="0" t="n">
        <f aca="false">IFERROR(IF(AZ228&lt;($AM$11-$AL$11)/($AN$11-$AL$11),$AL$11+SQRT(AZ228*($AN$11-$AL$11)*($AM$11-$AL$11)),$AN$11-SQRT((1-AZ228)*($AN$11-$AL$11)*($AN$11-$AM$11))),$AM$11)</f>
        <v>0.63313809248754</v>
      </c>
      <c r="AR228" s="0" t="n">
        <f aca="false">SUMPRODUCT((B24:B31&lt;=$B$6)*(C24:C31*AM228+D24:D31*AO228*$B$8*AQ228)/(1+AL228/100)^B24:B31)+C32*AM228*AP228/(1+AL228/100)^$B$6</f>
        <v>9337164.44261275</v>
      </c>
      <c r="AS228" s="0" t="n">
        <f aca="false">SUMPRODUCT((K24:K26&lt;=$B$6)*(L24:L26*AN228+M24:M26*AO228*$B$8*AQ228)/(1+AL228/100)^K24:K26)+L27*AN228*AP228/(1+AL228/100)^$B$6</f>
        <v>7795711.54477376</v>
      </c>
      <c r="AT228" s="0" t="n">
        <f aca="false">AS228-AR228</f>
        <v>-1541452.89783899</v>
      </c>
      <c r="AU228" s="0" t="n">
        <f aca="true">RAND()</f>
        <v>0.139573102293135</v>
      </c>
      <c r="AV228" s="0" t="n">
        <f aca="true">RAND()</f>
        <v>0.645489695579533</v>
      </c>
      <c r="AW228" s="0" t="n">
        <f aca="true">RAND()</f>
        <v>0.330713017336074</v>
      </c>
      <c r="AX228" s="0" t="n">
        <f aca="true">RAND()</f>
        <v>0.901675887650388</v>
      </c>
      <c r="AY228" s="0" t="n">
        <f aca="true">RAND()</f>
        <v>0.97804261056479</v>
      </c>
      <c r="AZ228" s="0" t="n">
        <f aca="true">RAND()</f>
        <v>0.45298362720913</v>
      </c>
    </row>
    <row r="229" customFormat="false" ht="15" hidden="false" customHeight="false" outlineLevel="0" collapsed="false">
      <c r="AK229" s="0" t="n">
        <v>216</v>
      </c>
      <c r="AL229" s="0" t="n">
        <f aca="false">IFERROR(IF(AU229&lt;($AM$6-$AL$6)/($AN$6-$AL$6),$AL$6+SQRT(AU229*($AN$6-$AL$6)*($AM$6-$AL$6)),$AN$6-SQRT((1-AU229)*($AN$6-$AL$6)*($AN$6-$AM$6))),$AM$6)</f>
        <v>4.33691785555451</v>
      </c>
      <c r="AM229" s="0" t="n">
        <f aca="false">IFERROR(IF(AV229&lt;($AM$7-$AL$7)/($AN$7-$AL$7),$AL$7+SQRT(AV229*($AN$7-$AL$7)*($AM$7-$AL$7)),$AN$7-SQRT((1-AV229)*($AN$7-$AL$7)*($AN$7-$AM$7))),$AM$7)</f>
        <v>1.14708192883294</v>
      </c>
      <c r="AN229" s="0" t="n">
        <f aca="false">IFERROR(IF(AW229&lt;($AM$8-$AL$8)/($AN$8-$AL$8),$AL$8+SQRT(AW229*($AN$8-$AL$8)*($AM$8-$AL$8)),$AN$8-SQRT((1-AW229)*($AN$8-$AL$8)*($AN$8-$AM$8))),$AM$8)</f>
        <v>0.943408824305542</v>
      </c>
      <c r="AO229" s="0" t="n">
        <f aca="false">IFERROR(IF(AX229&lt;($AM$9-$AL$9)/($AN$9-$AL$9),$AL$9+SQRT(AX229*($AN$9-$AL$9)*($AM$9-$AL$9)),$AN$9-SQRT((1-AX229)*($AN$9-$AL$9)*($AN$9-$AM$9))),$AM$9)</f>
        <v>0.716864177203664</v>
      </c>
      <c r="AP229" s="0" t="n">
        <f aca="false">IFERROR(IF(AY229&lt;($AM$10-$AL$10)/($AN$10-$AL$10),$AL$10+SQRT(AY229*($AN$10-$AL$10)*($AM$10-$AL$10)),$AN$10-SQRT((1-AY229)*($AN$10-$AL$10)*($AN$10-$AM$10))),$AM$10)</f>
        <v>0.978704209861541</v>
      </c>
      <c r="AQ229" s="0" t="n">
        <f aca="false">IFERROR(IF(AZ229&lt;($AM$11-$AL$11)/($AN$11-$AL$11),$AL$11+SQRT(AZ229*($AN$11-$AL$11)*($AM$11-$AL$11)),$AN$11-SQRT((1-AZ229)*($AN$11-$AL$11)*($AN$11-$AM$11))),$AM$11)</f>
        <v>0.708898540558117</v>
      </c>
      <c r="AR229" s="0" t="n">
        <f aca="false">SUMPRODUCT((B24:B31&lt;=$B$6)*(C24:C31*AM229+D24:D31*AO229*$B$8*AQ229)/(1+AL229/100)^B24:B31)+C32*AM229*AP229/(1+AL229/100)^$B$6</f>
        <v>9224464.49348031</v>
      </c>
      <c r="AS229" s="0" t="n">
        <f aca="false">SUMPRODUCT((K24:K26&lt;=$B$6)*(L24:L26*AN229+M24:M26*AO229*$B$8*AQ229)/(1+AL229/100)^K24:K26)+L27*AN229*AP229/(1+AL229/100)^$B$6</f>
        <v>7692391.98693585</v>
      </c>
      <c r="AT229" s="0" t="n">
        <f aca="false">AS229-AR229</f>
        <v>-1532072.50654445</v>
      </c>
      <c r="AU229" s="0" t="n">
        <f aca="true">RAND()</f>
        <v>0.645399674596779</v>
      </c>
      <c r="AV229" s="0" t="n">
        <f aca="true">RAND()</f>
        <v>0.905847738908903</v>
      </c>
      <c r="AW229" s="0" t="n">
        <f aca="true">RAND()</f>
        <v>0.22851212098553</v>
      </c>
      <c r="AX229" s="0" t="n">
        <f aca="true">RAND()</f>
        <v>0.0627067618056295</v>
      </c>
      <c r="AY229" s="0" t="n">
        <f aca="true">RAND()</f>
        <v>0.916630882156649</v>
      </c>
      <c r="AZ229" s="0" t="n">
        <f aca="true">RAND()</f>
        <v>0.654122205350228</v>
      </c>
    </row>
    <row r="230" customFormat="false" ht="15" hidden="false" customHeight="false" outlineLevel="0" collapsed="false">
      <c r="AK230" s="0" t="n">
        <v>217</v>
      </c>
      <c r="AL230" s="0" t="n">
        <f aca="false">IFERROR(IF(AU230&lt;($AM$6-$AL$6)/($AN$6-$AL$6),$AL$6+SQRT(AU230*($AN$6-$AL$6)*($AM$6-$AL$6)),$AN$6-SQRT((1-AU230)*($AN$6-$AL$6)*($AN$6-$AM$6))),$AM$6)</f>
        <v>5.37384800271075</v>
      </c>
      <c r="AM230" s="0" t="n">
        <f aca="false">IFERROR(IF(AV230&lt;($AM$7-$AL$7)/($AN$7-$AL$7),$AL$7+SQRT(AV230*($AN$7-$AL$7)*($AM$7-$AL$7)),$AN$7-SQRT((1-AV230)*($AN$7-$AL$7)*($AN$7-$AM$7))),$AM$7)</f>
        <v>1.01664778252752</v>
      </c>
      <c r="AN230" s="0" t="n">
        <f aca="false">IFERROR(IF(AW230&lt;($AM$8-$AL$8)/($AN$8-$AL$8),$AL$8+SQRT(AW230*($AN$8-$AL$8)*($AM$8-$AL$8)),$AN$8-SQRT((1-AW230)*($AN$8-$AL$8)*($AN$8-$AM$8))),$AM$8)</f>
        <v>1.08797557383855</v>
      </c>
      <c r="AO230" s="0" t="n">
        <f aca="false">IFERROR(IF(AX230&lt;($AM$9-$AL$9)/($AN$9-$AL$9),$AL$9+SQRT(AX230*($AN$9-$AL$9)*($AM$9-$AL$9)),$AN$9-SQRT((1-AX230)*($AN$9-$AL$9)*($AN$9-$AM$9))),$AM$9)</f>
        <v>1.05683629747883</v>
      </c>
      <c r="AP230" s="0" t="n">
        <f aca="false">IFERROR(IF(AY230&lt;($AM$10-$AL$10)/($AN$10-$AL$10),$AL$10+SQRT(AY230*($AN$10-$AL$10)*($AM$10-$AL$10)),$AN$10-SQRT((1-AY230)*($AN$10-$AL$10)*($AN$10-$AM$10))),$AM$10)</f>
        <v>0.81675524691496</v>
      </c>
      <c r="AQ230" s="0" t="n">
        <f aca="false">IFERROR(IF(AZ230&lt;($AM$11-$AL$11)/($AN$11-$AL$11),$AL$11+SQRT(AZ230*($AN$11-$AL$11)*($AM$11-$AL$11)),$AN$11-SQRT((1-AZ230)*($AN$11-$AL$11)*($AN$11-$AM$11))),$AM$11)</f>
        <v>0.829879550416094</v>
      </c>
      <c r="AR230" s="0" t="n">
        <f aca="false">SUMPRODUCT((B24:B31&lt;=$B$6)*(C24:C31*AM230+D24:D31*AO230*$B$8*AQ230)/(1+AL230/100)^B24:B31)+C32*AM230*AP230/(1+AL230/100)^$B$6</f>
        <v>7903589.93460078</v>
      </c>
      <c r="AS230" s="0" t="n">
        <f aca="false">SUMPRODUCT((K24:K26&lt;=$B$6)*(L24:L26*AN230+M24:M26*AO230*$B$8*AQ230)/(1+AL230/100)^K24:K26)+L27*AN230*AP230/(1+AL230/100)^$B$6</f>
        <v>9058136.84613914</v>
      </c>
      <c r="AT230" s="0" t="n">
        <f aca="false">AS230-AR230</f>
        <v>1154546.91153836</v>
      </c>
      <c r="AU230" s="0" t="n">
        <f aca="true">RAND()</f>
        <v>0.86778148408561</v>
      </c>
      <c r="AV230" s="0" t="n">
        <f aca="true">RAND()</f>
        <v>0.515971045339343</v>
      </c>
      <c r="AW230" s="0" t="n">
        <f aca="true">RAND()</f>
        <v>0.766649647351579</v>
      </c>
      <c r="AX230" s="0" t="n">
        <f aca="true">RAND()</f>
        <v>0.406961486831036</v>
      </c>
      <c r="AY230" s="0" t="n">
        <f aca="true">RAND()</f>
        <v>0.40133554579263</v>
      </c>
      <c r="AZ230" s="0" t="n">
        <f aca="true">RAND()</f>
        <v>0.881873602585182</v>
      </c>
    </row>
    <row r="231" customFormat="false" ht="15" hidden="false" customHeight="false" outlineLevel="0" collapsed="false">
      <c r="AK231" s="0" t="n">
        <v>218</v>
      </c>
      <c r="AL231" s="0" t="n">
        <f aca="false">IFERROR(IF(AU231&lt;($AM$6-$AL$6)/($AN$6-$AL$6),$AL$6+SQRT(AU231*($AN$6-$AL$6)*($AM$6-$AL$6)),$AN$6-SQRT((1-AU231)*($AN$6-$AL$6)*($AN$6-$AM$6))),$AM$6)</f>
        <v>4.26601463402292</v>
      </c>
      <c r="AM231" s="0" t="n">
        <f aca="false">IFERROR(IF(AV231&lt;($AM$7-$AL$7)/($AN$7-$AL$7),$AL$7+SQRT(AV231*($AN$7-$AL$7)*($AM$7-$AL$7)),$AN$7-SQRT((1-AV231)*($AN$7-$AL$7)*($AN$7-$AM$7))),$AM$7)</f>
        <v>1.1168548358315</v>
      </c>
      <c r="AN231" s="0" t="n">
        <f aca="false">IFERROR(IF(AW231&lt;($AM$8-$AL$8)/($AN$8-$AL$8),$AL$8+SQRT(AW231*($AN$8-$AL$8)*($AM$8-$AL$8)),$AN$8-SQRT((1-AW231)*($AN$8-$AL$8)*($AN$8-$AM$8))),$AM$8)</f>
        <v>0.91070232463607</v>
      </c>
      <c r="AO231" s="0" t="n">
        <f aca="false">IFERROR(IF(AX231&lt;($AM$9-$AL$9)/($AN$9-$AL$9),$AL$9+SQRT(AX231*($AN$9-$AL$9)*($AM$9-$AL$9)),$AN$9-SQRT((1-AX231)*($AN$9-$AL$9)*($AN$9-$AM$9))),$AM$9)</f>
        <v>1.02486298095628</v>
      </c>
      <c r="AP231" s="0" t="n">
        <f aca="false">IFERROR(IF(AY231&lt;($AM$10-$AL$10)/($AN$10-$AL$10),$AL$10+SQRT(AY231*($AN$10-$AL$10)*($AM$10-$AL$10)),$AN$10-SQRT((1-AY231)*($AN$10-$AL$10)*($AN$10-$AM$10))),$AM$10)</f>
        <v>0.892075043731838</v>
      </c>
      <c r="AQ231" s="0" t="n">
        <f aca="false">IFERROR(IF(AZ231&lt;($AM$11-$AL$11)/($AN$11-$AL$11),$AL$11+SQRT(AZ231*($AN$11-$AL$11)*($AM$11-$AL$11)),$AN$11-SQRT((1-AZ231)*($AN$11-$AL$11)*($AN$11-$AM$11))),$AM$11)</f>
        <v>0.431240781187495</v>
      </c>
      <c r="AR231" s="0" t="n">
        <f aca="false">SUMPRODUCT((B24:B31&lt;=$B$6)*(C24:C31*AM231+D24:D31*AO231*$B$8*AQ231)/(1+AL231/100)^B24:B31)+C32*AM231*AP231/(1+AL231/100)^$B$6</f>
        <v>9006865.33566749</v>
      </c>
      <c r="AS231" s="0" t="n">
        <f aca="false">SUMPRODUCT((K24:K26&lt;=$B$6)*(L24:L26*AN231+M24:M26*AO231*$B$8*AQ231)/(1+AL231/100)^K24:K26)+L27*AN231*AP231/(1+AL231/100)^$B$6</f>
        <v>7462625.98305567</v>
      </c>
      <c r="AT231" s="0" t="n">
        <f aca="false">AS231-AR231</f>
        <v>-1544239.35261182</v>
      </c>
      <c r="AU231" s="0" t="n">
        <f aca="true">RAND()</f>
        <v>0.626266200931159</v>
      </c>
      <c r="AV231" s="0" t="n">
        <f aca="true">RAND()</f>
        <v>0.842421024520377</v>
      </c>
      <c r="AW231" s="0" t="n">
        <f aca="true">RAND()</f>
        <v>0.136166718664775</v>
      </c>
      <c r="AX231" s="0" t="n">
        <f aca="true">RAND()</f>
        <v>0.366071862727022</v>
      </c>
      <c r="AY231" s="0" t="n">
        <f aca="true">RAND()</f>
        <v>0.614891359669292</v>
      </c>
      <c r="AZ231" s="0" t="n">
        <f aca="true">RAND()</f>
        <v>0.070302623047771</v>
      </c>
    </row>
    <row r="232" customFormat="false" ht="15" hidden="false" customHeight="false" outlineLevel="0" collapsed="false">
      <c r="AK232" s="0" t="n">
        <v>219</v>
      </c>
      <c r="AL232" s="0" t="n">
        <f aca="false">IFERROR(IF(AU232&lt;($AM$6-$AL$6)/($AN$6-$AL$6),$AL$6+SQRT(AU232*($AN$6-$AL$6)*($AM$6-$AL$6)),$AN$6-SQRT((1-AU232)*($AN$6-$AL$6)*($AN$6-$AM$6))),$AM$6)</f>
        <v>3.096141554839</v>
      </c>
      <c r="AM232" s="0" t="n">
        <f aca="false">IFERROR(IF(AV232&lt;($AM$7-$AL$7)/($AN$7-$AL$7),$AL$7+SQRT(AV232*($AN$7-$AL$7)*($AM$7-$AL$7)),$AN$7-SQRT((1-AV232)*($AN$7-$AL$7)*($AN$7-$AM$7))),$AM$7)</f>
        <v>0.928700151146956</v>
      </c>
      <c r="AN232" s="0" t="n">
        <f aca="false">IFERROR(IF(AW232&lt;($AM$8-$AL$8)/($AN$8-$AL$8),$AL$8+SQRT(AW232*($AN$8-$AL$8)*($AM$8-$AL$8)),$AN$8-SQRT((1-AW232)*($AN$8-$AL$8)*($AN$8-$AM$8))),$AM$8)</f>
        <v>1.11996151346853</v>
      </c>
      <c r="AO232" s="0" t="n">
        <f aca="false">IFERROR(IF(AX232&lt;($AM$9-$AL$9)/($AN$9-$AL$9),$AL$9+SQRT(AX232*($AN$9-$AL$9)*($AM$9-$AL$9)),$AN$9-SQRT((1-AX232)*($AN$9-$AL$9)*($AN$9-$AM$9))),$AM$9)</f>
        <v>1.03522174515665</v>
      </c>
      <c r="AP232" s="0" t="n">
        <f aca="false">IFERROR(IF(AY232&lt;($AM$10-$AL$10)/($AN$10-$AL$10),$AL$10+SQRT(AY232*($AN$10-$AL$10)*($AM$10-$AL$10)),$AN$10-SQRT((1-AY232)*($AN$10-$AL$10)*($AN$10-$AM$10))),$AM$10)</f>
        <v>0.899721542363994</v>
      </c>
      <c r="AQ232" s="0" t="n">
        <f aca="false">IFERROR(IF(AZ232&lt;($AM$11-$AL$11)/($AN$11-$AL$11),$AL$11+SQRT(AZ232*($AN$11-$AL$11)*($AM$11-$AL$11)),$AN$11-SQRT((1-AZ232)*($AN$11-$AL$11)*($AN$11-$AM$11))),$AM$11)</f>
        <v>0.703618808242355</v>
      </c>
      <c r="AR232" s="0" t="n">
        <f aca="false">SUMPRODUCT((B24:B31&lt;=$B$6)*(C24:C31*AM232+D24:D31*AO232*$B$8*AQ232)/(1+AL232/100)^B24:B31)+C32*AM232*AP232/(1+AL232/100)^$B$6</f>
        <v>8083293.88352512</v>
      </c>
      <c r="AS232" s="0" t="n">
        <f aca="false">SUMPRODUCT((K24:K26&lt;=$B$6)*(L24:L26*AN232+M24:M26*AO232*$B$8*AQ232)/(1+AL232/100)^K24:K26)+L27*AN232*AP232/(1+AL232/100)^$B$6</f>
        <v>9056735.4008552</v>
      </c>
      <c r="AT232" s="0" t="n">
        <f aca="false">AS232-AR232</f>
        <v>973441.517330075</v>
      </c>
      <c r="AU232" s="0" t="n">
        <f aca="true">RAND()</f>
        <v>0.237994462007258</v>
      </c>
      <c r="AV232" s="0" t="n">
        <f aca="true">RAND()</f>
        <v>0.184041432280548</v>
      </c>
      <c r="AW232" s="0" t="n">
        <f aca="true">RAND()</f>
        <v>0.849688817960921</v>
      </c>
      <c r="AX232" s="0" t="n">
        <f aca="true">RAND()</f>
        <v>0.379468612654277</v>
      </c>
      <c r="AY232" s="0" t="n">
        <f aca="true">RAND()</f>
        <v>0.639109245719402</v>
      </c>
      <c r="AZ232" s="0" t="n">
        <f aca="true">RAND()</f>
        <v>0.641461996621705</v>
      </c>
    </row>
    <row r="233" customFormat="false" ht="15" hidden="false" customHeight="false" outlineLevel="0" collapsed="false">
      <c r="AK233" s="0" t="n">
        <v>220</v>
      </c>
      <c r="AL233" s="0" t="n">
        <f aca="false">IFERROR(IF(AU233&lt;($AM$6-$AL$6)/($AN$6-$AL$6),$AL$6+SQRT(AU233*($AN$6-$AL$6)*($AM$6-$AL$6)),$AN$6-SQRT((1-AU233)*($AN$6-$AL$6)*($AN$6-$AM$6))),$AM$6)</f>
        <v>3.61207565140089</v>
      </c>
      <c r="AM233" s="0" t="n">
        <f aca="false">IFERROR(IF(AV233&lt;($AM$7-$AL$7)/($AN$7-$AL$7),$AL$7+SQRT(AV233*($AN$7-$AL$7)*($AM$7-$AL$7)),$AN$7-SQRT((1-AV233)*($AN$7-$AL$7)*($AN$7-$AM$7))),$AM$7)</f>
        <v>1.04160786646241</v>
      </c>
      <c r="AN233" s="0" t="n">
        <f aca="false">IFERROR(IF(AW233&lt;($AM$8-$AL$8)/($AN$8-$AL$8),$AL$8+SQRT(AW233*($AN$8-$AL$8)*($AM$8-$AL$8)),$AN$8-SQRT((1-AW233)*($AN$8-$AL$8)*($AN$8-$AM$8))),$AM$8)</f>
        <v>1.23265168304737</v>
      </c>
      <c r="AO233" s="0" t="n">
        <f aca="false">IFERROR(IF(AX233&lt;($AM$9-$AL$9)/($AN$9-$AL$9),$AL$9+SQRT(AX233*($AN$9-$AL$9)*($AM$9-$AL$9)),$AN$9-SQRT((1-AX233)*($AN$9-$AL$9)*($AN$9-$AM$9))),$AM$9)</f>
        <v>1.53815277494819</v>
      </c>
      <c r="AP233" s="0" t="n">
        <f aca="false">IFERROR(IF(AY233&lt;($AM$10-$AL$10)/($AN$10-$AL$10),$AL$10+SQRT(AY233*($AN$10-$AL$10)*($AM$10-$AL$10)),$AN$10-SQRT((1-AY233)*($AN$10-$AL$10)*($AN$10-$AM$10))),$AM$10)</f>
        <v>0.887638533885123</v>
      </c>
      <c r="AQ233" s="0" t="n">
        <f aca="false">IFERROR(IF(AZ233&lt;($AM$11-$AL$11)/($AN$11-$AL$11),$AL$11+SQRT(AZ233*($AN$11-$AL$11)*($AM$11-$AL$11)),$AN$11-SQRT((1-AZ233)*($AN$11-$AL$11)*($AN$11-$AM$11))),$AM$11)</f>
        <v>0.326992921890662</v>
      </c>
      <c r="AR233" s="0" t="n">
        <f aca="false">SUMPRODUCT((B24:B31&lt;=$B$6)*(C24:C31*AM233+D24:D31*AO233*$B$8*AQ233)/(1+AL233/100)^B24:B31)+C32*AM233*AP233/(1+AL233/100)^$B$6</f>
        <v>8714812.18025476</v>
      </c>
      <c r="AS233" s="0" t="n">
        <f aca="false">SUMPRODUCT((K24:K26&lt;=$B$6)*(L24:L26*AN233+M24:M26*AO233*$B$8*AQ233)/(1+AL233/100)^K24:K26)+L27*AN233*AP233/(1+AL233/100)^$B$6</f>
        <v>10019712.7968812</v>
      </c>
      <c r="AT233" s="0" t="n">
        <f aca="false">AS233-AR233</f>
        <v>1304900.61662642</v>
      </c>
      <c r="AU233" s="0" t="n">
        <f aca="true">RAND()</f>
        <v>0.426098430408466</v>
      </c>
      <c r="AV233" s="0" t="n">
        <f aca="true">RAND()</f>
        <v>0.613979721596914</v>
      </c>
      <c r="AW233" s="0" t="n">
        <f aca="true">RAND()</f>
        <v>0.997324763545877</v>
      </c>
      <c r="AX233" s="0" t="n">
        <f aca="true">RAND()</f>
        <v>0.857798093807963</v>
      </c>
      <c r="AY233" s="0" t="n">
        <f aca="true">RAND()</f>
        <v>0.601054531810432</v>
      </c>
      <c r="AZ233" s="0" t="n">
        <f aca="true">RAND()</f>
        <v>0.00297395033549135</v>
      </c>
    </row>
    <row r="234" customFormat="false" ht="15" hidden="false" customHeight="false" outlineLevel="0" collapsed="false">
      <c r="AK234" s="0" t="n">
        <v>221</v>
      </c>
      <c r="AL234" s="0" t="n">
        <f aca="false">IFERROR(IF(AU234&lt;($AM$6-$AL$6)/($AN$6-$AL$6),$AL$6+SQRT(AU234*($AN$6-$AL$6)*($AM$6-$AL$6)),$AN$6-SQRT((1-AU234)*($AN$6-$AL$6)*($AN$6-$AM$6))),$AM$6)</f>
        <v>3.49035137908864</v>
      </c>
      <c r="AM234" s="0" t="n">
        <f aca="false">IFERROR(IF(AV234&lt;($AM$7-$AL$7)/($AN$7-$AL$7),$AL$7+SQRT(AV234*($AN$7-$AL$7)*($AM$7-$AL$7)),$AN$7-SQRT((1-AV234)*($AN$7-$AL$7)*($AN$7-$AM$7))),$AM$7)</f>
        <v>1.13576813408741</v>
      </c>
      <c r="AN234" s="0" t="n">
        <f aca="false">IFERROR(IF(AW234&lt;($AM$8-$AL$8)/($AN$8-$AL$8),$AL$8+SQRT(AW234*($AN$8-$AL$8)*($AM$8-$AL$8)),$AN$8-SQRT((1-AW234)*($AN$8-$AL$8)*($AN$8-$AM$8))),$AM$8)</f>
        <v>1.05691680897209</v>
      </c>
      <c r="AO234" s="0" t="n">
        <f aca="false">IFERROR(IF(AX234&lt;($AM$9-$AL$9)/($AN$9-$AL$9),$AL$9+SQRT(AX234*($AN$9-$AL$9)*($AM$9-$AL$9)),$AN$9-SQRT((1-AX234)*($AN$9-$AL$9)*($AN$9-$AM$9))),$AM$9)</f>
        <v>0.965430964300691</v>
      </c>
      <c r="AP234" s="0" t="n">
        <f aca="false">IFERROR(IF(AY234&lt;($AM$10-$AL$10)/($AN$10-$AL$10),$AL$10+SQRT(AY234*($AN$10-$AL$10)*($AM$10-$AL$10)),$AN$10-SQRT((1-AY234)*($AN$10-$AL$10)*($AN$10-$AM$10))),$AM$10)</f>
        <v>0.782379645319933</v>
      </c>
      <c r="AQ234" s="0" t="n">
        <f aca="false">IFERROR(IF(AZ234&lt;($AM$11-$AL$11)/($AN$11-$AL$11),$AL$11+SQRT(AZ234*($AN$11-$AL$11)*($AM$11-$AL$11)),$AN$11-SQRT((1-AZ234)*($AN$11-$AL$11)*($AN$11-$AM$11))),$AM$11)</f>
        <v>0.589125757071494</v>
      </c>
      <c r="AR234" s="0" t="n">
        <f aca="false">SUMPRODUCT((B24:B31&lt;=$B$6)*(C24:C31*AM234+D24:D31*AO234*$B$8*AQ234)/(1+AL234/100)^B24:B31)+C32*AM234*AP234/(1+AL234/100)^$B$6</f>
        <v>9584216.85456282</v>
      </c>
      <c r="AS234" s="0" t="n">
        <f aca="false">SUMPRODUCT((K24:K26&lt;=$B$6)*(L24:L26*AN234+M24:M26*AO234*$B$8*AQ234)/(1+AL234/100)^K24:K26)+L27*AN234*AP234/(1+AL234/100)^$B$6</f>
        <v>8675329.55385119</v>
      </c>
      <c r="AT234" s="0" t="n">
        <f aca="false">AS234-AR234</f>
        <v>-908887.30071163</v>
      </c>
      <c r="AU234" s="0" t="n">
        <f aca="true">RAND()</f>
        <v>0.384118327886748</v>
      </c>
      <c r="AV234" s="0" t="n">
        <f aca="true">RAND()</f>
        <v>0.884009607201147</v>
      </c>
      <c r="AW234" s="0" t="n">
        <f aca="true">RAND()</f>
        <v>0.668612278599829</v>
      </c>
      <c r="AX234" s="0" t="n">
        <f aca="true">RAND()</f>
        <v>0.288834643373161</v>
      </c>
      <c r="AY234" s="0" t="n">
        <f aca="true">RAND()</f>
        <v>0.318953056364044</v>
      </c>
      <c r="AZ234" s="0" t="n">
        <f aca="true">RAND()</f>
        <v>0.341198789396591</v>
      </c>
    </row>
    <row r="235" customFormat="false" ht="15" hidden="false" customHeight="false" outlineLevel="0" collapsed="false">
      <c r="AK235" s="0" t="n">
        <v>222</v>
      </c>
      <c r="AL235" s="0" t="n">
        <f aca="false">IFERROR(IF(AU235&lt;($AM$6-$AL$6)/($AN$6-$AL$6),$AL$6+SQRT(AU235*($AN$6-$AL$6)*($AM$6-$AL$6)),$AN$6-SQRT((1-AU235)*($AN$6-$AL$6)*($AN$6-$AM$6))),$AM$6)</f>
        <v>6.28891926615087</v>
      </c>
      <c r="AM235" s="0" t="n">
        <f aca="false">IFERROR(IF(AV235&lt;($AM$7-$AL$7)/($AN$7-$AL$7),$AL$7+SQRT(AV235*($AN$7-$AL$7)*($AM$7-$AL$7)),$AN$7-SQRT((1-AV235)*($AN$7-$AL$7)*($AN$7-$AM$7))),$AM$7)</f>
        <v>1.03885680582834</v>
      </c>
      <c r="AN235" s="0" t="n">
        <f aca="false">IFERROR(IF(AW235&lt;($AM$8-$AL$8)/($AN$8-$AL$8),$AL$8+SQRT(AW235*($AN$8-$AL$8)*($AM$8-$AL$8)),$AN$8-SQRT((1-AW235)*($AN$8-$AL$8)*($AN$8-$AM$8))),$AM$8)</f>
        <v>0.919638515022946</v>
      </c>
      <c r="AO235" s="0" t="n">
        <f aca="false">IFERROR(IF(AX235&lt;($AM$9-$AL$9)/($AN$9-$AL$9),$AL$9+SQRT(AX235*($AN$9-$AL$9)*($AM$9-$AL$9)),$AN$9-SQRT((1-AX235)*($AN$9-$AL$9)*($AN$9-$AM$9))),$AM$9)</f>
        <v>0.629087673483916</v>
      </c>
      <c r="AP235" s="0" t="n">
        <f aca="false">IFERROR(IF(AY235&lt;($AM$10-$AL$10)/($AN$10-$AL$10),$AL$10+SQRT(AY235*($AN$10-$AL$10)*($AM$10-$AL$10)),$AN$10-SQRT((1-AY235)*($AN$10-$AL$10)*($AN$10-$AM$10))),$AM$10)</f>
        <v>0.992009628016781</v>
      </c>
      <c r="AQ235" s="0" t="n">
        <f aca="false">IFERROR(IF(AZ235&lt;($AM$11-$AL$11)/($AN$11-$AL$11),$AL$11+SQRT(AZ235*($AN$11-$AL$11)*($AM$11-$AL$11)),$AN$11-SQRT((1-AZ235)*($AN$11-$AL$11)*($AN$11-$AM$11))),$AM$11)</f>
        <v>0.754442411670886</v>
      </c>
      <c r="AR235" s="0" t="n">
        <f aca="false">SUMPRODUCT((B24:B31&lt;=$B$6)*(C24:C31*AM235+D24:D31*AO235*$B$8*AQ235)/(1+AL235/100)^B24:B31)+C32*AM235*AP235/(1+AL235/100)^$B$6</f>
        <v>7684686.73024944</v>
      </c>
      <c r="AS235" s="0" t="n">
        <f aca="false">SUMPRODUCT((K24:K26&lt;=$B$6)*(L24:L26*AN235+M24:M26*AO235*$B$8*AQ235)/(1+AL235/100)^K24:K26)+L27*AN235*AP235/(1+AL235/100)^$B$6</f>
        <v>7617404.00711584</v>
      </c>
      <c r="AT235" s="0" t="n">
        <f aca="false">AS235-AR235</f>
        <v>-67282.7231335938</v>
      </c>
      <c r="AU235" s="0" t="n">
        <f aca="true">RAND()</f>
        <v>0.974718209497429</v>
      </c>
      <c r="AV235" s="0" t="n">
        <f aca="true">RAND()</f>
        <v>0.603720458266566</v>
      </c>
      <c r="AW235" s="0" t="n">
        <f aca="true">RAND()</f>
        <v>0.159037491965507</v>
      </c>
      <c r="AX235" s="0" t="n">
        <f aca="true">RAND()</f>
        <v>0.0222181699273201</v>
      </c>
      <c r="AY235" s="0" t="n">
        <f aca="true">RAND()</f>
        <v>0.968293896244845</v>
      </c>
      <c r="AZ235" s="0" t="n">
        <f aca="true">RAND()</f>
        <v>0.753883554342813</v>
      </c>
    </row>
    <row r="236" customFormat="false" ht="15" hidden="false" customHeight="false" outlineLevel="0" collapsed="false">
      <c r="AK236" s="0" t="n">
        <v>223</v>
      </c>
      <c r="AL236" s="0" t="n">
        <f aca="false">IFERROR(IF(AU236&lt;($AM$6-$AL$6)/($AN$6-$AL$6),$AL$6+SQRT(AU236*($AN$6-$AL$6)*($AM$6-$AL$6)),$AN$6-SQRT((1-AU236)*($AN$6-$AL$6)*($AN$6-$AM$6))),$AM$6)</f>
        <v>3.4425712954583</v>
      </c>
      <c r="AM236" s="0" t="n">
        <f aca="false">IFERROR(IF(AV236&lt;($AM$7-$AL$7)/($AN$7-$AL$7),$AL$7+SQRT(AV236*($AN$7-$AL$7)*($AM$7-$AL$7)),$AN$7-SQRT((1-AV236)*($AN$7-$AL$7)*($AN$7-$AM$7))),$AM$7)</f>
        <v>1.11604453545581</v>
      </c>
      <c r="AN236" s="0" t="n">
        <f aca="false">IFERROR(IF(AW236&lt;($AM$8-$AL$8)/($AN$8-$AL$8),$AL$8+SQRT(AW236*($AN$8-$AL$8)*($AM$8-$AL$8)),$AN$8-SQRT((1-AW236)*($AN$8-$AL$8)*($AN$8-$AM$8))),$AM$8)</f>
        <v>1.01617337179783</v>
      </c>
      <c r="AO236" s="0" t="n">
        <f aca="false">IFERROR(IF(AX236&lt;($AM$9-$AL$9)/($AN$9-$AL$9),$AL$9+SQRT(AX236*($AN$9-$AL$9)*($AM$9-$AL$9)),$AN$9-SQRT((1-AX236)*($AN$9-$AL$9)*($AN$9-$AM$9))),$AM$9)</f>
        <v>1.67579777065169</v>
      </c>
      <c r="AP236" s="0" t="n">
        <f aca="false">IFERROR(IF(AY236&lt;($AM$10-$AL$10)/($AN$10-$AL$10),$AL$10+SQRT(AY236*($AN$10-$AL$10)*($AM$10-$AL$10)),$AN$10-SQRT((1-AY236)*($AN$10-$AL$10)*($AN$10-$AM$10))),$AM$10)</f>
        <v>0.869290532814434</v>
      </c>
      <c r="AQ236" s="0" t="n">
        <f aca="false">IFERROR(IF(AZ236&lt;($AM$11-$AL$11)/($AN$11-$AL$11),$AL$11+SQRT(AZ236*($AN$11-$AL$11)*($AM$11-$AL$11)),$AN$11-SQRT((1-AZ236)*($AN$11-$AL$11)*($AN$11-$AM$11))),$AM$11)</f>
        <v>0.818781687595682</v>
      </c>
      <c r="AR236" s="0" t="n">
        <f aca="false">SUMPRODUCT((B24:B31&lt;=$B$6)*(C24:C31*AM236+D24:D31*AO236*$B$8*AQ236)/(1+AL236/100)^B24:B31)+C32*AM236*AP236/(1+AL236/100)^$B$6</f>
        <v>9671335.02907581</v>
      </c>
      <c r="AS236" s="0" t="n">
        <f aca="false">SUMPRODUCT((K24:K26&lt;=$B$6)*(L24:L26*AN236+M24:M26*AO236*$B$8*AQ236)/(1+AL236/100)^K24:K26)+L27*AN236*AP236/(1+AL236/100)^$B$6</f>
        <v>8356711.32226346</v>
      </c>
      <c r="AT236" s="0" t="n">
        <f aca="false">AS236-AR236</f>
        <v>-1314623.70681235</v>
      </c>
      <c r="AU236" s="0" t="n">
        <f aca="true">RAND()</f>
        <v>0.367235050605137</v>
      </c>
      <c r="AV236" s="0" t="n">
        <f aca="true">RAND()</f>
        <v>0.840497186833345</v>
      </c>
      <c r="AW236" s="0" t="n">
        <f aca="true">RAND()</f>
        <v>0.514000959498699</v>
      </c>
      <c r="AX236" s="0" t="n">
        <f aca="true">RAND()</f>
        <v>0.929928609657056</v>
      </c>
      <c r="AY236" s="0" t="n">
        <f aca="true">RAND()</f>
        <v>0.545501990505475</v>
      </c>
      <c r="AZ236" s="0" t="n">
        <f aca="true">RAND()</f>
        <v>0.865958870405433</v>
      </c>
    </row>
    <row r="237" customFormat="false" ht="15" hidden="false" customHeight="false" outlineLevel="0" collapsed="false">
      <c r="AK237" s="0" t="n">
        <v>224</v>
      </c>
      <c r="AL237" s="0" t="n">
        <f aca="false">IFERROR(IF(AU237&lt;($AM$6-$AL$6)/($AN$6-$AL$6),$AL$6+SQRT(AU237*($AN$6-$AL$6)*($AM$6-$AL$6)),$AN$6-SQRT((1-AU237)*($AN$6-$AL$6)*($AN$6-$AM$6))),$AM$6)</f>
        <v>4.74860856338397</v>
      </c>
      <c r="AM237" s="0" t="n">
        <f aca="false">IFERROR(IF(AV237&lt;($AM$7-$AL$7)/($AN$7-$AL$7),$AL$7+SQRT(AV237*($AN$7-$AL$7)*($AM$7-$AL$7)),$AN$7-SQRT((1-AV237)*($AN$7-$AL$7)*($AN$7-$AM$7))),$AM$7)</f>
        <v>1.0897761806841</v>
      </c>
      <c r="AN237" s="0" t="n">
        <f aca="false">IFERROR(IF(AW237&lt;($AM$8-$AL$8)/($AN$8-$AL$8),$AL$8+SQRT(AW237*($AN$8-$AL$8)*($AM$8-$AL$8)),$AN$8-SQRT((1-AW237)*($AN$8-$AL$8)*($AN$8-$AM$8))),$AM$8)</f>
        <v>1.15510801164263</v>
      </c>
      <c r="AO237" s="0" t="n">
        <f aca="false">IFERROR(IF(AX237&lt;($AM$9-$AL$9)/($AN$9-$AL$9),$AL$9+SQRT(AX237*($AN$9-$AL$9)*($AM$9-$AL$9)),$AN$9-SQRT((1-AX237)*($AN$9-$AL$9)*($AN$9-$AM$9))),$AM$9)</f>
        <v>1.10565869732111</v>
      </c>
      <c r="AP237" s="0" t="n">
        <f aca="false">IFERROR(IF(AY237&lt;($AM$10-$AL$10)/($AN$10-$AL$10),$AL$10+SQRT(AY237*($AN$10-$AL$10)*($AM$10-$AL$10)),$AN$10-SQRT((1-AY237)*($AN$10-$AL$10)*($AN$10-$AM$10))),$AM$10)</f>
        <v>0.860606940253552</v>
      </c>
      <c r="AQ237" s="0" t="n">
        <f aca="false">IFERROR(IF(AZ237&lt;($AM$11-$AL$11)/($AN$11-$AL$11),$AL$11+SQRT(AZ237*($AN$11-$AL$11)*($AM$11-$AL$11)),$AN$11-SQRT((1-AZ237)*($AN$11-$AL$11)*($AN$11-$AM$11))),$AM$11)</f>
        <v>0.663466798893341</v>
      </c>
      <c r="AR237" s="0" t="n">
        <f aca="false">SUMPRODUCT((B24:B31&lt;=$B$6)*(C24:C31*AM237+D24:D31*AO237*$B$8*AQ237)/(1+AL237/100)^B24:B31)+C32*AM237*AP237/(1+AL237/100)^$B$6</f>
        <v>8664249.05291013</v>
      </c>
      <c r="AS237" s="0" t="n">
        <f aca="false">SUMPRODUCT((K24:K26&lt;=$B$6)*(L24:L26*AN237+M24:M26*AO237*$B$8*AQ237)/(1+AL237/100)^K24:K26)+L27*AN237*AP237/(1+AL237/100)^$B$6</f>
        <v>9540680.26911911</v>
      </c>
      <c r="AT237" s="0" t="n">
        <f aca="false">AS237-AR237</f>
        <v>876431.216208981</v>
      </c>
      <c r="AU237" s="0" t="n">
        <f aca="true">RAND()</f>
        <v>0.746561829956601</v>
      </c>
      <c r="AV237" s="0" t="n">
        <f aca="true">RAND()</f>
        <v>0.771807357545129</v>
      </c>
      <c r="AW237" s="0" t="n">
        <f aca="true">RAND()</f>
        <v>0.919960093738539</v>
      </c>
      <c r="AX237" s="0" t="n">
        <f aca="true">RAND()</f>
        <v>0.466769089548416</v>
      </c>
      <c r="AY237" s="0" t="n">
        <f aca="true">RAND()</f>
        <v>0.520149461436116</v>
      </c>
      <c r="AZ237" s="0" t="n">
        <f aca="true">RAND()</f>
        <v>0.537736345113897</v>
      </c>
    </row>
    <row r="238" customFormat="false" ht="15" hidden="false" customHeight="false" outlineLevel="0" collapsed="false">
      <c r="AK238" s="0" t="n">
        <v>225</v>
      </c>
      <c r="AL238" s="0" t="n">
        <f aca="false">IFERROR(IF(AU238&lt;($AM$6-$AL$6)/($AN$6-$AL$6),$AL$6+SQRT(AU238*($AN$6-$AL$6)*($AM$6-$AL$6)),$AN$6-SQRT((1-AU238)*($AN$6-$AL$6)*($AN$6-$AM$6))),$AM$6)</f>
        <v>3.93920789272278</v>
      </c>
      <c r="AM238" s="0" t="n">
        <f aca="false">IFERROR(IF(AV238&lt;($AM$7-$AL$7)/($AN$7-$AL$7),$AL$7+SQRT(AV238*($AN$7-$AL$7)*($AM$7-$AL$7)),$AN$7-SQRT((1-AV238)*($AN$7-$AL$7)*($AN$7-$AM$7))),$AM$7)</f>
        <v>1.04079630641631</v>
      </c>
      <c r="AN238" s="0" t="n">
        <f aca="false">IFERROR(IF(AW238&lt;($AM$8-$AL$8)/($AN$8-$AL$8),$AL$8+SQRT(AW238*($AN$8-$AL$8)*($AM$8-$AL$8)),$AN$8-SQRT((1-AW238)*($AN$8-$AL$8)*($AN$8-$AM$8))),$AM$8)</f>
        <v>1.08138755168849</v>
      </c>
      <c r="AO238" s="0" t="n">
        <f aca="false">IFERROR(IF(AX238&lt;($AM$9-$AL$9)/($AN$9-$AL$9),$AL$9+SQRT(AX238*($AN$9-$AL$9)*($AM$9-$AL$9)),$AN$9-SQRT((1-AX238)*($AN$9-$AL$9)*($AN$9-$AM$9))),$AM$9)</f>
        <v>1.50262226572271</v>
      </c>
      <c r="AP238" s="0" t="n">
        <f aca="false">IFERROR(IF(AY238&lt;($AM$10-$AL$10)/($AN$10-$AL$10),$AL$10+SQRT(AY238*($AN$10-$AL$10)*($AM$10-$AL$10)),$AN$10-SQRT((1-AY238)*($AN$10-$AL$10)*($AN$10-$AM$10))),$AM$10)</f>
        <v>0.909963979459348</v>
      </c>
      <c r="AQ238" s="0" t="n">
        <f aca="false">IFERROR(IF(AZ238&lt;($AM$11-$AL$11)/($AN$11-$AL$11),$AL$11+SQRT(AZ238*($AN$11-$AL$11)*($AM$11-$AL$11)),$AN$11-SQRT((1-AZ238)*($AN$11-$AL$11)*($AN$11-$AM$11))),$AM$11)</f>
        <v>0.556786564095169</v>
      </c>
      <c r="AR238" s="0" t="n">
        <f aca="false">SUMPRODUCT((B24:B31&lt;=$B$6)*(C24:C31*AM238+D24:D31*AO238*$B$8*AQ238)/(1+AL238/100)^B24:B31)+C32*AM238*AP238/(1+AL238/100)^$B$6</f>
        <v>8647481.90637681</v>
      </c>
      <c r="AS238" s="0" t="n">
        <f aca="false">SUMPRODUCT((K24:K26&lt;=$B$6)*(L24:L26*AN238+M24:M26*AO238*$B$8*AQ238)/(1+AL238/100)^K24:K26)+L27*AN238*AP238/(1+AL238/100)^$B$6</f>
        <v>8846743.53935661</v>
      </c>
      <c r="AT238" s="0" t="n">
        <f aca="false">AS238-AR238</f>
        <v>199261.632979805</v>
      </c>
      <c r="AU238" s="0" t="n">
        <f aca="true">RAND()</f>
        <v>0.531577583801475</v>
      </c>
      <c r="AV238" s="0" t="n">
        <f aca="true">RAND()</f>
        <v>0.610967240808376</v>
      </c>
      <c r="AW238" s="0" t="n">
        <f aca="true">RAND()</f>
        <v>0.747287486883553</v>
      </c>
      <c r="AX238" s="0" t="n">
        <f aca="true">RAND()</f>
        <v>0.835076926296793</v>
      </c>
      <c r="AY238" s="0" t="n">
        <f aca="true">RAND()</f>
        <v>0.67228185781658</v>
      </c>
      <c r="AZ238" s="0" t="n">
        <f aca="true">RAND()</f>
        <v>0.269140161223682</v>
      </c>
    </row>
    <row r="239" customFormat="false" ht="15" hidden="false" customHeight="false" outlineLevel="0" collapsed="false">
      <c r="AK239" s="0" t="n">
        <v>226</v>
      </c>
      <c r="AL239" s="0" t="n">
        <f aca="false">IFERROR(IF(AU239&lt;($AM$6-$AL$6)/($AN$6-$AL$6),$AL$6+SQRT(AU239*($AN$6-$AL$6)*($AM$6-$AL$6)),$AN$6-SQRT((1-AU239)*($AN$6-$AL$6)*($AN$6-$AM$6))),$AM$6)</f>
        <v>5.51331107565961</v>
      </c>
      <c r="AM239" s="0" t="n">
        <f aca="false">IFERROR(IF(AV239&lt;($AM$7-$AL$7)/($AN$7-$AL$7),$AL$7+SQRT(AV239*($AN$7-$AL$7)*($AM$7-$AL$7)),$AN$7-SQRT((1-AV239)*($AN$7-$AL$7)*($AN$7-$AM$7))),$AM$7)</f>
        <v>0.910567101121065</v>
      </c>
      <c r="AN239" s="0" t="n">
        <f aca="false">IFERROR(IF(AW239&lt;($AM$8-$AL$8)/($AN$8-$AL$8),$AL$8+SQRT(AW239*($AN$8-$AL$8)*($AM$8-$AL$8)),$AN$8-SQRT((1-AW239)*($AN$8-$AL$8)*($AN$8-$AM$8))),$AM$8)</f>
        <v>0.979444681030234</v>
      </c>
      <c r="AO239" s="0" t="n">
        <f aca="false">IFERROR(IF(AX239&lt;($AM$9-$AL$9)/($AN$9-$AL$9),$AL$9+SQRT(AX239*($AN$9-$AL$9)*($AM$9-$AL$9)),$AN$9-SQRT((1-AX239)*($AN$9-$AL$9)*($AN$9-$AM$9))),$AM$9)</f>
        <v>1.09065518222729</v>
      </c>
      <c r="AP239" s="0" t="n">
        <f aca="false">IFERROR(IF(AY239&lt;($AM$10-$AL$10)/($AN$10-$AL$10),$AL$10+SQRT(AY239*($AN$10-$AL$10)*($AM$10-$AL$10)),$AN$10-SQRT((1-AY239)*($AN$10-$AL$10)*($AN$10-$AM$10))),$AM$10)</f>
        <v>0.820766259022136</v>
      </c>
      <c r="AQ239" s="0" t="n">
        <f aca="false">IFERROR(IF(AZ239&lt;($AM$11-$AL$11)/($AN$11-$AL$11),$AL$11+SQRT(AZ239*($AN$11-$AL$11)*($AM$11-$AL$11)),$AN$11-SQRT((1-AZ239)*($AN$11-$AL$11)*($AN$11-$AM$11))),$AM$11)</f>
        <v>0.793634366819915</v>
      </c>
      <c r="AR239" s="0" t="n">
        <f aca="false">SUMPRODUCT((B24:B31&lt;=$B$6)*(C24:C31*AM239+D24:D31*AO239*$B$8*AQ239)/(1+AL239/100)^B24:B31)+C32*AM239*AP239/(1+AL239/100)^$B$6</f>
        <v>7053539.31960538</v>
      </c>
      <c r="AS239" s="0" t="n">
        <f aca="false">SUMPRODUCT((K24:K26&lt;=$B$6)*(L24:L26*AN239+M24:M26*AO239*$B$8*AQ239)/(1+AL239/100)^K24:K26)+L27*AN239*AP239/(1+AL239/100)^$B$6</f>
        <v>8163536.03641255</v>
      </c>
      <c r="AT239" s="0" t="n">
        <f aca="false">AS239-AR239</f>
        <v>1109996.71680717</v>
      </c>
      <c r="AU239" s="0" t="n">
        <f aca="true">RAND()</f>
        <v>0.889487802112181</v>
      </c>
      <c r="AV239" s="0" t="n">
        <f aca="true">RAND()</f>
        <v>0.135834265003508</v>
      </c>
      <c r="AW239" s="0" t="n">
        <f aca="true">RAND()</f>
        <v>0.357782150556025</v>
      </c>
      <c r="AX239" s="0" t="n">
        <f aca="true">RAND()</f>
        <v>0.448728001593273</v>
      </c>
      <c r="AY239" s="0" t="n">
        <f aca="true">RAND()</f>
        <v>0.411563971708224</v>
      </c>
      <c r="AZ239" s="0" t="n">
        <f aca="true">RAND()</f>
        <v>0.826176430376255</v>
      </c>
    </row>
    <row r="240" customFormat="false" ht="15" hidden="false" customHeight="false" outlineLevel="0" collapsed="false">
      <c r="AK240" s="0" t="n">
        <v>227</v>
      </c>
      <c r="AL240" s="0" t="n">
        <f aca="false">IFERROR(IF(AU240&lt;($AM$6-$AL$6)/($AN$6-$AL$6),$AL$6+SQRT(AU240*($AN$6-$AL$6)*($AM$6-$AL$6)),$AN$6-SQRT((1-AU240)*($AN$6-$AL$6)*($AN$6-$AM$6))),$AM$6)</f>
        <v>3.31252570407684</v>
      </c>
      <c r="AM240" s="0" t="n">
        <f aca="false">IFERROR(IF(AV240&lt;($AM$7-$AL$7)/($AN$7-$AL$7),$AL$7+SQRT(AV240*($AN$7-$AL$7)*($AM$7-$AL$7)),$AN$7-SQRT((1-AV240)*($AN$7-$AL$7)*($AN$7-$AM$7))),$AM$7)</f>
        <v>1.01127953265074</v>
      </c>
      <c r="AN240" s="0" t="n">
        <f aca="false">IFERROR(IF(AW240&lt;($AM$8-$AL$8)/($AN$8-$AL$8),$AL$8+SQRT(AW240*($AN$8-$AL$8)*($AM$8-$AL$8)),$AN$8-SQRT((1-AW240)*($AN$8-$AL$8)*($AN$8-$AM$8))),$AM$8)</f>
        <v>1.05421540733642</v>
      </c>
      <c r="AO240" s="0" t="n">
        <f aca="false">IFERROR(IF(AX240&lt;($AM$9-$AL$9)/($AN$9-$AL$9),$AL$9+SQRT(AX240*($AN$9-$AL$9)*($AM$9-$AL$9)),$AN$9-SQRT((1-AX240)*($AN$9-$AL$9)*($AN$9-$AM$9))),$AM$9)</f>
        <v>1.16019377986985</v>
      </c>
      <c r="AP240" s="0" t="n">
        <f aca="false">IFERROR(IF(AY240&lt;($AM$10-$AL$10)/($AN$10-$AL$10),$AL$10+SQRT(AY240*($AN$10-$AL$10)*($AM$10-$AL$10)),$AN$10-SQRT((1-AY240)*($AN$10-$AL$10)*($AN$10-$AM$10))),$AM$10)</f>
        <v>0.893640297566912</v>
      </c>
      <c r="AQ240" s="0" t="n">
        <f aca="false">IFERROR(IF(AZ240&lt;($AM$11-$AL$11)/($AN$11-$AL$11),$AL$11+SQRT(AZ240*($AN$11-$AL$11)*($AM$11-$AL$11)),$AN$11-SQRT((1-AZ240)*($AN$11-$AL$11)*($AN$11-$AM$11))),$AM$11)</f>
        <v>0.524051251434519</v>
      </c>
      <c r="AR240" s="0" t="n">
        <f aca="false">SUMPRODUCT((B24:B31&lt;=$B$6)*(C24:C31*AM240+D24:D31*AO240*$B$8*AQ240)/(1+AL240/100)^B24:B31)+C32*AM240*AP240/(1+AL240/100)^$B$6</f>
        <v>8637415.58168235</v>
      </c>
      <c r="AS240" s="0" t="n">
        <f aca="false">SUMPRODUCT((K24:K26&lt;=$B$6)*(L24:L26*AN240+M24:M26*AO240*$B$8*AQ240)/(1+AL240/100)^K24:K26)+L27*AN240*AP240/(1+AL240/100)^$B$6</f>
        <v>8548580.7388347</v>
      </c>
      <c r="AT240" s="0" t="n">
        <f aca="false">AS240-AR240</f>
        <v>-88834.842847649</v>
      </c>
      <c r="AU240" s="0" t="n">
        <f aca="true">RAND()</f>
        <v>0.3201266658453</v>
      </c>
      <c r="AV240" s="0" t="n">
        <f aca="true">RAND()</f>
        <v>0.493444786387112</v>
      </c>
      <c r="AW240" s="0" t="n">
        <f aca="true">RAND()</f>
        <v>0.659274606893814</v>
      </c>
      <c r="AX240" s="0" t="n">
        <f aca="true">RAND()</f>
        <v>0.529817008420478</v>
      </c>
      <c r="AY240" s="0" t="n">
        <f aca="true">RAND()</f>
        <v>0.619810735474267</v>
      </c>
      <c r="AZ240" s="0" t="n">
        <f aca="true">RAND()</f>
        <v>0.204893727630099</v>
      </c>
    </row>
    <row r="241" customFormat="false" ht="15" hidden="false" customHeight="false" outlineLevel="0" collapsed="false">
      <c r="AK241" s="0" t="n">
        <v>228</v>
      </c>
      <c r="AL241" s="0" t="n">
        <f aca="false">IFERROR(IF(AU241&lt;($AM$6-$AL$6)/($AN$6-$AL$6),$AL$6+SQRT(AU241*($AN$6-$AL$6)*($AM$6-$AL$6)),$AN$6-SQRT((1-AU241)*($AN$6-$AL$6)*($AN$6-$AM$6))),$AM$6)</f>
        <v>5.9375276978904</v>
      </c>
      <c r="AM241" s="0" t="n">
        <f aca="false">IFERROR(IF(AV241&lt;($AM$7-$AL$7)/($AN$7-$AL$7),$AL$7+SQRT(AV241*($AN$7-$AL$7)*($AM$7-$AL$7)),$AN$7-SQRT((1-AV241)*($AN$7-$AL$7)*($AN$7-$AM$7))),$AM$7)</f>
        <v>1.02149988370601</v>
      </c>
      <c r="AN241" s="0" t="n">
        <f aca="false">IFERROR(IF(AW241&lt;($AM$8-$AL$8)/($AN$8-$AL$8),$AL$8+SQRT(AW241*($AN$8-$AL$8)*($AM$8-$AL$8)),$AN$8-SQRT((1-AW241)*($AN$8-$AL$8)*($AN$8-$AM$8))),$AM$8)</f>
        <v>0.87242435011321</v>
      </c>
      <c r="AO241" s="0" t="n">
        <f aca="false">IFERROR(IF(AX241&lt;($AM$9-$AL$9)/($AN$9-$AL$9),$AL$9+SQRT(AX241*($AN$9-$AL$9)*($AM$9-$AL$9)),$AN$9-SQRT((1-AX241)*($AN$9-$AL$9)*($AN$9-$AM$9))),$AM$9)</f>
        <v>1.6425219889887</v>
      </c>
      <c r="AP241" s="0" t="n">
        <f aca="false">IFERROR(IF(AY241&lt;($AM$10-$AL$10)/($AN$10-$AL$10),$AL$10+SQRT(AY241*($AN$10-$AL$10)*($AM$10-$AL$10)),$AN$10-SQRT((1-AY241)*($AN$10-$AL$10)*($AN$10-$AM$10))),$AM$10)</f>
        <v>0.655883220902538</v>
      </c>
      <c r="AQ241" s="0" t="n">
        <f aca="false">IFERROR(IF(AZ241&lt;($AM$11-$AL$11)/($AN$11-$AL$11),$AL$11+SQRT(AZ241*($AN$11-$AL$11)*($AM$11-$AL$11)),$AN$11-SQRT((1-AZ241)*($AN$11-$AL$11)*($AN$11-$AM$11))),$AM$11)</f>
        <v>0.643259344138656</v>
      </c>
      <c r="AR241" s="0" t="n">
        <f aca="false">SUMPRODUCT((B24:B31&lt;=$B$6)*(C24:C31*AM241+D24:D31*AO241*$B$8*AQ241)/(1+AL241/100)^B24:B31)+C32*AM241*AP241/(1+AL241/100)^$B$6</f>
        <v>7799372.95954645</v>
      </c>
      <c r="AS241" s="0" t="n">
        <f aca="false">SUMPRODUCT((K24:K26&lt;=$B$6)*(L24:L26*AN241+M24:M26*AO241*$B$8*AQ241)/(1+AL241/100)^K24:K26)+L27*AN241*AP241/(1+AL241/100)^$B$6</f>
        <v>7355760.84249891</v>
      </c>
      <c r="AT241" s="0" t="n">
        <f aca="false">AS241-AR241</f>
        <v>-443612.117047535</v>
      </c>
      <c r="AU241" s="0" t="n">
        <f aca="true">RAND()</f>
        <v>0.943557630362497</v>
      </c>
      <c r="AV241" s="0" t="n">
        <f aca="true">RAND()</f>
        <v>0.535890638698946</v>
      </c>
      <c r="AW241" s="0" t="n">
        <f aca="true">RAND()</f>
        <v>0.0582809609924533</v>
      </c>
      <c r="AX241" s="0" t="n">
        <f aca="true">RAND()</f>
        <v>0.914806314428939</v>
      </c>
      <c r="AY241" s="0" t="n">
        <f aca="true">RAND()</f>
        <v>0.097198314235798</v>
      </c>
      <c r="AZ241" s="0" t="n">
        <f aca="true">RAND()</f>
        <v>0.480926438116328</v>
      </c>
    </row>
    <row r="242" customFormat="false" ht="15" hidden="false" customHeight="false" outlineLevel="0" collapsed="false">
      <c r="AK242" s="0" t="n">
        <v>229</v>
      </c>
      <c r="AL242" s="0" t="n">
        <f aca="false">IFERROR(IF(AU242&lt;($AM$6-$AL$6)/($AN$6-$AL$6),$AL$6+SQRT(AU242*($AN$6-$AL$6)*($AM$6-$AL$6)),$AN$6-SQRT((1-AU242)*($AN$6-$AL$6)*($AN$6-$AM$6))),$AM$6)</f>
        <v>4.87161131089801</v>
      </c>
      <c r="AM242" s="0" t="n">
        <f aca="false">IFERROR(IF(AV242&lt;($AM$7-$AL$7)/($AN$7-$AL$7),$AL$7+SQRT(AV242*($AN$7-$AL$7)*($AM$7-$AL$7)),$AN$7-SQRT((1-AV242)*($AN$7-$AL$7)*($AN$7-$AM$7))),$AM$7)</f>
        <v>1.13685463081337</v>
      </c>
      <c r="AN242" s="0" t="n">
        <f aca="false">IFERROR(IF(AW242&lt;($AM$8-$AL$8)/($AN$8-$AL$8),$AL$8+SQRT(AW242*($AN$8-$AL$8)*($AM$8-$AL$8)),$AN$8-SQRT((1-AW242)*($AN$8-$AL$8)*($AN$8-$AM$8))),$AM$8)</f>
        <v>1.06533325576171</v>
      </c>
      <c r="AO242" s="0" t="n">
        <f aca="false">IFERROR(IF(AX242&lt;($AM$9-$AL$9)/($AN$9-$AL$9),$AL$9+SQRT(AX242*($AN$9-$AL$9)*($AM$9-$AL$9)),$AN$9-SQRT((1-AX242)*($AN$9-$AL$9)*($AN$9-$AM$9))),$AM$9)</f>
        <v>1.5353029326006</v>
      </c>
      <c r="AP242" s="0" t="n">
        <f aca="false">IFERROR(IF(AY242&lt;($AM$10-$AL$10)/($AN$10-$AL$10),$AL$10+SQRT(AY242*($AN$10-$AL$10)*($AM$10-$AL$10)),$AN$10-SQRT((1-AY242)*($AN$10-$AL$10)*($AN$10-$AM$10))),$AM$10)</f>
        <v>0.973591989443425</v>
      </c>
      <c r="AQ242" s="0" t="n">
        <f aca="false">IFERROR(IF(AZ242&lt;($AM$11-$AL$11)/($AN$11-$AL$11),$AL$11+SQRT(AZ242*($AN$11-$AL$11)*($AM$11-$AL$11)),$AN$11-SQRT((1-AZ242)*($AN$11-$AL$11)*($AN$11-$AM$11))),$AM$11)</f>
        <v>0.647018106330726</v>
      </c>
      <c r="AR242" s="0" t="n">
        <f aca="false">SUMPRODUCT((B24:B31&lt;=$B$6)*(C24:C31*AM242+D24:D31*AO242*$B$8*AQ242)/(1+AL242/100)^B24:B31)+C32*AM242*AP242/(1+AL242/100)^$B$6</f>
        <v>9032609.40890835</v>
      </c>
      <c r="AS242" s="0" t="n">
        <f aca="false">SUMPRODUCT((K24:K26&lt;=$B$6)*(L24:L26*AN242+M24:M26*AO242*$B$8*AQ242)/(1+AL242/100)^K24:K26)+L27*AN242*AP242/(1+AL242/100)^$B$6</f>
        <v>8770682.7352074</v>
      </c>
      <c r="AT242" s="0" t="n">
        <f aca="false">AS242-AR242</f>
        <v>-261926.673700947</v>
      </c>
      <c r="AU242" s="0" t="n">
        <f aca="true">RAND()</f>
        <v>0.773498079405135</v>
      </c>
      <c r="AV242" s="0" t="n">
        <f aca="true">RAND()</f>
        <v>0.886205559392183</v>
      </c>
      <c r="AW242" s="0" t="n">
        <f aca="true">RAND()</f>
        <v>0.69687283175492</v>
      </c>
      <c r="AX242" s="0" t="n">
        <f aca="true">RAND()</f>
        <v>0.856037757033597</v>
      </c>
      <c r="AY242" s="0" t="n">
        <f aca="true">RAND()</f>
        <v>0.897157489859924</v>
      </c>
      <c r="AZ242" s="0" t="n">
        <f aca="true">RAND()</f>
        <v>0.491516596413726</v>
      </c>
    </row>
    <row r="243" customFormat="false" ht="15" hidden="false" customHeight="false" outlineLevel="0" collapsed="false">
      <c r="AK243" s="0" t="n">
        <v>230</v>
      </c>
      <c r="AL243" s="0" t="n">
        <f aca="false">IFERROR(IF(AU243&lt;($AM$6-$AL$6)/($AN$6-$AL$6),$AL$6+SQRT(AU243*($AN$6-$AL$6)*($AM$6-$AL$6)),$AN$6-SQRT((1-AU243)*($AN$6-$AL$6)*($AN$6-$AM$6))),$AM$6)</f>
        <v>5.79331255181511</v>
      </c>
      <c r="AM243" s="0" t="n">
        <f aca="false">IFERROR(IF(AV243&lt;($AM$7-$AL$7)/($AN$7-$AL$7),$AL$7+SQRT(AV243*($AN$7-$AL$7)*($AM$7-$AL$7)),$AN$7-SQRT((1-AV243)*($AN$7-$AL$7)*($AN$7-$AM$7))),$AM$7)</f>
        <v>0.850802867806271</v>
      </c>
      <c r="AN243" s="0" t="n">
        <f aca="false">IFERROR(IF(AW243&lt;($AM$8-$AL$8)/($AN$8-$AL$8),$AL$8+SQRT(AW243*($AN$8-$AL$8)*($AM$8-$AL$8)),$AN$8-SQRT((1-AW243)*($AN$8-$AL$8)*($AN$8-$AM$8))),$AM$8)</f>
        <v>1.04627247840469</v>
      </c>
      <c r="AO243" s="0" t="n">
        <f aca="false">IFERROR(IF(AX243&lt;($AM$9-$AL$9)/($AN$9-$AL$9),$AL$9+SQRT(AX243*($AN$9-$AL$9)*($AM$9-$AL$9)),$AN$9-SQRT((1-AX243)*($AN$9-$AL$9)*($AN$9-$AM$9))),$AM$9)</f>
        <v>0.917602998445937</v>
      </c>
      <c r="AP243" s="0" t="n">
        <f aca="false">IFERROR(IF(AY243&lt;($AM$10-$AL$10)/($AN$10-$AL$10),$AL$10+SQRT(AY243*($AN$10-$AL$10)*($AM$10-$AL$10)),$AN$10-SQRT((1-AY243)*($AN$10-$AL$10)*($AN$10-$AM$10))),$AM$10)</f>
        <v>0.770997701723815</v>
      </c>
      <c r="AQ243" s="0" t="n">
        <f aca="false">IFERROR(IF(AZ243&lt;($AM$11-$AL$11)/($AN$11-$AL$11),$AL$11+SQRT(AZ243*($AN$11-$AL$11)*($AM$11-$AL$11)),$AN$11-SQRT((1-AZ243)*($AN$11-$AL$11)*($AN$11-$AM$11))),$AM$11)</f>
        <v>0.775222025087824</v>
      </c>
      <c r="AR243" s="0" t="n">
        <f aca="false">SUMPRODUCT((B24:B31&lt;=$B$6)*(C24:C31*AM243+D24:D31*AO243*$B$8*AQ243)/(1+AL243/100)^B24:B31)+C32*AM243*AP243/(1+AL243/100)^$B$6</f>
        <v>6494278.19182423</v>
      </c>
      <c r="AS243" s="0" t="n">
        <f aca="false">SUMPRODUCT((K24:K26&lt;=$B$6)*(L24:L26*AN243+M24:M26*AO243*$B$8*AQ243)/(1+AL243/100)^K24:K26)+L27*AN243*AP243/(1+AL243/100)^$B$6</f>
        <v>8738451.25927844</v>
      </c>
      <c r="AT243" s="0" t="n">
        <f aca="false">AS243-AR243</f>
        <v>2244173.06745421</v>
      </c>
      <c r="AU243" s="0" t="n">
        <f aca="true">RAND()</f>
        <v>0.927195270119651</v>
      </c>
      <c r="AV243" s="0" t="n">
        <f aca="true">RAND()</f>
        <v>0.0286770153037934</v>
      </c>
      <c r="AW243" s="0" t="n">
        <f aca="true">RAND()</f>
        <v>0.631067528396732</v>
      </c>
      <c r="AX243" s="0" t="n">
        <f aca="true">RAND()</f>
        <v>0.232523019081383</v>
      </c>
      <c r="AY243" s="0" t="n">
        <f aca="true">RAND()</f>
        <v>0.29375901735836</v>
      </c>
      <c r="AZ243" s="0" t="n">
        <f aca="true">RAND()</f>
        <v>0.793774946915842</v>
      </c>
    </row>
    <row r="244" customFormat="false" ht="15" hidden="false" customHeight="false" outlineLevel="0" collapsed="false">
      <c r="AK244" s="0" t="n">
        <v>231</v>
      </c>
      <c r="AL244" s="0" t="n">
        <f aca="false">IFERROR(IF(AU244&lt;($AM$6-$AL$6)/($AN$6-$AL$6),$AL$6+SQRT(AU244*($AN$6-$AL$6)*($AM$6-$AL$6)),$AN$6-SQRT((1-AU244)*($AN$6-$AL$6)*($AN$6-$AM$6))),$AM$6)</f>
        <v>2.64823803132488</v>
      </c>
      <c r="AM244" s="0" t="n">
        <f aca="false">IFERROR(IF(AV244&lt;($AM$7-$AL$7)/($AN$7-$AL$7),$AL$7+SQRT(AV244*($AN$7-$AL$7)*($AM$7-$AL$7)),$AN$7-SQRT((1-AV244)*($AN$7-$AL$7)*($AN$7-$AM$7))),$AM$7)</f>
        <v>0.986147270785633</v>
      </c>
      <c r="AN244" s="0" t="n">
        <f aca="false">IFERROR(IF(AW244&lt;($AM$8-$AL$8)/($AN$8-$AL$8),$AL$8+SQRT(AW244*($AN$8-$AL$8)*($AM$8-$AL$8)),$AN$8-SQRT((1-AW244)*($AN$8-$AL$8)*($AN$8-$AM$8))),$AM$8)</f>
        <v>1.05718475790623</v>
      </c>
      <c r="AO244" s="0" t="n">
        <f aca="false">IFERROR(IF(AX244&lt;($AM$9-$AL$9)/($AN$9-$AL$9),$AL$9+SQRT(AX244*($AN$9-$AL$9)*($AM$9-$AL$9)),$AN$9-SQRT((1-AX244)*($AN$9-$AL$9)*($AN$9-$AM$9))),$AM$9)</f>
        <v>0.837649184283368</v>
      </c>
      <c r="AP244" s="0" t="n">
        <f aca="false">IFERROR(IF(AY244&lt;($AM$10-$AL$10)/($AN$10-$AL$10),$AL$10+SQRT(AY244*($AN$10-$AL$10)*($AM$10-$AL$10)),$AN$10-SQRT((1-AY244)*($AN$10-$AL$10)*($AN$10-$AM$10))),$AM$10)</f>
        <v>0.635503069861609</v>
      </c>
      <c r="AQ244" s="0" t="n">
        <f aca="false">IFERROR(IF(AZ244&lt;($AM$11-$AL$11)/($AN$11-$AL$11),$AL$11+SQRT(AZ244*($AN$11-$AL$11)*($AM$11-$AL$11)),$AN$11-SQRT((1-AZ244)*($AN$11-$AL$11)*($AN$11-$AM$11))),$AM$11)</f>
        <v>0.678474983922504</v>
      </c>
      <c r="AR244" s="0" t="n">
        <f aca="false">SUMPRODUCT((B24:B31&lt;=$B$6)*(C24:C31*AM244+D24:D31*AO244*$B$8*AQ244)/(1+AL244/100)^B24:B31)+C32*AM244*AP244/(1+AL244/100)^$B$6</f>
        <v>8786192.48136103</v>
      </c>
      <c r="AS244" s="0" t="n">
        <f aca="false">SUMPRODUCT((K24:K26&lt;=$B$6)*(L24:L26*AN244+M24:M26*AO244*$B$8*AQ244)/(1+AL244/100)^K24:K26)+L27*AN244*AP244/(1+AL244/100)^$B$6</f>
        <v>8739354.40805241</v>
      </c>
      <c r="AT244" s="0" t="n">
        <f aca="false">AS244-AR244</f>
        <v>-46838.0733086225</v>
      </c>
      <c r="AU244" s="0" t="n">
        <f aca="true">RAND()</f>
        <v>0.0840425090511905</v>
      </c>
      <c r="AV244" s="0" t="n">
        <f aca="true">RAND()</f>
        <v>0.385008960232664</v>
      </c>
      <c r="AW244" s="0" t="n">
        <f aca="true">RAND()</f>
        <v>0.669531399256172</v>
      </c>
      <c r="AX244" s="0" t="n">
        <f aca="true">RAND()</f>
        <v>0.152009295529632</v>
      </c>
      <c r="AY244" s="0" t="n">
        <f aca="true">RAND()</f>
        <v>0.0734443277676805</v>
      </c>
      <c r="AZ244" s="0" t="n">
        <f aca="true">RAND()</f>
        <v>0.578047608311698</v>
      </c>
    </row>
    <row r="245" customFormat="false" ht="15" hidden="false" customHeight="false" outlineLevel="0" collapsed="false">
      <c r="AK245" s="0" t="n">
        <v>232</v>
      </c>
      <c r="AL245" s="0" t="n">
        <f aca="false">IFERROR(IF(AU245&lt;($AM$6-$AL$6)/($AN$6-$AL$6),$AL$6+SQRT(AU245*($AN$6-$AL$6)*($AM$6-$AL$6)),$AN$6-SQRT((1-AU245)*($AN$6-$AL$6)*($AN$6-$AM$6))),$AM$6)</f>
        <v>4.85018158806169</v>
      </c>
      <c r="AM245" s="0" t="n">
        <f aca="false">IFERROR(IF(AV245&lt;($AM$7-$AL$7)/($AN$7-$AL$7),$AL$7+SQRT(AV245*($AN$7-$AL$7)*($AM$7-$AL$7)),$AN$7-SQRT((1-AV245)*($AN$7-$AL$7)*($AN$7-$AM$7))),$AM$7)</f>
        <v>0.961811439960919</v>
      </c>
      <c r="AN245" s="0" t="n">
        <f aca="false">IFERROR(IF(AW245&lt;($AM$8-$AL$8)/($AN$8-$AL$8),$AL$8+SQRT(AW245*($AN$8-$AL$8)*($AM$8-$AL$8)),$AN$8-SQRT((1-AW245)*($AN$8-$AL$8)*($AN$8-$AM$8))),$AM$8)</f>
        <v>0.914767660463224</v>
      </c>
      <c r="AO245" s="0" t="n">
        <f aca="false">IFERROR(IF(AX245&lt;($AM$9-$AL$9)/($AN$9-$AL$9),$AL$9+SQRT(AX245*($AN$9-$AL$9)*($AM$9-$AL$9)),$AN$9-SQRT((1-AX245)*($AN$9-$AL$9)*($AN$9-$AM$9))),$AM$9)</f>
        <v>1.25845263823131</v>
      </c>
      <c r="AP245" s="0" t="n">
        <f aca="false">IFERROR(IF(AY245&lt;($AM$10-$AL$10)/($AN$10-$AL$10),$AL$10+SQRT(AY245*($AN$10-$AL$10)*($AM$10-$AL$10)),$AN$10-SQRT((1-AY245)*($AN$10-$AL$10)*($AN$10-$AM$10))),$AM$10)</f>
        <v>0.999202528138198</v>
      </c>
      <c r="AQ245" s="0" t="n">
        <f aca="false">IFERROR(IF(AZ245&lt;($AM$11-$AL$11)/($AN$11-$AL$11),$AL$11+SQRT(AZ245*($AN$11-$AL$11)*($AM$11-$AL$11)),$AN$11-SQRT((1-AZ245)*($AN$11-$AL$11)*($AN$11-$AM$11))),$AM$11)</f>
        <v>0.702956384236848</v>
      </c>
      <c r="AR245" s="0" t="n">
        <f aca="false">SUMPRODUCT((B24:B31&lt;=$B$6)*(C24:C31*AM245+D24:D31*AO245*$B$8*AQ245)/(1+AL245/100)^B24:B31)+C32*AM245*AP245/(1+AL245/100)^$B$6</f>
        <v>7658428.92067001</v>
      </c>
      <c r="AS245" s="0" t="n">
        <f aca="false">SUMPRODUCT((K24:K26&lt;=$B$6)*(L24:L26*AN245+M24:M26*AO245*$B$8*AQ245)/(1+AL245/100)^K24:K26)+L27*AN245*AP245/(1+AL245/100)^$B$6</f>
        <v>7520229.47299787</v>
      </c>
      <c r="AT245" s="0" t="n">
        <f aca="false">AS245-AR245</f>
        <v>-138199.44767214</v>
      </c>
      <c r="AU245" s="0" t="n">
        <f aca="true">RAND()</f>
        <v>0.768914039784551</v>
      </c>
      <c r="AV245" s="0" t="n">
        <f aca="true">RAND()</f>
        <v>0.290921578913622</v>
      </c>
      <c r="AW245" s="0" t="n">
        <f aca="true">RAND()</f>
        <v>0.146351287646688</v>
      </c>
      <c r="AX245" s="0" t="n">
        <f aca="true">RAND()</f>
        <v>0.633405006835931</v>
      </c>
      <c r="AY245" s="0" t="n">
        <f aca="true">RAND()</f>
        <v>0.996812656398275</v>
      </c>
      <c r="AZ245" s="0" t="n">
        <f aca="true">RAND()</f>
        <v>0.639857511568786</v>
      </c>
    </row>
    <row r="246" customFormat="false" ht="15" hidden="false" customHeight="false" outlineLevel="0" collapsed="false">
      <c r="AK246" s="0" t="n">
        <v>233</v>
      </c>
      <c r="AL246" s="0" t="n">
        <f aca="false">IFERROR(IF(AU246&lt;($AM$6-$AL$6)/($AN$6-$AL$6),$AL$6+SQRT(AU246*($AN$6-$AL$6)*($AM$6-$AL$6)),$AN$6-SQRT((1-AU246)*($AN$6-$AL$6)*($AN$6-$AM$6))),$AM$6)</f>
        <v>5.31894085521132</v>
      </c>
      <c r="AM246" s="0" t="n">
        <f aca="false">IFERROR(IF(AV246&lt;($AM$7-$AL$7)/($AN$7-$AL$7),$AL$7+SQRT(AV246*($AN$7-$AL$7)*($AM$7-$AL$7)),$AN$7-SQRT((1-AV246)*($AN$7-$AL$7)*($AN$7-$AM$7))),$AM$7)</f>
        <v>0.929249643303452</v>
      </c>
      <c r="AN246" s="0" t="n">
        <f aca="false">IFERROR(IF(AW246&lt;($AM$8-$AL$8)/($AN$8-$AL$8),$AL$8+SQRT(AW246*($AN$8-$AL$8)*($AM$8-$AL$8)),$AN$8-SQRT((1-AW246)*($AN$8-$AL$8)*($AN$8-$AM$8))),$AM$8)</f>
        <v>0.924798252789452</v>
      </c>
      <c r="AO246" s="0" t="n">
        <f aca="false">IFERROR(IF(AX246&lt;($AM$9-$AL$9)/($AN$9-$AL$9),$AL$9+SQRT(AX246*($AN$9-$AL$9)*($AM$9-$AL$9)),$AN$9-SQRT((1-AX246)*($AN$9-$AL$9)*($AN$9-$AM$9))),$AM$9)</f>
        <v>0.777243477241201</v>
      </c>
      <c r="AP246" s="0" t="n">
        <f aca="false">IFERROR(IF(AY246&lt;($AM$10-$AL$10)/($AN$10-$AL$10),$AL$10+SQRT(AY246*($AN$10-$AL$10)*($AM$10-$AL$10)),$AN$10-SQRT((1-AY246)*($AN$10-$AL$10)*($AN$10-$AM$10))),$AM$10)</f>
        <v>0.69594930317311</v>
      </c>
      <c r="AQ246" s="0" t="n">
        <f aca="false">IFERROR(IF(AZ246&lt;($AM$11-$AL$11)/($AN$11-$AL$11),$AL$11+SQRT(AZ246*($AN$11-$AL$11)*($AM$11-$AL$11)),$AN$11-SQRT((1-AZ246)*($AN$11-$AL$11)*($AN$11-$AM$11))),$AM$11)</f>
        <v>0.79807641278818</v>
      </c>
      <c r="AR246" s="0" t="n">
        <f aca="false">SUMPRODUCT((B24:B31&lt;=$B$6)*(C24:C31*AM246+D24:D31*AO246*$B$8*AQ246)/(1+AL246/100)^B24:B31)+C32*AM246*AP246/(1+AL246/100)^$B$6</f>
        <v>7207485.2952477</v>
      </c>
      <c r="AS246" s="0" t="n">
        <f aca="false">SUMPRODUCT((K24:K26&lt;=$B$6)*(L24:L26*AN246+M24:M26*AO246*$B$8*AQ246)/(1+AL246/100)^K24:K26)+L27*AN246*AP246/(1+AL246/100)^$B$6</f>
        <v>7738391.38290687</v>
      </c>
      <c r="AT246" s="0" t="n">
        <f aca="false">AS246-AR246</f>
        <v>530906.087659168</v>
      </c>
      <c r="AU246" s="0" t="n">
        <f aca="true">RAND()</f>
        <v>0.858702007586117</v>
      </c>
      <c r="AV246" s="0" t="n">
        <f aca="true">RAND()</f>
        <v>0.185616336600772</v>
      </c>
      <c r="AW246" s="0" t="n">
        <f aca="true">RAND()</f>
        <v>0.173051154436667</v>
      </c>
      <c r="AX246" s="0" t="n">
        <f aca="true">RAND()</f>
        <v>0.102485260897056</v>
      </c>
      <c r="AY246" s="0" t="n">
        <f aca="true">RAND()</f>
        <v>0.153584517656109</v>
      </c>
      <c r="AZ246" s="0" t="n">
        <f aca="true">RAND()</f>
        <v>0.83357904052045</v>
      </c>
    </row>
    <row r="247" customFormat="false" ht="15" hidden="false" customHeight="false" outlineLevel="0" collapsed="false">
      <c r="AK247" s="0" t="n">
        <v>234</v>
      </c>
      <c r="AL247" s="0" t="n">
        <f aca="false">IFERROR(IF(AU247&lt;($AM$6-$AL$6)/($AN$6-$AL$6),$AL$6+SQRT(AU247*($AN$6-$AL$6)*($AM$6-$AL$6)),$AN$6-SQRT((1-AU247)*($AN$6-$AL$6)*($AN$6-$AM$6))),$AM$6)</f>
        <v>4.42867329968641</v>
      </c>
      <c r="AM247" s="0" t="n">
        <f aca="false">IFERROR(IF(AV247&lt;($AM$7-$AL$7)/($AN$7-$AL$7),$AL$7+SQRT(AV247*($AN$7-$AL$7)*($AM$7-$AL$7)),$AN$7-SQRT((1-AV247)*($AN$7-$AL$7)*($AN$7-$AM$7))),$AM$7)</f>
        <v>1.1361525630693</v>
      </c>
      <c r="AN247" s="0" t="n">
        <f aca="false">IFERROR(IF(AW247&lt;($AM$8-$AL$8)/($AN$8-$AL$8),$AL$8+SQRT(AW247*($AN$8-$AL$8)*($AM$8-$AL$8)),$AN$8-SQRT((1-AW247)*($AN$8-$AL$8)*($AN$8-$AM$8))),$AM$8)</f>
        <v>1.15070471979985</v>
      </c>
      <c r="AO247" s="0" t="n">
        <f aca="false">IFERROR(IF(AX247&lt;($AM$9-$AL$9)/($AN$9-$AL$9),$AL$9+SQRT(AX247*($AN$9-$AL$9)*($AM$9-$AL$9)),$AN$9-SQRT((1-AX247)*($AN$9-$AL$9)*($AN$9-$AM$9))),$AM$9)</f>
        <v>1.02156063122288</v>
      </c>
      <c r="AP247" s="0" t="n">
        <f aca="false">IFERROR(IF(AY247&lt;($AM$10-$AL$10)/($AN$10-$AL$10),$AL$10+SQRT(AY247*($AN$10-$AL$10)*($AM$10-$AL$10)),$AN$10-SQRT((1-AY247)*($AN$10-$AL$10)*($AN$10-$AM$10))),$AM$10)</f>
        <v>0.83194430761691</v>
      </c>
      <c r="AQ247" s="0" t="n">
        <f aca="false">IFERROR(IF(AZ247&lt;($AM$11-$AL$11)/($AN$11-$AL$11),$AL$11+SQRT(AZ247*($AN$11-$AL$11)*($AM$11-$AL$11)),$AN$11-SQRT((1-AZ247)*($AN$11-$AL$11)*($AN$11-$AM$11))),$AM$11)</f>
        <v>0.58079829414405</v>
      </c>
      <c r="AR247" s="0" t="n">
        <f aca="false">SUMPRODUCT((B24:B31&lt;=$B$6)*(C24:C31*AM247+D24:D31*AO247*$B$8*AQ247)/(1+AL247/100)^B24:B31)+C32*AM247*AP247/(1+AL247/100)^$B$6</f>
        <v>9131993.29490992</v>
      </c>
      <c r="AS247" s="0" t="n">
        <f aca="false">SUMPRODUCT((K24:K26&lt;=$B$6)*(L24:L26*AN247+M24:M26*AO247*$B$8*AQ247)/(1+AL247/100)^K24:K26)+L27*AN247*AP247/(1+AL247/100)^$B$6</f>
        <v>9487038.27032062</v>
      </c>
      <c r="AT247" s="0" t="n">
        <f aca="false">AS247-AR247</f>
        <v>355044.975410692</v>
      </c>
      <c r="AU247" s="0" t="n">
        <f aca="true">RAND()</f>
        <v>0.669413950012722</v>
      </c>
      <c r="AV247" s="0" t="n">
        <f aca="true">RAND()</f>
        <v>0.884788987593877</v>
      </c>
      <c r="AW247" s="0" t="n">
        <f aca="true">RAND()</f>
        <v>0.912359531821981</v>
      </c>
      <c r="AX247" s="0" t="n">
        <f aca="true">RAND()</f>
        <v>0.361770934418024</v>
      </c>
      <c r="AY247" s="0" t="n">
        <f aca="true">RAND()</f>
        <v>0.440748093437079</v>
      </c>
      <c r="AZ247" s="0" t="n">
        <f aca="true">RAND()</f>
        <v>0.321827273445748</v>
      </c>
    </row>
    <row r="248" customFormat="false" ht="15" hidden="false" customHeight="false" outlineLevel="0" collapsed="false">
      <c r="AK248" s="0" t="n">
        <v>235</v>
      </c>
      <c r="AL248" s="0" t="n">
        <f aca="false">IFERROR(IF(AU248&lt;($AM$6-$AL$6)/($AN$6-$AL$6),$AL$6+SQRT(AU248*($AN$6-$AL$6)*($AM$6-$AL$6)),$AN$6-SQRT((1-AU248)*($AN$6-$AL$6)*($AN$6-$AM$6))),$AM$6)</f>
        <v>4.07497181643565</v>
      </c>
      <c r="AM248" s="0" t="n">
        <f aca="false">IFERROR(IF(AV248&lt;($AM$7-$AL$7)/($AN$7-$AL$7),$AL$7+SQRT(AV248*($AN$7-$AL$7)*($AM$7-$AL$7)),$AN$7-SQRT((1-AV248)*($AN$7-$AL$7)*($AN$7-$AM$7))),$AM$7)</f>
        <v>0.893076638140721</v>
      </c>
      <c r="AN248" s="0" t="n">
        <f aca="false">IFERROR(IF(AW248&lt;($AM$8-$AL$8)/($AN$8-$AL$8),$AL$8+SQRT(AW248*($AN$8-$AL$8)*($AM$8-$AL$8)),$AN$8-SQRT((1-AW248)*($AN$8-$AL$8)*($AN$8-$AM$8))),$AM$8)</f>
        <v>0.992252164566028</v>
      </c>
      <c r="AO248" s="0" t="n">
        <f aca="false">IFERROR(IF(AX248&lt;($AM$9-$AL$9)/($AN$9-$AL$9),$AL$9+SQRT(AX248*($AN$9-$AL$9)*($AM$9-$AL$9)),$AN$9-SQRT((1-AX248)*($AN$9-$AL$9)*($AN$9-$AM$9))),$AM$9)</f>
        <v>1.62745519847089</v>
      </c>
      <c r="AP248" s="0" t="n">
        <f aca="false">IFERROR(IF(AY248&lt;($AM$10-$AL$10)/($AN$10-$AL$10),$AL$10+SQRT(AY248*($AN$10-$AL$10)*($AM$10-$AL$10)),$AN$10-SQRT((1-AY248)*($AN$10-$AL$10)*($AN$10-$AM$10))),$AM$10)</f>
        <v>0.967508524064743</v>
      </c>
      <c r="AQ248" s="0" t="n">
        <f aca="false">IFERROR(IF(AZ248&lt;($AM$11-$AL$11)/($AN$11-$AL$11),$AL$11+SQRT(AZ248*($AN$11-$AL$11)*($AM$11-$AL$11)),$AN$11-SQRT((1-AZ248)*($AN$11-$AL$11)*($AN$11-$AM$11))),$AM$11)</f>
        <v>0.563851010271029</v>
      </c>
      <c r="AR248" s="0" t="n">
        <f aca="false">SUMPRODUCT((B24:B31&lt;=$B$6)*(C24:C31*AM248+D24:D31*AO248*$B$8*AQ248)/(1+AL248/100)^B24:B31)+C32*AM248*AP248/(1+AL248/100)^$B$6</f>
        <v>7416728.31232363</v>
      </c>
      <c r="AS248" s="0" t="n">
        <f aca="false">SUMPRODUCT((K24:K26&lt;=$B$6)*(L24:L26*AN248+M24:M26*AO248*$B$8*AQ248)/(1+AL248/100)^K24:K26)+L27*AN248*AP248/(1+AL248/100)^$B$6</f>
        <v>8106919.75450212</v>
      </c>
      <c r="AT248" s="0" t="n">
        <f aca="false">AS248-AR248</f>
        <v>690191.442178487</v>
      </c>
      <c r="AU248" s="0" t="n">
        <f aca="true">RAND()</f>
        <v>0.572210506267711</v>
      </c>
      <c r="AV248" s="0" t="n">
        <f aca="true">RAND()</f>
        <v>0.0962584507508742</v>
      </c>
      <c r="AW248" s="0" t="n">
        <f aca="true">RAND()</f>
        <v>0.410676608670257</v>
      </c>
      <c r="AX248" s="0" t="n">
        <f aca="true">RAND()</f>
        <v>0.907473580569091</v>
      </c>
      <c r="AY248" s="0" t="n">
        <f aca="true">RAND()</f>
        <v>0.874256880292778</v>
      </c>
      <c r="AZ248" s="0" t="n">
        <f aca="true">RAND()</f>
        <v>0.284152471922623</v>
      </c>
    </row>
    <row r="249" customFormat="false" ht="15" hidden="false" customHeight="false" outlineLevel="0" collapsed="false">
      <c r="AK249" s="0" t="n">
        <v>236</v>
      </c>
      <c r="AL249" s="0" t="n">
        <f aca="false">IFERROR(IF(AU249&lt;($AM$6-$AL$6)/($AN$6-$AL$6),$AL$6+SQRT(AU249*($AN$6-$AL$6)*($AM$6-$AL$6)),$AN$6-SQRT((1-AU249)*($AN$6-$AL$6)*($AN$6-$AM$6))),$AM$6)</f>
        <v>5.23342159929675</v>
      </c>
      <c r="AM249" s="0" t="n">
        <f aca="false">IFERROR(IF(AV249&lt;($AM$7-$AL$7)/($AN$7-$AL$7),$AL$7+SQRT(AV249*($AN$7-$AL$7)*($AM$7-$AL$7)),$AN$7-SQRT((1-AV249)*($AN$7-$AL$7)*($AN$7-$AM$7))),$AM$7)</f>
        <v>1.08517400930744</v>
      </c>
      <c r="AN249" s="0" t="n">
        <f aca="false">IFERROR(IF(AW249&lt;($AM$8-$AL$8)/($AN$8-$AL$8),$AL$8+SQRT(AW249*($AN$8-$AL$8)*($AM$8-$AL$8)),$AN$8-SQRT((1-AW249)*($AN$8-$AL$8)*($AN$8-$AM$8))),$AM$8)</f>
        <v>0.94504853243205</v>
      </c>
      <c r="AO249" s="0" t="n">
        <f aca="false">IFERROR(IF(AX249&lt;($AM$9-$AL$9)/($AN$9-$AL$9),$AL$9+SQRT(AX249*($AN$9-$AL$9)*($AM$9-$AL$9)),$AN$9-SQRT((1-AX249)*($AN$9-$AL$9)*($AN$9-$AM$9))),$AM$9)</f>
        <v>1.38453911739846</v>
      </c>
      <c r="AP249" s="0" t="n">
        <f aca="false">IFERROR(IF(AY249&lt;($AM$10-$AL$10)/($AN$10-$AL$10),$AL$10+SQRT(AY249*($AN$10-$AL$10)*($AM$10-$AL$10)),$AN$10-SQRT((1-AY249)*($AN$10-$AL$10)*($AN$10-$AM$10))),$AM$10)</f>
        <v>0.581287213015006</v>
      </c>
      <c r="AQ249" s="0" t="n">
        <f aca="false">IFERROR(IF(AZ249&lt;($AM$11-$AL$11)/($AN$11-$AL$11),$AL$11+SQRT(AZ249*($AN$11-$AL$11)*($AM$11-$AL$11)),$AN$11-SQRT((1-AZ249)*($AN$11-$AL$11)*($AN$11-$AM$11))),$AM$11)</f>
        <v>0.444800718483087</v>
      </c>
      <c r="AR249" s="0" t="n">
        <f aca="false">SUMPRODUCT((B24:B31&lt;=$B$6)*(C24:C31*AM249+D24:D31*AO249*$B$8*AQ249)/(1+AL249/100)^B24:B31)+C32*AM249*AP249/(1+AL249/100)^$B$6</f>
        <v>8431679.16233882</v>
      </c>
      <c r="AS249" s="0" t="n">
        <f aca="false">SUMPRODUCT((K24:K26&lt;=$B$6)*(L24:L26*AN249+M24:M26*AO249*$B$8*AQ249)/(1+AL249/100)^K24:K26)+L27*AN249*AP249/(1+AL249/100)^$B$6</f>
        <v>7953426.14161285</v>
      </c>
      <c r="AT249" s="0" t="n">
        <f aca="false">AS249-AR249</f>
        <v>-478253.020725962</v>
      </c>
      <c r="AU249" s="0" t="n">
        <f aca="true">RAND()</f>
        <v>0.843960037708437</v>
      </c>
      <c r="AV249" s="0" t="n">
        <f aca="true">RAND()</f>
        <v>0.75851015815303</v>
      </c>
      <c r="AW249" s="0" t="n">
        <f aca="true">RAND()</f>
        <v>0.233767519563237</v>
      </c>
      <c r="AX249" s="0" t="n">
        <f aca="true">RAND()</f>
        <v>0.747471934658219</v>
      </c>
      <c r="AY249" s="0" t="n">
        <f aca="true">RAND()</f>
        <v>0.0264304439989881</v>
      </c>
      <c r="AZ249" s="0" t="n">
        <f aca="true">RAND()</f>
        <v>0.085580604380482</v>
      </c>
    </row>
    <row r="250" customFormat="false" ht="15" hidden="false" customHeight="false" outlineLevel="0" collapsed="false">
      <c r="AK250" s="0" t="n">
        <v>237</v>
      </c>
      <c r="AL250" s="0" t="n">
        <f aca="false">IFERROR(IF(AU250&lt;($AM$6-$AL$6)/($AN$6-$AL$6),$AL$6+SQRT(AU250*($AN$6-$AL$6)*($AM$6-$AL$6)),$AN$6-SQRT((1-AU250)*($AN$6-$AL$6)*($AN$6-$AM$6))),$AM$6)</f>
        <v>6.33781473509671</v>
      </c>
      <c r="AM250" s="0" t="n">
        <f aca="false">IFERROR(IF(AV250&lt;($AM$7-$AL$7)/($AN$7-$AL$7),$AL$7+SQRT(AV250*($AN$7-$AL$7)*($AM$7-$AL$7)),$AN$7-SQRT((1-AV250)*($AN$7-$AL$7)*($AN$7-$AM$7))),$AM$7)</f>
        <v>0.977816179103224</v>
      </c>
      <c r="AN250" s="0" t="n">
        <f aca="false">IFERROR(IF(AW250&lt;($AM$8-$AL$8)/($AN$8-$AL$8),$AL$8+SQRT(AW250*($AN$8-$AL$8)*($AM$8-$AL$8)),$AN$8-SQRT((1-AW250)*($AN$8-$AL$8)*($AN$8-$AM$8))),$AM$8)</f>
        <v>1.11579091719969</v>
      </c>
      <c r="AO250" s="0" t="n">
        <f aca="false">IFERROR(IF(AX250&lt;($AM$9-$AL$9)/($AN$9-$AL$9),$AL$9+SQRT(AX250*($AN$9-$AL$9)*($AM$9-$AL$9)),$AN$9-SQRT((1-AX250)*($AN$9-$AL$9)*($AN$9-$AM$9))),$AM$9)</f>
        <v>0.673147843559632</v>
      </c>
      <c r="AP250" s="0" t="n">
        <f aca="false">IFERROR(IF(AY250&lt;($AM$10-$AL$10)/($AN$10-$AL$10),$AL$10+SQRT(AY250*($AN$10-$AL$10)*($AM$10-$AL$10)),$AN$10-SQRT((1-AY250)*($AN$10-$AL$10)*($AN$10-$AM$10))),$AM$10)</f>
        <v>0.929307185227257</v>
      </c>
      <c r="AQ250" s="0" t="n">
        <f aca="false">IFERROR(IF(AZ250&lt;($AM$11-$AL$11)/($AN$11-$AL$11),$AL$11+SQRT(AZ250*($AN$11-$AL$11)*($AM$11-$AL$11)),$AN$11-SQRT((1-AZ250)*($AN$11-$AL$11)*($AN$11-$AM$11))),$AM$11)</f>
        <v>0.970631439494864</v>
      </c>
      <c r="AR250" s="0" t="n">
        <f aca="false">SUMPRODUCT((B24:B31&lt;=$B$6)*(C24:C31*AM250+D24:D31*AO250*$B$8*AQ250)/(1+AL250/100)^B24:B31)+C32*AM250*AP250/(1+AL250/100)^$B$6</f>
        <v>7263618.72820655</v>
      </c>
      <c r="AS250" s="0" t="n">
        <f aca="false">SUMPRODUCT((K24:K26&lt;=$B$6)*(L24:L26*AN250+M24:M26*AO250*$B$8*AQ250)/(1+AL250/100)^K24:K26)+L27*AN250*AP250/(1+AL250/100)^$B$6</f>
        <v>9272393.64045252</v>
      </c>
      <c r="AT250" s="0" t="n">
        <f aca="false">AS250-AR250</f>
        <v>2008774.91224597</v>
      </c>
      <c r="AU250" s="0" t="n">
        <f aca="true">RAND()</f>
        <v>0.978075533747248</v>
      </c>
      <c r="AV250" s="0" t="n">
        <f aca="true">RAND()</f>
        <v>0.351317706120775</v>
      </c>
      <c r="AW250" s="0" t="n">
        <f aca="true">RAND()</f>
        <v>0.839892640834651</v>
      </c>
      <c r="AX250" s="0" t="n">
        <f aca="true">RAND()</f>
        <v>0.0399735676391343</v>
      </c>
      <c r="AY250" s="0" t="n">
        <f aca="true">RAND()</f>
        <v>0.737218637151002</v>
      </c>
      <c r="AZ250" s="0" t="n">
        <f aca="true">RAND()</f>
        <v>0.996479541444311</v>
      </c>
    </row>
    <row r="251" customFormat="false" ht="15" hidden="false" customHeight="false" outlineLevel="0" collapsed="false">
      <c r="AK251" s="0" t="n">
        <v>238</v>
      </c>
      <c r="AL251" s="0" t="n">
        <f aca="false">IFERROR(IF(AU251&lt;($AM$6-$AL$6)/($AN$6-$AL$6),$AL$6+SQRT(AU251*($AN$6-$AL$6)*($AM$6-$AL$6)),$AN$6-SQRT((1-AU251)*($AN$6-$AL$6)*($AN$6-$AM$6))),$AM$6)</f>
        <v>3.88765425216488</v>
      </c>
      <c r="AM251" s="0" t="n">
        <f aca="false">IFERROR(IF(AV251&lt;($AM$7-$AL$7)/($AN$7-$AL$7),$AL$7+SQRT(AV251*($AN$7-$AL$7)*($AM$7-$AL$7)),$AN$7-SQRT((1-AV251)*($AN$7-$AL$7)*($AN$7-$AM$7))),$AM$7)</f>
        <v>1.00846296658258</v>
      </c>
      <c r="AN251" s="0" t="n">
        <f aca="false">IFERROR(IF(AW251&lt;($AM$8-$AL$8)/($AN$8-$AL$8),$AL$8+SQRT(AW251*($AN$8-$AL$8)*($AM$8-$AL$8)),$AN$8-SQRT((1-AW251)*($AN$8-$AL$8)*($AN$8-$AM$8))),$AM$8)</f>
        <v>0.988249754970126</v>
      </c>
      <c r="AO251" s="0" t="n">
        <f aca="false">IFERROR(IF(AX251&lt;($AM$9-$AL$9)/($AN$9-$AL$9),$AL$9+SQRT(AX251*($AN$9-$AL$9)*($AM$9-$AL$9)),$AN$9-SQRT((1-AX251)*($AN$9-$AL$9)*($AN$9-$AM$9))),$AM$9)</f>
        <v>1.15298672532125</v>
      </c>
      <c r="AP251" s="0" t="n">
        <f aca="false">IFERROR(IF(AY251&lt;($AM$10-$AL$10)/($AN$10-$AL$10),$AL$10+SQRT(AY251*($AN$10-$AL$10)*($AM$10-$AL$10)),$AN$10-SQRT((1-AY251)*($AN$10-$AL$10)*($AN$10-$AM$10))),$AM$10)</f>
        <v>0.786741258234439</v>
      </c>
      <c r="AQ251" s="0" t="n">
        <f aca="false">IFERROR(IF(AZ251&lt;($AM$11-$AL$11)/($AN$11-$AL$11),$AL$11+SQRT(AZ251*($AN$11-$AL$11)*($AM$11-$AL$11)),$AN$11-SQRT((1-AZ251)*($AN$11-$AL$11)*($AN$11-$AM$11))),$AM$11)</f>
        <v>0.70898105125445</v>
      </c>
      <c r="AR251" s="0" t="n">
        <f aca="false">SUMPRODUCT((B24:B31&lt;=$B$6)*(C24:C31*AM251+D24:D31*AO251*$B$8*AQ251)/(1+AL251/100)^B24:B31)+C32*AM251*AP251/(1+AL251/100)^$B$6</f>
        <v>8415001.0914325</v>
      </c>
      <c r="AS251" s="0" t="n">
        <f aca="false">SUMPRODUCT((K24:K26&lt;=$B$6)*(L24:L26*AN251+M24:M26*AO251*$B$8*AQ251)/(1+AL251/100)^K24:K26)+L27*AN251*AP251/(1+AL251/100)^$B$6</f>
        <v>8166723.48905341</v>
      </c>
      <c r="AT251" s="0" t="n">
        <f aca="false">AS251-AR251</f>
        <v>-248277.602379086</v>
      </c>
      <c r="AU251" s="0" t="n">
        <f aca="true">RAND()</f>
        <v>0.515665197296632</v>
      </c>
      <c r="AV251" s="0" t="n">
        <f aca="true">RAND()</f>
        <v>0.48142099100368</v>
      </c>
      <c r="AW251" s="0" t="n">
        <f aca="true">RAND()</f>
        <v>0.393755224959028</v>
      </c>
      <c r="AX251" s="0" t="n">
        <f aca="true">RAND()</f>
        <v>0.521712341678656</v>
      </c>
      <c r="AY251" s="0" t="n">
        <f aca="true">RAND()</f>
        <v>0.328882196695478</v>
      </c>
      <c r="AZ251" s="0" t="n">
        <f aca="true">RAND()</f>
        <v>0.654318250902184</v>
      </c>
    </row>
    <row r="252" customFormat="false" ht="15" hidden="false" customHeight="false" outlineLevel="0" collapsed="false">
      <c r="AK252" s="0" t="n">
        <v>239</v>
      </c>
      <c r="AL252" s="0" t="n">
        <f aca="false">IFERROR(IF(AU252&lt;($AM$6-$AL$6)/($AN$6-$AL$6),$AL$6+SQRT(AU252*($AN$6-$AL$6)*($AM$6-$AL$6)),$AN$6-SQRT((1-AU252)*($AN$6-$AL$6)*($AN$6-$AM$6))),$AM$6)</f>
        <v>5.89857764053033</v>
      </c>
      <c r="AM252" s="0" t="n">
        <f aca="false">IFERROR(IF(AV252&lt;($AM$7-$AL$7)/($AN$7-$AL$7),$AL$7+SQRT(AV252*($AN$7-$AL$7)*($AM$7-$AL$7)),$AN$7-SQRT((1-AV252)*($AN$7-$AL$7)*($AN$7-$AM$7))),$AM$7)</f>
        <v>1.0573981251913</v>
      </c>
      <c r="AN252" s="0" t="n">
        <f aca="false">IFERROR(IF(AW252&lt;($AM$8-$AL$8)/($AN$8-$AL$8),$AL$8+SQRT(AW252*($AN$8-$AL$8)*($AM$8-$AL$8)),$AN$8-SQRT((1-AW252)*($AN$8-$AL$8)*($AN$8-$AM$8))),$AM$8)</f>
        <v>1.17376121114965</v>
      </c>
      <c r="AO252" s="0" t="n">
        <f aca="false">IFERROR(IF(AX252&lt;($AM$9-$AL$9)/($AN$9-$AL$9),$AL$9+SQRT(AX252*($AN$9-$AL$9)*($AM$9-$AL$9)),$AN$9-SQRT((1-AX252)*($AN$9-$AL$9)*($AN$9-$AM$9))),$AM$9)</f>
        <v>1.32724332546632</v>
      </c>
      <c r="AP252" s="0" t="n">
        <f aca="false">IFERROR(IF(AY252&lt;($AM$10-$AL$10)/($AN$10-$AL$10),$AL$10+SQRT(AY252*($AN$10-$AL$10)*($AM$10-$AL$10)),$AN$10-SQRT((1-AY252)*($AN$10-$AL$10)*($AN$10-$AM$10))),$AM$10)</f>
        <v>0.845125547350951</v>
      </c>
      <c r="AQ252" s="0" t="n">
        <f aca="false">IFERROR(IF(AZ252&lt;($AM$11-$AL$11)/($AN$11-$AL$11),$AL$11+SQRT(AZ252*($AN$11-$AL$11)*($AM$11-$AL$11)),$AN$11-SQRT((1-AZ252)*($AN$11-$AL$11)*($AN$11-$AM$11))),$AM$11)</f>
        <v>0.647874189162378</v>
      </c>
      <c r="AR252" s="0" t="n">
        <f aca="false">SUMPRODUCT((B24:B31&lt;=$B$6)*(C24:C31*AM252+D24:D31*AO252*$B$8*AQ252)/(1+AL252/100)^B24:B31)+C32*AM252*AP252/(1+AL252/100)^$B$6</f>
        <v>8027241.1641561</v>
      </c>
      <c r="AS252" s="0" t="n">
        <f aca="false">SUMPRODUCT((K24:K26&lt;=$B$6)*(L24:L26*AN252+M24:M26*AO252*$B$8*AQ252)/(1+AL252/100)^K24:K26)+L27*AN252*AP252/(1+AL252/100)^$B$6</f>
        <v>9778166.89345213</v>
      </c>
      <c r="AT252" s="0" t="n">
        <f aca="false">AS252-AR252</f>
        <v>1750925.72929603</v>
      </c>
      <c r="AU252" s="0" t="n">
        <f aca="true">RAND()</f>
        <v>0.939343439303013</v>
      </c>
      <c r="AV252" s="0" t="n">
        <f aca="true">RAND()</f>
        <v>0.670262380623758</v>
      </c>
      <c r="AW252" s="0" t="n">
        <f aca="true">RAND()</f>
        <v>0.948334640663388</v>
      </c>
      <c r="AX252" s="0" t="n">
        <f aca="true">RAND()</f>
        <v>0.69826563791359</v>
      </c>
      <c r="AY252" s="0" t="n">
        <f aca="true">RAND()</f>
        <v>0.476446573737175</v>
      </c>
      <c r="AZ252" s="0" t="n">
        <f aca="true">RAND()</f>
        <v>0.493944699940335</v>
      </c>
    </row>
    <row r="253" customFormat="false" ht="15" hidden="false" customHeight="false" outlineLevel="0" collapsed="false">
      <c r="AK253" s="0" t="n">
        <v>240</v>
      </c>
      <c r="AL253" s="0" t="n">
        <f aca="false">IFERROR(IF(AU253&lt;($AM$6-$AL$6)/($AN$6-$AL$6),$AL$6+SQRT(AU253*($AN$6-$AL$6)*($AM$6-$AL$6)),$AN$6-SQRT((1-AU253)*($AN$6-$AL$6)*($AN$6-$AM$6))),$AM$6)</f>
        <v>2.47946366206651</v>
      </c>
      <c r="AM253" s="0" t="n">
        <f aca="false">IFERROR(IF(AV253&lt;($AM$7-$AL$7)/($AN$7-$AL$7),$AL$7+SQRT(AV253*($AN$7-$AL$7)*($AM$7-$AL$7)),$AN$7-SQRT((1-AV253)*($AN$7-$AL$7)*($AN$7-$AM$7))),$AM$7)</f>
        <v>0.976170260618058</v>
      </c>
      <c r="AN253" s="0" t="n">
        <f aca="false">IFERROR(IF(AW253&lt;($AM$8-$AL$8)/($AN$8-$AL$8),$AL$8+SQRT(AW253*($AN$8-$AL$8)*($AM$8-$AL$8)),$AN$8-SQRT((1-AW253)*($AN$8-$AL$8)*($AN$8-$AM$8))),$AM$8)</f>
        <v>0.988910460374353</v>
      </c>
      <c r="AO253" s="0" t="n">
        <f aca="false">IFERROR(IF(AX253&lt;($AM$9-$AL$9)/($AN$9-$AL$9),$AL$9+SQRT(AX253*($AN$9-$AL$9)*($AM$9-$AL$9)),$AN$9-SQRT((1-AX253)*($AN$9-$AL$9)*($AN$9-$AM$9))),$AM$9)</f>
        <v>0.991436339721742</v>
      </c>
      <c r="AP253" s="0" t="n">
        <f aca="false">IFERROR(IF(AY253&lt;($AM$10-$AL$10)/($AN$10-$AL$10),$AL$10+SQRT(AY253*($AN$10-$AL$10)*($AM$10-$AL$10)),$AN$10-SQRT((1-AY253)*($AN$10-$AL$10)*($AN$10-$AM$10))),$AM$10)</f>
        <v>0.624423927884625</v>
      </c>
      <c r="AQ253" s="0" t="n">
        <f aca="false">IFERROR(IF(AZ253&lt;($AM$11-$AL$11)/($AN$11-$AL$11),$AL$11+SQRT(AZ253*($AN$11-$AL$11)*($AM$11-$AL$11)),$AN$11-SQRT((1-AZ253)*($AN$11-$AL$11)*($AN$11-$AM$11))),$AM$11)</f>
        <v>0.647893066337922</v>
      </c>
      <c r="AR253" s="0" t="n">
        <f aca="false">SUMPRODUCT((B24:B31&lt;=$B$6)*(C24:C31*AM253+D24:D31*AO253*$B$8*AQ253)/(1+AL253/100)^B24:B31)+C32*AM253*AP253/(1+AL253/100)^$B$6</f>
        <v>8819256.63835647</v>
      </c>
      <c r="AS253" s="0" t="n">
        <f aca="false">SUMPRODUCT((K24:K26&lt;=$B$6)*(L24:L26*AN253+M24:M26*AO253*$B$8*AQ253)/(1+AL253/100)^K24:K26)+L27*AN253*AP253/(1+AL253/100)^$B$6</f>
        <v>8188184.89793612</v>
      </c>
      <c r="AT253" s="0" t="n">
        <f aca="false">AS253-AR253</f>
        <v>-631071.740420354</v>
      </c>
      <c r="AU253" s="0" t="n">
        <f aca="true">RAND()</f>
        <v>0.0459770806484463</v>
      </c>
      <c r="AV253" s="0" t="n">
        <f aca="true">RAND()</f>
        <v>0.344844008069273</v>
      </c>
      <c r="AW253" s="0" t="n">
        <f aca="true">RAND()</f>
        <v>0.396524022653888</v>
      </c>
      <c r="AX253" s="0" t="n">
        <f aca="true">RAND()</f>
        <v>0.322012901332138</v>
      </c>
      <c r="AY253" s="0" t="n">
        <f aca="true">RAND()</f>
        <v>0.0619252553209536</v>
      </c>
      <c r="AZ253" s="0" t="n">
        <f aca="true">RAND()</f>
        <v>0.493998308595925</v>
      </c>
    </row>
    <row r="254" customFormat="false" ht="15" hidden="false" customHeight="false" outlineLevel="0" collapsed="false">
      <c r="AK254" s="0" t="n">
        <v>241</v>
      </c>
      <c r="AL254" s="0" t="n">
        <f aca="false">IFERROR(IF(AU254&lt;($AM$6-$AL$6)/($AN$6-$AL$6),$AL$6+SQRT(AU254*($AN$6-$AL$6)*($AM$6-$AL$6)),$AN$6-SQRT((1-AU254)*($AN$6-$AL$6)*($AN$6-$AM$6))),$AM$6)</f>
        <v>2.70341685419914</v>
      </c>
      <c r="AM254" s="0" t="n">
        <f aca="false">IFERROR(IF(AV254&lt;($AM$7-$AL$7)/($AN$7-$AL$7),$AL$7+SQRT(AV254*($AN$7-$AL$7)*($AM$7-$AL$7)),$AN$7-SQRT((1-AV254)*($AN$7-$AL$7)*($AN$7-$AM$7))),$AM$7)</f>
        <v>1.01689817410725</v>
      </c>
      <c r="AN254" s="0" t="n">
        <f aca="false">IFERROR(IF(AW254&lt;($AM$8-$AL$8)/($AN$8-$AL$8),$AL$8+SQRT(AW254*($AN$8-$AL$8)*($AM$8-$AL$8)),$AN$8-SQRT((1-AW254)*($AN$8-$AL$8)*($AN$8-$AM$8))),$AM$8)</f>
        <v>1.13131059028415</v>
      </c>
      <c r="AO254" s="0" t="n">
        <f aca="false">IFERROR(IF(AX254&lt;($AM$9-$AL$9)/($AN$9-$AL$9),$AL$9+SQRT(AX254*($AN$9-$AL$9)*($AM$9-$AL$9)),$AN$9-SQRT((1-AX254)*($AN$9-$AL$9)*($AN$9-$AM$9))),$AM$9)</f>
        <v>1.10337646659289</v>
      </c>
      <c r="AP254" s="0" t="n">
        <f aca="false">IFERROR(IF(AY254&lt;($AM$10-$AL$10)/($AN$10-$AL$10),$AL$10+SQRT(AY254*($AN$10-$AL$10)*($AM$10-$AL$10)),$AN$10-SQRT((1-AY254)*($AN$10-$AL$10)*($AN$10-$AM$10))),$AM$10)</f>
        <v>0.846341108582494</v>
      </c>
      <c r="AQ254" s="0" t="n">
        <f aca="false">IFERROR(IF(AZ254&lt;($AM$11-$AL$11)/($AN$11-$AL$11),$AL$11+SQRT(AZ254*($AN$11-$AL$11)*($AM$11-$AL$11)),$AN$11-SQRT((1-AZ254)*($AN$11-$AL$11)*($AN$11-$AM$11))),$AM$11)</f>
        <v>0.490659364149057</v>
      </c>
      <c r="AR254" s="0" t="n">
        <f aca="false">SUMPRODUCT((B24:B31&lt;=$B$6)*(C24:C31*AM254+D24:D31*AO254*$B$8*AQ254)/(1+AL254/100)^B24:B31)+C32*AM254*AP254/(1+AL254/100)^$B$6</f>
        <v>8986685.30540019</v>
      </c>
      <c r="AS254" s="0" t="n">
        <f aca="false">SUMPRODUCT((K24:K26&lt;=$B$6)*(L24:L26*AN254+M24:M26*AO254*$B$8*AQ254)/(1+AL254/100)^K24:K26)+L27*AN254*AP254/(1+AL254/100)^$B$6</f>
        <v>9122923.17362845</v>
      </c>
      <c r="AT254" s="0" t="n">
        <f aca="false">AS254-AR254</f>
        <v>136237.868228266</v>
      </c>
      <c r="AU254" s="0" t="n">
        <f aca="true">RAND()</f>
        <v>0.0989590541542825</v>
      </c>
      <c r="AV254" s="0" t="n">
        <f aca="true">RAND()</f>
        <v>0.517009233470804</v>
      </c>
      <c r="AW254" s="0" t="n">
        <f aca="true">RAND()</f>
        <v>0.874780657967145</v>
      </c>
      <c r="AX254" s="0" t="n">
        <f aca="true">RAND()</f>
        <v>0.464044159560365</v>
      </c>
      <c r="AY254" s="0" t="n">
        <f aca="true">RAND()</f>
        <v>0.479808653976603</v>
      </c>
      <c r="AZ254" s="0" t="n">
        <f aca="true">RAND()</f>
        <v>0.148371400562134</v>
      </c>
    </row>
    <row r="255" customFormat="false" ht="15" hidden="false" customHeight="false" outlineLevel="0" collapsed="false">
      <c r="AK255" s="0" t="n">
        <v>242</v>
      </c>
      <c r="AL255" s="0" t="n">
        <f aca="false">IFERROR(IF(AU255&lt;($AM$6-$AL$6)/($AN$6-$AL$6),$AL$6+SQRT(AU255*($AN$6-$AL$6)*($AM$6-$AL$6)),$AN$6-SQRT((1-AU255)*($AN$6-$AL$6)*($AN$6-$AM$6))),$AM$6)</f>
        <v>2.60608282187511</v>
      </c>
      <c r="AM255" s="0" t="n">
        <f aca="false">IFERROR(IF(AV255&lt;($AM$7-$AL$7)/($AN$7-$AL$7),$AL$7+SQRT(AV255*($AN$7-$AL$7)*($AM$7-$AL$7)),$AN$7-SQRT((1-AV255)*($AN$7-$AL$7)*($AN$7-$AM$7))),$AM$7)</f>
        <v>1.13107163715289</v>
      </c>
      <c r="AN255" s="0" t="n">
        <f aca="false">IFERROR(IF(AW255&lt;($AM$8-$AL$8)/($AN$8-$AL$8),$AL$8+SQRT(AW255*($AN$8-$AL$8)*($AM$8-$AL$8)),$AN$8-SQRT((1-AW255)*($AN$8-$AL$8)*($AN$8-$AM$8))),$AM$8)</f>
        <v>1.00250340254821</v>
      </c>
      <c r="AO255" s="0" t="n">
        <f aca="false">IFERROR(IF(AX255&lt;($AM$9-$AL$9)/($AN$9-$AL$9),$AL$9+SQRT(AX255*($AN$9-$AL$9)*($AM$9-$AL$9)),$AN$9-SQRT((1-AX255)*($AN$9-$AL$9)*($AN$9-$AM$9))),$AM$9)</f>
        <v>1.26996361056008</v>
      </c>
      <c r="AP255" s="0" t="n">
        <f aca="false">IFERROR(IF(AY255&lt;($AM$10-$AL$10)/($AN$10-$AL$10),$AL$10+SQRT(AY255*($AN$10-$AL$10)*($AM$10-$AL$10)),$AN$10-SQRT((1-AY255)*($AN$10-$AL$10)*($AN$10-$AM$10))),$AM$10)</f>
        <v>0.910824562594511</v>
      </c>
      <c r="AQ255" s="0" t="n">
        <f aca="false">IFERROR(IF(AZ255&lt;($AM$11-$AL$11)/($AN$11-$AL$11),$AL$11+SQRT(AZ255*($AN$11-$AL$11)*($AM$11-$AL$11)),$AN$11-SQRT((1-AZ255)*($AN$11-$AL$11)*($AN$11-$AM$11))),$AM$11)</f>
        <v>0.861508924716502</v>
      </c>
      <c r="AR255" s="0" t="n">
        <f aca="false">SUMPRODUCT((B24:B31&lt;=$B$6)*(C24:C31*AM255+D24:D31*AO255*$B$8*AQ255)/(1+AL255/100)^B24:B31)+C32*AM255*AP255/(1+AL255/100)^$B$6</f>
        <v>10209595.3982758</v>
      </c>
      <c r="AS255" s="0" t="n">
        <f aca="false">SUMPRODUCT((K24:K26&lt;=$B$6)*(L24:L26*AN255+M24:M26*AO255*$B$8*AQ255)/(1+AL255/100)^K24:K26)+L27*AN255*AP255/(1+AL255/100)^$B$6</f>
        <v>8087239.54848965</v>
      </c>
      <c r="AT255" s="0" t="n">
        <f aca="false">AS255-AR255</f>
        <v>-2122355.84978613</v>
      </c>
      <c r="AU255" s="0" t="n">
        <f aca="true">RAND()</f>
        <v>0.0734672773944195</v>
      </c>
      <c r="AV255" s="0" t="n">
        <f aca="true">RAND()</f>
        <v>0.8742759512045</v>
      </c>
      <c r="AW255" s="0" t="n">
        <f aca="true">RAND()</f>
        <v>0.455514971109193</v>
      </c>
      <c r="AX255" s="0" t="n">
        <f aca="true">RAND()</f>
        <v>0.644697913395684</v>
      </c>
      <c r="AY255" s="0" t="n">
        <f aca="true">RAND()</f>
        <v>0.675107284923884</v>
      </c>
      <c r="AZ255" s="0" t="n">
        <f aca="true">RAND()</f>
        <v>0.921715192109471</v>
      </c>
    </row>
    <row r="256" customFormat="false" ht="15" hidden="false" customHeight="false" outlineLevel="0" collapsed="false">
      <c r="AK256" s="0" t="n">
        <v>243</v>
      </c>
      <c r="AL256" s="0" t="n">
        <f aca="false">IFERROR(IF(AU256&lt;($AM$6-$AL$6)/($AN$6-$AL$6),$AL$6+SQRT(AU256*($AN$6-$AL$6)*($AM$6-$AL$6)),$AN$6-SQRT((1-AU256)*($AN$6-$AL$6)*($AN$6-$AM$6))),$AM$6)</f>
        <v>4.3921904194445</v>
      </c>
      <c r="AM256" s="0" t="n">
        <f aca="false">IFERROR(IF(AV256&lt;($AM$7-$AL$7)/($AN$7-$AL$7),$AL$7+SQRT(AV256*($AN$7-$AL$7)*($AM$7-$AL$7)),$AN$7-SQRT((1-AV256)*($AN$7-$AL$7)*($AN$7-$AM$7))),$AM$7)</f>
        <v>1.06876396132703</v>
      </c>
      <c r="AN256" s="0" t="n">
        <f aca="false">IFERROR(IF(AW256&lt;($AM$8-$AL$8)/($AN$8-$AL$8),$AL$8+SQRT(AW256*($AN$8-$AL$8)*($AM$8-$AL$8)),$AN$8-SQRT((1-AW256)*($AN$8-$AL$8)*($AN$8-$AM$8))),$AM$8)</f>
        <v>0.921473993506607</v>
      </c>
      <c r="AO256" s="0" t="n">
        <f aca="false">IFERROR(IF(AX256&lt;($AM$9-$AL$9)/($AN$9-$AL$9),$AL$9+SQRT(AX256*($AN$9-$AL$9)*($AM$9-$AL$9)),$AN$9-SQRT((1-AX256)*($AN$9-$AL$9)*($AN$9-$AM$9))),$AM$9)</f>
        <v>1.27403926091647</v>
      </c>
      <c r="AP256" s="0" t="n">
        <f aca="false">IFERROR(IF(AY256&lt;($AM$10-$AL$10)/($AN$10-$AL$10),$AL$10+SQRT(AY256*($AN$10-$AL$10)*($AM$10-$AL$10)),$AN$10-SQRT((1-AY256)*($AN$10-$AL$10)*($AN$10-$AM$10))),$AM$10)</f>
        <v>0.97381486915935</v>
      </c>
      <c r="AQ256" s="0" t="n">
        <f aca="false">IFERROR(IF(AZ256&lt;($AM$11-$AL$11)/($AN$11-$AL$11),$AL$11+SQRT(AZ256*($AN$11-$AL$11)*($AM$11-$AL$11)),$AN$11-SQRT((1-AZ256)*($AN$11-$AL$11)*($AN$11-$AM$11))),$AM$11)</f>
        <v>0.736013579807402</v>
      </c>
      <c r="AR256" s="0" t="n">
        <f aca="false">SUMPRODUCT((B24:B31&lt;=$B$6)*(C24:C31*AM256+D24:D31*AO256*$B$8*AQ256)/(1+AL256/100)^B24:B31)+C32*AM256*AP256/(1+AL256/100)^$B$6</f>
        <v>8690980.97329234</v>
      </c>
      <c r="AS256" s="0" t="n">
        <f aca="false">SUMPRODUCT((K24:K26&lt;=$B$6)*(L24:L26*AN256+M24:M26*AO256*$B$8*AQ256)/(1+AL256/100)^K24:K26)+L27*AN256*AP256/(1+AL256/100)^$B$6</f>
        <v>7558458.430252</v>
      </c>
      <c r="AT256" s="0" t="n">
        <f aca="false">AS256-AR256</f>
        <v>-1132522.54304034</v>
      </c>
      <c r="AU256" s="0" t="n">
        <f aca="true">RAND()</f>
        <v>0.659966459578148</v>
      </c>
      <c r="AV256" s="0" t="n">
        <f aca="true">RAND()</f>
        <v>0.708031095876708</v>
      </c>
      <c r="AW256" s="0" t="n">
        <f aca="true">RAND()</f>
        <v>0.163954789982703</v>
      </c>
      <c r="AX256" s="0" t="n">
        <f aca="true">RAND()</f>
        <v>0.648654003539534</v>
      </c>
      <c r="AY256" s="0" t="n">
        <f aca="true">RAND()</f>
        <v>0.898002120945968</v>
      </c>
      <c r="AZ256" s="0" t="n">
        <f aca="true">RAND()</f>
        <v>0.715555795730191</v>
      </c>
    </row>
    <row r="257" customFormat="false" ht="15" hidden="false" customHeight="false" outlineLevel="0" collapsed="false">
      <c r="AK257" s="0" t="n">
        <v>244</v>
      </c>
      <c r="AL257" s="0" t="n">
        <f aca="false">IFERROR(IF(AU257&lt;($AM$6-$AL$6)/($AN$6-$AL$6),$AL$6+SQRT(AU257*($AN$6-$AL$6)*($AM$6-$AL$6)),$AN$6-SQRT((1-AU257)*($AN$6-$AL$6)*($AN$6-$AM$6))),$AM$6)</f>
        <v>3.75651036727499</v>
      </c>
      <c r="AM257" s="0" t="n">
        <f aca="false">IFERROR(IF(AV257&lt;($AM$7-$AL$7)/($AN$7-$AL$7),$AL$7+SQRT(AV257*($AN$7-$AL$7)*($AM$7-$AL$7)),$AN$7-SQRT((1-AV257)*($AN$7-$AL$7)*($AN$7-$AM$7))),$AM$7)</f>
        <v>1.1574332414663</v>
      </c>
      <c r="AN257" s="0" t="n">
        <f aca="false">IFERROR(IF(AW257&lt;($AM$8-$AL$8)/($AN$8-$AL$8),$AL$8+SQRT(AW257*($AN$8-$AL$8)*($AM$8-$AL$8)),$AN$8-SQRT((1-AW257)*($AN$8-$AL$8)*($AN$8-$AM$8))),$AM$8)</f>
        <v>0.911976326344953</v>
      </c>
      <c r="AO257" s="0" t="n">
        <f aca="false">IFERROR(IF(AX257&lt;($AM$9-$AL$9)/($AN$9-$AL$9),$AL$9+SQRT(AX257*($AN$9-$AL$9)*($AM$9-$AL$9)),$AN$9-SQRT((1-AX257)*($AN$9-$AL$9)*($AN$9-$AM$9))),$AM$9)</f>
        <v>0.905531132358776</v>
      </c>
      <c r="AP257" s="0" t="n">
        <f aca="false">IFERROR(IF(AY257&lt;($AM$10-$AL$10)/($AN$10-$AL$10),$AL$10+SQRT(AY257*($AN$10-$AL$10)*($AM$10-$AL$10)),$AN$10-SQRT((1-AY257)*($AN$10-$AL$10)*($AN$10-$AM$10))),$AM$10)</f>
        <v>0.968082780337179</v>
      </c>
      <c r="AQ257" s="0" t="n">
        <f aca="false">IFERROR(IF(AZ257&lt;($AM$11-$AL$11)/($AN$11-$AL$11),$AL$11+SQRT(AZ257*($AN$11-$AL$11)*($AM$11-$AL$11)),$AN$11-SQRT((1-AZ257)*($AN$11-$AL$11)*($AN$11-$AM$11))),$AM$11)</f>
        <v>0.514617335947426</v>
      </c>
      <c r="AR257" s="0" t="n">
        <f aca="false">SUMPRODUCT((B24:B31&lt;=$B$6)*(C24:C31*AM257+D24:D31*AO257*$B$8*AQ257)/(1+AL257/100)^B24:B31)+C32*AM257*AP257/(1+AL257/100)^$B$6</f>
        <v>9574216.04494832</v>
      </c>
      <c r="AS257" s="0" t="n">
        <f aca="false">SUMPRODUCT((K24:K26&lt;=$B$6)*(L24:L26*AN257+M24:M26*AO257*$B$8*AQ257)/(1+AL257/100)^K24:K26)+L27*AN257*AP257/(1+AL257/100)^$B$6</f>
        <v>7384820.83938887</v>
      </c>
      <c r="AT257" s="0" t="n">
        <f aca="false">AS257-AR257</f>
        <v>-2189395.20555945</v>
      </c>
      <c r="AU257" s="0" t="n">
        <f aca="true">RAND()</f>
        <v>0.473988750120268</v>
      </c>
      <c r="AV257" s="0" t="n">
        <f aca="true">RAND()</f>
        <v>0.923834624129455</v>
      </c>
      <c r="AW257" s="0" t="n">
        <f aca="true">RAND()</f>
        <v>0.139318862907904</v>
      </c>
      <c r="AX257" s="0" t="n">
        <f aca="true">RAND()</f>
        <v>0.219273999082921</v>
      </c>
      <c r="AY257" s="0" t="n">
        <f aca="true">RAND()</f>
        <v>0.876405956992736</v>
      </c>
      <c r="AZ257" s="0" t="n">
        <f aca="true">RAND()</f>
        <v>0.188002452608858</v>
      </c>
    </row>
    <row r="258" customFormat="false" ht="15" hidden="false" customHeight="false" outlineLevel="0" collapsed="false">
      <c r="AK258" s="0" t="n">
        <v>245</v>
      </c>
      <c r="AL258" s="0" t="n">
        <f aca="false">IFERROR(IF(AU258&lt;($AM$6-$AL$6)/($AN$6-$AL$6),$AL$6+SQRT(AU258*($AN$6-$AL$6)*($AM$6-$AL$6)),$AN$6-SQRT((1-AU258)*($AN$6-$AL$6)*($AN$6-$AM$6))),$AM$6)</f>
        <v>3.02052418407998</v>
      </c>
      <c r="AM258" s="0" t="n">
        <f aca="false">IFERROR(IF(AV258&lt;($AM$7-$AL$7)/($AN$7-$AL$7),$AL$7+SQRT(AV258*($AN$7-$AL$7)*($AM$7-$AL$7)),$AN$7-SQRT((1-AV258)*($AN$7-$AL$7)*($AN$7-$AM$7))),$AM$7)</f>
        <v>0.957866547244817</v>
      </c>
      <c r="AN258" s="0" t="n">
        <f aca="false">IFERROR(IF(AW258&lt;($AM$8-$AL$8)/($AN$8-$AL$8),$AL$8+SQRT(AW258*($AN$8-$AL$8)*($AM$8-$AL$8)),$AN$8-SQRT((1-AW258)*($AN$8-$AL$8)*($AN$8-$AM$8))),$AM$8)</f>
        <v>1.03256279351526</v>
      </c>
      <c r="AO258" s="0" t="n">
        <f aca="false">IFERROR(IF(AX258&lt;($AM$9-$AL$9)/($AN$9-$AL$9),$AL$9+SQRT(AX258*($AN$9-$AL$9)*($AM$9-$AL$9)),$AN$9-SQRT((1-AX258)*($AN$9-$AL$9)*($AN$9-$AM$9))),$AM$9)</f>
        <v>1.09981792752088</v>
      </c>
      <c r="AP258" s="0" t="n">
        <f aca="false">IFERROR(IF(AY258&lt;($AM$10-$AL$10)/($AN$10-$AL$10),$AL$10+SQRT(AY258*($AN$10-$AL$10)*($AM$10-$AL$10)),$AN$10-SQRT((1-AY258)*($AN$10-$AL$10)*($AN$10-$AM$10))),$AM$10)</f>
        <v>0.866258949998459</v>
      </c>
      <c r="AQ258" s="0" t="n">
        <f aca="false">IFERROR(IF(AZ258&lt;($AM$11-$AL$11)/($AN$11-$AL$11),$AL$11+SQRT(AZ258*($AN$11-$AL$11)*($AM$11-$AL$11)),$AN$11-SQRT((1-AZ258)*($AN$11-$AL$11)*($AN$11-$AM$11))),$AM$11)</f>
        <v>0.650486906793488</v>
      </c>
      <c r="AR258" s="0" t="n">
        <f aca="false">SUMPRODUCT((B24:B31&lt;=$B$6)*(C24:C31*AM258+D24:D31*AO258*$B$8*AQ258)/(1+AL258/100)^B24:B31)+C32*AM258*AP258/(1+AL258/100)^$B$6</f>
        <v>8367139.61494929</v>
      </c>
      <c r="AS258" s="0" t="n">
        <f aca="false">SUMPRODUCT((K24:K26&lt;=$B$6)*(L24:L26*AN258+M24:M26*AO258*$B$8*AQ258)/(1+AL258/100)^K24:K26)+L27*AN258*AP258/(1+AL258/100)^$B$6</f>
        <v>8375150.62183025</v>
      </c>
      <c r="AT258" s="0" t="n">
        <f aca="false">AS258-AR258</f>
        <v>8011.00688096043</v>
      </c>
      <c r="AU258" s="0" t="n">
        <f aca="true">RAND()</f>
        <v>0.208188611525385</v>
      </c>
      <c r="AV258" s="0" t="n">
        <f aca="true">RAND()</f>
        <v>0.276909408211113</v>
      </c>
      <c r="AW258" s="0" t="n">
        <f aca="true">RAND()</f>
        <v>0.579742766543237</v>
      </c>
      <c r="AX258" s="0" t="n">
        <f aca="true">RAND()</f>
        <v>0.459781490924794</v>
      </c>
      <c r="AY258" s="0" t="n">
        <f aca="true">RAND()</f>
        <v>0.536582473815893</v>
      </c>
      <c r="AZ258" s="0" t="n">
        <f aca="true">RAND()</f>
        <v>0.501390194600883</v>
      </c>
    </row>
    <row r="259" customFormat="false" ht="15" hidden="false" customHeight="false" outlineLevel="0" collapsed="false">
      <c r="AK259" s="0" t="n">
        <v>246</v>
      </c>
      <c r="AL259" s="0" t="n">
        <f aca="false">IFERROR(IF(AU259&lt;($AM$6-$AL$6)/($AN$6-$AL$6),$AL$6+SQRT(AU259*($AN$6-$AL$6)*($AM$6-$AL$6)),$AN$6-SQRT((1-AU259)*($AN$6-$AL$6)*($AN$6-$AM$6))),$AM$6)</f>
        <v>5.55323197968912</v>
      </c>
      <c r="AM259" s="0" t="n">
        <f aca="false">IFERROR(IF(AV259&lt;($AM$7-$AL$7)/($AN$7-$AL$7),$AL$7+SQRT(AV259*($AN$7-$AL$7)*($AM$7-$AL$7)),$AN$7-SQRT((1-AV259)*($AN$7-$AL$7)*($AN$7-$AM$7))),$AM$7)</f>
        <v>1.08353396857013</v>
      </c>
      <c r="AN259" s="0" t="n">
        <f aca="false">IFERROR(IF(AW259&lt;($AM$8-$AL$8)/($AN$8-$AL$8),$AL$8+SQRT(AW259*($AN$8-$AL$8)*($AM$8-$AL$8)),$AN$8-SQRT((1-AW259)*($AN$8-$AL$8)*($AN$8-$AM$8))),$AM$8)</f>
        <v>0.972304802524667</v>
      </c>
      <c r="AO259" s="0" t="n">
        <f aca="false">IFERROR(IF(AX259&lt;($AM$9-$AL$9)/($AN$9-$AL$9),$AL$9+SQRT(AX259*($AN$9-$AL$9)*($AM$9-$AL$9)),$AN$9-SQRT((1-AX259)*($AN$9-$AL$9)*($AN$9-$AM$9))),$AM$9)</f>
        <v>0.902824265796835</v>
      </c>
      <c r="AP259" s="0" t="n">
        <f aca="false">IFERROR(IF(AY259&lt;($AM$10-$AL$10)/($AN$10-$AL$10),$AL$10+SQRT(AY259*($AN$10-$AL$10)*($AM$10-$AL$10)),$AN$10-SQRT((1-AY259)*($AN$10-$AL$10)*($AN$10-$AM$10))),$AM$10)</f>
        <v>0.982028407311243</v>
      </c>
      <c r="AQ259" s="0" t="n">
        <f aca="false">IFERROR(IF(AZ259&lt;($AM$11-$AL$11)/($AN$11-$AL$11),$AL$11+SQRT(AZ259*($AN$11-$AL$11)*($AM$11-$AL$11)),$AN$11-SQRT((1-AZ259)*($AN$11-$AL$11)*($AN$11-$AM$11))),$AM$11)</f>
        <v>0.58988742134972</v>
      </c>
      <c r="AR259" s="0" t="n">
        <f aca="false">SUMPRODUCT((B24:B31&lt;=$B$6)*(C24:C31*AM259+D24:D31*AO259*$B$8*AQ259)/(1+AL259/100)^B24:B31)+C32*AM259*AP259/(1+AL259/100)^$B$6</f>
        <v>8260070.82633132</v>
      </c>
      <c r="AS259" s="0" t="n">
        <f aca="false">SUMPRODUCT((K24:K26&lt;=$B$6)*(L24:L26*AN259+M24:M26*AO259*$B$8*AQ259)/(1+AL259/100)^K24:K26)+L27*AN259*AP259/(1+AL259/100)^$B$6</f>
        <v>8018996.05557408</v>
      </c>
      <c r="AT259" s="0" t="n">
        <f aca="false">AS259-AR259</f>
        <v>-241074.770757239</v>
      </c>
      <c r="AU259" s="0" t="n">
        <f aca="true">RAND()</f>
        <v>0.895343114770287</v>
      </c>
      <c r="AV259" s="0" t="n">
        <f aca="true">RAND()</f>
        <v>0.75368053671103</v>
      </c>
      <c r="AW259" s="0" t="n">
        <f aca="true">RAND()</f>
        <v>0.329877166367384</v>
      </c>
      <c r="AX259" s="0" t="n">
        <f aca="true">RAND()</f>
        <v>0.216356518819679</v>
      </c>
      <c r="AY259" s="0" t="n">
        <f aca="true">RAND()</f>
        <v>0.929405541820052</v>
      </c>
      <c r="AZ259" s="0" t="n">
        <f aca="true">RAND()</f>
        <v>0.342998845129754</v>
      </c>
    </row>
    <row r="260" customFormat="false" ht="15" hidden="false" customHeight="false" outlineLevel="0" collapsed="false">
      <c r="AK260" s="0" t="n">
        <v>247</v>
      </c>
      <c r="AL260" s="0" t="n">
        <f aca="false">IFERROR(IF(AU260&lt;($AM$6-$AL$6)/($AN$6-$AL$6),$AL$6+SQRT(AU260*($AN$6-$AL$6)*($AM$6-$AL$6)),$AN$6-SQRT((1-AU260)*($AN$6-$AL$6)*($AN$6-$AM$6))),$AM$6)</f>
        <v>4.25394471091627</v>
      </c>
      <c r="AM260" s="0" t="n">
        <f aca="false">IFERROR(IF(AV260&lt;($AM$7-$AL$7)/($AN$7-$AL$7),$AL$7+SQRT(AV260*($AN$7-$AL$7)*($AM$7-$AL$7)),$AN$7-SQRT((1-AV260)*($AN$7-$AL$7)*($AN$7-$AM$7))),$AM$7)</f>
        <v>1.06826548433638</v>
      </c>
      <c r="AN260" s="0" t="n">
        <f aca="false">IFERROR(IF(AW260&lt;($AM$8-$AL$8)/($AN$8-$AL$8),$AL$8+SQRT(AW260*($AN$8-$AL$8)*($AM$8-$AL$8)),$AN$8-SQRT((1-AW260)*($AN$8-$AL$8)*($AN$8-$AM$8))),$AM$8)</f>
        <v>0.95073673082732</v>
      </c>
      <c r="AO260" s="0" t="n">
        <f aca="false">IFERROR(IF(AX260&lt;($AM$9-$AL$9)/($AN$9-$AL$9),$AL$9+SQRT(AX260*($AN$9-$AL$9)*($AM$9-$AL$9)),$AN$9-SQRT((1-AX260)*($AN$9-$AL$9)*($AN$9-$AM$9))),$AM$9)</f>
        <v>0.775874082544136</v>
      </c>
      <c r="AP260" s="0" t="n">
        <f aca="false">IFERROR(IF(AY260&lt;($AM$10-$AL$10)/($AN$10-$AL$10),$AL$10+SQRT(AY260*($AN$10-$AL$10)*($AM$10-$AL$10)),$AN$10-SQRT((1-AY260)*($AN$10-$AL$10)*($AN$10-$AM$10))),$AM$10)</f>
        <v>0.653026978532785</v>
      </c>
      <c r="AQ260" s="0" t="n">
        <f aca="false">IFERROR(IF(AZ260&lt;($AM$11-$AL$11)/($AN$11-$AL$11),$AL$11+SQRT(AZ260*($AN$11-$AL$11)*($AM$11-$AL$11)),$AN$11-SQRT((1-AZ260)*($AN$11-$AL$11)*($AN$11-$AM$11))),$AM$11)</f>
        <v>0.827677590341167</v>
      </c>
      <c r="AR260" s="0" t="n">
        <f aca="false">SUMPRODUCT((B24:B31&lt;=$B$6)*(C24:C31*AM260+D24:D31*AO260*$B$8*AQ260)/(1+AL260/100)^B24:B31)+C32*AM260*AP260/(1+AL260/100)^$B$6</f>
        <v>8698567.29171086</v>
      </c>
      <c r="AS260" s="0" t="n">
        <f aca="false">SUMPRODUCT((K24:K26&lt;=$B$6)*(L24:L26*AN260+M24:M26*AO260*$B$8*AQ260)/(1+AL260/100)^K24:K26)+L27*AN260*AP260/(1+AL260/100)^$B$6</f>
        <v>7942522.12525553</v>
      </c>
      <c r="AT260" s="0" t="n">
        <f aca="false">AS260-AR260</f>
        <v>-756045.166455328</v>
      </c>
      <c r="AU260" s="0" t="n">
        <f aca="true">RAND()</f>
        <v>0.622959017464765</v>
      </c>
      <c r="AV260" s="0" t="n">
        <f aca="true">RAND()</f>
        <v>0.70642280725786</v>
      </c>
      <c r="AW260" s="0" t="n">
        <f aca="true">RAND()</f>
        <v>0.252461800227865</v>
      </c>
      <c r="AX260" s="0" t="n">
        <f aca="true">RAND()</f>
        <v>0.101475345892759</v>
      </c>
      <c r="AY260" s="0" t="n">
        <f aca="true">RAND()</f>
        <v>0.0936690246354937</v>
      </c>
      <c r="AZ260" s="0" t="n">
        <f aca="true">RAND()</f>
        <v>0.878795865834177</v>
      </c>
    </row>
    <row r="261" customFormat="false" ht="15" hidden="false" customHeight="false" outlineLevel="0" collapsed="false">
      <c r="AK261" s="0" t="n">
        <v>248</v>
      </c>
      <c r="AL261" s="0" t="n">
        <f aca="false">IFERROR(IF(AU261&lt;($AM$6-$AL$6)/($AN$6-$AL$6),$AL$6+SQRT(AU261*($AN$6-$AL$6)*($AM$6-$AL$6)),$AN$6-SQRT((1-AU261)*($AN$6-$AL$6)*($AN$6-$AM$6))),$AM$6)</f>
        <v>2.81972263491717</v>
      </c>
      <c r="AM261" s="0" t="n">
        <f aca="false">IFERROR(IF(AV261&lt;($AM$7-$AL$7)/($AN$7-$AL$7),$AL$7+SQRT(AV261*($AN$7-$AL$7)*($AM$7-$AL$7)),$AN$7-SQRT((1-AV261)*($AN$7-$AL$7)*($AN$7-$AM$7))),$AM$7)</f>
        <v>1.04470236408185</v>
      </c>
      <c r="AN261" s="0" t="n">
        <f aca="false">IFERROR(IF(AW261&lt;($AM$8-$AL$8)/($AN$8-$AL$8),$AL$8+SQRT(AW261*($AN$8-$AL$8)*($AM$8-$AL$8)),$AN$8-SQRT((1-AW261)*($AN$8-$AL$8)*($AN$8-$AM$8))),$AM$8)</f>
        <v>0.83917011282784</v>
      </c>
      <c r="AO261" s="0" t="n">
        <f aca="false">IFERROR(IF(AX261&lt;($AM$9-$AL$9)/($AN$9-$AL$9),$AL$9+SQRT(AX261*($AN$9-$AL$9)*($AM$9-$AL$9)),$AN$9-SQRT((1-AX261)*($AN$9-$AL$9)*($AN$9-$AM$9))),$AM$9)</f>
        <v>1.05002483909206</v>
      </c>
      <c r="AP261" s="0" t="n">
        <f aca="false">IFERROR(IF(AY261&lt;($AM$10-$AL$10)/($AN$10-$AL$10),$AL$10+SQRT(AY261*($AN$10-$AL$10)*($AM$10-$AL$10)),$AN$10-SQRT((1-AY261)*($AN$10-$AL$10)*($AN$10-$AM$10))),$AM$10)</f>
        <v>0.905999370068313</v>
      </c>
      <c r="AQ261" s="0" t="n">
        <f aca="false">IFERROR(IF(AZ261&lt;($AM$11-$AL$11)/($AN$11-$AL$11),$AL$11+SQRT(AZ261*($AN$11-$AL$11)*($AM$11-$AL$11)),$AN$11-SQRT((1-AZ261)*($AN$11-$AL$11)*($AN$11-$AM$11))),$AM$11)</f>
        <v>0.494326964959288</v>
      </c>
      <c r="AR261" s="0" t="n">
        <f aca="false">SUMPRODUCT((B24:B31&lt;=$B$6)*(C24:C31*AM261+D24:D31*AO261*$B$8*AQ261)/(1+AL261/100)^B24:B31)+C32*AM261*AP261/(1+AL261/100)^$B$6</f>
        <v>9147537.86112015</v>
      </c>
      <c r="AS261" s="0" t="n">
        <f aca="false">SUMPRODUCT((K24:K26&lt;=$B$6)*(L24:L26*AN261+M24:M26*AO261*$B$8*AQ261)/(1+AL261/100)^K24:K26)+L27*AN261*AP261/(1+AL261/100)^$B$6</f>
        <v>6748209.02629491</v>
      </c>
      <c r="AT261" s="0" t="n">
        <f aca="false">AS261-AR261</f>
        <v>-2399328.83482524</v>
      </c>
      <c r="AU261" s="0" t="n">
        <f aca="true">RAND()</f>
        <v>0.134389039639109</v>
      </c>
      <c r="AV261" s="0" t="n">
        <f aca="true">RAND()</f>
        <v>0.625358939434849</v>
      </c>
      <c r="AW261" s="0" t="n">
        <f aca="true">RAND()</f>
        <v>0.0170477526549525</v>
      </c>
      <c r="AX261" s="0" t="n">
        <f aca="true">RAND()</f>
        <v>0.398364795771958</v>
      </c>
      <c r="AY261" s="0" t="n">
        <f aca="true">RAND()</f>
        <v>0.659341953983467</v>
      </c>
      <c r="AZ261" s="0" t="n">
        <f aca="true">RAND()</f>
        <v>0.154134568613422</v>
      </c>
    </row>
    <row r="262" customFormat="false" ht="15" hidden="false" customHeight="false" outlineLevel="0" collapsed="false">
      <c r="AK262" s="0" t="n">
        <v>249</v>
      </c>
      <c r="AL262" s="0" t="n">
        <f aca="false">IFERROR(IF(AU262&lt;($AM$6-$AL$6)/($AN$6-$AL$6),$AL$6+SQRT(AU262*($AN$6-$AL$6)*($AM$6-$AL$6)),$AN$6-SQRT((1-AU262)*($AN$6-$AL$6)*($AN$6-$AM$6))),$AM$6)</f>
        <v>2.81844124858065</v>
      </c>
      <c r="AM262" s="0" t="n">
        <f aca="false">IFERROR(IF(AV262&lt;($AM$7-$AL$7)/($AN$7-$AL$7),$AL$7+SQRT(AV262*($AN$7-$AL$7)*($AM$7-$AL$7)),$AN$7-SQRT((1-AV262)*($AN$7-$AL$7)*($AN$7-$AM$7))),$AM$7)</f>
        <v>1.08067937454253</v>
      </c>
      <c r="AN262" s="0" t="n">
        <f aca="false">IFERROR(IF(AW262&lt;($AM$8-$AL$8)/($AN$8-$AL$8),$AL$8+SQRT(AW262*($AN$8-$AL$8)*($AM$8-$AL$8)),$AN$8-SQRT((1-AW262)*($AN$8-$AL$8)*($AN$8-$AM$8))),$AM$8)</f>
        <v>0.867447276024389</v>
      </c>
      <c r="AO262" s="0" t="n">
        <f aca="false">IFERROR(IF(AX262&lt;($AM$9-$AL$9)/($AN$9-$AL$9),$AL$9+SQRT(AX262*($AN$9-$AL$9)*($AM$9-$AL$9)),$AN$9-SQRT((1-AX262)*($AN$9-$AL$9)*($AN$9-$AM$9))),$AM$9)</f>
        <v>0.687212837327264</v>
      </c>
      <c r="AP262" s="0" t="n">
        <f aca="false">IFERROR(IF(AY262&lt;($AM$10-$AL$10)/($AN$10-$AL$10),$AL$10+SQRT(AY262*($AN$10-$AL$10)*($AM$10-$AL$10)),$AN$10-SQRT((1-AY262)*($AN$10-$AL$10)*($AN$10-$AM$10))),$AM$10)</f>
        <v>0.793875952697492</v>
      </c>
      <c r="AQ262" s="0" t="n">
        <f aca="false">IFERROR(IF(AZ262&lt;($AM$11-$AL$11)/($AN$11-$AL$11),$AL$11+SQRT(AZ262*($AN$11-$AL$11)*($AM$11-$AL$11)),$AN$11-SQRT((1-AZ262)*($AN$11-$AL$11)*($AN$11-$AM$11))),$AM$11)</f>
        <v>0.582125783888971</v>
      </c>
      <c r="AR262" s="0" t="n">
        <f aca="false">SUMPRODUCT((B24:B31&lt;=$B$6)*(C24:C31*AM262+D24:D31*AO262*$B$8*AQ262)/(1+AL262/100)^B24:B31)+C32*AM262*AP262/(1+AL262/100)^$B$6</f>
        <v>9434395.54131511</v>
      </c>
      <c r="AS262" s="0" t="n">
        <f aca="false">SUMPRODUCT((K24:K26&lt;=$B$6)*(L24:L26*AN262+M24:M26*AO262*$B$8*AQ262)/(1+AL262/100)^K24:K26)+L27*AN262*AP262/(1+AL262/100)^$B$6</f>
        <v>7047615.24578105</v>
      </c>
      <c r="AT262" s="0" t="n">
        <f aca="false">AS262-AR262</f>
        <v>-2386780.29553407</v>
      </c>
      <c r="AU262" s="0" t="n">
        <f aca="true">RAND()</f>
        <v>0.133969215475651</v>
      </c>
      <c r="AV262" s="0" t="n">
        <f aca="true">RAND()</f>
        <v>0.745160229286138</v>
      </c>
      <c r="AW262" s="0" t="n">
        <f aca="true">RAND()</f>
        <v>0.050545944923445</v>
      </c>
      <c r="AX262" s="0" t="n">
        <f aca="true">RAND()</f>
        <v>0.0467315286134994</v>
      </c>
      <c r="AY262" s="0" t="n">
        <f aca="true">RAND()</f>
        <v>0.345452302295435</v>
      </c>
      <c r="AZ262" s="0" t="n">
        <f aca="true">RAND()</f>
        <v>0.324877379326394</v>
      </c>
    </row>
    <row r="263" customFormat="false" ht="15" hidden="false" customHeight="false" outlineLevel="0" collapsed="false">
      <c r="AK263" s="0" t="n">
        <v>250</v>
      </c>
      <c r="AL263" s="0" t="n">
        <f aca="false">IFERROR(IF(AU263&lt;($AM$6-$AL$6)/($AN$6-$AL$6),$AL$6+SQRT(AU263*($AN$6-$AL$6)*($AM$6-$AL$6)),$AN$6-SQRT((1-AU263)*($AN$6-$AL$6)*($AN$6-$AM$6))),$AM$6)</f>
        <v>3.49285645297942</v>
      </c>
      <c r="AM263" s="0" t="n">
        <f aca="false">IFERROR(IF(AV263&lt;($AM$7-$AL$7)/($AN$7-$AL$7),$AL$7+SQRT(AV263*($AN$7-$AL$7)*($AM$7-$AL$7)),$AN$7-SQRT((1-AV263)*($AN$7-$AL$7)*($AN$7-$AM$7))),$AM$7)</f>
        <v>1.06573236374122</v>
      </c>
      <c r="AN263" s="0" t="n">
        <f aca="false">IFERROR(IF(AW263&lt;($AM$8-$AL$8)/($AN$8-$AL$8),$AL$8+SQRT(AW263*($AN$8-$AL$8)*($AM$8-$AL$8)),$AN$8-SQRT((1-AW263)*($AN$8-$AL$8)*($AN$8-$AM$8))),$AM$8)</f>
        <v>1.17761768659485</v>
      </c>
      <c r="AO263" s="0" t="n">
        <f aca="false">IFERROR(IF(AX263&lt;($AM$9-$AL$9)/($AN$9-$AL$9),$AL$9+SQRT(AX263*($AN$9-$AL$9)*($AM$9-$AL$9)),$AN$9-SQRT((1-AX263)*($AN$9-$AL$9)*($AN$9-$AM$9))),$AM$9)</f>
        <v>0.973760257409859</v>
      </c>
      <c r="AP263" s="0" t="n">
        <f aca="false">IFERROR(IF(AY263&lt;($AM$10-$AL$10)/($AN$10-$AL$10),$AL$10+SQRT(AY263*($AN$10-$AL$10)*($AM$10-$AL$10)),$AN$10-SQRT((1-AY263)*($AN$10-$AL$10)*($AN$10-$AM$10))),$AM$10)</f>
        <v>0.573037815281767</v>
      </c>
      <c r="AQ263" s="0" t="n">
        <f aca="false">IFERROR(IF(AZ263&lt;($AM$11-$AL$11)/($AN$11-$AL$11),$AL$11+SQRT(AZ263*($AN$11-$AL$11)*($AM$11-$AL$11)),$AN$11-SQRT((1-AZ263)*($AN$11-$AL$11)*($AN$11-$AM$11))),$AM$11)</f>
        <v>0.508465518915059</v>
      </c>
      <c r="AR263" s="0" t="n">
        <f aca="false">SUMPRODUCT((B24:B31&lt;=$B$6)*(C24:C31*AM263+D24:D31*AO263*$B$8*AQ263)/(1+AL263/100)^B24:B31)+C32*AM263*AP263/(1+AL263/100)^$B$6</f>
        <v>9003661.26182144</v>
      </c>
      <c r="AS263" s="0" t="n">
        <f aca="false">SUMPRODUCT((K24:K26&lt;=$B$6)*(L24:L26*AN263+M24:M26*AO263*$B$8*AQ263)/(1+AL263/100)^K24:K26)+L27*AN263*AP263/(1+AL263/100)^$B$6</f>
        <v>9836888.78821028</v>
      </c>
      <c r="AT263" s="0" t="n">
        <f aca="false">AS263-AR263</f>
        <v>833227.526388841</v>
      </c>
      <c r="AU263" s="0" t="n">
        <f aca="true">RAND()</f>
        <v>0.384997207029596</v>
      </c>
      <c r="AV263" s="0" t="n">
        <f aca="true">RAND()</f>
        <v>0.698181673134241</v>
      </c>
      <c r="AW263" s="0" t="n">
        <f aca="true">RAND()</f>
        <v>0.953429339609946</v>
      </c>
      <c r="AX263" s="0" t="n">
        <f aca="true">RAND()</f>
        <v>0.299265042001408</v>
      </c>
      <c r="AY263" s="0" t="n">
        <f aca="true">RAND()</f>
        <v>0.0213380898445341</v>
      </c>
      <c r="AZ263" s="0" t="n">
        <f aca="true">RAND()</f>
        <v>0.177379071740918</v>
      </c>
    </row>
    <row r="264" customFormat="false" ht="15" hidden="false" customHeight="false" outlineLevel="0" collapsed="false">
      <c r="AK264" s="0" t="n">
        <v>251</v>
      </c>
      <c r="AL264" s="0" t="n">
        <f aca="false">IFERROR(IF(AU264&lt;($AM$6-$AL$6)/($AN$6-$AL$6),$AL$6+SQRT(AU264*($AN$6-$AL$6)*($AM$6-$AL$6)),$AN$6-SQRT((1-AU264)*($AN$6-$AL$6)*($AN$6-$AM$6))),$AM$6)</f>
        <v>5.65875737086303</v>
      </c>
      <c r="AM264" s="0" t="n">
        <f aca="false">IFERROR(IF(AV264&lt;($AM$7-$AL$7)/($AN$7-$AL$7),$AL$7+SQRT(AV264*($AN$7-$AL$7)*($AM$7-$AL$7)),$AN$7-SQRT((1-AV264)*($AN$7-$AL$7)*($AN$7-$AM$7))),$AM$7)</f>
        <v>1.13837312332434</v>
      </c>
      <c r="AN264" s="0" t="n">
        <f aca="false">IFERROR(IF(AW264&lt;($AM$8-$AL$8)/($AN$8-$AL$8),$AL$8+SQRT(AW264*($AN$8-$AL$8)*($AM$8-$AL$8)),$AN$8-SQRT((1-AW264)*($AN$8-$AL$8)*($AN$8-$AM$8))),$AM$8)</f>
        <v>0.97955805613283</v>
      </c>
      <c r="AO264" s="0" t="n">
        <f aca="false">IFERROR(IF(AX264&lt;($AM$9-$AL$9)/($AN$9-$AL$9),$AL$9+SQRT(AX264*($AN$9-$AL$9)*($AM$9-$AL$9)),$AN$9-SQRT((1-AX264)*($AN$9-$AL$9)*($AN$9-$AM$9))),$AM$9)</f>
        <v>0.767551991162873</v>
      </c>
      <c r="AP264" s="0" t="n">
        <f aca="false">IFERROR(IF(AY264&lt;($AM$10-$AL$10)/($AN$10-$AL$10),$AL$10+SQRT(AY264*($AN$10-$AL$10)*($AM$10-$AL$10)),$AN$10-SQRT((1-AY264)*($AN$10-$AL$10)*($AN$10-$AM$10))),$AM$10)</f>
        <v>0.865100570842549</v>
      </c>
      <c r="AQ264" s="0" t="n">
        <f aca="false">IFERROR(IF(AZ264&lt;($AM$11-$AL$11)/($AN$11-$AL$11),$AL$11+SQRT(AZ264*($AN$11-$AL$11)*($AM$11-$AL$11)),$AN$11-SQRT((1-AZ264)*($AN$11-$AL$11)*($AN$11-$AM$11))),$AM$11)</f>
        <v>0.830984136044711</v>
      </c>
      <c r="AR264" s="0" t="n">
        <f aca="false">SUMPRODUCT((B24:B31&lt;=$B$6)*(C24:C31*AM264+D24:D31*AO264*$B$8*AQ264)/(1+AL264/100)^B24:B31)+C32*AM264*AP264/(1+AL264/100)^$B$6</f>
        <v>8664670.24073942</v>
      </c>
      <c r="AS264" s="0" t="n">
        <f aca="false">SUMPRODUCT((K24:K26&lt;=$B$6)*(L24:L26*AN264+M24:M26*AO264*$B$8*AQ264)/(1+AL264/100)^K24:K26)+L27*AN264*AP264/(1+AL264/100)^$B$6</f>
        <v>8137853.71578938</v>
      </c>
      <c r="AT264" s="0" t="n">
        <f aca="false">AS264-AR264</f>
        <v>-526816.524950036</v>
      </c>
      <c r="AU264" s="0" t="n">
        <f aca="true">RAND()</f>
        <v>0.910053410489287</v>
      </c>
      <c r="AV264" s="0" t="n">
        <f aca="true">RAND()</f>
        <v>0.889239470254554</v>
      </c>
      <c r="AW264" s="0" t="n">
        <f aca="true">RAND()</f>
        <v>0.358234394691116</v>
      </c>
      <c r="AX264" s="0" t="n">
        <f aca="true">RAND()</f>
        <v>0.0954454239669578</v>
      </c>
      <c r="AY264" s="0" t="n">
        <f aca="true">RAND()</f>
        <v>0.533193707318222</v>
      </c>
      <c r="AZ264" s="0" t="n">
        <f aca="true">RAND()</f>
        <v>0.8834026029855</v>
      </c>
    </row>
    <row r="265" customFormat="false" ht="15" hidden="false" customHeight="false" outlineLevel="0" collapsed="false">
      <c r="AK265" s="0" t="n">
        <v>252</v>
      </c>
      <c r="AL265" s="0" t="n">
        <f aca="false">IFERROR(IF(AU265&lt;($AM$6-$AL$6)/($AN$6-$AL$6),$AL$6+SQRT(AU265*($AN$6-$AL$6)*($AM$6-$AL$6)),$AN$6-SQRT((1-AU265)*($AN$6-$AL$6)*($AN$6-$AM$6))),$AM$6)</f>
        <v>5.99588267607869</v>
      </c>
      <c r="AM265" s="0" t="n">
        <f aca="false">IFERROR(IF(AV265&lt;($AM$7-$AL$7)/($AN$7-$AL$7),$AL$7+SQRT(AV265*($AN$7-$AL$7)*($AM$7-$AL$7)),$AN$7-SQRT((1-AV265)*($AN$7-$AL$7)*($AN$7-$AM$7))),$AM$7)</f>
        <v>1.07090954258134</v>
      </c>
      <c r="AN265" s="0" t="n">
        <f aca="false">IFERROR(IF(AW265&lt;($AM$8-$AL$8)/($AN$8-$AL$8),$AL$8+SQRT(AW265*($AN$8-$AL$8)*($AM$8-$AL$8)),$AN$8-SQRT((1-AW265)*($AN$8-$AL$8)*($AN$8-$AM$8))),$AM$8)</f>
        <v>1.01177480643731</v>
      </c>
      <c r="AO265" s="0" t="n">
        <f aca="false">IFERROR(IF(AX265&lt;($AM$9-$AL$9)/($AN$9-$AL$9),$AL$9+SQRT(AX265*($AN$9-$AL$9)*($AM$9-$AL$9)),$AN$9-SQRT((1-AX265)*($AN$9-$AL$9)*($AN$9-$AM$9))),$AM$9)</f>
        <v>1.25065201880342</v>
      </c>
      <c r="AP265" s="0" t="n">
        <f aca="false">IFERROR(IF(AY265&lt;($AM$10-$AL$10)/($AN$10-$AL$10),$AL$10+SQRT(AY265*($AN$10-$AL$10)*($AM$10-$AL$10)),$AN$10-SQRT((1-AY265)*($AN$10-$AL$10)*($AN$10-$AM$10))),$AM$10)</f>
        <v>0.599250598789575</v>
      </c>
      <c r="AQ265" s="0" t="n">
        <f aca="false">IFERROR(IF(AZ265&lt;($AM$11-$AL$11)/($AN$11-$AL$11),$AL$11+SQRT(AZ265*($AN$11-$AL$11)*($AM$11-$AL$11)),$AN$11-SQRT((1-AZ265)*($AN$11-$AL$11)*($AN$11-$AM$11))),$AM$11)</f>
        <v>0.816327270018728</v>
      </c>
      <c r="AR265" s="0" t="n">
        <f aca="false">SUMPRODUCT((B24:B31&lt;=$B$6)*(C24:C31*AM265+D24:D31*AO265*$B$8*AQ265)/(1+AL265/100)^B24:B31)+C32*AM265*AP265/(1+AL265/100)^$B$6</f>
        <v>8142127.75193653</v>
      </c>
      <c r="AS265" s="0" t="n">
        <f aca="false">SUMPRODUCT((K24:K26&lt;=$B$6)*(L24:L26*AN265+M24:M26*AO265*$B$8*AQ265)/(1+AL265/100)^K24:K26)+L27*AN265*AP265/(1+AL265/100)^$B$6</f>
        <v>8540228.45825231</v>
      </c>
      <c r="AT265" s="0" t="n">
        <f aca="false">AS265-AR265</f>
        <v>398100.706315774</v>
      </c>
      <c r="AU265" s="0" t="n">
        <f aca="true">RAND()</f>
        <v>0.949587419990056</v>
      </c>
      <c r="AV265" s="0" t="n">
        <f aca="true">RAND()</f>
        <v>0.714903182769555</v>
      </c>
      <c r="AW265" s="0" t="n">
        <f aca="true">RAND()</f>
        <v>0.495544508017955</v>
      </c>
      <c r="AX265" s="0" t="n">
        <f aca="true">RAND()</f>
        <v>0.625651735384409</v>
      </c>
      <c r="AY265" s="0" t="n">
        <f aca="true">RAND()</f>
        <v>0.0394027254403565</v>
      </c>
      <c r="AZ265" s="0" t="n">
        <f aca="true">RAND()</f>
        <v>0.862303380658068</v>
      </c>
    </row>
    <row r="266" customFormat="false" ht="15" hidden="false" customHeight="false" outlineLevel="0" collapsed="false">
      <c r="AK266" s="0" t="n">
        <v>253</v>
      </c>
      <c r="AL266" s="0" t="n">
        <f aca="false">IFERROR(IF(AU266&lt;($AM$6-$AL$6)/($AN$6-$AL$6),$AL$6+SQRT(AU266*($AN$6-$AL$6)*($AM$6-$AL$6)),$AN$6-SQRT((1-AU266)*($AN$6-$AL$6)*($AN$6-$AM$6))),$AM$6)</f>
        <v>3.29573932649777</v>
      </c>
      <c r="AM266" s="0" t="n">
        <f aca="false">IFERROR(IF(AV266&lt;($AM$7-$AL$7)/($AN$7-$AL$7),$AL$7+SQRT(AV266*($AN$7-$AL$7)*($AM$7-$AL$7)),$AN$7-SQRT((1-AV266)*($AN$7-$AL$7)*($AN$7-$AM$7))),$AM$7)</f>
        <v>1.01462453183049</v>
      </c>
      <c r="AN266" s="0" t="n">
        <f aca="false">IFERROR(IF(AW266&lt;($AM$8-$AL$8)/($AN$8-$AL$8),$AL$8+SQRT(AW266*($AN$8-$AL$8)*($AM$8-$AL$8)),$AN$8-SQRT((1-AW266)*($AN$8-$AL$8)*($AN$8-$AM$8))),$AM$8)</f>
        <v>1.14492736933955</v>
      </c>
      <c r="AO266" s="0" t="n">
        <f aca="false">IFERROR(IF(AX266&lt;($AM$9-$AL$9)/($AN$9-$AL$9),$AL$9+SQRT(AX266*($AN$9-$AL$9)*($AM$9-$AL$9)),$AN$9-SQRT((1-AX266)*($AN$9-$AL$9)*($AN$9-$AM$9))),$AM$9)</f>
        <v>1.11284299885374</v>
      </c>
      <c r="AP266" s="0" t="n">
        <f aca="false">IFERROR(IF(AY266&lt;($AM$10-$AL$10)/($AN$10-$AL$10),$AL$10+SQRT(AY266*($AN$10-$AL$10)*($AM$10-$AL$10)),$AN$10-SQRT((1-AY266)*($AN$10-$AL$10)*($AN$10-$AM$10))),$AM$10)</f>
        <v>0.96152416154859</v>
      </c>
      <c r="AQ266" s="0" t="n">
        <f aca="false">IFERROR(IF(AZ266&lt;($AM$11-$AL$11)/($AN$11-$AL$11),$AL$11+SQRT(AZ266*($AN$11-$AL$11)*($AM$11-$AL$11)),$AN$11-SQRT((1-AZ266)*($AN$11-$AL$11)*($AN$11-$AM$11))),$AM$11)</f>
        <v>0.425781942836417</v>
      </c>
      <c r="AR266" s="0" t="n">
        <f aca="false">SUMPRODUCT((B24:B31&lt;=$B$6)*(C24:C31*AM266+D24:D31*AO266*$B$8*AQ266)/(1+AL266/100)^B24:B31)+C32*AM266*AP266/(1+AL266/100)^$B$6</f>
        <v>8625928.87167619</v>
      </c>
      <c r="AS266" s="0" t="n">
        <f aca="false">SUMPRODUCT((K24:K26&lt;=$B$6)*(L24:L26*AN266+M24:M26*AO266*$B$8*AQ266)/(1+AL266/100)^K24:K26)+L27*AN266*AP266/(1+AL266/100)^$B$6</f>
        <v>9199807.00374114</v>
      </c>
      <c r="AT266" s="0" t="n">
        <f aca="false">AS266-AR266</f>
        <v>573878.13206495</v>
      </c>
      <c r="AU266" s="0" t="n">
        <f aca="true">RAND()</f>
        <v>0.31392264313724</v>
      </c>
      <c r="AV266" s="0" t="n">
        <f aca="true">RAND()</f>
        <v>0.507541235413172</v>
      </c>
      <c r="AW266" s="0" t="n">
        <f aca="true">RAND()</f>
        <v>0.90186437587637</v>
      </c>
      <c r="AX266" s="0" t="n">
        <f aca="true">RAND()</f>
        <v>0.475301636878116</v>
      </c>
      <c r="AY266" s="0" t="n">
        <f aca="true">RAND()</f>
        <v>0.852018206772516</v>
      </c>
      <c r="AZ266" s="0" t="n">
        <f aca="true">RAND()</f>
        <v>0.0645759067089951</v>
      </c>
    </row>
    <row r="267" customFormat="false" ht="15" hidden="false" customHeight="false" outlineLevel="0" collapsed="false">
      <c r="AK267" s="0" t="n">
        <v>254</v>
      </c>
      <c r="AL267" s="0" t="n">
        <f aca="false">IFERROR(IF(AU267&lt;($AM$6-$AL$6)/($AN$6-$AL$6),$AL$6+SQRT(AU267*($AN$6-$AL$6)*($AM$6-$AL$6)),$AN$6-SQRT((1-AU267)*($AN$6-$AL$6)*($AN$6-$AM$6))),$AM$6)</f>
        <v>6.13057312190325</v>
      </c>
      <c r="AM267" s="0" t="n">
        <f aca="false">IFERROR(IF(AV267&lt;($AM$7-$AL$7)/($AN$7-$AL$7),$AL$7+SQRT(AV267*($AN$7-$AL$7)*($AM$7-$AL$7)),$AN$7-SQRT((1-AV267)*($AN$7-$AL$7)*($AN$7-$AM$7))),$AM$7)</f>
        <v>0.960869255254589</v>
      </c>
      <c r="AN267" s="0" t="n">
        <f aca="false">IFERROR(IF(AW267&lt;($AM$8-$AL$8)/($AN$8-$AL$8),$AL$8+SQRT(AW267*($AN$8-$AL$8)*($AM$8-$AL$8)),$AN$8-SQRT((1-AW267)*($AN$8-$AL$8)*($AN$8-$AM$8))),$AM$8)</f>
        <v>0.941052684641674</v>
      </c>
      <c r="AO267" s="0" t="n">
        <f aca="false">IFERROR(IF(AX267&lt;($AM$9-$AL$9)/($AN$9-$AL$9),$AL$9+SQRT(AX267*($AN$9-$AL$9)*($AM$9-$AL$9)),$AN$9-SQRT((1-AX267)*($AN$9-$AL$9)*($AN$9-$AM$9))),$AM$9)</f>
        <v>1.29698789311569</v>
      </c>
      <c r="AP267" s="0" t="n">
        <f aca="false">IFERROR(IF(AY267&lt;($AM$10-$AL$10)/($AN$10-$AL$10),$AL$10+SQRT(AY267*($AN$10-$AL$10)*($AM$10-$AL$10)),$AN$10-SQRT((1-AY267)*($AN$10-$AL$10)*($AN$10-$AM$10))),$AM$10)</f>
        <v>0.895135005683687</v>
      </c>
      <c r="AQ267" s="0" t="n">
        <f aca="false">IFERROR(IF(AZ267&lt;($AM$11-$AL$11)/($AN$11-$AL$11),$AL$11+SQRT(AZ267*($AN$11-$AL$11)*($AM$11-$AL$11)),$AN$11-SQRT((1-AZ267)*($AN$11-$AL$11)*($AN$11-$AM$11))),$AM$11)</f>
        <v>0.748748177416788</v>
      </c>
      <c r="AR267" s="0" t="n">
        <f aca="false">SUMPRODUCT((B24:B31&lt;=$B$6)*(C24:C31*AM267+D24:D31*AO267*$B$8*AQ267)/(1+AL267/100)^B24:B31)+C32*AM267*AP267/(1+AL267/100)^$B$6</f>
        <v>7263191.75225281</v>
      </c>
      <c r="AS267" s="0" t="n">
        <f aca="false">SUMPRODUCT((K24:K26&lt;=$B$6)*(L24:L26*AN267+M24:M26*AO267*$B$8*AQ267)/(1+AL267/100)^K24:K26)+L27*AN267*AP267/(1+AL267/100)^$B$6</f>
        <v>7847256.7124156</v>
      </c>
      <c r="AT267" s="0" t="n">
        <f aca="false">AS267-AR267</f>
        <v>584064.960162797</v>
      </c>
      <c r="AU267" s="0" t="n">
        <f aca="true">RAND()</f>
        <v>0.962204845182147</v>
      </c>
      <c r="AV267" s="0" t="n">
        <f aca="true">RAND()</f>
        <v>0.287543525401844</v>
      </c>
      <c r="AW267" s="0" t="n">
        <f aca="true">RAND()</f>
        <v>0.221065109384704</v>
      </c>
      <c r="AX267" s="0" t="n">
        <f aca="true">RAND()</f>
        <v>0.670515985049387</v>
      </c>
      <c r="AY267" s="0" t="n">
        <f aca="true">RAND()</f>
        <v>0.62452669086659</v>
      </c>
      <c r="AZ267" s="0" t="n">
        <f aca="true">RAND()</f>
        <v>0.742336823055568</v>
      </c>
    </row>
    <row r="268" customFormat="false" ht="15" hidden="false" customHeight="false" outlineLevel="0" collapsed="false">
      <c r="AK268" s="0" t="n">
        <v>255</v>
      </c>
      <c r="AL268" s="0" t="n">
        <f aca="false">IFERROR(IF(AU268&lt;($AM$6-$AL$6)/($AN$6-$AL$6),$AL$6+SQRT(AU268*($AN$6-$AL$6)*($AM$6-$AL$6)),$AN$6-SQRT((1-AU268)*($AN$6-$AL$6)*($AN$6-$AM$6))),$AM$6)</f>
        <v>2.66759770132175</v>
      </c>
      <c r="AM268" s="0" t="n">
        <f aca="false">IFERROR(IF(AV268&lt;($AM$7-$AL$7)/($AN$7-$AL$7),$AL$7+SQRT(AV268*($AN$7-$AL$7)*($AM$7-$AL$7)),$AN$7-SQRT((1-AV268)*($AN$7-$AL$7)*($AN$7-$AM$7))),$AM$7)</f>
        <v>0.915741883125688</v>
      </c>
      <c r="AN268" s="0" t="n">
        <f aca="false">IFERROR(IF(AW268&lt;($AM$8-$AL$8)/($AN$8-$AL$8),$AL$8+SQRT(AW268*($AN$8-$AL$8)*($AM$8-$AL$8)),$AN$8-SQRT((1-AW268)*($AN$8-$AL$8)*($AN$8-$AM$8))),$AM$8)</f>
        <v>0.926222275207867</v>
      </c>
      <c r="AO268" s="0" t="n">
        <f aca="false">IFERROR(IF(AX268&lt;($AM$9-$AL$9)/($AN$9-$AL$9),$AL$9+SQRT(AX268*($AN$9-$AL$9)*($AM$9-$AL$9)),$AN$9-SQRT((1-AX268)*($AN$9-$AL$9)*($AN$9-$AM$9))),$AM$9)</f>
        <v>1.04365989751439</v>
      </c>
      <c r="AP268" s="0" t="n">
        <f aca="false">IFERROR(IF(AY268&lt;($AM$10-$AL$10)/($AN$10-$AL$10),$AL$10+SQRT(AY268*($AN$10-$AL$10)*($AM$10-$AL$10)),$AN$10-SQRT((1-AY268)*($AN$10-$AL$10)*($AN$10-$AM$10))),$AM$10)</f>
        <v>0.895394014331021</v>
      </c>
      <c r="AQ268" s="0" t="n">
        <f aca="false">IFERROR(IF(AZ268&lt;($AM$11-$AL$11)/($AN$11-$AL$11),$AL$11+SQRT(AZ268*($AN$11-$AL$11)*($AM$11-$AL$11)),$AN$11-SQRT((1-AZ268)*($AN$11-$AL$11)*($AN$11-$AM$11))),$AM$11)</f>
        <v>0.449485890919596</v>
      </c>
      <c r="AR268" s="0" t="n">
        <f aca="false">SUMPRODUCT((B24:B31&lt;=$B$6)*(C24:C31*AM268+D24:D31*AO268*$B$8*AQ268)/(1+AL268/100)^B24:B31)+C32*AM268*AP268/(1+AL268/100)^$B$6</f>
        <v>8098641.36520691</v>
      </c>
      <c r="AS268" s="0" t="n">
        <f aca="false">SUMPRODUCT((K24:K26&lt;=$B$6)*(L24:L26*AN268+M24:M26*AO268*$B$8*AQ268)/(1+AL268/100)^K24:K26)+L27*AN268*AP268/(1+AL268/100)^$B$6</f>
        <v>7424634.17890138</v>
      </c>
      <c r="AT268" s="0" t="n">
        <f aca="false">AS268-AR268</f>
        <v>-674007.186305532</v>
      </c>
      <c r="AU268" s="0" t="n">
        <f aca="true">RAND()</f>
        <v>0.089137338162018</v>
      </c>
      <c r="AV268" s="0" t="n">
        <f aca="true">RAND()</f>
        <v>0.148846483438671</v>
      </c>
      <c r="AW268" s="0" t="n">
        <f aca="true">RAND()</f>
        <v>0.17702291954056</v>
      </c>
      <c r="AX268" s="0" t="n">
        <f aca="true">RAND()</f>
        <v>0.390275738918548</v>
      </c>
      <c r="AY268" s="0" t="n">
        <f aca="true">RAND()</f>
        <v>0.6253457062752</v>
      </c>
      <c r="AZ268" s="0" t="n">
        <f aca="true">RAND()</f>
        <v>0.0912082921796951</v>
      </c>
    </row>
    <row r="269" customFormat="false" ht="15" hidden="false" customHeight="false" outlineLevel="0" collapsed="false">
      <c r="AK269" s="0" t="n">
        <v>256</v>
      </c>
      <c r="AL269" s="0" t="n">
        <f aca="false">IFERROR(IF(AU269&lt;($AM$6-$AL$6)/($AN$6-$AL$6),$AL$6+SQRT(AU269*($AN$6-$AL$6)*($AM$6-$AL$6)),$AN$6-SQRT((1-AU269)*($AN$6-$AL$6)*($AN$6-$AM$6))),$AM$6)</f>
        <v>3.42469894532414</v>
      </c>
      <c r="AM269" s="0" t="n">
        <f aca="false">IFERROR(IF(AV269&lt;($AM$7-$AL$7)/($AN$7-$AL$7),$AL$7+SQRT(AV269*($AN$7-$AL$7)*($AM$7-$AL$7)),$AN$7-SQRT((1-AV269)*($AN$7-$AL$7)*($AN$7-$AM$7))),$AM$7)</f>
        <v>1.14525795967109</v>
      </c>
      <c r="AN269" s="0" t="n">
        <f aca="false">IFERROR(IF(AW269&lt;($AM$8-$AL$8)/($AN$8-$AL$8),$AL$8+SQRT(AW269*($AN$8-$AL$8)*($AM$8-$AL$8)),$AN$8-SQRT((1-AW269)*($AN$8-$AL$8)*($AN$8-$AM$8))),$AM$8)</f>
        <v>1.06114514074257</v>
      </c>
      <c r="AO269" s="0" t="n">
        <f aca="false">IFERROR(IF(AX269&lt;($AM$9-$AL$9)/($AN$9-$AL$9),$AL$9+SQRT(AX269*($AN$9-$AL$9)*($AM$9-$AL$9)),$AN$9-SQRT((1-AX269)*($AN$9-$AL$9)*($AN$9-$AM$9))),$AM$9)</f>
        <v>0.955096768567718</v>
      </c>
      <c r="AP269" s="0" t="n">
        <f aca="false">IFERROR(IF(AY269&lt;($AM$10-$AL$10)/($AN$10-$AL$10),$AL$10+SQRT(AY269*($AN$10-$AL$10)*($AM$10-$AL$10)),$AN$10-SQRT((1-AY269)*($AN$10-$AL$10)*($AN$10-$AM$10))),$AM$10)</f>
        <v>0.930533527724842</v>
      </c>
      <c r="AQ269" s="0" t="n">
        <f aca="false">IFERROR(IF(AZ269&lt;($AM$11-$AL$11)/($AN$11-$AL$11),$AL$11+SQRT(AZ269*($AN$11-$AL$11)*($AM$11-$AL$11)),$AN$11-SQRT((1-AZ269)*($AN$11-$AL$11)*($AN$11-$AM$11))),$AM$11)</f>
        <v>0.555611786585372</v>
      </c>
      <c r="AR269" s="0" t="n">
        <f aca="false">SUMPRODUCT((B24:B31&lt;=$B$6)*(C24:C31*AM269+D24:D31*AO269*$B$8*AQ269)/(1+AL269/100)^B24:B31)+C32*AM269*AP269/(1+AL269/100)^$B$6</f>
        <v>9669281.16451767</v>
      </c>
      <c r="AS269" s="0" t="n">
        <f aca="false">SUMPRODUCT((K24:K26&lt;=$B$6)*(L24:L26*AN269+M24:M26*AO269*$B$8*AQ269)/(1+AL269/100)^K24:K26)+L27*AN269*AP269/(1+AL269/100)^$B$6</f>
        <v>8579476.18368464</v>
      </c>
      <c r="AT269" s="0" t="n">
        <f aca="false">AS269-AR269</f>
        <v>-1089804.98083303</v>
      </c>
      <c r="AU269" s="0" t="n">
        <f aca="true">RAND()</f>
        <v>0.360861118421683</v>
      </c>
      <c r="AV269" s="0" t="n">
        <f aca="true">RAND()</f>
        <v>0.902480933224322</v>
      </c>
      <c r="AW269" s="0" t="n">
        <f aca="true">RAND()</f>
        <v>0.682967485643173</v>
      </c>
      <c r="AX269" s="0" t="n">
        <f aca="true">RAND()</f>
        <v>0.276150758347705</v>
      </c>
      <c r="AY269" s="0" t="n">
        <f aca="true">RAND()</f>
        <v>0.741436473980788</v>
      </c>
      <c r="AZ269" s="0" t="n">
        <f aca="true">RAND()</f>
        <v>0.266683205883124</v>
      </c>
    </row>
    <row r="270" customFormat="false" ht="15" hidden="false" customHeight="false" outlineLevel="0" collapsed="false">
      <c r="AK270" s="0" t="n">
        <v>257</v>
      </c>
      <c r="AL270" s="0" t="n">
        <f aca="false">IFERROR(IF(AU270&lt;($AM$6-$AL$6)/($AN$6-$AL$6),$AL$6+SQRT(AU270*($AN$6-$AL$6)*($AM$6-$AL$6)),$AN$6-SQRT((1-AU270)*($AN$6-$AL$6)*($AN$6-$AM$6))),$AM$6)</f>
        <v>3.5121016705257</v>
      </c>
      <c r="AM270" s="0" t="n">
        <f aca="false">IFERROR(IF(AV270&lt;($AM$7-$AL$7)/($AN$7-$AL$7),$AL$7+SQRT(AV270*($AN$7-$AL$7)*($AM$7-$AL$7)),$AN$7-SQRT((1-AV270)*($AN$7-$AL$7)*($AN$7-$AM$7))),$AM$7)</f>
        <v>1.03438115918298</v>
      </c>
      <c r="AN270" s="0" t="n">
        <f aca="false">IFERROR(IF(AW270&lt;($AM$8-$AL$8)/($AN$8-$AL$8),$AL$8+SQRT(AW270*($AN$8-$AL$8)*($AM$8-$AL$8)),$AN$8-SQRT((1-AW270)*($AN$8-$AL$8)*($AN$8-$AM$8))),$AM$8)</f>
        <v>0.88336296555075</v>
      </c>
      <c r="AO270" s="0" t="n">
        <f aca="false">IFERROR(IF(AX270&lt;($AM$9-$AL$9)/($AN$9-$AL$9),$AL$9+SQRT(AX270*($AN$9-$AL$9)*($AM$9-$AL$9)),$AN$9-SQRT((1-AX270)*($AN$9-$AL$9)*($AN$9-$AM$9))),$AM$9)</f>
        <v>0.78434924983823</v>
      </c>
      <c r="AP270" s="0" t="n">
        <f aca="false">IFERROR(IF(AY270&lt;($AM$10-$AL$10)/($AN$10-$AL$10),$AL$10+SQRT(AY270*($AN$10-$AL$10)*($AM$10-$AL$10)),$AN$10-SQRT((1-AY270)*($AN$10-$AL$10)*($AN$10-$AM$10))),$AM$10)</f>
        <v>0.526422898700056</v>
      </c>
      <c r="AQ270" s="0" t="n">
        <f aca="false">IFERROR(IF(AZ270&lt;($AM$11-$AL$11)/($AN$11-$AL$11),$AL$11+SQRT(AZ270*($AN$11-$AL$11)*($AM$11-$AL$11)),$AN$11-SQRT((1-AZ270)*($AN$11-$AL$11)*($AN$11-$AM$11))),$AM$11)</f>
        <v>0.771557626122606</v>
      </c>
      <c r="AR270" s="0" t="n">
        <f aca="false">SUMPRODUCT((B24:B31&lt;=$B$6)*(C24:C31*AM270+D24:D31*AO270*$B$8*AQ270)/(1+AL270/100)^B24:B31)+C32*AM270*AP270/(1+AL270/100)^$B$6</f>
        <v>8770540.75836731</v>
      </c>
      <c r="AS270" s="0" t="n">
        <f aca="false">SUMPRODUCT((K24:K26&lt;=$B$6)*(L24:L26*AN270+M24:M26*AO270*$B$8*AQ270)/(1+AL270/100)^K24:K26)+L27*AN270*AP270/(1+AL270/100)^$B$6</f>
        <v>7434653.36881248</v>
      </c>
      <c r="AT270" s="0" t="n">
        <f aca="false">AS270-AR270</f>
        <v>-1335887.38955482</v>
      </c>
      <c r="AU270" s="0" t="n">
        <f aca="true">RAND()</f>
        <v>0.391728262162519</v>
      </c>
      <c r="AV270" s="0" t="n">
        <f aca="true">RAND()</f>
        <v>0.586742359864208</v>
      </c>
      <c r="AW270" s="0" t="n">
        <f aca="true">RAND()</f>
        <v>0.0772153780601716</v>
      </c>
      <c r="AX270" s="0" t="n">
        <f aca="true">RAND()</f>
        <v>0.107805994511419</v>
      </c>
      <c r="AY270" s="0" t="n">
        <f aca="true">RAND()</f>
        <v>0.00279267830285372</v>
      </c>
      <c r="AZ270" s="0" t="n">
        <f aca="true">RAND()</f>
        <v>0.78699625231535</v>
      </c>
    </row>
    <row r="271" customFormat="false" ht="15" hidden="false" customHeight="false" outlineLevel="0" collapsed="false">
      <c r="AK271" s="0" t="n">
        <v>258</v>
      </c>
      <c r="AL271" s="0" t="n">
        <f aca="false">IFERROR(IF(AU271&lt;($AM$6-$AL$6)/($AN$6-$AL$6),$AL$6+SQRT(AU271*($AN$6-$AL$6)*($AM$6-$AL$6)),$AN$6-SQRT((1-AU271)*($AN$6-$AL$6)*($AN$6-$AM$6))),$AM$6)</f>
        <v>3.26052861629952</v>
      </c>
      <c r="AM271" s="0" t="n">
        <f aca="false">IFERROR(IF(AV271&lt;($AM$7-$AL$7)/($AN$7-$AL$7),$AL$7+SQRT(AV271*($AN$7-$AL$7)*($AM$7-$AL$7)),$AN$7-SQRT((1-AV271)*($AN$7-$AL$7)*($AN$7-$AM$7))),$AM$7)</f>
        <v>0.975058876505655</v>
      </c>
      <c r="AN271" s="0" t="n">
        <f aca="false">IFERROR(IF(AW271&lt;($AM$8-$AL$8)/($AN$8-$AL$8),$AL$8+SQRT(AW271*($AN$8-$AL$8)*($AM$8-$AL$8)),$AN$8-SQRT((1-AW271)*($AN$8-$AL$8)*($AN$8-$AM$8))),$AM$8)</f>
        <v>1.0970504602111</v>
      </c>
      <c r="AO271" s="0" t="n">
        <f aca="false">IFERROR(IF(AX271&lt;($AM$9-$AL$9)/($AN$9-$AL$9),$AL$9+SQRT(AX271*($AN$9-$AL$9)*($AM$9-$AL$9)),$AN$9-SQRT((1-AX271)*($AN$9-$AL$9)*($AN$9-$AM$9))),$AM$9)</f>
        <v>0.798093735839686</v>
      </c>
      <c r="AP271" s="0" t="n">
        <f aca="false">IFERROR(IF(AY271&lt;($AM$10-$AL$10)/($AN$10-$AL$10),$AL$10+SQRT(AY271*($AN$10-$AL$10)*($AM$10-$AL$10)),$AN$10-SQRT((1-AY271)*($AN$10-$AL$10)*($AN$10-$AM$10))),$AM$10)</f>
        <v>0.628106499560156</v>
      </c>
      <c r="AQ271" s="0" t="n">
        <f aca="false">IFERROR(IF(AZ271&lt;($AM$11-$AL$11)/($AN$11-$AL$11),$AL$11+SQRT(AZ271*($AN$11-$AL$11)*($AM$11-$AL$11)),$AN$11-SQRT((1-AZ271)*($AN$11-$AL$11)*($AN$11-$AM$11))),$AM$11)</f>
        <v>0.572585244377051</v>
      </c>
      <c r="AR271" s="0" t="n">
        <f aca="false">SUMPRODUCT((B24:B31&lt;=$B$6)*(C24:C31*AM271+D24:D31*AO271*$B$8*AQ271)/(1+AL271/100)^B24:B31)+C32*AM271*AP271/(1+AL271/100)^$B$6</f>
        <v>8342244.80272537</v>
      </c>
      <c r="AS271" s="0" t="n">
        <f aca="false">SUMPRODUCT((K24:K26&lt;=$B$6)*(L24:L26*AN271+M24:M26*AO271*$B$8*AQ271)/(1+AL271/100)^K24:K26)+L27*AN271*AP271/(1+AL271/100)^$B$6</f>
        <v>9103926.27718567</v>
      </c>
      <c r="AT271" s="0" t="n">
        <f aca="false">AS271-AR271</f>
        <v>761681.474460303</v>
      </c>
      <c r="AU271" s="0" t="n">
        <f aca="true">RAND()</f>
        <v>0.300817688524262</v>
      </c>
      <c r="AV271" s="0" t="n">
        <f aca="true">RAND()</f>
        <v>0.340506780482468</v>
      </c>
      <c r="AW271" s="0" t="n">
        <f aca="true">RAND()</f>
        <v>0.792057229141012</v>
      </c>
      <c r="AX271" s="0" t="n">
        <f aca="true">RAND()</f>
        <v>0.118479833795814</v>
      </c>
      <c r="AY271" s="0" t="n">
        <f aca="true">RAND()</f>
        <v>0.0656451009182251</v>
      </c>
      <c r="AZ271" s="0" t="n">
        <f aca="true">RAND()</f>
        <v>0.303276389600395</v>
      </c>
    </row>
    <row r="272" customFormat="false" ht="15" hidden="false" customHeight="false" outlineLevel="0" collapsed="false">
      <c r="AK272" s="0" t="n">
        <v>259</v>
      </c>
      <c r="AL272" s="0" t="n">
        <f aca="false">IFERROR(IF(AU272&lt;($AM$6-$AL$6)/($AN$6-$AL$6),$AL$6+SQRT(AU272*($AN$6-$AL$6)*($AM$6-$AL$6)),$AN$6-SQRT((1-AU272)*($AN$6-$AL$6)*($AN$6-$AM$6))),$AM$6)</f>
        <v>4.89706062784176</v>
      </c>
      <c r="AM272" s="0" t="n">
        <f aca="false">IFERROR(IF(AV272&lt;($AM$7-$AL$7)/($AN$7-$AL$7),$AL$7+SQRT(AV272*($AN$7-$AL$7)*($AM$7-$AL$7)),$AN$7-SQRT((1-AV272)*($AN$7-$AL$7)*($AN$7-$AM$7))),$AM$7)</f>
        <v>0.897014888371441</v>
      </c>
      <c r="AN272" s="0" t="n">
        <f aca="false">IFERROR(IF(AW272&lt;($AM$8-$AL$8)/($AN$8-$AL$8),$AL$8+SQRT(AW272*($AN$8-$AL$8)*($AM$8-$AL$8)),$AN$8-SQRT((1-AW272)*($AN$8-$AL$8)*($AN$8-$AM$8))),$AM$8)</f>
        <v>0.939630444982305</v>
      </c>
      <c r="AO272" s="0" t="n">
        <f aca="false">IFERROR(IF(AX272&lt;($AM$9-$AL$9)/($AN$9-$AL$9),$AL$9+SQRT(AX272*($AN$9-$AL$9)*($AM$9-$AL$9)),$AN$9-SQRT((1-AX272)*($AN$9-$AL$9)*($AN$9-$AM$9))),$AM$9)</f>
        <v>0.825313338663827</v>
      </c>
      <c r="AP272" s="0" t="n">
        <f aca="false">IFERROR(IF(AY272&lt;($AM$10-$AL$10)/($AN$10-$AL$10),$AL$10+SQRT(AY272*($AN$10-$AL$10)*($AM$10-$AL$10)),$AN$10-SQRT((1-AY272)*($AN$10-$AL$10)*($AN$10-$AM$10))),$AM$10)</f>
        <v>0.668123951880938</v>
      </c>
      <c r="AQ272" s="0" t="n">
        <f aca="false">IFERROR(IF(AZ272&lt;($AM$11-$AL$11)/($AN$11-$AL$11),$AL$11+SQRT(AZ272*($AN$11-$AL$11)*($AM$11-$AL$11)),$AN$11-SQRT((1-AZ272)*($AN$11-$AL$11)*($AN$11-$AM$11))),$AM$11)</f>
        <v>0.509840601853723</v>
      </c>
      <c r="AR272" s="0" t="n">
        <f aca="false">SUMPRODUCT((B24:B31&lt;=$B$6)*(C24:C31*AM272+D24:D31*AO272*$B$8*AQ272)/(1+AL272/100)^B24:B31)+C32*AM272*AP272/(1+AL272/100)^$B$6</f>
        <v>7050561.29362807</v>
      </c>
      <c r="AS272" s="0" t="n">
        <f aca="false">SUMPRODUCT((K24:K26&lt;=$B$6)*(L24:L26*AN272+M24:M26*AO272*$B$8*AQ272)/(1+AL272/100)^K24:K26)+L27*AN272*AP272/(1+AL272/100)^$B$6</f>
        <v>7846760.67053535</v>
      </c>
      <c r="AT272" s="0" t="n">
        <f aca="false">AS272-AR272</f>
        <v>796199.376907277</v>
      </c>
      <c r="AU272" s="0" t="n">
        <f aca="true">RAND()</f>
        <v>0.778882299851336</v>
      </c>
      <c r="AV272" s="0" t="n">
        <f aca="true">RAND()</f>
        <v>0.104576539619147</v>
      </c>
      <c r="AW272" s="0" t="n">
        <f aca="true">RAND()</f>
        <v>0.216629568510629</v>
      </c>
      <c r="AX272" s="0" t="n">
        <f aca="true">RAND()</f>
        <v>0.141105024416808</v>
      </c>
      <c r="AY272" s="0" t="n">
        <f aca="true">RAND()</f>
        <v>0.113062652784256</v>
      </c>
      <c r="AZ272" s="0" t="n">
        <f aca="true">RAND()</f>
        <v>0.179726849740133</v>
      </c>
    </row>
    <row r="273" customFormat="false" ht="15" hidden="false" customHeight="false" outlineLevel="0" collapsed="false">
      <c r="AK273" s="0" t="n">
        <v>260</v>
      </c>
      <c r="AL273" s="0" t="n">
        <f aca="false">IFERROR(IF(AU273&lt;($AM$6-$AL$6)/($AN$6-$AL$6),$AL$6+SQRT(AU273*($AN$6-$AL$6)*($AM$6-$AL$6)),$AN$6-SQRT((1-AU273)*($AN$6-$AL$6)*($AN$6-$AM$6))),$AM$6)</f>
        <v>3.94200171495672</v>
      </c>
      <c r="AM273" s="0" t="n">
        <f aca="false">IFERROR(IF(AV273&lt;($AM$7-$AL$7)/($AN$7-$AL$7),$AL$7+SQRT(AV273*($AN$7-$AL$7)*($AM$7-$AL$7)),$AN$7-SQRT((1-AV273)*($AN$7-$AL$7)*($AN$7-$AM$7))),$AM$7)</f>
        <v>1.1722911065463</v>
      </c>
      <c r="AN273" s="0" t="n">
        <f aca="false">IFERROR(IF(AW273&lt;($AM$8-$AL$8)/($AN$8-$AL$8),$AL$8+SQRT(AW273*($AN$8-$AL$8)*($AM$8-$AL$8)),$AN$8-SQRT((1-AW273)*($AN$8-$AL$8)*($AN$8-$AM$8))),$AM$8)</f>
        <v>1.04787105462795</v>
      </c>
      <c r="AO273" s="0" t="n">
        <f aca="false">IFERROR(IF(AX273&lt;($AM$9-$AL$9)/($AN$9-$AL$9),$AL$9+SQRT(AX273*($AN$9-$AL$9)*($AM$9-$AL$9)),$AN$9-SQRT((1-AX273)*($AN$9-$AL$9)*($AN$9-$AM$9))),$AM$9)</f>
        <v>0.919187789411687</v>
      </c>
      <c r="AP273" s="0" t="n">
        <f aca="false">IFERROR(IF(AY273&lt;($AM$10-$AL$10)/($AN$10-$AL$10),$AL$10+SQRT(AY273*($AN$10-$AL$10)*($AM$10-$AL$10)),$AN$10-SQRT((1-AY273)*($AN$10-$AL$10)*($AN$10-$AM$10))),$AM$10)</f>
        <v>0.766252739474076</v>
      </c>
      <c r="AQ273" s="0" t="n">
        <f aca="false">IFERROR(IF(AZ273&lt;($AM$11-$AL$11)/($AN$11-$AL$11),$AL$11+SQRT(AZ273*($AN$11-$AL$11)*($AM$11-$AL$11)),$AN$11-SQRT((1-AZ273)*($AN$11-$AL$11)*($AN$11-$AM$11))),$AM$11)</f>
        <v>0.816937943385194</v>
      </c>
      <c r="AR273" s="0" t="n">
        <f aca="false">SUMPRODUCT((B24:B31&lt;=$B$6)*(C24:C31*AM273+D24:D31*AO273*$B$8*AQ273)/(1+AL273/100)^B24:B31)+C32*AM273*AP273/(1+AL273/100)^$B$6</f>
        <v>9701499.81209661</v>
      </c>
      <c r="AS273" s="0" t="n">
        <f aca="false">SUMPRODUCT((K24:K26&lt;=$B$6)*(L24:L26*AN273+M24:M26*AO273*$B$8*AQ273)/(1+AL273/100)^K24:K26)+L27*AN273*AP273/(1+AL273/100)^$B$6</f>
        <v>8666449.56744971</v>
      </c>
      <c r="AT273" s="0" t="n">
        <f aca="false">AS273-AR273</f>
        <v>-1035050.2446469</v>
      </c>
      <c r="AU273" s="0" t="n">
        <f aca="true">RAND()</f>
        <v>0.532432324433619</v>
      </c>
      <c r="AV273" s="0" t="n">
        <f aca="true">RAND()</f>
        <v>0.946322914472899</v>
      </c>
      <c r="AW273" s="0" t="n">
        <f aca="true">RAND()</f>
        <v>0.63683457282475</v>
      </c>
      <c r="AX273" s="0" t="n">
        <f aca="true">RAND()</f>
        <v>0.234291203722476</v>
      </c>
      <c r="AY273" s="0" t="n">
        <f aca="true">RAND()</f>
        <v>0.283562085109801</v>
      </c>
      <c r="AZ273" s="0" t="n">
        <f aca="true">RAND()</f>
        <v>0.863217483379419</v>
      </c>
    </row>
    <row r="274" customFormat="false" ht="15" hidden="false" customHeight="false" outlineLevel="0" collapsed="false">
      <c r="AK274" s="0" t="n">
        <v>261</v>
      </c>
      <c r="AL274" s="0" t="n">
        <f aca="false">IFERROR(IF(AU274&lt;($AM$6-$AL$6)/($AN$6-$AL$6),$AL$6+SQRT(AU274*($AN$6-$AL$6)*($AM$6-$AL$6)),$AN$6-SQRT((1-AU274)*($AN$6-$AL$6)*($AN$6-$AM$6))),$AM$6)</f>
        <v>2.77373310910935</v>
      </c>
      <c r="AM274" s="0" t="n">
        <f aca="false">IFERROR(IF(AV274&lt;($AM$7-$AL$7)/($AN$7-$AL$7),$AL$7+SQRT(AV274*($AN$7-$AL$7)*($AM$7-$AL$7)),$AN$7-SQRT((1-AV274)*($AN$7-$AL$7)*($AN$7-$AM$7))),$AM$7)</f>
        <v>0.865926899747552</v>
      </c>
      <c r="AN274" s="0" t="n">
        <f aca="false">IFERROR(IF(AW274&lt;($AM$8-$AL$8)/($AN$8-$AL$8),$AL$8+SQRT(AW274*($AN$8-$AL$8)*($AM$8-$AL$8)),$AN$8-SQRT((1-AW274)*($AN$8-$AL$8)*($AN$8-$AM$8))),$AM$8)</f>
        <v>0.938345641399369</v>
      </c>
      <c r="AO274" s="0" t="n">
        <f aca="false">IFERROR(IF(AX274&lt;($AM$9-$AL$9)/($AN$9-$AL$9),$AL$9+SQRT(AX274*($AN$9-$AL$9)*($AM$9-$AL$9)),$AN$9-SQRT((1-AX274)*($AN$9-$AL$9)*($AN$9-$AM$9))),$AM$9)</f>
        <v>1.1899114465182</v>
      </c>
      <c r="AP274" s="0" t="n">
        <f aca="false">IFERROR(IF(AY274&lt;($AM$10-$AL$10)/($AN$10-$AL$10),$AL$10+SQRT(AY274*($AN$10-$AL$10)*($AM$10-$AL$10)),$AN$10-SQRT((1-AY274)*($AN$10-$AL$10)*($AN$10-$AM$10))),$AM$10)</f>
        <v>0.980316335536687</v>
      </c>
      <c r="AQ274" s="0" t="n">
        <f aca="false">IFERROR(IF(AZ274&lt;($AM$11-$AL$11)/($AN$11-$AL$11),$AL$11+SQRT(AZ274*($AN$11-$AL$11)*($AM$11-$AL$11)),$AN$11-SQRT((1-AZ274)*($AN$11-$AL$11)*($AN$11-$AM$11))),$AM$11)</f>
        <v>0.730492683713047</v>
      </c>
      <c r="AR274" s="0" t="n">
        <f aca="false">SUMPRODUCT((B24:B31&lt;=$B$6)*(C24:C31*AM274+D24:D31*AO274*$B$8*AQ274)/(1+AL274/100)^B24:B31)+C32*AM274*AP274/(1+AL274/100)^$B$6</f>
        <v>7737235.74838723</v>
      </c>
      <c r="AS274" s="0" t="n">
        <f aca="false">SUMPRODUCT((K24:K26&lt;=$B$6)*(L24:L26*AN274+M24:M26*AO274*$B$8*AQ274)/(1+AL274/100)^K24:K26)+L27*AN274*AP274/(1+AL274/100)^$B$6</f>
        <v>7510858.55031764</v>
      </c>
      <c r="AT274" s="0" t="n">
        <f aca="false">AS274-AR274</f>
        <v>-226377.198069594</v>
      </c>
      <c r="AU274" s="0" t="n">
        <f aca="true">RAND()</f>
        <v>0.119732584826404</v>
      </c>
      <c r="AV274" s="0" t="n">
        <f aca="true">RAND()</f>
        <v>0.0482928456702646</v>
      </c>
      <c r="AW274" s="0" t="n">
        <f aca="true">RAND()</f>
        <v>0.212661294380031</v>
      </c>
      <c r="AX274" s="0" t="n">
        <f aca="true">RAND()</f>
        <v>0.56250435701184</v>
      </c>
      <c r="AY274" s="0" t="n">
        <f aca="true">RAND()</f>
        <v>0.922815128733564</v>
      </c>
      <c r="AZ274" s="0" t="n">
        <f aca="true">RAND()</f>
        <v>0.703533903950222</v>
      </c>
    </row>
    <row r="275" customFormat="false" ht="15" hidden="false" customHeight="false" outlineLevel="0" collapsed="false">
      <c r="AK275" s="0" t="n">
        <v>262</v>
      </c>
      <c r="AL275" s="0" t="n">
        <f aca="false">IFERROR(IF(AU275&lt;($AM$6-$AL$6)/($AN$6-$AL$6),$AL$6+SQRT(AU275*($AN$6-$AL$6)*($AM$6-$AL$6)),$AN$6-SQRT((1-AU275)*($AN$6-$AL$6)*($AN$6-$AM$6))),$AM$6)</f>
        <v>3.10798954760622</v>
      </c>
      <c r="AM275" s="0" t="n">
        <f aca="false">IFERROR(IF(AV275&lt;($AM$7-$AL$7)/($AN$7-$AL$7),$AL$7+SQRT(AV275*($AN$7-$AL$7)*($AM$7-$AL$7)),$AN$7-SQRT((1-AV275)*($AN$7-$AL$7)*($AN$7-$AM$7))),$AM$7)</f>
        <v>0.971715351994963</v>
      </c>
      <c r="AN275" s="0" t="n">
        <f aca="false">IFERROR(IF(AW275&lt;($AM$8-$AL$8)/($AN$8-$AL$8),$AL$8+SQRT(AW275*($AN$8-$AL$8)*($AM$8-$AL$8)),$AN$8-SQRT((1-AW275)*($AN$8-$AL$8)*($AN$8-$AM$8))),$AM$8)</f>
        <v>0.932031014521478</v>
      </c>
      <c r="AO275" s="0" t="n">
        <f aca="false">IFERROR(IF(AX275&lt;($AM$9-$AL$9)/($AN$9-$AL$9),$AL$9+SQRT(AX275*($AN$9-$AL$9)*($AM$9-$AL$9)),$AN$9-SQRT((1-AX275)*($AN$9-$AL$9)*($AN$9-$AM$9))),$AM$9)</f>
        <v>1.39289584596379</v>
      </c>
      <c r="AP275" s="0" t="n">
        <f aca="false">IFERROR(IF(AY275&lt;($AM$10-$AL$10)/($AN$10-$AL$10),$AL$10+SQRT(AY275*($AN$10-$AL$10)*($AM$10-$AL$10)),$AN$10-SQRT((1-AY275)*($AN$10-$AL$10)*($AN$10-$AM$10))),$AM$10)</f>
        <v>0.97851384113942</v>
      </c>
      <c r="AQ275" s="0" t="n">
        <f aca="false">IFERROR(IF(AZ275&lt;($AM$11-$AL$11)/($AN$11-$AL$11),$AL$11+SQRT(AZ275*($AN$11-$AL$11)*($AM$11-$AL$11)),$AN$11-SQRT((1-AZ275)*($AN$11-$AL$11)*($AN$11-$AM$11))),$AM$11)</f>
        <v>0.380104569333478</v>
      </c>
      <c r="AR275" s="0" t="n">
        <f aca="false">SUMPRODUCT((B24:B31&lt;=$B$6)*(C24:C31*AM275+D24:D31*AO275*$B$8*AQ275)/(1+AL275/100)^B24:B31)+C32*AM275*AP275/(1+AL275/100)^$B$6</f>
        <v>8371289.7604649</v>
      </c>
      <c r="AS275" s="0" t="n">
        <f aca="false">SUMPRODUCT((K24:K26&lt;=$B$6)*(L24:L26*AN275+M24:M26*AO275*$B$8*AQ275)/(1+AL275/100)^K24:K26)+L27*AN275*AP275/(1+AL275/100)^$B$6</f>
        <v>7467954.55474605</v>
      </c>
      <c r="AT275" s="0" t="n">
        <f aca="false">AS275-AR275</f>
        <v>-903335.205718848</v>
      </c>
      <c r="AU275" s="0" t="n">
        <f aca="true">RAND()</f>
        <v>0.24261273192288</v>
      </c>
      <c r="AV275" s="0" t="n">
        <f aca="true">RAND()</f>
        <v>0.327624023452822</v>
      </c>
      <c r="AW275" s="0" t="n">
        <f aca="true">RAND()</f>
        <v>0.193690986617451</v>
      </c>
      <c r="AX275" s="0" t="n">
        <f aca="true">RAND()</f>
        <v>0.754283030767982</v>
      </c>
      <c r="AY275" s="0" t="n">
        <f aca="true">RAND()</f>
        <v>0.915901984648009</v>
      </c>
      <c r="AZ275" s="0" t="n">
        <f aca="true">RAND()</f>
        <v>0.0261907837881712</v>
      </c>
    </row>
    <row r="276" customFormat="false" ht="15" hidden="false" customHeight="false" outlineLevel="0" collapsed="false">
      <c r="AK276" s="0" t="n">
        <v>263</v>
      </c>
      <c r="AL276" s="0" t="n">
        <f aca="false">IFERROR(IF(AU276&lt;($AM$6-$AL$6)/($AN$6-$AL$6),$AL$6+SQRT(AU276*($AN$6-$AL$6)*($AM$6-$AL$6)),$AN$6-SQRT((1-AU276)*($AN$6-$AL$6)*($AN$6-$AM$6))),$AM$6)</f>
        <v>4.49228008044027</v>
      </c>
      <c r="AM276" s="0" t="n">
        <f aca="false">IFERROR(IF(AV276&lt;($AM$7-$AL$7)/($AN$7-$AL$7),$AL$7+SQRT(AV276*($AN$7-$AL$7)*($AM$7-$AL$7)),$AN$7-SQRT((1-AV276)*($AN$7-$AL$7)*($AN$7-$AM$7))),$AM$7)</f>
        <v>0.94958577796598</v>
      </c>
      <c r="AN276" s="0" t="n">
        <f aca="false">IFERROR(IF(AW276&lt;($AM$8-$AL$8)/($AN$8-$AL$8),$AL$8+SQRT(AW276*($AN$8-$AL$8)*($AM$8-$AL$8)),$AN$8-SQRT((1-AW276)*($AN$8-$AL$8)*($AN$8-$AM$8))),$AM$8)</f>
        <v>0.903563511778326</v>
      </c>
      <c r="AO276" s="0" t="n">
        <f aca="false">IFERROR(IF(AX276&lt;($AM$9-$AL$9)/($AN$9-$AL$9),$AL$9+SQRT(AX276*($AN$9-$AL$9)*($AM$9-$AL$9)),$AN$9-SQRT((1-AX276)*($AN$9-$AL$9)*($AN$9-$AM$9))),$AM$9)</f>
        <v>1.14350837371241</v>
      </c>
      <c r="AP276" s="0" t="n">
        <f aca="false">IFERROR(IF(AY276&lt;($AM$10-$AL$10)/($AN$10-$AL$10),$AL$10+SQRT(AY276*($AN$10-$AL$10)*($AM$10-$AL$10)),$AN$10-SQRT((1-AY276)*($AN$10-$AL$10)*($AN$10-$AM$10))),$AM$10)</f>
        <v>0.664221146389944</v>
      </c>
      <c r="AQ276" s="0" t="n">
        <f aca="false">IFERROR(IF(AZ276&lt;($AM$11-$AL$11)/($AN$11-$AL$11),$AL$11+SQRT(AZ276*($AN$11-$AL$11)*($AM$11-$AL$11)),$AN$11-SQRT((1-AZ276)*($AN$11-$AL$11)*($AN$11-$AM$11))),$AM$11)</f>
        <v>0.681067328308644</v>
      </c>
      <c r="AR276" s="0" t="n">
        <f aca="false">SUMPRODUCT((B24:B31&lt;=$B$6)*(C24:C31*AM276+D24:D31*AO276*$B$8*AQ276)/(1+AL276/100)^B24:B31)+C32*AM276*AP276/(1+AL276/100)^$B$6</f>
        <v>7692658.94534162</v>
      </c>
      <c r="AS276" s="0" t="n">
        <f aca="false">SUMPRODUCT((K24:K26&lt;=$B$6)*(L24:L26*AN276+M24:M26*AO276*$B$8*AQ276)/(1+AL276/100)^K24:K26)+L27*AN276*AP276/(1+AL276/100)^$B$6</f>
        <v>7564621.38593489</v>
      </c>
      <c r="AT276" s="0" t="n">
        <f aca="false">AS276-AR276</f>
        <v>-128037.559406739</v>
      </c>
      <c r="AU276" s="0" t="n">
        <f aca="true">RAND()</f>
        <v>0.685567040252167</v>
      </c>
      <c r="AV276" s="0" t="n">
        <f aca="true">RAND()</f>
        <v>0.248621166329859</v>
      </c>
      <c r="AW276" s="0" t="n">
        <f aca="true">RAND()</f>
        <v>0.119171121909548</v>
      </c>
      <c r="AX276" s="0" t="n">
        <f aca="true">RAND()</f>
        <v>0.510948062732821</v>
      </c>
      <c r="AY276" s="0" t="n">
        <f aca="true">RAND()</f>
        <v>0.10787433968651</v>
      </c>
      <c r="AZ276" s="0" t="n">
        <f aca="true">RAND()</f>
        <v>0.584824289501281</v>
      </c>
    </row>
    <row r="277" customFormat="false" ht="15" hidden="false" customHeight="false" outlineLevel="0" collapsed="false">
      <c r="AK277" s="0" t="n">
        <v>264</v>
      </c>
      <c r="AL277" s="0" t="n">
        <f aca="false">IFERROR(IF(AU277&lt;($AM$6-$AL$6)/($AN$6-$AL$6),$AL$6+SQRT(AU277*($AN$6-$AL$6)*($AM$6-$AL$6)),$AN$6-SQRT((1-AU277)*($AN$6-$AL$6)*($AN$6-$AM$6))),$AM$6)</f>
        <v>2.63119869766769</v>
      </c>
      <c r="AM277" s="0" t="n">
        <f aca="false">IFERROR(IF(AV277&lt;($AM$7-$AL$7)/($AN$7-$AL$7),$AL$7+SQRT(AV277*($AN$7-$AL$7)*($AM$7-$AL$7)),$AN$7-SQRT((1-AV277)*($AN$7-$AL$7)*($AN$7-$AM$7))),$AM$7)</f>
        <v>0.948587413172657</v>
      </c>
      <c r="AN277" s="0" t="n">
        <f aca="false">IFERROR(IF(AW277&lt;($AM$8-$AL$8)/($AN$8-$AL$8),$AL$8+SQRT(AW277*($AN$8-$AL$8)*($AM$8-$AL$8)),$AN$8-SQRT((1-AW277)*($AN$8-$AL$8)*($AN$8-$AM$8))),$AM$8)</f>
        <v>1.13271181691851</v>
      </c>
      <c r="AO277" s="0" t="n">
        <f aca="false">IFERROR(IF(AX277&lt;($AM$9-$AL$9)/($AN$9-$AL$9),$AL$9+SQRT(AX277*($AN$9-$AL$9)*($AM$9-$AL$9)),$AN$9-SQRT((1-AX277)*($AN$9-$AL$9)*($AN$9-$AM$9))),$AM$9)</f>
        <v>0.861802681796907</v>
      </c>
      <c r="AP277" s="0" t="n">
        <f aca="false">IFERROR(IF(AY277&lt;($AM$10-$AL$10)/($AN$10-$AL$10),$AL$10+SQRT(AY277*($AN$10-$AL$10)*($AM$10-$AL$10)),$AN$10-SQRT((1-AY277)*($AN$10-$AL$10)*($AN$10-$AM$10))),$AM$10)</f>
        <v>0.939159019856508</v>
      </c>
      <c r="AQ277" s="0" t="n">
        <f aca="false">IFERROR(IF(AZ277&lt;($AM$11-$AL$11)/($AN$11-$AL$11),$AL$11+SQRT(AZ277*($AN$11-$AL$11)*($AM$11-$AL$11)),$AN$11-SQRT((1-AZ277)*($AN$11-$AL$11)*($AN$11-$AM$11))),$AM$11)</f>
        <v>0.798345217529712</v>
      </c>
      <c r="AR277" s="0" t="n">
        <f aca="false">SUMPRODUCT((B24:B31&lt;=$B$6)*(C24:C31*AM277+D24:D31*AO277*$B$8*AQ277)/(1+AL277/100)^B24:B31)+C32*AM277*AP277/(1+AL277/100)^$B$6</f>
        <v>8469315.11313182</v>
      </c>
      <c r="AS277" s="0" t="n">
        <f aca="false">SUMPRODUCT((K24:K26&lt;=$B$6)*(L24:L26*AN277+M24:M26*AO277*$B$8*AQ277)/(1+AL277/100)^K24:K26)+L27*AN277*AP277/(1+AL277/100)^$B$6</f>
        <v>9040602.36524376</v>
      </c>
      <c r="AT277" s="0" t="n">
        <f aca="false">AS277-AR277</f>
        <v>571287.252111942</v>
      </c>
      <c r="AU277" s="0" t="n">
        <f aca="true">RAND()</f>
        <v>0.0796823591874779</v>
      </c>
      <c r="AV277" s="0" t="n">
        <f aca="true">RAND()</f>
        <v>0.245313548370465</v>
      </c>
      <c r="AW277" s="0" t="n">
        <f aca="true">RAND()</f>
        <v>0.877719840972833</v>
      </c>
      <c r="AX277" s="0" t="n">
        <f aca="true">RAND()</f>
        <v>0.174534907407246</v>
      </c>
      <c r="AY277" s="0" t="n">
        <f aca="true">RAND()</f>
        <v>0.771442578885314</v>
      </c>
      <c r="AZ277" s="0" t="n">
        <f aca="true">RAND()</f>
        <v>0.834021831456575</v>
      </c>
    </row>
    <row r="278" customFormat="false" ht="15" hidden="false" customHeight="false" outlineLevel="0" collapsed="false">
      <c r="AK278" s="0" t="n">
        <v>265</v>
      </c>
      <c r="AL278" s="0" t="n">
        <f aca="false">IFERROR(IF(AU278&lt;($AM$6-$AL$6)/($AN$6-$AL$6),$AL$6+SQRT(AU278*($AN$6-$AL$6)*($AM$6-$AL$6)),$AN$6-SQRT((1-AU278)*($AN$6-$AL$6)*($AN$6-$AM$6))),$AM$6)</f>
        <v>2.73080801805436</v>
      </c>
      <c r="AM278" s="0" t="n">
        <f aca="false">IFERROR(IF(AV278&lt;($AM$7-$AL$7)/($AN$7-$AL$7),$AL$7+SQRT(AV278*($AN$7-$AL$7)*($AM$7-$AL$7)),$AN$7-SQRT((1-AV278)*($AN$7-$AL$7)*($AN$7-$AM$7))),$AM$7)</f>
        <v>1.02955127975269</v>
      </c>
      <c r="AN278" s="0" t="n">
        <f aca="false">IFERROR(IF(AW278&lt;($AM$8-$AL$8)/($AN$8-$AL$8),$AL$8+SQRT(AW278*($AN$8-$AL$8)*($AM$8-$AL$8)),$AN$8-SQRT((1-AW278)*($AN$8-$AL$8)*($AN$8-$AM$8))),$AM$8)</f>
        <v>1.03925068015361</v>
      </c>
      <c r="AO278" s="0" t="n">
        <f aca="false">IFERROR(IF(AX278&lt;($AM$9-$AL$9)/($AN$9-$AL$9),$AL$9+SQRT(AX278*($AN$9-$AL$9)*($AM$9-$AL$9)),$AN$9-SQRT((1-AX278)*($AN$9-$AL$9)*($AN$9-$AM$9))),$AM$9)</f>
        <v>1.17272903757476</v>
      </c>
      <c r="AP278" s="0" t="n">
        <f aca="false">IFERROR(IF(AY278&lt;($AM$10-$AL$10)/($AN$10-$AL$10),$AL$10+SQRT(AY278*($AN$10-$AL$10)*($AM$10-$AL$10)),$AN$10-SQRT((1-AY278)*($AN$10-$AL$10)*($AN$10-$AM$10))),$AM$10)</f>
        <v>0.853067442450876</v>
      </c>
      <c r="AQ278" s="0" t="n">
        <f aca="false">IFERROR(IF(AZ278&lt;($AM$11-$AL$11)/($AN$11-$AL$11),$AL$11+SQRT(AZ278*($AN$11-$AL$11)*($AM$11-$AL$11)),$AN$11-SQRT((1-AZ278)*($AN$11-$AL$11)*($AN$11-$AM$11))),$AM$11)</f>
        <v>0.620824770256074</v>
      </c>
      <c r="AR278" s="0" t="n">
        <f aca="false">SUMPRODUCT((B24:B31&lt;=$B$6)*(C24:C31*AM278+D24:D31*AO278*$B$8*AQ278)/(1+AL278/100)^B24:B31)+C32*AM278*AP278/(1+AL278/100)^$B$6</f>
        <v>9141027.82018878</v>
      </c>
      <c r="AS278" s="0" t="n">
        <f aca="false">SUMPRODUCT((K24:K26&lt;=$B$6)*(L24:L26*AN278+M24:M26*AO278*$B$8*AQ278)/(1+AL278/100)^K24:K26)+L27*AN278*AP278/(1+AL278/100)^$B$6</f>
        <v>8406443.08112531</v>
      </c>
      <c r="AT278" s="0" t="n">
        <f aca="false">AS278-AR278</f>
        <v>-734584.73906347</v>
      </c>
      <c r="AU278" s="0" t="n">
        <f aca="true">RAND()</f>
        <v>0.10681607185051</v>
      </c>
      <c r="AV278" s="0" t="n">
        <f aca="true">RAND()</f>
        <v>0.568020993256218</v>
      </c>
      <c r="AW278" s="0" t="n">
        <f aca="true">RAND()</f>
        <v>0.605197548304733</v>
      </c>
      <c r="AX278" s="0" t="n">
        <f aca="true">RAND()</f>
        <v>0.543748503152014</v>
      </c>
      <c r="AY278" s="0" t="n">
        <f aca="true">RAND()</f>
        <v>0.498626475675209</v>
      </c>
      <c r="AZ278" s="0" t="n">
        <f aca="true">RAND()</f>
        <v>0.420116462081072</v>
      </c>
    </row>
    <row r="279" customFormat="false" ht="15" hidden="false" customHeight="false" outlineLevel="0" collapsed="false">
      <c r="AK279" s="0" t="n">
        <v>266</v>
      </c>
      <c r="AL279" s="0" t="n">
        <f aca="false">IFERROR(IF(AU279&lt;($AM$6-$AL$6)/($AN$6-$AL$6),$AL$6+SQRT(AU279*($AN$6-$AL$6)*($AM$6-$AL$6)),$AN$6-SQRT((1-AU279)*($AN$6-$AL$6)*($AN$6-$AM$6))),$AM$6)</f>
        <v>3.38889446649815</v>
      </c>
      <c r="AM279" s="0" t="n">
        <f aca="false">IFERROR(IF(AV279&lt;($AM$7-$AL$7)/($AN$7-$AL$7),$AL$7+SQRT(AV279*($AN$7-$AL$7)*($AM$7-$AL$7)),$AN$7-SQRT((1-AV279)*($AN$7-$AL$7)*($AN$7-$AM$7))),$AM$7)</f>
        <v>0.919028862314047</v>
      </c>
      <c r="AN279" s="0" t="n">
        <f aca="false">IFERROR(IF(AW279&lt;($AM$8-$AL$8)/($AN$8-$AL$8),$AL$8+SQRT(AW279*($AN$8-$AL$8)*($AM$8-$AL$8)),$AN$8-SQRT((1-AW279)*($AN$8-$AL$8)*($AN$8-$AM$8))),$AM$8)</f>
        <v>1.00768838963766</v>
      </c>
      <c r="AO279" s="0" t="n">
        <f aca="false">IFERROR(IF(AX279&lt;($AM$9-$AL$9)/($AN$9-$AL$9),$AL$9+SQRT(AX279*($AN$9-$AL$9)*($AM$9-$AL$9)),$AN$9-SQRT((1-AX279)*($AN$9-$AL$9)*($AN$9-$AM$9))),$AM$9)</f>
        <v>1.35491602264204</v>
      </c>
      <c r="AP279" s="0" t="n">
        <f aca="false">IFERROR(IF(AY279&lt;($AM$10-$AL$10)/($AN$10-$AL$10),$AL$10+SQRT(AY279*($AN$10-$AL$10)*($AM$10-$AL$10)),$AN$10-SQRT((1-AY279)*($AN$10-$AL$10)*($AN$10-$AM$10))),$AM$10)</f>
        <v>0.880722767696967</v>
      </c>
      <c r="AQ279" s="0" t="n">
        <f aca="false">IFERROR(IF(AZ279&lt;($AM$11-$AL$11)/($AN$11-$AL$11),$AL$11+SQRT(AZ279*($AN$11-$AL$11)*($AM$11-$AL$11)),$AN$11-SQRT((1-AZ279)*($AN$11-$AL$11)*($AN$11-$AM$11))),$AM$11)</f>
        <v>0.779400336802639</v>
      </c>
      <c r="AR279" s="0" t="n">
        <f aca="false">SUMPRODUCT((B24:B31&lt;=$B$6)*(C24:C31*AM279+D24:D31*AO279*$B$8*AQ279)/(1+AL279/100)^B24:B31)+C32*AM279*AP279/(1+AL279/100)^$B$6</f>
        <v>7965894.83733755</v>
      </c>
      <c r="AS279" s="0" t="n">
        <f aca="false">SUMPRODUCT((K24:K26&lt;=$B$6)*(L24:L26*AN279+M24:M26*AO279*$B$8*AQ279)/(1+AL279/100)^K24:K26)+L27*AN279*AP279/(1+AL279/100)^$B$6</f>
        <v>8240809.49751651</v>
      </c>
      <c r="AT279" s="0" t="n">
        <f aca="false">AS279-AR279</f>
        <v>274914.660178953</v>
      </c>
      <c r="AU279" s="0" t="n">
        <f aca="true">RAND()</f>
        <v>0.347995841295615</v>
      </c>
      <c r="AV279" s="0" t="n">
        <f aca="true">RAND()</f>
        <v>0.157420778486404</v>
      </c>
      <c r="AW279" s="0" t="n">
        <f aca="true">RAND()</f>
        <v>0.47808963096541</v>
      </c>
      <c r="AX279" s="0" t="n">
        <f aca="true">RAND()</f>
        <v>0.722577774770688</v>
      </c>
      <c r="AY279" s="0" t="n">
        <f aca="true">RAND()</f>
        <v>0.579799303371355</v>
      </c>
      <c r="AZ279" s="0" t="n">
        <f aca="true">RAND()</f>
        <v>0.801370565702901</v>
      </c>
    </row>
    <row r="280" customFormat="false" ht="15" hidden="false" customHeight="false" outlineLevel="0" collapsed="false">
      <c r="AK280" s="0" t="n">
        <v>267</v>
      </c>
      <c r="AL280" s="0" t="n">
        <f aca="false">IFERROR(IF(AU280&lt;($AM$6-$AL$6)/($AN$6-$AL$6),$AL$6+SQRT(AU280*($AN$6-$AL$6)*($AM$6-$AL$6)),$AN$6-SQRT((1-AU280)*($AN$6-$AL$6)*($AN$6-$AM$6))),$AM$6)</f>
        <v>4.53712007047691</v>
      </c>
      <c r="AM280" s="0" t="n">
        <f aca="false">IFERROR(IF(AV280&lt;($AM$7-$AL$7)/($AN$7-$AL$7),$AL$7+SQRT(AV280*($AN$7-$AL$7)*($AM$7-$AL$7)),$AN$7-SQRT((1-AV280)*($AN$7-$AL$7)*($AN$7-$AM$7))),$AM$7)</f>
        <v>1.14216641618347</v>
      </c>
      <c r="AN280" s="0" t="n">
        <f aca="false">IFERROR(IF(AW280&lt;($AM$8-$AL$8)/($AN$8-$AL$8),$AL$8+SQRT(AW280*($AN$8-$AL$8)*($AM$8-$AL$8)),$AN$8-SQRT((1-AW280)*($AN$8-$AL$8)*($AN$8-$AM$8))),$AM$8)</f>
        <v>1.14138178648405</v>
      </c>
      <c r="AO280" s="0" t="n">
        <f aca="false">IFERROR(IF(AX280&lt;($AM$9-$AL$9)/($AN$9-$AL$9),$AL$9+SQRT(AX280*($AN$9-$AL$9)*($AM$9-$AL$9)),$AN$9-SQRT((1-AX280)*($AN$9-$AL$9)*($AN$9-$AM$9))),$AM$9)</f>
        <v>1.43122440121346</v>
      </c>
      <c r="AP280" s="0" t="n">
        <f aca="false">IFERROR(IF(AY280&lt;($AM$10-$AL$10)/($AN$10-$AL$10),$AL$10+SQRT(AY280*($AN$10-$AL$10)*($AM$10-$AL$10)),$AN$10-SQRT((1-AY280)*($AN$10-$AL$10)*($AN$10-$AM$10))),$AM$10)</f>
        <v>0.770502818959787</v>
      </c>
      <c r="AQ280" s="0" t="n">
        <f aca="false">IFERROR(IF(AZ280&lt;($AM$11-$AL$11)/($AN$11-$AL$11),$AL$11+SQRT(AZ280*($AN$11-$AL$11)*($AM$11-$AL$11)),$AN$11-SQRT((1-AZ280)*($AN$11-$AL$11)*($AN$11-$AM$11))),$AM$11)</f>
        <v>0.700898314863746</v>
      </c>
      <c r="AR280" s="0" t="n">
        <f aca="false">SUMPRODUCT((B24:B31&lt;=$B$6)*(C24:C31*AM280+D24:D31*AO280*$B$8*AQ280)/(1+AL280/100)^B24:B31)+C32*AM280*AP280/(1+AL280/100)^$B$6</f>
        <v>9239714.24339745</v>
      </c>
      <c r="AS280" s="0" t="n">
        <f aca="false">SUMPRODUCT((K24:K26&lt;=$B$6)*(L24:L26*AN280+M24:M26*AO280*$B$8*AQ280)/(1+AL280/100)^K24:K26)+L27*AN280*AP280/(1+AL280/100)^$B$6</f>
        <v>9491523.19050583</v>
      </c>
      <c r="AT280" s="0" t="n">
        <f aca="false">AS280-AR280</f>
        <v>251808.947108386</v>
      </c>
      <c r="AU280" s="0" t="n">
        <f aca="true">RAND()</f>
        <v>0.696711122637617</v>
      </c>
      <c r="AV280" s="0" t="n">
        <f aca="true">RAND()</f>
        <v>0.896639272900299</v>
      </c>
      <c r="AW280" s="0" t="n">
        <f aca="true">RAND()</f>
        <v>0.895129632823146</v>
      </c>
      <c r="AX280" s="0" t="n">
        <f aca="true">RAND()</f>
        <v>0.784329545483345</v>
      </c>
      <c r="AY280" s="0" t="n">
        <f aca="true">RAND()</f>
        <v>0.292687100260764</v>
      </c>
      <c r="AZ280" s="0" t="n">
        <f aca="true">RAND()</f>
        <v>0.6348497222394</v>
      </c>
    </row>
    <row r="281" customFormat="false" ht="15" hidden="false" customHeight="false" outlineLevel="0" collapsed="false">
      <c r="AK281" s="0" t="n">
        <v>268</v>
      </c>
      <c r="AL281" s="0" t="n">
        <f aca="false">IFERROR(IF(AU281&lt;($AM$6-$AL$6)/($AN$6-$AL$6),$AL$6+SQRT(AU281*($AN$6-$AL$6)*($AM$6-$AL$6)),$AN$6-SQRT((1-AU281)*($AN$6-$AL$6)*($AN$6-$AM$6))),$AM$6)</f>
        <v>3.36353870540922</v>
      </c>
      <c r="AM281" s="0" t="n">
        <f aca="false">IFERROR(IF(AV281&lt;($AM$7-$AL$7)/($AN$7-$AL$7),$AL$7+SQRT(AV281*($AN$7-$AL$7)*($AM$7-$AL$7)),$AN$7-SQRT((1-AV281)*($AN$7-$AL$7)*($AN$7-$AM$7))),$AM$7)</f>
        <v>1.03891936540429</v>
      </c>
      <c r="AN281" s="0" t="n">
        <f aca="false">IFERROR(IF(AW281&lt;($AM$8-$AL$8)/($AN$8-$AL$8),$AL$8+SQRT(AW281*($AN$8-$AL$8)*($AM$8-$AL$8)),$AN$8-SQRT((1-AW281)*($AN$8-$AL$8)*($AN$8-$AM$8))),$AM$8)</f>
        <v>1.13012503005385</v>
      </c>
      <c r="AO281" s="0" t="n">
        <f aca="false">IFERROR(IF(AX281&lt;($AM$9-$AL$9)/($AN$9-$AL$9),$AL$9+SQRT(AX281*($AN$9-$AL$9)*($AM$9-$AL$9)),$AN$9-SQRT((1-AX281)*($AN$9-$AL$9)*($AN$9-$AM$9))),$AM$9)</f>
        <v>0.862219074506612</v>
      </c>
      <c r="AP281" s="0" t="n">
        <f aca="false">IFERROR(IF(AY281&lt;($AM$10-$AL$10)/($AN$10-$AL$10),$AL$10+SQRT(AY281*($AN$10-$AL$10)*($AM$10-$AL$10)),$AN$10-SQRT((1-AY281)*($AN$10-$AL$10)*($AN$10-$AM$10))),$AM$10)</f>
        <v>0.760653065002149</v>
      </c>
      <c r="AQ281" s="0" t="n">
        <f aca="false">IFERROR(IF(AZ281&lt;($AM$11-$AL$11)/($AN$11-$AL$11),$AL$11+SQRT(AZ281*($AN$11-$AL$11)*($AM$11-$AL$11)),$AN$11-SQRT((1-AZ281)*($AN$11-$AL$11)*($AN$11-$AM$11))),$AM$11)</f>
        <v>0.632013762066636</v>
      </c>
      <c r="AR281" s="0" t="n">
        <f aca="false">SUMPRODUCT((B24:B31&lt;=$B$6)*(C24:C31*AM281+D24:D31*AO281*$B$8*AQ281)/(1+AL281/100)^B24:B31)+C32*AM281*AP281/(1+AL281/100)^$B$6</f>
        <v>8839028.01093929</v>
      </c>
      <c r="AS281" s="0" t="n">
        <f aca="false">SUMPRODUCT((K24:K26&lt;=$B$6)*(L24:L26*AN281+M24:M26*AO281*$B$8*AQ281)/(1+AL281/100)^K24:K26)+L27*AN281*AP281/(1+AL281/100)^$B$6</f>
        <v>9276274.11424287</v>
      </c>
      <c r="AT281" s="0" t="n">
        <f aca="false">AS281-AR281</f>
        <v>437246.103303574</v>
      </c>
      <c r="AU281" s="0" t="n">
        <f aca="true">RAND()</f>
        <v>0.338807462647156</v>
      </c>
      <c r="AV281" s="0" t="n">
        <f aca="true">RAND()</f>
        <v>0.603955250654872</v>
      </c>
      <c r="AW281" s="0" t="n">
        <f aca="true">RAND()</f>
        <v>0.872266591825871</v>
      </c>
      <c r="AX281" s="0" t="n">
        <f aca="true">RAND()</f>
        <v>0.174936877248568</v>
      </c>
      <c r="AY281" s="0" t="n">
        <f aca="true">RAND()</f>
        <v>0.271760081180059</v>
      </c>
      <c r="AZ281" s="0" t="n">
        <f aca="true">RAND()</f>
        <v>0.449931176333227</v>
      </c>
    </row>
    <row r="282" customFormat="false" ht="15" hidden="false" customHeight="false" outlineLevel="0" collapsed="false">
      <c r="AK282" s="0" t="n">
        <v>269</v>
      </c>
      <c r="AL282" s="0" t="n">
        <f aca="false">IFERROR(IF(AU282&lt;($AM$6-$AL$6)/($AN$6-$AL$6),$AL$6+SQRT(AU282*($AN$6-$AL$6)*($AM$6-$AL$6)),$AN$6-SQRT((1-AU282)*($AN$6-$AL$6)*($AN$6-$AM$6))),$AM$6)</f>
        <v>5.77892737254458</v>
      </c>
      <c r="AM282" s="0" t="n">
        <f aca="false">IFERROR(IF(AV282&lt;($AM$7-$AL$7)/($AN$7-$AL$7),$AL$7+SQRT(AV282*($AN$7-$AL$7)*($AM$7-$AL$7)),$AN$7-SQRT((1-AV282)*($AN$7-$AL$7)*($AN$7-$AM$7))),$AM$7)</f>
        <v>1.0806527867179</v>
      </c>
      <c r="AN282" s="0" t="n">
        <f aca="false">IFERROR(IF(AW282&lt;($AM$8-$AL$8)/($AN$8-$AL$8),$AL$8+SQRT(AW282*($AN$8-$AL$8)*($AM$8-$AL$8)),$AN$8-SQRT((1-AW282)*($AN$8-$AL$8)*($AN$8-$AM$8))),$AM$8)</f>
        <v>0.896667819966443</v>
      </c>
      <c r="AO282" s="0" t="n">
        <f aca="false">IFERROR(IF(AX282&lt;($AM$9-$AL$9)/($AN$9-$AL$9),$AL$9+SQRT(AX282*($AN$9-$AL$9)*($AM$9-$AL$9)),$AN$9-SQRT((1-AX282)*($AN$9-$AL$9)*($AN$9-$AM$9))),$AM$9)</f>
        <v>1.18398705732435</v>
      </c>
      <c r="AP282" s="0" t="n">
        <f aca="false">IFERROR(IF(AY282&lt;($AM$10-$AL$10)/($AN$10-$AL$10),$AL$10+SQRT(AY282*($AN$10-$AL$10)*($AM$10-$AL$10)),$AN$10-SQRT((1-AY282)*($AN$10-$AL$10)*($AN$10-$AM$10))),$AM$10)</f>
        <v>0.921953796923523</v>
      </c>
      <c r="AQ282" s="0" t="n">
        <f aca="false">IFERROR(IF(AZ282&lt;($AM$11-$AL$11)/($AN$11-$AL$11),$AL$11+SQRT(AZ282*($AN$11-$AL$11)*($AM$11-$AL$11)),$AN$11-SQRT((1-AZ282)*($AN$11-$AL$11)*($AN$11-$AM$11))),$AM$11)</f>
        <v>0.74681369750782</v>
      </c>
      <c r="AR282" s="0" t="n">
        <f aca="false">SUMPRODUCT((B24:B31&lt;=$B$6)*(C24:C31*AM282+D24:D31*AO282*$B$8*AQ282)/(1+AL282/100)^B24:B31)+C32*AM282*AP282/(1+AL282/100)^$B$6</f>
        <v>8240868.02948584</v>
      </c>
      <c r="AS282" s="0" t="n">
        <f aca="false">SUMPRODUCT((K24:K26&lt;=$B$6)*(L24:L26*AN282+M24:M26*AO282*$B$8*AQ282)/(1+AL282/100)^K24:K26)+L27*AN282*AP282/(1+AL282/100)^$B$6</f>
        <v>7452879.30197423</v>
      </c>
      <c r="AT282" s="0" t="n">
        <f aca="false">AS282-AR282</f>
        <v>-787988.727511603</v>
      </c>
      <c r="AU282" s="0" t="n">
        <f aca="true">RAND()</f>
        <v>0.925449081923956</v>
      </c>
      <c r="AV282" s="0" t="n">
        <f aca="true">RAND()</f>
        <v>0.745080189809675</v>
      </c>
      <c r="AW282" s="0" t="n">
        <f aca="true">RAND()</f>
        <v>0.103829637967385</v>
      </c>
      <c r="AX282" s="0" t="n">
        <f aca="true">RAND()</f>
        <v>0.556081918257219</v>
      </c>
      <c r="AY282" s="0" t="n">
        <f aca="true">RAND()</f>
        <v>0.712180026952711</v>
      </c>
      <c r="AZ282" s="0" t="n">
        <f aca="true">RAND()</f>
        <v>0.738353862164645</v>
      </c>
    </row>
    <row r="283" customFormat="false" ht="15" hidden="false" customHeight="false" outlineLevel="0" collapsed="false">
      <c r="AK283" s="0" t="n">
        <v>270</v>
      </c>
      <c r="AL283" s="0" t="n">
        <f aca="false">IFERROR(IF(AU283&lt;($AM$6-$AL$6)/($AN$6-$AL$6),$AL$6+SQRT(AU283*($AN$6-$AL$6)*($AM$6-$AL$6)),$AN$6-SQRT((1-AU283)*($AN$6-$AL$6)*($AN$6-$AM$6))),$AM$6)</f>
        <v>4.81846160534105</v>
      </c>
      <c r="AM283" s="0" t="n">
        <f aca="false">IFERROR(IF(AV283&lt;($AM$7-$AL$7)/($AN$7-$AL$7),$AL$7+SQRT(AV283*($AN$7-$AL$7)*($AM$7-$AL$7)),$AN$7-SQRT((1-AV283)*($AN$7-$AL$7)*($AN$7-$AM$7))),$AM$7)</f>
        <v>0.989388594692411</v>
      </c>
      <c r="AN283" s="0" t="n">
        <f aca="false">IFERROR(IF(AW283&lt;($AM$8-$AL$8)/($AN$8-$AL$8),$AL$8+SQRT(AW283*($AN$8-$AL$8)*($AM$8-$AL$8)),$AN$8-SQRT((1-AW283)*($AN$8-$AL$8)*($AN$8-$AM$8))),$AM$8)</f>
        <v>1.12392944725927</v>
      </c>
      <c r="AO283" s="0" t="n">
        <f aca="false">IFERROR(IF(AX283&lt;($AM$9-$AL$9)/($AN$9-$AL$9),$AL$9+SQRT(AX283*($AN$9-$AL$9)*($AM$9-$AL$9)),$AN$9-SQRT((1-AX283)*($AN$9-$AL$9)*($AN$9-$AM$9))),$AM$9)</f>
        <v>0.676362376616865</v>
      </c>
      <c r="AP283" s="0" t="n">
        <f aca="false">IFERROR(IF(AY283&lt;($AM$10-$AL$10)/($AN$10-$AL$10),$AL$10+SQRT(AY283*($AN$10-$AL$10)*($AM$10-$AL$10)),$AN$10-SQRT((1-AY283)*($AN$10-$AL$10)*($AN$10-$AM$10))),$AM$10)</f>
        <v>0.997351268615132</v>
      </c>
      <c r="AQ283" s="0" t="n">
        <f aca="false">IFERROR(IF(AZ283&lt;($AM$11-$AL$11)/($AN$11-$AL$11),$AL$11+SQRT(AZ283*($AN$11-$AL$11)*($AM$11-$AL$11)),$AN$11-SQRT((1-AZ283)*($AN$11-$AL$11)*($AN$11-$AM$11))),$AM$11)</f>
        <v>0.794975981277463</v>
      </c>
      <c r="AR283" s="0" t="n">
        <f aca="false">SUMPRODUCT((B24:B31&lt;=$B$6)*(C24:C31*AM283+D24:D31*AO283*$B$8*AQ283)/(1+AL283/100)^B24:B31)+C32*AM283*AP283/(1+AL283/100)^$B$6</f>
        <v>7799893.59760896</v>
      </c>
      <c r="AS283" s="0" t="n">
        <f aca="false">SUMPRODUCT((K24:K26&lt;=$B$6)*(L24:L26*AN283+M24:M26*AO283*$B$8*AQ283)/(1+AL283/100)^K24:K26)+L27*AN283*AP283/(1+AL283/100)^$B$6</f>
        <v>9195698.81431169</v>
      </c>
      <c r="AT283" s="0" t="n">
        <f aca="false">AS283-AR283</f>
        <v>1395805.21670272</v>
      </c>
      <c r="AU283" s="0" t="n">
        <f aca="true">RAND()</f>
        <v>0.762044511631442</v>
      </c>
      <c r="AV283" s="0" t="n">
        <f aca="true">RAND()</f>
        <v>0.398533775550735</v>
      </c>
      <c r="AW283" s="0" t="n">
        <f aca="true">RAND()</f>
        <v>0.858721917614646</v>
      </c>
      <c r="AX283" s="0" t="n">
        <f aca="true">RAND()</f>
        <v>0.0414715838479319</v>
      </c>
      <c r="AY283" s="0" t="n">
        <f aca="true">RAND()</f>
        <v>0.989433137572325</v>
      </c>
      <c r="AZ283" s="0" t="n">
        <f aca="true">RAND()</f>
        <v>0.828429190803514</v>
      </c>
    </row>
    <row r="284" customFormat="false" ht="15" hidden="false" customHeight="false" outlineLevel="0" collapsed="false">
      <c r="AK284" s="0" t="n">
        <v>271</v>
      </c>
      <c r="AL284" s="0" t="n">
        <f aca="false">IFERROR(IF(AU284&lt;($AM$6-$AL$6)/($AN$6-$AL$6),$AL$6+SQRT(AU284*($AN$6-$AL$6)*($AM$6-$AL$6)),$AN$6-SQRT((1-AU284)*($AN$6-$AL$6)*($AN$6-$AM$6))),$AM$6)</f>
        <v>3.01907818081758</v>
      </c>
      <c r="AM284" s="0" t="n">
        <f aca="false">IFERROR(IF(AV284&lt;($AM$7-$AL$7)/($AN$7-$AL$7),$AL$7+SQRT(AV284*($AN$7-$AL$7)*($AM$7-$AL$7)),$AN$7-SQRT((1-AV284)*($AN$7-$AL$7)*($AN$7-$AM$7))),$AM$7)</f>
        <v>0.978724825103196</v>
      </c>
      <c r="AN284" s="0" t="n">
        <f aca="false">IFERROR(IF(AW284&lt;($AM$8-$AL$8)/($AN$8-$AL$8),$AL$8+SQRT(AW284*($AN$8-$AL$8)*($AM$8-$AL$8)),$AN$8-SQRT((1-AW284)*($AN$8-$AL$8)*($AN$8-$AM$8))),$AM$8)</f>
        <v>0.868958952989779</v>
      </c>
      <c r="AO284" s="0" t="n">
        <f aca="false">IFERROR(IF(AX284&lt;($AM$9-$AL$9)/($AN$9-$AL$9),$AL$9+SQRT(AX284*($AN$9-$AL$9)*($AM$9-$AL$9)),$AN$9-SQRT((1-AX284)*($AN$9-$AL$9)*($AN$9-$AM$9))),$AM$9)</f>
        <v>1.11143247004352</v>
      </c>
      <c r="AP284" s="0" t="n">
        <f aca="false">IFERROR(IF(AY284&lt;($AM$10-$AL$10)/($AN$10-$AL$10),$AL$10+SQRT(AY284*($AN$10-$AL$10)*($AM$10-$AL$10)),$AN$10-SQRT((1-AY284)*($AN$10-$AL$10)*($AN$10-$AM$10))),$AM$10)</f>
        <v>0.999468151867524</v>
      </c>
      <c r="AQ284" s="0" t="n">
        <f aca="false">IFERROR(IF(AZ284&lt;($AM$11-$AL$11)/($AN$11-$AL$11),$AL$11+SQRT(AZ284*($AN$11-$AL$11)*($AM$11-$AL$11)),$AN$11-SQRT((1-AZ284)*($AN$11-$AL$11)*($AN$11-$AM$11))),$AM$11)</f>
        <v>0.763069503997666</v>
      </c>
      <c r="AR284" s="0" t="n">
        <f aca="false">SUMPRODUCT((B24:B31&lt;=$B$6)*(C24:C31*AM284+D24:D31*AO284*$B$8*AQ284)/(1+AL284/100)^B24:B31)+C32*AM284*AP284/(1+AL284/100)^$B$6</f>
        <v>8571267.84163486</v>
      </c>
      <c r="AS284" s="0" t="n">
        <f aca="false">SUMPRODUCT((K24:K26&lt;=$B$6)*(L24:L26*AN284+M24:M26*AO284*$B$8*AQ284)/(1+AL284/100)^K24:K26)+L27*AN284*AP284/(1+AL284/100)^$B$6</f>
        <v>6976960.62226505</v>
      </c>
      <c r="AT284" s="0" t="n">
        <f aca="false">AS284-AR284</f>
        <v>-1594307.21936982</v>
      </c>
      <c r="AU284" s="0" t="n">
        <f aca="true">RAND()</f>
        <v>0.207613073477868</v>
      </c>
      <c r="AV284" s="0" t="n">
        <f aca="true">RAND()</f>
        <v>0.354917367868533</v>
      </c>
      <c r="AW284" s="0" t="n">
        <f aca="true">RAND()</f>
        <v>0.0528370799716282</v>
      </c>
      <c r="AX284" s="0" t="n">
        <f aca="true">RAND()</f>
        <v>0.473631829804696</v>
      </c>
      <c r="AY284" s="0" t="n">
        <f aca="true">RAND()</f>
        <v>0.99787373891984</v>
      </c>
      <c r="AZ284" s="0" t="n">
        <f aca="true">RAND()</f>
        <v>0.77087322475138</v>
      </c>
    </row>
    <row r="285" customFormat="false" ht="15" hidden="false" customHeight="false" outlineLevel="0" collapsed="false">
      <c r="AK285" s="0" t="n">
        <v>272</v>
      </c>
      <c r="AL285" s="0" t="n">
        <f aca="false">IFERROR(IF(AU285&lt;($AM$6-$AL$6)/($AN$6-$AL$6),$AL$6+SQRT(AU285*($AN$6-$AL$6)*($AM$6-$AL$6)),$AN$6-SQRT((1-AU285)*($AN$6-$AL$6)*($AN$6-$AM$6))),$AM$6)</f>
        <v>3.42055226055335</v>
      </c>
      <c r="AM285" s="0" t="n">
        <f aca="false">IFERROR(IF(AV285&lt;($AM$7-$AL$7)/($AN$7-$AL$7),$AL$7+SQRT(AV285*($AN$7-$AL$7)*($AM$7-$AL$7)),$AN$7-SQRT((1-AV285)*($AN$7-$AL$7)*($AN$7-$AM$7))),$AM$7)</f>
        <v>0.934324542299076</v>
      </c>
      <c r="AN285" s="0" t="n">
        <f aca="false">IFERROR(IF(AW285&lt;($AM$8-$AL$8)/($AN$8-$AL$8),$AL$8+SQRT(AW285*($AN$8-$AL$8)*($AM$8-$AL$8)),$AN$8-SQRT((1-AW285)*($AN$8-$AL$8)*($AN$8-$AM$8))),$AM$8)</f>
        <v>1.04483432648599</v>
      </c>
      <c r="AO285" s="0" t="n">
        <f aca="false">IFERROR(IF(AX285&lt;($AM$9-$AL$9)/($AN$9-$AL$9),$AL$9+SQRT(AX285*($AN$9-$AL$9)*($AM$9-$AL$9)),$AN$9-SQRT((1-AX285)*($AN$9-$AL$9)*($AN$9-$AM$9))),$AM$9)</f>
        <v>1.17408797012281</v>
      </c>
      <c r="AP285" s="0" t="n">
        <f aca="false">IFERROR(IF(AY285&lt;($AM$10-$AL$10)/($AN$10-$AL$10),$AL$10+SQRT(AY285*($AN$10-$AL$10)*($AM$10-$AL$10)),$AN$10-SQRT((1-AY285)*($AN$10-$AL$10)*($AN$10-$AM$10))),$AM$10)</f>
        <v>0.996089739303032</v>
      </c>
      <c r="AQ285" s="0" t="n">
        <f aca="false">IFERROR(IF(AZ285&lt;($AM$11-$AL$11)/($AN$11-$AL$11),$AL$11+SQRT(AZ285*($AN$11-$AL$11)*($AM$11-$AL$11)),$AN$11-SQRT((1-AZ285)*($AN$11-$AL$11)*($AN$11-$AM$11))),$AM$11)</f>
        <v>0.688844404112838</v>
      </c>
      <c r="AR285" s="0" t="n">
        <f aca="false">SUMPRODUCT((B24:B31&lt;=$B$6)*(C24:C31*AM285+D24:D31*AO285*$B$8*AQ285)/(1+AL285/100)^B24:B31)+C32*AM285*AP285/(1+AL285/100)^$B$6</f>
        <v>7994414.04538428</v>
      </c>
      <c r="AS285" s="0" t="n">
        <f aca="false">SUMPRODUCT((K24:K26&lt;=$B$6)*(L24:L26*AN285+M24:M26*AO285*$B$8*AQ285)/(1+AL285/100)^K24:K26)+L27*AN285*AP285/(1+AL285/100)^$B$6</f>
        <v>8424971.82970701</v>
      </c>
      <c r="AT285" s="0" t="n">
        <f aca="false">AS285-AR285</f>
        <v>430557.784322729</v>
      </c>
      <c r="AU285" s="0" t="n">
        <f aca="true">RAND()</f>
        <v>0.359377694028513</v>
      </c>
      <c r="AV285" s="0" t="n">
        <f aca="true">RAND()</f>
        <v>0.200478696265068</v>
      </c>
      <c r="AW285" s="0" t="n">
        <f aca="true">RAND()</f>
        <v>0.625840412547049</v>
      </c>
      <c r="AX285" s="0" t="n">
        <f aca="true">RAND()</f>
        <v>0.545246212602761</v>
      </c>
      <c r="AY285" s="0" t="n">
        <f aca="true">RAND()</f>
        <v>0.984420117767001</v>
      </c>
      <c r="AZ285" s="0" t="n">
        <f aca="true">RAND()</f>
        <v>0.604825286318796</v>
      </c>
    </row>
    <row r="286" customFormat="false" ht="15" hidden="false" customHeight="false" outlineLevel="0" collapsed="false">
      <c r="AK286" s="0" t="n">
        <v>273</v>
      </c>
      <c r="AL286" s="0" t="n">
        <f aca="false">IFERROR(IF(AU286&lt;($AM$6-$AL$6)/($AN$6-$AL$6),$AL$6+SQRT(AU286*($AN$6-$AL$6)*($AM$6-$AL$6)),$AN$6-SQRT((1-AU286)*($AN$6-$AL$6)*($AN$6-$AM$6))),$AM$6)</f>
        <v>3.40250113242965</v>
      </c>
      <c r="AM286" s="0" t="n">
        <f aca="false">IFERROR(IF(AV286&lt;($AM$7-$AL$7)/($AN$7-$AL$7),$AL$7+SQRT(AV286*($AN$7-$AL$7)*($AM$7-$AL$7)),$AN$7-SQRT((1-AV286)*($AN$7-$AL$7)*($AN$7-$AM$7))),$AM$7)</f>
        <v>1.02421294618813</v>
      </c>
      <c r="AN286" s="0" t="n">
        <f aca="false">IFERROR(IF(AW286&lt;($AM$8-$AL$8)/($AN$8-$AL$8),$AL$8+SQRT(AW286*($AN$8-$AL$8)*($AM$8-$AL$8)),$AN$8-SQRT((1-AW286)*($AN$8-$AL$8)*($AN$8-$AM$8))),$AM$8)</f>
        <v>1.14811532804378</v>
      </c>
      <c r="AO286" s="0" t="n">
        <f aca="false">IFERROR(IF(AX286&lt;($AM$9-$AL$9)/($AN$9-$AL$9),$AL$9+SQRT(AX286*($AN$9-$AL$9)*($AM$9-$AL$9)),$AN$9-SQRT((1-AX286)*($AN$9-$AL$9)*($AN$9-$AM$9))),$AM$9)</f>
        <v>1.84061864310136</v>
      </c>
      <c r="AP286" s="0" t="n">
        <f aca="false">IFERROR(IF(AY286&lt;($AM$10-$AL$10)/($AN$10-$AL$10),$AL$10+SQRT(AY286*($AN$10-$AL$10)*($AM$10-$AL$10)),$AN$10-SQRT((1-AY286)*($AN$10-$AL$10)*($AN$10-$AM$10))),$AM$10)</f>
        <v>0.970438190352097</v>
      </c>
      <c r="AQ286" s="0" t="n">
        <f aca="false">IFERROR(IF(AZ286&lt;($AM$11-$AL$11)/($AN$11-$AL$11),$AL$11+SQRT(AZ286*($AN$11-$AL$11)*($AM$11-$AL$11)),$AN$11-SQRT((1-AZ286)*($AN$11-$AL$11)*($AN$11-$AM$11))),$AM$11)</f>
        <v>0.813147142849797</v>
      </c>
      <c r="AR286" s="0" t="n">
        <f aca="false">SUMPRODUCT((B24:B31&lt;=$B$6)*(C24:C31*AM286+D24:D31*AO286*$B$8*AQ286)/(1+AL286/100)^B24:B31)+C32*AM286*AP286/(1+AL286/100)^$B$6</f>
        <v>8955319.40225281</v>
      </c>
      <c r="AS286" s="0" t="n">
        <f aca="false">SUMPRODUCT((K24:K26&lt;=$B$6)*(L24:L26*AN286+M24:M26*AO286*$B$8*AQ286)/(1+AL286/100)^K24:K26)+L27*AN286*AP286/(1+AL286/100)^$B$6</f>
        <v>9342637.0779424</v>
      </c>
      <c r="AT286" s="0" t="n">
        <f aca="false">AS286-AR286</f>
        <v>387317.675689587</v>
      </c>
      <c r="AU286" s="0" t="n">
        <f aca="true">RAND()</f>
        <v>0.352900094891503</v>
      </c>
      <c r="AV286" s="0" t="n">
        <f aca="true">RAND()</f>
        <v>0.546846278497367</v>
      </c>
      <c r="AW286" s="0" t="n">
        <f aca="true">RAND()</f>
        <v>0.907729009958879</v>
      </c>
      <c r="AX286" s="0" t="n">
        <f aca="true">RAND()</f>
        <v>0.983065055382099</v>
      </c>
      <c r="AY286" s="0" t="n">
        <f aca="true">RAND()</f>
        <v>0.885248363767024</v>
      </c>
      <c r="AZ286" s="0" t="n">
        <f aca="true">RAND()</f>
        <v>0.857493917448187</v>
      </c>
    </row>
    <row r="287" customFormat="false" ht="15" hidden="false" customHeight="false" outlineLevel="0" collapsed="false">
      <c r="AK287" s="0" t="n">
        <v>274</v>
      </c>
      <c r="AL287" s="0" t="n">
        <f aca="false">IFERROR(IF(AU287&lt;($AM$6-$AL$6)/($AN$6-$AL$6),$AL$6+SQRT(AU287*($AN$6-$AL$6)*($AM$6-$AL$6)),$AN$6-SQRT((1-AU287)*($AN$6-$AL$6)*($AN$6-$AM$6))),$AM$6)</f>
        <v>3.04750078161731</v>
      </c>
      <c r="AM287" s="0" t="n">
        <f aca="false">IFERROR(IF(AV287&lt;($AM$7-$AL$7)/($AN$7-$AL$7),$AL$7+SQRT(AV287*($AN$7-$AL$7)*($AM$7-$AL$7)),$AN$7-SQRT((1-AV287)*($AN$7-$AL$7)*($AN$7-$AM$7))),$AM$7)</f>
        <v>0.958247895559159</v>
      </c>
      <c r="AN287" s="0" t="n">
        <f aca="false">IFERROR(IF(AW287&lt;($AM$8-$AL$8)/($AN$8-$AL$8),$AL$8+SQRT(AW287*($AN$8-$AL$8)*($AM$8-$AL$8)),$AN$8-SQRT((1-AW287)*($AN$8-$AL$8)*($AN$8-$AM$8))),$AM$8)</f>
        <v>1.06844759256489</v>
      </c>
      <c r="AO287" s="0" t="n">
        <f aca="false">IFERROR(IF(AX287&lt;($AM$9-$AL$9)/($AN$9-$AL$9),$AL$9+SQRT(AX287*($AN$9-$AL$9)*($AM$9-$AL$9)),$AN$9-SQRT((1-AX287)*($AN$9-$AL$9)*($AN$9-$AM$9))),$AM$9)</f>
        <v>1.79152151188872</v>
      </c>
      <c r="AP287" s="0" t="n">
        <f aca="false">IFERROR(IF(AY287&lt;($AM$10-$AL$10)/($AN$10-$AL$10),$AL$10+SQRT(AY287*($AN$10-$AL$10)*($AM$10-$AL$10)),$AN$10-SQRT((1-AY287)*($AN$10-$AL$10)*($AN$10-$AM$10))),$AM$10)</f>
        <v>0.719388874451835</v>
      </c>
      <c r="AQ287" s="0" t="n">
        <f aca="false">IFERROR(IF(AZ287&lt;($AM$11-$AL$11)/($AN$11-$AL$11),$AL$11+SQRT(AZ287*($AN$11-$AL$11)*($AM$11-$AL$11)),$AN$11-SQRT((1-AZ287)*($AN$11-$AL$11)*($AN$11-$AM$11))),$AM$11)</f>
        <v>0.917503195481571</v>
      </c>
      <c r="AR287" s="0" t="n">
        <f aca="false">SUMPRODUCT((B24:B31&lt;=$B$6)*(C24:C31*AM287+D24:D31*AO287*$B$8*AQ287)/(1+AL287/100)^B24:B31)+C32*AM287*AP287/(1+AL287/100)^$B$6</f>
        <v>8662094.77132549</v>
      </c>
      <c r="AS287" s="0" t="n">
        <f aca="false">SUMPRODUCT((K24:K26&lt;=$B$6)*(L24:L26*AN287+M24:M26*AO287*$B$8*AQ287)/(1+AL287/100)^K24:K26)+L27*AN287*AP287/(1+AL287/100)^$B$6</f>
        <v>8908174.42092835</v>
      </c>
      <c r="AT287" s="0" t="n">
        <f aca="false">AS287-AR287</f>
        <v>246079.649602857</v>
      </c>
      <c r="AU287" s="0" t="n">
        <f aca="true">RAND()</f>
        <v>0.218887496434209</v>
      </c>
      <c r="AV287" s="0" t="n">
        <f aca="true">RAND()</f>
        <v>0.278248849432249</v>
      </c>
      <c r="AW287" s="0" t="n">
        <f aca="true">RAND()</f>
        <v>0.707010874262348</v>
      </c>
      <c r="AX287" s="0" t="n">
        <f aca="true">RAND()</f>
        <v>0.971024479996558</v>
      </c>
      <c r="AY287" s="0" t="n">
        <f aca="true">RAND()</f>
        <v>0.192525912932973</v>
      </c>
      <c r="AZ287" s="0" t="n">
        <f aca="true">RAND()</f>
        <v>0.972221539772441</v>
      </c>
    </row>
    <row r="288" customFormat="false" ht="15" hidden="false" customHeight="false" outlineLevel="0" collapsed="false">
      <c r="AK288" s="0" t="n">
        <v>275</v>
      </c>
      <c r="AL288" s="0" t="n">
        <f aca="false">IFERROR(IF(AU288&lt;($AM$6-$AL$6)/($AN$6-$AL$6),$AL$6+SQRT(AU288*($AN$6-$AL$6)*($AM$6-$AL$6)),$AN$6-SQRT((1-AU288)*($AN$6-$AL$6)*($AN$6-$AM$6))),$AM$6)</f>
        <v>3.81832421768623</v>
      </c>
      <c r="AM288" s="0" t="n">
        <f aca="false">IFERROR(IF(AV288&lt;($AM$7-$AL$7)/($AN$7-$AL$7),$AL$7+SQRT(AV288*($AN$7-$AL$7)*($AM$7-$AL$7)),$AN$7-SQRT((1-AV288)*($AN$7-$AL$7)*($AN$7-$AM$7))),$AM$7)</f>
        <v>1.01790690710775</v>
      </c>
      <c r="AN288" s="0" t="n">
        <f aca="false">IFERROR(IF(AW288&lt;($AM$8-$AL$8)/($AN$8-$AL$8),$AL$8+SQRT(AW288*($AN$8-$AL$8)*($AM$8-$AL$8)),$AN$8-SQRT((1-AW288)*($AN$8-$AL$8)*($AN$8-$AM$8))),$AM$8)</f>
        <v>1.03674343230826</v>
      </c>
      <c r="AO288" s="0" t="n">
        <f aca="false">IFERROR(IF(AX288&lt;($AM$9-$AL$9)/($AN$9-$AL$9),$AL$9+SQRT(AX288*($AN$9-$AL$9)*($AM$9-$AL$9)),$AN$9-SQRT((1-AX288)*($AN$9-$AL$9)*($AN$9-$AM$9))),$AM$9)</f>
        <v>0.845117542605579</v>
      </c>
      <c r="AP288" s="0" t="n">
        <f aca="false">IFERROR(IF(AY288&lt;($AM$10-$AL$10)/($AN$10-$AL$10),$AL$10+SQRT(AY288*($AN$10-$AL$10)*($AM$10-$AL$10)),$AN$10-SQRT((1-AY288)*($AN$10-$AL$10)*($AN$10-$AM$10))),$AM$10)</f>
        <v>0.880090407394131</v>
      </c>
      <c r="AQ288" s="0" t="n">
        <f aca="false">IFERROR(IF(AZ288&lt;($AM$11-$AL$11)/($AN$11-$AL$11),$AL$11+SQRT(AZ288*($AN$11-$AL$11)*($AM$11-$AL$11)),$AN$11-SQRT((1-AZ288)*($AN$11-$AL$11)*($AN$11-$AM$11))),$AM$11)</f>
        <v>0.529665928449899</v>
      </c>
      <c r="AR288" s="0" t="n">
        <f aca="false">SUMPRODUCT((B24:B31&lt;=$B$6)*(C24:C31*AM288+D24:D31*AO288*$B$8*AQ288)/(1+AL288/100)^B24:B31)+C32*AM288*AP288/(1+AL288/100)^$B$6</f>
        <v>8411685.13459722</v>
      </c>
      <c r="AS288" s="0" t="n">
        <f aca="false">SUMPRODUCT((K24:K26&lt;=$B$6)*(L24:L26*AN288+M24:M26*AO288*$B$8*AQ288)/(1+AL288/100)^K24:K26)+L27*AN288*AP288/(1+AL288/100)^$B$6</f>
        <v>8456735.47796862</v>
      </c>
      <c r="AT288" s="0" t="n">
        <f aca="false">AS288-AR288</f>
        <v>45050.343371395</v>
      </c>
      <c r="AU288" s="0" t="n">
        <f aca="true">RAND()</f>
        <v>0.493846960811904</v>
      </c>
      <c r="AV288" s="0" t="n">
        <f aca="true">RAND()</f>
        <v>0.52118041094852</v>
      </c>
      <c r="AW288" s="0" t="n">
        <f aca="true">RAND()</f>
        <v>0.595747878545244</v>
      </c>
      <c r="AX288" s="0" t="n">
        <f aca="true">RAND()</f>
        <v>0.158808157618818</v>
      </c>
      <c r="AY288" s="0" t="n">
        <f aca="true">RAND()</f>
        <v>0.577874871172145</v>
      </c>
      <c r="AZ288" s="0" t="n">
        <f aca="true">RAND()</f>
        <v>0.215291586492873</v>
      </c>
    </row>
    <row r="289" customFormat="false" ht="15" hidden="false" customHeight="false" outlineLevel="0" collapsed="false">
      <c r="AK289" s="0" t="n">
        <v>276</v>
      </c>
      <c r="AL289" s="0" t="n">
        <f aca="false">IFERROR(IF(AU289&lt;($AM$6-$AL$6)/($AN$6-$AL$6),$AL$6+SQRT(AU289*($AN$6-$AL$6)*($AM$6-$AL$6)),$AN$6-SQRT((1-AU289)*($AN$6-$AL$6)*($AN$6-$AM$6))),$AM$6)</f>
        <v>5.09672738467328</v>
      </c>
      <c r="AM289" s="0" t="n">
        <f aca="false">IFERROR(IF(AV289&lt;($AM$7-$AL$7)/($AN$7-$AL$7),$AL$7+SQRT(AV289*($AN$7-$AL$7)*($AM$7-$AL$7)),$AN$7-SQRT((1-AV289)*($AN$7-$AL$7)*($AN$7-$AM$7))),$AM$7)</f>
        <v>1.02309891407428</v>
      </c>
      <c r="AN289" s="0" t="n">
        <f aca="false">IFERROR(IF(AW289&lt;($AM$8-$AL$8)/($AN$8-$AL$8),$AL$8+SQRT(AW289*($AN$8-$AL$8)*($AM$8-$AL$8)),$AN$8-SQRT((1-AW289)*($AN$8-$AL$8)*($AN$8-$AM$8))),$AM$8)</f>
        <v>1.10048608611211</v>
      </c>
      <c r="AO289" s="0" t="n">
        <f aca="false">IFERROR(IF(AX289&lt;($AM$9-$AL$9)/($AN$9-$AL$9),$AL$9+SQRT(AX289*($AN$9-$AL$9)*($AM$9-$AL$9)),$AN$9-SQRT((1-AX289)*($AN$9-$AL$9)*($AN$9-$AM$9))),$AM$9)</f>
        <v>1.41677504561409</v>
      </c>
      <c r="AP289" s="0" t="n">
        <f aca="false">IFERROR(IF(AY289&lt;($AM$10-$AL$10)/($AN$10-$AL$10),$AL$10+SQRT(AY289*($AN$10-$AL$10)*($AM$10-$AL$10)),$AN$10-SQRT((1-AY289)*($AN$10-$AL$10)*($AN$10-$AM$10))),$AM$10)</f>
        <v>0.877409732928798</v>
      </c>
      <c r="AQ289" s="0" t="n">
        <f aca="false">IFERROR(IF(AZ289&lt;($AM$11-$AL$11)/($AN$11-$AL$11),$AL$11+SQRT(AZ289*($AN$11-$AL$11)*($AM$11-$AL$11)),$AN$11-SQRT((1-AZ289)*($AN$11-$AL$11)*($AN$11-$AM$11))),$AM$11)</f>
        <v>0.667142837697657</v>
      </c>
      <c r="AR289" s="0" t="n">
        <f aca="false">SUMPRODUCT((B24:B31&lt;=$B$6)*(C24:C31*AM289+D24:D31*AO289*$B$8*AQ289)/(1+AL289/100)^B24:B31)+C32*AM289*AP289/(1+AL289/100)^$B$6</f>
        <v>8063430.10148434</v>
      </c>
      <c r="AS289" s="0" t="n">
        <f aca="false">SUMPRODUCT((K24:K26&lt;=$B$6)*(L24:L26*AN289+M24:M26*AO289*$B$8*AQ289)/(1+AL289/100)^K24:K26)+L27*AN289*AP289/(1+AL289/100)^$B$6</f>
        <v>9121335.88719664</v>
      </c>
      <c r="AT289" s="0" t="n">
        <f aca="false">AS289-AR289</f>
        <v>1057905.7857123</v>
      </c>
      <c r="AU289" s="0" t="n">
        <f aca="true">RAND()</f>
        <v>0.81887766758737</v>
      </c>
      <c r="AV289" s="0" t="n">
        <f aca="true">RAND()</f>
        <v>0.542363530717599</v>
      </c>
      <c r="AW289" s="0" t="n">
        <f aca="true">RAND()</f>
        <v>0.801294129368211</v>
      </c>
      <c r="AX289" s="0" t="n">
        <f aca="true">RAND()</f>
        <v>0.77323243505437</v>
      </c>
      <c r="AY289" s="0" t="n">
        <f aca="true">RAND()</f>
        <v>0.569752426037547</v>
      </c>
      <c r="AZ289" s="0" t="n">
        <f aca="true">RAND()</f>
        <v>0.547780038791965</v>
      </c>
    </row>
    <row r="290" customFormat="false" ht="15" hidden="false" customHeight="false" outlineLevel="0" collapsed="false">
      <c r="AK290" s="0" t="n">
        <v>277</v>
      </c>
      <c r="AL290" s="0" t="n">
        <f aca="false">IFERROR(IF(AU290&lt;($AM$6-$AL$6)/($AN$6-$AL$6),$AL$6+SQRT(AU290*($AN$6-$AL$6)*($AM$6-$AL$6)),$AN$6-SQRT((1-AU290)*($AN$6-$AL$6)*($AN$6-$AM$6))),$AM$6)</f>
        <v>5.15206287260783</v>
      </c>
      <c r="AM290" s="0" t="n">
        <f aca="false">IFERROR(IF(AV290&lt;($AM$7-$AL$7)/($AN$7-$AL$7),$AL$7+SQRT(AV290*($AN$7-$AL$7)*($AM$7-$AL$7)),$AN$7-SQRT((1-AV290)*($AN$7-$AL$7)*($AN$7-$AM$7))),$AM$7)</f>
        <v>0.878572620468408</v>
      </c>
      <c r="AN290" s="0" t="n">
        <f aca="false">IFERROR(IF(AW290&lt;($AM$8-$AL$8)/($AN$8-$AL$8),$AL$8+SQRT(AW290*($AN$8-$AL$8)*($AM$8-$AL$8)),$AN$8-SQRT((1-AW290)*($AN$8-$AL$8)*($AN$8-$AM$8))),$AM$8)</f>
        <v>1.07981526204388</v>
      </c>
      <c r="AO290" s="0" t="n">
        <f aca="false">IFERROR(IF(AX290&lt;($AM$9-$AL$9)/($AN$9-$AL$9),$AL$9+SQRT(AX290*($AN$9-$AL$9)*($AM$9-$AL$9)),$AN$9-SQRT((1-AX290)*($AN$9-$AL$9)*($AN$9-$AM$9))),$AM$9)</f>
        <v>1.23722147967883</v>
      </c>
      <c r="AP290" s="0" t="n">
        <f aca="false">IFERROR(IF(AY290&lt;($AM$10-$AL$10)/($AN$10-$AL$10),$AL$10+SQRT(AY290*($AN$10-$AL$10)*($AM$10-$AL$10)),$AN$10-SQRT((1-AY290)*($AN$10-$AL$10)*($AN$10-$AM$10))),$AM$10)</f>
        <v>0.827067470072112</v>
      </c>
      <c r="AQ290" s="0" t="n">
        <f aca="false">IFERROR(IF(AZ290&lt;($AM$11-$AL$11)/($AN$11-$AL$11),$AL$11+SQRT(AZ290*($AN$11-$AL$11)*($AM$11-$AL$11)),$AN$11-SQRT((1-AZ290)*($AN$11-$AL$11)*($AN$11-$AM$11))),$AM$11)</f>
        <v>0.713334719971612</v>
      </c>
      <c r="AR290" s="0" t="n">
        <f aca="false">SUMPRODUCT((B24:B31&lt;=$B$6)*(C24:C31*AM290+D24:D31*AO290*$B$8*AQ290)/(1+AL290/100)^B24:B31)+C32*AM290*AP290/(1+AL290/100)^$B$6</f>
        <v>6926179.6060787</v>
      </c>
      <c r="AS290" s="0" t="n">
        <f aca="false">SUMPRODUCT((K24:K26&lt;=$B$6)*(L24:L26*AN290+M24:M26*AO290*$B$8*AQ290)/(1+AL290/100)^K24:K26)+L27*AN290*AP290/(1+AL290/100)^$B$6</f>
        <v>8975321.68849025</v>
      </c>
      <c r="AT290" s="0" t="n">
        <f aca="false">AS290-AR290</f>
        <v>2049142.08241154</v>
      </c>
      <c r="AU290" s="0" t="n">
        <f aca="true">RAND()</f>
        <v>0.829256418660279</v>
      </c>
      <c r="AV290" s="0" t="n">
        <f aca="true">RAND()</f>
        <v>0.0685961854141389</v>
      </c>
      <c r="AW290" s="0" t="n">
        <f aca="true">RAND()</f>
        <v>0.742552488593829</v>
      </c>
      <c r="AX290" s="0" t="n">
        <f aca="true">RAND()</f>
        <v>0.612112619291102</v>
      </c>
      <c r="AY290" s="0" t="n">
        <f aca="true">RAND()</f>
        <v>0.427892519917487</v>
      </c>
      <c r="AZ290" s="0" t="n">
        <f aca="true">RAND()</f>
        <v>0.664583743780596</v>
      </c>
    </row>
    <row r="291" customFormat="false" ht="15" hidden="false" customHeight="false" outlineLevel="0" collapsed="false">
      <c r="AK291" s="0" t="n">
        <v>278</v>
      </c>
      <c r="AL291" s="0" t="n">
        <f aca="false">IFERROR(IF(AU291&lt;($AM$6-$AL$6)/($AN$6-$AL$6),$AL$6+SQRT(AU291*($AN$6-$AL$6)*($AM$6-$AL$6)),$AN$6-SQRT((1-AU291)*($AN$6-$AL$6)*($AN$6-$AM$6))),$AM$6)</f>
        <v>6.07085335433447</v>
      </c>
      <c r="AM291" s="0" t="n">
        <f aca="false">IFERROR(IF(AV291&lt;($AM$7-$AL$7)/($AN$7-$AL$7),$AL$7+SQRT(AV291*($AN$7-$AL$7)*($AM$7-$AL$7)),$AN$7-SQRT((1-AV291)*($AN$7-$AL$7)*($AN$7-$AM$7))),$AM$7)</f>
        <v>1.14409341658507</v>
      </c>
      <c r="AN291" s="0" t="n">
        <f aca="false">IFERROR(IF(AW291&lt;($AM$8-$AL$8)/($AN$8-$AL$8),$AL$8+SQRT(AW291*($AN$8-$AL$8)*($AM$8-$AL$8)),$AN$8-SQRT((1-AW291)*($AN$8-$AL$8)*($AN$8-$AM$8))),$AM$8)</f>
        <v>1.0913407181836</v>
      </c>
      <c r="AO291" s="0" t="n">
        <f aca="false">IFERROR(IF(AX291&lt;($AM$9-$AL$9)/($AN$9-$AL$9),$AL$9+SQRT(AX291*($AN$9-$AL$9)*($AM$9-$AL$9)),$AN$9-SQRT((1-AX291)*($AN$9-$AL$9)*($AN$9-$AM$9))),$AM$9)</f>
        <v>0.791972681205628</v>
      </c>
      <c r="AP291" s="0" t="n">
        <f aca="false">IFERROR(IF(AY291&lt;($AM$10-$AL$10)/($AN$10-$AL$10),$AL$10+SQRT(AY291*($AN$10-$AL$10)*($AM$10-$AL$10)),$AN$10-SQRT((1-AY291)*($AN$10-$AL$10)*($AN$10-$AM$10))),$AM$10)</f>
        <v>0.614075740570649</v>
      </c>
      <c r="AQ291" s="0" t="n">
        <f aca="false">IFERROR(IF(AZ291&lt;($AM$11-$AL$11)/($AN$11-$AL$11),$AL$11+SQRT(AZ291*($AN$11-$AL$11)*($AM$11-$AL$11)),$AN$11-SQRT((1-AZ291)*($AN$11-$AL$11)*($AN$11-$AM$11))),$AM$11)</f>
        <v>0.864857060355762</v>
      </c>
      <c r="AR291" s="0" t="n">
        <f aca="false">SUMPRODUCT((B24:B31&lt;=$B$6)*(C24:C31*AM291+D24:D31*AO291*$B$8*AQ291)/(1+AL291/100)^B24:B31)+C32*AM291*AP291/(1+AL291/100)^$B$6</f>
        <v>8588159.3963551</v>
      </c>
      <c r="AS291" s="0" t="n">
        <f aca="false">SUMPRODUCT((K24:K26&lt;=$B$6)*(L24:L26*AN291+M24:M26*AO291*$B$8*AQ291)/(1+AL291/100)^K24:K26)+L27*AN291*AP291/(1+AL291/100)^$B$6</f>
        <v>9182367.78959999</v>
      </c>
      <c r="AT291" s="0" t="n">
        <f aca="false">AS291-AR291</f>
        <v>594208.393244891</v>
      </c>
      <c r="AU291" s="0" t="n">
        <f aca="true">RAND()</f>
        <v>0.956834325542425</v>
      </c>
      <c r="AV291" s="0" t="n">
        <f aca="true">RAND()</f>
        <v>0.900300405238908</v>
      </c>
      <c r="AW291" s="0" t="n">
        <f aca="true">RAND()</f>
        <v>0.776242064831153</v>
      </c>
      <c r="AX291" s="0" t="n">
        <f aca="true">RAND()</f>
        <v>0.113664062093871</v>
      </c>
      <c r="AY291" s="0" t="n">
        <f aca="true">RAND()</f>
        <v>0.0520530983469683</v>
      </c>
      <c r="AZ291" s="0" t="n">
        <f aca="true">RAND()</f>
        <v>0.925454636180873</v>
      </c>
    </row>
    <row r="292" customFormat="false" ht="15" hidden="false" customHeight="false" outlineLevel="0" collapsed="false">
      <c r="AK292" s="0" t="n">
        <v>279</v>
      </c>
      <c r="AL292" s="0" t="n">
        <f aca="false">IFERROR(IF(AU292&lt;($AM$6-$AL$6)/($AN$6-$AL$6),$AL$6+SQRT(AU292*($AN$6-$AL$6)*($AM$6-$AL$6)),$AN$6-SQRT((1-AU292)*($AN$6-$AL$6)*($AN$6-$AM$6))),$AM$6)</f>
        <v>4.12078234135629</v>
      </c>
      <c r="AM292" s="0" t="n">
        <f aca="false">IFERROR(IF(AV292&lt;($AM$7-$AL$7)/($AN$7-$AL$7),$AL$7+SQRT(AV292*($AN$7-$AL$7)*($AM$7-$AL$7)),$AN$7-SQRT((1-AV292)*($AN$7-$AL$7)*($AN$7-$AM$7))),$AM$7)</f>
        <v>0.968948922439943</v>
      </c>
      <c r="AN292" s="0" t="n">
        <f aca="false">IFERROR(IF(AW292&lt;($AM$8-$AL$8)/($AN$8-$AL$8),$AL$8+SQRT(AW292*($AN$8-$AL$8)*($AM$8-$AL$8)),$AN$8-SQRT((1-AW292)*($AN$8-$AL$8)*($AN$8-$AM$8))),$AM$8)</f>
        <v>0.978814406024691</v>
      </c>
      <c r="AO292" s="0" t="n">
        <f aca="false">IFERROR(IF(AX292&lt;($AM$9-$AL$9)/($AN$9-$AL$9),$AL$9+SQRT(AX292*($AN$9-$AL$9)*($AM$9-$AL$9)),$AN$9-SQRT((1-AX292)*($AN$9-$AL$9)*($AN$9-$AM$9))),$AM$9)</f>
        <v>0.602750621209339</v>
      </c>
      <c r="AP292" s="0" t="n">
        <f aca="false">IFERROR(IF(AY292&lt;($AM$10-$AL$10)/($AN$10-$AL$10),$AL$10+SQRT(AY292*($AN$10-$AL$10)*($AM$10-$AL$10)),$AN$10-SQRT((1-AY292)*($AN$10-$AL$10)*($AN$10-$AM$10))),$AM$10)</f>
        <v>0.951605113403769</v>
      </c>
      <c r="AQ292" s="0" t="n">
        <f aca="false">IFERROR(IF(AZ292&lt;($AM$11-$AL$11)/($AN$11-$AL$11),$AL$11+SQRT(AZ292*($AN$11-$AL$11)*($AM$11-$AL$11)),$AN$11-SQRT((1-AZ292)*($AN$11-$AL$11)*($AN$11-$AM$11))),$AM$11)</f>
        <v>0.497548188771401</v>
      </c>
      <c r="AR292" s="0" t="n">
        <f aca="false">SUMPRODUCT((B24:B31&lt;=$B$6)*(C24:C31*AM292+D24:D31*AO292*$B$8*AQ292)/(1+AL292/100)^B24:B31)+C32*AM292*AP292/(1+AL292/100)^$B$6</f>
        <v>7843690.60952551</v>
      </c>
      <c r="AS292" s="0" t="n">
        <f aca="false">SUMPRODUCT((K24:K26&lt;=$B$6)*(L24:L26*AN292+M24:M26*AO292*$B$8*AQ292)/(1+AL292/100)^K24:K26)+L27*AN292*AP292/(1+AL292/100)^$B$6</f>
        <v>7956299.12139041</v>
      </c>
      <c r="AT292" s="0" t="n">
        <f aca="false">AS292-AR292</f>
        <v>112608.511864896</v>
      </c>
      <c r="AU292" s="0" t="n">
        <f aca="true">RAND()</f>
        <v>0.585505283707712</v>
      </c>
      <c r="AV292" s="0" t="n">
        <f aca="true">RAND()</f>
        <v>0.317152648817975</v>
      </c>
      <c r="AW292" s="0" t="n">
        <f aca="true">RAND()</f>
        <v>0.355273242244033</v>
      </c>
      <c r="AX292" s="0" t="n">
        <f aca="true">RAND()</f>
        <v>0.0140769202118734</v>
      </c>
      <c r="AY292" s="0" t="n">
        <f aca="true">RAND()</f>
        <v>0.815788713809725</v>
      </c>
      <c r="AZ292" s="0" t="n">
        <f aca="true">RAND()</f>
        <v>0.159286885252494</v>
      </c>
    </row>
    <row r="293" customFormat="false" ht="15" hidden="false" customHeight="false" outlineLevel="0" collapsed="false">
      <c r="AK293" s="0" t="n">
        <v>280</v>
      </c>
      <c r="AL293" s="0" t="n">
        <f aca="false">IFERROR(IF(AU293&lt;($AM$6-$AL$6)/($AN$6-$AL$6),$AL$6+SQRT(AU293*($AN$6-$AL$6)*($AM$6-$AL$6)),$AN$6-SQRT((1-AU293)*($AN$6-$AL$6)*($AN$6-$AM$6))),$AM$6)</f>
        <v>4.14064485397102</v>
      </c>
      <c r="AM293" s="0" t="n">
        <f aca="false">IFERROR(IF(AV293&lt;($AM$7-$AL$7)/($AN$7-$AL$7),$AL$7+SQRT(AV293*($AN$7-$AL$7)*($AM$7-$AL$7)),$AN$7-SQRT((1-AV293)*($AN$7-$AL$7)*($AN$7-$AM$7))),$AM$7)</f>
        <v>0.966633009923334</v>
      </c>
      <c r="AN293" s="0" t="n">
        <f aca="false">IFERROR(IF(AW293&lt;($AM$8-$AL$8)/($AN$8-$AL$8),$AL$8+SQRT(AW293*($AN$8-$AL$8)*($AM$8-$AL$8)),$AN$8-SQRT((1-AW293)*($AN$8-$AL$8)*($AN$8-$AM$8))),$AM$8)</f>
        <v>1.03307371005607</v>
      </c>
      <c r="AO293" s="0" t="n">
        <f aca="false">IFERROR(IF(AX293&lt;($AM$9-$AL$9)/($AN$9-$AL$9),$AL$9+SQRT(AX293*($AN$9-$AL$9)*($AM$9-$AL$9)),$AN$9-SQRT((1-AX293)*($AN$9-$AL$9)*($AN$9-$AM$9))),$AM$9)</f>
        <v>0.89029556969598</v>
      </c>
      <c r="AP293" s="0" t="n">
        <f aca="false">IFERROR(IF(AY293&lt;($AM$10-$AL$10)/($AN$10-$AL$10),$AL$10+SQRT(AY293*($AN$10-$AL$10)*($AM$10-$AL$10)),$AN$10-SQRT((1-AY293)*($AN$10-$AL$10)*($AN$10-$AM$10))),$AM$10)</f>
        <v>0.976524152863219</v>
      </c>
      <c r="AQ293" s="0" t="n">
        <f aca="false">IFERROR(IF(AZ293&lt;($AM$11-$AL$11)/($AN$11-$AL$11),$AL$11+SQRT(AZ293*($AN$11-$AL$11)*($AM$11-$AL$11)),$AN$11-SQRT((1-AZ293)*($AN$11-$AL$11)*($AN$11-$AM$11))),$AM$11)</f>
        <v>0.622097063428897</v>
      </c>
      <c r="AR293" s="0" t="n">
        <f aca="false">SUMPRODUCT((B24:B31&lt;=$B$6)*(C24:C31*AM293+D24:D31*AO293*$B$8*AQ293)/(1+AL293/100)^B24:B31)+C32*AM293*AP293/(1+AL293/100)^$B$6</f>
        <v>7882763.78657947</v>
      </c>
      <c r="AS293" s="0" t="n">
        <f aca="false">SUMPRODUCT((K24:K26&lt;=$B$6)*(L24:L26*AN293+M24:M26*AO293*$B$8*AQ293)/(1+AL293/100)^K24:K26)+L27*AN293*AP293/(1+AL293/100)^$B$6</f>
        <v>8404773.66168481</v>
      </c>
      <c r="AT293" s="0" t="n">
        <f aca="false">AS293-AR293</f>
        <v>522009.875105337</v>
      </c>
      <c r="AU293" s="0" t="n">
        <f aca="true">RAND()</f>
        <v>0.591204407443878</v>
      </c>
      <c r="AV293" s="0" t="n">
        <f aca="true">RAND()</f>
        <v>0.30851733329011</v>
      </c>
      <c r="AW293" s="0" t="n">
        <f aca="true">RAND()</f>
        <v>0.581715419832565</v>
      </c>
      <c r="AX293" s="0" t="n">
        <f aca="true">RAND()</f>
        <v>0.203107508965746</v>
      </c>
      <c r="AY293" s="0" t="n">
        <f aca="true">RAND()</f>
        <v>0.908301073048035</v>
      </c>
      <c r="AZ293" s="0" t="n">
        <f aca="true">RAND()</f>
        <v>0.423455176610281</v>
      </c>
    </row>
    <row r="294" customFormat="false" ht="15" hidden="false" customHeight="false" outlineLevel="0" collapsed="false">
      <c r="AK294" s="0" t="n">
        <v>281</v>
      </c>
      <c r="AL294" s="0" t="n">
        <f aca="false">IFERROR(IF(AU294&lt;($AM$6-$AL$6)/($AN$6-$AL$6),$AL$6+SQRT(AU294*($AN$6-$AL$6)*($AM$6-$AL$6)),$AN$6-SQRT((1-AU294)*($AN$6-$AL$6)*($AN$6-$AM$6))),$AM$6)</f>
        <v>3.41376106737899</v>
      </c>
      <c r="AM294" s="0" t="n">
        <f aca="false">IFERROR(IF(AV294&lt;($AM$7-$AL$7)/($AN$7-$AL$7),$AL$7+SQRT(AV294*($AN$7-$AL$7)*($AM$7-$AL$7)),$AN$7-SQRT((1-AV294)*($AN$7-$AL$7)*($AN$7-$AM$7))),$AM$7)</f>
        <v>1.09111452816413</v>
      </c>
      <c r="AN294" s="0" t="n">
        <f aca="false">IFERROR(IF(AW294&lt;($AM$8-$AL$8)/($AN$8-$AL$8),$AL$8+SQRT(AW294*($AN$8-$AL$8)*($AM$8-$AL$8)),$AN$8-SQRT((1-AW294)*($AN$8-$AL$8)*($AN$8-$AM$8))),$AM$8)</f>
        <v>0.882158776426648</v>
      </c>
      <c r="AO294" s="0" t="n">
        <f aca="false">IFERROR(IF(AX294&lt;($AM$9-$AL$9)/($AN$9-$AL$9),$AL$9+SQRT(AX294*($AN$9-$AL$9)*($AM$9-$AL$9)),$AN$9-SQRT((1-AX294)*($AN$9-$AL$9)*($AN$9-$AM$9))),$AM$9)</f>
        <v>1.27065353971758</v>
      </c>
      <c r="AP294" s="0" t="n">
        <f aca="false">IFERROR(IF(AY294&lt;($AM$10-$AL$10)/($AN$10-$AL$10),$AL$10+SQRT(AY294*($AN$10-$AL$10)*($AM$10-$AL$10)),$AN$10-SQRT((1-AY294)*($AN$10-$AL$10)*($AN$10-$AM$10))),$AM$10)</f>
        <v>0.793997996317004</v>
      </c>
      <c r="AQ294" s="0" t="n">
        <f aca="false">IFERROR(IF(AZ294&lt;($AM$11-$AL$11)/($AN$11-$AL$11),$AL$11+SQRT(AZ294*($AN$11-$AL$11)*($AM$11-$AL$11)),$AN$11-SQRT((1-AZ294)*($AN$11-$AL$11)*($AN$11-$AM$11))),$AM$11)</f>
        <v>0.546825940284651</v>
      </c>
      <c r="AR294" s="0" t="n">
        <f aca="false">SUMPRODUCT((B24:B31&lt;=$B$6)*(C24:C31*AM294+D24:D31*AO294*$B$8*AQ294)/(1+AL294/100)^B24:B31)+C32*AM294*AP294/(1+AL294/100)^$B$6</f>
        <v>9289165.08920717</v>
      </c>
      <c r="AS294" s="0" t="n">
        <f aca="false">SUMPRODUCT((K24:K26&lt;=$B$6)*(L24:L26*AN294+M24:M26*AO294*$B$8*AQ294)/(1+AL294/100)^K24:K26)+L27*AN294*AP294/(1+AL294/100)^$B$6</f>
        <v>7250682.1244397</v>
      </c>
      <c r="AT294" s="0" t="n">
        <f aca="false">AS294-AR294</f>
        <v>-2038482.96476748</v>
      </c>
      <c r="AU294" s="0" t="n">
        <f aca="true">RAND()</f>
        <v>0.356944515907665</v>
      </c>
      <c r="AV294" s="0" t="n">
        <f aca="true">RAND()</f>
        <v>0.775603616351038</v>
      </c>
      <c r="AW294" s="0" t="n">
        <f aca="true">RAND()</f>
        <v>0.0750007171547104</v>
      </c>
      <c r="AX294" s="0" t="n">
        <f aca="true">RAND()</f>
        <v>0.645369160582338</v>
      </c>
      <c r="AY294" s="0" t="n">
        <f aca="true">RAND()</f>
        <v>0.345739287353651</v>
      </c>
      <c r="AZ294" s="0" t="n">
        <f aca="true">RAND()</f>
        <v>0.248665488968988</v>
      </c>
    </row>
    <row r="295" customFormat="false" ht="15" hidden="false" customHeight="false" outlineLevel="0" collapsed="false">
      <c r="AK295" s="0" t="n">
        <v>282</v>
      </c>
      <c r="AL295" s="0" t="n">
        <f aca="false">IFERROR(IF(AU295&lt;($AM$6-$AL$6)/($AN$6-$AL$6),$AL$6+SQRT(AU295*($AN$6-$AL$6)*($AM$6-$AL$6)),$AN$6-SQRT((1-AU295)*($AN$6-$AL$6)*($AN$6-$AM$6))),$AM$6)</f>
        <v>4.27416183232474</v>
      </c>
      <c r="AM295" s="0" t="n">
        <f aca="false">IFERROR(IF(AV295&lt;($AM$7-$AL$7)/($AN$7-$AL$7),$AL$7+SQRT(AV295*($AN$7-$AL$7)*($AM$7-$AL$7)),$AN$7-SQRT((1-AV295)*($AN$7-$AL$7)*($AN$7-$AM$7))),$AM$7)</f>
        <v>0.923945107789903</v>
      </c>
      <c r="AN295" s="0" t="n">
        <f aca="false">IFERROR(IF(AW295&lt;($AM$8-$AL$8)/($AN$8-$AL$8),$AL$8+SQRT(AW295*($AN$8-$AL$8)*($AM$8-$AL$8)),$AN$8-SQRT((1-AW295)*($AN$8-$AL$8)*($AN$8-$AM$8))),$AM$8)</f>
        <v>0.98897625285379</v>
      </c>
      <c r="AO295" s="0" t="n">
        <f aca="false">IFERROR(IF(AX295&lt;($AM$9-$AL$9)/($AN$9-$AL$9),$AL$9+SQRT(AX295*($AN$9-$AL$9)*($AM$9-$AL$9)),$AN$9-SQRT((1-AX295)*($AN$9-$AL$9)*($AN$9-$AM$9))),$AM$9)</f>
        <v>0.826934448951443</v>
      </c>
      <c r="AP295" s="0" t="n">
        <f aca="false">IFERROR(IF(AY295&lt;($AM$10-$AL$10)/($AN$10-$AL$10),$AL$10+SQRT(AY295*($AN$10-$AL$10)*($AM$10-$AL$10)),$AN$10-SQRT((1-AY295)*($AN$10-$AL$10)*($AN$10-$AM$10))),$AM$10)</f>
        <v>0.995350657929394</v>
      </c>
      <c r="AQ295" s="0" t="n">
        <f aca="false">IFERROR(IF(AZ295&lt;($AM$11-$AL$11)/($AN$11-$AL$11),$AL$11+SQRT(AZ295*($AN$11-$AL$11)*($AM$11-$AL$11)),$AN$11-SQRT((1-AZ295)*($AN$11-$AL$11)*($AN$11-$AM$11))),$AM$11)</f>
        <v>0.642395616036011</v>
      </c>
      <c r="AR295" s="0" t="n">
        <f aca="false">SUMPRODUCT((B24:B31&lt;=$B$6)*(C24:C31*AM295+D24:D31*AO295*$B$8*AQ295)/(1+AL295/100)^B24:B31)+C32*AM295*AP295/(1+AL295/100)^$B$6</f>
        <v>7483479.82279457</v>
      </c>
      <c r="AS295" s="0" t="n">
        <f aca="false">SUMPRODUCT((K24:K26&lt;=$B$6)*(L24:L26*AN295+M24:M26*AO295*$B$8*AQ295)/(1+AL295/100)^K24:K26)+L27*AN295*AP295/(1+AL295/100)^$B$6</f>
        <v>8047995.66752795</v>
      </c>
      <c r="AT295" s="0" t="n">
        <f aca="false">AS295-AR295</f>
        <v>564515.844733377</v>
      </c>
      <c r="AU295" s="0" t="n">
        <f aca="true">RAND()</f>
        <v>0.62849031418224</v>
      </c>
      <c r="AV295" s="0" t="n">
        <f aca="true">RAND()</f>
        <v>0.170693219389452</v>
      </c>
      <c r="AW295" s="0" t="n">
        <f aca="true">RAND()</f>
        <v>0.396800268251772</v>
      </c>
      <c r="AX295" s="0" t="n">
        <f aca="true">RAND()</f>
        <v>0.142514845214912</v>
      </c>
      <c r="AY295" s="0" t="n">
        <f aca="true">RAND()</f>
        <v>0.981489097244332</v>
      </c>
      <c r="AZ295" s="0" t="n">
        <f aca="true">RAND()</f>
        <v>0.478509215839507</v>
      </c>
    </row>
    <row r="296" customFormat="false" ht="15" hidden="false" customHeight="false" outlineLevel="0" collapsed="false">
      <c r="AK296" s="0" t="n">
        <v>283</v>
      </c>
      <c r="AL296" s="0" t="n">
        <f aca="false">IFERROR(IF(AU296&lt;($AM$6-$AL$6)/($AN$6-$AL$6),$AL$6+SQRT(AU296*($AN$6-$AL$6)*($AM$6-$AL$6)),$AN$6-SQRT((1-AU296)*($AN$6-$AL$6)*($AN$6-$AM$6))),$AM$6)</f>
        <v>3.5366574579093</v>
      </c>
      <c r="AM296" s="0" t="n">
        <f aca="false">IFERROR(IF(AV296&lt;($AM$7-$AL$7)/($AN$7-$AL$7),$AL$7+SQRT(AV296*($AN$7-$AL$7)*($AM$7-$AL$7)),$AN$7-SQRT((1-AV296)*($AN$7-$AL$7)*($AN$7-$AM$7))),$AM$7)</f>
        <v>1.20116196433567</v>
      </c>
      <c r="AN296" s="0" t="n">
        <f aca="false">IFERROR(IF(AW296&lt;($AM$8-$AL$8)/($AN$8-$AL$8),$AL$8+SQRT(AW296*($AN$8-$AL$8)*($AM$8-$AL$8)),$AN$8-SQRT((1-AW296)*($AN$8-$AL$8)*($AN$8-$AM$8))),$AM$8)</f>
        <v>1.02201569919325</v>
      </c>
      <c r="AO296" s="0" t="n">
        <f aca="false">IFERROR(IF(AX296&lt;($AM$9-$AL$9)/($AN$9-$AL$9),$AL$9+SQRT(AX296*($AN$9-$AL$9)*($AM$9-$AL$9)),$AN$9-SQRT((1-AX296)*($AN$9-$AL$9)*($AN$9-$AM$9))),$AM$9)</f>
        <v>1.34917454845849</v>
      </c>
      <c r="AP296" s="0" t="n">
        <f aca="false">IFERROR(IF(AY296&lt;($AM$10-$AL$10)/($AN$10-$AL$10),$AL$10+SQRT(AY296*($AN$10-$AL$10)*($AM$10-$AL$10)),$AN$10-SQRT((1-AY296)*($AN$10-$AL$10)*($AN$10-$AM$10))),$AM$10)</f>
        <v>0.815349188913115</v>
      </c>
      <c r="AQ296" s="0" t="n">
        <f aca="false">IFERROR(IF(AZ296&lt;($AM$11-$AL$11)/($AN$11-$AL$11),$AL$11+SQRT(AZ296*($AN$11-$AL$11)*($AM$11-$AL$11)),$AN$11-SQRT((1-AZ296)*($AN$11-$AL$11)*($AN$11-$AM$11))),$AM$11)</f>
        <v>0.749944862264319</v>
      </c>
      <c r="AR296" s="0" t="n">
        <f aca="false">SUMPRODUCT((B24:B31&lt;=$B$6)*(C24:C31*AM296+D24:D31*AO296*$B$8*AQ296)/(1+AL296/100)^B24:B31)+C32*AM296*AP296/(1+AL296/100)^$B$6</f>
        <v>10224894.5956419</v>
      </c>
      <c r="AS296" s="0" t="n">
        <f aca="false">SUMPRODUCT((K24:K26&lt;=$B$6)*(L24:L26*AN296+M24:M26*AO296*$B$8*AQ296)/(1+AL296/100)^K24:K26)+L27*AN296*AP296/(1+AL296/100)^$B$6</f>
        <v>8415559.39499253</v>
      </c>
      <c r="AT296" s="0" t="n">
        <f aca="false">AS296-AR296</f>
        <v>-1809335.20064936</v>
      </c>
      <c r="AU296" s="0" t="n">
        <f aca="true">RAND()</f>
        <v>0.400262921807235</v>
      </c>
      <c r="AV296" s="0" t="n">
        <f aca="true">RAND()</f>
        <v>0.978798633532883</v>
      </c>
      <c r="AW296" s="0" t="n">
        <f aca="true">RAND()</f>
        <v>0.537983631872526</v>
      </c>
      <c r="AX296" s="0" t="n">
        <f aca="true">RAND()</f>
        <v>0.717617487750528</v>
      </c>
      <c r="AY296" s="0" t="n">
        <f aca="true">RAND()</f>
        <v>0.397780443792637</v>
      </c>
      <c r="AZ296" s="0" t="n">
        <f aca="true">RAND()</f>
        <v>0.744785420783631</v>
      </c>
    </row>
    <row r="297" customFormat="false" ht="15" hidden="false" customHeight="false" outlineLevel="0" collapsed="false">
      <c r="AK297" s="0" t="n">
        <v>284</v>
      </c>
      <c r="AL297" s="0" t="n">
        <f aca="false">IFERROR(IF(AU297&lt;($AM$6-$AL$6)/($AN$6-$AL$6),$AL$6+SQRT(AU297*($AN$6-$AL$6)*($AM$6-$AL$6)),$AN$6-SQRT((1-AU297)*($AN$6-$AL$6)*($AN$6-$AM$6))),$AM$6)</f>
        <v>3.73319050261687</v>
      </c>
      <c r="AM297" s="0" t="n">
        <f aca="false">IFERROR(IF(AV297&lt;($AM$7-$AL$7)/($AN$7-$AL$7),$AL$7+SQRT(AV297*($AN$7-$AL$7)*($AM$7-$AL$7)),$AN$7-SQRT((1-AV297)*($AN$7-$AL$7)*($AN$7-$AM$7))),$AM$7)</f>
        <v>0.938929807593287</v>
      </c>
      <c r="AN297" s="0" t="n">
        <f aca="false">IFERROR(IF(AW297&lt;($AM$8-$AL$8)/($AN$8-$AL$8),$AL$8+SQRT(AW297*($AN$8-$AL$8)*($AM$8-$AL$8)),$AN$8-SQRT((1-AW297)*($AN$8-$AL$8)*($AN$8-$AM$8))),$AM$8)</f>
        <v>1.13079868274167</v>
      </c>
      <c r="AO297" s="0" t="n">
        <f aca="false">IFERROR(IF(AX297&lt;($AM$9-$AL$9)/($AN$9-$AL$9),$AL$9+SQRT(AX297*($AN$9-$AL$9)*($AM$9-$AL$9)),$AN$9-SQRT((1-AX297)*($AN$9-$AL$9)*($AN$9-$AM$9))),$AM$9)</f>
        <v>1.01620300720707</v>
      </c>
      <c r="AP297" s="0" t="n">
        <f aca="false">IFERROR(IF(AY297&lt;($AM$10-$AL$10)/($AN$10-$AL$10),$AL$10+SQRT(AY297*($AN$10-$AL$10)*($AM$10-$AL$10)),$AN$10-SQRT((1-AY297)*($AN$10-$AL$10)*($AN$10-$AM$10))),$AM$10)</f>
        <v>0.939126581575621</v>
      </c>
      <c r="AQ297" s="0" t="n">
        <f aca="false">IFERROR(IF(AZ297&lt;($AM$11-$AL$11)/($AN$11-$AL$11),$AL$11+SQRT(AZ297*($AN$11-$AL$11)*($AM$11-$AL$11)),$AN$11-SQRT((1-AZ297)*($AN$11-$AL$11)*($AN$11-$AM$11))),$AM$11)</f>
        <v>0.708076983216734</v>
      </c>
      <c r="AR297" s="0" t="n">
        <f aca="false">SUMPRODUCT((B24:B31&lt;=$B$6)*(C24:C31*AM297+D24:D31*AO297*$B$8*AQ297)/(1+AL297/100)^B24:B31)+C32*AM297*AP297/(1+AL297/100)^$B$6</f>
        <v>7875029.20252795</v>
      </c>
      <c r="AS297" s="0" t="n">
        <f aca="false">SUMPRODUCT((K24:K26&lt;=$B$6)*(L24:L26*AN297+M24:M26*AO297*$B$8*AQ297)/(1+AL297/100)^K24:K26)+L27*AN297*AP297/(1+AL297/100)^$B$6</f>
        <v>9190668.30906441</v>
      </c>
      <c r="AT297" s="0" t="n">
        <f aca="false">AS297-AR297</f>
        <v>1315639.10653647</v>
      </c>
      <c r="AU297" s="0" t="n">
        <f aca="true">RAND()</f>
        <v>0.466397785390369</v>
      </c>
      <c r="AV297" s="0" t="n">
        <f aca="true">RAND()</f>
        <v>0.214461015976753</v>
      </c>
      <c r="AW297" s="0" t="n">
        <f aca="true">RAND()</f>
        <v>0.873698186345588</v>
      </c>
      <c r="AX297" s="0" t="n">
        <f aca="true">RAND()</f>
        <v>0.354762317981052</v>
      </c>
      <c r="AY297" s="0" t="n">
        <f aca="true">RAND()</f>
        <v>0.771328618585161</v>
      </c>
      <c r="AZ297" s="0" t="n">
        <f aca="true">RAND()</f>
        <v>0.652167152131253</v>
      </c>
    </row>
    <row r="298" customFormat="false" ht="15" hidden="false" customHeight="false" outlineLevel="0" collapsed="false">
      <c r="AK298" s="0" t="n">
        <v>285</v>
      </c>
      <c r="AL298" s="0" t="n">
        <f aca="false">IFERROR(IF(AU298&lt;($AM$6-$AL$6)/($AN$6-$AL$6),$AL$6+SQRT(AU298*($AN$6-$AL$6)*($AM$6-$AL$6)),$AN$6-SQRT((1-AU298)*($AN$6-$AL$6)*($AN$6-$AM$6))),$AM$6)</f>
        <v>4.39096822403796</v>
      </c>
      <c r="AM298" s="0" t="n">
        <f aca="false">IFERROR(IF(AV298&lt;($AM$7-$AL$7)/($AN$7-$AL$7),$AL$7+SQRT(AV298*($AN$7-$AL$7)*($AM$7-$AL$7)),$AN$7-SQRT((1-AV298)*($AN$7-$AL$7)*($AN$7-$AM$7))),$AM$7)</f>
        <v>0.842780636710984</v>
      </c>
      <c r="AN298" s="0" t="n">
        <f aca="false">IFERROR(IF(AW298&lt;($AM$8-$AL$8)/($AN$8-$AL$8),$AL$8+SQRT(AW298*($AN$8-$AL$8)*($AM$8-$AL$8)),$AN$8-SQRT((1-AW298)*($AN$8-$AL$8)*($AN$8-$AM$8))),$AM$8)</f>
        <v>0.989094166639976</v>
      </c>
      <c r="AO298" s="0" t="n">
        <f aca="false">IFERROR(IF(AX298&lt;($AM$9-$AL$9)/($AN$9-$AL$9),$AL$9+SQRT(AX298*($AN$9-$AL$9)*($AM$9-$AL$9)),$AN$9-SQRT((1-AX298)*($AN$9-$AL$9)*($AN$9-$AM$9))),$AM$9)</f>
        <v>0.853117204895224</v>
      </c>
      <c r="AP298" s="0" t="n">
        <f aca="false">IFERROR(IF(AY298&lt;($AM$10-$AL$10)/($AN$10-$AL$10),$AL$10+SQRT(AY298*($AN$10-$AL$10)*($AM$10-$AL$10)),$AN$10-SQRT((1-AY298)*($AN$10-$AL$10)*($AN$10-$AM$10))),$AM$10)</f>
        <v>0.980929228020105</v>
      </c>
      <c r="AQ298" s="0" t="n">
        <f aca="false">IFERROR(IF(AZ298&lt;($AM$11-$AL$11)/($AN$11-$AL$11),$AL$11+SQRT(AZ298*($AN$11-$AL$11)*($AM$11-$AL$11)),$AN$11-SQRT((1-AZ298)*($AN$11-$AL$11)*($AN$11-$AM$11))),$AM$11)</f>
        <v>0.835708126539399</v>
      </c>
      <c r="AR298" s="0" t="n">
        <f aca="false">SUMPRODUCT((B24:B31&lt;=$B$6)*(C24:C31*AM298+D24:D31*AO298*$B$8*AQ298)/(1+AL298/100)^B24:B31)+C32*AM298*AP298/(1+AL298/100)^$B$6</f>
        <v>6846480.64714467</v>
      </c>
      <c r="AS298" s="0" t="n">
        <f aca="false">SUMPRODUCT((K24:K26&lt;=$B$6)*(L24:L26*AN298+M24:M26*AO298*$B$8*AQ298)/(1+AL298/100)^K24:K26)+L27*AN298*AP298/(1+AL298/100)^$B$6</f>
        <v>8083975.02980531</v>
      </c>
      <c r="AT298" s="0" t="n">
        <f aca="false">AS298-AR298</f>
        <v>1237494.38266064</v>
      </c>
      <c r="AU298" s="0" t="n">
        <f aca="true">RAND()</f>
        <v>0.659647659601019</v>
      </c>
      <c r="AV298" s="0" t="n">
        <f aca="true">RAND()</f>
        <v>0.0203353653044133</v>
      </c>
      <c r="AW298" s="0" t="n">
        <f aca="true">RAND()</f>
        <v>0.397295598414079</v>
      </c>
      <c r="AX298" s="0" t="n">
        <f aca="true">RAND()</f>
        <v>0.166255680524021</v>
      </c>
      <c r="AY298" s="0" t="n">
        <f aca="true">RAND()</f>
        <v>0.925171689456055</v>
      </c>
      <c r="AZ298" s="0" t="n">
        <f aca="true">RAND()</f>
        <v>0.889829307407371</v>
      </c>
    </row>
    <row r="299" customFormat="false" ht="15" hidden="false" customHeight="false" outlineLevel="0" collapsed="false">
      <c r="AK299" s="0" t="n">
        <v>286</v>
      </c>
      <c r="AL299" s="0" t="n">
        <f aca="false">IFERROR(IF(AU299&lt;($AM$6-$AL$6)/($AN$6-$AL$6),$AL$6+SQRT(AU299*($AN$6-$AL$6)*($AM$6-$AL$6)),$AN$6-SQRT((1-AU299)*($AN$6-$AL$6)*($AN$6-$AM$6))),$AM$6)</f>
        <v>4.11996609280454</v>
      </c>
      <c r="AM299" s="0" t="n">
        <f aca="false">IFERROR(IF(AV299&lt;($AM$7-$AL$7)/($AN$7-$AL$7),$AL$7+SQRT(AV299*($AN$7-$AL$7)*($AM$7-$AL$7)),$AN$7-SQRT((1-AV299)*($AN$7-$AL$7)*($AN$7-$AM$7))),$AM$7)</f>
        <v>1.10992141603988</v>
      </c>
      <c r="AN299" s="0" t="n">
        <f aca="false">IFERROR(IF(AW299&lt;($AM$8-$AL$8)/($AN$8-$AL$8),$AL$8+SQRT(AW299*($AN$8-$AL$8)*($AM$8-$AL$8)),$AN$8-SQRT((1-AW299)*($AN$8-$AL$8)*($AN$8-$AM$8))),$AM$8)</f>
        <v>1.01247604134747</v>
      </c>
      <c r="AO299" s="0" t="n">
        <f aca="false">IFERROR(IF(AX299&lt;($AM$9-$AL$9)/($AN$9-$AL$9),$AL$9+SQRT(AX299*($AN$9-$AL$9)*($AM$9-$AL$9)),$AN$9-SQRT((1-AX299)*($AN$9-$AL$9)*($AN$9-$AM$9))),$AM$9)</f>
        <v>1.44859034500411</v>
      </c>
      <c r="AP299" s="0" t="n">
        <f aca="false">IFERROR(IF(AY299&lt;($AM$10-$AL$10)/($AN$10-$AL$10),$AL$10+SQRT(AY299*($AN$10-$AL$10)*($AM$10-$AL$10)),$AN$10-SQRT((1-AY299)*($AN$10-$AL$10)*($AN$10-$AM$10))),$AM$10)</f>
        <v>0.915827826518632</v>
      </c>
      <c r="AQ299" s="0" t="n">
        <f aca="false">IFERROR(IF(AZ299&lt;($AM$11-$AL$11)/($AN$11-$AL$11),$AL$11+SQRT(AZ299*($AN$11-$AL$11)*($AM$11-$AL$11)),$AN$11-SQRT((1-AZ299)*($AN$11-$AL$11)*($AN$11-$AM$11))),$AM$11)</f>
        <v>0.744305684536966</v>
      </c>
      <c r="AR299" s="0" t="n">
        <f aca="false">SUMPRODUCT((B24:B31&lt;=$B$6)*(C24:C31*AM299+D24:D31*AO299*$B$8*AQ299)/(1+AL299/100)^B24:B31)+C32*AM299*AP299/(1+AL299/100)^$B$6</f>
        <v>9184284.31138827</v>
      </c>
      <c r="AS299" s="0" t="n">
        <f aca="false">SUMPRODUCT((K24:K26&lt;=$B$6)*(L24:L26*AN299+M24:M26*AO299*$B$8*AQ299)/(1+AL299/100)^K24:K26)+L27*AN299*AP299/(1+AL299/100)^$B$6</f>
        <v>8321983.73791361</v>
      </c>
      <c r="AT299" s="0" t="n">
        <f aca="false">AS299-AR299</f>
        <v>-862300.573474662</v>
      </c>
      <c r="AU299" s="0" t="n">
        <f aca="true">RAND()</f>
        <v>0.585270234670221</v>
      </c>
      <c r="AV299" s="0" t="n">
        <f aca="true">RAND()</f>
        <v>0.8255821361398</v>
      </c>
      <c r="AW299" s="0" t="n">
        <f aca="true">RAND()</f>
        <v>0.498509947253626</v>
      </c>
      <c r="AX299" s="0" t="n">
        <f aca="true">RAND()</f>
        <v>0.797298261584874</v>
      </c>
      <c r="AY299" s="0" t="n">
        <f aca="true">RAND()</f>
        <v>0.691651125228836</v>
      </c>
      <c r="AZ299" s="0" t="n">
        <f aca="true">RAND()</f>
        <v>0.733144559346492</v>
      </c>
    </row>
    <row r="300" customFormat="false" ht="15" hidden="false" customHeight="false" outlineLevel="0" collapsed="false">
      <c r="AK300" s="0" t="n">
        <v>287</v>
      </c>
      <c r="AL300" s="0" t="n">
        <f aca="false">IFERROR(IF(AU300&lt;($AM$6-$AL$6)/($AN$6-$AL$6),$AL$6+SQRT(AU300*($AN$6-$AL$6)*($AM$6-$AL$6)),$AN$6-SQRT((1-AU300)*($AN$6-$AL$6)*($AN$6-$AM$6))),$AM$6)</f>
        <v>3.09535828460536</v>
      </c>
      <c r="AM300" s="0" t="n">
        <f aca="false">IFERROR(IF(AV300&lt;($AM$7-$AL$7)/($AN$7-$AL$7),$AL$7+SQRT(AV300*($AN$7-$AL$7)*($AM$7-$AL$7)),$AN$7-SQRT((1-AV300)*($AN$7-$AL$7)*($AN$7-$AM$7))),$AM$7)</f>
        <v>1.00621625007616</v>
      </c>
      <c r="AN300" s="0" t="n">
        <f aca="false">IFERROR(IF(AW300&lt;($AM$8-$AL$8)/($AN$8-$AL$8),$AL$8+SQRT(AW300*($AN$8-$AL$8)*($AM$8-$AL$8)),$AN$8-SQRT((1-AW300)*($AN$8-$AL$8)*($AN$8-$AM$8))),$AM$8)</f>
        <v>0.962464279110676</v>
      </c>
      <c r="AO300" s="0" t="n">
        <f aca="false">IFERROR(IF(AX300&lt;($AM$9-$AL$9)/($AN$9-$AL$9),$AL$9+SQRT(AX300*($AN$9-$AL$9)*($AM$9-$AL$9)),$AN$9-SQRT((1-AX300)*($AN$9-$AL$9)*($AN$9-$AM$9))),$AM$9)</f>
        <v>1.23908256847567</v>
      </c>
      <c r="AP300" s="0" t="n">
        <f aca="false">IFERROR(IF(AY300&lt;($AM$10-$AL$10)/($AN$10-$AL$10),$AL$10+SQRT(AY300*($AN$10-$AL$10)*($AM$10-$AL$10)),$AN$10-SQRT((1-AY300)*($AN$10-$AL$10)*($AN$10-$AM$10))),$AM$10)</f>
        <v>0.790940061790003</v>
      </c>
      <c r="AQ300" s="0" t="n">
        <f aca="false">IFERROR(IF(AZ300&lt;($AM$11-$AL$11)/($AN$11-$AL$11),$AL$11+SQRT(AZ300*($AN$11-$AL$11)*($AM$11-$AL$11)),$AN$11-SQRT((1-AZ300)*($AN$11-$AL$11)*($AN$11-$AM$11))),$AM$11)</f>
        <v>0.403216247974636</v>
      </c>
      <c r="AR300" s="0" t="n">
        <f aca="false">SUMPRODUCT((B24:B31&lt;=$B$6)*(C24:C31*AM300+D24:D31*AO300*$B$8*AQ300)/(1+AL300/100)^B24:B31)+C32*AM300*AP300/(1+AL300/100)^$B$6</f>
        <v>8681605.38175929</v>
      </c>
      <c r="AS300" s="0" t="n">
        <f aca="false">SUMPRODUCT((K24:K26&lt;=$B$6)*(L24:L26*AN300+M24:M26*AO300*$B$8*AQ300)/(1+AL300/100)^K24:K26)+L27*AN300*AP300/(1+AL300/100)^$B$6</f>
        <v>7856764.98748622</v>
      </c>
      <c r="AT300" s="0" t="n">
        <f aca="false">AS300-AR300</f>
        <v>-824840.394273071</v>
      </c>
      <c r="AU300" s="0" t="n">
        <f aca="true">RAND()</f>
        <v>0.237688653719999</v>
      </c>
      <c r="AV300" s="0" t="n">
        <f aca="true">RAND()</f>
        <v>0.471728740205087</v>
      </c>
      <c r="AW300" s="0" t="n">
        <f aca="true">RAND()</f>
        <v>0.293273799855017</v>
      </c>
      <c r="AX300" s="0" t="n">
        <f aca="true">RAND()</f>
        <v>0.614003108268279</v>
      </c>
      <c r="AY300" s="0" t="n">
        <f aca="true">RAND()</f>
        <v>0.338584478217483</v>
      </c>
      <c r="AZ300" s="0" t="n">
        <f aca="true">RAND()</f>
        <v>0.0434840565141287</v>
      </c>
    </row>
    <row r="301" customFormat="false" ht="15" hidden="false" customHeight="false" outlineLevel="0" collapsed="false">
      <c r="AK301" s="0" t="n">
        <v>288</v>
      </c>
      <c r="AL301" s="0" t="n">
        <f aca="false">IFERROR(IF(AU301&lt;($AM$6-$AL$6)/($AN$6-$AL$6),$AL$6+SQRT(AU301*($AN$6-$AL$6)*($AM$6-$AL$6)),$AN$6-SQRT((1-AU301)*($AN$6-$AL$6)*($AN$6-$AM$6))),$AM$6)</f>
        <v>3.32608333116118</v>
      </c>
      <c r="AM301" s="0" t="n">
        <f aca="false">IFERROR(IF(AV301&lt;($AM$7-$AL$7)/($AN$7-$AL$7),$AL$7+SQRT(AV301*($AN$7-$AL$7)*($AM$7-$AL$7)),$AN$7-SQRT((1-AV301)*($AN$7-$AL$7)*($AN$7-$AM$7))),$AM$7)</f>
        <v>1.06653722393715</v>
      </c>
      <c r="AN301" s="0" t="n">
        <f aca="false">IFERROR(IF(AW301&lt;($AM$8-$AL$8)/($AN$8-$AL$8),$AL$8+SQRT(AW301*($AN$8-$AL$8)*($AM$8-$AL$8)),$AN$8-SQRT((1-AW301)*($AN$8-$AL$8)*($AN$8-$AM$8))),$AM$8)</f>
        <v>1.23567743368605</v>
      </c>
      <c r="AO301" s="0" t="n">
        <f aca="false">IFERROR(IF(AX301&lt;($AM$9-$AL$9)/($AN$9-$AL$9),$AL$9+SQRT(AX301*($AN$9-$AL$9)*($AM$9-$AL$9)),$AN$9-SQRT((1-AX301)*($AN$9-$AL$9)*($AN$9-$AM$9))),$AM$9)</f>
        <v>1.3039551110759</v>
      </c>
      <c r="AP301" s="0" t="n">
        <f aca="false">IFERROR(IF(AY301&lt;($AM$10-$AL$10)/($AN$10-$AL$10),$AL$10+SQRT(AY301*($AN$10-$AL$10)*($AM$10-$AL$10)),$AN$10-SQRT((1-AY301)*($AN$10-$AL$10)*($AN$10-$AM$10))),$AM$10)</f>
        <v>0.993584767946478</v>
      </c>
      <c r="AQ301" s="0" t="n">
        <f aca="false">IFERROR(IF(AZ301&lt;($AM$11-$AL$11)/($AN$11-$AL$11),$AL$11+SQRT(AZ301*($AN$11-$AL$11)*($AM$11-$AL$11)),$AN$11-SQRT((1-AZ301)*($AN$11-$AL$11)*($AN$11-$AM$11))),$AM$11)</f>
        <v>0.592996548053025</v>
      </c>
      <c r="AR301" s="0" t="n">
        <f aca="false">SUMPRODUCT((B24:B31&lt;=$B$6)*(C24:C31*AM301+D24:D31*AO301*$B$8*AQ301)/(1+AL301/100)^B24:B31)+C32*AM301*AP301/(1+AL301/100)^$B$6</f>
        <v>9130285.7344547</v>
      </c>
      <c r="AS301" s="0" t="n">
        <f aca="false">SUMPRODUCT((K24:K26&lt;=$B$6)*(L24:L26*AN301+M24:M26*AO301*$B$8*AQ301)/(1+AL301/100)^K24:K26)+L27*AN301*AP301/(1+AL301/100)^$B$6</f>
        <v>9931226.4416387</v>
      </c>
      <c r="AT301" s="0" t="n">
        <f aca="false">AS301-AR301</f>
        <v>800940.707183996</v>
      </c>
      <c r="AU301" s="0" t="n">
        <f aca="true">RAND()</f>
        <v>0.325116815521412</v>
      </c>
      <c r="AV301" s="0" t="n">
        <f aca="true">RAND()</f>
        <v>0.700812531549442</v>
      </c>
      <c r="AW301" s="0" t="n">
        <f aca="true">RAND()</f>
        <v>0.998176569726067</v>
      </c>
      <c r="AX301" s="0" t="n">
        <f aca="true">RAND()</f>
        <v>0.677014341735095</v>
      </c>
      <c r="AY301" s="0" t="n">
        <f aca="true">RAND()</f>
        <v>0.974503692595112</v>
      </c>
      <c r="AZ301" s="0" t="n">
        <f aca="true">RAND()</f>
        <v>0.35039582518771</v>
      </c>
    </row>
    <row r="302" customFormat="false" ht="15" hidden="false" customHeight="false" outlineLevel="0" collapsed="false">
      <c r="AK302" s="0" t="n">
        <v>289</v>
      </c>
      <c r="AL302" s="0" t="n">
        <f aca="false">IFERROR(IF(AU302&lt;($AM$6-$AL$6)/($AN$6-$AL$6),$AL$6+SQRT(AU302*($AN$6-$AL$6)*($AM$6-$AL$6)),$AN$6-SQRT((1-AU302)*($AN$6-$AL$6)*($AN$6-$AM$6))),$AM$6)</f>
        <v>5.08594430838364</v>
      </c>
      <c r="AM302" s="0" t="n">
        <f aca="false">IFERROR(IF(AV302&lt;($AM$7-$AL$7)/($AN$7-$AL$7),$AL$7+SQRT(AV302*($AN$7-$AL$7)*($AM$7-$AL$7)),$AN$7-SQRT((1-AV302)*($AN$7-$AL$7)*($AN$7-$AM$7))),$AM$7)</f>
        <v>0.937571342769216</v>
      </c>
      <c r="AN302" s="0" t="n">
        <f aca="false">IFERROR(IF(AW302&lt;($AM$8-$AL$8)/($AN$8-$AL$8),$AL$8+SQRT(AW302*($AN$8-$AL$8)*($AM$8-$AL$8)),$AN$8-SQRT((1-AW302)*($AN$8-$AL$8)*($AN$8-$AM$8))),$AM$8)</f>
        <v>1.14495551846062</v>
      </c>
      <c r="AO302" s="0" t="n">
        <f aca="false">IFERROR(IF(AX302&lt;($AM$9-$AL$9)/($AN$9-$AL$9),$AL$9+SQRT(AX302*($AN$9-$AL$9)*($AM$9-$AL$9)),$AN$9-SQRT((1-AX302)*($AN$9-$AL$9)*($AN$9-$AM$9))),$AM$9)</f>
        <v>1.21317239578031</v>
      </c>
      <c r="AP302" s="0" t="n">
        <f aca="false">IFERROR(IF(AY302&lt;($AM$10-$AL$10)/($AN$10-$AL$10),$AL$10+SQRT(AY302*($AN$10-$AL$10)*($AM$10-$AL$10)),$AN$10-SQRT((1-AY302)*($AN$10-$AL$10)*($AN$10-$AM$10))),$AM$10)</f>
        <v>0.905154493371481</v>
      </c>
      <c r="AQ302" s="0" t="n">
        <f aca="false">IFERROR(IF(AZ302&lt;($AM$11-$AL$11)/($AN$11-$AL$11),$AL$11+SQRT(AZ302*($AN$11-$AL$11)*($AM$11-$AL$11)),$AN$11-SQRT((1-AZ302)*($AN$11-$AL$11)*($AN$11-$AM$11))),$AM$11)</f>
        <v>0.617306515265601</v>
      </c>
      <c r="AR302" s="0" t="n">
        <f aca="false">SUMPRODUCT((B24:B31&lt;=$B$6)*(C24:C31*AM302+D24:D31*AO302*$B$8*AQ302)/(1+AL302/100)^B24:B31)+C32*AM302*AP302/(1+AL302/100)^$B$6</f>
        <v>7363964.32405763</v>
      </c>
      <c r="AS302" s="0" t="n">
        <f aca="false">SUMPRODUCT((K24:K26&lt;=$B$6)*(L24:L26*AN302+M24:M26*AO302*$B$8*AQ302)/(1+AL302/100)^K24:K26)+L27*AN302*AP302/(1+AL302/100)^$B$6</f>
        <v>9457121.91906141</v>
      </c>
      <c r="AT302" s="0" t="n">
        <f aca="false">AS302-AR302</f>
        <v>2093157.59500377</v>
      </c>
      <c r="AU302" s="0" t="n">
        <f aca="true">RAND()</f>
        <v>0.816819540469552</v>
      </c>
      <c r="AV302" s="0" t="n">
        <f aca="true">RAND()</f>
        <v>0.2102874927925</v>
      </c>
      <c r="AW302" s="0" t="n">
        <f aca="true">RAND()</f>
        <v>0.901916950205545</v>
      </c>
      <c r="AX302" s="0" t="n">
        <f aca="true">RAND()</f>
        <v>0.587268214158606</v>
      </c>
      <c r="AY302" s="0" t="n">
        <f aca="true">RAND()</f>
        <v>0.656600653996406</v>
      </c>
      <c r="AZ302" s="0" t="n">
        <f aca="true">RAND()</f>
        <v>0.410952753591832</v>
      </c>
    </row>
    <row r="303" customFormat="false" ht="15" hidden="false" customHeight="false" outlineLevel="0" collapsed="false">
      <c r="AK303" s="0" t="n">
        <v>290</v>
      </c>
      <c r="AL303" s="0" t="n">
        <f aca="false">IFERROR(IF(AU303&lt;($AM$6-$AL$6)/($AN$6-$AL$6),$AL$6+SQRT(AU303*($AN$6-$AL$6)*($AM$6-$AL$6)),$AN$6-SQRT((1-AU303)*($AN$6-$AL$6)*($AN$6-$AM$6))),$AM$6)</f>
        <v>5.68438133947519</v>
      </c>
      <c r="AM303" s="0" t="n">
        <f aca="false">IFERROR(IF(AV303&lt;($AM$7-$AL$7)/($AN$7-$AL$7),$AL$7+SQRT(AV303*($AN$7-$AL$7)*($AM$7-$AL$7)),$AN$7-SQRT((1-AV303)*($AN$7-$AL$7)*($AN$7-$AM$7))),$AM$7)</f>
        <v>1.12193514427897</v>
      </c>
      <c r="AN303" s="0" t="n">
        <f aca="false">IFERROR(IF(AW303&lt;($AM$8-$AL$8)/($AN$8-$AL$8),$AL$8+SQRT(AW303*($AN$8-$AL$8)*($AM$8-$AL$8)),$AN$8-SQRT((1-AW303)*($AN$8-$AL$8)*($AN$8-$AM$8))),$AM$8)</f>
        <v>0.968264794554397</v>
      </c>
      <c r="AO303" s="0" t="n">
        <f aca="false">IFERROR(IF(AX303&lt;($AM$9-$AL$9)/($AN$9-$AL$9),$AL$9+SQRT(AX303*($AN$9-$AL$9)*($AM$9-$AL$9)),$AN$9-SQRT((1-AX303)*($AN$9-$AL$9)*($AN$9-$AM$9))),$AM$9)</f>
        <v>0.900627812450782</v>
      </c>
      <c r="AP303" s="0" t="n">
        <f aca="false">IFERROR(IF(AY303&lt;($AM$10-$AL$10)/($AN$10-$AL$10),$AL$10+SQRT(AY303*($AN$10-$AL$10)*($AM$10-$AL$10)),$AN$10-SQRT((1-AY303)*($AN$10-$AL$10)*($AN$10-$AM$10))),$AM$10)</f>
        <v>0.783091386134822</v>
      </c>
      <c r="AQ303" s="0" t="n">
        <f aca="false">IFERROR(IF(AZ303&lt;($AM$11-$AL$11)/($AN$11-$AL$11),$AL$11+SQRT(AZ303*($AN$11-$AL$11)*($AM$11-$AL$11)),$AN$11-SQRT((1-AZ303)*($AN$11-$AL$11)*($AN$11-$AM$11))),$AM$11)</f>
        <v>0.536874452727666</v>
      </c>
      <c r="AR303" s="0" t="n">
        <f aca="false">SUMPRODUCT((B24:B31&lt;=$B$6)*(C24:C31*AM303+D24:D31*AO303*$B$8*AQ303)/(1+AL303/100)^B24:B31)+C32*AM303*AP303/(1+AL303/100)^$B$6</f>
        <v>8504334.67535983</v>
      </c>
      <c r="AS303" s="0" t="n">
        <f aca="false">SUMPRODUCT((K24:K26&lt;=$B$6)*(L24:L26*AN303+M24:M26*AO303*$B$8*AQ303)/(1+AL303/100)^K24:K26)+L27*AN303*AP303/(1+AL303/100)^$B$6</f>
        <v>8067603.60925378</v>
      </c>
      <c r="AT303" s="0" t="n">
        <f aca="false">AS303-AR303</f>
        <v>-436731.066106051</v>
      </c>
      <c r="AU303" s="0" t="n">
        <f aca="true">RAND()</f>
        <v>0.913457377003945</v>
      </c>
      <c r="AV303" s="0" t="n">
        <f aca="true">RAND()</f>
        <v>0.854216824259131</v>
      </c>
      <c r="AW303" s="0" t="n">
        <f aca="true">RAND()</f>
        <v>0.314589345404817</v>
      </c>
      <c r="AX303" s="0" t="n">
        <f aca="true">RAND()</f>
        <v>0.214003525478798</v>
      </c>
      <c r="AY303" s="0" t="n">
        <f aca="true">RAND()</f>
        <v>0.32056293161494</v>
      </c>
      <c r="AZ303" s="0" t="n">
        <f aca="true">RAND()</f>
        <v>0.229018393285841</v>
      </c>
    </row>
    <row r="304" customFormat="false" ht="15" hidden="false" customHeight="false" outlineLevel="0" collapsed="false">
      <c r="AK304" s="0" t="n">
        <v>291</v>
      </c>
      <c r="AL304" s="0" t="n">
        <f aca="false">IFERROR(IF(AU304&lt;($AM$6-$AL$6)/($AN$6-$AL$6),$AL$6+SQRT(AU304*($AN$6-$AL$6)*($AM$6-$AL$6)),$AN$6-SQRT((1-AU304)*($AN$6-$AL$6)*($AN$6-$AM$6))),$AM$6)</f>
        <v>4.98178268167695</v>
      </c>
      <c r="AM304" s="0" t="n">
        <f aca="false">IFERROR(IF(AV304&lt;($AM$7-$AL$7)/($AN$7-$AL$7),$AL$7+SQRT(AV304*($AN$7-$AL$7)*($AM$7-$AL$7)),$AN$7-SQRT((1-AV304)*($AN$7-$AL$7)*($AN$7-$AM$7))),$AM$7)</f>
        <v>1.23570769117179</v>
      </c>
      <c r="AN304" s="0" t="n">
        <f aca="false">IFERROR(IF(AW304&lt;($AM$8-$AL$8)/($AN$8-$AL$8),$AL$8+SQRT(AW304*($AN$8-$AL$8)*($AM$8-$AL$8)),$AN$8-SQRT((1-AW304)*($AN$8-$AL$8)*($AN$8-$AM$8))),$AM$8)</f>
        <v>0.908019805693933</v>
      </c>
      <c r="AO304" s="0" t="n">
        <f aca="false">IFERROR(IF(AX304&lt;($AM$9-$AL$9)/($AN$9-$AL$9),$AL$9+SQRT(AX304*($AN$9-$AL$9)*($AM$9-$AL$9)),$AN$9-SQRT((1-AX304)*($AN$9-$AL$9)*($AN$9-$AM$9))),$AM$9)</f>
        <v>0.593199659973749</v>
      </c>
      <c r="AP304" s="0" t="n">
        <f aca="false">IFERROR(IF(AY304&lt;($AM$10-$AL$10)/($AN$10-$AL$10),$AL$10+SQRT(AY304*($AN$10-$AL$10)*($AM$10-$AL$10)),$AN$10-SQRT((1-AY304)*($AN$10-$AL$10)*($AN$10-$AM$10))),$AM$10)</f>
        <v>0.8383653471594</v>
      </c>
      <c r="AQ304" s="0" t="n">
        <f aca="false">IFERROR(IF(AZ304&lt;($AM$11-$AL$11)/($AN$11-$AL$11),$AL$11+SQRT(AZ304*($AN$11-$AL$11)*($AM$11-$AL$11)),$AN$11-SQRT((1-AZ304)*($AN$11-$AL$11)*($AN$11-$AM$11))),$AM$11)</f>
        <v>0.521649255584683</v>
      </c>
      <c r="AR304" s="0" t="n">
        <f aca="false">SUMPRODUCT((B24:B31&lt;=$B$6)*(C24:C31*AM304+D24:D31*AO304*$B$8*AQ304)/(1+AL304/100)^B24:B31)+C32*AM304*AP304/(1+AL304/100)^$B$6</f>
        <v>9597153.20419087</v>
      </c>
      <c r="AS304" s="0" t="n">
        <f aca="false">SUMPRODUCT((K24:K26&lt;=$B$6)*(L24:L26*AN304+M24:M26*AO304*$B$8*AQ304)/(1+AL304/100)^K24:K26)+L27*AN304*AP304/(1+AL304/100)^$B$6</f>
        <v>7502632.11498493</v>
      </c>
      <c r="AT304" s="0" t="n">
        <f aca="false">AS304-AR304</f>
        <v>-2094521.08920594</v>
      </c>
      <c r="AU304" s="0" t="n">
        <f aca="true">RAND()</f>
        <v>0.796339942801046</v>
      </c>
      <c r="AV304" s="0" t="n">
        <f aca="true">RAND()</f>
        <v>0.99818426585208</v>
      </c>
      <c r="AW304" s="0" t="n">
        <f aca="true">RAND()</f>
        <v>0.129647538023945</v>
      </c>
      <c r="AX304" s="0" t="n">
        <f aca="true">RAND()</f>
        <v>0.0115815688256298</v>
      </c>
      <c r="AY304" s="0" t="n">
        <f aca="true">RAND()</f>
        <v>0.457964432633205</v>
      </c>
      <c r="AZ304" s="0" t="n">
        <f aca="true">RAND()</f>
        <v>0.200524051025486</v>
      </c>
    </row>
    <row r="305" customFormat="false" ht="15" hidden="false" customHeight="false" outlineLevel="0" collapsed="false">
      <c r="AK305" s="0" t="n">
        <v>292</v>
      </c>
      <c r="AL305" s="0" t="n">
        <f aca="false">IFERROR(IF(AU305&lt;($AM$6-$AL$6)/($AN$6-$AL$6),$AL$6+SQRT(AU305*($AN$6-$AL$6)*($AM$6-$AL$6)),$AN$6-SQRT((1-AU305)*($AN$6-$AL$6)*($AN$6-$AM$6))),$AM$6)</f>
        <v>5.22869305032693</v>
      </c>
      <c r="AM305" s="0" t="n">
        <f aca="false">IFERROR(IF(AV305&lt;($AM$7-$AL$7)/($AN$7-$AL$7),$AL$7+SQRT(AV305*($AN$7-$AL$7)*($AM$7-$AL$7)),$AN$7-SQRT((1-AV305)*($AN$7-$AL$7)*($AN$7-$AM$7))),$AM$7)</f>
        <v>1.09072762832809</v>
      </c>
      <c r="AN305" s="0" t="n">
        <f aca="false">IFERROR(IF(AW305&lt;($AM$8-$AL$8)/($AN$8-$AL$8),$AL$8+SQRT(AW305*($AN$8-$AL$8)*($AM$8-$AL$8)),$AN$8-SQRT((1-AW305)*($AN$8-$AL$8)*($AN$8-$AM$8))),$AM$8)</f>
        <v>0.960193764884064</v>
      </c>
      <c r="AO305" s="0" t="n">
        <f aca="false">IFERROR(IF(AX305&lt;($AM$9-$AL$9)/($AN$9-$AL$9),$AL$9+SQRT(AX305*($AN$9-$AL$9)*($AM$9-$AL$9)),$AN$9-SQRT((1-AX305)*($AN$9-$AL$9)*($AN$9-$AM$9))),$AM$9)</f>
        <v>0.754964240709649</v>
      </c>
      <c r="AP305" s="0" t="n">
        <f aca="false">IFERROR(IF(AY305&lt;($AM$10-$AL$10)/($AN$10-$AL$10),$AL$10+SQRT(AY305*($AN$10-$AL$10)*($AM$10-$AL$10)),$AN$10-SQRT((1-AY305)*($AN$10-$AL$10)*($AN$10-$AM$10))),$AM$10)</f>
        <v>0.871050453976751</v>
      </c>
      <c r="AQ305" s="0" t="n">
        <f aca="false">IFERROR(IF(AZ305&lt;($AM$11-$AL$11)/($AN$11-$AL$11),$AL$11+SQRT(AZ305*($AN$11-$AL$11)*($AM$11-$AL$11)),$AN$11-SQRT((1-AZ305)*($AN$11-$AL$11)*($AN$11-$AM$11))),$AM$11)</f>
        <v>0.615969828494423</v>
      </c>
      <c r="AR305" s="0" t="n">
        <f aca="false">SUMPRODUCT((B24:B31&lt;=$B$6)*(C24:C31*AM305+D24:D31*AO305*$B$8*AQ305)/(1+AL305/100)^B24:B31)+C32*AM305*AP305/(1+AL305/100)^$B$6</f>
        <v>8421687.72928972</v>
      </c>
      <c r="AS305" s="0" t="n">
        <f aca="false">SUMPRODUCT((K24:K26&lt;=$B$6)*(L24:L26*AN305+M24:M26*AO305*$B$8*AQ305)/(1+AL305/100)^K24:K26)+L27*AN305*AP305/(1+AL305/100)^$B$6</f>
        <v>7942697.03777099</v>
      </c>
      <c r="AT305" s="0" t="n">
        <f aca="false">AS305-AR305</f>
        <v>-478990.691518732</v>
      </c>
      <c r="AU305" s="0" t="n">
        <f aca="true">RAND()</f>
        <v>0.843123584501995</v>
      </c>
      <c r="AV305" s="0" t="n">
        <f aca="true">RAND()</f>
        <v>0.774509436640052</v>
      </c>
      <c r="AW305" s="0" t="n">
        <f aca="true">RAND()</f>
        <v>0.285133803419231</v>
      </c>
      <c r="AX305" s="0" t="n">
        <f aca="true">RAND()</f>
        <v>0.0866756853875307</v>
      </c>
      <c r="AY305" s="0" t="n">
        <f aca="true">RAND()</f>
        <v>0.550713757585412</v>
      </c>
      <c r="AZ305" s="0" t="n">
        <f aca="true">RAND()</f>
        <v>0.407497683750184</v>
      </c>
    </row>
    <row r="306" customFormat="false" ht="15" hidden="false" customHeight="false" outlineLevel="0" collapsed="false">
      <c r="AK306" s="0" t="n">
        <v>293</v>
      </c>
      <c r="AL306" s="0" t="n">
        <f aca="false">IFERROR(IF(AU306&lt;($AM$6-$AL$6)/($AN$6-$AL$6),$AL$6+SQRT(AU306*($AN$6-$AL$6)*($AM$6-$AL$6)),$AN$6-SQRT((1-AU306)*($AN$6-$AL$6)*($AN$6-$AM$6))),$AM$6)</f>
        <v>3.25581490309238</v>
      </c>
      <c r="AM306" s="0" t="n">
        <f aca="false">IFERROR(IF(AV306&lt;($AM$7-$AL$7)/($AN$7-$AL$7),$AL$7+SQRT(AV306*($AN$7-$AL$7)*($AM$7-$AL$7)),$AN$7-SQRT((1-AV306)*($AN$7-$AL$7)*($AN$7-$AM$7))),$AM$7)</f>
        <v>1.20493471317075</v>
      </c>
      <c r="AN306" s="0" t="n">
        <f aca="false">IFERROR(IF(AW306&lt;($AM$8-$AL$8)/($AN$8-$AL$8),$AL$8+SQRT(AW306*($AN$8-$AL$8)*($AM$8-$AL$8)),$AN$8-SQRT((1-AW306)*($AN$8-$AL$8)*($AN$8-$AM$8))),$AM$8)</f>
        <v>1.0026872154814</v>
      </c>
      <c r="AO306" s="0" t="n">
        <f aca="false">IFERROR(IF(AX306&lt;($AM$9-$AL$9)/($AN$9-$AL$9),$AL$9+SQRT(AX306*($AN$9-$AL$9)*($AM$9-$AL$9)),$AN$9-SQRT((1-AX306)*($AN$9-$AL$9)*($AN$9-$AM$9))),$AM$9)</f>
        <v>1.00414238313842</v>
      </c>
      <c r="AP306" s="0" t="n">
        <f aca="false">IFERROR(IF(AY306&lt;($AM$10-$AL$10)/($AN$10-$AL$10),$AL$10+SQRT(AY306*($AN$10-$AL$10)*($AM$10-$AL$10)),$AN$10-SQRT((1-AY306)*($AN$10-$AL$10)*($AN$10-$AM$10))),$AM$10)</f>
        <v>0.554574931110048</v>
      </c>
      <c r="AQ306" s="0" t="n">
        <f aca="false">IFERROR(IF(AZ306&lt;($AM$11-$AL$11)/($AN$11-$AL$11),$AL$11+SQRT(AZ306*($AN$11-$AL$11)*($AM$11-$AL$11)),$AN$11-SQRT((1-AZ306)*($AN$11-$AL$11)*($AN$11-$AM$11))),$AM$11)</f>
        <v>0.577173384773363</v>
      </c>
      <c r="AR306" s="0" t="n">
        <f aca="false">SUMPRODUCT((B24:B31&lt;=$B$6)*(C24:C31*AM306+D24:D31*AO306*$B$8*AQ306)/(1+AL306/100)^B24:B31)+C32*AM306*AP306/(1+AL306/100)^$B$6</f>
        <v>10326003.5185392</v>
      </c>
      <c r="AS306" s="0" t="n">
        <f aca="false">SUMPRODUCT((K24:K26&lt;=$B$6)*(L24:L26*AN306+M24:M26*AO306*$B$8*AQ306)/(1+AL306/100)^K24:K26)+L27*AN306*AP306/(1+AL306/100)^$B$6</f>
        <v>8397715.18634833</v>
      </c>
      <c r="AT306" s="0" t="n">
        <f aca="false">AS306-AR306</f>
        <v>-1928288.3321909</v>
      </c>
      <c r="AU306" s="0" t="n">
        <f aca="true">RAND()</f>
        <v>0.299053898004745</v>
      </c>
      <c r="AV306" s="0" t="n">
        <f aca="true">RAND()</f>
        <v>0.981947732648869</v>
      </c>
      <c r="AW306" s="0" t="n">
        <f aca="true">RAND()</f>
        <v>0.456323436565839</v>
      </c>
      <c r="AX306" s="0" t="n">
        <f aca="true">RAND()</f>
        <v>0.33884507129252</v>
      </c>
      <c r="AY306" s="0" t="n">
        <f aca="true">RAND()</f>
        <v>0.011913692422666</v>
      </c>
      <c r="AZ306" s="0" t="n">
        <f aca="true">RAND()</f>
        <v>0.313571776435604</v>
      </c>
    </row>
    <row r="307" customFormat="false" ht="15" hidden="false" customHeight="false" outlineLevel="0" collapsed="false">
      <c r="AK307" s="0" t="n">
        <v>294</v>
      </c>
      <c r="AL307" s="0" t="n">
        <f aca="false">IFERROR(IF(AU307&lt;($AM$6-$AL$6)/($AN$6-$AL$6),$AL$6+SQRT(AU307*($AN$6-$AL$6)*($AM$6-$AL$6)),$AN$6-SQRT((1-AU307)*($AN$6-$AL$6)*($AN$6-$AM$6))),$AM$6)</f>
        <v>3.99055110812914</v>
      </c>
      <c r="AM307" s="0" t="n">
        <f aca="false">IFERROR(IF(AV307&lt;($AM$7-$AL$7)/($AN$7-$AL$7),$AL$7+SQRT(AV307*($AN$7-$AL$7)*($AM$7-$AL$7)),$AN$7-SQRT((1-AV307)*($AN$7-$AL$7)*($AN$7-$AM$7))),$AM$7)</f>
        <v>1.1832002346278</v>
      </c>
      <c r="AN307" s="0" t="n">
        <f aca="false">IFERROR(IF(AW307&lt;($AM$8-$AL$8)/($AN$8-$AL$8),$AL$8+SQRT(AW307*($AN$8-$AL$8)*($AM$8-$AL$8)),$AN$8-SQRT((1-AW307)*($AN$8-$AL$8)*($AN$8-$AM$8))),$AM$8)</f>
        <v>0.916480758683742</v>
      </c>
      <c r="AO307" s="0" t="n">
        <f aca="false">IFERROR(IF(AX307&lt;($AM$9-$AL$9)/($AN$9-$AL$9),$AL$9+SQRT(AX307*($AN$9-$AL$9)*($AM$9-$AL$9)),$AN$9-SQRT((1-AX307)*($AN$9-$AL$9)*($AN$9-$AM$9))),$AM$9)</f>
        <v>0.963723884507137</v>
      </c>
      <c r="AP307" s="0" t="n">
        <f aca="false">IFERROR(IF(AY307&lt;($AM$10-$AL$10)/($AN$10-$AL$10),$AL$10+SQRT(AY307*($AN$10-$AL$10)*($AM$10-$AL$10)),$AN$10-SQRT((1-AY307)*($AN$10-$AL$10)*($AN$10-$AM$10))),$AM$10)</f>
        <v>0.944924019570544</v>
      </c>
      <c r="AQ307" s="0" t="n">
        <f aca="false">IFERROR(IF(AZ307&lt;($AM$11-$AL$11)/($AN$11-$AL$11),$AL$11+SQRT(AZ307*($AN$11-$AL$11)*($AM$11-$AL$11)),$AN$11-SQRT((1-AZ307)*($AN$11-$AL$11)*($AN$11-$AM$11))),$AM$11)</f>
        <v>0.916344274661142</v>
      </c>
      <c r="AR307" s="0" t="n">
        <f aca="false">SUMPRODUCT((B24:B31&lt;=$B$6)*(C24:C31*AM307+D24:D31*AO307*$B$8*AQ307)/(1+AL307/100)^B24:B31)+C32*AM307*AP307/(1+AL307/100)^$B$6</f>
        <v>9782017.73956129</v>
      </c>
      <c r="AS307" s="0" t="n">
        <f aca="false">SUMPRODUCT((K24:K26&lt;=$B$6)*(L24:L26*AN307+M24:M26*AO307*$B$8*AQ307)/(1+AL307/100)^K24:K26)+L27*AN307*AP307/(1+AL307/100)^$B$6</f>
        <v>7497262.33476724</v>
      </c>
      <c r="AT307" s="0" t="n">
        <f aca="false">AS307-AR307</f>
        <v>-2284755.40479405</v>
      </c>
      <c r="AU307" s="0" t="n">
        <f aca="true">RAND()</f>
        <v>0.547160868360861</v>
      </c>
      <c r="AV307" s="0" t="n">
        <f aca="true">RAND()</f>
        <v>0.960335923077503</v>
      </c>
      <c r="AW307" s="0" t="n">
        <f aca="true">RAND()</f>
        <v>0.150752968261556</v>
      </c>
      <c r="AX307" s="0" t="n">
        <f aca="true">RAND()</f>
        <v>0.286719788083185</v>
      </c>
      <c r="AY307" s="0" t="n">
        <f aca="true">RAND()</f>
        <v>0.791829532763239</v>
      </c>
      <c r="AZ307" s="0" t="n">
        <f aca="true">RAND()</f>
        <v>0.971435590277671</v>
      </c>
    </row>
    <row r="308" customFormat="false" ht="15" hidden="false" customHeight="false" outlineLevel="0" collapsed="false">
      <c r="AK308" s="0" t="n">
        <v>295</v>
      </c>
      <c r="AL308" s="0" t="n">
        <f aca="false">IFERROR(IF(AU308&lt;($AM$6-$AL$6)/($AN$6-$AL$6),$AL$6+SQRT(AU308*($AN$6-$AL$6)*($AM$6-$AL$6)),$AN$6-SQRT((1-AU308)*($AN$6-$AL$6)*($AN$6-$AM$6))),$AM$6)</f>
        <v>2.83553478540163</v>
      </c>
      <c r="AM308" s="0" t="n">
        <f aca="false">IFERROR(IF(AV308&lt;($AM$7-$AL$7)/($AN$7-$AL$7),$AL$7+SQRT(AV308*($AN$7-$AL$7)*($AM$7-$AL$7)),$AN$7-SQRT((1-AV308)*($AN$7-$AL$7)*($AN$7-$AM$7))),$AM$7)</f>
        <v>0.995346242038652</v>
      </c>
      <c r="AN308" s="0" t="n">
        <f aca="false">IFERROR(IF(AW308&lt;($AM$8-$AL$8)/($AN$8-$AL$8),$AL$8+SQRT(AW308*($AN$8-$AL$8)*($AM$8-$AL$8)),$AN$8-SQRT((1-AW308)*($AN$8-$AL$8)*($AN$8-$AM$8))),$AM$8)</f>
        <v>1.1404573636355</v>
      </c>
      <c r="AO308" s="0" t="n">
        <f aca="false">IFERROR(IF(AX308&lt;($AM$9-$AL$9)/($AN$9-$AL$9),$AL$9+SQRT(AX308*($AN$9-$AL$9)*($AM$9-$AL$9)),$AN$9-SQRT((1-AX308)*($AN$9-$AL$9)*($AN$9-$AM$9))),$AM$9)</f>
        <v>0.805561623599789</v>
      </c>
      <c r="AP308" s="0" t="n">
        <f aca="false">IFERROR(IF(AY308&lt;($AM$10-$AL$10)/($AN$10-$AL$10),$AL$10+SQRT(AY308*($AN$10-$AL$10)*($AM$10-$AL$10)),$AN$10-SQRT((1-AY308)*($AN$10-$AL$10)*($AN$10-$AM$10))),$AM$10)</f>
        <v>0.981322714267735</v>
      </c>
      <c r="AQ308" s="0" t="n">
        <f aca="false">IFERROR(IF(AZ308&lt;($AM$11-$AL$11)/($AN$11-$AL$11),$AL$11+SQRT(AZ308*($AN$11-$AL$11)*($AM$11-$AL$11)),$AN$11-SQRT((1-AZ308)*($AN$11-$AL$11)*($AN$11-$AM$11))),$AM$11)</f>
        <v>0.504482681045932</v>
      </c>
      <c r="AR308" s="0" t="n">
        <f aca="false">SUMPRODUCT((B24:B31&lt;=$B$6)*(C24:C31*AM308+D24:D31*AO308*$B$8*AQ308)/(1+AL308/100)^B24:B31)+C32*AM308*AP308/(1+AL308/100)^$B$6</f>
        <v>8669489.04348525</v>
      </c>
      <c r="AS308" s="0" t="n">
        <f aca="false">SUMPRODUCT((K24:K26&lt;=$B$6)*(L24:L26*AN308+M24:M26*AO308*$B$8*AQ308)/(1+AL308/100)^K24:K26)+L27*AN308*AP308/(1+AL308/100)^$B$6</f>
        <v>9059066.00193487</v>
      </c>
      <c r="AT308" s="0" t="n">
        <f aca="false">AS308-AR308</f>
        <v>389576.958449613</v>
      </c>
      <c r="AU308" s="0" t="n">
        <f aca="true">RAND()</f>
        <v>0.13962367552323</v>
      </c>
      <c r="AV308" s="0" t="n">
        <f aca="true">RAND()</f>
        <v>0.424001714206928</v>
      </c>
      <c r="AW308" s="0" t="n">
        <f aca="true">RAND()</f>
        <v>0.89333698505169</v>
      </c>
      <c r="AX308" s="0" t="n">
        <f aca="true">RAND()</f>
        <v>0.124490541089252</v>
      </c>
      <c r="AY308" s="0" t="n">
        <f aca="true">RAND()</f>
        <v>0.92668622108024</v>
      </c>
      <c r="AZ308" s="0" t="n">
        <f aca="true">RAND()</f>
        <v>0.170665987133602</v>
      </c>
    </row>
    <row r="309" customFormat="false" ht="15" hidden="false" customHeight="false" outlineLevel="0" collapsed="false">
      <c r="AK309" s="0" t="n">
        <v>296</v>
      </c>
      <c r="AL309" s="0" t="n">
        <f aca="false">IFERROR(IF(AU309&lt;($AM$6-$AL$6)/($AN$6-$AL$6),$AL$6+SQRT(AU309*($AN$6-$AL$6)*($AM$6-$AL$6)),$AN$6-SQRT((1-AU309)*($AN$6-$AL$6)*($AN$6-$AM$6))),$AM$6)</f>
        <v>4.9335798837327</v>
      </c>
      <c r="AM309" s="0" t="n">
        <f aca="false">IFERROR(IF(AV309&lt;($AM$7-$AL$7)/($AN$7-$AL$7),$AL$7+SQRT(AV309*($AN$7-$AL$7)*($AM$7-$AL$7)),$AN$7-SQRT((1-AV309)*($AN$7-$AL$7)*($AN$7-$AM$7))),$AM$7)</f>
        <v>1.12861773303049</v>
      </c>
      <c r="AN309" s="0" t="n">
        <f aca="false">IFERROR(IF(AW309&lt;($AM$8-$AL$8)/($AN$8-$AL$8),$AL$8+SQRT(AW309*($AN$8-$AL$8)*($AM$8-$AL$8)),$AN$8-SQRT((1-AW309)*($AN$8-$AL$8)*($AN$8-$AM$8))),$AM$8)</f>
        <v>0.948796442733408</v>
      </c>
      <c r="AO309" s="0" t="n">
        <f aca="false">IFERROR(IF(AX309&lt;($AM$9-$AL$9)/($AN$9-$AL$9),$AL$9+SQRT(AX309*($AN$9-$AL$9)*($AM$9-$AL$9)),$AN$9-SQRT((1-AX309)*($AN$9-$AL$9)*($AN$9-$AM$9))),$AM$9)</f>
        <v>0.808542096139128</v>
      </c>
      <c r="AP309" s="0" t="n">
        <f aca="false">IFERROR(IF(AY309&lt;($AM$10-$AL$10)/($AN$10-$AL$10),$AL$10+SQRT(AY309*($AN$10-$AL$10)*($AM$10-$AL$10)),$AN$10-SQRT((1-AY309)*($AN$10-$AL$10)*($AN$10-$AM$10))),$AM$10)</f>
        <v>0.969460384969295</v>
      </c>
      <c r="AQ309" s="0" t="n">
        <f aca="false">IFERROR(IF(AZ309&lt;($AM$11-$AL$11)/($AN$11-$AL$11),$AL$11+SQRT(AZ309*($AN$11-$AL$11)*($AM$11-$AL$11)),$AN$11-SQRT((1-AZ309)*($AN$11-$AL$11)*($AN$11-$AM$11))),$AM$11)</f>
        <v>0.553974283345385</v>
      </c>
      <c r="AR309" s="0" t="n">
        <f aca="false">SUMPRODUCT((B24:B31&lt;=$B$6)*(C24:C31*AM309+D24:D31*AO309*$B$8*AQ309)/(1+AL309/100)^B24:B31)+C32*AM309*AP309/(1+AL309/100)^$B$6</f>
        <v>8813627.53216859</v>
      </c>
      <c r="AS309" s="0" t="n">
        <f aca="false">SUMPRODUCT((K24:K26&lt;=$B$6)*(L24:L26*AN309+M24:M26*AO309*$B$8*AQ309)/(1+AL309/100)^K24:K26)+L27*AN309*AP309/(1+AL309/100)^$B$6</f>
        <v>7784499.08328687</v>
      </c>
      <c r="AT309" s="0" t="n">
        <f aca="false">AS309-AR309</f>
        <v>-1029128.44888172</v>
      </c>
      <c r="AU309" s="0" t="n">
        <f aca="true">RAND()</f>
        <v>0.786495395154291</v>
      </c>
      <c r="AV309" s="0" t="n">
        <f aca="true">RAND()</f>
        <v>0.869034180136382</v>
      </c>
      <c r="AW309" s="0" t="n">
        <f aca="true">RAND()</f>
        <v>0.246004237445738</v>
      </c>
      <c r="AX309" s="0" t="n">
        <f aca="true">RAND()</f>
        <v>0.126930966786569</v>
      </c>
      <c r="AY309" s="0" t="n">
        <f aca="true">RAND()</f>
        <v>0.881572212222075</v>
      </c>
      <c r="AZ309" s="0" t="n">
        <f aca="true">RAND()</f>
        <v>0.263277292248171</v>
      </c>
    </row>
    <row r="310" customFormat="false" ht="15" hidden="false" customHeight="false" outlineLevel="0" collapsed="false">
      <c r="AK310" s="0" t="n">
        <v>297</v>
      </c>
      <c r="AL310" s="0" t="n">
        <f aca="false">IFERROR(IF(AU310&lt;($AM$6-$AL$6)/($AN$6-$AL$6),$AL$6+SQRT(AU310*($AN$6-$AL$6)*($AM$6-$AL$6)),$AN$6-SQRT((1-AU310)*($AN$6-$AL$6)*($AN$6-$AM$6))),$AM$6)</f>
        <v>5.15058187158927</v>
      </c>
      <c r="AM310" s="0" t="n">
        <f aca="false">IFERROR(IF(AV310&lt;($AM$7-$AL$7)/($AN$7-$AL$7),$AL$7+SQRT(AV310*($AN$7-$AL$7)*($AM$7-$AL$7)),$AN$7-SQRT((1-AV310)*($AN$7-$AL$7)*($AN$7-$AM$7))),$AM$7)</f>
        <v>1.01919225914362</v>
      </c>
      <c r="AN310" s="0" t="n">
        <f aca="false">IFERROR(IF(AW310&lt;($AM$8-$AL$8)/($AN$8-$AL$8),$AL$8+SQRT(AW310*($AN$8-$AL$8)*($AM$8-$AL$8)),$AN$8-SQRT((1-AW310)*($AN$8-$AL$8)*($AN$8-$AM$8))),$AM$8)</f>
        <v>1.11203203741305</v>
      </c>
      <c r="AO310" s="0" t="n">
        <f aca="false">IFERROR(IF(AX310&lt;($AM$9-$AL$9)/($AN$9-$AL$9),$AL$9+SQRT(AX310*($AN$9-$AL$9)*($AM$9-$AL$9)),$AN$9-SQRT((1-AX310)*($AN$9-$AL$9)*($AN$9-$AM$9))),$AM$9)</f>
        <v>1.39634463686986</v>
      </c>
      <c r="AP310" s="0" t="n">
        <f aca="false">IFERROR(IF(AY310&lt;($AM$10-$AL$10)/($AN$10-$AL$10),$AL$10+SQRT(AY310*($AN$10-$AL$10)*($AM$10-$AL$10)),$AN$10-SQRT((1-AY310)*($AN$10-$AL$10)*($AN$10-$AM$10))),$AM$10)</f>
        <v>0.810001891487983</v>
      </c>
      <c r="AQ310" s="0" t="n">
        <f aca="false">IFERROR(IF(AZ310&lt;($AM$11-$AL$11)/($AN$11-$AL$11),$AL$11+SQRT(AZ310*($AN$11-$AL$11)*($AM$11-$AL$11)),$AN$11-SQRT((1-AZ310)*($AN$11-$AL$11)*($AN$11-$AM$11))),$AM$11)</f>
        <v>0.47948545435648</v>
      </c>
      <c r="AR310" s="0" t="n">
        <f aca="false">SUMPRODUCT((B24:B31&lt;=$B$6)*(C24:C31*AM310+D24:D31*AO310*$B$8*AQ310)/(1+AL310/100)^B24:B31)+C32*AM310*AP310/(1+AL310/100)^$B$6</f>
        <v>7954534.97415869</v>
      </c>
      <c r="AS310" s="0" t="n">
        <f aca="false">SUMPRODUCT((K24:K26&lt;=$B$6)*(L24:L26*AN310+M24:M26*AO310*$B$8*AQ310)/(1+AL310/100)^K24:K26)+L27*AN310*AP310/(1+AL310/100)^$B$6</f>
        <v>9234720.02125626</v>
      </c>
      <c r="AT310" s="0" t="n">
        <f aca="false">AS310-AR310</f>
        <v>1280185.04709757</v>
      </c>
      <c r="AU310" s="0" t="n">
        <f aca="true">RAND()</f>
        <v>0.828982629315287</v>
      </c>
      <c r="AV310" s="0" t="n">
        <f aca="true">RAND()</f>
        <v>0.526469215651322</v>
      </c>
      <c r="AW310" s="0" t="n">
        <f aca="true">RAND()</f>
        <v>0.830798589329821</v>
      </c>
      <c r="AX310" s="0" t="n">
        <f aca="true">RAND()</f>
        <v>0.757066801709478</v>
      </c>
      <c r="AY310" s="0" t="n">
        <f aca="true">RAND()</f>
        <v>0.384404690904509</v>
      </c>
      <c r="AZ310" s="0" t="n">
        <f aca="true">RAND()</f>
        <v>0.131489911532866</v>
      </c>
    </row>
    <row r="311" customFormat="false" ht="15" hidden="false" customHeight="false" outlineLevel="0" collapsed="false">
      <c r="AK311" s="0" t="n">
        <v>298</v>
      </c>
      <c r="AL311" s="0" t="n">
        <f aca="false">IFERROR(IF(AU311&lt;($AM$6-$AL$6)/($AN$6-$AL$6),$AL$6+SQRT(AU311*($AN$6-$AL$6)*($AM$6-$AL$6)),$AN$6-SQRT((1-AU311)*($AN$6-$AL$6)*($AN$6-$AM$6))),$AM$6)</f>
        <v>3.28415689399886</v>
      </c>
      <c r="AM311" s="0" t="n">
        <f aca="false">IFERROR(IF(AV311&lt;($AM$7-$AL$7)/($AN$7-$AL$7),$AL$7+SQRT(AV311*($AN$7-$AL$7)*($AM$7-$AL$7)),$AN$7-SQRT((1-AV311)*($AN$7-$AL$7)*($AN$7-$AM$7))),$AM$7)</f>
        <v>1.04789140938945</v>
      </c>
      <c r="AN311" s="0" t="n">
        <f aca="false">IFERROR(IF(AW311&lt;($AM$8-$AL$8)/($AN$8-$AL$8),$AL$8+SQRT(AW311*($AN$8-$AL$8)*($AM$8-$AL$8)),$AN$8-SQRT((1-AW311)*($AN$8-$AL$8)*($AN$8-$AM$8))),$AM$8)</f>
        <v>0.885023126608325</v>
      </c>
      <c r="AO311" s="0" t="n">
        <f aca="false">IFERROR(IF(AX311&lt;($AM$9-$AL$9)/($AN$9-$AL$9),$AL$9+SQRT(AX311*($AN$9-$AL$9)*($AM$9-$AL$9)),$AN$9-SQRT((1-AX311)*($AN$9-$AL$9)*($AN$9-$AM$9))),$AM$9)</f>
        <v>0.792872047972579</v>
      </c>
      <c r="AP311" s="0" t="n">
        <f aca="false">IFERROR(IF(AY311&lt;($AM$10-$AL$10)/($AN$10-$AL$10),$AL$10+SQRT(AY311*($AN$10-$AL$10)*($AM$10-$AL$10)),$AN$10-SQRT((1-AY311)*($AN$10-$AL$10)*($AN$10-$AM$10))),$AM$10)</f>
        <v>0.79016535735952</v>
      </c>
      <c r="AQ311" s="0" t="n">
        <f aca="false">IFERROR(IF(AZ311&lt;($AM$11-$AL$11)/($AN$11-$AL$11),$AL$11+SQRT(AZ311*($AN$11-$AL$11)*($AM$11-$AL$11)),$AN$11-SQRT((1-AZ311)*($AN$11-$AL$11)*($AN$11-$AM$11))),$AM$11)</f>
        <v>0.808963182613492</v>
      </c>
      <c r="AR311" s="0" t="n">
        <f aca="false">SUMPRODUCT((B24:B31&lt;=$B$6)*(C24:C31*AM311+D24:D31*AO311*$B$8*AQ311)/(1+AL311/100)^B24:B31)+C32*AM311*AP311/(1+AL311/100)^$B$6</f>
        <v>8979816.64838064</v>
      </c>
      <c r="AS311" s="0" t="n">
        <f aca="false">SUMPRODUCT((K24:K26&lt;=$B$6)*(L24:L26*AN311+M24:M26*AO311*$B$8*AQ311)/(1+AL311/100)^K24:K26)+L27*AN311*AP311/(1+AL311/100)^$B$6</f>
        <v>7261120.13933113</v>
      </c>
      <c r="AT311" s="0" t="n">
        <f aca="false">AS311-AR311</f>
        <v>-1718696.50904951</v>
      </c>
      <c r="AU311" s="0" t="n">
        <f aca="true">RAND()</f>
        <v>0.309625500579191</v>
      </c>
      <c r="AV311" s="0" t="n">
        <f aca="true">RAND()</f>
        <v>0.636907712012606</v>
      </c>
      <c r="AW311" s="0" t="n">
        <f aca="true">RAND()</f>
        <v>0.0803214673139472</v>
      </c>
      <c r="AX311" s="0" t="n">
        <f aca="true">RAND()</f>
        <v>0.114365381978203</v>
      </c>
      <c r="AY311" s="0" t="n">
        <f aca="true">RAND()</f>
        <v>0.336783738446311</v>
      </c>
      <c r="AZ311" s="0" t="n">
        <f aca="true">RAND()</f>
        <v>0.851040548582995</v>
      </c>
    </row>
    <row r="312" customFormat="false" ht="15" hidden="false" customHeight="false" outlineLevel="0" collapsed="false">
      <c r="AK312" s="0" t="n">
        <v>299</v>
      </c>
      <c r="AL312" s="0" t="n">
        <f aca="false">IFERROR(IF(AU312&lt;($AM$6-$AL$6)/($AN$6-$AL$6),$AL$6+SQRT(AU312*($AN$6-$AL$6)*($AM$6-$AL$6)),$AN$6-SQRT((1-AU312)*($AN$6-$AL$6)*($AN$6-$AM$6))),$AM$6)</f>
        <v>2.79743610070236</v>
      </c>
      <c r="AM312" s="0" t="n">
        <f aca="false">IFERROR(IF(AV312&lt;($AM$7-$AL$7)/($AN$7-$AL$7),$AL$7+SQRT(AV312*($AN$7-$AL$7)*($AM$7-$AL$7)),$AN$7-SQRT((1-AV312)*($AN$7-$AL$7)*($AN$7-$AM$7))),$AM$7)</f>
        <v>0.879384815305778</v>
      </c>
      <c r="AN312" s="0" t="n">
        <f aca="false">IFERROR(IF(AW312&lt;($AM$8-$AL$8)/($AN$8-$AL$8),$AL$8+SQRT(AW312*($AN$8-$AL$8)*($AM$8-$AL$8)),$AN$8-SQRT((1-AW312)*($AN$8-$AL$8)*($AN$8-$AM$8))),$AM$8)</f>
        <v>0.944215377329648</v>
      </c>
      <c r="AO312" s="0" t="n">
        <f aca="false">IFERROR(IF(AX312&lt;($AM$9-$AL$9)/($AN$9-$AL$9),$AL$9+SQRT(AX312*($AN$9-$AL$9)*($AM$9-$AL$9)),$AN$9-SQRT((1-AX312)*($AN$9-$AL$9)*($AN$9-$AM$9))),$AM$9)</f>
        <v>1.90060790219529</v>
      </c>
      <c r="AP312" s="0" t="n">
        <f aca="false">IFERROR(IF(AY312&lt;($AM$10-$AL$10)/($AN$10-$AL$10),$AL$10+SQRT(AY312*($AN$10-$AL$10)*($AM$10-$AL$10)),$AN$10-SQRT((1-AY312)*($AN$10-$AL$10)*($AN$10-$AM$10))),$AM$10)</f>
        <v>0.93616497407664</v>
      </c>
      <c r="AQ312" s="0" t="n">
        <f aca="false">IFERROR(IF(AZ312&lt;($AM$11-$AL$11)/($AN$11-$AL$11),$AL$11+SQRT(AZ312*($AN$11-$AL$11)*($AM$11-$AL$11)),$AN$11-SQRT((1-AZ312)*($AN$11-$AL$11)*($AN$11-$AM$11))),$AM$11)</f>
        <v>0.526154142629919</v>
      </c>
      <c r="AR312" s="0" t="n">
        <f aca="false">SUMPRODUCT((B24:B31&lt;=$B$6)*(C24:C31*AM312+D24:D31*AO312*$B$8*AQ312)/(1+AL312/100)^B24:B31)+C32*AM312*AP312/(1+AL312/100)^$B$6</f>
        <v>7888724.9739997</v>
      </c>
      <c r="AS312" s="0" t="n">
        <f aca="false">SUMPRODUCT((K24:K26&lt;=$B$6)*(L24:L26*AN312+M24:M26*AO312*$B$8*AQ312)/(1+AL312/100)^K24:K26)+L27*AN312*AP312/(1+AL312/100)^$B$6</f>
        <v>7614886.29827059</v>
      </c>
      <c r="AT312" s="0" t="n">
        <f aca="false">AS312-AR312</f>
        <v>-273838.675729105</v>
      </c>
      <c r="AU312" s="0" t="n">
        <f aca="true">RAND()</f>
        <v>0.127180866940676</v>
      </c>
      <c r="AV312" s="0" t="n">
        <f aca="true">RAND()</f>
        <v>0.0700216544570279</v>
      </c>
      <c r="AW312" s="0" t="n">
        <f aca="true">RAND()</f>
        <v>0.231089722870363</v>
      </c>
      <c r="AX312" s="0" t="n">
        <f aca="true">RAND()</f>
        <v>0.993414140595985</v>
      </c>
      <c r="AY312" s="0" t="n">
        <f aca="true">RAND()</f>
        <v>0.760959538445104</v>
      </c>
      <c r="AZ312" s="0" t="n">
        <f aca="true">RAND()</f>
        <v>0.208757943790505</v>
      </c>
    </row>
    <row r="313" customFormat="false" ht="15" hidden="false" customHeight="false" outlineLevel="0" collapsed="false">
      <c r="AK313" s="0" t="n">
        <v>300</v>
      </c>
      <c r="AL313" s="0" t="n">
        <f aca="false">IFERROR(IF(AU313&lt;($AM$6-$AL$6)/($AN$6-$AL$6),$AL$6+SQRT(AU313*($AN$6-$AL$6)*($AM$6-$AL$6)),$AN$6-SQRT((1-AU313)*($AN$6-$AL$6)*($AN$6-$AM$6))),$AM$6)</f>
        <v>3.55140484060271</v>
      </c>
      <c r="AM313" s="0" t="n">
        <f aca="false">IFERROR(IF(AV313&lt;($AM$7-$AL$7)/($AN$7-$AL$7),$AL$7+SQRT(AV313*($AN$7-$AL$7)*($AM$7-$AL$7)),$AN$7-SQRT((1-AV313)*($AN$7-$AL$7)*($AN$7-$AM$7))),$AM$7)</f>
        <v>1.0717478273739</v>
      </c>
      <c r="AN313" s="0" t="n">
        <f aca="false">IFERROR(IF(AW313&lt;($AM$8-$AL$8)/($AN$8-$AL$8),$AL$8+SQRT(AW313*($AN$8-$AL$8)*($AM$8-$AL$8)),$AN$8-SQRT((1-AW313)*($AN$8-$AL$8)*($AN$8-$AM$8))),$AM$8)</f>
        <v>0.836310287685219</v>
      </c>
      <c r="AO313" s="0" t="n">
        <f aca="false">IFERROR(IF(AX313&lt;($AM$9-$AL$9)/($AN$9-$AL$9),$AL$9+SQRT(AX313*($AN$9-$AL$9)*($AM$9-$AL$9)),$AN$9-SQRT((1-AX313)*($AN$9-$AL$9)*($AN$9-$AM$9))),$AM$9)</f>
        <v>1.86942179656581</v>
      </c>
      <c r="AP313" s="0" t="n">
        <f aca="false">IFERROR(IF(AY313&lt;($AM$10-$AL$10)/($AN$10-$AL$10),$AL$10+SQRT(AY313*($AN$10-$AL$10)*($AM$10-$AL$10)),$AN$10-SQRT((1-AY313)*($AN$10-$AL$10)*($AN$10-$AM$10))),$AM$10)</f>
        <v>0.91626447301238</v>
      </c>
      <c r="AQ313" s="0" t="n">
        <f aca="false">IFERROR(IF(AZ313&lt;($AM$11-$AL$11)/($AN$11-$AL$11),$AL$11+SQRT(AZ313*($AN$11-$AL$11)*($AM$11-$AL$11)),$AN$11-SQRT((1-AZ313)*($AN$11-$AL$11)*($AN$11-$AM$11))),$AM$11)</f>
        <v>0.531334771130217</v>
      </c>
      <c r="AR313" s="0" t="n">
        <f aca="false">SUMPRODUCT((B24:B31&lt;=$B$6)*(C24:C31*AM313+D24:D31*AO313*$B$8*AQ313)/(1+AL313/100)^B24:B31)+C32*AM313*AP313/(1+AL313/100)^$B$6</f>
        <v>9130941.11621637</v>
      </c>
      <c r="AS313" s="0" t="n">
        <f aca="false">SUMPRODUCT((K24:K26&lt;=$B$6)*(L24:L26*AN313+M24:M26*AO313*$B$8*AQ313)/(1+AL313/100)^K24:K26)+L27*AN313*AP313/(1+AL313/100)^$B$6</f>
        <v>6842126.33675224</v>
      </c>
      <c r="AT313" s="0" t="n">
        <f aca="false">AS313-AR313</f>
        <v>-2288814.77946413</v>
      </c>
      <c r="AU313" s="0" t="n">
        <f aca="true">RAND()</f>
        <v>0.40535957132908</v>
      </c>
      <c r="AV313" s="0" t="n">
        <f aca="true">RAND()</f>
        <v>0.717565892925109</v>
      </c>
      <c r="AW313" s="0" t="n">
        <f aca="true">RAND()</f>
        <v>0.0146492999087039</v>
      </c>
      <c r="AX313" s="0" t="n">
        <f aca="true">RAND()</f>
        <v>0.988632888525267</v>
      </c>
      <c r="AY313" s="0" t="n">
        <f aca="true">RAND()</f>
        <v>0.693104445969096</v>
      </c>
      <c r="AZ313" s="0" t="n">
        <f aca="true">RAND()</f>
        <v>0.218431740138245</v>
      </c>
    </row>
    <row r="314" customFormat="false" ht="15" hidden="false" customHeight="false" outlineLevel="0" collapsed="false">
      <c r="AK314" s="0" t="n">
        <v>301</v>
      </c>
      <c r="AL314" s="0" t="n">
        <f aca="false">IFERROR(IF(AU314&lt;($AM$6-$AL$6)/($AN$6-$AL$6),$AL$6+SQRT(AU314*($AN$6-$AL$6)*($AM$6-$AL$6)),$AN$6-SQRT((1-AU314)*($AN$6-$AL$6)*($AN$6-$AM$6))),$AM$6)</f>
        <v>3.13039079034667</v>
      </c>
      <c r="AM314" s="0" t="n">
        <f aca="false">IFERROR(IF(AV314&lt;($AM$7-$AL$7)/($AN$7-$AL$7),$AL$7+SQRT(AV314*($AN$7-$AL$7)*($AM$7-$AL$7)),$AN$7-SQRT((1-AV314)*($AN$7-$AL$7)*($AN$7-$AM$7))),$AM$7)</f>
        <v>1.13817691534902</v>
      </c>
      <c r="AN314" s="0" t="n">
        <f aca="false">IFERROR(IF(AW314&lt;($AM$8-$AL$8)/($AN$8-$AL$8),$AL$8+SQRT(AW314*($AN$8-$AL$8)*($AM$8-$AL$8)),$AN$8-SQRT((1-AW314)*($AN$8-$AL$8)*($AN$8-$AM$8))),$AM$8)</f>
        <v>1.16675530340813</v>
      </c>
      <c r="AO314" s="0" t="n">
        <f aca="false">IFERROR(IF(AX314&lt;($AM$9-$AL$9)/($AN$9-$AL$9),$AL$9+SQRT(AX314*($AN$9-$AL$9)*($AM$9-$AL$9)),$AN$9-SQRT((1-AX314)*($AN$9-$AL$9)*($AN$9-$AM$9))),$AM$9)</f>
        <v>1.05668045852879</v>
      </c>
      <c r="AP314" s="0" t="n">
        <f aca="false">IFERROR(IF(AY314&lt;($AM$10-$AL$10)/($AN$10-$AL$10),$AL$10+SQRT(AY314*($AN$10-$AL$10)*($AM$10-$AL$10)),$AN$10-SQRT((1-AY314)*($AN$10-$AL$10)*($AN$10-$AM$10))),$AM$10)</f>
        <v>0.844334102379328</v>
      </c>
      <c r="AQ314" s="0" t="n">
        <f aca="false">IFERROR(IF(AZ314&lt;($AM$11-$AL$11)/($AN$11-$AL$11),$AL$11+SQRT(AZ314*($AN$11-$AL$11)*($AM$11-$AL$11)),$AN$11-SQRT((1-AZ314)*($AN$11-$AL$11)*($AN$11-$AM$11))),$AM$11)</f>
        <v>0.869065559926447</v>
      </c>
      <c r="AR314" s="0" t="n">
        <f aca="false">SUMPRODUCT((B24:B31&lt;=$B$6)*(C24:C31*AM314+D24:D31*AO314*$B$8*AQ314)/(1+AL314/100)^B24:B31)+C32*AM314*AP314/(1+AL314/100)^$B$6</f>
        <v>9901701.03867299</v>
      </c>
      <c r="AS314" s="0" t="n">
        <f aca="false">SUMPRODUCT((K24:K26&lt;=$B$6)*(L24:L26*AN314+M24:M26*AO314*$B$8*AQ314)/(1+AL314/100)^K24:K26)+L27*AN314*AP314/(1+AL314/100)^$B$6</f>
        <v>9512004.06095368</v>
      </c>
      <c r="AT314" s="0" t="n">
        <f aca="false">AS314-AR314</f>
        <v>-389696.977719307</v>
      </c>
      <c r="AU314" s="0" t="n">
        <f aca="true">RAND()</f>
        <v>0.251306228228306</v>
      </c>
      <c r="AV314" s="0" t="n">
        <f aca="true">RAND()</f>
        <v>0.888849757681245</v>
      </c>
      <c r="AW314" s="0" t="n">
        <f aca="true">RAND()</f>
        <v>0.938402848794023</v>
      </c>
      <c r="AX314" s="0" t="n">
        <f aca="true">RAND()</f>
        <v>0.406765495119026</v>
      </c>
      <c r="AY314" s="0" t="n">
        <f aca="true">RAND()</f>
        <v>0.47426389624551</v>
      </c>
      <c r="AZ314" s="0" t="n">
        <f aca="true">RAND()</f>
        <v>0.930025193480103</v>
      </c>
    </row>
    <row r="315" customFormat="false" ht="15" hidden="false" customHeight="false" outlineLevel="0" collapsed="false">
      <c r="AK315" s="0" t="n">
        <v>302</v>
      </c>
      <c r="AL315" s="0" t="n">
        <f aca="false">IFERROR(IF(AU315&lt;($AM$6-$AL$6)/($AN$6-$AL$6),$AL$6+SQRT(AU315*($AN$6-$AL$6)*($AM$6-$AL$6)),$AN$6-SQRT((1-AU315)*($AN$6-$AL$6)*($AN$6-$AM$6))),$AM$6)</f>
        <v>5.21818165666934</v>
      </c>
      <c r="AM315" s="0" t="n">
        <f aca="false">IFERROR(IF(AV315&lt;($AM$7-$AL$7)/($AN$7-$AL$7),$AL$7+SQRT(AV315*($AN$7-$AL$7)*($AM$7-$AL$7)),$AN$7-SQRT((1-AV315)*($AN$7-$AL$7)*($AN$7-$AM$7))),$AM$7)</f>
        <v>1.03953011613631</v>
      </c>
      <c r="AN315" s="0" t="n">
        <f aca="false">IFERROR(IF(AW315&lt;($AM$8-$AL$8)/($AN$8-$AL$8),$AL$8+SQRT(AW315*($AN$8-$AL$8)*($AM$8-$AL$8)),$AN$8-SQRT((1-AW315)*($AN$8-$AL$8)*($AN$8-$AM$8))),$AM$8)</f>
        <v>1.12568364214664</v>
      </c>
      <c r="AO315" s="0" t="n">
        <f aca="false">IFERROR(IF(AX315&lt;($AM$9-$AL$9)/($AN$9-$AL$9),$AL$9+SQRT(AX315*($AN$9-$AL$9)*($AM$9-$AL$9)),$AN$9-SQRT((1-AX315)*($AN$9-$AL$9)*($AN$9-$AM$9))),$AM$9)</f>
        <v>1.00411172841174</v>
      </c>
      <c r="AP315" s="0" t="n">
        <f aca="false">IFERROR(IF(AY315&lt;($AM$10-$AL$10)/($AN$10-$AL$10),$AL$10+SQRT(AY315*($AN$10-$AL$10)*($AM$10-$AL$10)),$AN$10-SQRT((1-AY315)*($AN$10-$AL$10)*($AN$10-$AM$10))),$AM$10)</f>
        <v>0.949235288327401</v>
      </c>
      <c r="AQ315" s="0" t="n">
        <f aca="false">IFERROR(IF(AZ315&lt;($AM$11-$AL$11)/($AN$11-$AL$11),$AL$11+SQRT(AZ315*($AN$11-$AL$11)*($AM$11-$AL$11)),$AN$11-SQRT((1-AZ315)*($AN$11-$AL$11)*($AN$11-$AM$11))),$AM$11)</f>
        <v>0.924617234340429</v>
      </c>
      <c r="AR315" s="0" t="n">
        <f aca="false">SUMPRODUCT((B24:B31&lt;=$B$6)*(C24:C31*AM315+D24:D31*AO315*$B$8*AQ315)/(1+AL315/100)^B24:B31)+C32*AM315*AP315/(1+AL315/100)^$B$6</f>
        <v>8136073.79997701</v>
      </c>
      <c r="AS315" s="0" t="n">
        <f aca="false">SUMPRODUCT((K24:K26&lt;=$B$6)*(L24:L26*AN315+M24:M26*AO315*$B$8*AQ315)/(1+AL315/100)^K24:K26)+L27*AN315*AP315/(1+AL315/100)^$B$6</f>
        <v>9297767.57542235</v>
      </c>
      <c r="AT315" s="0" t="n">
        <f aca="false">AS315-AR315</f>
        <v>1161693.77544533</v>
      </c>
      <c r="AU315" s="0" t="n">
        <f aca="true">RAND()</f>
        <v>0.841256169568518</v>
      </c>
      <c r="AV315" s="0" t="n">
        <f aca="true">RAND()</f>
        <v>0.606243804323607</v>
      </c>
      <c r="AW315" s="0" t="n">
        <f aca="true">RAND()</f>
        <v>0.862626161511781</v>
      </c>
      <c r="AX315" s="0" t="n">
        <f aca="true">RAND()</f>
        <v>0.338804367008629</v>
      </c>
      <c r="AY315" s="0" t="n">
        <f aca="true">RAND()</f>
        <v>0.807249377114412</v>
      </c>
      <c r="AZ315" s="0" t="n">
        <f aca="true">RAND()</f>
        <v>0.976805872006181</v>
      </c>
    </row>
    <row r="316" customFormat="false" ht="15" hidden="false" customHeight="false" outlineLevel="0" collapsed="false">
      <c r="AK316" s="0" t="n">
        <v>303</v>
      </c>
      <c r="AL316" s="0" t="n">
        <f aca="false">IFERROR(IF(AU316&lt;($AM$6-$AL$6)/($AN$6-$AL$6),$AL$6+SQRT(AU316*($AN$6-$AL$6)*($AM$6-$AL$6)),$AN$6-SQRT((1-AU316)*($AN$6-$AL$6)*($AN$6-$AM$6))),$AM$6)</f>
        <v>2.87449171466229</v>
      </c>
      <c r="AM316" s="0" t="n">
        <f aca="false">IFERROR(IF(AV316&lt;($AM$7-$AL$7)/($AN$7-$AL$7),$AL$7+SQRT(AV316*($AN$7-$AL$7)*($AM$7-$AL$7)),$AN$7-SQRT((1-AV316)*($AN$7-$AL$7)*($AN$7-$AM$7))),$AM$7)</f>
        <v>1.09801850757096</v>
      </c>
      <c r="AN316" s="0" t="n">
        <f aca="false">IFERROR(IF(AW316&lt;($AM$8-$AL$8)/($AN$8-$AL$8),$AL$8+SQRT(AW316*($AN$8-$AL$8)*($AM$8-$AL$8)),$AN$8-SQRT((1-AW316)*($AN$8-$AL$8)*($AN$8-$AM$8))),$AM$8)</f>
        <v>1.14516934596783</v>
      </c>
      <c r="AO316" s="0" t="n">
        <f aca="false">IFERROR(IF(AX316&lt;($AM$9-$AL$9)/($AN$9-$AL$9),$AL$9+SQRT(AX316*($AN$9-$AL$9)*($AM$9-$AL$9)),$AN$9-SQRT((1-AX316)*($AN$9-$AL$9)*($AN$9-$AM$9))),$AM$9)</f>
        <v>0.63457654764458</v>
      </c>
      <c r="AP316" s="0" t="n">
        <f aca="false">IFERROR(IF(AY316&lt;($AM$10-$AL$10)/($AN$10-$AL$10),$AL$10+SQRT(AY316*($AN$10-$AL$10)*($AM$10-$AL$10)),$AN$10-SQRT((1-AY316)*($AN$10-$AL$10)*($AN$10-$AM$10))),$AM$10)</f>
        <v>0.662562360255064</v>
      </c>
      <c r="AQ316" s="0" t="n">
        <f aca="false">IFERROR(IF(AZ316&lt;($AM$11-$AL$11)/($AN$11-$AL$11),$AL$11+SQRT(AZ316*($AN$11-$AL$11)*($AM$11-$AL$11)),$AN$11-SQRT((1-AZ316)*($AN$11-$AL$11)*($AN$11-$AM$11))),$AM$11)</f>
        <v>0.572909143097231</v>
      </c>
      <c r="AR316" s="0" t="n">
        <f aca="false">SUMPRODUCT((B24:B31&lt;=$B$6)*(C24:C31*AM316+D24:D31*AO316*$B$8*AQ316)/(1+AL316/100)^B24:B31)+C32*AM316*AP316/(1+AL316/100)^$B$6</f>
        <v>9557713.17376683</v>
      </c>
      <c r="AS316" s="0" t="n">
        <f aca="false">SUMPRODUCT((K24:K26&lt;=$B$6)*(L24:L26*AN316+M24:M26*AO316*$B$8*AQ316)/(1+AL316/100)^K24:K26)+L27*AN316*AP316/(1+AL316/100)^$B$6</f>
        <v>9426379.6141522</v>
      </c>
      <c r="AT316" s="0" t="n">
        <f aca="false">AS316-AR316</f>
        <v>-131333.559614632</v>
      </c>
      <c r="AU316" s="0" t="n">
        <f aca="true">RAND()</f>
        <v>0.152947151802598</v>
      </c>
      <c r="AV316" s="0" t="n">
        <f aca="true">RAND()</f>
        <v>0.794681119635925</v>
      </c>
      <c r="AW316" s="0" t="n">
        <f aca="true">RAND()</f>
        <v>0.902315857557224</v>
      </c>
      <c r="AX316" s="0" t="n">
        <f aca="true">RAND()</f>
        <v>0.0241477962345785</v>
      </c>
      <c r="AY316" s="0" t="n">
        <f aca="true">RAND()</f>
        <v>0.105706083886789</v>
      </c>
      <c r="AZ316" s="0" t="n">
        <f aca="true">RAND()</f>
        <v>0.303997552596183</v>
      </c>
    </row>
    <row r="317" customFormat="false" ht="15" hidden="false" customHeight="false" outlineLevel="0" collapsed="false">
      <c r="AK317" s="0" t="n">
        <v>304</v>
      </c>
      <c r="AL317" s="0" t="n">
        <f aca="false">IFERROR(IF(AU317&lt;($AM$6-$AL$6)/($AN$6-$AL$6),$AL$6+SQRT(AU317*($AN$6-$AL$6)*($AM$6-$AL$6)),$AN$6-SQRT((1-AU317)*($AN$6-$AL$6)*($AN$6-$AM$6))),$AM$6)</f>
        <v>5.61811289811966</v>
      </c>
      <c r="AM317" s="0" t="n">
        <f aca="false">IFERROR(IF(AV317&lt;($AM$7-$AL$7)/($AN$7-$AL$7),$AL$7+SQRT(AV317*($AN$7-$AL$7)*($AM$7-$AL$7)),$AN$7-SQRT((1-AV317)*($AN$7-$AL$7)*($AN$7-$AM$7))),$AM$7)</f>
        <v>0.897805840629157</v>
      </c>
      <c r="AN317" s="0" t="n">
        <f aca="false">IFERROR(IF(AW317&lt;($AM$8-$AL$8)/($AN$8-$AL$8),$AL$8+SQRT(AW317*($AN$8-$AL$8)*($AM$8-$AL$8)),$AN$8-SQRT((1-AW317)*($AN$8-$AL$8)*($AN$8-$AM$8))),$AM$8)</f>
        <v>1.02702556705027</v>
      </c>
      <c r="AO317" s="0" t="n">
        <f aca="false">IFERROR(IF(AX317&lt;($AM$9-$AL$9)/($AN$9-$AL$9),$AL$9+SQRT(AX317*($AN$9-$AL$9)*($AM$9-$AL$9)),$AN$9-SQRT((1-AX317)*($AN$9-$AL$9)*($AN$9-$AM$9))),$AM$9)</f>
        <v>1.09006049223424</v>
      </c>
      <c r="AP317" s="0" t="n">
        <f aca="false">IFERROR(IF(AY317&lt;($AM$10-$AL$10)/($AN$10-$AL$10),$AL$10+SQRT(AY317*($AN$10-$AL$10)*($AM$10-$AL$10)),$AN$10-SQRT((1-AY317)*($AN$10-$AL$10)*($AN$10-$AM$10))),$AM$10)</f>
        <v>0.93729231013853</v>
      </c>
      <c r="AQ317" s="0" t="n">
        <f aca="false">IFERROR(IF(AZ317&lt;($AM$11-$AL$11)/($AN$11-$AL$11),$AL$11+SQRT(AZ317*($AN$11-$AL$11)*($AM$11-$AL$11)),$AN$11-SQRT((1-AZ317)*($AN$11-$AL$11)*($AN$11-$AM$11))),$AM$11)</f>
        <v>0.59346544813251</v>
      </c>
      <c r="AR317" s="0" t="n">
        <f aca="false">SUMPRODUCT((B24:B31&lt;=$B$6)*(C24:C31*AM317+D24:D31*AO317*$B$8*AQ317)/(1+AL317/100)^B24:B31)+C32*AM317*AP317/(1+AL317/100)^$B$6</f>
        <v>6872755.534169</v>
      </c>
      <c r="AS317" s="0" t="n">
        <f aca="false">SUMPRODUCT((K24:K26&lt;=$B$6)*(L24:L26*AN317+M24:M26*AO317*$B$8*AQ317)/(1+AL317/100)^K24:K26)+L27*AN317*AP317/(1+AL317/100)^$B$6</f>
        <v>8498624.74206602</v>
      </c>
      <c r="AT317" s="0" t="n">
        <f aca="false">AS317-AR317</f>
        <v>1625869.20789702</v>
      </c>
      <c r="AU317" s="0" t="n">
        <f aca="true">RAND()</f>
        <v>0.904519401882838</v>
      </c>
      <c r="AV317" s="0" t="n">
        <f aca="true">RAND()</f>
        <v>0.106288694013066</v>
      </c>
      <c r="AW317" s="0" t="n">
        <f aca="true">RAND()</f>
        <v>0.558065797784417</v>
      </c>
      <c r="AX317" s="0" t="n">
        <f aca="true">RAND()</f>
        <v>0.448006728138008</v>
      </c>
      <c r="AY317" s="0" t="n">
        <f aca="true">RAND()</f>
        <v>0.76489825802517</v>
      </c>
      <c r="AZ317" s="0" t="n">
        <f aca="true">RAND()</f>
        <v>0.351518241826999</v>
      </c>
    </row>
    <row r="318" customFormat="false" ht="15" hidden="false" customHeight="false" outlineLevel="0" collapsed="false">
      <c r="AK318" s="0" t="n">
        <v>305</v>
      </c>
      <c r="AL318" s="0" t="n">
        <f aca="false">IFERROR(IF(AU318&lt;($AM$6-$AL$6)/($AN$6-$AL$6),$AL$6+SQRT(AU318*($AN$6-$AL$6)*($AM$6-$AL$6)),$AN$6-SQRT((1-AU318)*($AN$6-$AL$6)*($AN$6-$AM$6))),$AM$6)</f>
        <v>4.95154235254089</v>
      </c>
      <c r="AM318" s="0" t="n">
        <f aca="false">IFERROR(IF(AV318&lt;($AM$7-$AL$7)/($AN$7-$AL$7),$AL$7+SQRT(AV318*($AN$7-$AL$7)*($AM$7-$AL$7)),$AN$7-SQRT((1-AV318)*($AN$7-$AL$7)*($AN$7-$AM$7))),$AM$7)</f>
        <v>0.94656754236565</v>
      </c>
      <c r="AN318" s="0" t="n">
        <f aca="false">IFERROR(IF(AW318&lt;($AM$8-$AL$8)/($AN$8-$AL$8),$AL$8+SQRT(AW318*($AN$8-$AL$8)*($AM$8-$AL$8)),$AN$8-SQRT((1-AW318)*($AN$8-$AL$8)*($AN$8-$AM$8))),$AM$8)</f>
        <v>1.14721990611487</v>
      </c>
      <c r="AO318" s="0" t="n">
        <f aca="false">IFERROR(IF(AX318&lt;($AM$9-$AL$9)/($AN$9-$AL$9),$AL$9+SQRT(AX318*($AN$9-$AL$9)*($AM$9-$AL$9)),$AN$9-SQRT((1-AX318)*($AN$9-$AL$9)*($AN$9-$AM$9))),$AM$9)</f>
        <v>1.63214991083908</v>
      </c>
      <c r="AP318" s="0" t="n">
        <f aca="false">IFERROR(IF(AY318&lt;($AM$10-$AL$10)/($AN$10-$AL$10),$AL$10+SQRT(AY318*($AN$10-$AL$10)*($AM$10-$AL$10)),$AN$10-SQRT((1-AY318)*($AN$10-$AL$10)*($AN$10-$AM$10))),$AM$10)</f>
        <v>0.655875513034266</v>
      </c>
      <c r="AQ318" s="0" t="n">
        <f aca="false">IFERROR(IF(AZ318&lt;($AM$11-$AL$11)/($AN$11-$AL$11),$AL$11+SQRT(AZ318*($AN$11-$AL$11)*($AM$11-$AL$11)),$AN$11-SQRT((1-AZ318)*($AN$11-$AL$11)*($AN$11-$AM$11))),$AM$11)</f>
        <v>0.662451380020952</v>
      </c>
      <c r="AR318" s="0" t="n">
        <f aca="false">SUMPRODUCT((B24:B31&lt;=$B$6)*(C24:C31*AM318+D24:D31*AO318*$B$8*AQ318)/(1+AL318/100)^B24:B31)+C32*AM318*AP318/(1+AL318/100)^$B$6</f>
        <v>7573513.66336732</v>
      </c>
      <c r="AS318" s="0" t="n">
        <f aca="false">SUMPRODUCT((K24:K26&lt;=$B$6)*(L24:L26*AN318+M24:M26*AO318*$B$8*AQ318)/(1+AL318/100)^K24:K26)+L27*AN318*AP318/(1+AL318/100)^$B$6</f>
        <v>9631958.11334845</v>
      </c>
      <c r="AT318" s="0" t="n">
        <f aca="false">AS318-AR318</f>
        <v>2058444.44998113</v>
      </c>
      <c r="AU318" s="0" t="n">
        <f aca="true">RAND()</f>
        <v>0.790191063328315</v>
      </c>
      <c r="AV318" s="0" t="n">
        <f aca="true">RAND()</f>
        <v>0.23868938305674</v>
      </c>
      <c r="AW318" s="0" t="n">
        <f aca="true">RAND()</f>
        <v>0.906100020453007</v>
      </c>
      <c r="AX318" s="0" t="n">
        <f aca="true">RAND()</f>
        <v>0.909790874602867</v>
      </c>
      <c r="AY318" s="0" t="n">
        <f aca="true">RAND()</f>
        <v>0.0971887022547819</v>
      </c>
      <c r="AZ318" s="0" t="n">
        <f aca="true">RAND()</f>
        <v>0.534942567960165</v>
      </c>
    </row>
    <row r="319" customFormat="false" ht="15" hidden="false" customHeight="false" outlineLevel="0" collapsed="false">
      <c r="AK319" s="0" t="n">
        <v>306</v>
      </c>
      <c r="AL319" s="0" t="n">
        <f aca="false">IFERROR(IF(AU319&lt;($AM$6-$AL$6)/($AN$6-$AL$6),$AL$6+SQRT(AU319*($AN$6-$AL$6)*($AM$6-$AL$6)),$AN$6-SQRT((1-AU319)*($AN$6-$AL$6)*($AN$6-$AM$6))),$AM$6)</f>
        <v>2.36678051656367</v>
      </c>
      <c r="AM319" s="0" t="n">
        <f aca="false">IFERROR(IF(AV319&lt;($AM$7-$AL$7)/($AN$7-$AL$7),$AL$7+SQRT(AV319*($AN$7-$AL$7)*($AM$7-$AL$7)),$AN$7-SQRT((1-AV319)*($AN$7-$AL$7)*($AN$7-$AM$7))),$AM$7)</f>
        <v>1.16020654262482</v>
      </c>
      <c r="AN319" s="0" t="n">
        <f aca="false">IFERROR(IF(AW319&lt;($AM$8-$AL$8)/($AN$8-$AL$8),$AL$8+SQRT(AW319*($AN$8-$AL$8)*($AM$8-$AL$8)),$AN$8-SQRT((1-AW319)*($AN$8-$AL$8)*($AN$8-$AM$8))),$AM$8)</f>
        <v>1.0356620091356</v>
      </c>
      <c r="AO319" s="0" t="n">
        <f aca="false">IFERROR(IF(AX319&lt;($AM$9-$AL$9)/($AN$9-$AL$9),$AL$9+SQRT(AX319*($AN$9-$AL$9)*($AM$9-$AL$9)),$AN$9-SQRT((1-AX319)*($AN$9-$AL$9)*($AN$9-$AM$9))),$AM$9)</f>
        <v>0.822114446837106</v>
      </c>
      <c r="AP319" s="0" t="n">
        <f aca="false">IFERROR(IF(AY319&lt;($AM$10-$AL$10)/($AN$10-$AL$10),$AL$10+SQRT(AY319*($AN$10-$AL$10)*($AM$10-$AL$10)),$AN$10-SQRT((1-AY319)*($AN$10-$AL$10)*($AN$10-$AM$10))),$AM$10)</f>
        <v>0.980035754804383</v>
      </c>
      <c r="AQ319" s="0" t="n">
        <f aca="false">IFERROR(IF(AZ319&lt;($AM$11-$AL$11)/($AN$11-$AL$11),$AL$11+SQRT(AZ319*($AN$11-$AL$11)*($AM$11-$AL$11)),$AN$11-SQRT((1-AZ319)*($AN$11-$AL$11)*($AN$11-$AM$11))),$AM$11)</f>
        <v>0.722798372803801</v>
      </c>
      <c r="AR319" s="0" t="n">
        <f aca="false">SUMPRODUCT((B24:B31&lt;=$B$6)*(C24:C31*AM319+D24:D31*AO319*$B$8*AQ319)/(1+AL319/100)^B24:B31)+C32*AM319*AP319/(1+AL319/100)^$B$6</f>
        <v>10441608.8494866</v>
      </c>
      <c r="AS319" s="0" t="n">
        <f aca="false">SUMPRODUCT((K24:K26&lt;=$B$6)*(L24:L26*AN319+M24:M26*AO319*$B$8*AQ319)/(1+AL319/100)^K24:K26)+L27*AN319*AP319/(1+AL319/100)^$B$6</f>
        <v>8172391.76506681</v>
      </c>
      <c r="AT319" s="0" t="n">
        <f aca="false">AS319-AR319</f>
        <v>-2269217.08441979</v>
      </c>
      <c r="AU319" s="0" t="n">
        <f aca="true">RAND()</f>
        <v>0.0269055894661423</v>
      </c>
      <c r="AV319" s="0" t="n">
        <f aca="true">RAND()</f>
        <v>0.928330089000986</v>
      </c>
      <c r="AW319" s="0" t="n">
        <f aca="true">RAND()</f>
        <v>0.591637561530773</v>
      </c>
      <c r="AX319" s="0" t="n">
        <f aca="true">RAND()</f>
        <v>0.138343622481566</v>
      </c>
      <c r="AY319" s="0" t="n">
        <f aca="true">RAND()</f>
        <v>0.921737303562453</v>
      </c>
      <c r="AZ319" s="0" t="n">
        <f aca="true">RAND()</f>
        <v>0.686364317876652</v>
      </c>
    </row>
    <row r="320" customFormat="false" ht="15" hidden="false" customHeight="false" outlineLevel="0" collapsed="false">
      <c r="AK320" s="0" t="n">
        <v>307</v>
      </c>
      <c r="AL320" s="0" t="n">
        <f aca="false">IFERROR(IF(AU320&lt;($AM$6-$AL$6)/($AN$6-$AL$6),$AL$6+SQRT(AU320*($AN$6-$AL$6)*($AM$6-$AL$6)),$AN$6-SQRT((1-AU320)*($AN$6-$AL$6)*($AN$6-$AM$6))),$AM$6)</f>
        <v>2.63254545339389</v>
      </c>
      <c r="AM320" s="0" t="n">
        <f aca="false">IFERROR(IF(AV320&lt;($AM$7-$AL$7)/($AN$7-$AL$7),$AL$7+SQRT(AV320*($AN$7-$AL$7)*($AM$7-$AL$7)),$AN$7-SQRT((1-AV320)*($AN$7-$AL$7)*($AN$7-$AM$7))),$AM$7)</f>
        <v>0.967463626324723</v>
      </c>
      <c r="AN320" s="0" t="n">
        <f aca="false">IFERROR(IF(AW320&lt;($AM$8-$AL$8)/($AN$8-$AL$8),$AL$8+SQRT(AW320*($AN$8-$AL$8)*($AM$8-$AL$8)),$AN$8-SQRT((1-AW320)*($AN$8-$AL$8)*($AN$8-$AM$8))),$AM$8)</f>
        <v>0.970597167502414</v>
      </c>
      <c r="AO320" s="0" t="n">
        <f aca="false">IFERROR(IF(AX320&lt;($AM$9-$AL$9)/($AN$9-$AL$9),$AL$9+SQRT(AX320*($AN$9-$AL$9)*($AM$9-$AL$9)),$AN$9-SQRT((1-AX320)*($AN$9-$AL$9)*($AN$9-$AM$9))),$AM$9)</f>
        <v>0.720677163275429</v>
      </c>
      <c r="AP320" s="0" t="n">
        <f aca="false">IFERROR(IF(AY320&lt;($AM$10-$AL$10)/($AN$10-$AL$10),$AL$10+SQRT(AY320*($AN$10-$AL$10)*($AM$10-$AL$10)),$AN$10-SQRT((1-AY320)*($AN$10-$AL$10)*($AN$10-$AM$10))),$AM$10)</f>
        <v>0.919674136686331</v>
      </c>
      <c r="AQ320" s="0" t="n">
        <f aca="false">IFERROR(IF(AZ320&lt;($AM$11-$AL$11)/($AN$11-$AL$11),$AL$11+SQRT(AZ320*($AN$11-$AL$11)*($AM$11-$AL$11)),$AN$11-SQRT((1-AZ320)*($AN$11-$AL$11)*($AN$11-$AM$11))),$AM$11)</f>
        <v>0.398503853360869</v>
      </c>
      <c r="AR320" s="0" t="n">
        <f aca="false">SUMPRODUCT((B24:B31&lt;=$B$6)*(C24:C31*AM320+D24:D31*AO320*$B$8*AQ320)/(1+AL320/100)^B24:B31)+C32*AM320*AP320/(1+AL320/100)^$B$6</f>
        <v>8502479.67874298</v>
      </c>
      <c r="AS320" s="0" t="n">
        <f aca="false">SUMPRODUCT((K24:K26&lt;=$B$6)*(L24:L26*AN320+M24:M26*AO320*$B$8*AQ320)/(1+AL320/100)^K24:K26)+L27*AN320*AP320/(1+AL320/100)^$B$6</f>
        <v>7726602.85963505</v>
      </c>
      <c r="AT320" s="0" t="n">
        <f aca="false">AS320-AR320</f>
        <v>-775876.819107924</v>
      </c>
      <c r="AU320" s="0" t="n">
        <f aca="true">RAND()</f>
        <v>0.0800227501218565</v>
      </c>
      <c r="AV320" s="0" t="n">
        <f aca="true">RAND()</f>
        <v>0.311600734909184</v>
      </c>
      <c r="AW320" s="0" t="n">
        <f aca="true">RAND()</f>
        <v>0.323371039553851</v>
      </c>
      <c r="AX320" s="0" t="n">
        <f aca="true">RAND()</f>
        <v>0.0649312138550538</v>
      </c>
      <c r="AY320" s="0" t="n">
        <f aca="true">RAND()</f>
        <v>0.70450552401367</v>
      </c>
      <c r="AZ320" s="0" t="n">
        <f aca="true">RAND()</f>
        <v>0.0396041188854677</v>
      </c>
    </row>
    <row r="321" customFormat="false" ht="15" hidden="false" customHeight="false" outlineLevel="0" collapsed="false">
      <c r="AK321" s="0" t="n">
        <v>308</v>
      </c>
      <c r="AL321" s="0" t="n">
        <f aca="false">IFERROR(IF(AU321&lt;($AM$6-$AL$6)/($AN$6-$AL$6),$AL$6+SQRT(AU321*($AN$6-$AL$6)*($AM$6-$AL$6)),$AN$6-SQRT((1-AU321)*($AN$6-$AL$6)*($AN$6-$AM$6))),$AM$6)</f>
        <v>3.47819275675427</v>
      </c>
      <c r="AM321" s="0" t="n">
        <f aca="false">IFERROR(IF(AV321&lt;($AM$7-$AL$7)/($AN$7-$AL$7),$AL$7+SQRT(AV321*($AN$7-$AL$7)*($AM$7-$AL$7)),$AN$7-SQRT((1-AV321)*($AN$7-$AL$7)*($AN$7-$AM$7))),$AM$7)</f>
        <v>1.07951517581568</v>
      </c>
      <c r="AN321" s="0" t="n">
        <f aca="false">IFERROR(IF(AW321&lt;($AM$8-$AL$8)/($AN$8-$AL$8),$AL$8+SQRT(AW321*($AN$8-$AL$8)*($AM$8-$AL$8)),$AN$8-SQRT((1-AW321)*($AN$8-$AL$8)*($AN$8-$AM$8))),$AM$8)</f>
        <v>0.890128594942134</v>
      </c>
      <c r="AO321" s="0" t="n">
        <f aca="false">IFERROR(IF(AX321&lt;($AM$9-$AL$9)/($AN$9-$AL$9),$AL$9+SQRT(AX321*($AN$9-$AL$9)*($AM$9-$AL$9)),$AN$9-SQRT((1-AX321)*($AN$9-$AL$9)*($AN$9-$AM$9))),$AM$9)</f>
        <v>1.42660951062181</v>
      </c>
      <c r="AP321" s="0" t="n">
        <f aca="false">IFERROR(IF(AY321&lt;($AM$10-$AL$10)/($AN$10-$AL$10),$AL$10+SQRT(AY321*($AN$10-$AL$10)*($AM$10-$AL$10)),$AN$10-SQRT((1-AY321)*($AN$10-$AL$10)*($AN$10-$AM$10))),$AM$10)</f>
        <v>0.989351240910805</v>
      </c>
      <c r="AQ321" s="0" t="n">
        <f aca="false">IFERROR(IF(AZ321&lt;($AM$11-$AL$11)/($AN$11-$AL$11),$AL$11+SQRT(AZ321*($AN$11-$AL$11)*($AM$11-$AL$11)),$AN$11-SQRT((1-AZ321)*($AN$11-$AL$11)*($AN$11-$AM$11))),$AM$11)</f>
        <v>0.8022811983479</v>
      </c>
      <c r="AR321" s="0" t="n">
        <f aca="false">SUMPRODUCT((B24:B31&lt;=$B$6)*(C24:C31*AM321+D24:D31*AO321*$B$8*AQ321)/(1+AL321/100)^B24:B31)+C32*AM321*AP321/(1+AL321/100)^$B$6</f>
        <v>9268913.80376775</v>
      </c>
      <c r="AS321" s="0" t="n">
        <f aca="false">SUMPRODUCT((K24:K26&lt;=$B$6)*(L24:L26*AN321+M24:M26*AO321*$B$8*AQ321)/(1+AL321/100)^K24:K26)+L27*AN321*AP321/(1+AL321/100)^$B$6</f>
        <v>7236249.64869587</v>
      </c>
      <c r="AT321" s="0" t="n">
        <f aca="false">AS321-AR321</f>
        <v>-2032664.15507188</v>
      </c>
      <c r="AU321" s="0" t="n">
        <f aca="true">RAND()</f>
        <v>0.379843687071096</v>
      </c>
      <c r="AV321" s="0" t="n">
        <f aca="true">RAND()</f>
        <v>0.741643775314138</v>
      </c>
      <c r="AW321" s="0" t="n">
        <f aca="true">RAND()</f>
        <v>0.0902573736249253</v>
      </c>
      <c r="AX321" s="0" t="n">
        <f aca="true">RAND()</f>
        <v>0.780815564460426</v>
      </c>
      <c r="AY321" s="0" t="n">
        <f aca="true">RAND()</f>
        <v>0.957858547923781</v>
      </c>
      <c r="AZ321" s="0" t="n">
        <f aca="true">RAND()</f>
        <v>0.84043785907452</v>
      </c>
    </row>
    <row r="322" customFormat="false" ht="15" hidden="false" customHeight="false" outlineLevel="0" collapsed="false">
      <c r="AK322" s="0" t="n">
        <v>309</v>
      </c>
      <c r="AL322" s="0" t="n">
        <f aca="false">IFERROR(IF(AU322&lt;($AM$6-$AL$6)/($AN$6-$AL$6),$AL$6+SQRT(AU322*($AN$6-$AL$6)*($AM$6-$AL$6)),$AN$6-SQRT((1-AU322)*($AN$6-$AL$6)*($AN$6-$AM$6))),$AM$6)</f>
        <v>3.49408884434327</v>
      </c>
      <c r="AM322" s="0" t="n">
        <f aca="false">IFERROR(IF(AV322&lt;($AM$7-$AL$7)/($AN$7-$AL$7),$AL$7+SQRT(AV322*($AN$7-$AL$7)*($AM$7-$AL$7)),$AN$7-SQRT((1-AV322)*($AN$7-$AL$7)*($AN$7-$AM$7))),$AM$7)</f>
        <v>0.984285063789729</v>
      </c>
      <c r="AN322" s="0" t="n">
        <f aca="false">IFERROR(IF(AW322&lt;($AM$8-$AL$8)/($AN$8-$AL$8),$AL$8+SQRT(AW322*($AN$8-$AL$8)*($AM$8-$AL$8)),$AN$8-SQRT((1-AW322)*($AN$8-$AL$8)*($AN$8-$AM$8))),$AM$8)</f>
        <v>0.930968448077829</v>
      </c>
      <c r="AO322" s="0" t="n">
        <f aca="false">IFERROR(IF(AX322&lt;($AM$9-$AL$9)/($AN$9-$AL$9),$AL$9+SQRT(AX322*($AN$9-$AL$9)*($AM$9-$AL$9)),$AN$9-SQRT((1-AX322)*($AN$9-$AL$9)*($AN$9-$AM$9))),$AM$9)</f>
        <v>1.23892533688355</v>
      </c>
      <c r="AP322" s="0" t="n">
        <f aca="false">IFERROR(IF(AY322&lt;($AM$10-$AL$10)/($AN$10-$AL$10),$AL$10+SQRT(AY322*($AN$10-$AL$10)*($AM$10-$AL$10)),$AN$10-SQRT((1-AY322)*($AN$10-$AL$10)*($AN$10-$AM$10))),$AM$10)</f>
        <v>0.883015786205315</v>
      </c>
      <c r="AQ322" s="0" t="n">
        <f aca="false">IFERROR(IF(AZ322&lt;($AM$11-$AL$11)/($AN$11-$AL$11),$AL$11+SQRT(AZ322*($AN$11-$AL$11)*($AM$11-$AL$11)),$AN$11-SQRT((1-AZ322)*($AN$11-$AL$11)*($AN$11-$AM$11))),$AM$11)</f>
        <v>0.531948562588029</v>
      </c>
      <c r="AR322" s="0" t="n">
        <f aca="false">SUMPRODUCT((B24:B31&lt;=$B$6)*(C24:C31*AM322+D24:D31*AO322*$B$8*AQ322)/(1+AL322/100)^B24:B31)+C32*AM322*AP322/(1+AL322/100)^$B$6</f>
        <v>8342415.330869</v>
      </c>
      <c r="AS322" s="0" t="n">
        <f aca="false">SUMPRODUCT((K24:K26&lt;=$B$6)*(L24:L26*AN322+M24:M26*AO322*$B$8*AQ322)/(1+AL322/100)^K24:K26)+L27*AN322*AP322/(1+AL322/100)^$B$6</f>
        <v>7588016.67660879</v>
      </c>
      <c r="AT322" s="0" t="n">
        <f aca="false">AS322-AR322</f>
        <v>-754398.654260206</v>
      </c>
      <c r="AU322" s="0" t="n">
        <f aca="true">RAND()</f>
        <v>0.385429348432084</v>
      </c>
      <c r="AV322" s="0" t="n">
        <f aca="true">RAND()</f>
        <v>0.377344274844274</v>
      </c>
      <c r="AW322" s="0" t="n">
        <f aca="true">RAND()</f>
        <v>0.190585937687943</v>
      </c>
      <c r="AX322" s="0" t="n">
        <f aca="true">RAND()</f>
        <v>0.613843571441454</v>
      </c>
      <c r="AY322" s="0" t="n">
        <f aca="true">RAND()</f>
        <v>0.586804369929901</v>
      </c>
      <c r="AZ322" s="0" t="n">
        <f aca="true">RAND()</f>
        <v>0.219592390557767</v>
      </c>
    </row>
    <row r="323" customFormat="false" ht="15" hidden="false" customHeight="false" outlineLevel="0" collapsed="false">
      <c r="AK323" s="0" t="n">
        <v>310</v>
      </c>
      <c r="AL323" s="0" t="n">
        <f aca="false">IFERROR(IF(AU323&lt;($AM$6-$AL$6)/($AN$6-$AL$6),$AL$6+SQRT(AU323*($AN$6-$AL$6)*($AM$6-$AL$6)),$AN$6-SQRT((1-AU323)*($AN$6-$AL$6)*($AN$6-$AM$6))),$AM$6)</f>
        <v>3.21796042311167</v>
      </c>
      <c r="AM323" s="0" t="n">
        <f aca="false">IFERROR(IF(AV323&lt;($AM$7-$AL$7)/($AN$7-$AL$7),$AL$7+SQRT(AV323*($AN$7-$AL$7)*($AM$7-$AL$7)),$AN$7-SQRT((1-AV323)*($AN$7-$AL$7)*($AN$7-$AM$7))),$AM$7)</f>
        <v>1.18564692008104</v>
      </c>
      <c r="AN323" s="0" t="n">
        <f aca="false">IFERROR(IF(AW323&lt;($AM$8-$AL$8)/($AN$8-$AL$8),$AL$8+SQRT(AW323*($AN$8-$AL$8)*($AM$8-$AL$8)),$AN$8-SQRT((1-AW323)*($AN$8-$AL$8)*($AN$8-$AM$8))),$AM$8)</f>
        <v>0.913404770754525</v>
      </c>
      <c r="AO323" s="0" t="n">
        <f aca="false">IFERROR(IF(AX323&lt;($AM$9-$AL$9)/($AN$9-$AL$9),$AL$9+SQRT(AX323*($AN$9-$AL$9)*($AM$9-$AL$9)),$AN$9-SQRT((1-AX323)*($AN$9-$AL$9)*($AN$9-$AM$9))),$AM$9)</f>
        <v>1.07726767251062</v>
      </c>
      <c r="AP323" s="0" t="n">
        <f aca="false">IFERROR(IF(AY323&lt;($AM$10-$AL$10)/($AN$10-$AL$10),$AL$10+SQRT(AY323*($AN$10-$AL$10)*($AM$10-$AL$10)),$AN$10-SQRT((1-AY323)*($AN$10-$AL$10)*($AN$10-$AM$10))),$AM$10)</f>
        <v>0.993014605216884</v>
      </c>
      <c r="AQ323" s="0" t="n">
        <f aca="false">IFERROR(IF(AZ323&lt;($AM$11-$AL$11)/($AN$11-$AL$11),$AL$11+SQRT(AZ323*($AN$11-$AL$11)*($AM$11-$AL$11)),$AN$11-SQRT((1-AZ323)*($AN$11-$AL$11)*($AN$11-$AM$11))),$AM$11)</f>
        <v>0.804790070162834</v>
      </c>
      <c r="AR323" s="0" t="n">
        <f aca="false">SUMPRODUCT((B24:B31&lt;=$B$6)*(C24:C31*AM323+D24:D31*AO323*$B$8*AQ323)/(1+AL323/100)^B24:B31)+C32*AM323*AP323/(1+AL323/100)^$B$6</f>
        <v>10215122.1867168</v>
      </c>
      <c r="AS323" s="0" t="n">
        <f aca="false">SUMPRODUCT((K24:K26&lt;=$B$6)*(L24:L26*AN323+M24:M26*AO323*$B$8*AQ323)/(1+AL323/100)^K24:K26)+L27*AN323*AP323/(1+AL323/100)^$B$6</f>
        <v>7360802.23715824</v>
      </c>
      <c r="AT323" s="0" t="n">
        <f aca="false">AS323-AR323</f>
        <v>-2854319.94955855</v>
      </c>
      <c r="AU323" s="0" t="n">
        <f aca="true">RAND()</f>
        <v>0.284808831942517</v>
      </c>
      <c r="AV323" s="0" t="n">
        <f aca="true">RAND()</f>
        <v>0.963188276488394</v>
      </c>
      <c r="AW323" s="0" t="n">
        <f aca="true">RAND()</f>
        <v>0.142896022554293</v>
      </c>
      <c r="AX323" s="0" t="n">
        <f aca="true">RAND()</f>
        <v>0.432376701204022</v>
      </c>
      <c r="AY323" s="0" t="n">
        <f aca="true">RAND()</f>
        <v>0.97225360382864</v>
      </c>
      <c r="AZ323" s="0" t="n">
        <f aca="true">RAND()</f>
        <v>0.844461564461097</v>
      </c>
    </row>
    <row r="324" customFormat="false" ht="15" hidden="false" customHeight="false" outlineLevel="0" collapsed="false">
      <c r="AK324" s="0" t="n">
        <v>311</v>
      </c>
      <c r="AL324" s="0" t="n">
        <f aca="false">IFERROR(IF(AU324&lt;($AM$6-$AL$6)/($AN$6-$AL$6),$AL$6+SQRT(AU324*($AN$6-$AL$6)*($AM$6-$AL$6)),$AN$6-SQRT((1-AU324)*($AN$6-$AL$6)*($AN$6-$AM$6))),$AM$6)</f>
        <v>5.82620222652195</v>
      </c>
      <c r="AM324" s="0" t="n">
        <f aca="false">IFERROR(IF(AV324&lt;($AM$7-$AL$7)/($AN$7-$AL$7),$AL$7+SQRT(AV324*($AN$7-$AL$7)*($AM$7-$AL$7)),$AN$7-SQRT((1-AV324)*($AN$7-$AL$7)*($AN$7-$AM$7))),$AM$7)</f>
        <v>1.07730676131958</v>
      </c>
      <c r="AN324" s="0" t="n">
        <f aca="false">IFERROR(IF(AW324&lt;($AM$8-$AL$8)/($AN$8-$AL$8),$AL$8+SQRT(AW324*($AN$8-$AL$8)*($AM$8-$AL$8)),$AN$8-SQRT((1-AW324)*($AN$8-$AL$8)*($AN$8-$AM$8))),$AM$8)</f>
        <v>1.14948526146769</v>
      </c>
      <c r="AO324" s="0" t="n">
        <f aca="false">IFERROR(IF(AX324&lt;($AM$9-$AL$9)/($AN$9-$AL$9),$AL$9+SQRT(AX324*($AN$9-$AL$9)*($AM$9-$AL$9)),$AN$9-SQRT((1-AX324)*($AN$9-$AL$9)*($AN$9-$AM$9))),$AM$9)</f>
        <v>1.46316808030511</v>
      </c>
      <c r="AP324" s="0" t="n">
        <f aca="false">IFERROR(IF(AY324&lt;($AM$10-$AL$10)/($AN$10-$AL$10),$AL$10+SQRT(AY324*($AN$10-$AL$10)*($AM$10-$AL$10)),$AN$10-SQRT((1-AY324)*($AN$10-$AL$10)*($AN$10-$AM$10))),$AM$10)</f>
        <v>0.943656169026251</v>
      </c>
      <c r="AQ324" s="0" t="n">
        <f aca="false">IFERROR(IF(AZ324&lt;($AM$11-$AL$11)/($AN$11-$AL$11),$AL$11+SQRT(AZ324*($AN$11-$AL$11)*($AM$11-$AL$11)),$AN$11-SQRT((1-AZ324)*($AN$11-$AL$11)*($AN$11-$AM$11))),$AM$11)</f>
        <v>0.490508290709203</v>
      </c>
      <c r="AR324" s="0" t="n">
        <f aca="false">SUMPRODUCT((B24:B31&lt;=$B$6)*(C24:C31*AM324+D24:D31*AO324*$B$8*AQ324)/(1+AL324/100)^B24:B31)+C32*AM324*AP324/(1+AL324/100)^$B$6</f>
        <v>8163563.83745335</v>
      </c>
      <c r="AS324" s="0" t="n">
        <f aca="false">SUMPRODUCT((K24:K26&lt;=$B$6)*(L24:L26*AN324+M24:M26*AO324*$B$8*AQ324)/(1+AL324/100)^K24:K26)+L27*AN324*AP324/(1+AL324/100)^$B$6</f>
        <v>9521457.26760688</v>
      </c>
      <c r="AT324" s="0" t="n">
        <f aca="false">AS324-AR324</f>
        <v>1357893.43015354</v>
      </c>
      <c r="AU324" s="0" t="n">
        <f aca="true">RAND()</f>
        <v>0.931109939348898</v>
      </c>
      <c r="AV324" s="0" t="n">
        <f aca="true">RAND()</f>
        <v>0.734907069458386</v>
      </c>
      <c r="AW324" s="0" t="n">
        <f aca="true">RAND()</f>
        <v>0.910193665224718</v>
      </c>
      <c r="AX324" s="0" t="n">
        <f aca="true">RAND()</f>
        <v>0.807874326664464</v>
      </c>
      <c r="AY324" s="0" t="n">
        <f aca="true">RAND()</f>
        <v>0.787323185260196</v>
      </c>
      <c r="AZ324" s="0" t="n">
        <f aca="true">RAND()</f>
        <v>0.14813636256711</v>
      </c>
    </row>
    <row r="325" customFormat="false" ht="15" hidden="false" customHeight="false" outlineLevel="0" collapsed="false">
      <c r="AK325" s="0" t="n">
        <v>312</v>
      </c>
      <c r="AL325" s="0" t="n">
        <f aca="false">IFERROR(IF(AU325&lt;($AM$6-$AL$6)/($AN$6-$AL$6),$AL$6+SQRT(AU325*($AN$6-$AL$6)*($AM$6-$AL$6)),$AN$6-SQRT((1-AU325)*($AN$6-$AL$6)*($AN$6-$AM$6))),$AM$6)</f>
        <v>2.25522652001774</v>
      </c>
      <c r="AM325" s="0" t="n">
        <f aca="false">IFERROR(IF(AV325&lt;($AM$7-$AL$7)/($AN$7-$AL$7),$AL$7+SQRT(AV325*($AN$7-$AL$7)*($AM$7-$AL$7)),$AN$7-SQRT((1-AV325)*($AN$7-$AL$7)*($AN$7-$AM$7))),$AM$7)</f>
        <v>0.925760154934428</v>
      </c>
      <c r="AN325" s="0" t="n">
        <f aca="false">IFERROR(IF(AW325&lt;($AM$8-$AL$8)/($AN$8-$AL$8),$AL$8+SQRT(AW325*($AN$8-$AL$8)*($AM$8-$AL$8)),$AN$8-SQRT((1-AW325)*($AN$8-$AL$8)*($AN$8-$AM$8))),$AM$8)</f>
        <v>1.18137882015199</v>
      </c>
      <c r="AO325" s="0" t="n">
        <f aca="false">IFERROR(IF(AX325&lt;($AM$9-$AL$9)/($AN$9-$AL$9),$AL$9+SQRT(AX325*($AN$9-$AL$9)*($AM$9-$AL$9)),$AN$9-SQRT((1-AX325)*($AN$9-$AL$9)*($AN$9-$AM$9))),$AM$9)</f>
        <v>1.14557393593291</v>
      </c>
      <c r="AP325" s="0" t="n">
        <f aca="false">IFERROR(IF(AY325&lt;($AM$10-$AL$10)/($AN$10-$AL$10),$AL$10+SQRT(AY325*($AN$10-$AL$10)*($AM$10-$AL$10)),$AN$10-SQRT((1-AY325)*($AN$10-$AL$10)*($AN$10-$AM$10))),$AM$10)</f>
        <v>0.868521805586717</v>
      </c>
      <c r="AQ325" s="0" t="n">
        <f aca="false">IFERROR(IF(AZ325&lt;($AM$11-$AL$11)/($AN$11-$AL$11),$AL$11+SQRT(AZ325*($AN$11-$AL$11)*($AM$11-$AL$11)),$AN$11-SQRT((1-AZ325)*($AN$11-$AL$11)*($AN$11-$AM$11))),$AM$11)</f>
        <v>0.773377411467789</v>
      </c>
      <c r="AR325" s="0" t="n">
        <f aca="false">SUMPRODUCT((B24:B31&lt;=$B$6)*(C24:C31*AM325+D24:D31*AO325*$B$8*AQ325)/(1+AL325/100)^B24:B31)+C32*AM325*AP325/(1+AL325/100)^$B$6</f>
        <v>8550804.89257305</v>
      </c>
      <c r="AS325" s="0" t="n">
        <f aca="false">SUMPRODUCT((K24:K26&lt;=$B$6)*(L24:L26*AN325+M24:M26*AO325*$B$8*AQ325)/(1+AL325/100)^K24:K26)+L27*AN325*AP325/(1+AL325/100)^$B$6</f>
        <v>9468308.85714305</v>
      </c>
      <c r="AT325" s="0" t="n">
        <f aca="false">AS325-AR325</f>
        <v>917503.964570001</v>
      </c>
      <c r="AU325" s="0" t="n">
        <f aca="true">RAND()</f>
        <v>0.0130281153040733</v>
      </c>
      <c r="AV325" s="0" t="n">
        <f aca="true">RAND()</f>
        <v>0.175729072990349</v>
      </c>
      <c r="AW325" s="0" t="n">
        <f aca="true">RAND()</f>
        <v>0.958143410455703</v>
      </c>
      <c r="AX325" s="0" t="n">
        <f aca="true">RAND()</f>
        <v>0.513304067361883</v>
      </c>
      <c r="AY325" s="0" t="n">
        <f aca="true">RAND()</f>
        <v>0.543233284771577</v>
      </c>
      <c r="AZ325" s="0" t="n">
        <f aca="true">RAND()</f>
        <v>0.790376336191674</v>
      </c>
    </row>
    <row r="326" customFormat="false" ht="15" hidden="false" customHeight="false" outlineLevel="0" collapsed="false">
      <c r="AK326" s="0" t="n">
        <v>313</v>
      </c>
      <c r="AL326" s="0" t="n">
        <f aca="false">IFERROR(IF(AU326&lt;($AM$6-$AL$6)/($AN$6-$AL$6),$AL$6+SQRT(AU326*($AN$6-$AL$6)*($AM$6-$AL$6)),$AN$6-SQRT((1-AU326)*($AN$6-$AL$6)*($AN$6-$AM$6))),$AM$6)</f>
        <v>3.1006263427481</v>
      </c>
      <c r="AM326" s="0" t="n">
        <f aca="false">IFERROR(IF(AV326&lt;($AM$7-$AL$7)/($AN$7-$AL$7),$AL$7+SQRT(AV326*($AN$7-$AL$7)*($AM$7-$AL$7)),$AN$7-SQRT((1-AV326)*($AN$7-$AL$7)*($AN$7-$AM$7))),$AM$7)</f>
        <v>1.04857788458342</v>
      </c>
      <c r="AN326" s="0" t="n">
        <f aca="false">IFERROR(IF(AW326&lt;($AM$8-$AL$8)/($AN$8-$AL$8),$AL$8+SQRT(AW326*($AN$8-$AL$8)*($AM$8-$AL$8)),$AN$8-SQRT((1-AW326)*($AN$8-$AL$8)*($AN$8-$AM$8))),$AM$8)</f>
        <v>1.10165234791537</v>
      </c>
      <c r="AO326" s="0" t="n">
        <f aca="false">IFERROR(IF(AX326&lt;($AM$9-$AL$9)/($AN$9-$AL$9),$AL$9+SQRT(AX326*($AN$9-$AL$9)*($AM$9-$AL$9)),$AN$9-SQRT((1-AX326)*($AN$9-$AL$9)*($AN$9-$AM$9))),$AM$9)</f>
        <v>1.09358069519961</v>
      </c>
      <c r="AP326" s="0" t="n">
        <f aca="false">IFERROR(IF(AY326&lt;($AM$10-$AL$10)/($AN$10-$AL$10),$AL$10+SQRT(AY326*($AN$10-$AL$10)*($AM$10-$AL$10)),$AN$10-SQRT((1-AY326)*($AN$10-$AL$10)*($AN$10-$AM$10))),$AM$10)</f>
        <v>0.985996551582638</v>
      </c>
      <c r="AQ326" s="0" t="n">
        <f aca="false">IFERROR(IF(AZ326&lt;($AM$11-$AL$11)/($AN$11-$AL$11),$AL$11+SQRT(AZ326*($AN$11-$AL$11)*($AM$11-$AL$11)),$AN$11-SQRT((1-AZ326)*($AN$11-$AL$11)*($AN$11-$AM$11))),$AM$11)</f>
        <v>0.447979666680376</v>
      </c>
      <c r="AR326" s="0" t="n">
        <f aca="false">SUMPRODUCT((B24:B31&lt;=$B$6)*(C24:C31*AM326+D24:D31*AO326*$B$8*AQ326)/(1+AL326/100)^B24:B31)+C32*AM326*AP326/(1+AL326/100)^$B$6</f>
        <v>9011282.1211022</v>
      </c>
      <c r="AS326" s="0" t="n">
        <f aca="false">SUMPRODUCT((K24:K26&lt;=$B$6)*(L24:L26*AN326+M24:M26*AO326*$B$8*AQ326)/(1+AL326/100)^K24:K26)+L27*AN326*AP326/(1+AL326/100)^$B$6</f>
        <v>8803420.66935161</v>
      </c>
      <c r="AT326" s="0" t="n">
        <f aca="false">AS326-AR326</f>
        <v>-207861.45175059</v>
      </c>
      <c r="AU326" s="0" t="n">
        <f aca="true">RAND()</f>
        <v>0.239744254056498</v>
      </c>
      <c r="AV326" s="0" t="n">
        <f aca="true">RAND()</f>
        <v>0.639370057076516</v>
      </c>
      <c r="AW326" s="0" t="n">
        <f aca="true">RAND()</f>
        <v>0.804381992186476</v>
      </c>
      <c r="AX326" s="0" t="n">
        <f aca="true">RAND()</f>
        <v>0.452269362590113</v>
      </c>
      <c r="AY326" s="0" t="n">
        <f aca="true">RAND()</f>
        <v>0.944770592600861</v>
      </c>
      <c r="AZ326" s="0" t="n">
        <f aca="true">RAND()</f>
        <v>0.0893795173503479</v>
      </c>
    </row>
    <row r="327" customFormat="false" ht="15" hidden="false" customHeight="false" outlineLevel="0" collapsed="false">
      <c r="AK327" s="0" t="n">
        <v>314</v>
      </c>
      <c r="AL327" s="0" t="n">
        <f aca="false">IFERROR(IF(AU327&lt;($AM$6-$AL$6)/($AN$6-$AL$6),$AL$6+SQRT(AU327*($AN$6-$AL$6)*($AM$6-$AL$6)),$AN$6-SQRT((1-AU327)*($AN$6-$AL$6)*($AN$6-$AM$6))),$AM$6)</f>
        <v>4.05961792989513</v>
      </c>
      <c r="AM327" s="0" t="n">
        <f aca="false">IFERROR(IF(AV327&lt;($AM$7-$AL$7)/($AN$7-$AL$7),$AL$7+SQRT(AV327*($AN$7-$AL$7)*($AM$7-$AL$7)),$AN$7-SQRT((1-AV327)*($AN$7-$AL$7)*($AN$7-$AM$7))),$AM$7)</f>
        <v>1.05195313014241</v>
      </c>
      <c r="AN327" s="0" t="n">
        <f aca="false">IFERROR(IF(AW327&lt;($AM$8-$AL$8)/($AN$8-$AL$8),$AL$8+SQRT(AW327*($AN$8-$AL$8)*($AM$8-$AL$8)),$AN$8-SQRT((1-AW327)*($AN$8-$AL$8)*($AN$8-$AM$8))),$AM$8)</f>
        <v>1.05824630136296</v>
      </c>
      <c r="AO327" s="0" t="n">
        <f aca="false">IFERROR(IF(AX327&lt;($AM$9-$AL$9)/($AN$9-$AL$9),$AL$9+SQRT(AX327*($AN$9-$AL$9)*($AM$9-$AL$9)),$AN$9-SQRT((1-AX327)*($AN$9-$AL$9)*($AN$9-$AM$9))),$AM$9)</f>
        <v>0.829555569070268</v>
      </c>
      <c r="AP327" s="0" t="n">
        <f aca="false">IFERROR(IF(AY327&lt;($AM$10-$AL$10)/($AN$10-$AL$10),$AL$10+SQRT(AY327*($AN$10-$AL$10)*($AM$10-$AL$10)),$AN$10-SQRT((1-AY327)*($AN$10-$AL$10)*($AN$10-$AM$10))),$AM$10)</f>
        <v>0.885420938644019</v>
      </c>
      <c r="AQ327" s="0" t="n">
        <f aca="false">IFERROR(IF(AZ327&lt;($AM$11-$AL$11)/($AN$11-$AL$11),$AL$11+SQRT(AZ327*($AN$11-$AL$11)*($AM$11-$AL$11)),$AN$11-SQRT((1-AZ327)*($AN$11-$AL$11)*($AN$11-$AM$11))),$AM$11)</f>
        <v>0.700229524996223</v>
      </c>
      <c r="AR327" s="0" t="n">
        <f aca="false">SUMPRODUCT((B24:B31&lt;=$B$6)*(C24:C31*AM327+D24:D31*AO327*$B$8*AQ327)/(1+AL327/100)^B24:B31)+C32*AM327*AP327/(1+AL327/100)^$B$6</f>
        <v>8616415.96380265</v>
      </c>
      <c r="AS327" s="0" t="n">
        <f aca="false">SUMPRODUCT((K24:K26&lt;=$B$6)*(L24:L26*AN327+M24:M26*AO327*$B$8*AQ327)/(1+AL327/100)^K24:K26)+L27*AN327*AP327/(1+AL327/100)^$B$6</f>
        <v>8663454.27490841</v>
      </c>
      <c r="AT327" s="0" t="n">
        <f aca="false">AS327-AR327</f>
        <v>47038.3111057617</v>
      </c>
      <c r="AU327" s="0" t="n">
        <f aca="true">RAND()</f>
        <v>0.567707664090289</v>
      </c>
      <c r="AV327" s="0" t="n">
        <f aca="true">RAND()</f>
        <v>0.651354998574305</v>
      </c>
      <c r="AW327" s="0" t="n">
        <f aca="true">RAND()</f>
        <v>0.673160169413474</v>
      </c>
      <c r="AX327" s="0" t="n">
        <f aca="true">RAND()</f>
        <v>0.144809164140304</v>
      </c>
      <c r="AY327" s="0" t="n">
        <f aca="true">RAND()</f>
        <v>0.594197199780946</v>
      </c>
      <c r="AZ327" s="0" t="n">
        <f aca="true">RAND()</f>
        <v>0.633214948228611</v>
      </c>
    </row>
    <row r="328" customFormat="false" ht="15" hidden="false" customHeight="false" outlineLevel="0" collapsed="false">
      <c r="AK328" s="0" t="n">
        <v>315</v>
      </c>
      <c r="AL328" s="0" t="n">
        <f aca="false">IFERROR(IF(AU328&lt;($AM$6-$AL$6)/($AN$6-$AL$6),$AL$6+SQRT(AU328*($AN$6-$AL$6)*($AM$6-$AL$6)),$AN$6-SQRT((1-AU328)*($AN$6-$AL$6)*($AN$6-$AM$6))),$AM$6)</f>
        <v>3.11542729077268</v>
      </c>
      <c r="AM328" s="0" t="n">
        <f aca="false">IFERROR(IF(AV328&lt;($AM$7-$AL$7)/($AN$7-$AL$7),$AL$7+SQRT(AV328*($AN$7-$AL$7)*($AM$7-$AL$7)),$AN$7-SQRT((1-AV328)*($AN$7-$AL$7)*($AN$7-$AM$7))),$AM$7)</f>
        <v>0.956724539405267</v>
      </c>
      <c r="AN328" s="0" t="n">
        <f aca="false">IFERROR(IF(AW328&lt;($AM$8-$AL$8)/($AN$8-$AL$8),$AL$8+SQRT(AW328*($AN$8-$AL$8)*($AM$8-$AL$8)),$AN$8-SQRT((1-AW328)*($AN$8-$AL$8)*($AN$8-$AM$8))),$AM$8)</f>
        <v>0.966895873411413</v>
      </c>
      <c r="AO328" s="0" t="n">
        <f aca="false">IFERROR(IF(AX328&lt;($AM$9-$AL$9)/($AN$9-$AL$9),$AL$9+SQRT(AX328*($AN$9-$AL$9)*($AM$9-$AL$9)),$AN$9-SQRT((1-AX328)*($AN$9-$AL$9)*($AN$9-$AM$9))),$AM$9)</f>
        <v>1.190615762315</v>
      </c>
      <c r="AP328" s="0" t="n">
        <f aca="false">IFERROR(IF(AY328&lt;($AM$10-$AL$10)/($AN$10-$AL$10),$AL$10+SQRT(AY328*($AN$10-$AL$10)*($AM$10-$AL$10)),$AN$10-SQRT((1-AY328)*($AN$10-$AL$10)*($AN$10-$AM$10))),$AM$10)</f>
        <v>0.976251457093662</v>
      </c>
      <c r="AQ328" s="0" t="n">
        <f aca="false">IFERROR(IF(AZ328&lt;($AM$11-$AL$11)/($AN$11-$AL$11),$AL$11+SQRT(AZ328*($AN$11-$AL$11)*($AM$11-$AL$11)),$AN$11-SQRT((1-AZ328)*($AN$11-$AL$11)*($AN$11-$AM$11))),$AM$11)</f>
        <v>0.800112918438007</v>
      </c>
      <c r="AR328" s="0" t="n">
        <f aca="false">SUMPRODUCT((B24:B31&lt;=$B$6)*(C24:C31*AM328+D24:D31*AO328*$B$8*AQ328)/(1+AL328/100)^B24:B31)+C32*AM328*AP328/(1+AL328/100)^$B$6</f>
        <v>8371634.95476274</v>
      </c>
      <c r="AS328" s="0" t="n">
        <f aca="false">SUMPRODUCT((K24:K26&lt;=$B$6)*(L24:L26*AN328+M24:M26*AO328*$B$8*AQ328)/(1+AL328/100)^K24:K26)+L27*AN328*AP328/(1+AL328/100)^$B$6</f>
        <v>7796131.27126625</v>
      </c>
      <c r="AT328" s="0" t="n">
        <f aca="false">AS328-AR328</f>
        <v>-575503.683496493</v>
      </c>
      <c r="AU328" s="0" t="n">
        <f aca="true">RAND()</f>
        <v>0.245504743336314</v>
      </c>
      <c r="AV328" s="0" t="n">
        <f aca="true">RAND()</f>
        <v>0.272917569464369</v>
      </c>
      <c r="AW328" s="0" t="n">
        <f aca="true">RAND()</f>
        <v>0.309491472908427</v>
      </c>
      <c r="AX328" s="0" t="n">
        <f aca="true">RAND()</f>
        <v>0.563264770524719</v>
      </c>
      <c r="AY328" s="0" t="n">
        <f aca="true">RAND()</f>
        <v>0.907261801535345</v>
      </c>
      <c r="AZ328" s="0" t="n">
        <f aca="true">RAND()</f>
        <v>0.836918998467873</v>
      </c>
    </row>
    <row r="329" customFormat="false" ht="15" hidden="false" customHeight="false" outlineLevel="0" collapsed="false">
      <c r="AK329" s="0" t="n">
        <v>316</v>
      </c>
      <c r="AL329" s="0" t="n">
        <f aca="false">IFERROR(IF(AU329&lt;($AM$6-$AL$6)/($AN$6-$AL$6),$AL$6+SQRT(AU329*($AN$6-$AL$6)*($AM$6-$AL$6)),$AN$6-SQRT((1-AU329)*($AN$6-$AL$6)*($AN$6-$AM$6))),$AM$6)</f>
        <v>2.85347797990573</v>
      </c>
      <c r="AM329" s="0" t="n">
        <f aca="false">IFERROR(IF(AV329&lt;($AM$7-$AL$7)/($AN$7-$AL$7),$AL$7+SQRT(AV329*($AN$7-$AL$7)*($AM$7-$AL$7)),$AN$7-SQRT((1-AV329)*($AN$7-$AL$7)*($AN$7-$AM$7))),$AM$7)</f>
        <v>1.04750076534284</v>
      </c>
      <c r="AN329" s="0" t="n">
        <f aca="false">IFERROR(IF(AW329&lt;($AM$8-$AL$8)/($AN$8-$AL$8),$AL$8+SQRT(AW329*($AN$8-$AL$8)*($AM$8-$AL$8)),$AN$8-SQRT((1-AW329)*($AN$8-$AL$8)*($AN$8-$AM$8))),$AM$8)</f>
        <v>0.924372342896392</v>
      </c>
      <c r="AO329" s="0" t="n">
        <f aca="false">IFERROR(IF(AX329&lt;($AM$9-$AL$9)/($AN$9-$AL$9),$AL$9+SQRT(AX329*($AN$9-$AL$9)*($AM$9-$AL$9)),$AN$9-SQRT((1-AX329)*($AN$9-$AL$9)*($AN$9-$AM$9))),$AM$9)</f>
        <v>1.54719285415473</v>
      </c>
      <c r="AP329" s="0" t="n">
        <f aca="false">IFERROR(IF(AY329&lt;($AM$10-$AL$10)/($AN$10-$AL$10),$AL$10+SQRT(AY329*($AN$10-$AL$10)*($AM$10-$AL$10)),$AN$10-SQRT((1-AY329)*($AN$10-$AL$10)*($AN$10-$AM$10))),$AM$10)</f>
        <v>0.90832257720992</v>
      </c>
      <c r="AQ329" s="0" t="n">
        <f aca="false">IFERROR(IF(AZ329&lt;($AM$11-$AL$11)/($AN$11-$AL$11),$AL$11+SQRT(AZ329*($AN$11-$AL$11)*($AM$11-$AL$11)),$AN$11-SQRT((1-AZ329)*($AN$11-$AL$11)*($AN$11-$AM$11))),$AM$11)</f>
        <v>0.526346393394344</v>
      </c>
      <c r="AR329" s="0" t="n">
        <f aca="false">SUMPRODUCT((B24:B31&lt;=$B$6)*(C24:C31*AM329+D24:D31*AO329*$B$8*AQ329)/(1+AL329/100)^B24:B31)+C32*AM329*AP329/(1+AL329/100)^$B$6</f>
        <v>9247256.72330054</v>
      </c>
      <c r="AS329" s="0" t="n">
        <f aca="false">SUMPRODUCT((K24:K26&lt;=$B$6)*(L24:L26*AN329+M24:M26*AO329*$B$8*AQ329)/(1+AL329/100)^K24:K26)+L27*AN329*AP329/(1+AL329/100)^$B$6</f>
        <v>7465055.59196345</v>
      </c>
      <c r="AT329" s="0" t="n">
        <f aca="false">AS329-AR329</f>
        <v>-1782201.13133709</v>
      </c>
      <c r="AU329" s="0" t="n">
        <f aca="true">RAND()</f>
        <v>0.145684932436792</v>
      </c>
      <c r="AV329" s="0" t="n">
        <f aca="true">RAND()</f>
        <v>0.635502755229029</v>
      </c>
      <c r="AW329" s="0" t="n">
        <f aca="true">RAND()</f>
        <v>0.171871996417085</v>
      </c>
      <c r="AX329" s="0" t="n">
        <f aca="true">RAND()</f>
        <v>0.863310459114304</v>
      </c>
      <c r="AY329" s="0" t="n">
        <f aca="true">RAND()</f>
        <v>0.666909308237405</v>
      </c>
      <c r="AZ329" s="0" t="n">
        <f aca="true">RAND()</f>
        <v>0.209113019602559</v>
      </c>
    </row>
    <row r="330" customFormat="false" ht="15" hidden="false" customHeight="false" outlineLevel="0" collapsed="false">
      <c r="AK330" s="0" t="n">
        <v>317</v>
      </c>
      <c r="AL330" s="0" t="n">
        <f aca="false">IFERROR(IF(AU330&lt;($AM$6-$AL$6)/($AN$6-$AL$6),$AL$6+SQRT(AU330*($AN$6-$AL$6)*($AM$6-$AL$6)),$AN$6-SQRT((1-AU330)*($AN$6-$AL$6)*($AN$6-$AM$6))),$AM$6)</f>
        <v>3.56783216280277</v>
      </c>
      <c r="AM330" s="0" t="n">
        <f aca="false">IFERROR(IF(AV330&lt;($AM$7-$AL$7)/($AN$7-$AL$7),$AL$7+SQRT(AV330*($AN$7-$AL$7)*($AM$7-$AL$7)),$AN$7-SQRT((1-AV330)*($AN$7-$AL$7)*($AN$7-$AM$7))),$AM$7)</f>
        <v>0.937712691696927</v>
      </c>
      <c r="AN330" s="0" t="n">
        <f aca="false">IFERROR(IF(AW330&lt;($AM$8-$AL$8)/($AN$8-$AL$8),$AL$8+SQRT(AW330*($AN$8-$AL$8)*($AM$8-$AL$8)),$AN$8-SQRT((1-AW330)*($AN$8-$AL$8)*($AN$8-$AM$8))),$AM$8)</f>
        <v>0.949790538392483</v>
      </c>
      <c r="AO330" s="0" t="n">
        <f aca="false">IFERROR(IF(AX330&lt;($AM$9-$AL$9)/($AN$9-$AL$9),$AL$9+SQRT(AX330*($AN$9-$AL$9)*($AM$9-$AL$9)),$AN$9-SQRT((1-AX330)*($AN$9-$AL$9)*($AN$9-$AM$9))),$AM$9)</f>
        <v>1.28793195464044</v>
      </c>
      <c r="AP330" s="0" t="n">
        <f aca="false">IFERROR(IF(AY330&lt;($AM$10-$AL$10)/($AN$10-$AL$10),$AL$10+SQRT(AY330*($AN$10-$AL$10)*($AM$10-$AL$10)),$AN$10-SQRT((1-AY330)*($AN$10-$AL$10)*($AN$10-$AM$10))),$AM$10)</f>
        <v>0.742692044311835</v>
      </c>
      <c r="AQ330" s="0" t="n">
        <f aca="false">IFERROR(IF(AZ330&lt;($AM$11-$AL$11)/($AN$11-$AL$11),$AL$11+SQRT(AZ330*($AN$11-$AL$11)*($AM$11-$AL$11)),$AN$11-SQRT((1-AZ330)*($AN$11-$AL$11)*($AN$11-$AM$11))),$AM$11)</f>
        <v>0.976276557975804</v>
      </c>
      <c r="AR330" s="0" t="n">
        <f aca="false">SUMPRODUCT((B24:B31&lt;=$B$6)*(C24:C31*AM330+D24:D31*AO330*$B$8*AQ330)/(1+AL330/100)^B24:B31)+C32*AM330*AP330/(1+AL330/100)^$B$6</f>
        <v>8109939.15785825</v>
      </c>
      <c r="AS330" s="0" t="n">
        <f aca="false">SUMPRODUCT((K24:K26&lt;=$B$6)*(L24:L26*AN330+M24:M26*AO330*$B$8*AQ330)/(1+AL330/100)^K24:K26)+L27*AN330*AP330/(1+AL330/100)^$B$6</f>
        <v>7906389.66200303</v>
      </c>
      <c r="AT330" s="0" t="n">
        <f aca="false">AS330-AR330</f>
        <v>-203549.495855227</v>
      </c>
      <c r="AU330" s="0" t="n">
        <f aca="true">RAND()</f>
        <v>0.411011196865444</v>
      </c>
      <c r="AV330" s="0" t="n">
        <f aca="true">RAND()</f>
        <v>0.210719838382364</v>
      </c>
      <c r="AW330" s="0" t="n">
        <f aca="true">RAND()</f>
        <v>0.249302282132334</v>
      </c>
      <c r="AX330" s="0" t="n">
        <f aca="true">RAND()</f>
        <v>0.661972732518548</v>
      </c>
      <c r="AY330" s="0" t="n">
        <f aca="true">RAND()</f>
        <v>0.23559771348903</v>
      </c>
      <c r="AZ330" s="0" t="n">
        <f aca="true">RAND()</f>
        <v>0.99770285019806</v>
      </c>
    </row>
    <row r="331" customFormat="false" ht="15" hidden="false" customHeight="false" outlineLevel="0" collapsed="false">
      <c r="AK331" s="0" t="n">
        <v>318</v>
      </c>
      <c r="AL331" s="0" t="n">
        <f aca="false">IFERROR(IF(AU331&lt;($AM$6-$AL$6)/($AN$6-$AL$6),$AL$6+SQRT(AU331*($AN$6-$AL$6)*($AM$6-$AL$6)),$AN$6-SQRT((1-AU331)*($AN$6-$AL$6)*($AN$6-$AM$6))),$AM$6)</f>
        <v>5.38932206690522</v>
      </c>
      <c r="AM331" s="0" t="n">
        <f aca="false">IFERROR(IF(AV331&lt;($AM$7-$AL$7)/($AN$7-$AL$7),$AL$7+SQRT(AV331*($AN$7-$AL$7)*($AM$7-$AL$7)),$AN$7-SQRT((1-AV331)*($AN$7-$AL$7)*($AN$7-$AM$7))),$AM$7)</f>
        <v>1.07849892861732</v>
      </c>
      <c r="AN331" s="0" t="n">
        <f aca="false">IFERROR(IF(AW331&lt;($AM$8-$AL$8)/($AN$8-$AL$8),$AL$8+SQRT(AW331*($AN$8-$AL$8)*($AM$8-$AL$8)),$AN$8-SQRT((1-AW331)*($AN$8-$AL$8)*($AN$8-$AM$8))),$AM$8)</f>
        <v>0.887420719680202</v>
      </c>
      <c r="AO331" s="0" t="n">
        <f aca="false">IFERROR(IF(AX331&lt;($AM$9-$AL$9)/($AN$9-$AL$9),$AL$9+SQRT(AX331*($AN$9-$AL$9)*($AM$9-$AL$9)),$AN$9-SQRT((1-AX331)*($AN$9-$AL$9)*($AN$9-$AM$9))),$AM$9)</f>
        <v>1.184779498967</v>
      </c>
      <c r="AP331" s="0" t="n">
        <f aca="false">IFERROR(IF(AY331&lt;($AM$10-$AL$10)/($AN$10-$AL$10),$AL$10+SQRT(AY331*($AN$10-$AL$10)*($AM$10-$AL$10)),$AN$10-SQRT((1-AY331)*($AN$10-$AL$10)*($AN$10-$AM$10))),$AM$10)</f>
        <v>0.905348924039381</v>
      </c>
      <c r="AQ331" s="0" t="n">
        <f aca="false">IFERROR(IF(AZ331&lt;($AM$11-$AL$11)/($AN$11-$AL$11),$AL$11+SQRT(AZ331*($AN$11-$AL$11)*($AM$11-$AL$11)),$AN$11-SQRT((1-AZ331)*($AN$11-$AL$11)*($AN$11-$AM$11))),$AM$11)</f>
        <v>0.731390117427768</v>
      </c>
      <c r="AR331" s="0" t="n">
        <f aca="false">SUMPRODUCT((B24:B31&lt;=$B$6)*(C24:C31*AM331+D24:D31*AO331*$B$8*AQ331)/(1+AL331/100)^B24:B31)+C32*AM331*AP331/(1+AL331/100)^$B$6</f>
        <v>8358758.42598429</v>
      </c>
      <c r="AS331" s="0" t="n">
        <f aca="false">SUMPRODUCT((K24:K26&lt;=$B$6)*(L24:L26*AN331+M24:M26*AO331*$B$8*AQ331)/(1+AL331/100)^K24:K26)+L27*AN331*AP331/(1+AL331/100)^$B$6</f>
        <v>7364999.16054465</v>
      </c>
      <c r="AT331" s="0" t="n">
        <f aca="false">AS331-AR331</f>
        <v>-993759.265439631</v>
      </c>
      <c r="AU331" s="0" t="n">
        <f aca="true">RAND()</f>
        <v>0.870285829792076</v>
      </c>
      <c r="AV331" s="0" t="n">
        <f aca="true">RAND()</f>
        <v>0.738554511240834</v>
      </c>
      <c r="AW331" s="0" t="n">
        <f aca="true">RAND()</f>
        <v>0.0849153581044932</v>
      </c>
      <c r="AX331" s="0" t="n">
        <f aca="true">RAND()</f>
        <v>0.556943689796999</v>
      </c>
      <c r="AY331" s="0" t="n">
        <f aca="true">RAND()</f>
        <v>0.657231000879536</v>
      </c>
      <c r="AZ331" s="0" t="n">
        <f aca="true">RAND()</f>
        <v>0.705505024426659</v>
      </c>
    </row>
    <row r="332" customFormat="false" ht="15" hidden="false" customHeight="false" outlineLevel="0" collapsed="false">
      <c r="AK332" s="0" t="n">
        <v>319</v>
      </c>
      <c r="AL332" s="0" t="n">
        <f aca="false">IFERROR(IF(AU332&lt;($AM$6-$AL$6)/($AN$6-$AL$6),$AL$6+SQRT(AU332*($AN$6-$AL$6)*($AM$6-$AL$6)),$AN$6-SQRT((1-AU332)*($AN$6-$AL$6)*($AN$6-$AM$6))),$AM$6)</f>
        <v>3.57387928815947</v>
      </c>
      <c r="AM332" s="0" t="n">
        <f aca="false">IFERROR(IF(AV332&lt;($AM$7-$AL$7)/($AN$7-$AL$7),$AL$7+SQRT(AV332*($AN$7-$AL$7)*($AM$7-$AL$7)),$AN$7-SQRT((1-AV332)*($AN$7-$AL$7)*($AN$7-$AM$7))),$AM$7)</f>
        <v>1.08703024901481</v>
      </c>
      <c r="AN332" s="0" t="n">
        <f aca="false">IFERROR(IF(AW332&lt;($AM$8-$AL$8)/($AN$8-$AL$8),$AL$8+SQRT(AW332*($AN$8-$AL$8)*($AM$8-$AL$8)),$AN$8-SQRT((1-AW332)*($AN$8-$AL$8)*($AN$8-$AM$8))),$AM$8)</f>
        <v>0.894844699227581</v>
      </c>
      <c r="AO332" s="0" t="n">
        <f aca="false">IFERROR(IF(AX332&lt;($AM$9-$AL$9)/($AN$9-$AL$9),$AL$9+SQRT(AX332*($AN$9-$AL$9)*($AM$9-$AL$9)),$AN$9-SQRT((1-AX332)*($AN$9-$AL$9)*($AN$9-$AM$9))),$AM$9)</f>
        <v>1.12336146341134</v>
      </c>
      <c r="AP332" s="0" t="n">
        <f aca="false">IFERROR(IF(AY332&lt;($AM$10-$AL$10)/($AN$10-$AL$10),$AL$10+SQRT(AY332*($AN$10-$AL$10)*($AM$10-$AL$10)),$AN$10-SQRT((1-AY332)*($AN$10-$AL$10)*($AN$10-$AM$10))),$AM$10)</f>
        <v>0.591724785362091</v>
      </c>
      <c r="AQ332" s="0" t="n">
        <f aca="false">IFERROR(IF(AZ332&lt;($AM$11-$AL$11)/($AN$11-$AL$11),$AL$11+SQRT(AZ332*($AN$11-$AL$11)*($AM$11-$AL$11)),$AN$11-SQRT((1-AZ332)*($AN$11-$AL$11)*($AN$11-$AM$11))),$AM$11)</f>
        <v>0.659595589545884</v>
      </c>
      <c r="AR332" s="0" t="n">
        <f aca="false">SUMPRODUCT((B24:B31&lt;=$B$6)*(C24:C31*AM332+D24:D31*AO332*$B$8*AQ332)/(1+AL332/100)^B24:B31)+C32*AM332*AP332/(1+AL332/100)^$B$6</f>
        <v>9208223.97778071</v>
      </c>
      <c r="AS332" s="0" t="n">
        <f aca="false">SUMPRODUCT((K24:K26&lt;=$B$6)*(L24:L26*AN332+M24:M26*AO332*$B$8*AQ332)/(1+AL332/100)^K24:K26)+L27*AN332*AP332/(1+AL332/100)^$B$6</f>
        <v>7502874.58837398</v>
      </c>
      <c r="AT332" s="0" t="n">
        <f aca="false">AS332-AR332</f>
        <v>-1705349.38940673</v>
      </c>
      <c r="AU332" s="0" t="n">
        <f aca="true">RAND()</f>
        <v>0.413084843394867</v>
      </c>
      <c r="AV332" s="0" t="n">
        <f aca="true">RAND()</f>
        <v>0.763918757900676</v>
      </c>
      <c r="AW332" s="0" t="n">
        <f aca="true">RAND()</f>
        <v>0.0999501885730022</v>
      </c>
      <c r="AX332" s="0" t="n">
        <f aca="true">RAND()</f>
        <v>0.487669917445124</v>
      </c>
      <c r="AY332" s="0" t="n">
        <f aca="true">RAND()</f>
        <v>0.0336537449988866</v>
      </c>
      <c r="AZ332" s="0" t="n">
        <f aca="true">RAND()</f>
        <v>0.527040152421983</v>
      </c>
    </row>
    <row r="333" customFormat="false" ht="15" hidden="false" customHeight="false" outlineLevel="0" collapsed="false">
      <c r="AK333" s="0" t="n">
        <v>320</v>
      </c>
      <c r="AL333" s="0" t="n">
        <f aca="false">IFERROR(IF(AU333&lt;($AM$6-$AL$6)/($AN$6-$AL$6),$AL$6+SQRT(AU333*($AN$6-$AL$6)*($AM$6-$AL$6)),$AN$6-SQRT((1-AU333)*($AN$6-$AL$6)*($AN$6-$AM$6))),$AM$6)</f>
        <v>3.86814990744476</v>
      </c>
      <c r="AM333" s="0" t="n">
        <f aca="false">IFERROR(IF(AV333&lt;($AM$7-$AL$7)/($AN$7-$AL$7),$AL$7+SQRT(AV333*($AN$7-$AL$7)*($AM$7-$AL$7)),$AN$7-SQRT((1-AV333)*($AN$7-$AL$7)*($AN$7-$AM$7))),$AM$7)</f>
        <v>0.934935185015056</v>
      </c>
      <c r="AN333" s="0" t="n">
        <f aca="false">IFERROR(IF(AW333&lt;($AM$8-$AL$8)/($AN$8-$AL$8),$AL$8+SQRT(AW333*($AN$8-$AL$8)*($AM$8-$AL$8)),$AN$8-SQRT((1-AW333)*($AN$8-$AL$8)*($AN$8-$AM$8))),$AM$8)</f>
        <v>1.00145962423354</v>
      </c>
      <c r="AO333" s="0" t="n">
        <f aca="false">IFERROR(IF(AX333&lt;($AM$9-$AL$9)/($AN$9-$AL$9),$AL$9+SQRT(AX333*($AN$9-$AL$9)*($AM$9-$AL$9)),$AN$9-SQRT((1-AX333)*($AN$9-$AL$9)*($AN$9-$AM$9))),$AM$9)</f>
        <v>0.858890318969025</v>
      </c>
      <c r="AP333" s="0" t="n">
        <f aca="false">IFERROR(IF(AY333&lt;($AM$10-$AL$10)/($AN$10-$AL$10),$AL$10+SQRT(AY333*($AN$10-$AL$10)*($AM$10-$AL$10)),$AN$10-SQRT((1-AY333)*($AN$10-$AL$10)*($AN$10-$AM$10))),$AM$10)</f>
        <v>0.985261514534912</v>
      </c>
      <c r="AQ333" s="0" t="n">
        <f aca="false">IFERROR(IF(AZ333&lt;($AM$11-$AL$11)/($AN$11-$AL$11),$AL$11+SQRT(AZ333*($AN$11-$AL$11)*($AM$11-$AL$11)),$AN$11-SQRT((1-AZ333)*($AN$11-$AL$11)*($AN$11-$AM$11))),$AM$11)</f>
        <v>0.740333648449896</v>
      </c>
      <c r="AR333" s="0" t="n">
        <f aca="false">SUMPRODUCT((B24:B31&lt;=$B$6)*(C24:C31*AM333+D24:D31*AO333*$B$8*AQ333)/(1+AL333/100)^B24:B31)+C32*AM333*AP333/(1+AL333/100)^$B$6</f>
        <v>7758832.80134033</v>
      </c>
      <c r="AS333" s="0" t="n">
        <f aca="false">SUMPRODUCT((K24:K26&lt;=$B$6)*(L24:L26*AN333+M24:M26*AO333*$B$8*AQ333)/(1+AL333/100)^K24:K26)+L27*AN333*AP333/(1+AL333/100)^$B$6</f>
        <v>8122247.57910596</v>
      </c>
      <c r="AT333" s="0" t="n">
        <f aca="false">AS333-AR333</f>
        <v>363414.777765631</v>
      </c>
      <c r="AU333" s="0" t="n">
        <f aca="true">RAND()</f>
        <v>0.509575749888087</v>
      </c>
      <c r="AV333" s="0" t="n">
        <f aca="true">RAND()</f>
        <v>0.202305601722749</v>
      </c>
      <c r="AW333" s="0" t="n">
        <f aca="true">RAND()</f>
        <v>0.450912725456595</v>
      </c>
      <c r="AX333" s="0" t="n">
        <f aca="true">RAND()</f>
        <v>0.171736348066252</v>
      </c>
      <c r="AY333" s="0" t="n">
        <f aca="true">RAND()</f>
        <v>0.941914949954866</v>
      </c>
      <c r="AZ333" s="0" t="n">
        <f aca="true">RAND()</f>
        <v>0.724789330092481</v>
      </c>
    </row>
    <row r="334" customFormat="false" ht="15" hidden="false" customHeight="false" outlineLevel="0" collapsed="false">
      <c r="AK334" s="0" t="n">
        <v>321</v>
      </c>
      <c r="AL334" s="0" t="n">
        <f aca="false">IFERROR(IF(AU334&lt;($AM$6-$AL$6)/($AN$6-$AL$6),$AL$6+SQRT(AU334*($AN$6-$AL$6)*($AM$6-$AL$6)),$AN$6-SQRT((1-AU334)*($AN$6-$AL$6)*($AN$6-$AM$6))),$AM$6)</f>
        <v>4.46573045156543</v>
      </c>
      <c r="AM334" s="0" t="n">
        <f aca="false">IFERROR(IF(AV334&lt;($AM$7-$AL$7)/($AN$7-$AL$7),$AL$7+SQRT(AV334*($AN$7-$AL$7)*($AM$7-$AL$7)),$AN$7-SQRT((1-AV334)*($AN$7-$AL$7)*($AN$7-$AM$7))),$AM$7)</f>
        <v>0.914743528627017</v>
      </c>
      <c r="AN334" s="0" t="n">
        <f aca="false">IFERROR(IF(AW334&lt;($AM$8-$AL$8)/($AN$8-$AL$8),$AL$8+SQRT(AW334*($AN$8-$AL$8)*($AM$8-$AL$8)),$AN$8-SQRT((1-AW334)*($AN$8-$AL$8)*($AN$8-$AM$8))),$AM$8)</f>
        <v>0.981848640425419</v>
      </c>
      <c r="AO334" s="0" t="n">
        <f aca="false">IFERROR(IF(AX334&lt;($AM$9-$AL$9)/($AN$9-$AL$9),$AL$9+SQRT(AX334*($AN$9-$AL$9)*($AM$9-$AL$9)),$AN$9-SQRT((1-AX334)*($AN$9-$AL$9)*($AN$9-$AM$9))),$AM$9)</f>
        <v>1.13634283667985</v>
      </c>
      <c r="AP334" s="0" t="n">
        <f aca="false">IFERROR(IF(AY334&lt;($AM$10-$AL$10)/($AN$10-$AL$10),$AL$10+SQRT(AY334*($AN$10-$AL$10)*($AM$10-$AL$10)),$AN$10-SQRT((1-AY334)*($AN$10-$AL$10)*($AN$10-$AM$10))),$AM$10)</f>
        <v>0.64022873032645</v>
      </c>
      <c r="AQ334" s="0" t="n">
        <f aca="false">IFERROR(IF(AZ334&lt;($AM$11-$AL$11)/($AN$11-$AL$11),$AL$11+SQRT(AZ334*($AN$11-$AL$11)*($AM$11-$AL$11)),$AN$11-SQRT((1-AZ334)*($AN$11-$AL$11)*($AN$11-$AM$11))),$AM$11)</f>
        <v>0.669974359866972</v>
      </c>
      <c r="AR334" s="0" t="n">
        <f aca="false">SUMPRODUCT((B24:B31&lt;=$B$6)*(C24:C31*AM334+D24:D31*AO334*$B$8*AQ334)/(1+AL334/100)^B24:B31)+C32*AM334*AP334/(1+AL334/100)^$B$6</f>
        <v>7424703.51569759</v>
      </c>
      <c r="AS334" s="0" t="n">
        <f aca="false">SUMPRODUCT((K24:K26&lt;=$B$6)*(L24:L26*AN334+M24:M26*AO334*$B$8*AQ334)/(1+AL334/100)^K24:K26)+L27*AN334*AP334/(1+AL334/100)^$B$6</f>
        <v>8225407.32211895</v>
      </c>
      <c r="AT334" s="0" t="n">
        <f aca="false">AS334-AR334</f>
        <v>800703.806421356</v>
      </c>
      <c r="AU334" s="0" t="n">
        <f aca="true">RAND()</f>
        <v>0.678873892793862</v>
      </c>
      <c r="AV334" s="0" t="n">
        <f aca="true">RAND()</f>
        <v>0.146289748464213</v>
      </c>
      <c r="AW334" s="0" t="n">
        <f aca="true">RAND()</f>
        <v>0.36743253360637</v>
      </c>
      <c r="AX334" s="0" t="n">
        <f aca="true">RAND()</f>
        <v>0.50273086949719</v>
      </c>
      <c r="AY334" s="0" t="n">
        <f aca="true">RAND()</f>
        <v>0.0786563872358725</v>
      </c>
      <c r="AZ334" s="0" t="n">
        <f aca="true">RAND()</f>
        <v>0.555441130019531</v>
      </c>
    </row>
    <row r="335" customFormat="false" ht="15" hidden="false" customHeight="false" outlineLevel="0" collapsed="false">
      <c r="AK335" s="0" t="n">
        <v>322</v>
      </c>
      <c r="AL335" s="0" t="n">
        <f aca="false">IFERROR(IF(AU335&lt;($AM$6-$AL$6)/($AN$6-$AL$6),$AL$6+SQRT(AU335*($AN$6-$AL$6)*($AM$6-$AL$6)),$AN$6-SQRT((1-AU335)*($AN$6-$AL$6)*($AN$6-$AM$6))),$AM$6)</f>
        <v>4.51855803921092</v>
      </c>
      <c r="AM335" s="0" t="n">
        <f aca="false">IFERROR(IF(AV335&lt;($AM$7-$AL$7)/($AN$7-$AL$7),$AL$7+SQRT(AV335*($AN$7-$AL$7)*($AM$7-$AL$7)),$AN$7-SQRT((1-AV335)*($AN$7-$AL$7)*($AN$7-$AM$7))),$AM$7)</f>
        <v>0.997785607268613</v>
      </c>
      <c r="AN335" s="0" t="n">
        <f aca="false">IFERROR(IF(AW335&lt;($AM$8-$AL$8)/($AN$8-$AL$8),$AL$8+SQRT(AW335*($AN$8-$AL$8)*($AM$8-$AL$8)),$AN$8-SQRT((1-AW335)*($AN$8-$AL$8)*($AN$8-$AM$8))),$AM$8)</f>
        <v>0.972047489438372</v>
      </c>
      <c r="AO335" s="0" t="n">
        <f aca="false">IFERROR(IF(AX335&lt;($AM$9-$AL$9)/($AN$9-$AL$9),$AL$9+SQRT(AX335*($AN$9-$AL$9)*($AM$9-$AL$9)),$AN$9-SQRT((1-AX335)*($AN$9-$AL$9)*($AN$9-$AM$9))),$AM$9)</f>
        <v>0.721134237967137</v>
      </c>
      <c r="AP335" s="0" t="n">
        <f aca="false">IFERROR(IF(AY335&lt;($AM$10-$AL$10)/($AN$10-$AL$10),$AL$10+SQRT(AY335*($AN$10-$AL$10)*($AM$10-$AL$10)),$AN$10-SQRT((1-AY335)*($AN$10-$AL$10)*($AN$10-$AM$10))),$AM$10)</f>
        <v>0.74164439172974</v>
      </c>
      <c r="AQ335" s="0" t="n">
        <f aca="false">IFERROR(IF(AZ335&lt;($AM$11-$AL$11)/($AN$11-$AL$11),$AL$11+SQRT(AZ335*($AN$11-$AL$11)*($AM$11-$AL$11)),$AN$11-SQRT((1-AZ335)*($AN$11-$AL$11)*($AN$11-$AM$11))),$AM$11)</f>
        <v>0.715077167931862</v>
      </c>
      <c r="AR335" s="0" t="n">
        <f aca="false">SUMPRODUCT((B24:B31&lt;=$B$6)*(C24:C31*AM335+D24:D31*AO335*$B$8*AQ335)/(1+AL335/100)^B24:B31)+C32*AM335*AP335/(1+AL335/100)^$B$6</f>
        <v>7990472.75561341</v>
      </c>
      <c r="AS335" s="0" t="n">
        <f aca="false">SUMPRODUCT((K24:K26&lt;=$B$6)*(L24:L26*AN335+M24:M26*AO335*$B$8*AQ335)/(1+AL335/100)^K24:K26)+L27*AN335*AP335/(1+AL335/100)^$B$6</f>
        <v>8070165.93435483</v>
      </c>
      <c r="AT335" s="0" t="n">
        <f aca="false">AS335-AR335</f>
        <v>79693.1787414225</v>
      </c>
      <c r="AU335" s="0" t="n">
        <f aca="true">RAND()</f>
        <v>0.692122289761761</v>
      </c>
      <c r="AV335" s="0" t="n">
        <f aca="true">RAND()</f>
        <v>0.43465718269571</v>
      </c>
      <c r="AW335" s="0" t="n">
        <f aca="true">RAND()</f>
        <v>0.328892651356074</v>
      </c>
      <c r="AX335" s="0" t="n">
        <f aca="true">RAND()</f>
        <v>0.0652004682684085</v>
      </c>
      <c r="AY335" s="0" t="n">
        <f aca="true">RAND()</f>
        <v>0.233568048217744</v>
      </c>
      <c r="AZ335" s="0" t="n">
        <f aca="true">RAND()</f>
        <v>0.668648897005191</v>
      </c>
    </row>
    <row r="336" customFormat="false" ht="15" hidden="false" customHeight="false" outlineLevel="0" collapsed="false">
      <c r="AK336" s="0" t="n">
        <v>323</v>
      </c>
      <c r="AL336" s="0" t="n">
        <f aca="false">IFERROR(IF(AU336&lt;($AM$6-$AL$6)/($AN$6-$AL$6),$AL$6+SQRT(AU336*($AN$6-$AL$6)*($AM$6-$AL$6)),$AN$6-SQRT((1-AU336)*($AN$6-$AL$6)*($AN$6-$AM$6))),$AM$6)</f>
        <v>3.65616284812987</v>
      </c>
      <c r="AM336" s="0" t="n">
        <f aca="false">IFERROR(IF(AV336&lt;($AM$7-$AL$7)/($AN$7-$AL$7),$AL$7+SQRT(AV336*($AN$7-$AL$7)*($AM$7-$AL$7)),$AN$7-SQRT((1-AV336)*($AN$7-$AL$7)*($AN$7-$AM$7))),$AM$7)</f>
        <v>1.08492660653502</v>
      </c>
      <c r="AN336" s="0" t="n">
        <f aca="false">IFERROR(IF(AW336&lt;($AM$8-$AL$8)/($AN$8-$AL$8),$AL$8+SQRT(AW336*($AN$8-$AL$8)*($AM$8-$AL$8)),$AN$8-SQRT((1-AW336)*($AN$8-$AL$8)*($AN$8-$AM$8))),$AM$8)</f>
        <v>1.01801246153205</v>
      </c>
      <c r="AO336" s="0" t="n">
        <f aca="false">IFERROR(IF(AX336&lt;($AM$9-$AL$9)/($AN$9-$AL$9),$AL$9+SQRT(AX336*($AN$9-$AL$9)*($AM$9-$AL$9)),$AN$9-SQRT((1-AX336)*($AN$9-$AL$9)*($AN$9-$AM$9))),$AM$9)</f>
        <v>1.39274272927585</v>
      </c>
      <c r="AP336" s="0" t="n">
        <f aca="false">IFERROR(IF(AY336&lt;($AM$10-$AL$10)/($AN$10-$AL$10),$AL$10+SQRT(AY336*($AN$10-$AL$10)*($AM$10-$AL$10)),$AN$10-SQRT((1-AY336)*($AN$10-$AL$10)*($AN$10-$AM$10))),$AM$10)</f>
        <v>0.915103754346803</v>
      </c>
      <c r="AQ336" s="0" t="n">
        <f aca="false">IFERROR(IF(AZ336&lt;($AM$11-$AL$11)/($AN$11-$AL$11),$AL$11+SQRT(AZ336*($AN$11-$AL$11)*($AM$11-$AL$11)),$AN$11-SQRT((1-AZ336)*($AN$11-$AL$11)*($AN$11-$AM$11))),$AM$11)</f>
        <v>0.537880112409045</v>
      </c>
      <c r="AR336" s="0" t="n">
        <f aca="false">SUMPRODUCT((B24:B31&lt;=$B$6)*(C24:C31*AM336+D24:D31*AO336*$B$8*AQ336)/(1+AL336/100)^B24:B31)+C32*AM336*AP336/(1+AL336/100)^$B$6</f>
        <v>9116818.52466483</v>
      </c>
      <c r="AS336" s="0" t="n">
        <f aca="false">SUMPRODUCT((K24:K26&lt;=$B$6)*(L24:L26*AN336+M24:M26*AO336*$B$8*AQ336)/(1+AL336/100)^K24:K26)+L27*AN336*AP336/(1+AL336/100)^$B$6</f>
        <v>8293242.12189205</v>
      </c>
      <c r="AT336" s="0" t="n">
        <f aca="false">AS336-AR336</f>
        <v>-823576.402772783</v>
      </c>
      <c r="AU336" s="0" t="n">
        <f aca="true">RAND()</f>
        <v>0.440937655088652</v>
      </c>
      <c r="AV336" s="0" t="n">
        <f aca="true">RAND()</f>
        <v>0.757784664621824</v>
      </c>
      <c r="AW336" s="0" t="n">
        <f aca="true">RAND()</f>
        <v>0.521615839960736</v>
      </c>
      <c r="AX336" s="0" t="n">
        <f aca="true">RAND()</f>
        <v>0.754159071435104</v>
      </c>
      <c r="AY336" s="0" t="n">
        <f aca="true">RAND()</f>
        <v>0.689244507491244</v>
      </c>
      <c r="AZ336" s="0" t="n">
        <f aca="true">RAND()</f>
        <v>0.230967134203021</v>
      </c>
    </row>
    <row r="337" customFormat="false" ht="15" hidden="false" customHeight="false" outlineLevel="0" collapsed="false">
      <c r="AK337" s="0" t="n">
        <v>324</v>
      </c>
      <c r="AL337" s="0" t="n">
        <f aca="false">IFERROR(IF(AU337&lt;($AM$6-$AL$6)/($AN$6-$AL$6),$AL$6+SQRT(AU337*($AN$6-$AL$6)*($AM$6-$AL$6)),$AN$6-SQRT((1-AU337)*($AN$6-$AL$6)*($AN$6-$AM$6))),$AM$6)</f>
        <v>2.95356570126406</v>
      </c>
      <c r="AM337" s="0" t="n">
        <f aca="false">IFERROR(IF(AV337&lt;($AM$7-$AL$7)/($AN$7-$AL$7),$AL$7+SQRT(AV337*($AN$7-$AL$7)*($AM$7-$AL$7)),$AN$7-SQRT((1-AV337)*($AN$7-$AL$7)*($AN$7-$AM$7))),$AM$7)</f>
        <v>0.942348450010023</v>
      </c>
      <c r="AN337" s="0" t="n">
        <f aca="false">IFERROR(IF(AW337&lt;($AM$8-$AL$8)/($AN$8-$AL$8),$AL$8+SQRT(AW337*($AN$8-$AL$8)*($AM$8-$AL$8)),$AN$8-SQRT((1-AW337)*($AN$8-$AL$8)*($AN$8-$AM$8))),$AM$8)</f>
        <v>1.0059657265787</v>
      </c>
      <c r="AO337" s="0" t="n">
        <f aca="false">IFERROR(IF(AX337&lt;($AM$9-$AL$9)/($AN$9-$AL$9),$AL$9+SQRT(AX337*($AN$9-$AL$9)*($AM$9-$AL$9)),$AN$9-SQRT((1-AX337)*($AN$9-$AL$9)*($AN$9-$AM$9))),$AM$9)</f>
        <v>1.35524168797841</v>
      </c>
      <c r="AP337" s="0" t="n">
        <f aca="false">IFERROR(IF(AY337&lt;($AM$10-$AL$10)/($AN$10-$AL$10),$AL$10+SQRT(AY337*($AN$10-$AL$10)*($AM$10-$AL$10)),$AN$10-SQRT((1-AY337)*($AN$10-$AL$10)*($AN$10-$AM$10))),$AM$10)</f>
        <v>0.923085390338555</v>
      </c>
      <c r="AQ337" s="0" t="n">
        <f aca="false">IFERROR(IF(AZ337&lt;($AM$11-$AL$11)/($AN$11-$AL$11),$AL$11+SQRT(AZ337*($AN$11-$AL$11)*($AM$11-$AL$11)),$AN$11-SQRT((1-AZ337)*($AN$11-$AL$11)*($AN$11-$AM$11))),$AM$11)</f>
        <v>0.419038683423164</v>
      </c>
      <c r="AR337" s="0" t="n">
        <f aca="false">SUMPRODUCT((B24:B31&lt;=$B$6)*(C24:C31*AM337+D24:D31*AO337*$B$8*AQ337)/(1+AL337/100)^B24:B31)+C32*AM337*AP337/(1+AL337/100)^$B$6</f>
        <v>8215279.61943146</v>
      </c>
      <c r="AS337" s="0" t="n">
        <f aca="false">SUMPRODUCT((K24:K26&lt;=$B$6)*(L24:L26*AN337+M24:M26*AO337*$B$8*AQ337)/(1+AL337/100)^K24:K26)+L27*AN337*AP337/(1+AL337/100)^$B$6</f>
        <v>8086045.00355714</v>
      </c>
      <c r="AT337" s="0" t="n">
        <f aca="false">AS337-AR337</f>
        <v>-129234.615874323</v>
      </c>
      <c r="AU337" s="0" t="n">
        <f aca="true">RAND()</f>
        <v>0.181857509325442</v>
      </c>
      <c r="AV337" s="0" t="n">
        <f aca="true">RAND()</f>
        <v>0.225145346891735</v>
      </c>
      <c r="AW337" s="0" t="n">
        <f aca="true">RAND()</f>
        <v>0.470642430184349</v>
      </c>
      <c r="AX337" s="0" t="n">
        <f aca="true">RAND()</f>
        <v>0.722857812719377</v>
      </c>
      <c r="AY337" s="0" t="n">
        <f aca="true">RAND()</f>
        <v>0.716004990071711</v>
      </c>
      <c r="AZ337" s="0" t="n">
        <f aca="true">RAND()</f>
        <v>0.0578375842902867</v>
      </c>
    </row>
    <row r="338" customFormat="false" ht="15" hidden="false" customHeight="false" outlineLevel="0" collapsed="false">
      <c r="AK338" s="0" t="n">
        <v>325</v>
      </c>
      <c r="AL338" s="0" t="n">
        <f aca="false">IFERROR(IF(AU338&lt;($AM$6-$AL$6)/($AN$6-$AL$6),$AL$6+SQRT(AU338*($AN$6-$AL$6)*($AM$6-$AL$6)),$AN$6-SQRT((1-AU338)*($AN$6-$AL$6)*($AN$6-$AM$6))),$AM$6)</f>
        <v>2.94793108691487</v>
      </c>
      <c r="AM338" s="0" t="n">
        <f aca="false">IFERROR(IF(AV338&lt;($AM$7-$AL$7)/($AN$7-$AL$7),$AL$7+SQRT(AV338*($AN$7-$AL$7)*($AM$7-$AL$7)),$AN$7-SQRT((1-AV338)*($AN$7-$AL$7)*($AN$7-$AM$7))),$AM$7)</f>
        <v>0.918382294266281</v>
      </c>
      <c r="AN338" s="0" t="n">
        <f aca="false">IFERROR(IF(AW338&lt;($AM$8-$AL$8)/($AN$8-$AL$8),$AL$8+SQRT(AW338*($AN$8-$AL$8)*($AM$8-$AL$8)),$AN$8-SQRT((1-AW338)*($AN$8-$AL$8)*($AN$8-$AM$8))),$AM$8)</f>
        <v>0.966347380930869</v>
      </c>
      <c r="AO338" s="0" t="n">
        <f aca="false">IFERROR(IF(AX338&lt;($AM$9-$AL$9)/($AN$9-$AL$9),$AL$9+SQRT(AX338*($AN$9-$AL$9)*($AM$9-$AL$9)),$AN$9-SQRT((1-AX338)*($AN$9-$AL$9)*($AN$9-$AM$9))),$AM$9)</f>
        <v>1.29214291619653</v>
      </c>
      <c r="AP338" s="0" t="n">
        <f aca="false">IFERROR(IF(AY338&lt;($AM$10-$AL$10)/($AN$10-$AL$10),$AL$10+SQRT(AY338*($AN$10-$AL$10)*($AM$10-$AL$10)),$AN$10-SQRT((1-AY338)*($AN$10-$AL$10)*($AN$10-$AM$10))),$AM$10)</f>
        <v>0.765459673619211</v>
      </c>
      <c r="AQ338" s="0" t="n">
        <f aca="false">IFERROR(IF(AZ338&lt;($AM$11-$AL$11)/($AN$11-$AL$11),$AL$11+SQRT(AZ338*($AN$11-$AL$11)*($AM$11-$AL$11)),$AN$11-SQRT((1-AZ338)*($AN$11-$AL$11)*($AN$11-$AM$11))),$AM$11)</f>
        <v>0.580556376847411</v>
      </c>
      <c r="AR338" s="0" t="n">
        <f aca="false">SUMPRODUCT((B24:B31&lt;=$B$6)*(C24:C31*AM338+D24:D31*AO338*$B$8*AQ338)/(1+AL338/100)^B24:B31)+C32*AM338*AP338/(1+AL338/100)^$B$6</f>
        <v>8088526.10684741</v>
      </c>
      <c r="AS338" s="0" t="n">
        <f aca="false">SUMPRODUCT((K24:K26&lt;=$B$6)*(L24:L26*AN338+M24:M26*AO338*$B$8*AQ338)/(1+AL338/100)^K24:K26)+L27*AN338*AP338/(1+AL338/100)^$B$6</f>
        <v>7925042.13775838</v>
      </c>
      <c r="AT338" s="0" t="n">
        <f aca="false">AS338-AR338</f>
        <v>-163483.969089031</v>
      </c>
      <c r="AU338" s="0" t="n">
        <f aca="true">RAND()</f>
        <v>0.17971466910792</v>
      </c>
      <c r="AV338" s="0" t="n">
        <f aca="true">RAND()</f>
        <v>0.155715195508314</v>
      </c>
      <c r="AW338" s="0" t="n">
        <f aca="true">RAND()</f>
        <v>0.307460568250662</v>
      </c>
      <c r="AX338" s="0" t="n">
        <f aca="true">RAND()</f>
        <v>0.665958899272827</v>
      </c>
      <c r="AY338" s="0" t="n">
        <f aca="true">RAND()</f>
        <v>0.281875353272072</v>
      </c>
      <c r="AZ338" s="0" t="n">
        <f aca="true">RAND()</f>
        <v>0.321272981998964</v>
      </c>
    </row>
    <row r="339" customFormat="false" ht="15" hidden="false" customHeight="false" outlineLevel="0" collapsed="false">
      <c r="AK339" s="0" t="n">
        <v>326</v>
      </c>
      <c r="AL339" s="0" t="n">
        <f aca="false">IFERROR(IF(AU339&lt;($AM$6-$AL$6)/($AN$6-$AL$6),$AL$6+SQRT(AU339*($AN$6-$AL$6)*($AM$6-$AL$6)),$AN$6-SQRT((1-AU339)*($AN$6-$AL$6)*($AN$6-$AM$6))),$AM$6)</f>
        <v>5.79077079791239</v>
      </c>
      <c r="AM339" s="0" t="n">
        <f aca="false">IFERROR(IF(AV339&lt;($AM$7-$AL$7)/($AN$7-$AL$7),$AL$7+SQRT(AV339*($AN$7-$AL$7)*($AM$7-$AL$7)),$AN$7-SQRT((1-AV339)*($AN$7-$AL$7)*($AN$7-$AM$7))),$AM$7)</f>
        <v>1.04925286368344</v>
      </c>
      <c r="AN339" s="0" t="n">
        <f aca="false">IFERROR(IF(AW339&lt;($AM$8-$AL$8)/($AN$8-$AL$8),$AL$8+SQRT(AW339*($AN$8-$AL$8)*($AM$8-$AL$8)),$AN$8-SQRT((1-AW339)*($AN$8-$AL$8)*($AN$8-$AM$8))),$AM$8)</f>
        <v>1.16576435842248</v>
      </c>
      <c r="AO339" s="0" t="n">
        <f aca="false">IFERROR(IF(AX339&lt;($AM$9-$AL$9)/($AN$9-$AL$9),$AL$9+SQRT(AX339*($AN$9-$AL$9)*($AM$9-$AL$9)),$AN$9-SQRT((1-AX339)*($AN$9-$AL$9)*($AN$9-$AM$9))),$AM$9)</f>
        <v>0.775967007694617</v>
      </c>
      <c r="AP339" s="0" t="n">
        <f aca="false">IFERROR(IF(AY339&lt;($AM$10-$AL$10)/($AN$10-$AL$10),$AL$10+SQRT(AY339*($AN$10-$AL$10)*($AM$10-$AL$10)),$AN$10-SQRT((1-AY339)*($AN$10-$AL$10)*($AN$10-$AM$10))),$AM$10)</f>
        <v>0.755641587062656</v>
      </c>
      <c r="AQ339" s="0" t="n">
        <f aca="false">IFERROR(IF(AZ339&lt;($AM$11-$AL$11)/($AN$11-$AL$11),$AL$11+SQRT(AZ339*($AN$11-$AL$11)*($AM$11-$AL$11)),$AN$11-SQRT((1-AZ339)*($AN$11-$AL$11)*($AN$11-$AM$11))),$AM$11)</f>
        <v>0.761490040039785</v>
      </c>
      <c r="AR339" s="0" t="n">
        <f aca="false">SUMPRODUCT((B24:B31&lt;=$B$6)*(C24:C31*AM339+D24:D31*AO339*$B$8*AQ339)/(1+AL339/100)^B24:B31)+C32*AM339*AP339/(1+AL339/100)^$B$6</f>
        <v>7949979.58090986</v>
      </c>
      <c r="AS339" s="0" t="n">
        <f aca="false">SUMPRODUCT((K24:K26&lt;=$B$6)*(L24:L26*AN339+M24:M26*AO339*$B$8*AQ339)/(1+AL339/100)^K24:K26)+L27*AN339*AP339/(1+AL339/100)^$B$6</f>
        <v>9730773.68417038</v>
      </c>
      <c r="AT339" s="0" t="n">
        <f aca="false">AS339-AR339</f>
        <v>1780794.10326051</v>
      </c>
      <c r="AU339" s="0" t="n">
        <f aca="true">RAND()</f>
        <v>0.926888236840929</v>
      </c>
      <c r="AV339" s="0" t="n">
        <f aca="true">RAND()</f>
        <v>0.641782997872885</v>
      </c>
      <c r="AW339" s="0" t="n">
        <f aca="true">RAND()</f>
        <v>0.936927615004652</v>
      </c>
      <c r="AX339" s="0" t="n">
        <f aca="true">RAND()</f>
        <v>0.101543719114561</v>
      </c>
      <c r="AY339" s="0" t="n">
        <f aca="true">RAND()</f>
        <v>0.261410484143653</v>
      </c>
      <c r="AZ339" s="0" t="n">
        <f aca="true">RAND()</f>
        <v>0.767808159182761</v>
      </c>
    </row>
    <row r="340" customFormat="false" ht="15" hidden="false" customHeight="false" outlineLevel="0" collapsed="false">
      <c r="AK340" s="0" t="n">
        <v>327</v>
      </c>
      <c r="AL340" s="0" t="n">
        <f aca="false">IFERROR(IF(AU340&lt;($AM$6-$AL$6)/($AN$6-$AL$6),$AL$6+SQRT(AU340*($AN$6-$AL$6)*($AM$6-$AL$6)),$AN$6-SQRT((1-AU340)*($AN$6-$AL$6)*($AN$6-$AM$6))),$AM$6)</f>
        <v>4.57887605113801</v>
      </c>
      <c r="AM340" s="0" t="n">
        <f aca="false">IFERROR(IF(AV340&lt;($AM$7-$AL$7)/($AN$7-$AL$7),$AL$7+SQRT(AV340*($AN$7-$AL$7)*($AM$7-$AL$7)),$AN$7-SQRT((1-AV340)*($AN$7-$AL$7)*($AN$7-$AM$7))),$AM$7)</f>
        <v>1.00227211738102</v>
      </c>
      <c r="AN340" s="0" t="n">
        <f aca="false">IFERROR(IF(AW340&lt;($AM$8-$AL$8)/($AN$8-$AL$8),$AL$8+SQRT(AW340*($AN$8-$AL$8)*($AM$8-$AL$8)),$AN$8-SQRT((1-AW340)*($AN$8-$AL$8)*($AN$8-$AM$8))),$AM$8)</f>
        <v>0.903270966933924</v>
      </c>
      <c r="AO340" s="0" t="n">
        <f aca="false">IFERROR(IF(AX340&lt;($AM$9-$AL$9)/($AN$9-$AL$9),$AL$9+SQRT(AX340*($AN$9-$AL$9)*($AM$9-$AL$9)),$AN$9-SQRT((1-AX340)*($AN$9-$AL$9)*($AN$9-$AM$9))),$AM$9)</f>
        <v>1.61498056363945</v>
      </c>
      <c r="AP340" s="0" t="n">
        <f aca="false">IFERROR(IF(AY340&lt;($AM$10-$AL$10)/($AN$10-$AL$10),$AL$10+SQRT(AY340*($AN$10-$AL$10)*($AM$10-$AL$10)),$AN$10-SQRT((1-AY340)*($AN$10-$AL$10)*($AN$10-$AM$10))),$AM$10)</f>
        <v>0.723021687670624</v>
      </c>
      <c r="AQ340" s="0" t="n">
        <f aca="false">IFERROR(IF(AZ340&lt;($AM$11-$AL$11)/($AN$11-$AL$11),$AL$11+SQRT(AZ340*($AN$11-$AL$11)*($AM$11-$AL$11)),$AN$11-SQRT((1-AZ340)*($AN$11-$AL$11)*($AN$11-$AM$11))),$AM$11)</f>
        <v>0.708501525724833</v>
      </c>
      <c r="AR340" s="0" t="n">
        <f aca="false">SUMPRODUCT((B24:B31&lt;=$B$6)*(C24:C31*AM340+D24:D31*AO340*$B$8*AQ340)/(1+AL340/100)^B24:B31)+C32*AM340*AP340/(1+AL340/100)^$B$6</f>
        <v>8160914.53900666</v>
      </c>
      <c r="AS340" s="0" t="n">
        <f aca="false">SUMPRODUCT((K24:K26&lt;=$B$6)*(L24:L26*AN340+M24:M26*AO340*$B$8*AQ340)/(1+AL340/100)^K24:K26)+L27*AN340*AP340/(1+AL340/100)^$B$6</f>
        <v>7565364.15440722</v>
      </c>
      <c r="AT340" s="0" t="n">
        <f aca="false">AS340-AR340</f>
        <v>-595550.384599441</v>
      </c>
      <c r="AU340" s="0" t="n">
        <f aca="true">RAND()</f>
        <v>0.706907941212346</v>
      </c>
      <c r="AV340" s="0" t="n">
        <f aca="true">RAND()</f>
        <v>0.45449685487214</v>
      </c>
      <c r="AW340" s="0" t="n">
        <f aca="true">RAND()</f>
        <v>0.118498806794085</v>
      </c>
      <c r="AX340" s="0" t="n">
        <f aca="true">RAND()</f>
        <v>0.901173355749738</v>
      </c>
      <c r="AY340" s="0" t="n">
        <f aca="true">RAND()</f>
        <v>0.198954692685814</v>
      </c>
      <c r="AZ340" s="0" t="n">
        <f aca="true">RAND()</f>
        <v>0.653178120388774</v>
      </c>
    </row>
    <row r="341" customFormat="false" ht="15" hidden="false" customHeight="false" outlineLevel="0" collapsed="false">
      <c r="AK341" s="0" t="n">
        <v>328</v>
      </c>
      <c r="AL341" s="0" t="n">
        <f aca="false">IFERROR(IF(AU341&lt;($AM$6-$AL$6)/($AN$6-$AL$6),$AL$6+SQRT(AU341*($AN$6-$AL$6)*($AM$6-$AL$6)),$AN$6-SQRT((1-AU341)*($AN$6-$AL$6)*($AN$6-$AM$6))),$AM$6)</f>
        <v>2.84270489406949</v>
      </c>
      <c r="AM341" s="0" t="n">
        <f aca="false">IFERROR(IF(AV341&lt;($AM$7-$AL$7)/($AN$7-$AL$7),$AL$7+SQRT(AV341*($AN$7-$AL$7)*($AM$7-$AL$7)),$AN$7-SQRT((1-AV341)*($AN$7-$AL$7)*($AN$7-$AM$7))),$AM$7)</f>
        <v>1.01612322158949</v>
      </c>
      <c r="AN341" s="0" t="n">
        <f aca="false">IFERROR(IF(AW341&lt;($AM$8-$AL$8)/($AN$8-$AL$8),$AL$8+SQRT(AW341*($AN$8-$AL$8)*($AM$8-$AL$8)),$AN$8-SQRT((1-AW341)*($AN$8-$AL$8)*($AN$8-$AM$8))),$AM$8)</f>
        <v>0.888269417948771</v>
      </c>
      <c r="AO341" s="0" t="n">
        <f aca="false">IFERROR(IF(AX341&lt;($AM$9-$AL$9)/($AN$9-$AL$9),$AL$9+SQRT(AX341*($AN$9-$AL$9)*($AM$9-$AL$9)),$AN$9-SQRT((1-AX341)*($AN$9-$AL$9)*($AN$9-$AM$9))),$AM$9)</f>
        <v>1.50074742399865</v>
      </c>
      <c r="AP341" s="0" t="n">
        <f aca="false">IFERROR(IF(AY341&lt;($AM$10-$AL$10)/($AN$10-$AL$10),$AL$10+SQRT(AY341*($AN$10-$AL$10)*($AM$10-$AL$10)),$AN$10-SQRT((1-AY341)*($AN$10-$AL$10)*($AN$10-$AM$10))),$AM$10)</f>
        <v>0.543959376443986</v>
      </c>
      <c r="AQ341" s="0" t="n">
        <f aca="false">IFERROR(IF(AZ341&lt;($AM$11-$AL$11)/($AN$11-$AL$11),$AL$11+SQRT(AZ341*($AN$11-$AL$11)*($AM$11-$AL$11)),$AN$11-SQRT((1-AZ341)*($AN$11-$AL$11)*($AN$11-$AM$11))),$AM$11)</f>
        <v>0.655572405583778</v>
      </c>
      <c r="AR341" s="0" t="n">
        <f aca="false">SUMPRODUCT((B24:B31&lt;=$B$6)*(C24:C31*AM341+D24:D31*AO341*$B$8*AQ341)/(1+AL341/100)^B24:B31)+C32*AM341*AP341/(1+AL341/100)^$B$6</f>
        <v>9084245.70103284</v>
      </c>
      <c r="AS341" s="0" t="n">
        <f aca="false">SUMPRODUCT((K24:K26&lt;=$B$6)*(L24:L26*AN341+M24:M26*AO341*$B$8*AQ341)/(1+AL341/100)^K24:K26)+L27*AN341*AP341/(1+AL341/100)^$B$6</f>
        <v>7490202.6223558</v>
      </c>
      <c r="AT341" s="0" t="n">
        <f aca="false">AS341-AR341</f>
        <v>-1594043.07867705</v>
      </c>
      <c r="AU341" s="0" t="n">
        <f aca="true">RAND()</f>
        <v>0.142030307697734</v>
      </c>
      <c r="AV341" s="0" t="n">
        <f aca="true">RAND()</f>
        <v>0.513792466847319</v>
      </c>
      <c r="AW341" s="0" t="n">
        <f aca="true">RAND()</f>
        <v>0.0865721127223871</v>
      </c>
      <c r="AX341" s="0" t="n">
        <f aca="true">RAND()</f>
        <v>0.833831243570674</v>
      </c>
      <c r="AY341" s="0" t="n">
        <f aca="true">RAND()</f>
        <v>0.00772970710937638</v>
      </c>
      <c r="AZ341" s="0" t="n">
        <f aca="true">RAND()</f>
        <v>0.515794417161856</v>
      </c>
    </row>
    <row r="342" customFormat="false" ht="15" hidden="false" customHeight="false" outlineLevel="0" collapsed="false">
      <c r="AK342" s="0" t="n">
        <v>329</v>
      </c>
      <c r="AL342" s="0" t="n">
        <f aca="false">IFERROR(IF(AU342&lt;($AM$6-$AL$6)/($AN$6-$AL$6),$AL$6+SQRT(AU342*($AN$6-$AL$6)*($AM$6-$AL$6)),$AN$6-SQRT((1-AU342)*($AN$6-$AL$6)*($AN$6-$AM$6))),$AM$6)</f>
        <v>3.5907782728065</v>
      </c>
      <c r="AM342" s="0" t="n">
        <f aca="false">IFERROR(IF(AV342&lt;($AM$7-$AL$7)/($AN$7-$AL$7),$AL$7+SQRT(AV342*($AN$7-$AL$7)*($AM$7-$AL$7)),$AN$7-SQRT((1-AV342)*($AN$7-$AL$7)*($AN$7-$AM$7))),$AM$7)</f>
        <v>1.11655731929575</v>
      </c>
      <c r="AN342" s="0" t="n">
        <f aca="false">IFERROR(IF(AW342&lt;($AM$8-$AL$8)/($AN$8-$AL$8),$AL$8+SQRT(AW342*($AN$8-$AL$8)*($AM$8-$AL$8)),$AN$8-SQRT((1-AW342)*($AN$8-$AL$8)*($AN$8-$AM$8))),$AM$8)</f>
        <v>0.908438891536764</v>
      </c>
      <c r="AO342" s="0" t="n">
        <f aca="false">IFERROR(IF(AX342&lt;($AM$9-$AL$9)/($AN$9-$AL$9),$AL$9+SQRT(AX342*($AN$9-$AL$9)*($AM$9-$AL$9)),$AN$9-SQRT((1-AX342)*($AN$9-$AL$9)*($AN$9-$AM$9))),$AM$9)</f>
        <v>1.49535149946502</v>
      </c>
      <c r="AP342" s="0" t="n">
        <f aca="false">IFERROR(IF(AY342&lt;($AM$10-$AL$10)/($AN$10-$AL$10),$AL$10+SQRT(AY342*($AN$10-$AL$10)*($AM$10-$AL$10)),$AN$10-SQRT((1-AY342)*($AN$10-$AL$10)*($AN$10-$AM$10))),$AM$10)</f>
        <v>0.945747607137964</v>
      </c>
      <c r="AQ342" s="0" t="n">
        <f aca="false">IFERROR(IF(AZ342&lt;($AM$11-$AL$11)/($AN$11-$AL$11),$AL$11+SQRT(AZ342*($AN$11-$AL$11)*($AM$11-$AL$11)),$AN$11-SQRT((1-AZ342)*($AN$11-$AL$11)*($AN$11-$AM$11))),$AM$11)</f>
        <v>0.585202473739842</v>
      </c>
      <c r="AR342" s="0" t="n">
        <f aca="false">SUMPRODUCT((B24:B31&lt;=$B$6)*(C24:C31*AM342+D24:D31*AO342*$B$8*AQ342)/(1+AL342/100)^B24:B31)+C32*AM342*AP342/(1+AL342/100)^$B$6</f>
        <v>9442686.0234938</v>
      </c>
      <c r="AS342" s="0" t="n">
        <f aca="false">SUMPRODUCT((K24:K26&lt;=$B$6)*(L24:L26*AN342+M24:M26*AO342*$B$8*AQ342)/(1+AL342/100)^K24:K26)+L27*AN342*AP342/(1+AL342/100)^$B$6</f>
        <v>7395258.46017664</v>
      </c>
      <c r="AT342" s="0" t="n">
        <f aca="false">AS342-AR342</f>
        <v>-2047427.56331715</v>
      </c>
      <c r="AU342" s="0" t="n">
        <f aca="true">RAND()</f>
        <v>0.418860360741588</v>
      </c>
      <c r="AV342" s="0" t="n">
        <f aca="true">RAND()</f>
        <v>0.841716008590794</v>
      </c>
      <c r="AW342" s="0" t="n">
        <f aca="true">RAND()</f>
        <v>0.130655479974689</v>
      </c>
      <c r="AX342" s="0" t="n">
        <f aca="true">RAND()</f>
        <v>0.830219927271865</v>
      </c>
      <c r="AY342" s="0" t="n">
        <f aca="true">RAND()</f>
        <v>0.794763717076884</v>
      </c>
      <c r="AZ342" s="0" t="n">
        <f aca="true">RAND()</f>
        <v>0.332001840927858</v>
      </c>
    </row>
    <row r="343" customFormat="false" ht="15" hidden="false" customHeight="false" outlineLevel="0" collapsed="false">
      <c r="AK343" s="0" t="n">
        <v>330</v>
      </c>
      <c r="AL343" s="0" t="n">
        <f aca="false">IFERROR(IF(AU343&lt;($AM$6-$AL$6)/($AN$6-$AL$6),$AL$6+SQRT(AU343*($AN$6-$AL$6)*($AM$6-$AL$6)),$AN$6-SQRT((1-AU343)*($AN$6-$AL$6)*($AN$6-$AM$6))),$AM$6)</f>
        <v>3.98177381118052</v>
      </c>
      <c r="AM343" s="0" t="n">
        <f aca="false">IFERROR(IF(AV343&lt;($AM$7-$AL$7)/($AN$7-$AL$7),$AL$7+SQRT(AV343*($AN$7-$AL$7)*($AM$7-$AL$7)),$AN$7-SQRT((1-AV343)*($AN$7-$AL$7)*($AN$7-$AM$7))),$AM$7)</f>
        <v>1.02467004495612</v>
      </c>
      <c r="AN343" s="0" t="n">
        <f aca="false">IFERROR(IF(AW343&lt;($AM$8-$AL$8)/($AN$8-$AL$8),$AL$8+SQRT(AW343*($AN$8-$AL$8)*($AM$8-$AL$8)),$AN$8-SQRT((1-AW343)*($AN$8-$AL$8)*($AN$8-$AM$8))),$AM$8)</f>
        <v>1.00631552071718</v>
      </c>
      <c r="AO343" s="0" t="n">
        <f aca="false">IFERROR(IF(AX343&lt;($AM$9-$AL$9)/($AN$9-$AL$9),$AL$9+SQRT(AX343*($AN$9-$AL$9)*($AM$9-$AL$9)),$AN$9-SQRT((1-AX343)*($AN$9-$AL$9)*($AN$9-$AM$9))),$AM$9)</f>
        <v>1.07980873931169</v>
      </c>
      <c r="AP343" s="0" t="n">
        <f aca="false">IFERROR(IF(AY343&lt;($AM$10-$AL$10)/($AN$10-$AL$10),$AL$10+SQRT(AY343*($AN$10-$AL$10)*($AM$10-$AL$10)),$AN$10-SQRT((1-AY343)*($AN$10-$AL$10)*($AN$10-$AM$10))),$AM$10)</f>
        <v>0.925687907298692</v>
      </c>
      <c r="AQ343" s="0" t="n">
        <f aca="false">IFERROR(IF(AZ343&lt;($AM$11-$AL$11)/($AN$11-$AL$11),$AL$11+SQRT(AZ343*($AN$11-$AL$11)*($AM$11-$AL$11)),$AN$11-SQRT((1-AZ343)*($AN$11-$AL$11)*($AN$11-$AM$11))),$AM$11)</f>
        <v>0.478152543631284</v>
      </c>
      <c r="AR343" s="0" t="n">
        <f aca="false">SUMPRODUCT((B24:B31&lt;=$B$6)*(C24:C31*AM343+D24:D31*AO343*$B$8*AQ343)/(1+AL343/100)^B24:B31)+C32*AM343*AP343/(1+AL343/100)^$B$6</f>
        <v>8409546.53281531</v>
      </c>
      <c r="AS343" s="0" t="n">
        <f aca="false">SUMPRODUCT((K24:K26&lt;=$B$6)*(L24:L26*AN343+M24:M26*AO343*$B$8*AQ343)/(1+AL343/100)^K24:K26)+L27*AN343*AP343/(1+AL343/100)^$B$6</f>
        <v>8201640.57802625</v>
      </c>
      <c r="AT343" s="0" t="n">
        <f aca="false">AS343-AR343</f>
        <v>-207905.954789064</v>
      </c>
      <c r="AU343" s="0" t="n">
        <f aca="true">RAND()</f>
        <v>0.544515533656211</v>
      </c>
      <c r="AV343" s="0" t="n">
        <f aca="true">RAND()</f>
        <v>0.548679212088187</v>
      </c>
      <c r="AW343" s="0" t="n">
        <f aca="true">RAND()</f>
        <v>0.47215888494808</v>
      </c>
      <c r="AX343" s="0" t="n">
        <f aca="true">RAND()</f>
        <v>0.435498695835243</v>
      </c>
      <c r="AY343" s="0" t="n">
        <f aca="true">RAND()</f>
        <v>0.724840777681358</v>
      </c>
      <c r="AZ343" s="0" t="n">
        <f aca="true">RAND()</f>
        <v>0.129544199193048</v>
      </c>
    </row>
    <row r="344" customFormat="false" ht="15" hidden="false" customHeight="false" outlineLevel="0" collapsed="false">
      <c r="AK344" s="0" t="n">
        <v>331</v>
      </c>
      <c r="AL344" s="0" t="n">
        <f aca="false">IFERROR(IF(AU344&lt;($AM$6-$AL$6)/($AN$6-$AL$6),$AL$6+SQRT(AU344*($AN$6-$AL$6)*($AM$6-$AL$6)),$AN$6-SQRT((1-AU344)*($AN$6-$AL$6)*($AN$6-$AM$6))),$AM$6)</f>
        <v>4.1708035410768</v>
      </c>
      <c r="AM344" s="0" t="n">
        <f aca="false">IFERROR(IF(AV344&lt;($AM$7-$AL$7)/($AN$7-$AL$7),$AL$7+SQRT(AV344*($AN$7-$AL$7)*($AM$7-$AL$7)),$AN$7-SQRT((1-AV344)*($AN$7-$AL$7)*($AN$7-$AM$7))),$AM$7)</f>
        <v>1.01286029372103</v>
      </c>
      <c r="AN344" s="0" t="n">
        <f aca="false">IFERROR(IF(AW344&lt;($AM$8-$AL$8)/($AN$8-$AL$8),$AL$8+SQRT(AW344*($AN$8-$AL$8)*($AM$8-$AL$8)),$AN$8-SQRT((1-AW344)*($AN$8-$AL$8)*($AN$8-$AM$8))),$AM$8)</f>
        <v>1.14136582406824</v>
      </c>
      <c r="AO344" s="0" t="n">
        <f aca="false">IFERROR(IF(AX344&lt;($AM$9-$AL$9)/($AN$9-$AL$9),$AL$9+SQRT(AX344*($AN$9-$AL$9)*($AM$9-$AL$9)),$AN$9-SQRT((1-AX344)*($AN$9-$AL$9)*($AN$9-$AM$9))),$AM$9)</f>
        <v>1.18762023792689</v>
      </c>
      <c r="AP344" s="0" t="n">
        <f aca="false">IFERROR(IF(AY344&lt;($AM$10-$AL$10)/($AN$10-$AL$10),$AL$10+SQRT(AY344*($AN$10-$AL$10)*($AM$10-$AL$10)),$AN$10-SQRT((1-AY344)*($AN$10-$AL$10)*($AN$10-$AM$10))),$AM$10)</f>
        <v>0.802112160076799</v>
      </c>
      <c r="AQ344" s="0" t="n">
        <f aca="false">IFERROR(IF(AZ344&lt;($AM$11-$AL$11)/($AN$11-$AL$11),$AL$11+SQRT(AZ344*($AN$11-$AL$11)*($AM$11-$AL$11)),$AN$11-SQRT((1-AZ344)*($AN$11-$AL$11)*($AN$11-$AM$11))),$AM$11)</f>
        <v>0.406482028925264</v>
      </c>
      <c r="AR344" s="0" t="n">
        <f aca="false">SUMPRODUCT((B24:B31&lt;=$B$6)*(C24:C31*AM344+D24:D31*AO344*$B$8*AQ344)/(1+AL344/100)^B24:B31)+C32*AM344*AP344/(1+AL344/100)^$B$6</f>
        <v>8236307.73962467</v>
      </c>
      <c r="AS344" s="0" t="n">
        <f aca="false">SUMPRODUCT((K24:K26&lt;=$B$6)*(L24:L26*AN344+M24:M26*AO344*$B$8*AQ344)/(1+AL344/100)^K24:K26)+L27*AN344*AP344/(1+AL344/100)^$B$6</f>
        <v>9400567.64029815</v>
      </c>
      <c r="AT344" s="0" t="n">
        <f aca="false">AS344-AR344</f>
        <v>1164259.90067347</v>
      </c>
      <c r="AU344" s="0" t="n">
        <f aca="true">RAND()</f>
        <v>0.599782369840822</v>
      </c>
      <c r="AV344" s="0" t="n">
        <f aca="true">RAND()</f>
        <v>0.500131197385989</v>
      </c>
      <c r="AW344" s="0" t="n">
        <f aca="true">RAND()</f>
        <v>0.895098807285569</v>
      </c>
      <c r="AX344" s="0" t="n">
        <f aca="true">RAND()</f>
        <v>0.560026081449357</v>
      </c>
      <c r="AY344" s="0" t="n">
        <f aca="true">RAND()</f>
        <v>0.365087029065078</v>
      </c>
      <c r="AZ344" s="0" t="n">
        <f aca="true">RAND()</f>
        <v>0.0462792754450646</v>
      </c>
    </row>
    <row r="345" customFormat="false" ht="15" hidden="false" customHeight="false" outlineLevel="0" collapsed="false">
      <c r="AK345" s="0" t="n">
        <v>332</v>
      </c>
      <c r="AL345" s="0" t="n">
        <f aca="false">IFERROR(IF(AU345&lt;($AM$6-$AL$6)/($AN$6-$AL$6),$AL$6+SQRT(AU345*($AN$6-$AL$6)*($AM$6-$AL$6)),$AN$6-SQRT((1-AU345)*($AN$6-$AL$6)*($AN$6-$AM$6))),$AM$6)</f>
        <v>4.23978225445712</v>
      </c>
      <c r="AM345" s="0" t="n">
        <f aca="false">IFERROR(IF(AV345&lt;($AM$7-$AL$7)/($AN$7-$AL$7),$AL$7+SQRT(AV345*($AN$7-$AL$7)*($AM$7-$AL$7)),$AN$7-SQRT((1-AV345)*($AN$7-$AL$7)*($AN$7-$AM$7))),$AM$7)</f>
        <v>0.993327512707545</v>
      </c>
      <c r="AN345" s="0" t="n">
        <f aca="false">IFERROR(IF(AW345&lt;($AM$8-$AL$8)/($AN$8-$AL$8),$AL$8+SQRT(AW345*($AN$8-$AL$8)*($AM$8-$AL$8)),$AN$8-SQRT((1-AW345)*($AN$8-$AL$8)*($AN$8-$AM$8))),$AM$8)</f>
        <v>1.06606133993418</v>
      </c>
      <c r="AO345" s="0" t="n">
        <f aca="false">IFERROR(IF(AX345&lt;($AM$9-$AL$9)/($AN$9-$AL$9),$AL$9+SQRT(AX345*($AN$9-$AL$9)*($AM$9-$AL$9)),$AN$9-SQRT((1-AX345)*($AN$9-$AL$9)*($AN$9-$AM$9))),$AM$9)</f>
        <v>1.37601205121909</v>
      </c>
      <c r="AP345" s="0" t="n">
        <f aca="false">IFERROR(IF(AY345&lt;($AM$10-$AL$10)/($AN$10-$AL$10),$AL$10+SQRT(AY345*($AN$10-$AL$10)*($AM$10-$AL$10)),$AN$10-SQRT((1-AY345)*($AN$10-$AL$10)*($AN$10-$AM$10))),$AM$10)</f>
        <v>0.930235682428368</v>
      </c>
      <c r="AQ345" s="0" t="n">
        <f aca="false">IFERROR(IF(AZ345&lt;($AM$11-$AL$11)/($AN$11-$AL$11),$AL$11+SQRT(AZ345*($AN$11-$AL$11)*($AM$11-$AL$11)),$AN$11-SQRT((1-AZ345)*($AN$11-$AL$11)*($AN$11-$AM$11))),$AM$11)</f>
        <v>0.798193567558249</v>
      </c>
      <c r="AR345" s="0" t="n">
        <f aca="false">SUMPRODUCT((B24:B31&lt;=$B$6)*(C24:C31*AM345+D24:D31*AO345*$B$8*AQ345)/(1+AL345/100)^B24:B31)+C32*AM345*AP345/(1+AL345/100)^$B$6</f>
        <v>8202615.00397531</v>
      </c>
      <c r="AS345" s="0" t="n">
        <f aca="false">SUMPRODUCT((K24:K26&lt;=$B$6)*(L24:L26*AN345+M24:M26*AO345*$B$8*AQ345)/(1+AL345/100)^K24:K26)+L27*AN345*AP345/(1+AL345/100)^$B$6</f>
        <v>8759878.1733034</v>
      </c>
      <c r="AT345" s="0" t="n">
        <f aca="false">AS345-AR345</f>
        <v>557263.16932809</v>
      </c>
      <c r="AU345" s="0" t="n">
        <f aca="true">RAND()</f>
        <v>0.619059899859509</v>
      </c>
      <c r="AV345" s="0" t="n">
        <f aca="true">RAND()</f>
        <v>0.415283635218734</v>
      </c>
      <c r="AW345" s="0" t="n">
        <f aca="true">RAND()</f>
        <v>0.699258394072811</v>
      </c>
      <c r="AX345" s="0" t="n">
        <f aca="true">RAND()</f>
        <v>0.740426026517458</v>
      </c>
      <c r="AY345" s="0" t="n">
        <f aca="true">RAND()</f>
        <v>0.740410969738415</v>
      </c>
      <c r="AZ345" s="0" t="n">
        <f aca="true">RAND()</f>
        <v>0.833772097245441</v>
      </c>
    </row>
    <row r="346" customFormat="false" ht="15" hidden="false" customHeight="false" outlineLevel="0" collapsed="false">
      <c r="AK346" s="0" t="n">
        <v>333</v>
      </c>
      <c r="AL346" s="0" t="n">
        <f aca="false">IFERROR(IF(AU346&lt;($AM$6-$AL$6)/($AN$6-$AL$6),$AL$6+SQRT(AU346*($AN$6-$AL$6)*($AM$6-$AL$6)),$AN$6-SQRT((1-AU346)*($AN$6-$AL$6)*($AN$6-$AM$6))),$AM$6)</f>
        <v>4.09534199209052</v>
      </c>
      <c r="AM346" s="0" t="n">
        <f aca="false">IFERROR(IF(AV346&lt;($AM$7-$AL$7)/($AN$7-$AL$7),$AL$7+SQRT(AV346*($AN$7-$AL$7)*($AM$7-$AL$7)),$AN$7-SQRT((1-AV346)*($AN$7-$AL$7)*($AN$7-$AM$7))),$AM$7)</f>
        <v>0.948472215265125</v>
      </c>
      <c r="AN346" s="0" t="n">
        <f aca="false">IFERROR(IF(AW346&lt;($AM$8-$AL$8)/($AN$8-$AL$8),$AL$8+SQRT(AW346*($AN$8-$AL$8)*($AM$8-$AL$8)),$AN$8-SQRT((1-AW346)*($AN$8-$AL$8)*($AN$8-$AM$8))),$AM$8)</f>
        <v>1.06723939817838</v>
      </c>
      <c r="AO346" s="0" t="n">
        <f aca="false">IFERROR(IF(AX346&lt;($AM$9-$AL$9)/($AN$9-$AL$9),$AL$9+SQRT(AX346*($AN$9-$AL$9)*($AM$9-$AL$9)),$AN$9-SQRT((1-AX346)*($AN$9-$AL$9)*($AN$9-$AM$9))),$AM$9)</f>
        <v>1.01329221649138</v>
      </c>
      <c r="AP346" s="0" t="n">
        <f aca="false">IFERROR(IF(AY346&lt;($AM$10-$AL$10)/($AN$10-$AL$10),$AL$10+SQRT(AY346*($AN$10-$AL$10)*($AM$10-$AL$10)),$AN$10-SQRT((1-AY346)*($AN$10-$AL$10)*($AN$10-$AM$10))),$AM$10)</f>
        <v>0.718893224041194</v>
      </c>
      <c r="AQ346" s="0" t="n">
        <f aca="false">IFERROR(IF(AZ346&lt;($AM$11-$AL$11)/($AN$11-$AL$11),$AL$11+SQRT(AZ346*($AN$11-$AL$11)*($AM$11-$AL$11)),$AN$11-SQRT((1-AZ346)*($AN$11-$AL$11)*($AN$11-$AM$11))),$AM$11)</f>
        <v>0.437316587047208</v>
      </c>
      <c r="AR346" s="0" t="n">
        <f aca="false">SUMPRODUCT((B24:B31&lt;=$B$6)*(C24:C31*AM346+D24:D31*AO346*$B$8*AQ346)/(1+AL346/100)^B24:B31)+C32*AM346*AP346/(1+AL346/100)^$B$6</f>
        <v>7746735.00221775</v>
      </c>
      <c r="AS346" s="0" t="n">
        <f aca="false">SUMPRODUCT((K24:K26&lt;=$B$6)*(L24:L26*AN346+M24:M26*AO346*$B$8*AQ346)/(1+AL346/100)^K24:K26)+L27*AN346*AP346/(1+AL346/100)^$B$6</f>
        <v>8839479.81438046</v>
      </c>
      <c r="AT346" s="0" t="n">
        <f aca="false">AS346-AR346</f>
        <v>1092744.81216272</v>
      </c>
      <c r="AU346" s="0" t="n">
        <f aca="true">RAND()</f>
        <v>0.578148092854366</v>
      </c>
      <c r="AV346" s="0" t="n">
        <f aca="true">RAND()</f>
        <v>0.244933318952594</v>
      </c>
      <c r="AW346" s="0" t="n">
        <f aca="true">RAND()</f>
        <v>0.703098332638209</v>
      </c>
      <c r="AX346" s="0" t="n">
        <f aca="true">RAND()</f>
        <v>0.350938499975667</v>
      </c>
      <c r="AY346" s="0" t="n">
        <f aca="true">RAND()</f>
        <v>0.191656974124593</v>
      </c>
      <c r="AZ346" s="0" t="n">
        <f aca="true">RAND()</f>
        <v>0.0769626329726265</v>
      </c>
    </row>
    <row r="347" customFormat="false" ht="15" hidden="false" customHeight="false" outlineLevel="0" collapsed="false">
      <c r="AK347" s="0" t="n">
        <v>334</v>
      </c>
      <c r="AL347" s="0" t="n">
        <f aca="false">IFERROR(IF(AU347&lt;($AM$6-$AL$6)/($AN$6-$AL$6),$AL$6+SQRT(AU347*($AN$6-$AL$6)*($AM$6-$AL$6)),$AN$6-SQRT((1-AU347)*($AN$6-$AL$6)*($AN$6-$AM$6))),$AM$6)</f>
        <v>5.03150919379474</v>
      </c>
      <c r="AM347" s="0" t="n">
        <f aca="false">IFERROR(IF(AV347&lt;($AM$7-$AL$7)/($AN$7-$AL$7),$AL$7+SQRT(AV347*($AN$7-$AL$7)*($AM$7-$AL$7)),$AN$7-SQRT((1-AV347)*($AN$7-$AL$7)*($AN$7-$AM$7))),$AM$7)</f>
        <v>0.976896580576936</v>
      </c>
      <c r="AN347" s="0" t="n">
        <f aca="false">IFERROR(IF(AW347&lt;($AM$8-$AL$8)/($AN$8-$AL$8),$AL$8+SQRT(AW347*($AN$8-$AL$8)*($AM$8-$AL$8)),$AN$8-SQRT((1-AW347)*($AN$8-$AL$8)*($AN$8-$AM$8))),$AM$8)</f>
        <v>1.16001528124502</v>
      </c>
      <c r="AO347" s="0" t="n">
        <f aca="false">IFERROR(IF(AX347&lt;($AM$9-$AL$9)/($AN$9-$AL$9),$AL$9+SQRT(AX347*($AN$9-$AL$9)*($AM$9-$AL$9)),$AN$9-SQRT((1-AX347)*($AN$9-$AL$9)*($AN$9-$AM$9))),$AM$9)</f>
        <v>1.35561498936082</v>
      </c>
      <c r="AP347" s="0" t="n">
        <f aca="false">IFERROR(IF(AY347&lt;($AM$10-$AL$10)/($AN$10-$AL$10),$AL$10+SQRT(AY347*($AN$10-$AL$10)*($AM$10-$AL$10)),$AN$10-SQRT((1-AY347)*($AN$10-$AL$10)*($AN$10-$AM$10))),$AM$10)</f>
        <v>0.806435793511613</v>
      </c>
      <c r="AQ347" s="0" t="n">
        <f aca="false">IFERROR(IF(AZ347&lt;($AM$11-$AL$11)/($AN$11-$AL$11),$AL$11+SQRT(AZ347*($AN$11-$AL$11)*($AM$11-$AL$11)),$AN$11-SQRT((1-AZ347)*($AN$11-$AL$11)*($AN$11-$AM$11))),$AM$11)</f>
        <v>0.565286109902959</v>
      </c>
      <c r="AR347" s="0" t="n">
        <f aca="false">SUMPRODUCT((B24:B31&lt;=$B$6)*(C24:C31*AM347+D24:D31*AO347*$B$8*AQ347)/(1+AL347/100)^B24:B31)+C32*AM347*AP347/(1+AL347/100)^$B$6</f>
        <v>7694912.53717472</v>
      </c>
      <c r="AS347" s="0" t="n">
        <f aca="false">SUMPRODUCT((K24:K26&lt;=$B$6)*(L24:L26*AN347+M24:M26*AO347*$B$8*AQ347)/(1+AL347/100)^K24:K26)+L27*AN347*AP347/(1+AL347/100)^$B$6</f>
        <v>9633355.39054454</v>
      </c>
      <c r="AT347" s="0" t="n">
        <f aca="false">AS347-AR347</f>
        <v>1938442.85336983</v>
      </c>
      <c r="AU347" s="0" t="n">
        <f aca="true">RAND()</f>
        <v>0.806252197294268</v>
      </c>
      <c r="AV347" s="0" t="n">
        <f aca="true">RAND()</f>
        <v>0.347693335775694</v>
      </c>
      <c r="AW347" s="0" t="n">
        <f aca="true">RAND()</f>
        <v>0.928024447916326</v>
      </c>
      <c r="AX347" s="0" t="n">
        <f aca="true">RAND()</f>
        <v>0.723178638709025</v>
      </c>
      <c r="AY347" s="0" t="n">
        <f aca="true">RAND()</f>
        <v>0.375611582180368</v>
      </c>
      <c r="AZ347" s="0" t="n">
        <f aca="true">RAND()</f>
        <v>0.287251918805897</v>
      </c>
    </row>
    <row r="348" customFormat="false" ht="15" hidden="false" customHeight="false" outlineLevel="0" collapsed="false">
      <c r="AK348" s="0" t="n">
        <v>335</v>
      </c>
      <c r="AL348" s="0" t="n">
        <f aca="false">IFERROR(IF(AU348&lt;($AM$6-$AL$6)/($AN$6-$AL$6),$AL$6+SQRT(AU348*($AN$6-$AL$6)*($AM$6-$AL$6)),$AN$6-SQRT((1-AU348)*($AN$6-$AL$6)*($AN$6-$AM$6))),$AM$6)</f>
        <v>2.63974788332028</v>
      </c>
      <c r="AM348" s="0" t="n">
        <f aca="false">IFERROR(IF(AV348&lt;($AM$7-$AL$7)/($AN$7-$AL$7),$AL$7+SQRT(AV348*($AN$7-$AL$7)*($AM$7-$AL$7)),$AN$7-SQRT((1-AV348)*($AN$7-$AL$7)*($AN$7-$AM$7))),$AM$7)</f>
        <v>0.846951464076107</v>
      </c>
      <c r="AN348" s="0" t="n">
        <f aca="false">IFERROR(IF(AW348&lt;($AM$8-$AL$8)/($AN$8-$AL$8),$AL$8+SQRT(AW348*($AN$8-$AL$8)*($AM$8-$AL$8)),$AN$8-SQRT((1-AW348)*($AN$8-$AL$8)*($AN$8-$AM$8))),$AM$8)</f>
        <v>0.977307566656058</v>
      </c>
      <c r="AO348" s="0" t="n">
        <f aca="false">IFERROR(IF(AX348&lt;($AM$9-$AL$9)/($AN$9-$AL$9),$AL$9+SQRT(AX348*($AN$9-$AL$9)*($AM$9-$AL$9)),$AN$9-SQRT((1-AX348)*($AN$9-$AL$9)*($AN$9-$AM$9))),$AM$9)</f>
        <v>0.923043454943454</v>
      </c>
      <c r="AP348" s="0" t="n">
        <f aca="false">IFERROR(IF(AY348&lt;($AM$10-$AL$10)/($AN$10-$AL$10),$AL$10+SQRT(AY348*($AN$10-$AL$10)*($AM$10-$AL$10)),$AN$10-SQRT((1-AY348)*($AN$10-$AL$10)*($AN$10-$AM$10))),$AM$10)</f>
        <v>0.798451011159338</v>
      </c>
      <c r="AQ348" s="0" t="n">
        <f aca="false">IFERROR(IF(AZ348&lt;($AM$11-$AL$11)/($AN$11-$AL$11),$AL$11+SQRT(AZ348*($AN$11-$AL$11)*($AM$11-$AL$11)),$AN$11-SQRT((1-AZ348)*($AN$11-$AL$11)*($AN$11-$AM$11))),$AM$11)</f>
        <v>0.669328622508891</v>
      </c>
      <c r="AR348" s="0" t="n">
        <f aca="false">SUMPRODUCT((B24:B31&lt;=$B$6)*(C24:C31*AM348+D24:D31*AO348*$B$8*AQ348)/(1+AL348/100)^B24:B31)+C32*AM348*AP348/(1+AL348/100)^$B$6</f>
        <v>7574715.66781694</v>
      </c>
      <c r="AS348" s="0" t="n">
        <f aca="false">SUMPRODUCT((K24:K26&lt;=$B$6)*(L24:L26*AN348+M24:M26*AO348*$B$8*AQ348)/(1+AL348/100)^K24:K26)+L27*AN348*AP348/(1+AL348/100)^$B$6</f>
        <v>7936966.29541942</v>
      </c>
      <c r="AT348" s="0" t="n">
        <f aca="false">AS348-AR348</f>
        <v>362250.627602481</v>
      </c>
      <c r="AU348" s="0" t="n">
        <f aca="true">RAND()</f>
        <v>0.0818554708425565</v>
      </c>
      <c r="AV348" s="0" t="n">
        <f aca="true">RAND()</f>
        <v>0.0244937775432222</v>
      </c>
      <c r="AW348" s="0" t="n">
        <f aca="true">RAND()</f>
        <v>0.349310813261028</v>
      </c>
      <c r="AX348" s="0" t="n">
        <f aca="true">RAND()</f>
        <v>0.238621019693992</v>
      </c>
      <c r="AY348" s="0" t="n">
        <f aca="true">RAND()</f>
        <v>0.356292024248125</v>
      </c>
      <c r="AZ348" s="0" t="n">
        <f aca="true">RAND()</f>
        <v>0.553699755543398</v>
      </c>
    </row>
    <row r="349" customFormat="false" ht="15" hidden="false" customHeight="false" outlineLevel="0" collapsed="false">
      <c r="AK349" s="0" t="n">
        <v>336</v>
      </c>
      <c r="AL349" s="0" t="n">
        <f aca="false">IFERROR(IF(AU349&lt;($AM$6-$AL$6)/($AN$6-$AL$6),$AL$6+SQRT(AU349*($AN$6-$AL$6)*($AM$6-$AL$6)),$AN$6-SQRT((1-AU349)*($AN$6-$AL$6)*($AN$6-$AM$6))),$AM$6)</f>
        <v>4.01488221500548</v>
      </c>
      <c r="AM349" s="0" t="n">
        <f aca="false">IFERROR(IF(AV349&lt;($AM$7-$AL$7)/($AN$7-$AL$7),$AL$7+SQRT(AV349*($AN$7-$AL$7)*($AM$7-$AL$7)),$AN$7-SQRT((1-AV349)*($AN$7-$AL$7)*($AN$7-$AM$7))),$AM$7)</f>
        <v>0.970949346419835</v>
      </c>
      <c r="AN349" s="0" t="n">
        <f aca="false">IFERROR(IF(AW349&lt;($AM$8-$AL$8)/($AN$8-$AL$8),$AL$8+SQRT(AW349*($AN$8-$AL$8)*($AM$8-$AL$8)),$AN$8-SQRT((1-AW349)*($AN$8-$AL$8)*($AN$8-$AM$8))),$AM$8)</f>
        <v>1.15786800353444</v>
      </c>
      <c r="AO349" s="0" t="n">
        <f aca="false">IFERROR(IF(AX349&lt;($AM$9-$AL$9)/($AN$9-$AL$9),$AL$9+SQRT(AX349*($AN$9-$AL$9)*($AM$9-$AL$9)),$AN$9-SQRT((1-AX349)*($AN$9-$AL$9)*($AN$9-$AM$9))),$AM$9)</f>
        <v>1.2878180588739</v>
      </c>
      <c r="AP349" s="0" t="n">
        <f aca="false">IFERROR(IF(AY349&lt;($AM$10-$AL$10)/($AN$10-$AL$10),$AL$10+SQRT(AY349*($AN$10-$AL$10)*($AM$10-$AL$10)),$AN$10-SQRT((1-AY349)*($AN$10-$AL$10)*($AN$10-$AM$10))),$AM$10)</f>
        <v>0.809379999526317</v>
      </c>
      <c r="AQ349" s="0" t="n">
        <f aca="false">IFERROR(IF(AZ349&lt;($AM$11-$AL$11)/($AN$11-$AL$11),$AL$11+SQRT(AZ349*($AN$11-$AL$11)*($AM$11-$AL$11)),$AN$11-SQRT((1-AZ349)*($AN$11-$AL$11)*($AN$11-$AM$11))),$AM$11)</f>
        <v>0.708068337486593</v>
      </c>
      <c r="AR349" s="0" t="n">
        <f aca="false">SUMPRODUCT((B24:B31&lt;=$B$6)*(C24:C31*AM349+D24:D31*AO349*$B$8*AQ349)/(1+AL349/100)^B24:B31)+C32*AM349*AP349/(1+AL349/100)^$B$6</f>
        <v>8079308.27295025</v>
      </c>
      <c r="AS349" s="0" t="n">
        <f aca="false">SUMPRODUCT((K24:K26&lt;=$B$6)*(L24:L26*AN349+M24:M26*AO349*$B$8*AQ349)/(1+AL349/100)^K24:K26)+L27*AN349*AP349/(1+AL349/100)^$B$6</f>
        <v>9556910.60633011</v>
      </c>
      <c r="AT349" s="0" t="n">
        <f aca="false">AS349-AR349</f>
        <v>1477602.33337985</v>
      </c>
      <c r="AU349" s="0" t="n">
        <f aca="true">RAND()</f>
        <v>0.55445359048547</v>
      </c>
      <c r="AV349" s="0" t="n">
        <f aca="true">RAND()</f>
        <v>0.324707544904098</v>
      </c>
      <c r="AW349" s="0" t="n">
        <f aca="true">RAND()</f>
        <v>0.924548402020173</v>
      </c>
      <c r="AX349" s="0" t="n">
        <f aca="true">RAND()</f>
        <v>0.66186458848924</v>
      </c>
      <c r="AY349" s="0" t="n">
        <f aca="true">RAND()</f>
        <v>0.382863936427617</v>
      </c>
      <c r="AZ349" s="0" t="n">
        <f aca="true">RAND()</f>
        <v>0.652146548661871</v>
      </c>
    </row>
    <row r="350" customFormat="false" ht="15" hidden="false" customHeight="false" outlineLevel="0" collapsed="false">
      <c r="AK350" s="0" t="n">
        <v>337</v>
      </c>
      <c r="AL350" s="0" t="n">
        <f aca="false">IFERROR(IF(AU350&lt;($AM$6-$AL$6)/($AN$6-$AL$6),$AL$6+SQRT(AU350*($AN$6-$AL$6)*($AM$6-$AL$6)),$AN$6-SQRT((1-AU350)*($AN$6-$AL$6)*($AN$6-$AM$6))),$AM$6)</f>
        <v>2.97359281856078</v>
      </c>
      <c r="AM350" s="0" t="n">
        <f aca="false">IFERROR(IF(AV350&lt;($AM$7-$AL$7)/($AN$7-$AL$7),$AL$7+SQRT(AV350*($AN$7-$AL$7)*($AM$7-$AL$7)),$AN$7-SQRT((1-AV350)*($AN$7-$AL$7)*($AN$7-$AM$7))),$AM$7)</f>
        <v>1.07553240443831</v>
      </c>
      <c r="AN350" s="0" t="n">
        <f aca="false">IFERROR(IF(AW350&lt;($AM$8-$AL$8)/($AN$8-$AL$8),$AL$8+SQRT(AW350*($AN$8-$AL$8)*($AM$8-$AL$8)),$AN$8-SQRT((1-AW350)*($AN$8-$AL$8)*($AN$8-$AM$8))),$AM$8)</f>
        <v>1.01708506118108</v>
      </c>
      <c r="AO350" s="0" t="n">
        <f aca="false">IFERROR(IF(AX350&lt;($AM$9-$AL$9)/($AN$9-$AL$9),$AL$9+SQRT(AX350*($AN$9-$AL$9)*($AM$9-$AL$9)),$AN$9-SQRT((1-AX350)*($AN$9-$AL$9)*($AN$9-$AM$9))),$AM$9)</f>
        <v>0.976039621898084</v>
      </c>
      <c r="AP350" s="0" t="n">
        <f aca="false">IFERROR(IF(AY350&lt;($AM$10-$AL$10)/($AN$10-$AL$10),$AL$10+SQRT(AY350*($AN$10-$AL$10)*($AM$10-$AL$10)),$AN$10-SQRT((1-AY350)*($AN$10-$AL$10)*($AN$10-$AM$10))),$AM$10)</f>
        <v>0.818634525173495</v>
      </c>
      <c r="AQ350" s="0" t="n">
        <f aca="false">IFERROR(IF(AZ350&lt;($AM$11-$AL$11)/($AN$11-$AL$11),$AL$11+SQRT(AZ350*($AN$11-$AL$11)*($AM$11-$AL$11)),$AN$11-SQRT((1-AZ350)*($AN$11-$AL$11)*($AN$11-$AM$11))),$AM$11)</f>
        <v>0.72479553627201</v>
      </c>
      <c r="AR350" s="0" t="n">
        <f aca="false">SUMPRODUCT((B24:B31&lt;=$B$6)*(C24:C31*AM350+D24:D31*AO350*$B$8*AQ350)/(1+AL350/100)^B24:B31)+C32*AM350*AP350/(1+AL350/100)^$B$6</f>
        <v>9397293.74312019</v>
      </c>
      <c r="AS350" s="0" t="n">
        <f aca="false">SUMPRODUCT((K24:K26&lt;=$B$6)*(L24:L26*AN350+M24:M26*AO350*$B$8*AQ350)/(1+AL350/100)^K24:K26)+L27*AN350*AP350/(1+AL350/100)^$B$6</f>
        <v>8286627.11227596</v>
      </c>
      <c r="AT350" s="0" t="n">
        <f aca="false">AS350-AR350</f>
        <v>-1110666.63084423</v>
      </c>
      <c r="AU350" s="0" t="n">
        <f aca="true">RAND()</f>
        <v>0.189576595270623</v>
      </c>
      <c r="AV350" s="0" t="n">
        <f aca="true">RAND()</f>
        <v>0.72943162754597</v>
      </c>
      <c r="AW350" s="0" t="n">
        <f aca="true">RAND()</f>
        <v>0.517783389110923</v>
      </c>
      <c r="AX350" s="0" t="n">
        <f aca="true">RAND()</f>
        <v>0.302151628822495</v>
      </c>
      <c r="AY350" s="0" t="n">
        <f aca="true">RAND()</f>
        <v>0.406111842530156</v>
      </c>
      <c r="AZ350" s="0" t="n">
        <f aca="true">RAND()</f>
        <v>0.690867359772201</v>
      </c>
    </row>
    <row r="351" customFormat="false" ht="15" hidden="false" customHeight="false" outlineLevel="0" collapsed="false">
      <c r="AK351" s="0" t="n">
        <v>338</v>
      </c>
      <c r="AL351" s="0" t="n">
        <f aca="false">IFERROR(IF(AU351&lt;($AM$6-$AL$6)/($AN$6-$AL$6),$AL$6+SQRT(AU351*($AN$6-$AL$6)*($AM$6-$AL$6)),$AN$6-SQRT((1-AU351)*($AN$6-$AL$6)*($AN$6-$AM$6))),$AM$6)</f>
        <v>4.5967160682783</v>
      </c>
      <c r="AM351" s="0" t="n">
        <f aca="false">IFERROR(IF(AV351&lt;($AM$7-$AL$7)/($AN$7-$AL$7),$AL$7+SQRT(AV351*($AN$7-$AL$7)*($AM$7-$AL$7)),$AN$7-SQRT((1-AV351)*($AN$7-$AL$7)*($AN$7-$AM$7))),$AM$7)</f>
        <v>1.05176876254502</v>
      </c>
      <c r="AN351" s="0" t="n">
        <f aca="false">IFERROR(IF(AW351&lt;($AM$8-$AL$8)/($AN$8-$AL$8),$AL$8+SQRT(AW351*($AN$8-$AL$8)*($AM$8-$AL$8)),$AN$8-SQRT((1-AW351)*($AN$8-$AL$8)*($AN$8-$AM$8))),$AM$8)</f>
        <v>1.05968170656551</v>
      </c>
      <c r="AO351" s="0" t="n">
        <f aca="false">IFERROR(IF(AX351&lt;($AM$9-$AL$9)/($AN$9-$AL$9),$AL$9+SQRT(AX351*($AN$9-$AL$9)*($AM$9-$AL$9)),$AN$9-SQRT((1-AX351)*($AN$9-$AL$9)*($AN$9-$AM$9))),$AM$9)</f>
        <v>1.12127398842264</v>
      </c>
      <c r="AP351" s="0" t="n">
        <f aca="false">IFERROR(IF(AY351&lt;($AM$10-$AL$10)/($AN$10-$AL$10),$AL$10+SQRT(AY351*($AN$10-$AL$10)*($AM$10-$AL$10)),$AN$10-SQRT((1-AY351)*($AN$10-$AL$10)*($AN$10-$AM$10))),$AM$10)</f>
        <v>0.810647691812096</v>
      </c>
      <c r="AQ351" s="0" t="n">
        <f aca="false">IFERROR(IF(AZ351&lt;($AM$11-$AL$11)/($AN$11-$AL$11),$AL$11+SQRT(AZ351*($AN$11-$AL$11)*($AM$11-$AL$11)),$AN$11-SQRT((1-AZ351)*($AN$11-$AL$11)*($AN$11-$AM$11))),$AM$11)</f>
        <v>0.792550372326312</v>
      </c>
      <c r="AR351" s="0" t="n">
        <f aca="false">SUMPRODUCT((B24:B31&lt;=$B$6)*(C24:C31*AM351+D24:D31*AO351*$B$8*AQ351)/(1+AL351/100)^B24:B31)+C32*AM351*AP351/(1+AL351/100)^$B$6</f>
        <v>8471696.49444609</v>
      </c>
      <c r="AS351" s="0" t="n">
        <f aca="false">SUMPRODUCT((K24:K26&lt;=$B$6)*(L24:L26*AN351+M24:M26*AO351*$B$8*AQ351)/(1+AL351/100)^K24:K26)+L27*AN351*AP351/(1+AL351/100)^$B$6</f>
        <v>8788492.01231203</v>
      </c>
      <c r="AT351" s="0" t="n">
        <f aca="false">AS351-AR351</f>
        <v>316795.517865943</v>
      </c>
      <c r="AU351" s="0" t="n">
        <f aca="true">RAND()</f>
        <v>0.711211317176415</v>
      </c>
      <c r="AV351" s="0" t="n">
        <f aca="true">RAND()</f>
        <v>0.650705568862824</v>
      </c>
      <c r="AW351" s="0" t="n">
        <f aca="true">RAND()</f>
        <v>0.678035086081634</v>
      </c>
      <c r="AX351" s="0" t="n">
        <f aca="true">RAND()</f>
        <v>0.485227064384899</v>
      </c>
      <c r="AY351" s="0" t="n">
        <f aca="true">RAND()</f>
        <v>0.386007953712731</v>
      </c>
      <c r="AZ351" s="0" t="n">
        <f aca="true">RAND()</f>
        <v>0.824345518277747</v>
      </c>
    </row>
    <row r="352" customFormat="false" ht="15" hidden="false" customHeight="false" outlineLevel="0" collapsed="false">
      <c r="AK352" s="0" t="n">
        <v>339</v>
      </c>
      <c r="AL352" s="0" t="n">
        <f aca="false">IFERROR(IF(AU352&lt;($AM$6-$AL$6)/($AN$6-$AL$6),$AL$6+SQRT(AU352*($AN$6-$AL$6)*($AM$6-$AL$6)),$AN$6-SQRT((1-AU352)*($AN$6-$AL$6)*($AN$6-$AM$6))),$AM$6)</f>
        <v>4.92493671147614</v>
      </c>
      <c r="AM352" s="0" t="n">
        <f aca="false">IFERROR(IF(AV352&lt;($AM$7-$AL$7)/($AN$7-$AL$7),$AL$7+SQRT(AV352*($AN$7-$AL$7)*($AM$7-$AL$7)),$AN$7-SQRT((1-AV352)*($AN$7-$AL$7)*($AN$7-$AM$7))),$AM$7)</f>
        <v>1.05982538693118</v>
      </c>
      <c r="AN352" s="0" t="n">
        <f aca="false">IFERROR(IF(AW352&lt;($AM$8-$AL$8)/($AN$8-$AL$8),$AL$8+SQRT(AW352*($AN$8-$AL$8)*($AM$8-$AL$8)),$AN$8-SQRT((1-AW352)*($AN$8-$AL$8)*($AN$8-$AM$8))),$AM$8)</f>
        <v>1.08990605349274</v>
      </c>
      <c r="AO352" s="0" t="n">
        <f aca="false">IFERROR(IF(AX352&lt;($AM$9-$AL$9)/($AN$9-$AL$9),$AL$9+SQRT(AX352*($AN$9-$AL$9)*($AM$9-$AL$9)),$AN$9-SQRT((1-AX352)*($AN$9-$AL$9)*($AN$9-$AM$9))),$AM$9)</f>
        <v>1.1043279137614</v>
      </c>
      <c r="AP352" s="0" t="n">
        <f aca="false">IFERROR(IF(AY352&lt;($AM$10-$AL$10)/($AN$10-$AL$10),$AL$10+SQRT(AY352*($AN$10-$AL$10)*($AM$10-$AL$10)),$AN$10-SQRT((1-AY352)*($AN$10-$AL$10)*($AN$10-$AM$10))),$AM$10)</f>
        <v>0.972089536775447</v>
      </c>
      <c r="AQ352" s="0" t="n">
        <f aca="false">IFERROR(IF(AZ352&lt;($AM$11-$AL$11)/($AN$11-$AL$11),$AL$11+SQRT(AZ352*($AN$11-$AL$11)*($AM$11-$AL$11)),$AN$11-SQRT((1-AZ352)*($AN$11-$AL$11)*($AN$11-$AM$11))),$AM$11)</f>
        <v>0.854972008359834</v>
      </c>
      <c r="AR352" s="0" t="n">
        <f aca="false">SUMPRODUCT((B24:B31&lt;=$B$6)*(C24:C31*AM352+D24:D31*AO352*$B$8*AQ352)/(1+AL352/100)^B24:B31)+C32*AM352*AP352/(1+AL352/100)^$B$6</f>
        <v>8404167.35698765</v>
      </c>
      <c r="AS352" s="0" t="n">
        <f aca="false">SUMPRODUCT((K24:K26&lt;=$B$6)*(L24:L26*AN352+M24:M26*AO352*$B$8*AQ352)/(1+AL352/100)^K24:K26)+L27*AN352*AP352/(1+AL352/100)^$B$6</f>
        <v>8972480.92540908</v>
      </c>
      <c r="AT352" s="0" t="n">
        <f aca="false">AS352-AR352</f>
        <v>568313.568421433</v>
      </c>
      <c r="AU352" s="0" t="n">
        <f aca="true">RAND()</f>
        <v>0.784705617431027</v>
      </c>
      <c r="AV352" s="0" t="n">
        <f aca="true">RAND()</f>
        <v>0.678521035947764</v>
      </c>
      <c r="AW352" s="0" t="n">
        <f aca="true">RAND()</f>
        <v>0.772177140370944</v>
      </c>
      <c r="AX352" s="0" t="n">
        <f aca="true">RAND()</f>
        <v>0.465181009288661</v>
      </c>
      <c r="AY352" s="0" t="n">
        <f aca="true">RAND()</f>
        <v>0.891474122931426</v>
      </c>
      <c r="AZ352" s="0" t="n">
        <f aca="true">RAND()</f>
        <v>0.914150537309469</v>
      </c>
    </row>
    <row r="353" customFormat="false" ht="15" hidden="false" customHeight="false" outlineLevel="0" collapsed="false">
      <c r="AK353" s="0" t="n">
        <v>340</v>
      </c>
      <c r="AL353" s="0" t="n">
        <f aca="false">IFERROR(IF(AU353&lt;($AM$6-$AL$6)/($AN$6-$AL$6),$AL$6+SQRT(AU353*($AN$6-$AL$6)*($AM$6-$AL$6)),$AN$6-SQRT((1-AU353)*($AN$6-$AL$6)*($AN$6-$AM$6))),$AM$6)</f>
        <v>2.9303134667304</v>
      </c>
      <c r="AM353" s="0" t="n">
        <f aca="false">IFERROR(IF(AV353&lt;($AM$7-$AL$7)/($AN$7-$AL$7),$AL$7+SQRT(AV353*($AN$7-$AL$7)*($AM$7-$AL$7)),$AN$7-SQRT((1-AV353)*($AN$7-$AL$7)*($AN$7-$AM$7))),$AM$7)</f>
        <v>0.973923757933765</v>
      </c>
      <c r="AN353" s="0" t="n">
        <f aca="false">IFERROR(IF(AW353&lt;($AM$8-$AL$8)/($AN$8-$AL$8),$AL$8+SQRT(AW353*($AN$8-$AL$8)*($AM$8-$AL$8)),$AN$8-SQRT((1-AW353)*($AN$8-$AL$8)*($AN$8-$AM$8))),$AM$8)</f>
        <v>0.990772485316863</v>
      </c>
      <c r="AO353" s="0" t="n">
        <f aca="false">IFERROR(IF(AX353&lt;($AM$9-$AL$9)/($AN$9-$AL$9),$AL$9+SQRT(AX353*($AN$9-$AL$9)*($AM$9-$AL$9)),$AN$9-SQRT((1-AX353)*($AN$9-$AL$9)*($AN$9-$AM$9))),$AM$9)</f>
        <v>1.04502965519073</v>
      </c>
      <c r="AP353" s="0" t="n">
        <f aca="false">IFERROR(IF(AY353&lt;($AM$10-$AL$10)/($AN$10-$AL$10),$AL$10+SQRT(AY353*($AN$10-$AL$10)*($AM$10-$AL$10)),$AN$10-SQRT((1-AY353)*($AN$10-$AL$10)*($AN$10-$AM$10))),$AM$10)</f>
        <v>0.814928336042208</v>
      </c>
      <c r="AQ353" s="0" t="n">
        <f aca="false">IFERROR(IF(AZ353&lt;($AM$11-$AL$11)/($AN$11-$AL$11),$AL$11+SQRT(AZ353*($AN$11-$AL$11)*($AM$11-$AL$11)),$AN$11-SQRT((1-AZ353)*($AN$11-$AL$11)*($AN$11-$AM$11))),$AM$11)</f>
        <v>0.611602052516123</v>
      </c>
      <c r="AR353" s="0" t="n">
        <f aca="false">SUMPRODUCT((B24:B31&lt;=$B$6)*(C24:C31*AM353+D24:D31*AO353*$B$8*AQ353)/(1+AL353/100)^B24:B31)+C32*AM353*AP353/(1+AL353/100)^$B$6</f>
        <v>8531559.23971559</v>
      </c>
      <c r="AS353" s="0" t="n">
        <f aca="false">SUMPRODUCT((K24:K26&lt;=$B$6)*(L24:L26*AN353+M24:M26*AO353*$B$8*AQ353)/(1+AL353/100)^K24:K26)+L27*AN353*AP353/(1+AL353/100)^$B$6</f>
        <v>8064974.6020887</v>
      </c>
      <c r="AT353" s="0" t="n">
        <f aca="false">AS353-AR353</f>
        <v>-466584.637626898</v>
      </c>
      <c r="AU353" s="0" t="n">
        <f aca="true">RAND()</f>
        <v>0.173096629275987</v>
      </c>
      <c r="AV353" s="0" t="n">
        <f aca="true">RAND()</f>
        <v>0.336105261931145</v>
      </c>
      <c r="AW353" s="0" t="n">
        <f aca="true">RAND()</f>
        <v>0.404379346155253</v>
      </c>
      <c r="AX353" s="0" t="n">
        <f aca="true">RAND()</f>
        <v>0.392021093689908</v>
      </c>
      <c r="AY353" s="0" t="n">
        <f aca="true">RAND()</f>
        <v>0.396719427369256</v>
      </c>
      <c r="AZ353" s="0" t="n">
        <f aca="true">RAND()</f>
        <v>0.396309547478615</v>
      </c>
    </row>
    <row r="354" customFormat="false" ht="15" hidden="false" customHeight="false" outlineLevel="0" collapsed="false">
      <c r="AK354" s="0" t="n">
        <v>341</v>
      </c>
      <c r="AL354" s="0" t="n">
        <f aca="false">IFERROR(IF(AU354&lt;($AM$6-$AL$6)/($AN$6-$AL$6),$AL$6+SQRT(AU354*($AN$6-$AL$6)*($AM$6-$AL$6)),$AN$6-SQRT((1-AU354)*($AN$6-$AL$6)*($AN$6-$AM$6))),$AM$6)</f>
        <v>4.44809019063426</v>
      </c>
      <c r="AM354" s="0" t="n">
        <f aca="false">IFERROR(IF(AV354&lt;($AM$7-$AL$7)/($AN$7-$AL$7),$AL$7+SQRT(AV354*($AN$7-$AL$7)*($AM$7-$AL$7)),$AN$7-SQRT((1-AV354)*($AN$7-$AL$7)*($AN$7-$AM$7))),$AM$7)</f>
        <v>0.961258842004555</v>
      </c>
      <c r="AN354" s="0" t="n">
        <f aca="false">IFERROR(IF(AW354&lt;($AM$8-$AL$8)/($AN$8-$AL$8),$AL$8+SQRT(AW354*($AN$8-$AL$8)*($AM$8-$AL$8)),$AN$8-SQRT((1-AW354)*($AN$8-$AL$8)*($AN$8-$AM$8))),$AM$8)</f>
        <v>0.991665803278276</v>
      </c>
      <c r="AO354" s="0" t="n">
        <f aca="false">IFERROR(IF(AX354&lt;($AM$9-$AL$9)/($AN$9-$AL$9),$AL$9+SQRT(AX354*($AN$9-$AL$9)*($AM$9-$AL$9)),$AN$9-SQRT((1-AX354)*($AN$9-$AL$9)*($AN$9-$AM$9))),$AM$9)</f>
        <v>0.783887993850654</v>
      </c>
      <c r="AP354" s="0" t="n">
        <f aca="false">IFERROR(IF(AY354&lt;($AM$10-$AL$10)/($AN$10-$AL$10),$AL$10+SQRT(AY354*($AN$10-$AL$10)*($AM$10-$AL$10)),$AN$10-SQRT((1-AY354)*($AN$10-$AL$10)*($AN$10-$AM$10))),$AM$10)</f>
        <v>0.768301077498307</v>
      </c>
      <c r="AQ354" s="0" t="n">
        <f aca="false">IFERROR(IF(AZ354&lt;($AM$11-$AL$11)/($AN$11-$AL$11),$AL$11+SQRT(AZ354*($AN$11-$AL$11)*($AM$11-$AL$11)),$AN$11-SQRT((1-AZ354)*($AN$11-$AL$11)*($AN$11-$AM$11))),$AM$11)</f>
        <v>0.835377760723321</v>
      </c>
      <c r="AR354" s="0" t="n">
        <f aca="false">SUMPRODUCT((B24:B31&lt;=$B$6)*(C24:C31*AM354+D24:D31*AO354*$B$8*AQ354)/(1+AL354/100)^B24:B31)+C32*AM354*AP354/(1+AL354/100)^$B$6</f>
        <v>7762599.3786969</v>
      </c>
      <c r="AS354" s="0" t="n">
        <f aca="false">SUMPRODUCT((K24:K26&lt;=$B$6)*(L24:L26*AN354+M24:M26*AO354*$B$8*AQ354)/(1+AL354/100)^K24:K26)+L27*AN354*AP354/(1+AL354/100)^$B$6</f>
        <v>8225155.32969985</v>
      </c>
      <c r="AT354" s="0" t="n">
        <f aca="false">AS354-AR354</f>
        <v>462555.951002944</v>
      </c>
      <c r="AU354" s="0" t="n">
        <f aca="true">RAND()</f>
        <v>0.674387816243145</v>
      </c>
      <c r="AV354" s="0" t="n">
        <f aca="true">RAND()</f>
        <v>0.288937934718334</v>
      </c>
      <c r="AW354" s="0" t="n">
        <f aca="true">RAND()</f>
        <v>0.408175334958965</v>
      </c>
      <c r="AX354" s="0" t="n">
        <f aca="true">RAND()</f>
        <v>0.107456524070066</v>
      </c>
      <c r="AY354" s="0" t="n">
        <f aca="true">RAND()</f>
        <v>0.28794187274701</v>
      </c>
      <c r="AZ354" s="0" t="n">
        <f aca="true">RAND()</f>
        <v>0.88938578912462</v>
      </c>
    </row>
    <row r="355" customFormat="false" ht="15" hidden="false" customHeight="false" outlineLevel="0" collapsed="false">
      <c r="AK355" s="0" t="n">
        <v>342</v>
      </c>
      <c r="AL355" s="0" t="n">
        <f aca="false">IFERROR(IF(AU355&lt;($AM$6-$AL$6)/($AN$6-$AL$6),$AL$6+SQRT(AU355*($AN$6-$AL$6)*($AM$6-$AL$6)),$AN$6-SQRT((1-AU355)*($AN$6-$AL$6)*($AN$6-$AM$6))),$AM$6)</f>
        <v>2.23812751622615</v>
      </c>
      <c r="AM355" s="0" t="n">
        <f aca="false">IFERROR(IF(AV355&lt;($AM$7-$AL$7)/($AN$7-$AL$7),$AL$7+SQRT(AV355*($AN$7-$AL$7)*($AM$7-$AL$7)),$AN$7-SQRT((1-AV355)*($AN$7-$AL$7)*($AN$7-$AM$7))),$AM$7)</f>
        <v>1.15810394121957</v>
      </c>
      <c r="AN355" s="0" t="n">
        <f aca="false">IFERROR(IF(AW355&lt;($AM$8-$AL$8)/($AN$8-$AL$8),$AL$8+SQRT(AW355*($AN$8-$AL$8)*($AM$8-$AL$8)),$AN$8-SQRT((1-AW355)*($AN$8-$AL$8)*($AN$8-$AM$8))),$AM$8)</f>
        <v>1.04221260688296</v>
      </c>
      <c r="AO355" s="0" t="n">
        <f aca="false">IFERROR(IF(AX355&lt;($AM$9-$AL$9)/($AN$9-$AL$9),$AL$9+SQRT(AX355*($AN$9-$AL$9)*($AM$9-$AL$9)),$AN$9-SQRT((1-AX355)*($AN$9-$AL$9)*($AN$9-$AM$9))),$AM$9)</f>
        <v>1.21725715394767</v>
      </c>
      <c r="AP355" s="0" t="n">
        <f aca="false">IFERROR(IF(AY355&lt;($AM$10-$AL$10)/($AN$10-$AL$10),$AL$10+SQRT(AY355*($AN$10-$AL$10)*($AM$10-$AL$10)),$AN$10-SQRT((1-AY355)*($AN$10-$AL$10)*($AN$10-$AM$10))),$AM$10)</f>
        <v>0.940893149901538</v>
      </c>
      <c r="AQ355" s="0" t="n">
        <f aca="false">IFERROR(IF(AZ355&lt;($AM$11-$AL$11)/($AN$11-$AL$11),$AL$11+SQRT(AZ355*($AN$11-$AL$11)*($AM$11-$AL$11)),$AN$11-SQRT((1-AZ355)*($AN$11-$AL$11)*($AN$11-$AM$11))),$AM$11)</f>
        <v>0.475901263048195</v>
      </c>
      <c r="AR355" s="0" t="n">
        <f aca="false">SUMPRODUCT((B24:B31&lt;=$B$6)*(C24:C31*AM355+D24:D31*AO355*$B$8*AQ355)/(1+AL355/100)^B24:B31)+C32*AM355*AP355/(1+AL355/100)^$B$6</f>
        <v>10510747.0355964</v>
      </c>
      <c r="AS355" s="0" t="n">
        <f aca="false">SUMPRODUCT((K24:K26&lt;=$B$6)*(L24:L26*AN355+M24:M26*AO355*$B$8*AQ355)/(1+AL355/100)^K24:K26)+L27*AN355*AP355/(1+AL355/100)^$B$6</f>
        <v>8240332.29977399</v>
      </c>
      <c r="AT355" s="0" t="n">
        <f aca="false">AS355-AR355</f>
        <v>-2270414.73582244</v>
      </c>
      <c r="AU355" s="0" t="n">
        <f aca="true">RAND()</f>
        <v>0.0113409427968067</v>
      </c>
      <c r="AV355" s="0" t="n">
        <f aca="true">RAND()</f>
        <v>0.92493435004999</v>
      </c>
      <c r="AW355" s="0" t="n">
        <f aca="true">RAND()</f>
        <v>0.616216882325543</v>
      </c>
      <c r="AX355" s="0" t="n">
        <f aca="true">RAND()</f>
        <v>0.591542424635934</v>
      </c>
      <c r="AY355" s="0" t="n">
        <f aca="true">RAND()</f>
        <v>0.7775470785204</v>
      </c>
      <c r="AZ355" s="0" t="n">
        <f aca="true">RAND()</f>
        <v>0.126290834048777</v>
      </c>
    </row>
    <row r="356" customFormat="false" ht="15" hidden="false" customHeight="false" outlineLevel="0" collapsed="false">
      <c r="AK356" s="0" t="n">
        <v>343</v>
      </c>
      <c r="AL356" s="0" t="n">
        <f aca="false">IFERROR(IF(AU356&lt;($AM$6-$AL$6)/($AN$6-$AL$6),$AL$6+SQRT(AU356*($AN$6-$AL$6)*($AM$6-$AL$6)),$AN$6-SQRT((1-AU356)*($AN$6-$AL$6)*($AN$6-$AM$6))),$AM$6)</f>
        <v>4.31091986733817</v>
      </c>
      <c r="AM356" s="0" t="n">
        <f aca="false">IFERROR(IF(AV356&lt;($AM$7-$AL$7)/($AN$7-$AL$7),$AL$7+SQRT(AV356*($AN$7-$AL$7)*($AM$7-$AL$7)),$AN$7-SQRT((1-AV356)*($AN$7-$AL$7)*($AN$7-$AM$7))),$AM$7)</f>
        <v>0.984976513974881</v>
      </c>
      <c r="AN356" s="0" t="n">
        <f aca="false">IFERROR(IF(AW356&lt;($AM$8-$AL$8)/($AN$8-$AL$8),$AL$8+SQRT(AW356*($AN$8-$AL$8)*($AM$8-$AL$8)),$AN$8-SQRT((1-AW356)*($AN$8-$AL$8)*($AN$8-$AM$8))),$AM$8)</f>
        <v>0.92256660801267</v>
      </c>
      <c r="AO356" s="0" t="n">
        <f aca="false">IFERROR(IF(AX356&lt;($AM$9-$AL$9)/($AN$9-$AL$9),$AL$9+SQRT(AX356*($AN$9-$AL$9)*($AM$9-$AL$9)),$AN$9-SQRT((1-AX356)*($AN$9-$AL$9)*($AN$9-$AM$9))),$AM$9)</f>
        <v>1.40235657030183</v>
      </c>
      <c r="AP356" s="0" t="n">
        <f aca="false">IFERROR(IF(AY356&lt;($AM$10-$AL$10)/($AN$10-$AL$10),$AL$10+SQRT(AY356*($AN$10-$AL$10)*($AM$10-$AL$10)),$AN$10-SQRT((1-AY356)*($AN$10-$AL$10)*($AN$10-$AM$10))),$AM$10)</f>
        <v>0.747662491137744</v>
      </c>
      <c r="AQ356" s="0" t="n">
        <f aca="false">IFERROR(IF(AZ356&lt;($AM$11-$AL$11)/($AN$11-$AL$11),$AL$11+SQRT(AZ356*($AN$11-$AL$11)*($AM$11-$AL$11)),$AN$11-SQRT((1-AZ356)*($AN$11-$AL$11)*($AN$11-$AM$11))),$AM$11)</f>
        <v>0.73852400577165</v>
      </c>
      <c r="AR356" s="0" t="n">
        <f aca="false">SUMPRODUCT((B24:B31&lt;=$B$6)*(C24:C31*AM356+D24:D31*AO356*$B$8*AQ356)/(1+AL356/100)^B24:B31)+C32*AM356*AP356/(1+AL356/100)^$B$6</f>
        <v>8104788.37696058</v>
      </c>
      <c r="AS356" s="0" t="n">
        <f aca="false">SUMPRODUCT((K24:K26&lt;=$B$6)*(L24:L26*AN356+M24:M26*AO356*$B$8*AQ356)/(1+AL356/100)^K24:K26)+L27*AN356*AP356/(1+AL356/100)^$B$6</f>
        <v>7693159.47882933</v>
      </c>
      <c r="AT356" s="0" t="n">
        <f aca="false">AS356-AR356</f>
        <v>-411628.898131244</v>
      </c>
      <c r="AU356" s="0" t="n">
        <f aca="true">RAND()</f>
        <v>0.638442402006173</v>
      </c>
      <c r="AV356" s="0" t="n">
        <f aca="true">RAND()</f>
        <v>0.38018123024777</v>
      </c>
      <c r="AW356" s="0" t="n">
        <f aca="true">RAND()</f>
        <v>0.166917482219238</v>
      </c>
      <c r="AX356" s="0" t="n">
        <f aca="true">RAND()</f>
        <v>0.761881553959074</v>
      </c>
      <c r="AY356" s="0" t="n">
        <f aca="true">RAND()</f>
        <v>0.245346838066213</v>
      </c>
      <c r="AZ356" s="0" t="n">
        <f aca="true">RAND()</f>
        <v>0.72094001813182</v>
      </c>
    </row>
    <row r="357" customFormat="false" ht="15" hidden="false" customHeight="false" outlineLevel="0" collapsed="false">
      <c r="AK357" s="0" t="n">
        <v>344</v>
      </c>
      <c r="AL357" s="0" t="n">
        <f aca="false">IFERROR(IF(AU357&lt;($AM$6-$AL$6)/($AN$6-$AL$6),$AL$6+SQRT(AU357*($AN$6-$AL$6)*($AM$6-$AL$6)),$AN$6-SQRT((1-AU357)*($AN$6-$AL$6)*($AN$6-$AM$6))),$AM$6)</f>
        <v>3.78153662673497</v>
      </c>
      <c r="AM357" s="0" t="n">
        <f aca="false">IFERROR(IF(AV357&lt;($AM$7-$AL$7)/($AN$7-$AL$7),$AL$7+SQRT(AV357*($AN$7-$AL$7)*($AM$7-$AL$7)),$AN$7-SQRT((1-AV357)*($AN$7-$AL$7)*($AN$7-$AM$7))),$AM$7)</f>
        <v>1.05365649240553</v>
      </c>
      <c r="AN357" s="0" t="n">
        <f aca="false">IFERROR(IF(AW357&lt;($AM$8-$AL$8)/($AN$8-$AL$8),$AL$8+SQRT(AW357*($AN$8-$AL$8)*($AM$8-$AL$8)),$AN$8-SQRT((1-AW357)*($AN$8-$AL$8)*($AN$8-$AM$8))),$AM$8)</f>
        <v>1.00039770565093</v>
      </c>
      <c r="AO357" s="0" t="n">
        <f aca="false">IFERROR(IF(AX357&lt;($AM$9-$AL$9)/($AN$9-$AL$9),$AL$9+SQRT(AX357*($AN$9-$AL$9)*($AM$9-$AL$9)),$AN$9-SQRT((1-AX357)*($AN$9-$AL$9)*($AN$9-$AM$9))),$AM$9)</f>
        <v>1.53642486279466</v>
      </c>
      <c r="AP357" s="0" t="n">
        <f aca="false">IFERROR(IF(AY357&lt;($AM$10-$AL$10)/($AN$10-$AL$10),$AL$10+SQRT(AY357*($AN$10-$AL$10)*($AM$10-$AL$10)),$AN$10-SQRT((1-AY357)*($AN$10-$AL$10)*($AN$10-$AM$10))),$AM$10)</f>
        <v>0.808942120234041</v>
      </c>
      <c r="AQ357" s="0" t="n">
        <f aca="false">IFERROR(IF(AZ357&lt;($AM$11-$AL$11)/($AN$11-$AL$11),$AL$11+SQRT(AZ357*($AN$11-$AL$11)*($AM$11-$AL$11)),$AN$11-SQRT((1-AZ357)*($AN$11-$AL$11)*($AN$11-$AM$11))),$AM$11)</f>
        <v>0.878106089923065</v>
      </c>
      <c r="AR357" s="0" t="n">
        <f aca="false">SUMPRODUCT((B24:B31&lt;=$B$6)*(C24:C31*AM357+D24:D31*AO357*$B$8*AQ357)/(1+AL357/100)^B24:B31)+C32*AM357*AP357/(1+AL357/100)^$B$6</f>
        <v>8978610.50162629</v>
      </c>
      <c r="AS357" s="0" t="n">
        <f aca="false">SUMPRODUCT((K24:K26&lt;=$B$6)*(L24:L26*AN357+M24:M26*AO357*$B$8*AQ357)/(1+AL357/100)^K24:K26)+L27*AN357*AP357/(1+AL357/100)^$B$6</f>
        <v>8295483.35503244</v>
      </c>
      <c r="AT357" s="0" t="n">
        <f aca="false">AS357-AR357</f>
        <v>-683127.146593847</v>
      </c>
      <c r="AU357" s="0" t="n">
        <f aca="true">RAND()</f>
        <v>0.482074675747573</v>
      </c>
      <c r="AV357" s="0" t="n">
        <f aca="true">RAND()</f>
        <v>0.657326462448886</v>
      </c>
      <c r="AW357" s="0" t="n">
        <f aca="true">RAND()</f>
        <v>0.44621061916158</v>
      </c>
      <c r="AX357" s="0" t="n">
        <f aca="true">RAND()</f>
        <v>0.856732061443364</v>
      </c>
      <c r="AY357" s="0" t="n">
        <f aca="true">RAND()</f>
        <v>0.38178093461882</v>
      </c>
      <c r="AZ357" s="0" t="n">
        <f aca="true">RAND()</f>
        <v>0.939354590555739</v>
      </c>
    </row>
    <row r="358" customFormat="false" ht="15" hidden="false" customHeight="false" outlineLevel="0" collapsed="false">
      <c r="AK358" s="0" t="n">
        <v>345</v>
      </c>
      <c r="AL358" s="0" t="n">
        <f aca="false">IFERROR(IF(AU358&lt;($AM$6-$AL$6)/($AN$6-$AL$6),$AL$6+SQRT(AU358*($AN$6-$AL$6)*($AM$6-$AL$6)),$AN$6-SQRT((1-AU358)*($AN$6-$AL$6)*($AN$6-$AM$6))),$AM$6)</f>
        <v>2.54467512470835</v>
      </c>
      <c r="AM358" s="0" t="n">
        <f aca="false">IFERROR(IF(AV358&lt;($AM$7-$AL$7)/($AN$7-$AL$7),$AL$7+SQRT(AV358*($AN$7-$AL$7)*($AM$7-$AL$7)),$AN$7-SQRT((1-AV358)*($AN$7-$AL$7)*($AN$7-$AM$7))),$AM$7)</f>
        <v>0.934373459491661</v>
      </c>
      <c r="AN358" s="0" t="n">
        <f aca="false">IFERROR(IF(AW358&lt;($AM$8-$AL$8)/($AN$8-$AL$8),$AL$8+SQRT(AW358*($AN$8-$AL$8)*($AM$8-$AL$8)),$AN$8-SQRT((1-AW358)*($AN$8-$AL$8)*($AN$8-$AM$8))),$AM$8)</f>
        <v>0.946772359366898</v>
      </c>
      <c r="AO358" s="0" t="n">
        <f aca="false">IFERROR(IF(AX358&lt;($AM$9-$AL$9)/($AN$9-$AL$9),$AL$9+SQRT(AX358*($AN$9-$AL$9)*($AM$9-$AL$9)),$AN$9-SQRT((1-AX358)*($AN$9-$AL$9)*($AN$9-$AM$9))),$AM$9)</f>
        <v>1.19184412845024</v>
      </c>
      <c r="AP358" s="0" t="n">
        <f aca="false">IFERROR(IF(AY358&lt;($AM$10-$AL$10)/($AN$10-$AL$10),$AL$10+SQRT(AY358*($AN$10-$AL$10)*($AM$10-$AL$10)),$AN$10-SQRT((1-AY358)*($AN$10-$AL$10)*($AN$10-$AM$10))),$AM$10)</f>
        <v>0.841308542107175</v>
      </c>
      <c r="AQ358" s="0" t="n">
        <f aca="false">IFERROR(IF(AZ358&lt;($AM$11-$AL$11)/($AN$11-$AL$11),$AL$11+SQRT(AZ358*($AN$11-$AL$11)*($AM$11-$AL$11)),$AN$11-SQRT((1-AZ358)*($AN$11-$AL$11)*($AN$11-$AM$11))),$AM$11)</f>
        <v>0.719706943636724</v>
      </c>
      <c r="AR358" s="0" t="n">
        <f aca="false">SUMPRODUCT((B24:B31&lt;=$B$6)*(C24:C31*AM358+D24:D31*AO358*$B$8*AQ358)/(1+AL358/100)^B24:B31)+C32*AM358*AP358/(1+AL358/100)^$B$6</f>
        <v>8460449.76027386</v>
      </c>
      <c r="AS358" s="0" t="n">
        <f aca="false">SUMPRODUCT((K24:K26&lt;=$B$6)*(L24:L26*AN358+M24:M26*AO358*$B$8*AQ358)/(1+AL358/100)^K24:K26)+L27*AN358*AP358/(1+AL358/100)^$B$6</f>
        <v>7672002.53956969</v>
      </c>
      <c r="AT358" s="0" t="n">
        <f aca="false">AS358-AR358</f>
        <v>-788447.220704171</v>
      </c>
      <c r="AU358" s="0" t="n">
        <f aca="true">RAND()</f>
        <v>0.0593341982952123</v>
      </c>
      <c r="AV358" s="0" t="n">
        <f aca="true">RAND()</f>
        <v>0.20062474017508</v>
      </c>
      <c r="AW358" s="0" t="n">
        <f aca="true">RAND()</f>
        <v>0.239356949712509</v>
      </c>
      <c r="AX358" s="0" t="n">
        <f aca="true">RAND()</f>
        <v>0.564589391519766</v>
      </c>
      <c r="AY358" s="0" t="n">
        <f aca="true">RAND()</f>
        <v>0.465966083661302</v>
      </c>
      <c r="AZ358" s="0" t="n">
        <f aca="true">RAND()</f>
        <v>0.679329806345035</v>
      </c>
    </row>
    <row r="359" customFormat="false" ht="15" hidden="false" customHeight="false" outlineLevel="0" collapsed="false">
      <c r="AK359" s="0" t="n">
        <v>346</v>
      </c>
      <c r="AL359" s="0" t="n">
        <f aca="false">IFERROR(IF(AU359&lt;($AM$6-$AL$6)/($AN$6-$AL$6),$AL$6+SQRT(AU359*($AN$6-$AL$6)*($AM$6-$AL$6)),$AN$6-SQRT((1-AU359)*($AN$6-$AL$6)*($AN$6-$AM$6))),$AM$6)</f>
        <v>2.78785248393814</v>
      </c>
      <c r="AM359" s="0" t="n">
        <f aca="false">IFERROR(IF(AV359&lt;($AM$7-$AL$7)/($AN$7-$AL$7),$AL$7+SQRT(AV359*($AN$7-$AL$7)*($AM$7-$AL$7)),$AN$7-SQRT((1-AV359)*($AN$7-$AL$7)*($AN$7-$AM$7))),$AM$7)</f>
        <v>0.869009976166956</v>
      </c>
      <c r="AN359" s="0" t="n">
        <f aca="false">IFERROR(IF(AW359&lt;($AM$8-$AL$8)/($AN$8-$AL$8),$AL$8+SQRT(AW359*($AN$8-$AL$8)*($AM$8-$AL$8)),$AN$8-SQRT((1-AW359)*($AN$8-$AL$8)*($AN$8-$AM$8))),$AM$8)</f>
        <v>0.948707233831653</v>
      </c>
      <c r="AO359" s="0" t="n">
        <f aca="false">IFERROR(IF(AX359&lt;($AM$9-$AL$9)/($AN$9-$AL$9),$AL$9+SQRT(AX359*($AN$9-$AL$9)*($AM$9-$AL$9)),$AN$9-SQRT((1-AX359)*($AN$9-$AL$9)*($AN$9-$AM$9))),$AM$9)</f>
        <v>1.02289835580287</v>
      </c>
      <c r="AP359" s="0" t="n">
        <f aca="false">IFERROR(IF(AY359&lt;($AM$10-$AL$10)/($AN$10-$AL$10),$AL$10+SQRT(AY359*($AN$10-$AL$10)*($AM$10-$AL$10)),$AN$10-SQRT((1-AY359)*($AN$10-$AL$10)*($AN$10-$AM$10))),$AM$10)</f>
        <v>0.863487333119357</v>
      </c>
      <c r="AQ359" s="0" t="n">
        <f aca="false">IFERROR(IF(AZ359&lt;($AM$11-$AL$11)/($AN$11-$AL$11),$AL$11+SQRT(AZ359*($AN$11-$AL$11)*($AM$11-$AL$11)),$AN$11-SQRT((1-AZ359)*($AN$11-$AL$11)*($AN$11-$AM$11))),$AM$11)</f>
        <v>0.704044043753244</v>
      </c>
      <c r="AR359" s="0" t="n">
        <f aca="false">SUMPRODUCT((B24:B31&lt;=$B$6)*(C24:C31*AM359+D24:D31*AO359*$B$8*AQ359)/(1+AL359/100)^B24:B31)+C32*AM359*AP359/(1+AL359/100)^$B$6</f>
        <v>7721643.35537322</v>
      </c>
      <c r="AS359" s="0" t="n">
        <f aca="false">SUMPRODUCT((K24:K26&lt;=$B$6)*(L24:L26*AN359+M24:M26*AO359*$B$8*AQ359)/(1+AL359/100)^K24:K26)+L27*AN359*AP359/(1+AL359/100)^$B$6</f>
        <v>7678441.32706642</v>
      </c>
      <c r="AT359" s="0" t="n">
        <f aca="false">AS359-AR359</f>
        <v>-43202.0283067981</v>
      </c>
      <c r="AU359" s="0" t="n">
        <f aca="true">RAND()</f>
        <v>0.1241423072895</v>
      </c>
      <c r="AV359" s="0" t="n">
        <f aca="true">RAND()</f>
        <v>0.0529152978951532</v>
      </c>
      <c r="AW359" s="0" t="n">
        <f aca="true">RAND()</f>
        <v>0.245709348820687</v>
      </c>
      <c r="AX359" s="0" t="n">
        <f aca="true">RAND()</f>
        <v>0.363514917938173</v>
      </c>
      <c r="AY359" s="0" t="n">
        <f aca="true">RAND()</f>
        <v>0.528492165352889</v>
      </c>
      <c r="AZ359" s="0" t="n">
        <f aca="true">RAND()</f>
        <v>0.642490089641095</v>
      </c>
    </row>
    <row r="360" customFormat="false" ht="15" hidden="false" customHeight="false" outlineLevel="0" collapsed="false">
      <c r="AK360" s="0" t="n">
        <v>347</v>
      </c>
      <c r="AL360" s="0" t="n">
        <f aca="false">IFERROR(IF(AU360&lt;($AM$6-$AL$6)/($AN$6-$AL$6),$AL$6+SQRT(AU360*($AN$6-$AL$6)*($AM$6-$AL$6)),$AN$6-SQRT((1-AU360)*($AN$6-$AL$6)*($AN$6-$AM$6))),$AM$6)</f>
        <v>3.4782733705311</v>
      </c>
      <c r="AM360" s="0" t="n">
        <f aca="false">IFERROR(IF(AV360&lt;($AM$7-$AL$7)/($AN$7-$AL$7),$AL$7+SQRT(AV360*($AN$7-$AL$7)*($AM$7-$AL$7)),$AN$7-SQRT((1-AV360)*($AN$7-$AL$7)*($AN$7-$AM$7))),$AM$7)</f>
        <v>1.08778501880201</v>
      </c>
      <c r="AN360" s="0" t="n">
        <f aca="false">IFERROR(IF(AW360&lt;($AM$8-$AL$8)/($AN$8-$AL$8),$AL$8+SQRT(AW360*($AN$8-$AL$8)*($AM$8-$AL$8)),$AN$8-SQRT((1-AW360)*($AN$8-$AL$8)*($AN$8-$AM$8))),$AM$8)</f>
        <v>0.89206230428054</v>
      </c>
      <c r="AO360" s="0" t="n">
        <f aca="false">IFERROR(IF(AX360&lt;($AM$9-$AL$9)/($AN$9-$AL$9),$AL$9+SQRT(AX360*($AN$9-$AL$9)*($AM$9-$AL$9)),$AN$9-SQRT((1-AX360)*($AN$9-$AL$9)*($AN$9-$AM$9))),$AM$9)</f>
        <v>1.08313400546664</v>
      </c>
      <c r="AP360" s="0" t="n">
        <f aca="false">IFERROR(IF(AY360&lt;($AM$10-$AL$10)/($AN$10-$AL$10),$AL$10+SQRT(AY360*($AN$10-$AL$10)*($AM$10-$AL$10)),$AN$10-SQRT((1-AY360)*($AN$10-$AL$10)*($AN$10-$AM$10))),$AM$10)</f>
        <v>0.642879461359587</v>
      </c>
      <c r="AQ360" s="0" t="n">
        <f aca="false">IFERROR(IF(AZ360&lt;($AM$11-$AL$11)/($AN$11-$AL$11),$AL$11+SQRT(AZ360*($AN$11-$AL$11)*($AM$11-$AL$11)),$AN$11-SQRT((1-AZ360)*($AN$11-$AL$11)*($AN$11-$AM$11))),$AM$11)</f>
        <v>0.763567485719528</v>
      </c>
      <c r="AR360" s="0" t="n">
        <f aca="false">SUMPRODUCT((B24:B31&lt;=$B$6)*(C24:C31*AM360+D24:D31*AO360*$B$8*AQ360)/(1+AL360/100)^B24:B31)+C32*AM360*AP360/(1+AL360/100)^$B$6</f>
        <v>9283529.19651347</v>
      </c>
      <c r="AS360" s="0" t="n">
        <f aca="false">SUMPRODUCT((K24:K26&lt;=$B$6)*(L24:L26*AN360+M24:M26*AO360*$B$8*AQ360)/(1+AL360/100)^K24:K26)+L27*AN360*AP360/(1+AL360/100)^$B$6</f>
        <v>7451440.42228708</v>
      </c>
      <c r="AT360" s="0" t="n">
        <f aca="false">AS360-AR360</f>
        <v>-1832088.77422639</v>
      </c>
      <c r="AU360" s="0" t="n">
        <f aca="true">RAND()</f>
        <v>0.37987207736448</v>
      </c>
      <c r="AV360" s="0" t="n">
        <f aca="true">RAND()</f>
        <v>0.76610044333277</v>
      </c>
      <c r="AW360" s="0" t="n">
        <f aca="true">RAND()</f>
        <v>0.0941718652160311</v>
      </c>
      <c r="AX360" s="0" t="n">
        <f aca="true">RAND()</f>
        <v>0.439571165378906</v>
      </c>
      <c r="AY360" s="0" t="n">
        <f aca="true">RAND()</f>
        <v>0.0816581619136233</v>
      </c>
      <c r="AZ360" s="0" t="n">
        <f aca="true">RAND()</f>
        <v>0.771835372208221</v>
      </c>
    </row>
    <row r="361" customFormat="false" ht="15" hidden="false" customHeight="false" outlineLevel="0" collapsed="false">
      <c r="AK361" s="0" t="n">
        <v>348</v>
      </c>
      <c r="AL361" s="0" t="n">
        <f aca="false">IFERROR(IF(AU361&lt;($AM$6-$AL$6)/($AN$6-$AL$6),$AL$6+SQRT(AU361*($AN$6-$AL$6)*($AM$6-$AL$6)),$AN$6-SQRT((1-AU361)*($AN$6-$AL$6)*($AN$6-$AM$6))),$AM$6)</f>
        <v>4.18523630562917</v>
      </c>
      <c r="AM361" s="0" t="n">
        <f aca="false">IFERROR(IF(AV361&lt;($AM$7-$AL$7)/($AN$7-$AL$7),$AL$7+SQRT(AV361*($AN$7-$AL$7)*($AM$7-$AL$7)),$AN$7-SQRT((1-AV361)*($AN$7-$AL$7)*($AN$7-$AM$7))),$AM$7)</f>
        <v>0.994816208317869</v>
      </c>
      <c r="AN361" s="0" t="n">
        <f aca="false">IFERROR(IF(AW361&lt;($AM$8-$AL$8)/($AN$8-$AL$8),$AL$8+SQRT(AW361*($AN$8-$AL$8)*($AM$8-$AL$8)),$AN$8-SQRT((1-AW361)*($AN$8-$AL$8)*($AN$8-$AM$8))),$AM$8)</f>
        <v>0.992995038756977</v>
      </c>
      <c r="AO361" s="0" t="n">
        <f aca="false">IFERROR(IF(AX361&lt;($AM$9-$AL$9)/($AN$9-$AL$9),$AL$9+SQRT(AX361*($AN$9-$AL$9)*($AM$9-$AL$9)),$AN$9-SQRT((1-AX361)*($AN$9-$AL$9)*($AN$9-$AM$9))),$AM$9)</f>
        <v>1.27254851331909</v>
      </c>
      <c r="AP361" s="0" t="n">
        <f aca="false">IFERROR(IF(AY361&lt;($AM$10-$AL$10)/($AN$10-$AL$10),$AL$10+SQRT(AY361*($AN$10-$AL$10)*($AM$10-$AL$10)),$AN$10-SQRT((1-AY361)*($AN$10-$AL$10)*($AN$10-$AM$10))),$AM$10)</f>
        <v>0.99624784517178</v>
      </c>
      <c r="AQ361" s="0" t="n">
        <f aca="false">IFERROR(IF(AZ361&lt;($AM$11-$AL$11)/($AN$11-$AL$11),$AL$11+SQRT(AZ361*($AN$11-$AL$11)*($AM$11-$AL$11)),$AN$11-SQRT((1-AZ361)*($AN$11-$AL$11)*($AN$11-$AM$11))),$AM$11)</f>
        <v>0.690972651525949</v>
      </c>
      <c r="AR361" s="0" t="n">
        <f aca="false">SUMPRODUCT((B24:B31&lt;=$B$6)*(C24:C31*AM361+D24:D31*AO361*$B$8*AQ361)/(1+AL361/100)^B24:B31)+C32*AM361*AP361/(1+AL361/100)^$B$6</f>
        <v>8174350.9375396</v>
      </c>
      <c r="AS361" s="0" t="n">
        <f aca="false">SUMPRODUCT((K24:K26&lt;=$B$6)*(L24:L26*AN361+M24:M26*AO361*$B$8*AQ361)/(1+AL361/100)^K24:K26)+L27*AN361*AP361/(1+AL361/100)^$B$6</f>
        <v>8102030.02340257</v>
      </c>
      <c r="AT361" s="0" t="n">
        <f aca="false">AS361-AR361</f>
        <v>-72320.9141370328</v>
      </c>
      <c r="AU361" s="0" t="n">
        <f aca="true">RAND()</f>
        <v>0.603855267242593</v>
      </c>
      <c r="AV361" s="0" t="n">
        <f aca="true">RAND()</f>
        <v>0.421703944703904</v>
      </c>
      <c r="AW361" s="0" t="n">
        <f aca="true">RAND()</f>
        <v>0.413856499831191</v>
      </c>
      <c r="AX361" s="0" t="n">
        <f aca="true">RAND()</f>
        <v>0.64720955635049</v>
      </c>
      <c r="AY361" s="0" t="n">
        <f aca="true">RAND()</f>
        <v>0.985047695350541</v>
      </c>
      <c r="AZ361" s="0" t="n">
        <f aca="true">RAND()</f>
        <v>0.610212644469785</v>
      </c>
    </row>
    <row r="362" customFormat="false" ht="15" hidden="false" customHeight="false" outlineLevel="0" collapsed="false">
      <c r="AK362" s="0" t="n">
        <v>349</v>
      </c>
      <c r="AL362" s="0" t="n">
        <f aca="false">IFERROR(IF(AU362&lt;($AM$6-$AL$6)/($AN$6-$AL$6),$AL$6+SQRT(AU362*($AN$6-$AL$6)*($AM$6-$AL$6)),$AN$6-SQRT((1-AU362)*($AN$6-$AL$6)*($AN$6-$AM$6))),$AM$6)</f>
        <v>2.83865494786923</v>
      </c>
      <c r="AM362" s="0" t="n">
        <f aca="false">IFERROR(IF(AV362&lt;($AM$7-$AL$7)/($AN$7-$AL$7),$AL$7+SQRT(AV362*($AN$7-$AL$7)*($AM$7-$AL$7)),$AN$7-SQRT((1-AV362)*($AN$7-$AL$7)*($AN$7-$AM$7))),$AM$7)</f>
        <v>1.09754705440171</v>
      </c>
      <c r="AN362" s="0" t="n">
        <f aca="false">IFERROR(IF(AW362&lt;($AM$8-$AL$8)/($AN$8-$AL$8),$AL$8+SQRT(AW362*($AN$8-$AL$8)*($AM$8-$AL$8)),$AN$8-SQRT((1-AW362)*($AN$8-$AL$8)*($AN$8-$AM$8))),$AM$8)</f>
        <v>1.0430508201376</v>
      </c>
      <c r="AO362" s="0" t="n">
        <f aca="false">IFERROR(IF(AX362&lt;($AM$9-$AL$9)/($AN$9-$AL$9),$AL$9+SQRT(AX362*($AN$9-$AL$9)*($AM$9-$AL$9)),$AN$9-SQRT((1-AX362)*($AN$9-$AL$9)*($AN$9-$AM$9))),$AM$9)</f>
        <v>0.893927612364532</v>
      </c>
      <c r="AP362" s="0" t="n">
        <f aca="false">IFERROR(IF(AY362&lt;($AM$10-$AL$10)/($AN$10-$AL$10),$AL$10+SQRT(AY362*($AN$10-$AL$10)*($AM$10-$AL$10)),$AN$10-SQRT((1-AY362)*($AN$10-$AL$10)*($AN$10-$AM$10))),$AM$10)</f>
        <v>0.889898658605036</v>
      </c>
      <c r="AQ362" s="0" t="n">
        <f aca="false">IFERROR(IF(AZ362&lt;($AM$11-$AL$11)/($AN$11-$AL$11),$AL$11+SQRT(AZ362*($AN$11-$AL$11)*($AM$11-$AL$11)),$AN$11-SQRT((1-AZ362)*($AN$11-$AL$11)*($AN$11-$AM$11))),$AM$11)</f>
        <v>0.512455685603533</v>
      </c>
      <c r="AR362" s="0" t="n">
        <f aca="false">SUMPRODUCT((B24:B31&lt;=$B$6)*(C24:C31*AM362+D24:D31*AO362*$B$8*AQ362)/(1+AL362/100)^B24:B31)+C32*AM362*AP362/(1+AL362/100)^$B$6</f>
        <v>9573560.2332162</v>
      </c>
      <c r="AS362" s="0" t="n">
        <f aca="false">SUMPRODUCT((K24:K26&lt;=$B$6)*(L24:L26*AN362+M24:M26*AO362*$B$8*AQ362)/(1+AL362/100)^K24:K26)+L27*AN362*AP362/(1+AL362/100)^$B$6</f>
        <v>8382943.85997703</v>
      </c>
      <c r="AT362" s="0" t="n">
        <f aca="false">AS362-AR362</f>
        <v>-1190616.37323917</v>
      </c>
      <c r="AU362" s="0" t="n">
        <f aca="true">RAND()</f>
        <v>0.140668424317108</v>
      </c>
      <c r="AV362" s="0" t="n">
        <f aca="true">RAND()</f>
        <v>0.79340532780805</v>
      </c>
      <c r="AW362" s="0" t="n">
        <f aca="true">RAND()</f>
        <v>0.619306995149138</v>
      </c>
      <c r="AX362" s="0" t="n">
        <f aca="true">RAND()</f>
        <v>0.206905285044294</v>
      </c>
      <c r="AY362" s="0" t="n">
        <f aca="true">RAND()</f>
        <v>0.608083855928025</v>
      </c>
      <c r="AZ362" s="0" t="n">
        <f aca="true">RAND()</f>
        <v>0.184234360592927</v>
      </c>
    </row>
    <row r="363" customFormat="false" ht="15" hidden="false" customHeight="false" outlineLevel="0" collapsed="false">
      <c r="AK363" s="0" t="n">
        <v>350</v>
      </c>
      <c r="AL363" s="0" t="n">
        <f aca="false">IFERROR(IF(AU363&lt;($AM$6-$AL$6)/($AN$6-$AL$6),$AL$6+SQRT(AU363*($AN$6-$AL$6)*($AM$6-$AL$6)),$AN$6-SQRT((1-AU363)*($AN$6-$AL$6)*($AN$6-$AM$6))),$AM$6)</f>
        <v>2.69503451552813</v>
      </c>
      <c r="AM363" s="0" t="n">
        <f aca="false">IFERROR(IF(AV363&lt;($AM$7-$AL$7)/($AN$7-$AL$7),$AL$7+SQRT(AV363*($AN$7-$AL$7)*($AM$7-$AL$7)),$AN$7-SQRT((1-AV363)*($AN$7-$AL$7)*($AN$7-$AM$7))),$AM$7)</f>
        <v>0.912048246229313</v>
      </c>
      <c r="AN363" s="0" t="n">
        <f aca="false">IFERROR(IF(AW363&lt;($AM$8-$AL$8)/($AN$8-$AL$8),$AL$8+SQRT(AW363*($AN$8-$AL$8)*($AM$8-$AL$8)),$AN$8-SQRT((1-AW363)*($AN$8-$AL$8)*($AN$8-$AM$8))),$AM$8)</f>
        <v>0.857058420268791</v>
      </c>
      <c r="AO363" s="0" t="n">
        <f aca="false">IFERROR(IF(AX363&lt;($AM$9-$AL$9)/($AN$9-$AL$9),$AL$9+SQRT(AX363*($AN$9-$AL$9)*($AM$9-$AL$9)),$AN$9-SQRT((1-AX363)*($AN$9-$AL$9)*($AN$9-$AM$9))),$AM$9)</f>
        <v>1.52835117003045</v>
      </c>
      <c r="AP363" s="0" t="n">
        <f aca="false">IFERROR(IF(AY363&lt;($AM$10-$AL$10)/($AN$10-$AL$10),$AL$10+SQRT(AY363*($AN$10-$AL$10)*($AM$10-$AL$10)),$AN$10-SQRT((1-AY363)*($AN$10-$AL$10)*($AN$10-$AM$10))),$AM$10)</f>
        <v>0.629752048582603</v>
      </c>
      <c r="AQ363" s="0" t="n">
        <f aca="false">IFERROR(IF(AZ363&lt;($AM$11-$AL$11)/($AN$11-$AL$11),$AL$11+SQRT(AZ363*($AN$11-$AL$11)*($AM$11-$AL$11)),$AN$11-SQRT((1-AZ363)*($AN$11-$AL$11)*($AN$11-$AM$11))),$AM$11)</f>
        <v>0.656862600320398</v>
      </c>
      <c r="AR363" s="0" t="n">
        <f aca="false">SUMPRODUCT((B24:B31&lt;=$B$6)*(C24:C31*AM363+D24:D31*AO363*$B$8*AQ363)/(1+AL363/100)^B24:B31)+C32*AM363*AP363/(1+AL363/100)^$B$6</f>
        <v>8259720.32979991</v>
      </c>
      <c r="AS363" s="0" t="n">
        <f aca="false">SUMPRODUCT((K24:K26&lt;=$B$6)*(L24:L26*AN363+M24:M26*AO363*$B$8*AQ363)/(1+AL363/100)^K24:K26)+L27*AN363*AP363/(1+AL363/100)^$B$6</f>
        <v>7160756.82141994</v>
      </c>
      <c r="AT363" s="0" t="n">
        <f aca="false">AS363-AR363</f>
        <v>-1098963.50837997</v>
      </c>
      <c r="AU363" s="0" t="n">
        <f aca="true">RAND()</f>
        <v>0.0966145955550835</v>
      </c>
      <c r="AV363" s="0" t="n">
        <f aca="true">RAND()</f>
        <v>0.139497883145164</v>
      </c>
      <c r="AW363" s="0" t="n">
        <f aca="true">RAND()</f>
        <v>0.0361740369285557</v>
      </c>
      <c r="AX363" s="0" t="n">
        <f aca="true">RAND()</f>
        <v>0.851698254125572</v>
      </c>
      <c r="AY363" s="0" t="n">
        <f aca="true">RAND()</f>
        <v>0.0673423764455288</v>
      </c>
      <c r="AZ363" s="0" t="n">
        <f aca="true">RAND()</f>
        <v>0.51941520384131</v>
      </c>
    </row>
    <row r="364" customFormat="false" ht="15" hidden="false" customHeight="false" outlineLevel="0" collapsed="false">
      <c r="AK364" s="0" t="n">
        <v>351</v>
      </c>
      <c r="AL364" s="0" t="n">
        <f aca="false">IFERROR(IF(AU364&lt;($AM$6-$AL$6)/($AN$6-$AL$6),$AL$6+SQRT(AU364*($AN$6-$AL$6)*($AM$6-$AL$6)),$AN$6-SQRT((1-AU364)*($AN$6-$AL$6)*($AN$6-$AM$6))),$AM$6)</f>
        <v>4.41660175291378</v>
      </c>
      <c r="AM364" s="0" t="n">
        <f aca="false">IFERROR(IF(AV364&lt;($AM$7-$AL$7)/($AN$7-$AL$7),$AL$7+SQRT(AV364*($AN$7-$AL$7)*($AM$7-$AL$7)),$AN$7-SQRT((1-AV364)*($AN$7-$AL$7)*($AN$7-$AM$7))),$AM$7)</f>
        <v>1.07669604058842</v>
      </c>
      <c r="AN364" s="0" t="n">
        <f aca="false">IFERROR(IF(AW364&lt;($AM$8-$AL$8)/($AN$8-$AL$8),$AL$8+SQRT(AW364*($AN$8-$AL$8)*($AM$8-$AL$8)),$AN$8-SQRT((1-AW364)*($AN$8-$AL$8)*($AN$8-$AM$8))),$AM$8)</f>
        <v>0.967124880075184</v>
      </c>
      <c r="AO364" s="0" t="n">
        <f aca="false">IFERROR(IF(AX364&lt;($AM$9-$AL$9)/($AN$9-$AL$9),$AL$9+SQRT(AX364*($AN$9-$AL$9)*($AM$9-$AL$9)),$AN$9-SQRT((1-AX364)*($AN$9-$AL$9)*($AN$9-$AM$9))),$AM$9)</f>
        <v>0.828373762137835</v>
      </c>
      <c r="AP364" s="0" t="n">
        <f aca="false">IFERROR(IF(AY364&lt;($AM$10-$AL$10)/($AN$10-$AL$10),$AL$10+SQRT(AY364*($AN$10-$AL$10)*($AM$10-$AL$10)),$AN$10-SQRT((1-AY364)*($AN$10-$AL$10)*($AN$10-$AM$10))),$AM$10)</f>
        <v>0.945240600783908</v>
      </c>
      <c r="AQ364" s="0" t="n">
        <f aca="false">IFERROR(IF(AZ364&lt;($AM$11-$AL$11)/($AN$11-$AL$11),$AL$11+SQRT(AZ364*($AN$11-$AL$11)*($AM$11-$AL$11)),$AN$11-SQRT((1-AZ364)*($AN$11-$AL$11)*($AN$11-$AM$11))),$AM$11)</f>
        <v>0.702337874741233</v>
      </c>
      <c r="AR364" s="0" t="n">
        <f aca="false">SUMPRODUCT((B24:B31&lt;=$B$6)*(C24:C31*AM364+D24:D31*AO364*$B$8*AQ364)/(1+AL364/100)^B24:B31)+C32*AM364*AP364/(1+AL364/100)^$B$6</f>
        <v>8654595.40032901</v>
      </c>
      <c r="AS364" s="0" t="n">
        <f aca="false">SUMPRODUCT((K24:K26&lt;=$B$6)*(L24:L26*AN364+M24:M26*AO364*$B$8*AQ364)/(1+AL364/100)^K24:K26)+L27*AN364*AP364/(1+AL364/100)^$B$6</f>
        <v>7916733.91584696</v>
      </c>
      <c r="AT364" s="0" t="n">
        <f aca="false">AS364-AR364</f>
        <v>-737861.484482049</v>
      </c>
      <c r="AU364" s="0" t="n">
        <f aca="true">RAND()</f>
        <v>0.666302674847592</v>
      </c>
      <c r="AV364" s="0" t="n">
        <f aca="true">RAND()</f>
        <v>0.73302877913128</v>
      </c>
      <c r="AW364" s="0" t="n">
        <f aca="true">RAND()</f>
        <v>0.310341394890497</v>
      </c>
      <c r="AX364" s="0" t="n">
        <f aca="true">RAND()</f>
        <v>0.14377243688074</v>
      </c>
      <c r="AY364" s="0" t="n">
        <f aca="true">RAND()</f>
        <v>0.79295677034566</v>
      </c>
      <c r="AZ364" s="0" t="n">
        <f aca="true">RAND()</f>
        <v>0.63835615994463</v>
      </c>
    </row>
    <row r="365" customFormat="false" ht="15" hidden="false" customHeight="false" outlineLevel="0" collapsed="false">
      <c r="AK365" s="0" t="n">
        <v>352</v>
      </c>
      <c r="AL365" s="0" t="n">
        <f aca="false">IFERROR(IF(AU365&lt;($AM$6-$AL$6)/($AN$6-$AL$6),$AL$6+SQRT(AU365*($AN$6-$AL$6)*($AM$6-$AL$6)),$AN$6-SQRT((1-AU365)*($AN$6-$AL$6)*($AN$6-$AM$6))),$AM$6)</f>
        <v>4.07861494529454</v>
      </c>
      <c r="AM365" s="0" t="n">
        <f aca="false">IFERROR(IF(AV365&lt;($AM$7-$AL$7)/($AN$7-$AL$7),$AL$7+SQRT(AV365*($AN$7-$AL$7)*($AM$7-$AL$7)),$AN$7-SQRT((1-AV365)*($AN$7-$AL$7)*($AN$7-$AM$7))),$AM$7)</f>
        <v>1.11945207606305</v>
      </c>
      <c r="AN365" s="0" t="n">
        <f aca="false">IFERROR(IF(AW365&lt;($AM$8-$AL$8)/($AN$8-$AL$8),$AL$8+SQRT(AW365*($AN$8-$AL$8)*($AM$8-$AL$8)),$AN$8-SQRT((1-AW365)*($AN$8-$AL$8)*($AN$8-$AM$8))),$AM$8)</f>
        <v>1.01564724341978</v>
      </c>
      <c r="AO365" s="0" t="n">
        <f aca="false">IFERROR(IF(AX365&lt;($AM$9-$AL$9)/($AN$9-$AL$9),$AL$9+SQRT(AX365*($AN$9-$AL$9)*($AM$9-$AL$9)),$AN$9-SQRT((1-AX365)*($AN$9-$AL$9)*($AN$9-$AM$9))),$AM$9)</f>
        <v>0.824860392646225</v>
      </c>
      <c r="AP365" s="0" t="n">
        <f aca="false">IFERROR(IF(AY365&lt;($AM$10-$AL$10)/($AN$10-$AL$10),$AL$10+SQRT(AY365*($AN$10-$AL$10)*($AM$10-$AL$10)),$AN$10-SQRT((1-AY365)*($AN$10-$AL$10)*($AN$10-$AM$10))),$AM$10)</f>
        <v>0.924436796988275</v>
      </c>
      <c r="AQ365" s="0" t="n">
        <f aca="false">IFERROR(IF(AZ365&lt;($AM$11-$AL$11)/($AN$11-$AL$11),$AL$11+SQRT(AZ365*($AN$11-$AL$11)*($AM$11-$AL$11)),$AN$11-SQRT((1-AZ365)*($AN$11-$AL$11)*($AN$11-$AM$11))),$AM$11)</f>
        <v>0.696283851370786</v>
      </c>
      <c r="AR365" s="0" t="n">
        <f aca="false">SUMPRODUCT((B24:B31&lt;=$B$6)*(C24:C31*AM365+D24:D31*AO365*$B$8*AQ365)/(1+AL365/100)^B24:B31)+C32*AM365*AP365/(1+AL365/100)^$B$6</f>
        <v>9144854.45131448</v>
      </c>
      <c r="AS365" s="0" t="n">
        <f aca="false">SUMPRODUCT((K24:K26&lt;=$B$6)*(L24:L26*AN365+M24:M26*AO365*$B$8*AQ365)/(1+AL365/100)^K24:K26)+L27*AN365*AP365/(1+AL365/100)^$B$6</f>
        <v>8292809.29972976</v>
      </c>
      <c r="AT365" s="0" t="n">
        <f aca="false">AS365-AR365</f>
        <v>-852045.151584721</v>
      </c>
      <c r="AU365" s="0" t="n">
        <f aca="true">RAND()</f>
        <v>0.573275468107178</v>
      </c>
      <c r="AV365" s="0" t="n">
        <f aca="true">RAND()</f>
        <v>0.84850879605113</v>
      </c>
      <c r="AW365" s="0" t="n">
        <f aca="true">RAND()</f>
        <v>0.5118114265178</v>
      </c>
      <c r="AX365" s="0" t="n">
        <f aca="true">RAND()</f>
        <v>0.140712366280346</v>
      </c>
      <c r="AY365" s="0" t="n">
        <f aca="true">RAND()</f>
        <v>0.720586378550664</v>
      </c>
      <c r="AZ365" s="0" t="n">
        <f aca="true">RAND()</f>
        <v>0.623495922701375</v>
      </c>
    </row>
    <row r="366" customFormat="false" ht="15" hidden="false" customHeight="false" outlineLevel="0" collapsed="false">
      <c r="AK366" s="0" t="n">
        <v>353</v>
      </c>
      <c r="AL366" s="0" t="n">
        <f aca="false">IFERROR(IF(AU366&lt;($AM$6-$AL$6)/($AN$6-$AL$6),$AL$6+SQRT(AU366*($AN$6-$AL$6)*($AM$6-$AL$6)),$AN$6-SQRT((1-AU366)*($AN$6-$AL$6)*($AN$6-$AM$6))),$AM$6)</f>
        <v>6.48982153247512</v>
      </c>
      <c r="AM366" s="0" t="n">
        <f aca="false">IFERROR(IF(AV366&lt;($AM$7-$AL$7)/($AN$7-$AL$7),$AL$7+SQRT(AV366*($AN$7-$AL$7)*($AM$7-$AL$7)),$AN$7-SQRT((1-AV366)*($AN$7-$AL$7)*($AN$7-$AM$7))),$AM$7)</f>
        <v>0.889419078658874</v>
      </c>
      <c r="AN366" s="0" t="n">
        <f aca="false">IFERROR(IF(AW366&lt;($AM$8-$AL$8)/($AN$8-$AL$8),$AL$8+SQRT(AW366*($AN$8-$AL$8)*($AM$8-$AL$8)),$AN$8-SQRT((1-AW366)*($AN$8-$AL$8)*($AN$8-$AM$8))),$AM$8)</f>
        <v>1.04578841997086</v>
      </c>
      <c r="AO366" s="0" t="n">
        <f aca="false">IFERROR(IF(AX366&lt;($AM$9-$AL$9)/($AN$9-$AL$9),$AL$9+SQRT(AX366*($AN$9-$AL$9)*($AM$9-$AL$9)),$AN$9-SQRT((1-AX366)*($AN$9-$AL$9)*($AN$9-$AM$9))),$AM$9)</f>
        <v>1.12260343655015</v>
      </c>
      <c r="AP366" s="0" t="n">
        <f aca="false">IFERROR(IF(AY366&lt;($AM$10-$AL$10)/($AN$10-$AL$10),$AL$10+SQRT(AY366*($AN$10-$AL$10)*($AM$10-$AL$10)),$AN$10-SQRT((1-AY366)*($AN$10-$AL$10)*($AN$10-$AM$10))),$AM$10)</f>
        <v>0.533670155611056</v>
      </c>
      <c r="AQ366" s="0" t="n">
        <f aca="false">IFERROR(IF(AZ366&lt;($AM$11-$AL$11)/($AN$11-$AL$11),$AL$11+SQRT(AZ366*($AN$11-$AL$11)*($AM$11-$AL$11)),$AN$11-SQRT((1-AZ366)*($AN$11-$AL$11)*($AN$11-$AM$11))),$AM$11)</f>
        <v>0.719360122516624</v>
      </c>
      <c r="AR366" s="0" t="n">
        <f aca="false">SUMPRODUCT((B24:B31&lt;=$B$6)*(C24:C31*AM366+D24:D31*AO366*$B$8*AQ366)/(1+AL366/100)^B24:B31)+C32*AM366*AP366/(1+AL366/100)^$B$6</f>
        <v>6626179.1757164</v>
      </c>
      <c r="AS366" s="0" t="n">
        <f aca="false">SUMPRODUCT((K24:K26&lt;=$B$6)*(L24:L26*AN366+M24:M26*AO366*$B$8*AQ366)/(1+AL366/100)^K24:K26)+L27*AN366*AP366/(1+AL366/100)^$B$6</f>
        <v>8839513.55150917</v>
      </c>
      <c r="AT366" s="0" t="n">
        <f aca="false">AS366-AR366</f>
        <v>2213334.37579277</v>
      </c>
      <c r="AU366" s="0" t="n">
        <f aca="true">RAND()</f>
        <v>0.986985896563698</v>
      </c>
      <c r="AV366" s="0" t="n">
        <f aca="true">RAND()</f>
        <v>0.0888419069800218</v>
      </c>
      <c r="AW366" s="0" t="n">
        <f aca="true">RAND()</f>
        <v>0.629312271840032</v>
      </c>
      <c r="AX366" s="0" t="n">
        <f aca="true">RAND()</f>
        <v>0.486783513630926</v>
      </c>
      <c r="AY366" s="0" t="n">
        <f aca="true">RAND()</f>
        <v>0.00453471751549084</v>
      </c>
      <c r="AZ366" s="0" t="n">
        <f aca="true">RAND()</f>
        <v>0.678535751698432</v>
      </c>
    </row>
    <row r="367" customFormat="false" ht="15" hidden="false" customHeight="false" outlineLevel="0" collapsed="false">
      <c r="AK367" s="0" t="n">
        <v>354</v>
      </c>
      <c r="AL367" s="0" t="n">
        <f aca="false">IFERROR(IF(AU367&lt;($AM$6-$AL$6)/($AN$6-$AL$6),$AL$6+SQRT(AU367*($AN$6-$AL$6)*($AM$6-$AL$6)),$AN$6-SQRT((1-AU367)*($AN$6-$AL$6)*($AN$6-$AM$6))),$AM$6)</f>
        <v>2.59720723183187</v>
      </c>
      <c r="AM367" s="0" t="n">
        <f aca="false">IFERROR(IF(AV367&lt;($AM$7-$AL$7)/($AN$7-$AL$7),$AL$7+SQRT(AV367*($AN$7-$AL$7)*($AM$7-$AL$7)),$AN$7-SQRT((1-AV367)*($AN$7-$AL$7)*($AN$7-$AM$7))),$AM$7)</f>
        <v>1.14045239540365</v>
      </c>
      <c r="AN367" s="0" t="n">
        <f aca="false">IFERROR(IF(AW367&lt;($AM$8-$AL$8)/($AN$8-$AL$8),$AL$8+SQRT(AW367*($AN$8-$AL$8)*($AM$8-$AL$8)),$AN$8-SQRT((1-AW367)*($AN$8-$AL$8)*($AN$8-$AM$8))),$AM$8)</f>
        <v>1.05046074342147</v>
      </c>
      <c r="AO367" s="0" t="n">
        <f aca="false">IFERROR(IF(AX367&lt;($AM$9-$AL$9)/($AN$9-$AL$9),$AL$9+SQRT(AX367*($AN$9-$AL$9)*($AM$9-$AL$9)),$AN$9-SQRT((1-AX367)*($AN$9-$AL$9)*($AN$9-$AM$9))),$AM$9)</f>
        <v>1.51609955051774</v>
      </c>
      <c r="AP367" s="0" t="n">
        <f aca="false">IFERROR(IF(AY367&lt;($AM$10-$AL$10)/($AN$10-$AL$10),$AL$10+SQRT(AY367*($AN$10-$AL$10)*($AM$10-$AL$10)),$AN$10-SQRT((1-AY367)*($AN$10-$AL$10)*($AN$10-$AM$10))),$AM$10)</f>
        <v>0.987921818946243</v>
      </c>
      <c r="AQ367" s="0" t="n">
        <f aca="false">IFERROR(IF(AZ367&lt;($AM$11-$AL$11)/($AN$11-$AL$11),$AL$11+SQRT(AZ367*($AN$11-$AL$11)*($AM$11-$AL$11)),$AN$11-SQRT((1-AZ367)*($AN$11-$AL$11)*($AN$11-$AM$11))),$AM$11)</f>
        <v>0.576159992101763</v>
      </c>
      <c r="AR367" s="0" t="n">
        <f aca="false">SUMPRODUCT((B24:B31&lt;=$B$6)*(C24:C31*AM367+D24:D31*AO367*$B$8*AQ367)/(1+AL367/100)^B24:B31)+C32*AM367*AP367/(1+AL367/100)^$B$6</f>
        <v>10211955.0006012</v>
      </c>
      <c r="AS367" s="0" t="n">
        <f aca="false">SUMPRODUCT((K24:K26&lt;=$B$6)*(L24:L26*AN367+M24:M26*AO367*$B$8*AQ367)/(1+AL367/100)^K24:K26)+L27*AN367*AP367/(1+AL367/100)^$B$6</f>
        <v>8358872.59710948</v>
      </c>
      <c r="AT367" s="0" t="n">
        <f aca="false">AS367-AR367</f>
        <v>-1853082.40349171</v>
      </c>
      <c r="AU367" s="0" t="n">
        <f aca="true">RAND()</f>
        <v>0.0713312955504568</v>
      </c>
      <c r="AV367" s="0" t="n">
        <f aca="true">RAND()</f>
        <v>0.89332730957512</v>
      </c>
      <c r="AW367" s="0" t="n">
        <f aca="true">RAND()</f>
        <v>0.646080756302994</v>
      </c>
      <c r="AX367" s="0" t="n">
        <f aca="true">RAND()</f>
        <v>0.843893569993913</v>
      </c>
      <c r="AY367" s="0" t="n">
        <f aca="true">RAND()</f>
        <v>0.952270805615242</v>
      </c>
      <c r="AZ367" s="0" t="n">
        <f aca="true">RAND()</f>
        <v>0.311283025459779</v>
      </c>
    </row>
    <row r="368" customFormat="false" ht="15" hidden="false" customHeight="false" outlineLevel="0" collapsed="false">
      <c r="AK368" s="0" t="n">
        <v>355</v>
      </c>
      <c r="AL368" s="0" t="n">
        <f aca="false">IFERROR(IF(AU368&lt;($AM$6-$AL$6)/($AN$6-$AL$6),$AL$6+SQRT(AU368*($AN$6-$AL$6)*($AM$6-$AL$6)),$AN$6-SQRT((1-AU368)*($AN$6-$AL$6)*($AN$6-$AM$6))),$AM$6)</f>
        <v>3.68992659636927</v>
      </c>
      <c r="AM368" s="0" t="n">
        <f aca="false">IFERROR(IF(AV368&lt;($AM$7-$AL$7)/($AN$7-$AL$7),$AL$7+SQRT(AV368*($AN$7-$AL$7)*($AM$7-$AL$7)),$AN$7-SQRT((1-AV368)*($AN$7-$AL$7)*($AN$7-$AM$7))),$AM$7)</f>
        <v>0.929301662443195</v>
      </c>
      <c r="AN368" s="0" t="n">
        <f aca="false">IFERROR(IF(AW368&lt;($AM$8-$AL$8)/($AN$8-$AL$8),$AL$8+SQRT(AW368*($AN$8-$AL$8)*($AM$8-$AL$8)),$AN$8-SQRT((1-AW368)*($AN$8-$AL$8)*($AN$8-$AM$8))),$AM$8)</f>
        <v>0.951539778997066</v>
      </c>
      <c r="AO368" s="0" t="n">
        <f aca="false">IFERROR(IF(AX368&lt;($AM$9-$AL$9)/($AN$9-$AL$9),$AL$9+SQRT(AX368*($AN$9-$AL$9)*($AM$9-$AL$9)),$AN$9-SQRT((1-AX368)*($AN$9-$AL$9)*($AN$9-$AM$9))),$AM$9)</f>
        <v>1.03422507533569</v>
      </c>
      <c r="AP368" s="0" t="n">
        <f aca="false">IFERROR(IF(AY368&lt;($AM$10-$AL$10)/($AN$10-$AL$10),$AL$10+SQRT(AY368*($AN$10-$AL$10)*($AM$10-$AL$10)),$AN$10-SQRT((1-AY368)*($AN$10-$AL$10)*($AN$10-$AM$10))),$AM$10)</f>
        <v>0.95934014403348</v>
      </c>
      <c r="AQ368" s="0" t="n">
        <f aca="false">IFERROR(IF(AZ368&lt;($AM$11-$AL$11)/($AN$11-$AL$11),$AL$11+SQRT(AZ368*($AN$11-$AL$11)*($AM$11-$AL$11)),$AN$11-SQRT((1-AZ368)*($AN$11-$AL$11)*($AN$11-$AM$11))),$AM$11)</f>
        <v>0.665807967605055</v>
      </c>
      <c r="AR368" s="0" t="n">
        <f aca="false">SUMPRODUCT((B24:B31&lt;=$B$6)*(C24:C31*AM368+D24:D31*AO368*$B$8*AQ368)/(1+AL368/100)^B24:B31)+C32*AM368*AP368/(1+AL368/100)^$B$6</f>
        <v>7804069.50702112</v>
      </c>
      <c r="AS368" s="0" t="n">
        <f aca="false">SUMPRODUCT((K24:K26&lt;=$B$6)*(L24:L26*AN368+M24:M26*AO368*$B$8*AQ368)/(1+AL368/100)^K24:K26)+L27*AN368*AP368/(1+AL368/100)^$B$6</f>
        <v>7723973.31203431</v>
      </c>
      <c r="AT368" s="0" t="n">
        <f aca="false">AS368-AR368</f>
        <v>-80096.1949868035</v>
      </c>
      <c r="AU368" s="0" t="n">
        <f aca="true">RAND()</f>
        <v>0.452170703128824</v>
      </c>
      <c r="AV368" s="0" t="n">
        <f aca="true">RAND()</f>
        <v>0.185765776784155</v>
      </c>
      <c r="AW368" s="0" t="n">
        <f aca="true">RAND()</f>
        <v>0.25515894020533</v>
      </c>
      <c r="AX368" s="0" t="n">
        <f aca="true">RAND()</f>
        <v>0.378185863259758</v>
      </c>
      <c r="AY368" s="0" t="n">
        <f aca="true">RAND()</f>
        <v>0.843973471682794</v>
      </c>
      <c r="AZ368" s="0" t="n">
        <f aca="true">RAND()</f>
        <v>0.544145655035657</v>
      </c>
    </row>
    <row r="369" customFormat="false" ht="15" hidden="false" customHeight="false" outlineLevel="0" collapsed="false">
      <c r="AK369" s="0" t="n">
        <v>356</v>
      </c>
      <c r="AL369" s="0" t="n">
        <f aca="false">IFERROR(IF(AU369&lt;($AM$6-$AL$6)/($AN$6-$AL$6),$AL$6+SQRT(AU369*($AN$6-$AL$6)*($AM$6-$AL$6)),$AN$6-SQRT((1-AU369)*($AN$6-$AL$6)*($AN$6-$AM$6))),$AM$6)</f>
        <v>3.01164088553021</v>
      </c>
      <c r="AM369" s="0" t="n">
        <f aca="false">IFERROR(IF(AV369&lt;($AM$7-$AL$7)/($AN$7-$AL$7),$AL$7+SQRT(AV369*($AN$7-$AL$7)*($AM$7-$AL$7)),$AN$7-SQRT((1-AV369)*($AN$7-$AL$7)*($AN$7-$AM$7))),$AM$7)</f>
        <v>1.1244484089731</v>
      </c>
      <c r="AN369" s="0" t="n">
        <f aca="false">IFERROR(IF(AW369&lt;($AM$8-$AL$8)/($AN$8-$AL$8),$AL$8+SQRT(AW369*($AN$8-$AL$8)*($AM$8-$AL$8)),$AN$8-SQRT((1-AW369)*($AN$8-$AL$8)*($AN$8-$AM$8))),$AM$8)</f>
        <v>0.962766022662518</v>
      </c>
      <c r="AO369" s="0" t="n">
        <f aca="false">IFERROR(IF(AX369&lt;($AM$9-$AL$9)/($AN$9-$AL$9),$AL$9+SQRT(AX369*($AN$9-$AL$9)*($AM$9-$AL$9)),$AN$9-SQRT((1-AX369)*($AN$9-$AL$9)*($AN$9-$AM$9))),$AM$9)</f>
        <v>1.07844472999157</v>
      </c>
      <c r="AP369" s="0" t="n">
        <f aca="false">IFERROR(IF(AY369&lt;($AM$10-$AL$10)/($AN$10-$AL$10),$AL$10+SQRT(AY369*($AN$10-$AL$10)*($AM$10-$AL$10)),$AN$10-SQRT((1-AY369)*($AN$10-$AL$10)*($AN$10-$AM$10))),$AM$10)</f>
        <v>0.840791032829192</v>
      </c>
      <c r="AQ369" s="0" t="n">
        <f aca="false">IFERROR(IF(AZ369&lt;($AM$11-$AL$11)/($AN$11-$AL$11),$AL$11+SQRT(AZ369*($AN$11-$AL$11)*($AM$11-$AL$11)),$AN$11-SQRT((1-AZ369)*($AN$11-$AL$11)*($AN$11-$AM$11))),$AM$11)</f>
        <v>0.506331533612718</v>
      </c>
      <c r="AR369" s="0" t="n">
        <f aca="false">SUMPRODUCT((B24:B31&lt;=$B$6)*(C24:C31*AM369+D24:D31*AO369*$B$8*AQ369)/(1+AL369/100)^B24:B31)+C32*AM369*AP369/(1+AL369/100)^$B$6</f>
        <v>9739004.68823493</v>
      </c>
      <c r="AS369" s="0" t="n">
        <f aca="false">SUMPRODUCT((K24:K26&lt;=$B$6)*(L24:L26*AN369+M24:M26*AO369*$B$8*AQ369)/(1+AL369/100)^K24:K26)+L27*AN369*AP369/(1+AL369/100)^$B$6</f>
        <v>7815077.32748508</v>
      </c>
      <c r="AT369" s="0" t="n">
        <f aca="false">AS369-AR369</f>
        <v>-1923927.36074985</v>
      </c>
      <c r="AU369" s="0" t="n">
        <f aca="true">RAND()</f>
        <v>0.204649578701289</v>
      </c>
      <c r="AV369" s="0" t="n">
        <f aca="true">RAND()</f>
        <v>0.859882648805455</v>
      </c>
      <c r="AW369" s="0" t="n">
        <f aca="true">RAND()</f>
        <v>0.294364201481949</v>
      </c>
      <c r="AX369" s="0" t="n">
        <f aca="true">RAND()</f>
        <v>0.433823922879788</v>
      </c>
      <c r="AY369" s="0" t="n">
        <f aca="true">RAND()</f>
        <v>0.464554112227149</v>
      </c>
      <c r="AZ369" s="0" t="n">
        <f aca="true">RAND()</f>
        <v>0.173766129644801</v>
      </c>
    </row>
    <row r="370" customFormat="false" ht="15" hidden="false" customHeight="false" outlineLevel="0" collapsed="false">
      <c r="AK370" s="0" t="n">
        <v>357</v>
      </c>
      <c r="AL370" s="0" t="n">
        <f aca="false">IFERROR(IF(AU370&lt;($AM$6-$AL$6)/($AN$6-$AL$6),$AL$6+SQRT(AU370*($AN$6-$AL$6)*($AM$6-$AL$6)),$AN$6-SQRT((1-AU370)*($AN$6-$AL$6)*($AN$6-$AM$6))),$AM$6)</f>
        <v>5.54328797296642</v>
      </c>
      <c r="AM370" s="0" t="n">
        <f aca="false">IFERROR(IF(AV370&lt;($AM$7-$AL$7)/($AN$7-$AL$7),$AL$7+SQRT(AV370*($AN$7-$AL$7)*($AM$7-$AL$7)),$AN$7-SQRT((1-AV370)*($AN$7-$AL$7)*($AN$7-$AM$7))),$AM$7)</f>
        <v>0.874571631899414</v>
      </c>
      <c r="AN370" s="0" t="n">
        <f aca="false">IFERROR(IF(AW370&lt;($AM$8-$AL$8)/($AN$8-$AL$8),$AL$8+SQRT(AW370*($AN$8-$AL$8)*($AM$8-$AL$8)),$AN$8-SQRT((1-AW370)*($AN$8-$AL$8)*($AN$8-$AM$8))),$AM$8)</f>
        <v>0.867734107263159</v>
      </c>
      <c r="AO370" s="0" t="n">
        <f aca="false">IFERROR(IF(AX370&lt;($AM$9-$AL$9)/($AN$9-$AL$9),$AL$9+SQRT(AX370*($AN$9-$AL$9)*($AM$9-$AL$9)),$AN$9-SQRT((1-AX370)*($AN$9-$AL$9)*($AN$9-$AM$9))),$AM$9)</f>
        <v>1.38075101791004</v>
      </c>
      <c r="AP370" s="0" t="n">
        <f aca="false">IFERROR(IF(AY370&lt;($AM$10-$AL$10)/($AN$10-$AL$10),$AL$10+SQRT(AY370*($AN$10-$AL$10)*($AM$10-$AL$10)),$AN$10-SQRT((1-AY370)*($AN$10-$AL$10)*($AN$10-$AM$10))),$AM$10)</f>
        <v>0.630774489012183</v>
      </c>
      <c r="AQ370" s="0" t="n">
        <f aca="false">IFERROR(IF(AZ370&lt;($AM$11-$AL$11)/($AN$11-$AL$11),$AL$11+SQRT(AZ370*($AN$11-$AL$11)*($AM$11-$AL$11)),$AN$11-SQRT((1-AZ370)*($AN$11-$AL$11)*($AN$11-$AM$11))),$AM$11)</f>
        <v>0.895352325795338</v>
      </c>
      <c r="AR370" s="0" t="n">
        <f aca="false">SUMPRODUCT((B24:B31&lt;=$B$6)*(C24:C31*AM370+D24:D31*AO370*$B$8*AQ370)/(1+AL370/100)^B24:B31)+C32*AM370*AP370/(1+AL370/100)^$B$6</f>
        <v>6864210.99307355</v>
      </c>
      <c r="AS370" s="0" t="n">
        <f aca="false">SUMPRODUCT((K24:K26&lt;=$B$6)*(L24:L26*AN370+M24:M26*AO370*$B$8*AQ370)/(1+AL370/100)^K24:K26)+L27*AN370*AP370/(1+AL370/100)^$B$6</f>
        <v>7332969.21751561</v>
      </c>
      <c r="AT370" s="0" t="n">
        <f aca="false">AS370-AR370</f>
        <v>468758.22444206</v>
      </c>
      <c r="AU370" s="0" t="n">
        <f aca="true">RAND()</f>
        <v>0.893899503514785</v>
      </c>
      <c r="AV370" s="0" t="n">
        <f aca="true">RAND()</f>
        <v>0.0617880920460196</v>
      </c>
      <c r="AW370" s="0" t="n">
        <f aca="true">RAND()</f>
        <v>0.0509767698526343</v>
      </c>
      <c r="AX370" s="0" t="n">
        <f aca="true">RAND()</f>
        <v>0.744353798787032</v>
      </c>
      <c r="AY370" s="0" t="n">
        <f aca="true">RAND()</f>
        <v>0.0684078679055904</v>
      </c>
      <c r="AZ370" s="0" t="n">
        <f aca="true">RAND()</f>
        <v>0.955301486871653</v>
      </c>
    </row>
    <row r="371" customFormat="false" ht="15" hidden="false" customHeight="false" outlineLevel="0" collapsed="false">
      <c r="AK371" s="0" t="n">
        <v>358</v>
      </c>
      <c r="AL371" s="0" t="n">
        <f aca="false">IFERROR(IF(AU371&lt;($AM$6-$AL$6)/($AN$6-$AL$6),$AL$6+SQRT(AU371*($AN$6-$AL$6)*($AM$6-$AL$6)),$AN$6-SQRT((1-AU371)*($AN$6-$AL$6)*($AN$6-$AM$6))),$AM$6)</f>
        <v>6.45104411027106</v>
      </c>
      <c r="AM371" s="0" t="n">
        <f aca="false">IFERROR(IF(AV371&lt;($AM$7-$AL$7)/($AN$7-$AL$7),$AL$7+SQRT(AV371*($AN$7-$AL$7)*($AM$7-$AL$7)),$AN$7-SQRT((1-AV371)*($AN$7-$AL$7)*($AN$7-$AM$7))),$AM$7)</f>
        <v>1.09744033572064</v>
      </c>
      <c r="AN371" s="0" t="n">
        <f aca="false">IFERROR(IF(AW371&lt;($AM$8-$AL$8)/($AN$8-$AL$8),$AL$8+SQRT(AW371*($AN$8-$AL$8)*($AM$8-$AL$8)),$AN$8-SQRT((1-AW371)*($AN$8-$AL$8)*($AN$8-$AM$8))),$AM$8)</f>
        <v>0.94861922092432</v>
      </c>
      <c r="AO371" s="0" t="n">
        <f aca="false">IFERROR(IF(AX371&lt;($AM$9-$AL$9)/($AN$9-$AL$9),$AL$9+SQRT(AX371*($AN$9-$AL$9)*($AM$9-$AL$9)),$AN$9-SQRT((1-AX371)*($AN$9-$AL$9)*($AN$9-$AM$9))),$AM$9)</f>
        <v>1.02242872242566</v>
      </c>
      <c r="AP371" s="0" t="n">
        <f aca="false">IFERROR(IF(AY371&lt;($AM$10-$AL$10)/($AN$10-$AL$10),$AL$10+SQRT(AY371*($AN$10-$AL$10)*($AM$10-$AL$10)),$AN$10-SQRT((1-AY371)*($AN$10-$AL$10)*($AN$10-$AM$10))),$AM$10)</f>
        <v>0.944317283817899</v>
      </c>
      <c r="AQ371" s="0" t="n">
        <f aca="false">IFERROR(IF(AZ371&lt;($AM$11-$AL$11)/($AN$11-$AL$11),$AL$11+SQRT(AZ371*($AN$11-$AL$11)*($AM$11-$AL$11)),$AN$11-SQRT((1-AZ371)*($AN$11-$AL$11)*($AN$11-$AM$11))),$AM$11)</f>
        <v>0.549164918205045</v>
      </c>
      <c r="AR371" s="0" t="n">
        <f aca="false">SUMPRODUCT((B24:B31&lt;=$B$6)*(C24:C31*AM371+D24:D31*AO371*$B$8*AQ371)/(1+AL371/100)^B24:B31)+C32*AM371*AP371/(1+AL371/100)^$B$6</f>
        <v>8083394.41298514</v>
      </c>
      <c r="AS371" s="0" t="n">
        <f aca="false">SUMPRODUCT((K24:K26&lt;=$B$6)*(L24:L26*AN371+M24:M26*AO371*$B$8*AQ371)/(1+AL371/100)^K24:K26)+L27*AN371*AP371/(1+AL371/100)^$B$6</f>
        <v>7883367.98718437</v>
      </c>
      <c r="AT371" s="0" t="n">
        <f aca="false">AS371-AR371</f>
        <v>-200026.425800763</v>
      </c>
      <c r="AU371" s="0" t="n">
        <f aca="true">RAND()</f>
        <v>0.984932371556596</v>
      </c>
      <c r="AV371" s="0" t="n">
        <f aca="true">RAND()</f>
        <v>0.793115989644172</v>
      </c>
      <c r="AW371" s="0" t="n">
        <f aca="true">RAND()</f>
        <v>0.245418586979465</v>
      </c>
      <c r="AX371" s="0" t="n">
        <f aca="true">RAND()</f>
        <v>0.362902931507788</v>
      </c>
      <c r="AY371" s="0" t="n">
        <f aca="true">RAND()</f>
        <v>0.789671394797263</v>
      </c>
      <c r="AZ371" s="0" t="n">
        <f aca="true">RAND()</f>
        <v>0.253400638629089</v>
      </c>
    </row>
    <row r="372" customFormat="false" ht="15" hidden="false" customHeight="false" outlineLevel="0" collapsed="false">
      <c r="AK372" s="0" t="n">
        <v>359</v>
      </c>
      <c r="AL372" s="0" t="n">
        <f aca="false">IFERROR(IF(AU372&lt;($AM$6-$AL$6)/($AN$6-$AL$6),$AL$6+SQRT(AU372*($AN$6-$AL$6)*($AM$6-$AL$6)),$AN$6-SQRT((1-AU372)*($AN$6-$AL$6)*($AN$6-$AM$6))),$AM$6)</f>
        <v>5.05649240866806</v>
      </c>
      <c r="AM372" s="0" t="n">
        <f aca="false">IFERROR(IF(AV372&lt;($AM$7-$AL$7)/($AN$7-$AL$7),$AL$7+SQRT(AV372*($AN$7-$AL$7)*($AM$7-$AL$7)),$AN$7-SQRT((1-AV372)*($AN$7-$AL$7)*($AN$7-$AM$7))),$AM$7)</f>
        <v>1.14851017436224</v>
      </c>
      <c r="AN372" s="0" t="n">
        <f aca="false">IFERROR(IF(AW372&lt;($AM$8-$AL$8)/($AN$8-$AL$8),$AL$8+SQRT(AW372*($AN$8-$AL$8)*($AM$8-$AL$8)),$AN$8-SQRT((1-AW372)*($AN$8-$AL$8)*($AN$8-$AM$8))),$AM$8)</f>
        <v>0.97189044419549</v>
      </c>
      <c r="AO372" s="0" t="n">
        <f aca="false">IFERROR(IF(AX372&lt;($AM$9-$AL$9)/($AN$9-$AL$9),$AL$9+SQRT(AX372*($AN$9-$AL$9)*($AM$9-$AL$9)),$AN$9-SQRT((1-AX372)*($AN$9-$AL$9)*($AN$9-$AM$9))),$AM$9)</f>
        <v>1.8529316478314</v>
      </c>
      <c r="AP372" s="0" t="n">
        <f aca="false">IFERROR(IF(AY372&lt;($AM$10-$AL$10)/($AN$10-$AL$10),$AL$10+SQRT(AY372*($AN$10-$AL$10)*($AM$10-$AL$10)),$AN$10-SQRT((1-AY372)*($AN$10-$AL$10)*($AN$10-$AM$10))),$AM$10)</f>
        <v>0.873196986336624</v>
      </c>
      <c r="AQ372" s="0" t="n">
        <f aca="false">IFERROR(IF(AZ372&lt;($AM$11-$AL$11)/($AN$11-$AL$11),$AL$11+SQRT(AZ372*($AN$11-$AL$11)*($AM$11-$AL$11)),$AN$11-SQRT((1-AZ372)*($AN$11-$AL$11)*($AN$11-$AM$11))),$AM$11)</f>
        <v>0.884913850338975</v>
      </c>
      <c r="AR372" s="0" t="n">
        <f aca="false">SUMPRODUCT((B24:B31&lt;=$B$6)*(C24:C31*AM372+D24:D31*AO372*$B$8*AQ372)/(1+AL372/100)^B24:B31)+C32*AM372*AP372/(1+AL372/100)^$B$6</f>
        <v>9204232.9270284</v>
      </c>
      <c r="AS372" s="0" t="n">
        <f aca="false">SUMPRODUCT((K24:K26&lt;=$B$6)*(L24:L26*AN372+M24:M26*AO372*$B$8*AQ372)/(1+AL372/100)^K24:K26)+L27*AN372*AP372/(1+AL372/100)^$B$6</f>
        <v>8114206.15854705</v>
      </c>
      <c r="AT372" s="0" t="n">
        <f aca="false">AS372-AR372</f>
        <v>-1090026.76848136</v>
      </c>
      <c r="AU372" s="0" t="n">
        <f aca="true">RAND()</f>
        <v>0.811138912121756</v>
      </c>
      <c r="AV372" s="0" t="n">
        <f aca="true">RAND()</f>
        <v>0.908442802595706</v>
      </c>
      <c r="AW372" s="0" t="n">
        <f aca="true">RAND()</f>
        <v>0.328292497841366</v>
      </c>
      <c r="AX372" s="0" t="n">
        <f aca="true">RAND()</f>
        <v>0.985580599860275</v>
      </c>
      <c r="AY372" s="0" t="n">
        <f aca="true">RAND()</f>
        <v>0.557103962442953</v>
      </c>
      <c r="AZ372" s="0" t="n">
        <f aca="true">RAND()</f>
        <v>0.945939502678368</v>
      </c>
    </row>
    <row r="373" customFormat="false" ht="15" hidden="false" customHeight="false" outlineLevel="0" collapsed="false">
      <c r="AK373" s="0" t="n">
        <v>360</v>
      </c>
      <c r="AL373" s="0" t="n">
        <f aca="false">IFERROR(IF(AU373&lt;($AM$6-$AL$6)/($AN$6-$AL$6),$AL$6+SQRT(AU373*($AN$6-$AL$6)*($AM$6-$AL$6)),$AN$6-SQRT((1-AU373)*($AN$6-$AL$6)*($AN$6-$AM$6))),$AM$6)</f>
        <v>4.48479236002351</v>
      </c>
      <c r="AM373" s="0" t="n">
        <f aca="false">IFERROR(IF(AV373&lt;($AM$7-$AL$7)/($AN$7-$AL$7),$AL$7+SQRT(AV373*($AN$7-$AL$7)*($AM$7-$AL$7)),$AN$7-SQRT((1-AV373)*($AN$7-$AL$7)*($AN$7-$AM$7))),$AM$7)</f>
        <v>0.915977988208286</v>
      </c>
      <c r="AN373" s="0" t="n">
        <f aca="false">IFERROR(IF(AW373&lt;($AM$8-$AL$8)/($AN$8-$AL$8),$AL$8+SQRT(AW373*($AN$8-$AL$8)*($AM$8-$AL$8)),$AN$8-SQRT((1-AW373)*($AN$8-$AL$8)*($AN$8-$AM$8))),$AM$8)</f>
        <v>1.03909951718731</v>
      </c>
      <c r="AO373" s="0" t="n">
        <f aca="false">IFERROR(IF(AX373&lt;($AM$9-$AL$9)/($AN$9-$AL$9),$AL$9+SQRT(AX373*($AN$9-$AL$9)*($AM$9-$AL$9)),$AN$9-SQRT((1-AX373)*($AN$9-$AL$9)*($AN$9-$AM$9))),$AM$9)</f>
        <v>1.57854376700365</v>
      </c>
      <c r="AP373" s="0" t="n">
        <f aca="false">IFERROR(IF(AY373&lt;($AM$10-$AL$10)/($AN$10-$AL$10),$AL$10+SQRT(AY373*($AN$10-$AL$10)*($AM$10-$AL$10)),$AN$10-SQRT((1-AY373)*($AN$10-$AL$10)*($AN$10-$AM$10))),$AM$10)</f>
        <v>0.989273590113971</v>
      </c>
      <c r="AQ373" s="0" t="n">
        <f aca="false">IFERROR(IF(AZ373&lt;($AM$11-$AL$11)/($AN$11-$AL$11),$AL$11+SQRT(AZ373*($AN$11-$AL$11)*($AM$11-$AL$11)),$AN$11-SQRT((1-AZ373)*($AN$11-$AL$11)*($AN$11-$AM$11))),$AM$11)</f>
        <v>0.657816373871621</v>
      </c>
      <c r="AR373" s="0" t="n">
        <f aca="false">SUMPRODUCT((B24:B31&lt;=$B$6)*(C24:C31*AM373+D24:D31*AO373*$B$8*AQ373)/(1+AL373/100)^B24:B31)+C32*AM373*AP373/(1+AL373/100)^$B$6</f>
        <v>7472844.13353328</v>
      </c>
      <c r="AS373" s="0" t="n">
        <f aca="false">SUMPRODUCT((K24:K26&lt;=$B$6)*(L24:L26*AN373+M24:M26*AO373*$B$8*AQ373)/(1+AL373/100)^K24:K26)+L27*AN373*AP373/(1+AL373/100)^$B$6</f>
        <v>8520511.27781257</v>
      </c>
      <c r="AT373" s="0" t="n">
        <f aca="false">AS373-AR373</f>
        <v>1047667.14427929</v>
      </c>
      <c r="AU373" s="0" t="n">
        <f aca="true">RAND()</f>
        <v>0.683686526390195</v>
      </c>
      <c r="AV373" s="0" t="n">
        <f aca="true">RAND()</f>
        <v>0.149454374987126</v>
      </c>
      <c r="AW373" s="0" t="n">
        <f aca="true">RAND()</f>
        <v>0.604630989772204</v>
      </c>
      <c r="AX373" s="0" t="n">
        <f aca="true">RAND()</f>
        <v>0.881583095779016</v>
      </c>
      <c r="AY373" s="0" t="n">
        <f aca="true">RAND()</f>
        <v>0.957554583932055</v>
      </c>
      <c r="AZ373" s="0" t="n">
        <f aca="true">RAND()</f>
        <v>0.522083126569933</v>
      </c>
    </row>
    <row r="374" customFormat="false" ht="15" hidden="false" customHeight="false" outlineLevel="0" collapsed="false">
      <c r="AK374" s="0" t="n">
        <v>361</v>
      </c>
      <c r="AL374" s="0" t="n">
        <f aca="false">IFERROR(IF(AU374&lt;($AM$6-$AL$6)/($AN$6-$AL$6),$AL$6+SQRT(AU374*($AN$6-$AL$6)*($AM$6-$AL$6)),$AN$6-SQRT((1-AU374)*($AN$6-$AL$6)*($AN$6-$AM$6))),$AM$6)</f>
        <v>2.80942034790929</v>
      </c>
      <c r="AM374" s="0" t="n">
        <f aca="false">IFERROR(IF(AV374&lt;($AM$7-$AL$7)/($AN$7-$AL$7),$AL$7+SQRT(AV374*($AN$7-$AL$7)*($AM$7-$AL$7)),$AN$7-SQRT((1-AV374)*($AN$7-$AL$7)*($AN$7-$AM$7))),$AM$7)</f>
        <v>0.963956886998238</v>
      </c>
      <c r="AN374" s="0" t="n">
        <f aca="false">IFERROR(IF(AW374&lt;($AM$8-$AL$8)/($AN$8-$AL$8),$AL$8+SQRT(AW374*($AN$8-$AL$8)*($AM$8-$AL$8)),$AN$8-SQRT((1-AW374)*($AN$8-$AL$8)*($AN$8-$AM$8))),$AM$8)</f>
        <v>0.982556195625191</v>
      </c>
      <c r="AO374" s="0" t="n">
        <f aca="false">IFERROR(IF(AX374&lt;($AM$9-$AL$9)/($AN$9-$AL$9),$AL$9+SQRT(AX374*($AN$9-$AL$9)*($AM$9-$AL$9)),$AN$9-SQRT((1-AX374)*($AN$9-$AL$9)*($AN$9-$AM$9))),$AM$9)</f>
        <v>1.00664021626278</v>
      </c>
      <c r="AP374" s="0" t="n">
        <f aca="false">IFERROR(IF(AY374&lt;($AM$10-$AL$10)/($AN$10-$AL$10),$AL$10+SQRT(AY374*($AN$10-$AL$10)*($AM$10-$AL$10)),$AN$10-SQRT((1-AY374)*($AN$10-$AL$10)*($AN$10-$AM$10))),$AM$10)</f>
        <v>0.843688456620893</v>
      </c>
      <c r="AQ374" s="0" t="n">
        <f aca="false">IFERROR(IF(AZ374&lt;($AM$11-$AL$11)/($AN$11-$AL$11),$AL$11+SQRT(AZ374*($AN$11-$AL$11)*($AM$11-$AL$11)),$AN$11-SQRT((1-AZ374)*($AN$11-$AL$11)*($AN$11-$AM$11))),$AM$11)</f>
        <v>0.379832226659583</v>
      </c>
      <c r="AR374" s="0" t="n">
        <f aca="false">SUMPRODUCT((B24:B31&lt;=$B$6)*(C24:C31*AM374+D24:D31*AO374*$B$8*AQ374)/(1+AL374/100)^B24:B31)+C32*AM374*AP374/(1+AL374/100)^$B$6</f>
        <v>8422166.5366737</v>
      </c>
      <c r="AS374" s="0" t="n">
        <f aca="false">SUMPRODUCT((K24:K26&lt;=$B$6)*(L24:L26*AN374+M24:M26*AO374*$B$8*AQ374)/(1+AL374/100)^K24:K26)+L27*AN374*AP374/(1+AL374/100)^$B$6</f>
        <v>7928353.34810942</v>
      </c>
      <c r="AT374" s="0" t="n">
        <f aca="false">AS374-AR374</f>
        <v>-493813.188564275</v>
      </c>
      <c r="AU374" s="0" t="n">
        <f aca="true">RAND()</f>
        <v>0.131032259921918</v>
      </c>
      <c r="AV374" s="0" t="n">
        <f aca="true">RAND()</f>
        <v>0.298687342157254</v>
      </c>
      <c r="AW374" s="0" t="n">
        <f aca="true">RAND()</f>
        <v>0.370297384012699</v>
      </c>
      <c r="AX374" s="0" t="n">
        <f aca="true">RAND()</f>
        <v>0.3421575600357</v>
      </c>
      <c r="AY374" s="0" t="n">
        <f aca="true">RAND()</f>
        <v>0.472487020857806</v>
      </c>
      <c r="AZ374" s="0" t="n">
        <f aca="true">RAND()</f>
        <v>0.0260129976058243</v>
      </c>
    </row>
    <row r="375" customFormat="false" ht="15" hidden="false" customHeight="false" outlineLevel="0" collapsed="false">
      <c r="AK375" s="0" t="n">
        <v>362</v>
      </c>
      <c r="AL375" s="0" t="n">
        <f aca="false">IFERROR(IF(AU375&lt;($AM$6-$AL$6)/($AN$6-$AL$6),$AL$6+SQRT(AU375*($AN$6-$AL$6)*($AM$6-$AL$6)),$AN$6-SQRT((1-AU375)*($AN$6-$AL$6)*($AN$6-$AM$6))),$AM$6)</f>
        <v>2.81834373317536</v>
      </c>
      <c r="AM375" s="0" t="n">
        <f aca="false">IFERROR(IF(AV375&lt;($AM$7-$AL$7)/($AN$7-$AL$7),$AL$7+SQRT(AV375*($AN$7-$AL$7)*($AM$7-$AL$7)),$AN$7-SQRT((1-AV375)*($AN$7-$AL$7)*($AN$7-$AM$7))),$AM$7)</f>
        <v>1.01473131615657</v>
      </c>
      <c r="AN375" s="0" t="n">
        <f aca="false">IFERROR(IF(AW375&lt;($AM$8-$AL$8)/($AN$8-$AL$8),$AL$8+SQRT(AW375*($AN$8-$AL$8)*($AM$8-$AL$8)),$AN$8-SQRT((1-AW375)*($AN$8-$AL$8)*($AN$8-$AM$8))),$AM$8)</f>
        <v>1.13867773771337</v>
      </c>
      <c r="AO375" s="0" t="n">
        <f aca="false">IFERROR(IF(AX375&lt;($AM$9-$AL$9)/($AN$9-$AL$9),$AL$9+SQRT(AX375*($AN$9-$AL$9)*($AM$9-$AL$9)),$AN$9-SQRT((1-AX375)*($AN$9-$AL$9)*($AN$9-$AM$9))),$AM$9)</f>
        <v>0.617899743932752</v>
      </c>
      <c r="AP375" s="0" t="n">
        <f aca="false">IFERROR(IF(AY375&lt;($AM$10-$AL$10)/($AN$10-$AL$10),$AL$10+SQRT(AY375*($AN$10-$AL$10)*($AM$10-$AL$10)),$AN$10-SQRT((1-AY375)*($AN$10-$AL$10)*($AN$10-$AM$10))),$AM$10)</f>
        <v>0.976874972293609</v>
      </c>
      <c r="AQ375" s="0" t="n">
        <f aca="false">IFERROR(IF(AZ375&lt;($AM$11-$AL$11)/($AN$11-$AL$11),$AL$11+SQRT(AZ375*($AN$11-$AL$11)*($AM$11-$AL$11)),$AN$11-SQRT((1-AZ375)*($AN$11-$AL$11)*($AN$11-$AM$11))),$AM$11)</f>
        <v>0.651006522574537</v>
      </c>
      <c r="AR375" s="0" t="n">
        <f aca="false">SUMPRODUCT((B24:B31&lt;=$B$6)*(C24:C31*AM375+D24:D31*AO375*$B$8*AQ375)/(1+AL375/100)^B24:B31)+C32*AM375*AP375/(1+AL375/100)^$B$6</f>
        <v>8844066.06289367</v>
      </c>
      <c r="AS375" s="0" t="n">
        <f aca="false">SUMPRODUCT((K24:K26&lt;=$B$6)*(L24:L26*AN375+M24:M26*AO375*$B$8*AQ375)/(1+AL375/100)^K24:K26)+L27*AN375*AP375/(1+AL375/100)^$B$6</f>
        <v>9045910.12511728</v>
      </c>
      <c r="AT375" s="0" t="n">
        <f aca="false">AS375-AR375</f>
        <v>201844.062223615</v>
      </c>
      <c r="AU375" s="0" t="n">
        <f aca="true">RAND()</f>
        <v>0.133937293125478</v>
      </c>
      <c r="AV375" s="0" t="n">
        <f aca="true">RAND()</f>
        <v>0.507987968022928</v>
      </c>
      <c r="AW375" s="0" t="n">
        <f aca="true">RAND()</f>
        <v>0.88984314595011</v>
      </c>
      <c r="AX375" s="0" t="n">
        <f aca="true">RAND()</f>
        <v>0.0185337994925448</v>
      </c>
      <c r="AY375" s="0" t="n">
        <f aca="true">RAND()</f>
        <v>0.909638956800122</v>
      </c>
      <c r="AZ375" s="0" t="n">
        <f aca="true">RAND()</f>
        <v>0.502871643732583</v>
      </c>
    </row>
    <row r="376" customFormat="false" ht="15" hidden="false" customHeight="false" outlineLevel="0" collapsed="false">
      <c r="AK376" s="0" t="n">
        <v>363</v>
      </c>
      <c r="AL376" s="0" t="n">
        <f aca="false">IFERROR(IF(AU376&lt;($AM$6-$AL$6)/($AN$6-$AL$6),$AL$6+SQRT(AU376*($AN$6-$AL$6)*($AM$6-$AL$6)),$AN$6-SQRT((1-AU376)*($AN$6-$AL$6)*($AN$6-$AM$6))),$AM$6)</f>
        <v>3.69506889262953</v>
      </c>
      <c r="AM376" s="0" t="n">
        <f aca="false">IFERROR(IF(AV376&lt;($AM$7-$AL$7)/($AN$7-$AL$7),$AL$7+SQRT(AV376*($AN$7-$AL$7)*($AM$7-$AL$7)),$AN$7-SQRT((1-AV376)*($AN$7-$AL$7)*($AN$7-$AM$7))),$AM$7)</f>
        <v>1.08917448003372</v>
      </c>
      <c r="AN376" s="0" t="n">
        <f aca="false">IFERROR(IF(AW376&lt;($AM$8-$AL$8)/($AN$8-$AL$8),$AL$8+SQRT(AW376*($AN$8-$AL$8)*($AM$8-$AL$8)),$AN$8-SQRT((1-AW376)*($AN$8-$AL$8)*($AN$8-$AM$8))),$AM$8)</f>
        <v>0.869460260821063</v>
      </c>
      <c r="AO376" s="0" t="n">
        <f aca="false">IFERROR(IF(AX376&lt;($AM$9-$AL$9)/($AN$9-$AL$9),$AL$9+SQRT(AX376*($AN$9-$AL$9)*($AM$9-$AL$9)),$AN$9-SQRT((1-AX376)*($AN$9-$AL$9)*($AN$9-$AM$9))),$AM$9)</f>
        <v>0.818528939387633</v>
      </c>
      <c r="AP376" s="0" t="n">
        <f aca="false">IFERROR(IF(AY376&lt;($AM$10-$AL$10)/($AN$10-$AL$10),$AL$10+SQRT(AY376*($AN$10-$AL$10)*($AM$10-$AL$10)),$AN$10-SQRT((1-AY376)*($AN$10-$AL$10)*($AN$10-$AM$10))),$AM$10)</f>
        <v>0.880751932975282</v>
      </c>
      <c r="AQ376" s="0" t="n">
        <f aca="false">IFERROR(IF(AZ376&lt;($AM$11-$AL$11)/($AN$11-$AL$11),$AL$11+SQRT(AZ376*($AN$11-$AL$11)*($AM$11-$AL$11)),$AN$11-SQRT((1-AZ376)*($AN$11-$AL$11)*($AN$11-$AM$11))),$AM$11)</f>
        <v>0.76707297073525</v>
      </c>
      <c r="AR376" s="0" t="n">
        <f aca="false">SUMPRODUCT((B24:B31&lt;=$B$6)*(C24:C31*AM376+D24:D31*AO376*$B$8*AQ376)/(1+AL376/100)^B24:B31)+C32*AM376*AP376/(1+AL376/100)^$B$6</f>
        <v>9101699.3295265</v>
      </c>
      <c r="AS376" s="0" t="n">
        <f aca="false">SUMPRODUCT((K24:K26&lt;=$B$6)*(L24:L26*AN376+M24:M26*AO376*$B$8*AQ376)/(1+AL376/100)^K24:K26)+L27*AN376*AP376/(1+AL376/100)^$B$6</f>
        <v>7106439.39729464</v>
      </c>
      <c r="AT376" s="0" t="n">
        <f aca="false">AS376-AR376</f>
        <v>-1995259.93223187</v>
      </c>
      <c r="AU376" s="0" t="n">
        <f aca="true">RAND()</f>
        <v>0.453871518776751</v>
      </c>
      <c r="AV376" s="0" t="n">
        <f aca="true">RAND()</f>
        <v>0.770090241134002</v>
      </c>
      <c r="AW376" s="0" t="n">
        <f aca="true">RAND()</f>
        <v>0.0536080870370005</v>
      </c>
      <c r="AX376" s="0" t="n">
        <f aca="true">RAND()</f>
        <v>0.135280913636548</v>
      </c>
      <c r="AY376" s="0" t="n">
        <f aca="true">RAND()</f>
        <v>0.579888137857656</v>
      </c>
      <c r="AZ376" s="0" t="n">
        <f aca="true">RAND()</f>
        <v>0.778551016481218</v>
      </c>
    </row>
    <row r="377" customFormat="false" ht="15" hidden="false" customHeight="false" outlineLevel="0" collapsed="false">
      <c r="AK377" s="0" t="n">
        <v>364</v>
      </c>
      <c r="AL377" s="0" t="n">
        <f aca="false">IFERROR(IF(AU377&lt;($AM$6-$AL$6)/($AN$6-$AL$6),$AL$6+SQRT(AU377*($AN$6-$AL$6)*($AM$6-$AL$6)),$AN$6-SQRT((1-AU377)*($AN$6-$AL$6)*($AN$6-$AM$6))),$AM$6)</f>
        <v>3.21387453390194</v>
      </c>
      <c r="AM377" s="0" t="n">
        <f aca="false">IFERROR(IF(AV377&lt;($AM$7-$AL$7)/($AN$7-$AL$7),$AL$7+SQRT(AV377*($AN$7-$AL$7)*($AM$7-$AL$7)),$AN$7-SQRT((1-AV377)*($AN$7-$AL$7)*($AN$7-$AM$7))),$AM$7)</f>
        <v>1.03280406965898</v>
      </c>
      <c r="AN377" s="0" t="n">
        <f aca="false">IFERROR(IF(AW377&lt;($AM$8-$AL$8)/($AN$8-$AL$8),$AL$8+SQRT(AW377*($AN$8-$AL$8)*($AM$8-$AL$8)),$AN$8-SQRT((1-AW377)*($AN$8-$AL$8)*($AN$8-$AM$8))),$AM$8)</f>
        <v>0.981199497561764</v>
      </c>
      <c r="AO377" s="0" t="n">
        <f aca="false">IFERROR(IF(AX377&lt;($AM$9-$AL$9)/($AN$9-$AL$9),$AL$9+SQRT(AX377*($AN$9-$AL$9)*($AM$9-$AL$9)),$AN$9-SQRT((1-AX377)*($AN$9-$AL$9)*($AN$9-$AM$9))),$AM$9)</f>
        <v>0.990801871866676</v>
      </c>
      <c r="AP377" s="0" t="n">
        <f aca="false">IFERROR(IF(AY377&lt;($AM$10-$AL$10)/($AN$10-$AL$10),$AL$10+SQRT(AY377*($AN$10-$AL$10)*($AM$10-$AL$10)),$AN$10-SQRT((1-AY377)*($AN$10-$AL$10)*($AN$10-$AM$10))),$AM$10)</f>
        <v>0.958641594498746</v>
      </c>
      <c r="AQ377" s="0" t="n">
        <f aca="false">IFERROR(IF(AZ377&lt;($AM$11-$AL$11)/($AN$11-$AL$11),$AL$11+SQRT(AZ377*($AN$11-$AL$11)*($AM$11-$AL$11)),$AN$11-SQRT((1-AZ377)*($AN$11-$AL$11)*($AN$11-$AM$11))),$AM$11)</f>
        <v>0.569154178705742</v>
      </c>
      <c r="AR377" s="0" t="n">
        <f aca="false">SUMPRODUCT((B24:B31&lt;=$B$6)*(C24:C31*AM377+D24:D31*AO377*$B$8*AQ377)/(1+AL377/100)^B24:B31)+C32*AM377*AP377/(1+AL377/100)^$B$6</f>
        <v>8846290.43695139</v>
      </c>
      <c r="AS377" s="0" t="n">
        <f aca="false">SUMPRODUCT((K24:K26&lt;=$B$6)*(L24:L26*AN377+M24:M26*AO377*$B$8*AQ377)/(1+AL377/100)^K24:K26)+L27*AN377*AP377/(1+AL377/100)^$B$6</f>
        <v>7893142.75807861</v>
      </c>
      <c r="AT377" s="0" t="n">
        <f aca="false">AS377-AR377</f>
        <v>-953147.678872786</v>
      </c>
      <c r="AU377" s="0" t="n">
        <f aca="true">RAND()</f>
        <v>0.283262697748188</v>
      </c>
      <c r="AV377" s="0" t="n">
        <f aca="true">RAND()</f>
        <v>0.58067491416265</v>
      </c>
      <c r="AW377" s="0" t="n">
        <f aca="true">RAND()</f>
        <v>0.364813976851508</v>
      </c>
      <c r="AX377" s="0" t="n">
        <f aca="true">RAND()</f>
        <v>0.321181969903777</v>
      </c>
      <c r="AY377" s="0" t="n">
        <f aca="true">RAND()</f>
        <v>0.841408448817407</v>
      </c>
      <c r="AZ377" s="0" t="n">
        <f aca="true">RAND()</f>
        <v>0.295689681284746</v>
      </c>
    </row>
    <row r="378" customFormat="false" ht="15" hidden="false" customHeight="false" outlineLevel="0" collapsed="false">
      <c r="AK378" s="0" t="n">
        <v>365</v>
      </c>
      <c r="AL378" s="0" t="n">
        <f aca="false">IFERROR(IF(AU378&lt;($AM$6-$AL$6)/($AN$6-$AL$6),$AL$6+SQRT(AU378*($AN$6-$AL$6)*($AM$6-$AL$6)),$AN$6-SQRT((1-AU378)*($AN$6-$AL$6)*($AN$6-$AM$6))),$AM$6)</f>
        <v>5.54702775165524</v>
      </c>
      <c r="AM378" s="0" t="n">
        <f aca="false">IFERROR(IF(AV378&lt;($AM$7-$AL$7)/($AN$7-$AL$7),$AL$7+SQRT(AV378*($AN$7-$AL$7)*($AM$7-$AL$7)),$AN$7-SQRT((1-AV378)*($AN$7-$AL$7)*($AN$7-$AM$7))),$AM$7)</f>
        <v>0.993751545950175</v>
      </c>
      <c r="AN378" s="0" t="n">
        <f aca="false">IFERROR(IF(AW378&lt;($AM$8-$AL$8)/($AN$8-$AL$8),$AL$8+SQRT(AW378*($AN$8-$AL$8)*($AM$8-$AL$8)),$AN$8-SQRT((1-AW378)*($AN$8-$AL$8)*($AN$8-$AM$8))),$AM$8)</f>
        <v>0.975869384468133</v>
      </c>
      <c r="AO378" s="0" t="n">
        <f aca="false">IFERROR(IF(AX378&lt;($AM$9-$AL$9)/($AN$9-$AL$9),$AL$9+SQRT(AX378*($AN$9-$AL$9)*($AM$9-$AL$9)),$AN$9-SQRT((1-AX378)*($AN$9-$AL$9)*($AN$9-$AM$9))),$AM$9)</f>
        <v>1.29001308520232</v>
      </c>
      <c r="AP378" s="0" t="n">
        <f aca="false">IFERROR(IF(AY378&lt;($AM$10-$AL$10)/($AN$10-$AL$10),$AL$10+SQRT(AY378*($AN$10-$AL$10)*($AM$10-$AL$10)),$AN$10-SQRT((1-AY378)*($AN$10-$AL$10)*($AN$10-$AM$10))),$AM$10)</f>
        <v>0.901254941335019</v>
      </c>
      <c r="AQ378" s="0" t="n">
        <f aca="false">IFERROR(IF(AZ378&lt;($AM$11-$AL$11)/($AN$11-$AL$11),$AL$11+SQRT(AZ378*($AN$11-$AL$11)*($AM$11-$AL$11)),$AN$11-SQRT((1-AZ378)*($AN$11-$AL$11)*($AN$11-$AM$11))),$AM$11)</f>
        <v>0.623747369702083</v>
      </c>
      <c r="AR378" s="0" t="n">
        <f aca="false">SUMPRODUCT((B24:B31&lt;=$B$6)*(C24:C31*AM378+D24:D31*AO378*$B$8*AQ378)/(1+AL378/100)^B24:B31)+C32*AM378*AP378/(1+AL378/100)^$B$6</f>
        <v>7651470.2817621</v>
      </c>
      <c r="AS378" s="0" t="n">
        <f aca="false">SUMPRODUCT((K24:K26&lt;=$B$6)*(L24:L26*AN378+M24:M26*AO378*$B$8*AQ378)/(1+AL378/100)^K24:K26)+L27*AN378*AP378/(1+AL378/100)^$B$6</f>
        <v>8098539.67379716</v>
      </c>
      <c r="AT378" s="0" t="n">
        <f aca="false">AS378-AR378</f>
        <v>447069.392035062</v>
      </c>
      <c r="AU378" s="0" t="n">
        <f aca="true">RAND()</f>
        <v>0.894443582276999</v>
      </c>
      <c r="AV378" s="0" t="n">
        <f aca="true">RAND()</f>
        <v>0.417107350645365</v>
      </c>
      <c r="AW378" s="0" t="n">
        <f aca="true">RAND()</f>
        <v>0.343667115479999</v>
      </c>
      <c r="AX378" s="0" t="n">
        <f aca="true">RAND()</f>
        <v>0.663945720544052</v>
      </c>
      <c r="AY378" s="0" t="n">
        <f aca="true">RAND()</f>
        <v>0.644022111783077</v>
      </c>
      <c r="AZ378" s="0" t="n">
        <f aca="true">RAND()</f>
        <v>0.427805548526601</v>
      </c>
    </row>
    <row r="379" customFormat="false" ht="15" hidden="false" customHeight="false" outlineLevel="0" collapsed="false">
      <c r="AK379" s="0" t="n">
        <v>366</v>
      </c>
      <c r="AL379" s="0" t="n">
        <f aca="false">IFERROR(IF(AU379&lt;($AM$6-$AL$6)/($AN$6-$AL$6),$AL$6+SQRT(AU379*($AN$6-$AL$6)*($AM$6-$AL$6)),$AN$6-SQRT((1-AU379)*($AN$6-$AL$6)*($AN$6-$AM$6))),$AM$6)</f>
        <v>3.67036491994373</v>
      </c>
      <c r="AM379" s="0" t="n">
        <f aca="false">IFERROR(IF(AV379&lt;($AM$7-$AL$7)/($AN$7-$AL$7),$AL$7+SQRT(AV379*($AN$7-$AL$7)*($AM$7-$AL$7)),$AN$7-SQRT((1-AV379)*($AN$7-$AL$7)*($AN$7-$AM$7))),$AM$7)</f>
        <v>0.956972608188643</v>
      </c>
      <c r="AN379" s="0" t="n">
        <f aca="false">IFERROR(IF(AW379&lt;($AM$8-$AL$8)/($AN$8-$AL$8),$AL$8+SQRT(AW379*($AN$8-$AL$8)*($AM$8-$AL$8)),$AN$8-SQRT((1-AW379)*($AN$8-$AL$8)*($AN$8-$AM$8))),$AM$8)</f>
        <v>1.03359429339167</v>
      </c>
      <c r="AO379" s="0" t="n">
        <f aca="false">IFERROR(IF(AX379&lt;($AM$9-$AL$9)/($AN$9-$AL$9),$AL$9+SQRT(AX379*($AN$9-$AL$9)*($AM$9-$AL$9)),$AN$9-SQRT((1-AX379)*($AN$9-$AL$9)*($AN$9-$AM$9))),$AM$9)</f>
        <v>1.43473385748501</v>
      </c>
      <c r="AP379" s="0" t="n">
        <f aca="false">IFERROR(IF(AY379&lt;($AM$10-$AL$10)/($AN$10-$AL$10),$AL$10+SQRT(AY379*($AN$10-$AL$10)*($AM$10-$AL$10)),$AN$10-SQRT((1-AY379)*($AN$10-$AL$10)*($AN$10-$AM$10))),$AM$10)</f>
        <v>0.995088132398875</v>
      </c>
      <c r="AQ379" s="0" t="n">
        <f aca="false">IFERROR(IF(AZ379&lt;($AM$11-$AL$11)/($AN$11-$AL$11),$AL$11+SQRT(AZ379*($AN$11-$AL$11)*($AM$11-$AL$11)),$AN$11-SQRT((1-AZ379)*($AN$11-$AL$11)*($AN$11-$AM$11))),$AM$11)</f>
        <v>0.697992805391678</v>
      </c>
      <c r="AR379" s="0" t="n">
        <f aca="false">SUMPRODUCT((B24:B31&lt;=$B$6)*(C24:C31*AM379+D24:D31*AO379*$B$8*AQ379)/(1+AL379/100)^B24:B31)+C32*AM379*AP379/(1+AL379/100)^$B$6</f>
        <v>8124640.52823718</v>
      </c>
      <c r="AS379" s="0" t="n">
        <f aca="false">SUMPRODUCT((K24:K26&lt;=$B$6)*(L24:L26*AN379+M24:M26*AO379*$B$8*AQ379)/(1+AL379/100)^K24:K26)+L27*AN379*AP379/(1+AL379/100)^$B$6</f>
        <v>8386868.46139948</v>
      </c>
      <c r="AT379" s="0" t="n">
        <f aca="false">AS379-AR379</f>
        <v>262227.933162302</v>
      </c>
      <c r="AU379" s="0" t="n">
        <f aca="true">RAND()</f>
        <v>0.445676511682934</v>
      </c>
      <c r="AV379" s="0" t="n">
        <f aca="true">RAND()</f>
        <v>0.273782219128282</v>
      </c>
      <c r="AW379" s="0" t="n">
        <f aca="true">RAND()</f>
        <v>0.583720623531979</v>
      </c>
      <c r="AX379" s="0" t="n">
        <f aca="true">RAND()</f>
        <v>0.786982792084147</v>
      </c>
      <c r="AY379" s="0" t="n">
        <f aca="true">RAND()</f>
        <v>0.980449035368823</v>
      </c>
      <c r="AZ379" s="0" t="n">
        <f aca="true">RAND()</f>
        <v>0.627721038386985</v>
      </c>
    </row>
    <row r="380" customFormat="false" ht="15" hidden="false" customHeight="false" outlineLevel="0" collapsed="false">
      <c r="AK380" s="0" t="n">
        <v>367</v>
      </c>
      <c r="AL380" s="0" t="n">
        <f aca="false">IFERROR(IF(AU380&lt;($AM$6-$AL$6)/($AN$6-$AL$6),$AL$6+SQRT(AU380*($AN$6-$AL$6)*($AM$6-$AL$6)),$AN$6-SQRT((1-AU380)*($AN$6-$AL$6)*($AN$6-$AM$6))),$AM$6)</f>
        <v>6.59479451252612</v>
      </c>
      <c r="AM380" s="0" t="n">
        <f aca="false">IFERROR(IF(AV380&lt;($AM$7-$AL$7)/($AN$7-$AL$7),$AL$7+SQRT(AV380*($AN$7-$AL$7)*($AM$7-$AL$7)),$AN$7-SQRT((1-AV380)*($AN$7-$AL$7)*($AN$7-$AM$7))),$AM$7)</f>
        <v>1.06438793082201</v>
      </c>
      <c r="AN380" s="0" t="n">
        <f aca="false">IFERROR(IF(AW380&lt;($AM$8-$AL$8)/($AN$8-$AL$8),$AL$8+SQRT(AW380*($AN$8-$AL$8)*($AM$8-$AL$8)),$AN$8-SQRT((1-AW380)*($AN$8-$AL$8)*($AN$8-$AM$8))),$AM$8)</f>
        <v>0.903064815169835</v>
      </c>
      <c r="AO380" s="0" t="n">
        <f aca="false">IFERROR(IF(AX380&lt;($AM$9-$AL$9)/($AN$9-$AL$9),$AL$9+SQRT(AX380*($AN$9-$AL$9)*($AM$9-$AL$9)),$AN$9-SQRT((1-AX380)*($AN$9-$AL$9)*($AN$9-$AM$9))),$AM$9)</f>
        <v>1.10372373769108</v>
      </c>
      <c r="AP380" s="0" t="n">
        <f aca="false">IFERROR(IF(AY380&lt;($AM$10-$AL$10)/($AN$10-$AL$10),$AL$10+SQRT(AY380*($AN$10-$AL$10)*($AM$10-$AL$10)),$AN$10-SQRT((1-AY380)*($AN$10-$AL$10)*($AN$10-$AM$10))),$AM$10)</f>
        <v>0.755156338794629</v>
      </c>
      <c r="AQ380" s="0" t="n">
        <f aca="false">IFERROR(IF(AZ380&lt;($AM$11-$AL$11)/($AN$11-$AL$11),$AL$11+SQRT(AZ380*($AN$11-$AL$11)*($AM$11-$AL$11)),$AN$11-SQRT((1-AZ380)*($AN$11-$AL$11)*($AN$11-$AM$11))),$AM$11)</f>
        <v>0.596768070191529</v>
      </c>
      <c r="AR380" s="0" t="n">
        <f aca="false">SUMPRODUCT((B24:B31&lt;=$B$6)*(C24:C31*AM380+D24:D31*AO380*$B$8*AQ380)/(1+AL380/100)^B24:B31)+C32*AM380*AP380/(1+AL380/100)^$B$6</f>
        <v>7829259.78322761</v>
      </c>
      <c r="AS380" s="0" t="n">
        <f aca="false">SUMPRODUCT((K24:K26&lt;=$B$6)*(L24:L26*AN380+M24:M26*AO380*$B$8*AQ380)/(1+AL380/100)^K24:K26)+L27*AN380*AP380/(1+AL380/100)^$B$6</f>
        <v>7569441.27768508</v>
      </c>
      <c r="AT380" s="0" t="n">
        <f aca="false">AS380-AR380</f>
        <v>-259818.505542534</v>
      </c>
      <c r="AU380" s="0" t="n">
        <f aca="true">RAND()</f>
        <v>0.991790425646053</v>
      </c>
      <c r="AV380" s="0" t="n">
        <f aca="true">RAND()</f>
        <v>0.693761420226341</v>
      </c>
      <c r="AW380" s="0" t="n">
        <f aca="true">RAND()</f>
        <v>0.118026179177691</v>
      </c>
      <c r="AX380" s="0" t="n">
        <f aca="true">RAND()</f>
        <v>0.464459241081032</v>
      </c>
      <c r="AY380" s="0" t="n">
        <f aca="true">RAND()</f>
        <v>0.260419028908318</v>
      </c>
      <c r="AZ380" s="0" t="n">
        <f aca="true">RAND()</f>
        <v>0.359474642796752</v>
      </c>
    </row>
    <row r="381" customFormat="false" ht="15" hidden="false" customHeight="false" outlineLevel="0" collapsed="false">
      <c r="AK381" s="0" t="n">
        <v>368</v>
      </c>
      <c r="AL381" s="0" t="n">
        <f aca="false">IFERROR(IF(AU381&lt;($AM$6-$AL$6)/($AN$6-$AL$6),$AL$6+SQRT(AU381*($AN$6-$AL$6)*($AM$6-$AL$6)),$AN$6-SQRT((1-AU381)*($AN$6-$AL$6)*($AN$6-$AM$6))),$AM$6)</f>
        <v>3.15412799298215</v>
      </c>
      <c r="AM381" s="0" t="n">
        <f aca="false">IFERROR(IF(AV381&lt;($AM$7-$AL$7)/($AN$7-$AL$7),$AL$7+SQRT(AV381*($AN$7-$AL$7)*($AM$7-$AL$7)),$AN$7-SQRT((1-AV381)*($AN$7-$AL$7)*($AN$7-$AM$7))),$AM$7)</f>
        <v>0.97890203140932</v>
      </c>
      <c r="AN381" s="0" t="n">
        <f aca="false">IFERROR(IF(AW381&lt;($AM$8-$AL$8)/($AN$8-$AL$8),$AL$8+SQRT(AW381*($AN$8-$AL$8)*($AM$8-$AL$8)),$AN$8-SQRT((1-AW381)*($AN$8-$AL$8)*($AN$8-$AM$8))),$AM$8)</f>
        <v>0.808654694998858</v>
      </c>
      <c r="AO381" s="0" t="n">
        <f aca="false">IFERROR(IF(AX381&lt;($AM$9-$AL$9)/($AN$9-$AL$9),$AL$9+SQRT(AX381*($AN$9-$AL$9)*($AM$9-$AL$9)),$AN$9-SQRT((1-AX381)*($AN$9-$AL$9)*($AN$9-$AM$9))),$AM$9)</f>
        <v>1.4710876822791</v>
      </c>
      <c r="AP381" s="0" t="n">
        <f aca="false">IFERROR(IF(AY381&lt;($AM$10-$AL$10)/($AN$10-$AL$10),$AL$10+SQRT(AY381*($AN$10-$AL$10)*($AM$10-$AL$10)),$AN$10-SQRT((1-AY381)*($AN$10-$AL$10)*($AN$10-$AM$10))),$AM$10)</f>
        <v>0.999082592502526</v>
      </c>
      <c r="AQ381" s="0" t="n">
        <f aca="false">IFERROR(IF(AZ381&lt;($AM$11-$AL$11)/($AN$11-$AL$11),$AL$11+SQRT(AZ381*($AN$11-$AL$11)*($AM$11-$AL$11)),$AN$11-SQRT((1-AZ381)*($AN$11-$AL$11)*($AN$11-$AM$11))),$AM$11)</f>
        <v>0.610994699139164</v>
      </c>
      <c r="AR381" s="0" t="n">
        <f aca="false">SUMPRODUCT((B24:B31&lt;=$B$6)*(C24:C31*AM381+D24:D31*AO381*$B$8*AQ381)/(1+AL381/100)^B24:B31)+C32*AM381*AP381/(1+AL381/100)^$B$6</f>
        <v>8520386.52489449</v>
      </c>
      <c r="AS381" s="0" t="n">
        <f aca="false">SUMPRODUCT((K24:K26&lt;=$B$6)*(L24:L26*AN381+M24:M26*AO381*$B$8*AQ381)/(1+AL381/100)^K24:K26)+L27*AN381*AP381/(1+AL381/100)^$B$6</f>
        <v>6520546.80244092</v>
      </c>
      <c r="AT381" s="0" t="n">
        <f aca="false">AS381-AR381</f>
        <v>-1999839.72245357</v>
      </c>
      <c r="AU381" s="0" t="n">
        <f aca="true">RAND()</f>
        <v>0.260463425281826</v>
      </c>
      <c r="AV381" s="0" t="n">
        <f aca="true">RAND()</f>
        <v>0.355621520470903</v>
      </c>
      <c r="AW381" s="0" t="n">
        <f aca="true">RAND()</f>
        <v>0.000832263839147291</v>
      </c>
      <c r="AX381" s="0" t="n">
        <f aca="true">RAND()</f>
        <v>0.813501173442068</v>
      </c>
      <c r="AY381" s="0" t="n">
        <f aca="true">RAND()</f>
        <v>0.996333736556171</v>
      </c>
      <c r="AZ381" s="0" t="n">
        <f aca="true">RAND()</f>
        <v>0.394766134255753</v>
      </c>
    </row>
    <row r="382" customFormat="false" ht="15" hidden="false" customHeight="false" outlineLevel="0" collapsed="false">
      <c r="AK382" s="0" t="n">
        <v>369</v>
      </c>
      <c r="AL382" s="0" t="n">
        <f aca="false">IFERROR(IF(AU382&lt;($AM$6-$AL$6)/($AN$6-$AL$6),$AL$6+SQRT(AU382*($AN$6-$AL$6)*($AM$6-$AL$6)),$AN$6-SQRT((1-AU382)*($AN$6-$AL$6)*($AN$6-$AM$6))),$AM$6)</f>
        <v>6.33498360246739</v>
      </c>
      <c r="AM382" s="0" t="n">
        <f aca="false">IFERROR(IF(AV382&lt;($AM$7-$AL$7)/($AN$7-$AL$7),$AL$7+SQRT(AV382*($AN$7-$AL$7)*($AM$7-$AL$7)),$AN$7-SQRT((1-AV382)*($AN$7-$AL$7)*($AN$7-$AM$7))),$AM$7)</f>
        <v>1.08277613788146</v>
      </c>
      <c r="AN382" s="0" t="n">
        <f aca="false">IFERROR(IF(AW382&lt;($AM$8-$AL$8)/($AN$8-$AL$8),$AL$8+SQRT(AW382*($AN$8-$AL$8)*($AM$8-$AL$8)),$AN$8-SQRT((1-AW382)*($AN$8-$AL$8)*($AN$8-$AM$8))),$AM$8)</f>
        <v>1.02902977800308</v>
      </c>
      <c r="AO382" s="0" t="n">
        <f aca="false">IFERROR(IF(AX382&lt;($AM$9-$AL$9)/($AN$9-$AL$9),$AL$9+SQRT(AX382*($AN$9-$AL$9)*($AM$9-$AL$9)),$AN$9-SQRT((1-AX382)*($AN$9-$AL$9)*($AN$9-$AM$9))),$AM$9)</f>
        <v>1.4662520655234</v>
      </c>
      <c r="AP382" s="0" t="n">
        <f aca="false">IFERROR(IF(AY382&lt;($AM$10-$AL$10)/($AN$10-$AL$10),$AL$10+SQRT(AY382*($AN$10-$AL$10)*($AM$10-$AL$10)),$AN$10-SQRT((1-AY382)*($AN$10-$AL$10)*($AN$10-$AM$10))),$AM$10)</f>
        <v>0.876874212888736</v>
      </c>
      <c r="AQ382" s="0" t="n">
        <f aca="false">IFERROR(IF(AZ382&lt;($AM$11-$AL$11)/($AN$11-$AL$11),$AL$11+SQRT(AZ382*($AN$11-$AL$11)*($AM$11-$AL$11)),$AN$11-SQRT((1-AZ382)*($AN$11-$AL$11)*($AN$11-$AM$11))),$AM$11)</f>
        <v>0.558047123921634</v>
      </c>
      <c r="AR382" s="0" t="n">
        <f aca="false">SUMPRODUCT((B24:B31&lt;=$B$6)*(C24:C31*AM382+D24:D31*AO382*$B$8*AQ382)/(1+AL382/100)^B24:B31)+C32*AM382*AP382/(1+AL382/100)^$B$6</f>
        <v>8065500.71456225</v>
      </c>
      <c r="AS382" s="0" t="n">
        <f aca="false">SUMPRODUCT((K24:K26&lt;=$B$6)*(L24:L26*AN382+M24:M26*AO382*$B$8*AQ382)/(1+AL382/100)^K24:K26)+L27*AN382*AP382/(1+AL382/100)^$B$6</f>
        <v>8581117.42688945</v>
      </c>
      <c r="AT382" s="0" t="n">
        <f aca="false">AS382-AR382</f>
        <v>515616.712327199</v>
      </c>
      <c r="AU382" s="0" t="n">
        <f aca="true">RAND()</f>
        <v>0.977887659550638</v>
      </c>
      <c r="AV382" s="0" t="n">
        <f aca="true">RAND()</f>
        <v>0.751432710561416</v>
      </c>
      <c r="AW382" s="0" t="n">
        <f aca="true">RAND()</f>
        <v>0.565974764361167</v>
      </c>
      <c r="AX382" s="0" t="n">
        <f aca="true">RAND()</f>
        <v>0.81007542829464</v>
      </c>
      <c r="AY382" s="0" t="n">
        <f aca="true">RAND()</f>
        <v>0.568136689362017</v>
      </c>
      <c r="AZ382" s="0" t="n">
        <f aca="true">RAND()</f>
        <v>0.271789053731538</v>
      </c>
    </row>
    <row r="383" customFormat="false" ht="15" hidden="false" customHeight="false" outlineLevel="0" collapsed="false">
      <c r="AK383" s="0" t="n">
        <v>370</v>
      </c>
      <c r="AL383" s="0" t="n">
        <f aca="false">IFERROR(IF(AU383&lt;($AM$6-$AL$6)/($AN$6-$AL$6),$AL$6+SQRT(AU383*($AN$6-$AL$6)*($AM$6-$AL$6)),$AN$6-SQRT((1-AU383)*($AN$6-$AL$6)*($AN$6-$AM$6))),$AM$6)</f>
        <v>3.30138663989067</v>
      </c>
      <c r="AM383" s="0" t="n">
        <f aca="false">IFERROR(IF(AV383&lt;($AM$7-$AL$7)/($AN$7-$AL$7),$AL$7+SQRT(AV383*($AN$7-$AL$7)*($AM$7-$AL$7)),$AN$7-SQRT((1-AV383)*($AN$7-$AL$7)*($AN$7-$AM$7))),$AM$7)</f>
        <v>1.02221337954746</v>
      </c>
      <c r="AN383" s="0" t="n">
        <f aca="false">IFERROR(IF(AW383&lt;($AM$8-$AL$8)/($AN$8-$AL$8),$AL$8+SQRT(AW383*($AN$8-$AL$8)*($AM$8-$AL$8)),$AN$8-SQRT((1-AW383)*($AN$8-$AL$8)*($AN$8-$AM$8))),$AM$8)</f>
        <v>1.18367908746741</v>
      </c>
      <c r="AO383" s="0" t="n">
        <f aca="false">IFERROR(IF(AX383&lt;($AM$9-$AL$9)/($AN$9-$AL$9),$AL$9+SQRT(AX383*($AN$9-$AL$9)*($AM$9-$AL$9)),$AN$9-SQRT((1-AX383)*($AN$9-$AL$9)*($AN$9-$AM$9))),$AM$9)</f>
        <v>0.957305992865748</v>
      </c>
      <c r="AP383" s="0" t="n">
        <f aca="false">IFERROR(IF(AY383&lt;($AM$10-$AL$10)/($AN$10-$AL$10),$AL$10+SQRT(AY383*($AN$10-$AL$10)*($AM$10-$AL$10)),$AN$10-SQRT((1-AY383)*($AN$10-$AL$10)*($AN$10-$AM$10))),$AM$10)</f>
        <v>0.624031483095961</v>
      </c>
      <c r="AQ383" s="0" t="n">
        <f aca="false">IFERROR(IF(AZ383&lt;($AM$11-$AL$11)/($AN$11-$AL$11),$AL$11+SQRT(AZ383*($AN$11-$AL$11)*($AM$11-$AL$11)),$AN$11-SQRT((1-AZ383)*($AN$11-$AL$11)*($AN$11-$AM$11))),$AM$11)</f>
        <v>0.626754777233992</v>
      </c>
      <c r="AR383" s="0" t="n">
        <f aca="false">SUMPRODUCT((B24:B31&lt;=$B$6)*(C24:C31*AM383+D24:D31*AO383*$B$8*AQ383)/(1+AL383/100)^B24:B31)+C32*AM383*AP383/(1+AL383/100)^$B$6</f>
        <v>8761894.06075238</v>
      </c>
      <c r="AS383" s="0" t="n">
        <f aca="false">SUMPRODUCT((K24:K26&lt;=$B$6)*(L24:L26*AN383+M24:M26*AO383*$B$8*AQ383)/(1+AL383/100)^K24:K26)+L27*AN383*AP383/(1+AL383/100)^$B$6</f>
        <v>9841107.16512972</v>
      </c>
      <c r="AT383" s="0" t="n">
        <f aca="false">AS383-AR383</f>
        <v>1079213.10437734</v>
      </c>
      <c r="AU383" s="0" t="n">
        <f aca="true">RAND()</f>
        <v>0.316012960621039</v>
      </c>
      <c r="AV383" s="0" t="n">
        <f aca="true">RAND()</f>
        <v>0.538784493713876</v>
      </c>
      <c r="AW383" s="0" t="n">
        <f aca="true">RAND()</f>
        <v>0.960902547207511</v>
      </c>
      <c r="AX383" s="0" t="n">
        <f aca="true">RAND()</f>
        <v>0.278838361481236</v>
      </c>
      <c r="AY383" s="0" t="n">
        <f aca="true">RAND()</f>
        <v>0.0615352351959342</v>
      </c>
      <c r="AZ383" s="0" t="n">
        <f aca="true">RAND()</f>
        <v>0.435790548756064</v>
      </c>
    </row>
    <row r="384" customFormat="false" ht="15" hidden="false" customHeight="false" outlineLevel="0" collapsed="false">
      <c r="AK384" s="0" t="n">
        <v>371</v>
      </c>
      <c r="AL384" s="0" t="n">
        <f aca="false">IFERROR(IF(AU384&lt;($AM$6-$AL$6)/($AN$6-$AL$6),$AL$6+SQRT(AU384*($AN$6-$AL$6)*($AM$6-$AL$6)),$AN$6-SQRT((1-AU384)*($AN$6-$AL$6)*($AN$6-$AM$6))),$AM$6)</f>
        <v>3.3388534392042</v>
      </c>
      <c r="AM384" s="0" t="n">
        <f aca="false">IFERROR(IF(AV384&lt;($AM$7-$AL$7)/($AN$7-$AL$7),$AL$7+SQRT(AV384*($AN$7-$AL$7)*($AM$7-$AL$7)),$AN$7-SQRT((1-AV384)*($AN$7-$AL$7)*($AN$7-$AM$7))),$AM$7)</f>
        <v>1.08208353268571</v>
      </c>
      <c r="AN384" s="0" t="n">
        <f aca="false">IFERROR(IF(AW384&lt;($AM$8-$AL$8)/($AN$8-$AL$8),$AL$8+SQRT(AW384*($AN$8-$AL$8)*($AM$8-$AL$8)),$AN$8-SQRT((1-AW384)*($AN$8-$AL$8)*($AN$8-$AM$8))),$AM$8)</f>
        <v>0.96787531673006</v>
      </c>
      <c r="AO384" s="0" t="n">
        <f aca="false">IFERROR(IF(AX384&lt;($AM$9-$AL$9)/($AN$9-$AL$9),$AL$9+SQRT(AX384*($AN$9-$AL$9)*($AM$9-$AL$9)),$AN$9-SQRT((1-AX384)*($AN$9-$AL$9)*($AN$9-$AM$9))),$AM$9)</f>
        <v>0.747186528283361</v>
      </c>
      <c r="AP384" s="0" t="n">
        <f aca="false">IFERROR(IF(AY384&lt;($AM$10-$AL$10)/($AN$10-$AL$10),$AL$10+SQRT(AY384*($AN$10-$AL$10)*($AM$10-$AL$10)),$AN$10-SQRT((1-AY384)*($AN$10-$AL$10)*($AN$10-$AM$10))),$AM$10)</f>
        <v>0.809308334631364</v>
      </c>
      <c r="AQ384" s="0" t="n">
        <f aca="false">IFERROR(IF(AZ384&lt;($AM$11-$AL$11)/($AN$11-$AL$11),$AL$11+SQRT(AZ384*($AN$11-$AL$11)*($AM$11-$AL$11)),$AN$11-SQRT((1-AZ384)*($AN$11-$AL$11)*($AN$11-$AM$11))),$AM$11)</f>
        <v>0.485931139555009</v>
      </c>
      <c r="AR384" s="0" t="n">
        <f aca="false">SUMPRODUCT((B24:B31&lt;=$B$6)*(C24:C31*AM384+D24:D31*AO384*$B$8*AQ384)/(1+AL384/100)^B24:B31)+C32*AM384*AP384/(1+AL384/100)^$B$6</f>
        <v>9152555.53787643</v>
      </c>
      <c r="AS384" s="0" t="n">
        <f aca="false">SUMPRODUCT((K24:K26&lt;=$B$6)*(L24:L26*AN384+M24:M26*AO384*$B$8*AQ384)/(1+AL384/100)^K24:K26)+L27*AN384*AP384/(1+AL384/100)^$B$6</f>
        <v>7894301.07380311</v>
      </c>
      <c r="AT384" s="0" t="n">
        <f aca="false">AS384-AR384</f>
        <v>-1258254.46407332</v>
      </c>
      <c r="AU384" s="0" t="n">
        <f aca="true">RAND()</f>
        <v>0.329800293018653</v>
      </c>
      <c r="AV384" s="0" t="n">
        <f aca="true">RAND()</f>
        <v>0.749369422263915</v>
      </c>
      <c r="AW384" s="0" t="n">
        <f aca="true">RAND()</f>
        <v>0.313134688524645</v>
      </c>
      <c r="AX384" s="0" t="n">
        <f aca="true">RAND()</f>
        <v>0.0814682396863742</v>
      </c>
      <c r="AY384" s="0" t="n">
        <f aca="true">RAND()</f>
        <v>0.382686583489712</v>
      </c>
      <c r="AZ384" s="0" t="n">
        <f aca="true">RAND()</f>
        <v>0.141103627168262</v>
      </c>
    </row>
    <row r="385" customFormat="false" ht="15" hidden="false" customHeight="false" outlineLevel="0" collapsed="false">
      <c r="AK385" s="0" t="n">
        <v>372</v>
      </c>
      <c r="AL385" s="0" t="n">
        <f aca="false">IFERROR(IF(AU385&lt;($AM$6-$AL$6)/($AN$6-$AL$6),$AL$6+SQRT(AU385*($AN$6-$AL$6)*($AM$6-$AL$6)),$AN$6-SQRT((1-AU385)*($AN$6-$AL$6)*($AN$6-$AM$6))),$AM$6)</f>
        <v>6.01951039947064</v>
      </c>
      <c r="AM385" s="0" t="n">
        <f aca="false">IFERROR(IF(AV385&lt;($AM$7-$AL$7)/($AN$7-$AL$7),$AL$7+SQRT(AV385*($AN$7-$AL$7)*($AM$7-$AL$7)),$AN$7-SQRT((1-AV385)*($AN$7-$AL$7)*($AN$7-$AM$7))),$AM$7)</f>
        <v>0.895581259865776</v>
      </c>
      <c r="AN385" s="0" t="n">
        <f aca="false">IFERROR(IF(AW385&lt;($AM$8-$AL$8)/($AN$8-$AL$8),$AL$8+SQRT(AW385*($AN$8-$AL$8)*($AM$8-$AL$8)),$AN$8-SQRT((1-AW385)*($AN$8-$AL$8)*($AN$8-$AM$8))),$AM$8)</f>
        <v>0.842479196584103</v>
      </c>
      <c r="AO385" s="0" t="n">
        <f aca="false">IFERROR(IF(AX385&lt;($AM$9-$AL$9)/($AN$9-$AL$9),$AL$9+SQRT(AX385*($AN$9-$AL$9)*($AM$9-$AL$9)),$AN$9-SQRT((1-AX385)*($AN$9-$AL$9)*($AN$9-$AM$9))),$AM$9)</f>
        <v>1.30819222784758</v>
      </c>
      <c r="AP385" s="0" t="n">
        <f aca="false">IFERROR(IF(AY385&lt;($AM$10-$AL$10)/($AN$10-$AL$10),$AL$10+SQRT(AY385*($AN$10-$AL$10)*($AM$10-$AL$10)),$AN$10-SQRT((1-AY385)*($AN$10-$AL$10)*($AN$10-$AM$10))),$AM$10)</f>
        <v>0.981171853976842</v>
      </c>
      <c r="AQ385" s="0" t="n">
        <f aca="false">IFERROR(IF(AZ385&lt;($AM$11-$AL$11)/($AN$11-$AL$11),$AL$11+SQRT(AZ385*($AN$11-$AL$11)*($AM$11-$AL$11)),$AN$11-SQRT((1-AZ385)*($AN$11-$AL$11)*($AN$11-$AM$11))),$AM$11)</f>
        <v>0.609815856880981</v>
      </c>
      <c r="AR385" s="0" t="n">
        <f aca="false">SUMPRODUCT((B24:B31&lt;=$B$6)*(C24:C31*AM385+D24:D31*AO385*$B$8*AQ385)/(1+AL385/100)^B24:B31)+C32*AM385*AP385/(1+AL385/100)^$B$6</f>
        <v>6773948.14041559</v>
      </c>
      <c r="AS385" s="0" t="n">
        <f aca="false">SUMPRODUCT((K24:K26&lt;=$B$6)*(L24:L26*AN385+M24:M26*AO385*$B$8*AQ385)/(1+AL385/100)^K24:K26)+L27*AN385*AP385/(1+AL385/100)^$B$6</f>
        <v>6991158.87702936</v>
      </c>
      <c r="AT385" s="0" t="n">
        <f aca="false">AS385-AR385</f>
        <v>217210.736613776</v>
      </c>
      <c r="AU385" s="0" t="n">
        <f aca="true">RAND()</f>
        <v>0.951932007162689</v>
      </c>
      <c r="AV385" s="0" t="n">
        <f aca="true">RAND()</f>
        <v>0.101508635972545</v>
      </c>
      <c r="AW385" s="0" t="n">
        <f aca="true">RAND()</f>
        <v>0.020049801582565</v>
      </c>
      <c r="AX385" s="0" t="n">
        <f aca="true">RAND()</f>
        <v>0.680934670926332</v>
      </c>
      <c r="AY385" s="0" t="n">
        <f aca="true">RAND()</f>
        <v>0.926105412238047</v>
      </c>
      <c r="AZ385" s="0" t="n">
        <f aca="true">RAND()</f>
        <v>0.39177904153019</v>
      </c>
    </row>
    <row r="386" customFormat="false" ht="15" hidden="false" customHeight="false" outlineLevel="0" collapsed="false">
      <c r="AK386" s="0" t="n">
        <v>373</v>
      </c>
      <c r="AL386" s="0" t="n">
        <f aca="false">IFERROR(IF(AU386&lt;($AM$6-$AL$6)/($AN$6-$AL$6),$AL$6+SQRT(AU386*($AN$6-$AL$6)*($AM$6-$AL$6)),$AN$6-SQRT((1-AU386)*($AN$6-$AL$6)*($AN$6-$AM$6))),$AM$6)</f>
        <v>4.06319406406091</v>
      </c>
      <c r="AM386" s="0" t="n">
        <f aca="false">IFERROR(IF(AV386&lt;($AM$7-$AL$7)/($AN$7-$AL$7),$AL$7+SQRT(AV386*($AN$7-$AL$7)*($AM$7-$AL$7)),$AN$7-SQRT((1-AV386)*($AN$7-$AL$7)*($AN$7-$AM$7))),$AM$7)</f>
        <v>1.14301378456661</v>
      </c>
      <c r="AN386" s="0" t="n">
        <f aca="false">IFERROR(IF(AW386&lt;($AM$8-$AL$8)/($AN$8-$AL$8),$AL$8+SQRT(AW386*($AN$8-$AL$8)*($AM$8-$AL$8)),$AN$8-SQRT((1-AW386)*($AN$8-$AL$8)*($AN$8-$AM$8))),$AM$8)</f>
        <v>1.10120313979271</v>
      </c>
      <c r="AO386" s="0" t="n">
        <f aca="false">IFERROR(IF(AX386&lt;($AM$9-$AL$9)/($AN$9-$AL$9),$AL$9+SQRT(AX386*($AN$9-$AL$9)*($AM$9-$AL$9)),$AN$9-SQRT((1-AX386)*($AN$9-$AL$9)*($AN$9-$AM$9))),$AM$9)</f>
        <v>0.788880928484778</v>
      </c>
      <c r="AP386" s="0" t="n">
        <f aca="false">IFERROR(IF(AY386&lt;($AM$10-$AL$10)/($AN$10-$AL$10),$AL$10+SQRT(AY386*($AN$10-$AL$10)*($AM$10-$AL$10)),$AN$10-SQRT((1-AY386)*($AN$10-$AL$10)*($AN$10-$AM$10))),$AM$10)</f>
        <v>0.919044357757303</v>
      </c>
      <c r="AQ386" s="0" t="n">
        <f aca="false">IFERROR(IF(AZ386&lt;($AM$11-$AL$11)/($AN$11-$AL$11),$AL$11+SQRT(AZ386*($AN$11-$AL$11)*($AM$11-$AL$11)),$AN$11-SQRT((1-AZ386)*($AN$11-$AL$11)*($AN$11-$AM$11))),$AM$11)</f>
        <v>0.528246751833421</v>
      </c>
      <c r="AR386" s="0" t="n">
        <f aca="false">SUMPRODUCT((B24:B31&lt;=$B$6)*(C24:C31*AM386+D24:D31*AO386*$B$8*AQ386)/(1+AL386/100)^B24:B31)+C32*AM386*AP386/(1+AL386/100)^$B$6</f>
        <v>9299652.87267223</v>
      </c>
      <c r="AS386" s="0" t="n">
        <f aca="false">SUMPRODUCT((K24:K26&lt;=$B$6)*(L24:L26*AN386+M24:M26*AO386*$B$8*AQ386)/(1+AL386/100)^K24:K26)+L27*AN386*AP386/(1+AL386/100)^$B$6</f>
        <v>8974695.97038961</v>
      </c>
      <c r="AT386" s="0" t="n">
        <f aca="false">AS386-AR386</f>
        <v>-324956.902282627</v>
      </c>
      <c r="AU386" s="0" t="n">
        <f aca="true">RAND()</f>
        <v>0.568758544731647</v>
      </c>
      <c r="AV386" s="0" t="n">
        <f aca="true">RAND()</f>
        <v>0.898257330731031</v>
      </c>
      <c r="AW386" s="0" t="n">
        <f aca="true">RAND()</f>
        <v>0.803195505710674</v>
      </c>
      <c r="AX386" s="0" t="n">
        <f aca="true">RAND()</f>
        <v>0.111269587789637</v>
      </c>
      <c r="AY386" s="0" t="n">
        <f aca="true">RAND()</f>
        <v>0.702392695072923</v>
      </c>
      <c r="AZ386" s="0" t="n">
        <f aca="true">RAND()</f>
        <v>0.212639100908192</v>
      </c>
    </row>
    <row r="387" customFormat="false" ht="15" hidden="false" customHeight="false" outlineLevel="0" collapsed="false">
      <c r="AK387" s="0" t="n">
        <v>374</v>
      </c>
      <c r="AL387" s="0" t="n">
        <f aca="false">IFERROR(IF(AU387&lt;($AM$6-$AL$6)/($AN$6-$AL$6),$AL$6+SQRT(AU387*($AN$6-$AL$6)*($AM$6-$AL$6)),$AN$6-SQRT((1-AU387)*($AN$6-$AL$6)*($AN$6-$AM$6))),$AM$6)</f>
        <v>3.4045288566816</v>
      </c>
      <c r="AM387" s="0" t="n">
        <f aca="false">IFERROR(IF(AV387&lt;($AM$7-$AL$7)/($AN$7-$AL$7),$AL$7+SQRT(AV387*($AN$7-$AL$7)*($AM$7-$AL$7)),$AN$7-SQRT((1-AV387)*($AN$7-$AL$7)*($AN$7-$AM$7))),$AM$7)</f>
        <v>1.00170103365784</v>
      </c>
      <c r="AN387" s="0" t="n">
        <f aca="false">IFERROR(IF(AW387&lt;($AM$8-$AL$8)/($AN$8-$AL$8),$AL$8+SQRT(AW387*($AN$8-$AL$8)*($AM$8-$AL$8)),$AN$8-SQRT((1-AW387)*($AN$8-$AL$8)*($AN$8-$AM$8))),$AM$8)</f>
        <v>1.09457677962678</v>
      </c>
      <c r="AO387" s="0" t="n">
        <f aca="false">IFERROR(IF(AX387&lt;($AM$9-$AL$9)/($AN$9-$AL$9),$AL$9+SQRT(AX387*($AN$9-$AL$9)*($AM$9-$AL$9)),$AN$9-SQRT((1-AX387)*($AN$9-$AL$9)*($AN$9-$AM$9))),$AM$9)</f>
        <v>1.73008961903412</v>
      </c>
      <c r="AP387" s="0" t="n">
        <f aca="false">IFERROR(IF(AY387&lt;($AM$10-$AL$10)/($AN$10-$AL$10),$AL$10+SQRT(AY387*($AN$10-$AL$10)*($AM$10-$AL$10)),$AN$10-SQRT((1-AY387)*($AN$10-$AL$10)*($AN$10-$AM$10))),$AM$10)</f>
        <v>0.896774270414682</v>
      </c>
      <c r="AQ387" s="0" t="n">
        <f aca="false">IFERROR(IF(AZ387&lt;($AM$11-$AL$11)/($AN$11-$AL$11),$AL$11+SQRT(AZ387*($AN$11-$AL$11)*($AM$11-$AL$11)),$AN$11-SQRT((1-AZ387)*($AN$11-$AL$11)*($AN$11-$AM$11))),$AM$11)</f>
        <v>0.611140104848911</v>
      </c>
      <c r="AR387" s="0" t="n">
        <f aca="false">SUMPRODUCT((B24:B31&lt;=$B$6)*(C24:C31*AM387+D24:D31*AO387*$B$8*AQ387)/(1+AL387/100)^B24:B31)+C32*AM387*AP387/(1+AL387/100)^$B$6</f>
        <v>8645293.38917575</v>
      </c>
      <c r="AS387" s="0" t="n">
        <f aca="false">SUMPRODUCT((K24:K26&lt;=$B$6)*(L24:L26*AN387+M24:M26*AO387*$B$8*AQ387)/(1+AL387/100)^K24:K26)+L27*AN387*AP387/(1+AL387/100)^$B$6</f>
        <v>8929927.30017747</v>
      </c>
      <c r="AT387" s="0" t="n">
        <f aca="false">AS387-AR387</f>
        <v>284633.91100172</v>
      </c>
      <c r="AU387" s="0" t="n">
        <f aca="true">RAND()</f>
        <v>0.353629362878235</v>
      </c>
      <c r="AV387" s="0" t="n">
        <f aca="true">RAND()</f>
        <v>0.451978873897023</v>
      </c>
      <c r="AW387" s="0" t="n">
        <f aca="true">RAND()</f>
        <v>0.785276645056162</v>
      </c>
      <c r="AX387" s="0" t="n">
        <f aca="true">RAND()</f>
        <v>0.951432257497902</v>
      </c>
      <c r="AY387" s="0" t="n">
        <f aca="true">RAND()</f>
        <v>0.629719286652411</v>
      </c>
      <c r="AZ387" s="0" t="n">
        <f aca="true">RAND()</f>
        <v>0.395135366715882</v>
      </c>
    </row>
    <row r="388" customFormat="false" ht="15" hidden="false" customHeight="false" outlineLevel="0" collapsed="false">
      <c r="AK388" s="0" t="n">
        <v>375</v>
      </c>
      <c r="AL388" s="0" t="n">
        <f aca="false">IFERROR(IF(AU388&lt;($AM$6-$AL$6)/($AN$6-$AL$6),$AL$6+SQRT(AU388*($AN$6-$AL$6)*($AM$6-$AL$6)),$AN$6-SQRT((1-AU388)*($AN$6-$AL$6)*($AN$6-$AM$6))),$AM$6)</f>
        <v>4.18006190101214</v>
      </c>
      <c r="AM388" s="0" t="n">
        <f aca="false">IFERROR(IF(AV388&lt;($AM$7-$AL$7)/($AN$7-$AL$7),$AL$7+SQRT(AV388*($AN$7-$AL$7)*($AM$7-$AL$7)),$AN$7-SQRT((1-AV388)*($AN$7-$AL$7)*($AN$7-$AM$7))),$AM$7)</f>
        <v>1.13455531681703</v>
      </c>
      <c r="AN388" s="0" t="n">
        <f aca="false">IFERROR(IF(AW388&lt;($AM$8-$AL$8)/($AN$8-$AL$8),$AL$8+SQRT(AW388*($AN$8-$AL$8)*($AM$8-$AL$8)),$AN$8-SQRT((1-AW388)*($AN$8-$AL$8)*($AN$8-$AM$8))),$AM$8)</f>
        <v>1.014169648742</v>
      </c>
      <c r="AO388" s="0" t="n">
        <f aca="false">IFERROR(IF(AX388&lt;($AM$9-$AL$9)/($AN$9-$AL$9),$AL$9+SQRT(AX388*($AN$9-$AL$9)*($AM$9-$AL$9)),$AN$9-SQRT((1-AX388)*($AN$9-$AL$9)*($AN$9-$AM$9))),$AM$9)</f>
        <v>0.697918366999769</v>
      </c>
      <c r="AP388" s="0" t="n">
        <f aca="false">IFERROR(IF(AY388&lt;($AM$10-$AL$10)/($AN$10-$AL$10),$AL$10+SQRT(AY388*($AN$10-$AL$10)*($AM$10-$AL$10)),$AN$10-SQRT((1-AY388)*($AN$10-$AL$10)*($AN$10-$AM$10))),$AM$10)</f>
        <v>0.791791818039681</v>
      </c>
      <c r="AQ388" s="0" t="n">
        <f aca="false">IFERROR(IF(AZ388&lt;($AM$11-$AL$11)/($AN$11-$AL$11),$AL$11+SQRT(AZ388*($AN$11-$AL$11)*($AM$11-$AL$11)),$AN$11-SQRT((1-AZ388)*($AN$11-$AL$11)*($AN$11-$AM$11))),$AM$11)</f>
        <v>0.549802178931593</v>
      </c>
      <c r="AR388" s="0" t="n">
        <f aca="false">SUMPRODUCT((B24:B31&lt;=$B$6)*(C24:C31*AM388+D24:D31*AO388*$B$8*AQ388)/(1+AL388/100)^B24:B31)+C32*AM388*AP388/(1+AL388/100)^$B$6</f>
        <v>9181111.79266289</v>
      </c>
      <c r="AS388" s="0" t="n">
        <f aca="false">SUMPRODUCT((K24:K26&lt;=$B$6)*(L24:L26*AN388+M24:M26*AO388*$B$8*AQ388)/(1+AL388/100)^K24:K26)+L27*AN388*AP388/(1+AL388/100)^$B$6</f>
        <v>8356024.23859757</v>
      </c>
      <c r="AT388" s="0" t="n">
        <f aca="false">AS388-AR388</f>
        <v>-825087.554065322</v>
      </c>
      <c r="AU388" s="0" t="n">
        <f aca="true">RAND()</f>
        <v>0.602397455893836</v>
      </c>
      <c r="AV388" s="0" t="n">
        <f aca="true">RAND()</f>
        <v>0.881533556664744</v>
      </c>
      <c r="AW388" s="0" t="n">
        <f aca="true">RAND()</f>
        <v>0.505635959338041</v>
      </c>
      <c r="AX388" s="0" t="n">
        <f aca="true">RAND()</f>
        <v>0.0522289066611404</v>
      </c>
      <c r="AY388" s="0" t="n">
        <f aca="true">RAND()</f>
        <v>0.340569860299609</v>
      </c>
      <c r="AZ388" s="0" t="n">
        <f aca="true">RAND()</f>
        <v>0.254698484077435</v>
      </c>
    </row>
    <row r="389" customFormat="false" ht="15" hidden="false" customHeight="false" outlineLevel="0" collapsed="false">
      <c r="AK389" s="0" t="n">
        <v>376</v>
      </c>
      <c r="AL389" s="0" t="n">
        <f aca="false">IFERROR(IF(AU389&lt;($AM$6-$AL$6)/($AN$6-$AL$6),$AL$6+SQRT(AU389*($AN$6-$AL$6)*($AM$6-$AL$6)),$AN$6-SQRT((1-AU389)*($AN$6-$AL$6)*($AN$6-$AM$6))),$AM$6)</f>
        <v>3.37136793405186</v>
      </c>
      <c r="AM389" s="0" t="n">
        <f aca="false">IFERROR(IF(AV389&lt;($AM$7-$AL$7)/($AN$7-$AL$7),$AL$7+SQRT(AV389*($AN$7-$AL$7)*($AM$7-$AL$7)),$AN$7-SQRT((1-AV389)*($AN$7-$AL$7)*($AN$7-$AM$7))),$AM$7)</f>
        <v>0.988491773721996</v>
      </c>
      <c r="AN389" s="0" t="n">
        <f aca="false">IFERROR(IF(AW389&lt;($AM$8-$AL$8)/($AN$8-$AL$8),$AL$8+SQRT(AW389*($AN$8-$AL$8)*($AM$8-$AL$8)),$AN$8-SQRT((1-AW389)*($AN$8-$AL$8)*($AN$8-$AM$8))),$AM$8)</f>
        <v>0.982137135848504</v>
      </c>
      <c r="AO389" s="0" t="n">
        <f aca="false">IFERROR(IF(AX389&lt;($AM$9-$AL$9)/($AN$9-$AL$9),$AL$9+SQRT(AX389*($AN$9-$AL$9)*($AM$9-$AL$9)),$AN$9-SQRT((1-AX389)*($AN$9-$AL$9)*($AN$9-$AM$9))),$AM$9)</f>
        <v>1.09085874247437</v>
      </c>
      <c r="AP389" s="0" t="n">
        <f aca="false">IFERROR(IF(AY389&lt;($AM$10-$AL$10)/($AN$10-$AL$10),$AL$10+SQRT(AY389*($AN$10-$AL$10)*($AM$10-$AL$10)),$AN$10-SQRT((1-AY389)*($AN$10-$AL$10)*($AN$10-$AM$10))),$AM$10)</f>
        <v>0.756272164453048</v>
      </c>
      <c r="AQ389" s="0" t="n">
        <f aca="false">IFERROR(IF(AZ389&lt;($AM$11-$AL$11)/($AN$11-$AL$11),$AL$11+SQRT(AZ389*($AN$11-$AL$11)*($AM$11-$AL$11)),$AN$11-SQRT((1-AZ389)*($AN$11-$AL$11)*($AN$11-$AM$11))),$AM$11)</f>
        <v>0.646408217626646</v>
      </c>
      <c r="AR389" s="0" t="n">
        <f aca="false">SUMPRODUCT((B24:B31&lt;=$B$6)*(C24:C31*AM389+D24:D31*AO389*$B$8*AQ389)/(1+AL389/100)^B24:B31)+C32*AM389*AP389/(1+AL389/100)^$B$6</f>
        <v>8462080.62673071</v>
      </c>
      <c r="AS389" s="0" t="n">
        <f aca="false">SUMPRODUCT((K24:K26&lt;=$B$6)*(L24:L26*AN389+M24:M26*AO389*$B$8*AQ389)/(1+AL389/100)^K24:K26)+L27*AN389*AP389/(1+AL389/100)^$B$6</f>
        <v>8090422.36045064</v>
      </c>
      <c r="AT389" s="0" t="n">
        <f aca="false">AS389-AR389</f>
        <v>-371658.266280066</v>
      </c>
      <c r="AU389" s="0" t="n">
        <f aca="true">RAND()</f>
        <v>0.341651466498648</v>
      </c>
      <c r="AV389" s="0" t="n">
        <f aca="true">RAND()</f>
        <v>0.394768319565157</v>
      </c>
      <c r="AW389" s="0" t="n">
        <f aca="true">RAND()</f>
        <v>0.368599291723293</v>
      </c>
      <c r="AX389" s="0" t="n">
        <f aca="true">RAND()</f>
        <v>0.448974782576475</v>
      </c>
      <c r="AY389" s="0" t="n">
        <f aca="true">RAND()</f>
        <v>0.262701689093799</v>
      </c>
      <c r="AZ389" s="0" t="n">
        <f aca="true">RAND()</f>
        <v>0.489790421384774</v>
      </c>
    </row>
    <row r="390" customFormat="false" ht="15" hidden="false" customHeight="false" outlineLevel="0" collapsed="false">
      <c r="AK390" s="0" t="n">
        <v>377</v>
      </c>
      <c r="AL390" s="0" t="n">
        <f aca="false">IFERROR(IF(AU390&lt;($AM$6-$AL$6)/($AN$6-$AL$6),$AL$6+SQRT(AU390*($AN$6-$AL$6)*($AM$6-$AL$6)),$AN$6-SQRT((1-AU390)*($AN$6-$AL$6)*($AN$6-$AM$6))),$AM$6)</f>
        <v>5.21561488233355</v>
      </c>
      <c r="AM390" s="0" t="n">
        <f aca="false">IFERROR(IF(AV390&lt;($AM$7-$AL$7)/($AN$7-$AL$7),$AL$7+SQRT(AV390*($AN$7-$AL$7)*($AM$7-$AL$7)),$AN$7-SQRT((1-AV390)*($AN$7-$AL$7)*($AN$7-$AM$7))),$AM$7)</f>
        <v>1.01676242277923</v>
      </c>
      <c r="AN390" s="0" t="n">
        <f aca="false">IFERROR(IF(AW390&lt;($AM$8-$AL$8)/($AN$8-$AL$8),$AL$8+SQRT(AW390*($AN$8-$AL$8)*($AM$8-$AL$8)),$AN$8-SQRT((1-AW390)*($AN$8-$AL$8)*($AN$8-$AM$8))),$AM$8)</f>
        <v>1.10980164450207</v>
      </c>
      <c r="AO390" s="0" t="n">
        <f aca="false">IFERROR(IF(AX390&lt;($AM$9-$AL$9)/($AN$9-$AL$9),$AL$9+SQRT(AX390*($AN$9-$AL$9)*($AM$9-$AL$9)),$AN$9-SQRT((1-AX390)*($AN$9-$AL$9)*($AN$9-$AM$9))),$AM$9)</f>
        <v>1.11606340852457</v>
      </c>
      <c r="AP390" s="0" t="n">
        <f aca="false">IFERROR(IF(AY390&lt;($AM$10-$AL$10)/($AN$10-$AL$10),$AL$10+SQRT(AY390*($AN$10-$AL$10)*($AM$10-$AL$10)),$AN$10-SQRT((1-AY390)*($AN$10-$AL$10)*($AN$10-$AM$10))),$AM$10)</f>
        <v>0.998848132482581</v>
      </c>
      <c r="AQ390" s="0" t="n">
        <f aca="false">IFERROR(IF(AZ390&lt;($AM$11-$AL$11)/($AN$11-$AL$11),$AL$11+SQRT(AZ390*($AN$11-$AL$11)*($AM$11-$AL$11)),$AN$11-SQRT((1-AZ390)*($AN$11-$AL$11)*($AN$11-$AM$11))),$AM$11)</f>
        <v>0.623810159753761</v>
      </c>
      <c r="AR390" s="0" t="n">
        <f aca="false">SUMPRODUCT((B24:B31&lt;=$B$6)*(C24:C31*AM390+D24:D31*AO390*$B$8*AQ390)/(1+AL390/100)^B24:B31)+C32*AM390*AP390/(1+AL390/100)^$B$6</f>
        <v>7907099.5520597</v>
      </c>
      <c r="AS390" s="0" t="n">
        <f aca="false">SUMPRODUCT((K24:K26&lt;=$B$6)*(L24:L26*AN390+M24:M26*AO390*$B$8*AQ390)/(1+AL390/100)^K24:K26)+L27*AN390*AP390/(1+AL390/100)^$B$6</f>
        <v>9125751.73302786</v>
      </c>
      <c r="AT390" s="0" t="n">
        <f aca="false">AS390-AR390</f>
        <v>1218652.18096816</v>
      </c>
      <c r="AU390" s="0" t="n">
        <f aca="true">RAND()</f>
        <v>0.840798487592525</v>
      </c>
      <c r="AV390" s="0" t="n">
        <f aca="true">RAND()</f>
        <v>0.516446511752742</v>
      </c>
      <c r="AW390" s="0" t="n">
        <f aca="true">RAND()</f>
        <v>0.82528374325046</v>
      </c>
      <c r="AX390" s="0" t="n">
        <f aca="true">RAND()</f>
        <v>0.479104068167205</v>
      </c>
      <c r="AY390" s="0" t="n">
        <f aca="true">RAND()</f>
        <v>0.995397837125433</v>
      </c>
      <c r="AZ390" s="0" t="n">
        <f aca="true">RAND()</f>
        <v>0.427971508407169</v>
      </c>
    </row>
    <row r="391" customFormat="false" ht="15" hidden="false" customHeight="false" outlineLevel="0" collapsed="false">
      <c r="AK391" s="0" t="n">
        <v>378</v>
      </c>
      <c r="AL391" s="0" t="n">
        <f aca="false">IFERROR(IF(AU391&lt;($AM$6-$AL$6)/($AN$6-$AL$6),$AL$6+SQRT(AU391*($AN$6-$AL$6)*($AM$6-$AL$6)),$AN$6-SQRT((1-AU391)*($AN$6-$AL$6)*($AN$6-$AM$6))),$AM$6)</f>
        <v>4.80053285839652</v>
      </c>
      <c r="AM391" s="0" t="n">
        <f aca="false">IFERROR(IF(AV391&lt;($AM$7-$AL$7)/($AN$7-$AL$7),$AL$7+SQRT(AV391*($AN$7-$AL$7)*($AM$7-$AL$7)),$AN$7-SQRT((1-AV391)*($AN$7-$AL$7)*($AN$7-$AM$7))),$AM$7)</f>
        <v>1.04609440283902</v>
      </c>
      <c r="AN391" s="0" t="n">
        <f aca="false">IFERROR(IF(AW391&lt;($AM$8-$AL$8)/($AN$8-$AL$8),$AL$8+SQRT(AW391*($AN$8-$AL$8)*($AM$8-$AL$8)),$AN$8-SQRT((1-AW391)*($AN$8-$AL$8)*($AN$8-$AM$8))),$AM$8)</f>
        <v>0.982887968549018</v>
      </c>
      <c r="AO391" s="0" t="n">
        <f aca="false">IFERROR(IF(AX391&lt;($AM$9-$AL$9)/($AN$9-$AL$9),$AL$9+SQRT(AX391*($AN$9-$AL$9)*($AM$9-$AL$9)),$AN$9-SQRT((1-AX391)*($AN$9-$AL$9)*($AN$9-$AM$9))),$AM$9)</f>
        <v>1.7991018658995</v>
      </c>
      <c r="AP391" s="0" t="n">
        <f aca="false">IFERROR(IF(AY391&lt;($AM$10-$AL$10)/($AN$10-$AL$10),$AL$10+SQRT(AY391*($AN$10-$AL$10)*($AM$10-$AL$10)),$AN$10-SQRT((1-AY391)*($AN$10-$AL$10)*($AN$10-$AM$10))),$AM$10)</f>
        <v>0.957142521422951</v>
      </c>
      <c r="AQ391" s="0" t="n">
        <f aca="false">IFERROR(IF(AZ391&lt;($AM$11-$AL$11)/($AN$11-$AL$11),$AL$11+SQRT(AZ391*($AN$11-$AL$11)*($AM$11-$AL$11)),$AN$11-SQRT((1-AZ391)*($AN$11-$AL$11)*($AN$11-$AM$11))),$AM$11)</f>
        <v>0.852619314111321</v>
      </c>
      <c r="AR391" s="0" t="n">
        <f aca="false">SUMPRODUCT((B24:B31&lt;=$B$6)*(C24:C31*AM391+D24:D31*AO391*$B$8*AQ391)/(1+AL391/100)^B24:B31)+C32*AM391*AP391/(1+AL391/100)^$B$6</f>
        <v>8490641.65961604</v>
      </c>
      <c r="AS391" s="0" t="n">
        <f aca="false">SUMPRODUCT((K24:K26&lt;=$B$6)*(L24:L26*AN391+M24:M26*AO391*$B$8*AQ391)/(1+AL391/100)^K24:K26)+L27*AN391*AP391/(1+AL391/100)^$B$6</f>
        <v>8143060.65960097</v>
      </c>
      <c r="AT391" s="0" t="n">
        <f aca="false">AS391-AR391</f>
        <v>-347581.000015076</v>
      </c>
      <c r="AU391" s="0" t="n">
        <f aca="true">RAND()</f>
        <v>0.758117214650331</v>
      </c>
      <c r="AV391" s="0" t="n">
        <f aca="true">RAND()</f>
        <v>0.630422288412647</v>
      </c>
      <c r="AW391" s="0" t="n">
        <f aca="true">RAND()</f>
        <v>0.371644544888741</v>
      </c>
      <c r="AX391" s="0" t="n">
        <f aca="true">RAND()</f>
        <v>0.973093293143291</v>
      </c>
      <c r="AY391" s="0" t="n">
        <f aca="true">RAND()</f>
        <v>0.835917139571731</v>
      </c>
      <c r="AZ391" s="0" t="n">
        <f aca="true">RAND()</f>
        <v>0.911342585416256</v>
      </c>
    </row>
    <row r="392" customFormat="false" ht="15" hidden="false" customHeight="false" outlineLevel="0" collapsed="false">
      <c r="AK392" s="0" t="n">
        <v>379</v>
      </c>
      <c r="AL392" s="0" t="n">
        <f aca="false">IFERROR(IF(AU392&lt;($AM$6-$AL$6)/($AN$6-$AL$6),$AL$6+SQRT(AU392*($AN$6-$AL$6)*($AM$6-$AL$6)),$AN$6-SQRT((1-AU392)*($AN$6-$AL$6)*($AN$6-$AM$6))),$AM$6)</f>
        <v>5.5630071251801</v>
      </c>
      <c r="AM392" s="0" t="n">
        <f aca="false">IFERROR(IF(AV392&lt;($AM$7-$AL$7)/($AN$7-$AL$7),$AL$7+SQRT(AV392*($AN$7-$AL$7)*($AM$7-$AL$7)),$AN$7-SQRT((1-AV392)*($AN$7-$AL$7)*($AN$7-$AM$7))),$AM$7)</f>
        <v>1.20546946267915</v>
      </c>
      <c r="AN392" s="0" t="n">
        <f aca="false">IFERROR(IF(AW392&lt;($AM$8-$AL$8)/($AN$8-$AL$8),$AL$8+SQRT(AW392*($AN$8-$AL$8)*($AM$8-$AL$8)),$AN$8-SQRT((1-AW392)*($AN$8-$AL$8)*($AN$8-$AM$8))),$AM$8)</f>
        <v>1.04619405425342</v>
      </c>
      <c r="AO392" s="0" t="n">
        <f aca="false">IFERROR(IF(AX392&lt;($AM$9-$AL$9)/($AN$9-$AL$9),$AL$9+SQRT(AX392*($AN$9-$AL$9)*($AM$9-$AL$9)),$AN$9-SQRT((1-AX392)*($AN$9-$AL$9)*($AN$9-$AM$9))),$AM$9)</f>
        <v>1.06043911867595</v>
      </c>
      <c r="AP392" s="0" t="n">
        <f aca="false">IFERROR(IF(AY392&lt;($AM$10-$AL$10)/($AN$10-$AL$10),$AL$10+SQRT(AY392*($AN$10-$AL$10)*($AM$10-$AL$10)),$AN$10-SQRT((1-AY392)*($AN$10-$AL$10)*($AN$10-$AM$10))),$AM$10)</f>
        <v>0.942854241971464</v>
      </c>
      <c r="AQ392" s="0" t="n">
        <f aca="false">IFERROR(IF(AZ392&lt;($AM$11-$AL$11)/($AN$11-$AL$11),$AL$11+SQRT(AZ392*($AN$11-$AL$11)*($AM$11-$AL$11)),$AN$11-SQRT((1-AZ392)*($AN$11-$AL$11)*($AN$11-$AM$11))),$AM$11)</f>
        <v>0.66491573422566</v>
      </c>
      <c r="AR392" s="0" t="n">
        <f aca="false">SUMPRODUCT((B24:B31&lt;=$B$6)*(C24:C31*AM392+D24:D31*AO392*$B$8*AQ392)/(1+AL392/100)^B24:B31)+C32*AM392*AP392/(1+AL392/100)^$B$6</f>
        <v>9213194.62386966</v>
      </c>
      <c r="AS392" s="0" t="n">
        <f aca="false">SUMPRODUCT((K24:K26&lt;=$B$6)*(L24:L26*AN392+M24:M26*AO392*$B$8*AQ392)/(1+AL392/100)^K24:K26)+L27*AN392*AP392/(1+AL392/100)^$B$6</f>
        <v>8654644.01409451</v>
      </c>
      <c r="AT392" s="0" t="n">
        <f aca="false">AS392-AR392</f>
        <v>-558550.609775152</v>
      </c>
      <c r="AU392" s="0" t="n">
        <f aca="true">RAND()</f>
        <v>0.896752573885842</v>
      </c>
      <c r="AV392" s="0" t="n">
        <f aca="true">RAND()</f>
        <v>0.982373611074812</v>
      </c>
      <c r="AW392" s="0" t="n">
        <f aca="true">RAND()</f>
        <v>0.630783435363046</v>
      </c>
      <c r="AX392" s="0" t="n">
        <f aca="true">RAND()</f>
        <v>0.411483566857056</v>
      </c>
      <c r="AY392" s="0" t="n">
        <f aca="true">RAND()</f>
        <v>0.784479518528479</v>
      </c>
      <c r="AZ392" s="0" t="n">
        <f aca="true">RAND()</f>
        <v>0.541708305430496</v>
      </c>
    </row>
    <row r="393" customFormat="false" ht="15" hidden="false" customHeight="false" outlineLevel="0" collapsed="false">
      <c r="AK393" s="0" t="n">
        <v>380</v>
      </c>
      <c r="AL393" s="0" t="n">
        <f aca="false">IFERROR(IF(AU393&lt;($AM$6-$AL$6)/($AN$6-$AL$6),$AL$6+SQRT(AU393*($AN$6-$AL$6)*($AM$6-$AL$6)),$AN$6-SQRT((1-AU393)*($AN$6-$AL$6)*($AN$6-$AM$6))),$AM$6)</f>
        <v>5.54073074656306</v>
      </c>
      <c r="AM393" s="0" t="n">
        <f aca="false">IFERROR(IF(AV393&lt;($AM$7-$AL$7)/($AN$7-$AL$7),$AL$7+SQRT(AV393*($AN$7-$AL$7)*($AM$7-$AL$7)),$AN$7-SQRT((1-AV393)*($AN$7-$AL$7)*($AN$7-$AM$7))),$AM$7)</f>
        <v>0.869941291441523</v>
      </c>
      <c r="AN393" s="0" t="n">
        <f aca="false">IFERROR(IF(AW393&lt;($AM$8-$AL$8)/($AN$8-$AL$8),$AL$8+SQRT(AW393*($AN$8-$AL$8)*($AM$8-$AL$8)),$AN$8-SQRT((1-AW393)*($AN$8-$AL$8)*($AN$8-$AM$8))),$AM$8)</f>
        <v>0.905045035900409</v>
      </c>
      <c r="AO393" s="0" t="n">
        <f aca="false">IFERROR(IF(AX393&lt;($AM$9-$AL$9)/($AN$9-$AL$9),$AL$9+SQRT(AX393*($AN$9-$AL$9)*($AM$9-$AL$9)),$AN$9-SQRT((1-AX393)*($AN$9-$AL$9)*($AN$9-$AM$9))),$AM$9)</f>
        <v>1.26030723889641</v>
      </c>
      <c r="AP393" s="0" t="n">
        <f aca="false">IFERROR(IF(AY393&lt;($AM$10-$AL$10)/($AN$10-$AL$10),$AL$10+SQRT(AY393*($AN$10-$AL$10)*($AM$10-$AL$10)),$AN$10-SQRT((1-AY393)*($AN$10-$AL$10)*($AN$10-$AM$10))),$AM$10)</f>
        <v>0.976781290622595</v>
      </c>
      <c r="AQ393" s="0" t="n">
        <f aca="false">IFERROR(IF(AZ393&lt;($AM$11-$AL$11)/($AN$11-$AL$11),$AL$11+SQRT(AZ393*($AN$11-$AL$11)*($AM$11-$AL$11)),$AN$11-SQRT((1-AZ393)*($AN$11-$AL$11)*($AN$11-$AM$11))),$AM$11)</f>
        <v>0.807874537192258</v>
      </c>
      <c r="AR393" s="0" t="n">
        <f aca="false">SUMPRODUCT((B24:B31&lt;=$B$6)*(C24:C31*AM393+D24:D31*AO393*$B$8*AQ393)/(1+AL393/100)^B24:B31)+C32*AM393*AP393/(1+AL393/100)^$B$6</f>
        <v>6765060.08335902</v>
      </c>
      <c r="AS393" s="0" t="n">
        <f aca="false">SUMPRODUCT((K24:K26&lt;=$B$6)*(L24:L26*AN393+M24:M26*AO393*$B$8*AQ393)/(1+AL393/100)^K24:K26)+L27*AN393*AP393/(1+AL393/100)^$B$6</f>
        <v>7499853.94963346</v>
      </c>
      <c r="AT393" s="0" t="n">
        <f aca="false">AS393-AR393</f>
        <v>734793.866274439</v>
      </c>
      <c r="AU393" s="0" t="n">
        <f aca="true">RAND()</f>
        <v>0.89352666229868</v>
      </c>
      <c r="AV393" s="0" t="n">
        <f aca="true">RAND()</f>
        <v>0.0543531583167554</v>
      </c>
      <c r="AW393" s="0" t="n">
        <f aca="true">RAND()</f>
        <v>0.122605106303535</v>
      </c>
      <c r="AX393" s="0" t="n">
        <f aca="true">RAND()</f>
        <v>0.635236412780634</v>
      </c>
      <c r="AY393" s="0" t="n">
        <f aca="true">RAND()</f>
        <v>0.909281596350989</v>
      </c>
      <c r="AZ393" s="0" t="n">
        <f aca="true">RAND()</f>
        <v>0.849337985881269</v>
      </c>
    </row>
    <row r="394" customFormat="false" ht="15" hidden="false" customHeight="false" outlineLevel="0" collapsed="false">
      <c r="AK394" s="0" t="n">
        <v>381</v>
      </c>
      <c r="AL394" s="0" t="n">
        <f aca="false">IFERROR(IF(AU394&lt;($AM$6-$AL$6)/($AN$6-$AL$6),$AL$6+SQRT(AU394*($AN$6-$AL$6)*($AM$6-$AL$6)),$AN$6-SQRT((1-AU394)*($AN$6-$AL$6)*($AN$6-$AM$6))),$AM$6)</f>
        <v>3.07741030615038</v>
      </c>
      <c r="AM394" s="0" t="n">
        <f aca="false">IFERROR(IF(AV394&lt;($AM$7-$AL$7)/($AN$7-$AL$7),$AL$7+SQRT(AV394*($AN$7-$AL$7)*($AM$7-$AL$7)),$AN$7-SQRT((1-AV394)*($AN$7-$AL$7)*($AN$7-$AM$7))),$AM$7)</f>
        <v>0.985971286130855</v>
      </c>
      <c r="AN394" s="0" t="n">
        <f aca="false">IFERROR(IF(AW394&lt;($AM$8-$AL$8)/($AN$8-$AL$8),$AL$8+SQRT(AW394*($AN$8-$AL$8)*($AM$8-$AL$8)),$AN$8-SQRT((1-AW394)*($AN$8-$AL$8)*($AN$8-$AM$8))),$AM$8)</f>
        <v>1.00914930919685</v>
      </c>
      <c r="AO394" s="0" t="n">
        <f aca="false">IFERROR(IF(AX394&lt;($AM$9-$AL$9)/($AN$9-$AL$9),$AL$9+SQRT(AX394*($AN$9-$AL$9)*($AM$9-$AL$9)),$AN$9-SQRT((1-AX394)*($AN$9-$AL$9)*($AN$9-$AM$9))),$AM$9)</f>
        <v>1.45409790043427</v>
      </c>
      <c r="AP394" s="0" t="n">
        <f aca="false">IFERROR(IF(AY394&lt;($AM$10-$AL$10)/($AN$10-$AL$10),$AL$10+SQRT(AY394*($AN$10-$AL$10)*($AM$10-$AL$10)),$AN$10-SQRT((1-AY394)*($AN$10-$AL$10)*($AN$10-$AM$10))),$AM$10)</f>
        <v>0.62780633062229</v>
      </c>
      <c r="AQ394" s="0" t="n">
        <f aca="false">IFERROR(IF(AZ394&lt;($AM$11-$AL$11)/($AN$11-$AL$11),$AL$11+SQRT(AZ394*($AN$11-$AL$11)*($AM$11-$AL$11)),$AN$11-SQRT((1-AZ394)*($AN$11-$AL$11)*($AN$11-$AM$11))),$AM$11)</f>
        <v>0.543611398965207</v>
      </c>
      <c r="AR394" s="0" t="n">
        <f aca="false">SUMPRODUCT((B24:B31&lt;=$B$6)*(C24:C31*AM394+D24:D31*AO394*$B$8*AQ394)/(1+AL394/100)^B24:B31)+C32*AM394*AP394/(1+AL394/100)^$B$6</f>
        <v>8627649.77226401</v>
      </c>
      <c r="AS394" s="0" t="n">
        <f aca="false">SUMPRODUCT((K24:K26&lt;=$B$6)*(L24:L26*AN394+M24:M26*AO394*$B$8*AQ394)/(1+AL394/100)^K24:K26)+L27*AN394*AP394/(1+AL394/100)^$B$6</f>
        <v>8406130.91006694</v>
      </c>
      <c r="AT394" s="0" t="n">
        <f aca="false">AS394-AR394</f>
        <v>-221518.862197071</v>
      </c>
      <c r="AU394" s="0" t="n">
        <f aca="true">RAND()</f>
        <v>0.230664504685237</v>
      </c>
      <c r="AV394" s="0" t="n">
        <f aca="true">RAND()</f>
        <v>0.384281325168491</v>
      </c>
      <c r="AW394" s="0" t="n">
        <f aca="true">RAND()</f>
        <v>0.484363953241303</v>
      </c>
      <c r="AX394" s="0" t="n">
        <f aca="true">RAND()</f>
        <v>0.801327265126482</v>
      </c>
      <c r="AY394" s="0" t="n">
        <f aca="true">RAND()</f>
        <v>0.0653378325885362</v>
      </c>
      <c r="AZ394" s="0" t="n">
        <f aca="true">RAND()</f>
        <v>0.242230668186879</v>
      </c>
    </row>
    <row r="395" customFormat="false" ht="15" hidden="false" customHeight="false" outlineLevel="0" collapsed="false">
      <c r="AK395" s="0" t="n">
        <v>382</v>
      </c>
      <c r="AL395" s="0" t="n">
        <f aca="false">IFERROR(IF(AU395&lt;($AM$6-$AL$6)/($AN$6-$AL$6),$AL$6+SQRT(AU395*($AN$6-$AL$6)*($AM$6-$AL$6)),$AN$6-SQRT((1-AU395)*($AN$6-$AL$6)*($AN$6-$AM$6))),$AM$6)</f>
        <v>3.28291007072912</v>
      </c>
      <c r="AM395" s="0" t="n">
        <f aca="false">IFERROR(IF(AV395&lt;($AM$7-$AL$7)/($AN$7-$AL$7),$AL$7+SQRT(AV395*($AN$7-$AL$7)*($AM$7-$AL$7)),$AN$7-SQRT((1-AV395)*($AN$7-$AL$7)*($AN$7-$AM$7))),$AM$7)</f>
        <v>1.05124065620369</v>
      </c>
      <c r="AN395" s="0" t="n">
        <f aca="false">IFERROR(IF(AW395&lt;($AM$8-$AL$8)/($AN$8-$AL$8),$AL$8+SQRT(AW395*($AN$8-$AL$8)*($AM$8-$AL$8)),$AN$8-SQRT((1-AW395)*($AN$8-$AL$8)*($AN$8-$AM$8))),$AM$8)</f>
        <v>1.0916928046298</v>
      </c>
      <c r="AO395" s="0" t="n">
        <f aca="false">IFERROR(IF(AX395&lt;($AM$9-$AL$9)/($AN$9-$AL$9),$AL$9+SQRT(AX395*($AN$9-$AL$9)*($AM$9-$AL$9)),$AN$9-SQRT((1-AX395)*($AN$9-$AL$9)*($AN$9-$AM$9))),$AM$9)</f>
        <v>0.886575011302396</v>
      </c>
      <c r="AP395" s="0" t="n">
        <f aca="false">IFERROR(IF(AY395&lt;($AM$10-$AL$10)/($AN$10-$AL$10),$AL$10+SQRT(AY395*($AN$10-$AL$10)*($AM$10-$AL$10)),$AN$10-SQRT((1-AY395)*($AN$10-$AL$10)*($AN$10-$AM$10))),$AM$10)</f>
        <v>0.985773972933579</v>
      </c>
      <c r="AQ395" s="0" t="n">
        <f aca="false">IFERROR(IF(AZ395&lt;($AM$11-$AL$11)/($AN$11-$AL$11),$AL$11+SQRT(AZ395*($AN$11-$AL$11)*($AM$11-$AL$11)),$AN$11-SQRT((1-AZ395)*($AN$11-$AL$11)*($AN$11-$AM$11))),$AM$11)</f>
        <v>0.467624837646991</v>
      </c>
      <c r="AR395" s="0" t="n">
        <f aca="false">SUMPRODUCT((B24:B31&lt;=$B$6)*(C24:C31*AM395+D24:D31*AO395*$B$8*AQ395)/(1+AL395/100)^B24:B31)+C32*AM395*AP395/(1+AL395/100)^$B$6</f>
        <v>8917963.57615451</v>
      </c>
      <c r="AS395" s="0" t="n">
        <f aca="false">SUMPRODUCT((K24:K26&lt;=$B$6)*(L24:L26*AN395+M24:M26*AO395*$B$8*AQ395)/(1+AL395/100)^K24:K26)+L27*AN395*AP395/(1+AL395/100)^$B$6</f>
        <v>8744966.85614192</v>
      </c>
      <c r="AT395" s="0" t="n">
        <f aca="false">AS395-AR395</f>
        <v>-172996.720012596</v>
      </c>
      <c r="AU395" s="0" t="n">
        <f aca="true">RAND()</f>
        <v>0.309162122885649</v>
      </c>
      <c r="AV395" s="0" t="n">
        <f aca="true">RAND()</f>
        <v>0.648841984476985</v>
      </c>
      <c r="AW395" s="0" t="n">
        <f aca="true">RAND()</f>
        <v>0.777234061280198</v>
      </c>
      <c r="AX395" s="0" t="n">
        <f aca="true">RAND()</f>
        <v>0.199253652484597</v>
      </c>
      <c r="AY395" s="0" t="n">
        <f aca="true">RAND()</f>
        <v>0.943905411118693</v>
      </c>
      <c r="AZ395" s="0" t="n">
        <f aca="true">RAND()</f>
        <v>0.114686066106858</v>
      </c>
    </row>
    <row r="396" customFormat="false" ht="15" hidden="false" customHeight="false" outlineLevel="0" collapsed="false">
      <c r="AK396" s="0" t="n">
        <v>383</v>
      </c>
      <c r="AL396" s="0" t="n">
        <f aca="false">IFERROR(IF(AU396&lt;($AM$6-$AL$6)/($AN$6-$AL$6),$AL$6+SQRT(AU396*($AN$6-$AL$6)*($AM$6-$AL$6)),$AN$6-SQRT((1-AU396)*($AN$6-$AL$6)*($AN$6-$AM$6))),$AM$6)</f>
        <v>2.93954076709221</v>
      </c>
      <c r="AM396" s="0" t="n">
        <f aca="false">IFERROR(IF(AV396&lt;($AM$7-$AL$7)/($AN$7-$AL$7),$AL$7+SQRT(AV396*($AN$7-$AL$7)*($AM$7-$AL$7)),$AN$7-SQRT((1-AV396)*($AN$7-$AL$7)*($AN$7-$AM$7))),$AM$7)</f>
        <v>0.977706917268112</v>
      </c>
      <c r="AN396" s="0" t="n">
        <f aca="false">IFERROR(IF(AW396&lt;($AM$8-$AL$8)/($AN$8-$AL$8),$AL$8+SQRT(AW396*($AN$8-$AL$8)*($AM$8-$AL$8)),$AN$8-SQRT((1-AW396)*($AN$8-$AL$8)*($AN$8-$AM$8))),$AM$8)</f>
        <v>1.07071914741267</v>
      </c>
      <c r="AO396" s="0" t="n">
        <f aca="false">IFERROR(IF(AX396&lt;($AM$9-$AL$9)/($AN$9-$AL$9),$AL$9+SQRT(AX396*($AN$9-$AL$9)*($AM$9-$AL$9)),$AN$9-SQRT((1-AX396)*($AN$9-$AL$9)*($AN$9-$AM$9))),$AM$9)</f>
        <v>1.08338750015888</v>
      </c>
      <c r="AP396" s="0" t="n">
        <f aca="false">IFERROR(IF(AY396&lt;($AM$10-$AL$10)/($AN$10-$AL$10),$AL$10+SQRT(AY396*($AN$10-$AL$10)*($AM$10-$AL$10)),$AN$10-SQRT((1-AY396)*($AN$10-$AL$10)*($AN$10-$AM$10))),$AM$10)</f>
        <v>0.902700077339094</v>
      </c>
      <c r="AQ396" s="0" t="n">
        <f aca="false">IFERROR(IF(AZ396&lt;($AM$11-$AL$11)/($AN$11-$AL$11),$AL$11+SQRT(AZ396*($AN$11-$AL$11)*($AM$11-$AL$11)),$AN$11-SQRT((1-AZ396)*($AN$11-$AL$11)*($AN$11-$AM$11))),$AM$11)</f>
        <v>0.467694908696377</v>
      </c>
      <c r="AR396" s="0" t="n">
        <f aca="false">SUMPRODUCT((B24:B31&lt;=$B$6)*(C24:C31*AM396+D24:D31*AO396*$B$8*AQ396)/(1+AL396/100)^B24:B31)+C32*AM396*AP396/(1+AL396/100)^$B$6</f>
        <v>8506969.09989153</v>
      </c>
      <c r="AS396" s="0" t="n">
        <f aca="false">SUMPRODUCT((K24:K26&lt;=$B$6)*(L24:L26*AN396+M24:M26*AO396*$B$8*AQ396)/(1+AL396/100)^K24:K26)+L27*AN396*AP396/(1+AL396/100)^$B$6</f>
        <v>8612119.01749929</v>
      </c>
      <c r="AT396" s="0" t="n">
        <f aca="false">AS396-AR396</f>
        <v>105149.917607762</v>
      </c>
      <c r="AU396" s="0" t="n">
        <f aca="true">RAND()</f>
        <v>0.176547370605643</v>
      </c>
      <c r="AV396" s="0" t="n">
        <f aca="true">RAND()</f>
        <v>0.350886093832619</v>
      </c>
      <c r="AW396" s="0" t="n">
        <f aca="true">RAND()</f>
        <v>0.71429667462719</v>
      </c>
      <c r="AX396" s="0" t="n">
        <f aca="true">RAND()</f>
        <v>0.439881016756675</v>
      </c>
      <c r="AY396" s="0" t="n">
        <f aca="true">RAND()</f>
        <v>0.64866940915565</v>
      </c>
      <c r="AZ396" s="0" t="n">
        <f aca="true">RAND()</f>
        <v>0.114781968990555</v>
      </c>
    </row>
    <row r="397" customFormat="false" ht="15" hidden="false" customHeight="false" outlineLevel="0" collapsed="false">
      <c r="AK397" s="0" t="n">
        <v>384</v>
      </c>
      <c r="AL397" s="0" t="n">
        <f aca="false">IFERROR(IF(AU397&lt;($AM$6-$AL$6)/($AN$6-$AL$6),$AL$6+SQRT(AU397*($AN$6-$AL$6)*($AM$6-$AL$6)),$AN$6-SQRT((1-AU397)*($AN$6-$AL$6)*($AN$6-$AM$6))),$AM$6)</f>
        <v>3.14606781096979</v>
      </c>
      <c r="AM397" s="0" t="n">
        <f aca="false">IFERROR(IF(AV397&lt;($AM$7-$AL$7)/($AN$7-$AL$7),$AL$7+SQRT(AV397*($AN$7-$AL$7)*($AM$7-$AL$7)),$AN$7-SQRT((1-AV397)*($AN$7-$AL$7)*($AN$7-$AM$7))),$AM$7)</f>
        <v>1.03874388300555</v>
      </c>
      <c r="AN397" s="0" t="n">
        <f aca="false">IFERROR(IF(AW397&lt;($AM$8-$AL$8)/($AN$8-$AL$8),$AL$8+SQRT(AW397*($AN$8-$AL$8)*($AM$8-$AL$8)),$AN$8-SQRT((1-AW397)*($AN$8-$AL$8)*($AN$8-$AM$8))),$AM$8)</f>
        <v>1.0252529978745</v>
      </c>
      <c r="AO397" s="0" t="n">
        <f aca="false">IFERROR(IF(AX397&lt;($AM$9-$AL$9)/($AN$9-$AL$9),$AL$9+SQRT(AX397*($AN$9-$AL$9)*($AM$9-$AL$9)),$AN$9-SQRT((1-AX397)*($AN$9-$AL$9)*($AN$9-$AM$9))),$AM$9)</f>
        <v>0.879552849316821</v>
      </c>
      <c r="AP397" s="0" t="n">
        <f aca="false">IFERROR(IF(AY397&lt;($AM$10-$AL$10)/($AN$10-$AL$10),$AL$10+SQRT(AY397*($AN$10-$AL$10)*($AM$10-$AL$10)),$AN$10-SQRT((1-AY397)*($AN$10-$AL$10)*($AN$10-$AM$10))),$AM$10)</f>
        <v>0.992626715723384</v>
      </c>
      <c r="AQ397" s="0" t="n">
        <f aca="false">IFERROR(IF(AZ397&lt;($AM$11-$AL$11)/($AN$11-$AL$11),$AL$11+SQRT(AZ397*($AN$11-$AL$11)*($AM$11-$AL$11)),$AN$11-SQRT((1-AZ397)*($AN$11-$AL$11)*($AN$11-$AM$11))),$AM$11)</f>
        <v>0.793390438890221</v>
      </c>
      <c r="AR397" s="0" t="n">
        <f aca="false">SUMPRODUCT((B24:B31&lt;=$B$6)*(C24:C31*AM397+D24:D31*AO397*$B$8*AQ397)/(1+AL397/100)^B24:B31)+C32*AM397*AP397/(1+AL397/100)^$B$6</f>
        <v>8967852.47297819</v>
      </c>
      <c r="AS397" s="0" t="n">
        <f aca="false">SUMPRODUCT((K24:K26&lt;=$B$6)*(L24:L26*AN397+M24:M26*AO397*$B$8*AQ397)/(1+AL397/100)^K24:K26)+L27*AN397*AP397/(1+AL397/100)^$B$6</f>
        <v>8221505.7140249</v>
      </c>
      <c r="AT397" s="0" t="n">
        <f aca="false">AS397-AR397</f>
        <v>-746346.758953295</v>
      </c>
      <c r="AU397" s="0" t="n">
        <f aca="true">RAND()</f>
        <v>0.257360334117841</v>
      </c>
      <c r="AV397" s="0" t="n">
        <f aca="true">RAND()</f>
        <v>0.603296471399353</v>
      </c>
      <c r="AW397" s="0" t="n">
        <f aca="true">RAND()</f>
        <v>0.551011422538665</v>
      </c>
      <c r="AX397" s="0" t="n">
        <f aca="true">RAND()</f>
        <v>0.19208048723269</v>
      </c>
      <c r="AY397" s="0" t="n">
        <f aca="true">RAND()</f>
        <v>0.970724324177629</v>
      </c>
      <c r="AZ397" s="0" t="n">
        <f aca="true">RAND()</f>
        <v>0.82576526227765</v>
      </c>
    </row>
    <row r="398" customFormat="false" ht="15" hidden="false" customHeight="false" outlineLevel="0" collapsed="false">
      <c r="AK398" s="0" t="n">
        <v>385</v>
      </c>
      <c r="AL398" s="0" t="n">
        <f aca="false">IFERROR(IF(AU398&lt;($AM$6-$AL$6)/($AN$6-$AL$6),$AL$6+SQRT(AU398*($AN$6-$AL$6)*($AM$6-$AL$6)),$AN$6-SQRT((1-AU398)*($AN$6-$AL$6)*($AN$6-$AM$6))),$AM$6)</f>
        <v>4.58663220029776</v>
      </c>
      <c r="AM398" s="0" t="n">
        <f aca="false">IFERROR(IF(AV398&lt;($AM$7-$AL$7)/($AN$7-$AL$7),$AL$7+SQRT(AV398*($AN$7-$AL$7)*($AM$7-$AL$7)),$AN$7-SQRT((1-AV398)*($AN$7-$AL$7)*($AN$7-$AM$7))),$AM$7)</f>
        <v>1.01985233490469</v>
      </c>
      <c r="AN398" s="0" t="n">
        <f aca="false">IFERROR(IF(AW398&lt;($AM$8-$AL$8)/($AN$8-$AL$8),$AL$8+SQRT(AW398*($AN$8-$AL$8)*($AM$8-$AL$8)),$AN$8-SQRT((1-AW398)*($AN$8-$AL$8)*($AN$8-$AM$8))),$AM$8)</f>
        <v>0.813741674719045</v>
      </c>
      <c r="AO398" s="0" t="n">
        <f aca="false">IFERROR(IF(AX398&lt;($AM$9-$AL$9)/($AN$9-$AL$9),$AL$9+SQRT(AX398*($AN$9-$AL$9)*($AM$9-$AL$9)),$AN$9-SQRT((1-AX398)*($AN$9-$AL$9)*($AN$9-$AM$9))),$AM$9)</f>
        <v>0.772947100999678</v>
      </c>
      <c r="AP398" s="0" t="n">
        <f aca="false">IFERROR(IF(AY398&lt;($AM$10-$AL$10)/($AN$10-$AL$10),$AL$10+SQRT(AY398*($AN$10-$AL$10)*($AM$10-$AL$10)),$AN$10-SQRT((1-AY398)*($AN$10-$AL$10)*($AN$10-$AM$10))),$AM$10)</f>
        <v>0.800562681582408</v>
      </c>
      <c r="AQ398" s="0" t="n">
        <f aca="false">IFERROR(IF(AZ398&lt;($AM$11-$AL$11)/($AN$11-$AL$11),$AL$11+SQRT(AZ398*($AN$11-$AL$11)*($AM$11-$AL$11)),$AN$11-SQRT((1-AZ398)*($AN$11-$AL$11)*($AN$11-$AM$11))),$AM$11)</f>
        <v>0.848782863999201</v>
      </c>
      <c r="AR398" s="0" t="n">
        <f aca="false">SUMPRODUCT((B24:B31&lt;=$B$6)*(C24:C31*AM398+D24:D31*AO398*$B$8*AQ398)/(1+AL398/100)^B24:B31)+C32*AM398*AP398/(1+AL398/100)^$B$6</f>
        <v>8168115.43684142</v>
      </c>
      <c r="AS398" s="0" t="n">
        <f aca="false">SUMPRODUCT((K24:K26&lt;=$B$6)*(L24:L26*AN398+M24:M26*AO398*$B$8*AQ398)/(1+AL398/100)^K24:K26)+L27*AN398*AP398/(1+AL398/100)^$B$6</f>
        <v>6750681.2402669</v>
      </c>
      <c r="AT398" s="0" t="n">
        <f aca="false">AS398-AR398</f>
        <v>-1417434.19657452</v>
      </c>
      <c r="AU398" s="0" t="n">
        <f aca="true">RAND()</f>
        <v>0.708782793168019</v>
      </c>
      <c r="AV398" s="0" t="n">
        <f aca="true">RAND()</f>
        <v>0.529173797788232</v>
      </c>
      <c r="AW398" s="0" t="n">
        <f aca="true">RAND()</f>
        <v>0.00209815137871154</v>
      </c>
      <c r="AX398" s="0" t="n">
        <f aca="true">RAND()</f>
        <v>0.0993334932588383</v>
      </c>
      <c r="AY398" s="0" t="n">
        <f aca="true">RAND()</f>
        <v>0.361351702240033</v>
      </c>
      <c r="AZ398" s="0" t="n">
        <f aca="true">RAND()</f>
        <v>0.906666848080472</v>
      </c>
    </row>
    <row r="399" customFormat="false" ht="15" hidden="false" customHeight="false" outlineLevel="0" collapsed="false">
      <c r="AK399" s="0" t="n">
        <v>386</v>
      </c>
      <c r="AL399" s="0" t="n">
        <f aca="false">IFERROR(IF(AU399&lt;($AM$6-$AL$6)/($AN$6-$AL$6),$AL$6+SQRT(AU399*($AN$6-$AL$6)*($AM$6-$AL$6)),$AN$6-SQRT((1-AU399)*($AN$6-$AL$6)*($AN$6-$AM$6))),$AM$6)</f>
        <v>4.03778128888906</v>
      </c>
      <c r="AM399" s="0" t="n">
        <f aca="false">IFERROR(IF(AV399&lt;($AM$7-$AL$7)/($AN$7-$AL$7),$AL$7+SQRT(AV399*($AN$7-$AL$7)*($AM$7-$AL$7)),$AN$7-SQRT((1-AV399)*($AN$7-$AL$7)*($AN$7-$AM$7))),$AM$7)</f>
        <v>1.07747389115386</v>
      </c>
      <c r="AN399" s="0" t="n">
        <f aca="false">IFERROR(IF(AW399&lt;($AM$8-$AL$8)/($AN$8-$AL$8),$AL$8+SQRT(AW399*($AN$8-$AL$8)*($AM$8-$AL$8)),$AN$8-SQRT((1-AW399)*($AN$8-$AL$8)*($AN$8-$AM$8))),$AM$8)</f>
        <v>1.15037897477769</v>
      </c>
      <c r="AO399" s="0" t="n">
        <f aca="false">IFERROR(IF(AX399&lt;($AM$9-$AL$9)/($AN$9-$AL$9),$AL$9+SQRT(AX399*($AN$9-$AL$9)*($AM$9-$AL$9)),$AN$9-SQRT((1-AX399)*($AN$9-$AL$9)*($AN$9-$AM$9))),$AM$9)</f>
        <v>1.33230876205185</v>
      </c>
      <c r="AP399" s="0" t="n">
        <f aca="false">IFERROR(IF(AY399&lt;($AM$10-$AL$10)/($AN$10-$AL$10),$AL$10+SQRT(AY399*($AN$10-$AL$10)*($AM$10-$AL$10)),$AN$10-SQRT((1-AY399)*($AN$10-$AL$10)*($AN$10-$AM$10))),$AM$10)</f>
        <v>0.938019409287209</v>
      </c>
      <c r="AQ399" s="0" t="n">
        <f aca="false">IFERROR(IF(AZ399&lt;($AM$11-$AL$11)/($AN$11-$AL$11),$AL$11+SQRT(AZ399*($AN$11-$AL$11)*($AM$11-$AL$11)),$AN$11-SQRT((1-AZ399)*($AN$11-$AL$11)*($AN$11-$AM$11))),$AM$11)</f>
        <v>0.581334155089399</v>
      </c>
      <c r="AR399" s="0" t="n">
        <f aca="false">SUMPRODUCT((B24:B31&lt;=$B$6)*(C24:C31*AM399+D24:D31*AO399*$B$8*AQ399)/(1+AL399/100)^B24:B31)+C32*AM399*AP399/(1+AL399/100)^$B$6</f>
        <v>8878747.22029369</v>
      </c>
      <c r="AS399" s="0" t="n">
        <f aca="false">SUMPRODUCT((K24:K26&lt;=$B$6)*(L24:L26*AN399+M24:M26*AO399*$B$8*AQ399)/(1+AL399/100)^K24:K26)+L27*AN399*AP399/(1+AL399/100)^$B$6</f>
        <v>9389902.39572027</v>
      </c>
      <c r="AT399" s="0" t="n">
        <f aca="false">AS399-AR399</f>
        <v>511155.17542658</v>
      </c>
      <c r="AU399" s="0" t="n">
        <f aca="true">RAND()</f>
        <v>0.561263015377212</v>
      </c>
      <c r="AV399" s="0" t="n">
        <f aca="true">RAND()</f>
        <v>0.73541992681253</v>
      </c>
      <c r="AW399" s="0" t="n">
        <f aca="true">RAND()</f>
        <v>0.911783567410268</v>
      </c>
      <c r="AX399" s="0" t="n">
        <f aca="true">RAND()</f>
        <v>0.702792273844847</v>
      </c>
      <c r="AY399" s="0" t="n">
        <f aca="true">RAND()</f>
        <v>0.767444011649263</v>
      </c>
      <c r="AZ399" s="0" t="n">
        <f aca="true">RAND()</f>
        <v>0.323056762530066</v>
      </c>
    </row>
    <row r="400" customFormat="false" ht="15" hidden="false" customHeight="false" outlineLevel="0" collapsed="false">
      <c r="AK400" s="0" t="n">
        <v>387</v>
      </c>
      <c r="AL400" s="0" t="n">
        <f aca="false">IFERROR(IF(AU400&lt;($AM$6-$AL$6)/($AN$6-$AL$6),$AL$6+SQRT(AU400*($AN$6-$AL$6)*($AM$6-$AL$6)),$AN$6-SQRT((1-AU400)*($AN$6-$AL$6)*($AN$6-$AM$6))),$AM$6)</f>
        <v>4.25704487615877</v>
      </c>
      <c r="AM400" s="0" t="n">
        <f aca="false">IFERROR(IF(AV400&lt;($AM$7-$AL$7)/($AN$7-$AL$7),$AL$7+SQRT(AV400*($AN$7-$AL$7)*($AM$7-$AL$7)),$AN$7-SQRT((1-AV400)*($AN$7-$AL$7)*($AN$7-$AM$7))),$AM$7)</f>
        <v>1.02714945915305</v>
      </c>
      <c r="AN400" s="0" t="n">
        <f aca="false">IFERROR(IF(AW400&lt;($AM$8-$AL$8)/($AN$8-$AL$8),$AL$8+SQRT(AW400*($AN$8-$AL$8)*($AM$8-$AL$8)),$AN$8-SQRT((1-AW400)*($AN$8-$AL$8)*($AN$8-$AM$8))),$AM$8)</f>
        <v>1.0816981681594</v>
      </c>
      <c r="AO400" s="0" t="n">
        <f aca="false">IFERROR(IF(AX400&lt;($AM$9-$AL$9)/($AN$9-$AL$9),$AL$9+SQRT(AX400*($AN$9-$AL$9)*($AM$9-$AL$9)),$AN$9-SQRT((1-AX400)*($AN$9-$AL$9)*($AN$9-$AM$9))),$AM$9)</f>
        <v>0.977860435048572</v>
      </c>
      <c r="AP400" s="0" t="n">
        <f aca="false">IFERROR(IF(AY400&lt;($AM$10-$AL$10)/($AN$10-$AL$10),$AL$10+SQRT(AY400*($AN$10-$AL$10)*($AM$10-$AL$10)),$AN$10-SQRT((1-AY400)*($AN$10-$AL$10)*($AN$10-$AM$10))),$AM$10)</f>
        <v>0.999975464023936</v>
      </c>
      <c r="AQ400" s="0" t="n">
        <f aca="false">IFERROR(IF(AZ400&lt;($AM$11-$AL$11)/($AN$11-$AL$11),$AL$11+SQRT(AZ400*($AN$11-$AL$11)*($AM$11-$AL$11)),$AN$11-SQRT((1-AZ400)*($AN$11-$AL$11)*($AN$11-$AM$11))),$AM$11)</f>
        <v>0.498776283992517</v>
      </c>
      <c r="AR400" s="0" t="n">
        <f aca="false">SUMPRODUCT((B24:B31&lt;=$B$6)*(C24:C31*AM400+D24:D31*AO400*$B$8*AQ400)/(1+AL400/100)^B24:B31)+C32*AM400*AP400/(1+AL400/100)^$B$6</f>
        <v>8299205.65176316</v>
      </c>
      <c r="AS400" s="0" t="n">
        <f aca="false">SUMPRODUCT((K24:K26&lt;=$B$6)*(L24:L26*AN400+M24:M26*AO400*$B$8*AQ400)/(1+AL400/100)^K24:K26)+L27*AN400*AP400/(1+AL400/100)^$B$6</f>
        <v>8789494.91352891</v>
      </c>
      <c r="AT400" s="0" t="n">
        <f aca="false">AS400-AR400</f>
        <v>490289.261765747</v>
      </c>
      <c r="AU400" s="0" t="n">
        <f aca="true">RAND()</f>
        <v>0.623809859429659</v>
      </c>
      <c r="AV400" s="0" t="n">
        <f aca="true">RAND()</f>
        <v>0.558556768393087</v>
      </c>
      <c r="AW400" s="0" t="n">
        <f aca="true">RAND()</f>
        <v>0.748217719103101</v>
      </c>
      <c r="AX400" s="0" t="n">
        <f aca="true">RAND()</f>
        <v>0.304467460513081</v>
      </c>
      <c r="AY400" s="0" t="n">
        <f aca="true">RAND()</f>
        <v>0.999901858503801</v>
      </c>
      <c r="AZ400" s="0" t="n">
        <f aca="true">RAND()</f>
        <v>0.161273514603567</v>
      </c>
    </row>
    <row r="401" customFormat="false" ht="15" hidden="false" customHeight="false" outlineLevel="0" collapsed="false">
      <c r="AK401" s="0" t="n">
        <v>388</v>
      </c>
      <c r="AL401" s="0" t="n">
        <f aca="false">IFERROR(IF(AU401&lt;($AM$6-$AL$6)/($AN$6-$AL$6),$AL$6+SQRT(AU401*($AN$6-$AL$6)*($AM$6-$AL$6)),$AN$6-SQRT((1-AU401)*($AN$6-$AL$6)*($AN$6-$AM$6))),$AM$6)</f>
        <v>6.00624385858789</v>
      </c>
      <c r="AM401" s="0" t="n">
        <f aca="false">IFERROR(IF(AV401&lt;($AM$7-$AL$7)/($AN$7-$AL$7),$AL$7+SQRT(AV401*($AN$7-$AL$7)*($AM$7-$AL$7)),$AN$7-SQRT((1-AV401)*($AN$7-$AL$7)*($AN$7-$AM$7))),$AM$7)</f>
        <v>0.888175394329248</v>
      </c>
      <c r="AN401" s="0" t="n">
        <f aca="false">IFERROR(IF(AW401&lt;($AM$8-$AL$8)/($AN$8-$AL$8),$AL$8+SQRT(AW401*($AN$8-$AL$8)*($AM$8-$AL$8)),$AN$8-SQRT((1-AW401)*($AN$8-$AL$8)*($AN$8-$AM$8))),$AM$8)</f>
        <v>1.06957595542022</v>
      </c>
      <c r="AO401" s="0" t="n">
        <f aca="false">IFERROR(IF(AX401&lt;($AM$9-$AL$9)/($AN$9-$AL$9),$AL$9+SQRT(AX401*($AN$9-$AL$9)*($AM$9-$AL$9)),$AN$9-SQRT((1-AX401)*($AN$9-$AL$9)*($AN$9-$AM$9))),$AM$9)</f>
        <v>1.54940865132384</v>
      </c>
      <c r="AP401" s="0" t="n">
        <f aca="false">IFERROR(IF(AY401&lt;($AM$10-$AL$10)/($AN$10-$AL$10),$AL$10+SQRT(AY401*($AN$10-$AL$10)*($AM$10-$AL$10)),$AN$10-SQRT((1-AY401)*($AN$10-$AL$10)*($AN$10-$AM$10))),$AM$10)</f>
        <v>0.997628397146439</v>
      </c>
      <c r="AQ401" s="0" t="n">
        <f aca="false">IFERROR(IF(AZ401&lt;($AM$11-$AL$11)/($AN$11-$AL$11),$AL$11+SQRT(AZ401*($AN$11-$AL$11)*($AM$11-$AL$11)),$AN$11-SQRT((1-AZ401)*($AN$11-$AL$11)*($AN$11-$AM$11))),$AM$11)</f>
        <v>0.866059526890833</v>
      </c>
      <c r="AR401" s="0" t="n">
        <f aca="false">SUMPRODUCT((B24:B31&lt;=$B$6)*(C24:C31*AM401+D24:D31*AO401*$B$8*AQ401)/(1+AL401/100)^B24:B31)+C32*AM401*AP401/(1+AL401/100)^$B$6</f>
        <v>6834449.84761525</v>
      </c>
      <c r="AS401" s="0" t="n">
        <f aca="false">SUMPRODUCT((K24:K26&lt;=$B$6)*(L24:L26*AN401+M24:M26*AO401*$B$8*AQ401)/(1+AL401/100)^K24:K26)+L27*AN401*AP401/(1+AL401/100)^$B$6</f>
        <v>8888051.33529866</v>
      </c>
      <c r="AT401" s="0" t="n">
        <f aca="false">AS401-AR401</f>
        <v>2053601.48768341</v>
      </c>
      <c r="AU401" s="0" t="n">
        <f aca="true">RAND()</f>
        <v>0.950622436570285</v>
      </c>
      <c r="AV401" s="0" t="n">
        <f aca="true">RAND()</f>
        <v>0.086387779612426</v>
      </c>
      <c r="AW401" s="0" t="n">
        <f aca="true">RAND()</f>
        <v>0.710641458999769</v>
      </c>
      <c r="AX401" s="0" t="n">
        <f aca="true">RAND()</f>
        <v>0.864644957665465</v>
      </c>
      <c r="AY401" s="0" t="n">
        <f aca="true">RAND()</f>
        <v>0.990536086586137</v>
      </c>
      <c r="AZ401" s="0" t="n">
        <f aca="true">RAND()</f>
        <v>0.926775304748133</v>
      </c>
    </row>
    <row r="402" customFormat="false" ht="15" hidden="false" customHeight="false" outlineLevel="0" collapsed="false">
      <c r="AK402" s="0" t="n">
        <v>389</v>
      </c>
      <c r="AL402" s="0" t="n">
        <f aca="false">IFERROR(IF(AU402&lt;($AM$6-$AL$6)/($AN$6-$AL$6),$AL$6+SQRT(AU402*($AN$6-$AL$6)*($AM$6-$AL$6)),$AN$6-SQRT((1-AU402)*($AN$6-$AL$6)*($AN$6-$AM$6))),$AM$6)</f>
        <v>2.72379208315643</v>
      </c>
      <c r="AM402" s="0" t="n">
        <f aca="false">IFERROR(IF(AV402&lt;($AM$7-$AL$7)/($AN$7-$AL$7),$AL$7+SQRT(AV402*($AN$7-$AL$7)*($AM$7-$AL$7)),$AN$7-SQRT((1-AV402)*($AN$7-$AL$7)*($AN$7-$AM$7))),$AM$7)</f>
        <v>1.08100913345106</v>
      </c>
      <c r="AN402" s="0" t="n">
        <f aca="false">IFERROR(IF(AW402&lt;($AM$8-$AL$8)/($AN$8-$AL$8),$AL$8+SQRT(AW402*($AN$8-$AL$8)*($AM$8-$AL$8)),$AN$8-SQRT((1-AW402)*($AN$8-$AL$8)*($AN$8-$AM$8))),$AM$8)</f>
        <v>0.935201993822638</v>
      </c>
      <c r="AO402" s="0" t="n">
        <f aca="false">IFERROR(IF(AX402&lt;($AM$9-$AL$9)/($AN$9-$AL$9),$AL$9+SQRT(AX402*($AN$9-$AL$9)*($AM$9-$AL$9)),$AN$9-SQRT((1-AX402)*($AN$9-$AL$9)*($AN$9-$AM$9))),$AM$9)</f>
        <v>0.53079923680889</v>
      </c>
      <c r="AP402" s="0" t="n">
        <f aca="false">IFERROR(IF(AY402&lt;($AM$10-$AL$10)/($AN$10-$AL$10),$AL$10+SQRT(AY402*($AN$10-$AL$10)*($AM$10-$AL$10)),$AN$10-SQRT((1-AY402)*($AN$10-$AL$10)*($AN$10-$AM$10))),$AM$10)</f>
        <v>0.861462252715137</v>
      </c>
      <c r="AQ402" s="0" t="n">
        <f aca="false">IFERROR(IF(AZ402&lt;($AM$11-$AL$11)/($AN$11-$AL$11),$AL$11+SQRT(AZ402*($AN$11-$AL$11)*($AM$11-$AL$11)),$AN$11-SQRT((1-AZ402)*($AN$11-$AL$11)*($AN$11-$AM$11))),$AM$11)</f>
        <v>0.483610445817328</v>
      </c>
      <c r="AR402" s="0" t="n">
        <f aca="false">SUMPRODUCT((B24:B31&lt;=$B$6)*(C24:C31*AM402+D24:D31*AO402*$B$8*AQ402)/(1+AL402/100)^B24:B31)+C32*AM402*AP402/(1+AL402/100)^$B$6</f>
        <v>9435206.33141329</v>
      </c>
      <c r="AS402" s="0" t="n">
        <f aca="false">SUMPRODUCT((K24:K26&lt;=$B$6)*(L24:L26*AN402+M24:M26*AO402*$B$8*AQ402)/(1+AL402/100)^K24:K26)+L27*AN402*AP402/(1+AL402/100)^$B$6</f>
        <v>7506885.10282049</v>
      </c>
      <c r="AT402" s="0" t="n">
        <f aca="false">AS402-AR402</f>
        <v>-1928321.2285928</v>
      </c>
      <c r="AU402" s="0" t="n">
        <f aca="true">RAND()</f>
        <v>0.104774995927984</v>
      </c>
      <c r="AV402" s="0" t="n">
        <f aca="true">RAND()</f>
        <v>0.746151884649221</v>
      </c>
      <c r="AW402" s="0" t="n">
        <f aca="true">RAND()</f>
        <v>0.203106434817964</v>
      </c>
      <c r="AX402" s="0" t="n">
        <f aca="true">RAND()</f>
        <v>0.00126479065068013</v>
      </c>
      <c r="AY402" s="0" t="n">
        <f aca="true">RAND()</f>
        <v>0.522619840551608</v>
      </c>
      <c r="AZ402" s="0" t="n">
        <f aca="true">RAND()</f>
        <v>0.137603248217297</v>
      </c>
    </row>
    <row r="403" customFormat="false" ht="15" hidden="false" customHeight="false" outlineLevel="0" collapsed="false">
      <c r="AK403" s="0" t="n">
        <v>390</v>
      </c>
      <c r="AL403" s="0" t="n">
        <f aca="false">IFERROR(IF(AU403&lt;($AM$6-$AL$6)/($AN$6-$AL$6),$AL$6+SQRT(AU403*($AN$6-$AL$6)*($AM$6-$AL$6)),$AN$6-SQRT((1-AU403)*($AN$6-$AL$6)*($AN$6-$AM$6))),$AM$6)</f>
        <v>5.9962020109844</v>
      </c>
      <c r="AM403" s="0" t="n">
        <f aca="false">IFERROR(IF(AV403&lt;($AM$7-$AL$7)/($AN$7-$AL$7),$AL$7+SQRT(AV403*($AN$7-$AL$7)*($AM$7-$AL$7)),$AN$7-SQRT((1-AV403)*($AN$7-$AL$7)*($AN$7-$AM$7))),$AM$7)</f>
        <v>1.04868997107041</v>
      </c>
      <c r="AN403" s="0" t="n">
        <f aca="false">IFERROR(IF(AW403&lt;($AM$8-$AL$8)/($AN$8-$AL$8),$AL$8+SQRT(AW403*($AN$8-$AL$8)*($AM$8-$AL$8)),$AN$8-SQRT((1-AW403)*($AN$8-$AL$8)*($AN$8-$AM$8))),$AM$8)</f>
        <v>0.878409865439738</v>
      </c>
      <c r="AO403" s="0" t="n">
        <f aca="false">IFERROR(IF(AX403&lt;($AM$9-$AL$9)/($AN$9-$AL$9),$AL$9+SQRT(AX403*($AN$9-$AL$9)*($AM$9-$AL$9)),$AN$9-SQRT((1-AX403)*($AN$9-$AL$9)*($AN$9-$AM$9))),$AM$9)</f>
        <v>1.26641802462736</v>
      </c>
      <c r="AP403" s="0" t="n">
        <f aca="false">IFERROR(IF(AY403&lt;($AM$10-$AL$10)/($AN$10-$AL$10),$AL$10+SQRT(AY403*($AN$10-$AL$10)*($AM$10-$AL$10)),$AN$10-SQRT((1-AY403)*($AN$10-$AL$10)*($AN$10-$AM$10))),$AM$10)</f>
        <v>0.709841349631416</v>
      </c>
      <c r="AQ403" s="0" t="n">
        <f aca="false">IFERROR(IF(AZ403&lt;($AM$11-$AL$11)/($AN$11-$AL$11),$AL$11+SQRT(AZ403*($AN$11-$AL$11)*($AM$11-$AL$11)),$AN$11-SQRT((1-AZ403)*($AN$11-$AL$11)*($AN$11-$AM$11))),$AM$11)</f>
        <v>0.77195941771932</v>
      </c>
      <c r="AR403" s="0" t="n">
        <f aca="false">SUMPRODUCT((B24:B31&lt;=$B$6)*(C24:C31*AM403+D24:D31*AO403*$B$8*AQ403)/(1+AL403/100)^B24:B31)+C32*AM403*AP403/(1+AL403/100)^$B$6</f>
        <v>7962695.04603005</v>
      </c>
      <c r="AS403" s="0" t="n">
        <f aca="false">SUMPRODUCT((K24:K26&lt;=$B$6)*(L24:L26*AN403+M24:M26*AO403*$B$8*AQ403)/(1+AL403/100)^K24:K26)+L27*AN403*AP403/(1+AL403/100)^$B$6</f>
        <v>7384334.3435232</v>
      </c>
      <c r="AT403" s="0" t="n">
        <f aca="false">AS403-AR403</f>
        <v>-578360.702506846</v>
      </c>
      <c r="AU403" s="0" t="n">
        <f aca="true">RAND()</f>
        <v>0.949619479862412</v>
      </c>
      <c r="AV403" s="0" t="n">
        <f aca="true">RAND()</f>
        <v>0.639771308909917</v>
      </c>
      <c r="AW403" s="0" t="n">
        <f aca="true">RAND()</f>
        <v>0.0683122999808644</v>
      </c>
      <c r="AX403" s="0" t="n">
        <f aca="true">RAND()</f>
        <v>0.641238323605588</v>
      </c>
      <c r="AY403" s="0" t="n">
        <f aca="true">RAND()</f>
        <v>0.176133568060536</v>
      </c>
      <c r="AZ403" s="0" t="n">
        <f aca="true">RAND()</f>
        <v>0.787744868706483</v>
      </c>
    </row>
    <row r="404" customFormat="false" ht="15" hidden="false" customHeight="false" outlineLevel="0" collapsed="false">
      <c r="AK404" s="0" t="n">
        <v>391</v>
      </c>
      <c r="AL404" s="0" t="n">
        <f aca="false">IFERROR(IF(AU404&lt;($AM$6-$AL$6)/($AN$6-$AL$6),$AL$6+SQRT(AU404*($AN$6-$AL$6)*($AM$6-$AL$6)),$AN$6-SQRT((1-AU404)*($AN$6-$AL$6)*($AN$6-$AM$6))),$AM$6)</f>
        <v>2.61018388243695</v>
      </c>
      <c r="AM404" s="0" t="n">
        <f aca="false">IFERROR(IF(AV404&lt;($AM$7-$AL$7)/($AN$7-$AL$7),$AL$7+SQRT(AV404*($AN$7-$AL$7)*($AM$7-$AL$7)),$AN$7-SQRT((1-AV404)*($AN$7-$AL$7)*($AN$7-$AM$7))),$AM$7)</f>
        <v>1.05410944171882</v>
      </c>
      <c r="AN404" s="0" t="n">
        <f aca="false">IFERROR(IF(AW404&lt;($AM$8-$AL$8)/($AN$8-$AL$8),$AL$8+SQRT(AW404*($AN$8-$AL$8)*($AM$8-$AL$8)),$AN$8-SQRT((1-AW404)*($AN$8-$AL$8)*($AN$8-$AM$8))),$AM$8)</f>
        <v>1.00034563384206</v>
      </c>
      <c r="AO404" s="0" t="n">
        <f aca="false">IFERROR(IF(AX404&lt;($AM$9-$AL$9)/($AN$9-$AL$9),$AL$9+SQRT(AX404*($AN$9-$AL$9)*($AM$9-$AL$9)),$AN$9-SQRT((1-AX404)*($AN$9-$AL$9)*($AN$9-$AM$9))),$AM$9)</f>
        <v>1.11477539137579</v>
      </c>
      <c r="AP404" s="0" t="n">
        <f aca="false">IFERROR(IF(AY404&lt;($AM$10-$AL$10)/($AN$10-$AL$10),$AL$10+SQRT(AY404*($AN$10-$AL$10)*($AM$10-$AL$10)),$AN$10-SQRT((1-AY404)*($AN$10-$AL$10)*($AN$10-$AM$10))),$AM$10)</f>
        <v>0.929806782401587</v>
      </c>
      <c r="AQ404" s="0" t="n">
        <f aca="false">IFERROR(IF(AZ404&lt;($AM$11-$AL$11)/($AN$11-$AL$11),$AL$11+SQRT(AZ404*($AN$11-$AL$11)*($AM$11-$AL$11)),$AN$11-SQRT((1-AZ404)*($AN$11-$AL$11)*($AN$11-$AM$11))),$AM$11)</f>
        <v>0.940871437121585</v>
      </c>
      <c r="AR404" s="0" t="n">
        <f aca="false">SUMPRODUCT((B24:B31&lt;=$B$6)*(C24:C31*AM404+D24:D31*AO404*$B$8*AQ404)/(1+AL404/100)^B24:B31)+C32*AM404*AP404/(1+AL404/100)^$B$6</f>
        <v>9519469.33099338</v>
      </c>
      <c r="AS404" s="0" t="n">
        <f aca="false">SUMPRODUCT((K24:K26&lt;=$B$6)*(L24:L26*AN404+M24:M26*AO404*$B$8*AQ404)/(1+AL404/100)^K24:K26)+L27*AN404*AP404/(1+AL404/100)^$B$6</f>
        <v>8046462.66265314</v>
      </c>
      <c r="AT404" s="0" t="n">
        <f aca="false">AS404-AR404</f>
        <v>-1473006.66834024</v>
      </c>
      <c r="AU404" s="0" t="n">
        <f aca="true">RAND()</f>
        <v>0.074464874077167</v>
      </c>
      <c r="AV404" s="0" t="n">
        <f aca="true">RAND()</f>
        <v>0.658905681566987</v>
      </c>
      <c r="AW404" s="0" t="n">
        <f aca="true">RAND()</f>
        <v>0.445979532962482</v>
      </c>
      <c r="AX404" s="0" t="n">
        <f aca="true">RAND()</f>
        <v>0.477584928190744</v>
      </c>
      <c r="AY404" s="0" t="n">
        <f aca="true">RAND()</f>
        <v>0.738935480793622</v>
      </c>
      <c r="AZ404" s="0" t="n">
        <f aca="true">RAND()</f>
        <v>0.985729849191565</v>
      </c>
    </row>
    <row r="405" customFormat="false" ht="15" hidden="false" customHeight="false" outlineLevel="0" collapsed="false">
      <c r="AK405" s="0" t="n">
        <v>392</v>
      </c>
      <c r="AL405" s="0" t="n">
        <f aca="false">IFERROR(IF(AU405&lt;($AM$6-$AL$6)/($AN$6-$AL$6),$AL$6+SQRT(AU405*($AN$6-$AL$6)*($AM$6-$AL$6)),$AN$6-SQRT((1-AU405)*($AN$6-$AL$6)*($AN$6-$AM$6))),$AM$6)</f>
        <v>5.63254379041408</v>
      </c>
      <c r="AM405" s="0" t="n">
        <f aca="false">IFERROR(IF(AV405&lt;($AM$7-$AL$7)/($AN$7-$AL$7),$AL$7+SQRT(AV405*($AN$7-$AL$7)*($AM$7-$AL$7)),$AN$7-SQRT((1-AV405)*($AN$7-$AL$7)*($AN$7-$AM$7))),$AM$7)</f>
        <v>0.972393044009666</v>
      </c>
      <c r="AN405" s="0" t="n">
        <f aca="false">IFERROR(IF(AW405&lt;($AM$8-$AL$8)/($AN$8-$AL$8),$AL$8+SQRT(AW405*($AN$8-$AL$8)*($AM$8-$AL$8)),$AN$8-SQRT((1-AW405)*($AN$8-$AL$8)*($AN$8-$AM$8))),$AM$8)</f>
        <v>1.09902228160748</v>
      </c>
      <c r="AO405" s="0" t="n">
        <f aca="false">IFERROR(IF(AX405&lt;($AM$9-$AL$9)/($AN$9-$AL$9),$AL$9+SQRT(AX405*($AN$9-$AL$9)*($AM$9-$AL$9)),$AN$9-SQRT((1-AX405)*($AN$9-$AL$9)*($AN$9-$AM$9))),$AM$9)</f>
        <v>1.43962051112988</v>
      </c>
      <c r="AP405" s="0" t="n">
        <f aca="false">IFERROR(IF(AY405&lt;($AM$10-$AL$10)/($AN$10-$AL$10),$AL$10+SQRT(AY405*($AN$10-$AL$10)*($AM$10-$AL$10)),$AN$10-SQRT((1-AY405)*($AN$10-$AL$10)*($AN$10-$AM$10))),$AM$10)</f>
        <v>0.648712723227962</v>
      </c>
      <c r="AQ405" s="0" t="n">
        <f aca="false">IFERROR(IF(AZ405&lt;($AM$11-$AL$11)/($AN$11-$AL$11),$AL$11+SQRT(AZ405*($AN$11-$AL$11)*($AM$11-$AL$11)),$AN$11-SQRT((1-AZ405)*($AN$11-$AL$11)*($AN$11-$AM$11))),$AM$11)</f>
        <v>0.651534361244259</v>
      </c>
      <c r="AR405" s="0" t="n">
        <f aca="false">SUMPRODUCT((B24:B31&lt;=$B$6)*(C24:C31*AM405+D24:D31*AO405*$B$8*AQ405)/(1+AL405/100)^B24:B31)+C32*AM405*AP405/(1+AL405/100)^$B$6</f>
        <v>7506268.90219817</v>
      </c>
      <c r="AS405" s="0" t="n">
        <f aca="false">SUMPRODUCT((K24:K26&lt;=$B$6)*(L24:L26*AN405+M24:M26*AO405*$B$8*AQ405)/(1+AL405/100)^K24:K26)+L27*AN405*AP405/(1+AL405/100)^$B$6</f>
        <v>9239926.06705912</v>
      </c>
      <c r="AT405" s="0" t="n">
        <f aca="false">AS405-AR405</f>
        <v>1733657.16486095</v>
      </c>
      <c r="AU405" s="0" t="n">
        <f aca="true">RAND()</f>
        <v>0.906503175743246</v>
      </c>
      <c r="AV405" s="0" t="n">
        <f aca="true">RAND()</f>
        <v>0.330215129143539</v>
      </c>
      <c r="AW405" s="0" t="n">
        <f aca="true">RAND()</f>
        <v>0.797384253768802</v>
      </c>
      <c r="AX405" s="0" t="n">
        <f aca="true">RAND()</f>
        <v>0.790649885635777</v>
      </c>
      <c r="AY405" s="0" t="n">
        <f aca="true">RAND()</f>
        <v>0.0884618961995061</v>
      </c>
      <c r="AZ405" s="0" t="n">
        <f aca="true">RAND()</f>
        <v>0.504374280026749</v>
      </c>
    </row>
    <row r="406" customFormat="false" ht="15" hidden="false" customHeight="false" outlineLevel="0" collapsed="false">
      <c r="AK406" s="0" t="n">
        <v>393</v>
      </c>
      <c r="AL406" s="0" t="n">
        <f aca="false">IFERROR(IF(AU406&lt;($AM$6-$AL$6)/($AN$6-$AL$6),$AL$6+SQRT(AU406*($AN$6-$AL$6)*($AM$6-$AL$6)),$AN$6-SQRT((1-AU406)*($AN$6-$AL$6)*($AN$6-$AM$6))),$AM$6)</f>
        <v>3.85638138520639</v>
      </c>
      <c r="AM406" s="0" t="n">
        <f aca="false">IFERROR(IF(AV406&lt;($AM$7-$AL$7)/($AN$7-$AL$7),$AL$7+SQRT(AV406*($AN$7-$AL$7)*($AM$7-$AL$7)),$AN$7-SQRT((1-AV406)*($AN$7-$AL$7)*($AN$7-$AM$7))),$AM$7)</f>
        <v>1.09623175999025</v>
      </c>
      <c r="AN406" s="0" t="n">
        <f aca="false">IFERROR(IF(AW406&lt;($AM$8-$AL$8)/($AN$8-$AL$8),$AL$8+SQRT(AW406*($AN$8-$AL$8)*($AM$8-$AL$8)),$AN$8-SQRT((1-AW406)*($AN$8-$AL$8)*($AN$8-$AM$8))),$AM$8)</f>
        <v>1.0007680050598</v>
      </c>
      <c r="AO406" s="0" t="n">
        <f aca="false">IFERROR(IF(AX406&lt;($AM$9-$AL$9)/($AN$9-$AL$9),$AL$9+SQRT(AX406*($AN$9-$AL$9)*($AM$9-$AL$9)),$AN$9-SQRT((1-AX406)*($AN$9-$AL$9)*($AN$9-$AM$9))),$AM$9)</f>
        <v>1.28247573812308</v>
      </c>
      <c r="AP406" s="0" t="n">
        <f aca="false">IFERROR(IF(AY406&lt;($AM$10-$AL$10)/($AN$10-$AL$10),$AL$10+SQRT(AY406*($AN$10-$AL$10)*($AM$10-$AL$10)),$AN$10-SQRT((1-AY406)*($AN$10-$AL$10)*($AN$10-$AM$10))),$AM$10)</f>
        <v>0.873090793775948</v>
      </c>
      <c r="AQ406" s="0" t="n">
        <f aca="false">IFERROR(IF(AZ406&lt;($AM$11-$AL$11)/($AN$11-$AL$11),$AL$11+SQRT(AZ406*($AN$11-$AL$11)*($AM$11-$AL$11)),$AN$11-SQRT((1-AZ406)*($AN$11-$AL$11)*($AN$11-$AM$11))),$AM$11)</f>
        <v>0.797267827551936</v>
      </c>
      <c r="AR406" s="0" t="n">
        <f aca="false">SUMPRODUCT((B24:B31&lt;=$B$6)*(C24:C31*AM406+D24:D31*AO406*$B$8*AQ406)/(1+AL406/100)^B24:B31)+C32*AM406*AP406/(1+AL406/100)^$B$6</f>
        <v>9190972.84817328</v>
      </c>
      <c r="AS406" s="0" t="n">
        <f aca="false">SUMPRODUCT((K24:K26&lt;=$B$6)*(L24:L26*AN406+M24:M26*AO406*$B$8*AQ406)/(1+AL406/100)^K24:K26)+L27*AN406*AP406/(1+AL406/100)^$B$6</f>
        <v>8228368.53005983</v>
      </c>
      <c r="AT406" s="0" t="n">
        <f aca="false">AS406-AR406</f>
        <v>-962604.318113442</v>
      </c>
      <c r="AU406" s="0" t="n">
        <f aca="true">RAND()</f>
        <v>0.505883100236156</v>
      </c>
      <c r="AV406" s="0" t="n">
        <f aca="true">RAND()</f>
        <v>0.789825141016041</v>
      </c>
      <c r="AW406" s="0" t="n">
        <f aca="true">RAND()</f>
        <v>0.447852557316686</v>
      </c>
      <c r="AX406" s="0" t="n">
        <f aca="true">RAND()</f>
        <v>0.656772622411991</v>
      </c>
      <c r="AY406" s="0" t="n">
        <f aca="true">RAND()</f>
        <v>0.556786961601467</v>
      </c>
      <c r="AZ406" s="0" t="n">
        <f aca="true">RAND()</f>
        <v>0.832243535732605</v>
      </c>
    </row>
    <row r="407" customFormat="false" ht="15" hidden="false" customHeight="false" outlineLevel="0" collapsed="false">
      <c r="AK407" s="0" t="n">
        <v>394</v>
      </c>
      <c r="AL407" s="0" t="n">
        <f aca="false">IFERROR(IF(AU407&lt;($AM$6-$AL$6)/($AN$6-$AL$6),$AL$6+SQRT(AU407*($AN$6-$AL$6)*($AM$6-$AL$6)),$AN$6-SQRT((1-AU407)*($AN$6-$AL$6)*($AN$6-$AM$6))),$AM$6)</f>
        <v>3.00025060928933</v>
      </c>
      <c r="AM407" s="0" t="n">
        <f aca="false">IFERROR(IF(AV407&lt;($AM$7-$AL$7)/($AN$7-$AL$7),$AL$7+SQRT(AV407*($AN$7-$AL$7)*($AM$7-$AL$7)),$AN$7-SQRT((1-AV407)*($AN$7-$AL$7)*($AN$7-$AM$7))),$AM$7)</f>
        <v>0.997746959514483</v>
      </c>
      <c r="AN407" s="0" t="n">
        <f aca="false">IFERROR(IF(AW407&lt;($AM$8-$AL$8)/($AN$8-$AL$8),$AL$8+SQRT(AW407*($AN$8-$AL$8)*($AM$8-$AL$8)),$AN$8-SQRT((1-AW407)*($AN$8-$AL$8)*($AN$8-$AM$8))),$AM$8)</f>
        <v>0.989724821355966</v>
      </c>
      <c r="AO407" s="0" t="n">
        <f aca="false">IFERROR(IF(AX407&lt;($AM$9-$AL$9)/($AN$9-$AL$9),$AL$9+SQRT(AX407*($AN$9-$AL$9)*($AM$9-$AL$9)),$AN$9-SQRT((1-AX407)*($AN$9-$AL$9)*($AN$9-$AM$9))),$AM$9)</f>
        <v>1.26231910109661</v>
      </c>
      <c r="AP407" s="0" t="n">
        <f aca="false">IFERROR(IF(AY407&lt;($AM$10-$AL$10)/($AN$10-$AL$10),$AL$10+SQRT(AY407*($AN$10-$AL$10)*($AM$10-$AL$10)),$AN$10-SQRT((1-AY407)*($AN$10-$AL$10)*($AN$10-$AM$10))),$AM$10)</f>
        <v>0.722950965355213</v>
      </c>
      <c r="AQ407" s="0" t="n">
        <f aca="false">IFERROR(IF(AZ407&lt;($AM$11-$AL$11)/($AN$11-$AL$11),$AL$11+SQRT(AZ407*($AN$11-$AL$11)*($AM$11-$AL$11)),$AN$11-SQRT((1-AZ407)*($AN$11-$AL$11)*($AN$11-$AM$11))),$AM$11)</f>
        <v>0.633813400049823</v>
      </c>
      <c r="AR407" s="0" t="n">
        <f aca="false">SUMPRODUCT((B24:B31&lt;=$B$6)*(C24:C31*AM407+D24:D31*AO407*$B$8*AQ407)/(1+AL407/100)^B24:B31)+C32*AM407*AP407/(1+AL407/100)^$B$6</f>
        <v>8760166.09529008</v>
      </c>
      <c r="AS407" s="0" t="n">
        <f aca="false">SUMPRODUCT((K24:K26&lt;=$B$6)*(L24:L26*AN407+M24:M26*AO407*$B$8*AQ407)/(1+AL407/100)^K24:K26)+L27*AN407*AP407/(1+AL407/100)^$B$6</f>
        <v>8161584.95312044</v>
      </c>
      <c r="AT407" s="0" t="n">
        <f aca="false">AS407-AR407</f>
        <v>-598581.142169638</v>
      </c>
      <c r="AU407" s="0" t="n">
        <f aca="true">RAND()</f>
        <v>0.200100240575481</v>
      </c>
      <c r="AV407" s="0" t="n">
        <f aca="true">RAND()</f>
        <v>0.434487333302474</v>
      </c>
      <c r="AW407" s="0" t="n">
        <f aca="true">RAND()</f>
        <v>0.399950087095034</v>
      </c>
      <c r="AX407" s="0" t="n">
        <f aca="true">RAND()</f>
        <v>0.637217927595389</v>
      </c>
      <c r="AY407" s="0" t="n">
        <f aca="true">RAND()</f>
        <v>0.198828531811285</v>
      </c>
      <c r="AZ407" s="0" t="n">
        <f aca="true">RAND()</f>
        <v>0.454821983889074</v>
      </c>
    </row>
    <row r="408" customFormat="false" ht="15" hidden="false" customHeight="false" outlineLevel="0" collapsed="false">
      <c r="AK408" s="0" t="n">
        <v>395</v>
      </c>
      <c r="AL408" s="0" t="n">
        <f aca="false">IFERROR(IF(AU408&lt;($AM$6-$AL$6)/($AN$6-$AL$6),$AL$6+SQRT(AU408*($AN$6-$AL$6)*($AM$6-$AL$6)),$AN$6-SQRT((1-AU408)*($AN$6-$AL$6)*($AN$6-$AM$6))),$AM$6)</f>
        <v>3.13104524269605</v>
      </c>
      <c r="AM408" s="0" t="n">
        <f aca="false">IFERROR(IF(AV408&lt;($AM$7-$AL$7)/($AN$7-$AL$7),$AL$7+SQRT(AV408*($AN$7-$AL$7)*($AM$7-$AL$7)),$AN$7-SQRT((1-AV408)*($AN$7-$AL$7)*($AN$7-$AM$7))),$AM$7)</f>
        <v>0.894757910840306</v>
      </c>
      <c r="AN408" s="0" t="n">
        <f aca="false">IFERROR(IF(AW408&lt;($AM$8-$AL$8)/($AN$8-$AL$8),$AL$8+SQRT(AW408*($AN$8-$AL$8)*($AM$8-$AL$8)),$AN$8-SQRT((1-AW408)*($AN$8-$AL$8)*($AN$8-$AM$8))),$AM$8)</f>
        <v>1.18547695826569</v>
      </c>
      <c r="AO408" s="0" t="n">
        <f aca="false">IFERROR(IF(AX408&lt;($AM$9-$AL$9)/($AN$9-$AL$9),$AL$9+SQRT(AX408*($AN$9-$AL$9)*($AM$9-$AL$9)),$AN$9-SQRT((1-AX408)*($AN$9-$AL$9)*($AN$9-$AM$9))),$AM$9)</f>
        <v>1.05530810867182</v>
      </c>
      <c r="AP408" s="0" t="n">
        <f aca="false">IFERROR(IF(AY408&lt;($AM$10-$AL$10)/($AN$10-$AL$10),$AL$10+SQRT(AY408*($AN$10-$AL$10)*($AM$10-$AL$10)),$AN$10-SQRT((1-AY408)*($AN$10-$AL$10)*($AN$10-$AM$10))),$AM$10)</f>
        <v>0.695797800068967</v>
      </c>
      <c r="AQ408" s="0" t="n">
        <f aca="false">IFERROR(IF(AZ408&lt;($AM$11-$AL$11)/($AN$11-$AL$11),$AL$11+SQRT(AZ408*($AN$11-$AL$11)*($AM$11-$AL$11)),$AN$11-SQRT((1-AZ408)*($AN$11-$AL$11)*($AN$11-$AM$11))),$AM$11)</f>
        <v>0.719457013624127</v>
      </c>
      <c r="AR408" s="0" t="n">
        <f aca="false">SUMPRODUCT((B24:B31&lt;=$B$6)*(C24:C31*AM408+D24:D31*AO408*$B$8*AQ408)/(1+AL408/100)^B24:B31)+C32*AM408*AP408/(1+AL408/100)^$B$6</f>
        <v>7810382.25746713</v>
      </c>
      <c r="AS408" s="0" t="n">
        <f aca="false">SUMPRODUCT((K24:K26&lt;=$B$6)*(L24:L26*AN408+M24:M26*AO408*$B$8*AQ408)/(1+AL408/100)^K24:K26)+L27*AN408*AP408/(1+AL408/100)^$B$6</f>
        <v>9791804.06016963</v>
      </c>
      <c r="AT408" s="0" t="n">
        <f aca="false">AS408-AR408</f>
        <v>1981421.8027025</v>
      </c>
      <c r="AU408" s="0" t="n">
        <f aca="true">RAND()</f>
        <v>0.251559454296757</v>
      </c>
      <c r="AV408" s="0" t="n">
        <f aca="true">RAND()</f>
        <v>0.0997673518535494</v>
      </c>
      <c r="AW408" s="0" t="n">
        <f aca="true">RAND()</f>
        <v>0.962993574092017</v>
      </c>
      <c r="AX408" s="0" t="n">
        <f aca="true">RAND()</f>
        <v>0.40503815363919</v>
      </c>
      <c r="AY408" s="0" t="n">
        <f aca="true">RAND()</f>
        <v>0.153347114047388</v>
      </c>
      <c r="AZ408" s="0" t="n">
        <f aca="true">RAND()</f>
        <v>0.678757684878803</v>
      </c>
    </row>
    <row r="409" customFormat="false" ht="15" hidden="false" customHeight="false" outlineLevel="0" collapsed="false">
      <c r="AK409" s="0" t="n">
        <v>396</v>
      </c>
      <c r="AL409" s="0" t="n">
        <f aca="false">IFERROR(IF(AU409&lt;($AM$6-$AL$6)/($AN$6-$AL$6),$AL$6+SQRT(AU409*($AN$6-$AL$6)*($AM$6-$AL$6)),$AN$6-SQRT((1-AU409)*($AN$6-$AL$6)*($AN$6-$AM$6))),$AM$6)</f>
        <v>3.82268753929047</v>
      </c>
      <c r="AM409" s="0" t="n">
        <f aca="false">IFERROR(IF(AV409&lt;($AM$7-$AL$7)/($AN$7-$AL$7),$AL$7+SQRT(AV409*($AN$7-$AL$7)*($AM$7-$AL$7)),$AN$7-SQRT((1-AV409)*($AN$7-$AL$7)*($AN$7-$AM$7))),$AM$7)</f>
        <v>0.985734413045734</v>
      </c>
      <c r="AN409" s="0" t="n">
        <f aca="false">IFERROR(IF(AW409&lt;($AM$8-$AL$8)/($AN$8-$AL$8),$AL$8+SQRT(AW409*($AN$8-$AL$8)*($AM$8-$AL$8)),$AN$8-SQRT((1-AW409)*($AN$8-$AL$8)*($AN$8-$AM$8))),$AM$8)</f>
        <v>1.12979802427522</v>
      </c>
      <c r="AO409" s="0" t="n">
        <f aca="false">IFERROR(IF(AX409&lt;($AM$9-$AL$9)/($AN$9-$AL$9),$AL$9+SQRT(AX409*($AN$9-$AL$9)*($AM$9-$AL$9)),$AN$9-SQRT((1-AX409)*($AN$9-$AL$9)*($AN$9-$AM$9))),$AM$9)</f>
        <v>0.949747477646796</v>
      </c>
      <c r="AP409" s="0" t="n">
        <f aca="false">IFERROR(IF(AY409&lt;($AM$10-$AL$10)/($AN$10-$AL$10),$AL$10+SQRT(AY409*($AN$10-$AL$10)*($AM$10-$AL$10)),$AN$10-SQRT((1-AY409)*($AN$10-$AL$10)*($AN$10-$AM$10))),$AM$10)</f>
        <v>0.935442553884233</v>
      </c>
      <c r="AQ409" s="0" t="n">
        <f aca="false">IFERROR(IF(AZ409&lt;($AM$11-$AL$11)/($AN$11-$AL$11),$AL$11+SQRT(AZ409*($AN$11-$AL$11)*($AM$11-$AL$11)),$AN$11-SQRT((1-AZ409)*($AN$11-$AL$11)*($AN$11-$AM$11))),$AM$11)</f>
        <v>0.764710058712339</v>
      </c>
      <c r="AR409" s="0" t="n">
        <f aca="false">SUMPRODUCT((B24:B31&lt;=$B$6)*(C24:C31*AM409+D24:D31*AO409*$B$8*AQ409)/(1+AL409/100)^B24:B31)+C32*AM409*AP409/(1+AL409/100)^$B$6</f>
        <v>8220190.60899905</v>
      </c>
      <c r="AS409" s="0" t="n">
        <f aca="false">SUMPRODUCT((K24:K26&lt;=$B$6)*(L24:L26*AN409+M24:M26*AO409*$B$8*AQ409)/(1+AL409/100)^K24:K26)+L27*AN409*AP409/(1+AL409/100)^$B$6</f>
        <v>9196674.1828321</v>
      </c>
      <c r="AT409" s="0" t="n">
        <f aca="false">AS409-AR409</f>
        <v>976483.573833046</v>
      </c>
      <c r="AU409" s="0" t="n">
        <f aca="true">RAND()</f>
        <v>0.495234276350997</v>
      </c>
      <c r="AV409" s="0" t="n">
        <f aca="true">RAND()</f>
        <v>0.38330302432715</v>
      </c>
      <c r="AW409" s="0" t="n">
        <f aca="true">RAND()</f>
        <v>0.87156875583875</v>
      </c>
      <c r="AX409" s="0" t="n">
        <f aca="true">RAND()</f>
        <v>0.269697058199541</v>
      </c>
      <c r="AY409" s="0" t="n">
        <f aca="true">RAND()</f>
        <v>0.758440870932892</v>
      </c>
      <c r="AZ409" s="0" t="n">
        <f aca="true">RAND()</f>
        <v>0.774035279709588</v>
      </c>
    </row>
    <row r="410" customFormat="false" ht="15" hidden="false" customHeight="false" outlineLevel="0" collapsed="false">
      <c r="AK410" s="0" t="n">
        <v>397</v>
      </c>
      <c r="AL410" s="0" t="n">
        <f aca="false">IFERROR(IF(AU410&lt;($AM$6-$AL$6)/($AN$6-$AL$6),$AL$6+SQRT(AU410*($AN$6-$AL$6)*($AM$6-$AL$6)),$AN$6-SQRT((1-AU410)*($AN$6-$AL$6)*($AN$6-$AM$6))),$AM$6)</f>
        <v>5.27504625318699</v>
      </c>
      <c r="AM410" s="0" t="n">
        <f aca="false">IFERROR(IF(AV410&lt;($AM$7-$AL$7)/($AN$7-$AL$7),$AL$7+SQRT(AV410*($AN$7-$AL$7)*($AM$7-$AL$7)),$AN$7-SQRT((1-AV410)*($AN$7-$AL$7)*($AN$7-$AM$7))),$AM$7)</f>
        <v>1.02488008987141</v>
      </c>
      <c r="AN410" s="0" t="n">
        <f aca="false">IFERROR(IF(AW410&lt;($AM$8-$AL$8)/($AN$8-$AL$8),$AL$8+SQRT(AW410*($AN$8-$AL$8)*($AM$8-$AL$8)),$AN$8-SQRT((1-AW410)*($AN$8-$AL$8)*($AN$8-$AM$8))),$AM$8)</f>
        <v>0.945095228015807</v>
      </c>
      <c r="AO410" s="0" t="n">
        <f aca="false">IFERROR(IF(AX410&lt;($AM$9-$AL$9)/($AN$9-$AL$9),$AL$9+SQRT(AX410*($AN$9-$AL$9)*($AM$9-$AL$9)),$AN$9-SQRT((1-AX410)*($AN$9-$AL$9)*($AN$9-$AM$9))),$AM$9)</f>
        <v>0.800178387110628</v>
      </c>
      <c r="AP410" s="0" t="n">
        <f aca="false">IFERROR(IF(AY410&lt;($AM$10-$AL$10)/($AN$10-$AL$10),$AL$10+SQRT(AY410*($AN$10-$AL$10)*($AM$10-$AL$10)),$AN$10-SQRT((1-AY410)*($AN$10-$AL$10)*($AN$10-$AM$10))),$AM$10)</f>
        <v>0.897608773054283</v>
      </c>
      <c r="AQ410" s="0" t="n">
        <f aca="false">IFERROR(IF(AZ410&lt;($AM$11-$AL$11)/($AN$11-$AL$11),$AL$11+SQRT(AZ410*($AN$11-$AL$11)*($AM$11-$AL$11)),$AN$11-SQRT((1-AZ410)*($AN$11-$AL$11)*($AN$11-$AM$11))),$AM$11)</f>
        <v>0.543462579017787</v>
      </c>
      <c r="AR410" s="0" t="n">
        <f aca="false">SUMPRODUCT((B24:B31&lt;=$B$6)*(C24:C31*AM410+D24:D31*AO410*$B$8*AQ410)/(1+AL410/100)^B24:B31)+C32*AM410*AP410/(1+AL410/100)^$B$6</f>
        <v>7895233.45177698</v>
      </c>
      <c r="AS410" s="0" t="n">
        <f aca="false">SUMPRODUCT((K24:K26&lt;=$B$6)*(L24:L26*AN410+M24:M26*AO410*$B$8*AQ410)/(1+AL410/100)^K24:K26)+L27*AN410*AP410/(1+AL410/100)^$B$6</f>
        <v>7807386.68668236</v>
      </c>
      <c r="AT410" s="0" t="n">
        <f aca="false">AS410-AR410</f>
        <v>-87846.7650946239</v>
      </c>
      <c r="AU410" s="0" t="n">
        <f aca="true">RAND()</f>
        <v>0.851226728567788</v>
      </c>
      <c r="AV410" s="0" t="n">
        <f aca="true">RAND()</f>
        <v>0.54952023167731</v>
      </c>
      <c r="AW410" s="0" t="n">
        <f aca="true">RAND()</f>
        <v>0.233918057699544</v>
      </c>
      <c r="AX410" s="0" t="n">
        <f aca="true">RAND()</f>
        <v>0.120142752117784</v>
      </c>
      <c r="AY410" s="0" t="n">
        <f aca="true">RAND()</f>
        <v>0.632370945638928</v>
      </c>
      <c r="AZ410" s="0" t="n">
        <f aca="true">RAND()</f>
        <v>0.241934805640784</v>
      </c>
    </row>
    <row r="411" customFormat="false" ht="15" hidden="false" customHeight="false" outlineLevel="0" collapsed="false">
      <c r="AK411" s="0" t="n">
        <v>398</v>
      </c>
      <c r="AL411" s="0" t="n">
        <f aca="false">IFERROR(IF(AU411&lt;($AM$6-$AL$6)/($AN$6-$AL$6),$AL$6+SQRT(AU411*($AN$6-$AL$6)*($AM$6-$AL$6)),$AN$6-SQRT((1-AU411)*($AN$6-$AL$6)*($AN$6-$AM$6))),$AM$6)</f>
        <v>4.26746911070697</v>
      </c>
      <c r="AM411" s="0" t="n">
        <f aca="false">IFERROR(IF(AV411&lt;($AM$7-$AL$7)/($AN$7-$AL$7),$AL$7+SQRT(AV411*($AN$7-$AL$7)*($AM$7-$AL$7)),$AN$7-SQRT((1-AV411)*($AN$7-$AL$7)*($AN$7-$AM$7))),$AM$7)</f>
        <v>0.98929675762448</v>
      </c>
      <c r="AN411" s="0" t="n">
        <f aca="false">IFERROR(IF(AW411&lt;($AM$8-$AL$8)/($AN$8-$AL$8),$AL$8+SQRT(AW411*($AN$8-$AL$8)*($AM$8-$AL$8)),$AN$8-SQRT((1-AW411)*($AN$8-$AL$8)*($AN$8-$AM$8))),$AM$8)</f>
        <v>1.06239118963043</v>
      </c>
      <c r="AO411" s="0" t="n">
        <f aca="false">IFERROR(IF(AX411&lt;($AM$9-$AL$9)/($AN$9-$AL$9),$AL$9+SQRT(AX411*($AN$9-$AL$9)*($AM$9-$AL$9)),$AN$9-SQRT((1-AX411)*($AN$9-$AL$9)*($AN$9-$AM$9))),$AM$9)</f>
        <v>1.48721795728093</v>
      </c>
      <c r="AP411" s="0" t="n">
        <f aca="false">IFERROR(IF(AY411&lt;($AM$10-$AL$10)/($AN$10-$AL$10),$AL$10+SQRT(AY411*($AN$10-$AL$10)*($AM$10-$AL$10)),$AN$10-SQRT((1-AY411)*($AN$10-$AL$10)*($AN$10-$AM$10))),$AM$10)</f>
        <v>0.782008739769848</v>
      </c>
      <c r="AQ411" s="0" t="n">
        <f aca="false">IFERROR(IF(AZ411&lt;($AM$11-$AL$11)/($AN$11-$AL$11),$AL$11+SQRT(AZ411*($AN$11-$AL$11)*($AM$11-$AL$11)),$AN$11-SQRT((1-AZ411)*($AN$11-$AL$11)*($AN$11-$AM$11))),$AM$11)</f>
        <v>0.59930152076569</v>
      </c>
      <c r="AR411" s="0" t="n">
        <f aca="false">SUMPRODUCT((B24:B31&lt;=$B$6)*(C24:C31*AM411+D24:D31*AO411*$B$8*AQ411)/(1+AL411/100)^B24:B31)+C32*AM411*AP411/(1+AL411/100)^$B$6</f>
        <v>8116917.59044095</v>
      </c>
      <c r="AS411" s="0" t="n">
        <f aca="false">SUMPRODUCT((K24:K26&lt;=$B$6)*(L24:L26*AN411+M24:M26*AO411*$B$8*AQ411)/(1+AL411/100)^K24:K26)+L27*AN411*AP411/(1+AL411/100)^$B$6</f>
        <v>8808791.97398225</v>
      </c>
      <c r="AT411" s="0" t="n">
        <f aca="false">AS411-AR411</f>
        <v>691874.383541301</v>
      </c>
      <c r="AU411" s="0" t="n">
        <f aca="true">RAND()</f>
        <v>0.626663746952972</v>
      </c>
      <c r="AV411" s="0" t="n">
        <f aca="true">RAND()</f>
        <v>0.398147360523792</v>
      </c>
      <c r="AW411" s="0" t="n">
        <f aca="true">RAND()</f>
        <v>0.687137193526366</v>
      </c>
      <c r="AX411" s="0" t="n">
        <f aca="true">RAND()</f>
        <v>0.824703051109905</v>
      </c>
      <c r="AY411" s="0" t="n">
        <f aca="true">RAND()</f>
        <v>0.318115717226312</v>
      </c>
      <c r="AZ411" s="0" t="n">
        <f aca="true">RAND()</f>
        <v>0.365638368704713</v>
      </c>
    </row>
    <row r="412" customFormat="false" ht="15" hidden="false" customHeight="false" outlineLevel="0" collapsed="false">
      <c r="AK412" s="0" t="n">
        <v>399</v>
      </c>
      <c r="AL412" s="0" t="n">
        <f aca="false">IFERROR(IF(AU412&lt;($AM$6-$AL$6)/($AN$6-$AL$6),$AL$6+SQRT(AU412*($AN$6-$AL$6)*($AM$6-$AL$6)),$AN$6-SQRT((1-AU412)*($AN$6-$AL$6)*($AN$6-$AM$6))),$AM$6)</f>
        <v>5.29184932535903</v>
      </c>
      <c r="AM412" s="0" t="n">
        <f aca="false">IFERROR(IF(AV412&lt;($AM$7-$AL$7)/($AN$7-$AL$7),$AL$7+SQRT(AV412*($AN$7-$AL$7)*($AM$7-$AL$7)),$AN$7-SQRT((1-AV412)*($AN$7-$AL$7)*($AN$7-$AM$7))),$AM$7)</f>
        <v>1.06043857366614</v>
      </c>
      <c r="AN412" s="0" t="n">
        <f aca="false">IFERROR(IF(AW412&lt;($AM$8-$AL$8)/($AN$8-$AL$8),$AL$8+SQRT(AW412*($AN$8-$AL$8)*($AM$8-$AL$8)),$AN$8-SQRT((1-AW412)*($AN$8-$AL$8)*($AN$8-$AM$8))),$AM$8)</f>
        <v>0.901174002975062</v>
      </c>
      <c r="AO412" s="0" t="n">
        <f aca="false">IFERROR(IF(AX412&lt;($AM$9-$AL$9)/($AN$9-$AL$9),$AL$9+SQRT(AX412*($AN$9-$AL$9)*($AM$9-$AL$9)),$AN$9-SQRT((1-AX412)*($AN$9-$AL$9)*($AN$9-$AM$9))),$AM$9)</f>
        <v>1.37659766803142</v>
      </c>
      <c r="AP412" s="0" t="n">
        <f aca="false">IFERROR(IF(AY412&lt;($AM$10-$AL$10)/($AN$10-$AL$10),$AL$10+SQRT(AY412*($AN$10-$AL$10)*($AM$10-$AL$10)),$AN$10-SQRT((1-AY412)*($AN$10-$AL$10)*($AN$10-$AM$10))),$AM$10)</f>
        <v>0.870610294158714</v>
      </c>
      <c r="AQ412" s="0" t="n">
        <f aca="false">IFERROR(IF(AZ412&lt;($AM$11-$AL$11)/($AN$11-$AL$11),$AL$11+SQRT(AZ412*($AN$11-$AL$11)*($AM$11-$AL$11)),$AN$11-SQRT((1-AZ412)*($AN$11-$AL$11)*($AN$11-$AM$11))),$AM$11)</f>
        <v>0.460830167915399</v>
      </c>
      <c r="AR412" s="0" t="n">
        <f aca="false">SUMPRODUCT((B24:B31&lt;=$B$6)*(C24:C31*AM412+D24:D31*AO412*$B$8*AQ412)/(1+AL412/100)^B24:B31)+C32*AM412*AP412/(1+AL412/100)^$B$6</f>
        <v>8206815.76239779</v>
      </c>
      <c r="AS412" s="0" t="n">
        <f aca="false">SUMPRODUCT((K24:K26&lt;=$B$6)*(L24:L26*AN412+M24:M26*AO412*$B$8*AQ412)/(1+AL412/100)^K24:K26)+L27*AN412*AP412/(1+AL412/100)^$B$6</f>
        <v>7471599.37438775</v>
      </c>
      <c r="AT412" s="0" t="n">
        <f aca="false">AS412-AR412</f>
        <v>-735216.388010036</v>
      </c>
      <c r="AU412" s="0" t="n">
        <f aca="true">RAND()</f>
        <v>0.85411106363618</v>
      </c>
      <c r="AV412" s="0" t="n">
        <f aca="true">RAND()</f>
        <v>0.680590805744652</v>
      </c>
      <c r="AW412" s="0" t="n">
        <f aca="true">RAND()</f>
        <v>0.113735320866643</v>
      </c>
      <c r="AX412" s="0" t="n">
        <f aca="true">RAND()</f>
        <v>0.740913021664087</v>
      </c>
      <c r="AY412" s="0" t="n">
        <f aca="true">RAND()</f>
        <v>0.549407960545635</v>
      </c>
      <c r="AZ412" s="0" t="n">
        <f aca="true">RAND()</f>
        <v>0.105576909843654</v>
      </c>
    </row>
    <row r="413" customFormat="false" ht="15" hidden="false" customHeight="false" outlineLevel="0" collapsed="false">
      <c r="AK413" s="0" t="n">
        <v>400</v>
      </c>
      <c r="AL413" s="0" t="n">
        <f aca="false">IFERROR(IF(AU413&lt;($AM$6-$AL$6)/($AN$6-$AL$6),$AL$6+SQRT(AU413*($AN$6-$AL$6)*($AM$6-$AL$6)),$AN$6-SQRT((1-AU413)*($AN$6-$AL$6)*($AN$6-$AM$6))),$AM$6)</f>
        <v>4.60861503275855</v>
      </c>
      <c r="AM413" s="0" t="n">
        <f aca="false">IFERROR(IF(AV413&lt;($AM$7-$AL$7)/($AN$7-$AL$7),$AL$7+SQRT(AV413*($AN$7-$AL$7)*($AM$7-$AL$7)),$AN$7-SQRT((1-AV413)*($AN$7-$AL$7)*($AN$7-$AM$7))),$AM$7)</f>
        <v>0.86758605932497</v>
      </c>
      <c r="AN413" s="0" t="n">
        <f aca="false">IFERROR(IF(AW413&lt;($AM$8-$AL$8)/($AN$8-$AL$8),$AL$8+SQRT(AW413*($AN$8-$AL$8)*($AM$8-$AL$8)),$AN$8-SQRT((1-AW413)*($AN$8-$AL$8)*($AN$8-$AM$8))),$AM$8)</f>
        <v>0.982927136167277</v>
      </c>
      <c r="AO413" s="0" t="n">
        <f aca="false">IFERROR(IF(AX413&lt;($AM$9-$AL$9)/($AN$9-$AL$9),$AL$9+SQRT(AX413*($AN$9-$AL$9)*($AM$9-$AL$9)),$AN$9-SQRT((1-AX413)*($AN$9-$AL$9)*($AN$9-$AM$9))),$AM$9)</f>
        <v>1.30889091469945</v>
      </c>
      <c r="AP413" s="0" t="n">
        <f aca="false">IFERROR(IF(AY413&lt;($AM$10-$AL$10)/($AN$10-$AL$10),$AL$10+SQRT(AY413*($AN$10-$AL$10)*($AM$10-$AL$10)),$AN$10-SQRT((1-AY413)*($AN$10-$AL$10)*($AN$10-$AM$10))),$AM$10)</f>
        <v>0.859077390136184</v>
      </c>
      <c r="AQ413" s="0" t="n">
        <f aca="false">IFERROR(IF(AZ413&lt;($AM$11-$AL$11)/($AN$11-$AL$11),$AL$11+SQRT(AZ413*($AN$11-$AL$11)*($AM$11-$AL$11)),$AN$11-SQRT((1-AZ413)*($AN$11-$AL$11)*($AN$11-$AM$11))),$AM$11)</f>
        <v>0.818798606219082</v>
      </c>
      <c r="AR413" s="0" t="n">
        <f aca="false">SUMPRODUCT((B24:B31&lt;=$B$6)*(C24:C31*AM413+D24:D31*AO413*$B$8*AQ413)/(1+AL413/100)^B24:B31)+C32*AM413*AP413/(1+AL413/100)^$B$6</f>
        <v>7065234.46885698</v>
      </c>
      <c r="AS413" s="0" t="n">
        <f aca="false">SUMPRODUCT((K24:K26&lt;=$B$6)*(L24:L26*AN413+M24:M26*AO413*$B$8*AQ413)/(1+AL413/100)^K24:K26)+L27*AN413*AP413/(1+AL413/100)^$B$6</f>
        <v>8146694.11960936</v>
      </c>
      <c r="AT413" s="0" t="n">
        <f aca="false">AS413-AR413</f>
        <v>1081459.65075238</v>
      </c>
      <c r="AU413" s="0" t="n">
        <f aca="true">RAND()</f>
        <v>0.714063896922579</v>
      </c>
      <c r="AV413" s="0" t="n">
        <f aca="true">RAND()</f>
        <v>0.0507541712786484</v>
      </c>
      <c r="AW413" s="0" t="n">
        <f aca="true">RAND()</f>
        <v>0.371803746070681</v>
      </c>
      <c r="AX413" s="0" t="n">
        <f aca="true">RAND()</f>
        <v>0.681578821476691</v>
      </c>
      <c r="AY413" s="0" t="n">
        <f aca="true">RAND()</f>
        <v>0.515746288428053</v>
      </c>
      <c r="AZ413" s="0" t="n">
        <f aca="true">RAND()</f>
        <v>0.865983897517766</v>
      </c>
    </row>
    <row r="414" customFormat="false" ht="15" hidden="false" customHeight="false" outlineLevel="0" collapsed="false">
      <c r="AK414" s="0" t="n">
        <v>401</v>
      </c>
      <c r="AL414" s="0" t="n">
        <f aca="false">IFERROR(IF(AU414&lt;($AM$6-$AL$6)/($AN$6-$AL$6),$AL$6+SQRT(AU414*($AN$6-$AL$6)*($AM$6-$AL$6)),$AN$6-SQRT((1-AU414)*($AN$6-$AL$6)*($AN$6-$AM$6))),$AM$6)</f>
        <v>3.81930142264819</v>
      </c>
      <c r="AM414" s="0" t="n">
        <f aca="false">IFERROR(IF(AV414&lt;($AM$7-$AL$7)/($AN$7-$AL$7),$AL$7+SQRT(AV414*($AN$7-$AL$7)*($AM$7-$AL$7)),$AN$7-SQRT((1-AV414)*($AN$7-$AL$7)*($AN$7-$AM$7))),$AM$7)</f>
        <v>1.11622100904068</v>
      </c>
      <c r="AN414" s="0" t="n">
        <f aca="false">IFERROR(IF(AW414&lt;($AM$8-$AL$8)/($AN$8-$AL$8),$AL$8+SQRT(AW414*($AN$8-$AL$8)*($AM$8-$AL$8)),$AN$8-SQRT((1-AW414)*($AN$8-$AL$8)*($AN$8-$AM$8))),$AM$8)</f>
        <v>1.03211021016457</v>
      </c>
      <c r="AO414" s="0" t="n">
        <f aca="false">IFERROR(IF(AX414&lt;($AM$9-$AL$9)/($AN$9-$AL$9),$AL$9+SQRT(AX414*($AN$9-$AL$9)*($AM$9-$AL$9)),$AN$9-SQRT((1-AX414)*($AN$9-$AL$9)*($AN$9-$AM$9))),$AM$9)</f>
        <v>1.2453657603243</v>
      </c>
      <c r="AP414" s="0" t="n">
        <f aca="false">IFERROR(IF(AY414&lt;($AM$10-$AL$10)/($AN$10-$AL$10),$AL$10+SQRT(AY414*($AN$10-$AL$10)*($AM$10-$AL$10)),$AN$10-SQRT((1-AY414)*($AN$10-$AL$10)*($AN$10-$AM$10))),$AM$10)</f>
        <v>0.892488795187205</v>
      </c>
      <c r="AQ414" s="0" t="n">
        <f aca="false">IFERROR(IF(AZ414&lt;($AM$11-$AL$11)/($AN$11-$AL$11),$AL$11+SQRT(AZ414*($AN$11-$AL$11)*($AM$11-$AL$11)),$AN$11-SQRT((1-AZ414)*($AN$11-$AL$11)*($AN$11-$AM$11))),$AM$11)</f>
        <v>0.623850669676654</v>
      </c>
      <c r="AR414" s="0" t="n">
        <f aca="false">SUMPRODUCT((B24:B31&lt;=$B$6)*(C24:C31*AM414+D24:D31*AO414*$B$8*AQ414)/(1+AL414/100)^B24:B31)+C32*AM414*AP414/(1+AL414/100)^$B$6</f>
        <v>9301856.50152421</v>
      </c>
      <c r="AS414" s="0" t="n">
        <f aca="false">SUMPRODUCT((K24:K26&lt;=$B$6)*(L24:L26*AN414+M24:M26*AO414*$B$8*AQ414)/(1+AL414/100)^K24:K26)+L27*AN414*AP414/(1+AL414/100)^$B$6</f>
        <v>8442396.58473685</v>
      </c>
      <c r="AT414" s="0" t="n">
        <f aca="false">AS414-AR414</f>
        <v>-859459.916787358</v>
      </c>
      <c r="AU414" s="0" t="n">
        <f aca="true">RAND()</f>
        <v>0.494157828001608</v>
      </c>
      <c r="AV414" s="0" t="n">
        <f aca="true">RAND()</f>
        <v>0.840917169581394</v>
      </c>
      <c r="AW414" s="0" t="n">
        <f aca="true">RAND()</f>
        <v>0.577991462093092</v>
      </c>
      <c r="AX414" s="0" t="n">
        <f aca="true">RAND()</f>
        <v>0.620351442872719</v>
      </c>
      <c r="AY414" s="0" t="n">
        <f aca="true">RAND()</f>
        <v>0.616189817390015</v>
      </c>
      <c r="AZ414" s="0" t="n">
        <f aca="true">RAND()</f>
        <v>0.428078596938846</v>
      </c>
    </row>
    <row r="415" customFormat="false" ht="15" hidden="false" customHeight="false" outlineLevel="0" collapsed="false">
      <c r="AK415" s="0" t="n">
        <v>402</v>
      </c>
      <c r="AL415" s="0" t="n">
        <f aca="false">IFERROR(IF(AU415&lt;($AM$6-$AL$6)/($AN$6-$AL$6),$AL$6+SQRT(AU415*($AN$6-$AL$6)*($AM$6-$AL$6)),$AN$6-SQRT((1-AU415)*($AN$6-$AL$6)*($AN$6-$AM$6))),$AM$6)</f>
        <v>5.1403947728742</v>
      </c>
      <c r="AM415" s="0" t="n">
        <f aca="false">IFERROR(IF(AV415&lt;($AM$7-$AL$7)/($AN$7-$AL$7),$AL$7+SQRT(AV415*($AN$7-$AL$7)*($AM$7-$AL$7)),$AN$7-SQRT((1-AV415)*($AN$7-$AL$7)*($AN$7-$AM$7))),$AM$7)</f>
        <v>1.12759852229128</v>
      </c>
      <c r="AN415" s="0" t="n">
        <f aca="false">IFERROR(IF(AW415&lt;($AM$8-$AL$8)/($AN$8-$AL$8),$AL$8+SQRT(AW415*($AN$8-$AL$8)*($AM$8-$AL$8)),$AN$8-SQRT((1-AW415)*($AN$8-$AL$8)*($AN$8-$AM$8))),$AM$8)</f>
        <v>0.931212102336673</v>
      </c>
      <c r="AO415" s="0" t="n">
        <f aca="false">IFERROR(IF(AX415&lt;($AM$9-$AL$9)/($AN$9-$AL$9),$AL$9+SQRT(AX415*($AN$9-$AL$9)*($AM$9-$AL$9)),$AN$9-SQRT((1-AX415)*($AN$9-$AL$9)*($AN$9-$AM$9))),$AM$9)</f>
        <v>0.838398735395926</v>
      </c>
      <c r="AP415" s="0" t="n">
        <f aca="false">IFERROR(IF(AY415&lt;($AM$10-$AL$10)/($AN$10-$AL$10),$AL$10+SQRT(AY415*($AN$10-$AL$10)*($AM$10-$AL$10)),$AN$10-SQRT((1-AY415)*($AN$10-$AL$10)*($AN$10-$AM$10))),$AM$10)</f>
        <v>0.803126989838717</v>
      </c>
      <c r="AQ415" s="0" t="n">
        <f aca="false">IFERROR(IF(AZ415&lt;($AM$11-$AL$11)/($AN$11-$AL$11),$AL$11+SQRT(AZ415*($AN$11-$AL$11)*($AM$11-$AL$11)),$AN$11-SQRT((1-AZ415)*($AN$11-$AL$11)*($AN$11-$AM$11))),$AM$11)</f>
        <v>0.6071334532663</v>
      </c>
      <c r="AR415" s="0" t="n">
        <f aca="false">SUMPRODUCT((B24:B31&lt;=$B$6)*(C24:C31*AM415+D24:D31*AO415*$B$8*AQ415)/(1+AL415/100)^B24:B31)+C32*AM415*AP415/(1+AL415/100)^$B$6</f>
        <v>8751506.86599132</v>
      </c>
      <c r="AS415" s="0" t="n">
        <f aca="false">SUMPRODUCT((K24:K26&lt;=$B$6)*(L24:L26*AN415+M24:M26*AO415*$B$8*AQ415)/(1+AL415/100)^K24:K26)+L27*AN415*AP415/(1+AL415/100)^$B$6</f>
        <v>7731949.32388461</v>
      </c>
      <c r="AT415" s="0" t="n">
        <f aca="false">AS415-AR415</f>
        <v>-1019557.54210671</v>
      </c>
      <c r="AU415" s="0" t="n">
        <f aca="true">RAND()</f>
        <v>0.82709341996232</v>
      </c>
      <c r="AV415" s="0" t="n">
        <f aca="true">RAND()</f>
        <v>0.866825584486417</v>
      </c>
      <c r="AW415" s="0" t="n">
        <f aca="true">RAND()</f>
        <v>0.191295731106773</v>
      </c>
      <c r="AX415" s="0" t="n">
        <f aca="true">RAND()</f>
        <v>0.152684938823416</v>
      </c>
      <c r="AY415" s="0" t="n">
        <f aca="true">RAND()</f>
        <v>0.367543887874727</v>
      </c>
      <c r="AZ415" s="0" t="n">
        <f aca="true">RAND()</f>
        <v>0.385024318837888</v>
      </c>
    </row>
    <row r="416" customFormat="false" ht="15" hidden="false" customHeight="false" outlineLevel="0" collapsed="false">
      <c r="AK416" s="0" t="n">
        <v>403</v>
      </c>
      <c r="AL416" s="0" t="n">
        <f aca="false">IFERROR(IF(AU416&lt;($AM$6-$AL$6)/($AN$6-$AL$6),$AL$6+SQRT(AU416*($AN$6-$AL$6)*($AM$6-$AL$6)),$AN$6-SQRT((1-AU416)*($AN$6-$AL$6)*($AN$6-$AM$6))),$AM$6)</f>
        <v>2.751152150023</v>
      </c>
      <c r="AM416" s="0" t="n">
        <f aca="false">IFERROR(IF(AV416&lt;($AM$7-$AL$7)/($AN$7-$AL$7),$AL$7+SQRT(AV416*($AN$7-$AL$7)*($AM$7-$AL$7)),$AN$7-SQRT((1-AV416)*($AN$7-$AL$7)*($AN$7-$AM$7))),$AM$7)</f>
        <v>1.02641476588282</v>
      </c>
      <c r="AN416" s="0" t="n">
        <f aca="false">IFERROR(IF(AW416&lt;($AM$8-$AL$8)/($AN$8-$AL$8),$AL$8+SQRT(AW416*($AN$8-$AL$8)*($AM$8-$AL$8)),$AN$8-SQRT((1-AW416)*($AN$8-$AL$8)*($AN$8-$AM$8))),$AM$8)</f>
        <v>1.08182931901222</v>
      </c>
      <c r="AO416" s="0" t="n">
        <f aca="false">IFERROR(IF(AX416&lt;($AM$9-$AL$9)/($AN$9-$AL$9),$AL$9+SQRT(AX416*($AN$9-$AL$9)*($AM$9-$AL$9)),$AN$9-SQRT((1-AX416)*($AN$9-$AL$9)*($AN$9-$AM$9))),$AM$9)</f>
        <v>1.91012340968894</v>
      </c>
      <c r="AP416" s="0" t="n">
        <f aca="false">IFERROR(IF(AY416&lt;($AM$10-$AL$10)/($AN$10-$AL$10),$AL$10+SQRT(AY416*($AN$10-$AL$10)*($AM$10-$AL$10)),$AN$10-SQRT((1-AY416)*($AN$10-$AL$10)*($AN$10-$AM$10))),$AM$10)</f>
        <v>0.53711722464277</v>
      </c>
      <c r="AQ416" s="0" t="n">
        <f aca="false">IFERROR(IF(AZ416&lt;($AM$11-$AL$11)/($AN$11-$AL$11),$AL$11+SQRT(AZ416*($AN$11-$AL$11)*($AM$11-$AL$11)),$AN$11-SQRT((1-AZ416)*($AN$11-$AL$11)*($AN$11-$AM$11))),$AM$11)</f>
        <v>0.569620910857369</v>
      </c>
      <c r="AR416" s="0" t="n">
        <f aca="false">SUMPRODUCT((B24:B31&lt;=$B$6)*(C24:C31*AM416+D24:D31*AO416*$B$8*AQ416)/(1+AL416/100)^B24:B31)+C32*AM416*AP416/(1+AL416/100)^$B$6</f>
        <v>9260827.39521889</v>
      </c>
      <c r="AS416" s="0" t="n">
        <f aca="false">SUMPRODUCT((K24:K26&lt;=$B$6)*(L24:L26*AN416+M24:M26*AO416*$B$8*AQ416)/(1+AL416/100)^K24:K26)+L27*AN416*AP416/(1+AL416/100)^$B$6</f>
        <v>9112896.44338869</v>
      </c>
      <c r="AT416" s="0" t="n">
        <f aca="false">AS416-AR416</f>
        <v>-147930.951830208</v>
      </c>
      <c r="AU416" s="0" t="n">
        <f aca="true">RAND()</f>
        <v>0.112845910496836</v>
      </c>
      <c r="AV416" s="0" t="n">
        <f aca="true">RAND()</f>
        <v>0.55564127186458</v>
      </c>
      <c r="AW416" s="0" t="n">
        <f aca="true">RAND()</f>
        <v>0.748609973832048</v>
      </c>
      <c r="AX416" s="0" t="n">
        <f aca="true">RAND()</f>
        <v>0.994614799009371</v>
      </c>
      <c r="AY416" s="0" t="n">
        <f aca="true">RAND()</f>
        <v>0.0055107534607275</v>
      </c>
      <c r="AZ416" s="0" t="n">
        <f aca="true">RAND()</f>
        <v>0.296716063557377</v>
      </c>
    </row>
    <row r="417" customFormat="false" ht="15" hidden="false" customHeight="false" outlineLevel="0" collapsed="false">
      <c r="AK417" s="0" t="n">
        <v>404</v>
      </c>
      <c r="AL417" s="0" t="n">
        <f aca="false">IFERROR(IF(AU417&lt;($AM$6-$AL$6)/($AN$6-$AL$6),$AL$6+SQRT(AU417*($AN$6-$AL$6)*($AM$6-$AL$6)),$AN$6-SQRT((1-AU417)*($AN$6-$AL$6)*($AN$6-$AM$6))),$AM$6)</f>
        <v>2.65787602916661</v>
      </c>
      <c r="AM417" s="0" t="n">
        <f aca="false">IFERROR(IF(AV417&lt;($AM$7-$AL$7)/($AN$7-$AL$7),$AL$7+SQRT(AV417*($AN$7-$AL$7)*($AM$7-$AL$7)),$AN$7-SQRT((1-AV417)*($AN$7-$AL$7)*($AN$7-$AM$7))),$AM$7)</f>
        <v>0.959183400745929</v>
      </c>
      <c r="AN417" s="0" t="n">
        <f aca="false">IFERROR(IF(AW417&lt;($AM$8-$AL$8)/($AN$8-$AL$8),$AL$8+SQRT(AW417*($AN$8-$AL$8)*($AM$8-$AL$8)),$AN$8-SQRT((1-AW417)*($AN$8-$AL$8)*($AN$8-$AM$8))),$AM$8)</f>
        <v>0.848523265644158</v>
      </c>
      <c r="AO417" s="0" t="n">
        <f aca="false">IFERROR(IF(AX417&lt;($AM$9-$AL$9)/($AN$9-$AL$9),$AL$9+SQRT(AX417*($AN$9-$AL$9)*($AM$9-$AL$9)),$AN$9-SQRT((1-AX417)*($AN$9-$AL$9)*($AN$9-$AM$9))),$AM$9)</f>
        <v>1.19161049908699</v>
      </c>
      <c r="AP417" s="0" t="n">
        <f aca="false">IFERROR(IF(AY417&lt;($AM$10-$AL$10)/($AN$10-$AL$10),$AL$10+SQRT(AY417*($AN$10-$AL$10)*($AM$10-$AL$10)),$AN$10-SQRT((1-AY417)*($AN$10-$AL$10)*($AN$10-$AM$10))),$AM$10)</f>
        <v>0.564242896955875</v>
      </c>
      <c r="AQ417" s="0" t="n">
        <f aca="false">IFERROR(IF(AZ417&lt;($AM$11-$AL$11)/($AN$11-$AL$11),$AL$11+SQRT(AZ417*($AN$11-$AL$11)*($AM$11-$AL$11)),$AN$11-SQRT((1-AZ417)*($AN$11-$AL$11)*($AN$11-$AM$11))),$AM$11)</f>
        <v>0.667141309104702</v>
      </c>
      <c r="AR417" s="0" t="n">
        <f aca="false">SUMPRODUCT((B24:B31&lt;=$B$6)*(C24:C31*AM417+D24:D31*AO417*$B$8*AQ417)/(1+AL417/100)^B24:B31)+C32*AM417*AP417/(1+AL417/100)^$B$6</f>
        <v>8629573.8770797</v>
      </c>
      <c r="AS417" s="0" t="n">
        <f aca="false">SUMPRODUCT((K24:K26&lt;=$B$6)*(L24:L26*AN417+M24:M26*AO417*$B$8*AQ417)/(1+AL417/100)^K24:K26)+L27*AN417*AP417/(1+AL417/100)^$B$6</f>
        <v>7115826.64893678</v>
      </c>
      <c r="AT417" s="0" t="n">
        <f aca="false">AS417-AR417</f>
        <v>-1513747.22814292</v>
      </c>
      <c r="AU417" s="0" t="n">
        <f aca="true">RAND()</f>
        <v>0.0865601739504055</v>
      </c>
      <c r="AV417" s="0" t="n">
        <f aca="true">RAND()</f>
        <v>0.281548389700433</v>
      </c>
      <c r="AW417" s="0" t="n">
        <f aca="true">RAND()</f>
        <v>0.0261611923197055</v>
      </c>
      <c r="AX417" s="0" t="n">
        <f aca="true">RAND()</f>
        <v>0.564337609875748</v>
      </c>
      <c r="AY417" s="0" t="n">
        <f aca="true">RAND()</f>
        <v>0.0165085992371328</v>
      </c>
      <c r="AZ417" s="0" t="n">
        <f aca="true">RAND()</f>
        <v>0.547775885287627</v>
      </c>
    </row>
    <row r="418" customFormat="false" ht="15" hidden="false" customHeight="false" outlineLevel="0" collapsed="false">
      <c r="AK418" s="0" t="n">
        <v>405</v>
      </c>
      <c r="AL418" s="0" t="n">
        <f aca="false">IFERROR(IF(AU418&lt;($AM$6-$AL$6)/($AN$6-$AL$6),$AL$6+SQRT(AU418*($AN$6-$AL$6)*($AM$6-$AL$6)),$AN$6-SQRT((1-AU418)*($AN$6-$AL$6)*($AN$6-$AM$6))),$AM$6)</f>
        <v>6.78668899176562</v>
      </c>
      <c r="AM418" s="0" t="n">
        <f aca="false">IFERROR(IF(AV418&lt;($AM$7-$AL$7)/($AN$7-$AL$7),$AL$7+SQRT(AV418*($AN$7-$AL$7)*($AM$7-$AL$7)),$AN$7-SQRT((1-AV418)*($AN$7-$AL$7)*($AN$7-$AM$7))),$AM$7)</f>
        <v>0.866079108067146</v>
      </c>
      <c r="AN418" s="0" t="n">
        <f aca="false">IFERROR(IF(AW418&lt;($AM$8-$AL$8)/($AN$8-$AL$8),$AL$8+SQRT(AW418*($AN$8-$AL$8)*($AM$8-$AL$8)),$AN$8-SQRT((1-AW418)*($AN$8-$AL$8)*($AN$8-$AM$8))),$AM$8)</f>
        <v>0.923715392148379</v>
      </c>
      <c r="AO418" s="0" t="n">
        <f aca="false">IFERROR(IF(AX418&lt;($AM$9-$AL$9)/($AN$9-$AL$9),$AL$9+SQRT(AX418*($AN$9-$AL$9)*($AM$9-$AL$9)),$AN$9-SQRT((1-AX418)*($AN$9-$AL$9)*($AN$9-$AM$9))),$AM$9)</f>
        <v>1.13403944002155</v>
      </c>
      <c r="AP418" s="0" t="n">
        <f aca="false">IFERROR(IF(AY418&lt;($AM$10-$AL$10)/($AN$10-$AL$10),$AL$10+SQRT(AY418*($AN$10-$AL$10)*($AM$10-$AL$10)),$AN$10-SQRT((1-AY418)*($AN$10-$AL$10)*($AN$10-$AM$10))),$AM$10)</f>
        <v>0.868903583521164</v>
      </c>
      <c r="AQ418" s="0" t="n">
        <f aca="false">IFERROR(IF(AZ418&lt;($AM$11-$AL$11)/($AN$11-$AL$11),$AL$11+SQRT(AZ418*($AN$11-$AL$11)*($AM$11-$AL$11)),$AN$11-SQRT((1-AZ418)*($AN$11-$AL$11)*($AN$11-$AM$11))),$AM$11)</f>
        <v>0.553991535577806</v>
      </c>
      <c r="AR418" s="0" t="n">
        <f aca="false">SUMPRODUCT((B24:B31&lt;=$B$6)*(C24:C31*AM418+D24:D31*AO418*$B$8*AQ418)/(1+AL418/100)^B24:B31)+C32*AM418*AP418/(1+AL418/100)^$B$6</f>
        <v>6339758.05293651</v>
      </c>
      <c r="AS418" s="0" t="n">
        <f aca="false">SUMPRODUCT((K24:K26&lt;=$B$6)*(L24:L26*AN418+M24:M26*AO418*$B$8*AQ418)/(1+AL418/100)^K24:K26)+L27*AN418*AP418/(1+AL418/100)^$B$6</f>
        <v>7713180.62944005</v>
      </c>
      <c r="AT418" s="0" t="n">
        <f aca="false">AS418-AR418</f>
        <v>1373422.57650354</v>
      </c>
      <c r="AU418" s="0" t="n">
        <f aca="true">RAND()</f>
        <v>0.997724920688302</v>
      </c>
      <c r="AV418" s="0" t="n">
        <f aca="true">RAND()</f>
        <v>0.0485160946994388</v>
      </c>
      <c r="AW418" s="0" t="n">
        <f aca="true">RAND()</f>
        <v>0.170061091715856</v>
      </c>
      <c r="AX418" s="0" t="n">
        <f aca="true">RAND()</f>
        <v>0.500074872374536</v>
      </c>
      <c r="AY418" s="0" t="n">
        <f aca="true">RAND()</f>
        <v>0.544359415739025</v>
      </c>
      <c r="AZ418" s="0" t="n">
        <f aca="true">RAND()</f>
        <v>0.263313061817028</v>
      </c>
    </row>
    <row r="419" customFormat="false" ht="15" hidden="false" customHeight="false" outlineLevel="0" collapsed="false">
      <c r="AK419" s="0" t="n">
        <v>406</v>
      </c>
      <c r="AL419" s="0" t="n">
        <f aca="false">IFERROR(IF(AU419&lt;($AM$6-$AL$6)/($AN$6-$AL$6),$AL$6+SQRT(AU419*($AN$6-$AL$6)*($AM$6-$AL$6)),$AN$6-SQRT((1-AU419)*($AN$6-$AL$6)*($AN$6-$AM$6))),$AM$6)</f>
        <v>3.18119485197518</v>
      </c>
      <c r="AM419" s="0" t="n">
        <f aca="false">IFERROR(IF(AV419&lt;($AM$7-$AL$7)/($AN$7-$AL$7),$AL$7+SQRT(AV419*($AN$7-$AL$7)*($AM$7-$AL$7)),$AN$7-SQRT((1-AV419)*($AN$7-$AL$7)*($AN$7-$AM$7))),$AM$7)</f>
        <v>1.07152709616639</v>
      </c>
      <c r="AN419" s="0" t="n">
        <f aca="false">IFERROR(IF(AW419&lt;($AM$8-$AL$8)/($AN$8-$AL$8),$AL$8+SQRT(AW419*($AN$8-$AL$8)*($AM$8-$AL$8)),$AN$8-SQRT((1-AW419)*($AN$8-$AL$8)*($AN$8-$AM$8))),$AM$8)</f>
        <v>1.14906774741751</v>
      </c>
      <c r="AO419" s="0" t="n">
        <f aca="false">IFERROR(IF(AX419&lt;($AM$9-$AL$9)/($AN$9-$AL$9),$AL$9+SQRT(AX419*($AN$9-$AL$9)*($AM$9-$AL$9)),$AN$9-SQRT((1-AX419)*($AN$9-$AL$9)*($AN$9-$AM$9))),$AM$9)</f>
        <v>1.08951570125228</v>
      </c>
      <c r="AP419" s="0" t="n">
        <f aca="false">IFERROR(IF(AY419&lt;($AM$10-$AL$10)/($AN$10-$AL$10),$AL$10+SQRT(AY419*($AN$10-$AL$10)*($AM$10-$AL$10)),$AN$10-SQRT((1-AY419)*($AN$10-$AL$10)*($AN$10-$AM$10))),$AM$10)</f>
        <v>0.57919620056971</v>
      </c>
      <c r="AQ419" s="0" t="n">
        <f aca="false">IFERROR(IF(AZ419&lt;($AM$11-$AL$11)/($AN$11-$AL$11),$AL$11+SQRT(AZ419*($AN$11-$AL$11)*($AM$11-$AL$11)),$AN$11-SQRT((1-AZ419)*($AN$11-$AL$11)*($AN$11-$AM$11))),$AM$11)</f>
        <v>0.702245909768008</v>
      </c>
      <c r="AR419" s="0" t="n">
        <f aca="false">SUMPRODUCT((B24:B31&lt;=$B$6)*(C24:C31*AM419+D24:D31*AO419*$B$8*AQ419)/(1+AL419/100)^B24:B31)+C32*AM419*AP419/(1+AL419/100)^$B$6</f>
        <v>9295763.13654168</v>
      </c>
      <c r="AS419" s="0" t="n">
        <f aca="false">SUMPRODUCT((K24:K26&lt;=$B$6)*(L24:L26*AN419+M24:M26*AO419*$B$8*AQ419)/(1+AL419/100)^K24:K26)+L27*AN419*AP419/(1+AL419/100)^$B$6</f>
        <v>9608536.78209919</v>
      </c>
      <c r="AT419" s="0" t="n">
        <f aca="false">AS419-AR419</f>
        <v>312773.645557512</v>
      </c>
      <c r="AU419" s="0" t="n">
        <f aca="true">RAND()</f>
        <v>0.270836362070955</v>
      </c>
      <c r="AV419" s="0" t="n">
        <f aca="true">RAND()</f>
        <v>0.716865978641772</v>
      </c>
      <c r="AW419" s="0" t="n">
        <f aca="true">RAND()</f>
        <v>0.909446047898876</v>
      </c>
      <c r="AX419" s="0" t="n">
        <f aca="true">RAND()</f>
        <v>0.447345561155921</v>
      </c>
      <c r="AY419" s="0" t="n">
        <f aca="true">RAND()</f>
        <v>0.0250881527387107</v>
      </c>
      <c r="AZ419" s="0" t="n">
        <f aca="true">RAND()</f>
        <v>0.638132660204566</v>
      </c>
    </row>
    <row r="420" customFormat="false" ht="15" hidden="false" customHeight="false" outlineLevel="0" collapsed="false">
      <c r="AK420" s="0" t="n">
        <v>407</v>
      </c>
      <c r="AL420" s="0" t="n">
        <f aca="false">IFERROR(IF(AU420&lt;($AM$6-$AL$6)/($AN$6-$AL$6),$AL$6+SQRT(AU420*($AN$6-$AL$6)*($AM$6-$AL$6)),$AN$6-SQRT((1-AU420)*($AN$6-$AL$6)*($AN$6-$AM$6))),$AM$6)</f>
        <v>3.26339782097177</v>
      </c>
      <c r="AM420" s="0" t="n">
        <f aca="false">IFERROR(IF(AV420&lt;($AM$7-$AL$7)/($AN$7-$AL$7),$AL$7+SQRT(AV420*($AN$7-$AL$7)*($AM$7-$AL$7)),$AN$7-SQRT((1-AV420)*($AN$7-$AL$7)*($AN$7-$AM$7))),$AM$7)</f>
        <v>1.07799989929959</v>
      </c>
      <c r="AN420" s="0" t="n">
        <f aca="false">IFERROR(IF(AW420&lt;($AM$8-$AL$8)/($AN$8-$AL$8),$AL$8+SQRT(AW420*($AN$8-$AL$8)*($AM$8-$AL$8)),$AN$8-SQRT((1-AW420)*($AN$8-$AL$8)*($AN$8-$AM$8))),$AM$8)</f>
        <v>1.06037571363041</v>
      </c>
      <c r="AO420" s="0" t="n">
        <f aca="false">IFERROR(IF(AX420&lt;($AM$9-$AL$9)/($AN$9-$AL$9),$AL$9+SQRT(AX420*($AN$9-$AL$9)*($AM$9-$AL$9)),$AN$9-SQRT((1-AX420)*($AN$9-$AL$9)*($AN$9-$AM$9))),$AM$9)</f>
        <v>0.636868782766958</v>
      </c>
      <c r="AP420" s="0" t="n">
        <f aca="false">IFERROR(IF(AY420&lt;($AM$10-$AL$10)/($AN$10-$AL$10),$AL$10+SQRT(AY420*($AN$10-$AL$10)*($AM$10-$AL$10)),$AN$10-SQRT((1-AY420)*($AN$10-$AL$10)*($AN$10-$AM$10))),$AM$10)</f>
        <v>0.937437834734827</v>
      </c>
      <c r="AQ420" s="0" t="n">
        <f aca="false">IFERROR(IF(AZ420&lt;($AM$11-$AL$11)/($AN$11-$AL$11),$AL$11+SQRT(AZ420*($AN$11-$AL$11)*($AM$11-$AL$11)),$AN$11-SQRT((1-AZ420)*($AN$11-$AL$11)*($AN$11-$AM$11))),$AM$11)</f>
        <v>0.607087471539393</v>
      </c>
      <c r="AR420" s="0" t="n">
        <f aca="false">SUMPRODUCT((B24:B31&lt;=$B$6)*(C24:C31*AM420+D24:D31*AO420*$B$8*AQ420)/(1+AL420/100)^B24:B31)+C32*AM420*AP420/(1+AL420/100)^$B$6</f>
        <v>9149106.24016651</v>
      </c>
      <c r="AS420" s="0" t="n">
        <f aca="false">SUMPRODUCT((K24:K26&lt;=$B$6)*(L24:L26*AN420+M24:M26*AO420*$B$8*AQ420)/(1+AL420/100)^K24:K26)+L27*AN420*AP420/(1+AL420/100)^$B$6</f>
        <v>8530521.11093892</v>
      </c>
      <c r="AT420" s="0" t="n">
        <f aca="false">AS420-AR420</f>
        <v>-618585.129227582</v>
      </c>
      <c r="AU420" s="0" t="n">
        <f aca="true">RAND()</f>
        <v>0.301890207784072</v>
      </c>
      <c r="AV420" s="0" t="n">
        <f aca="true">RAND()</f>
        <v>0.737030803191549</v>
      </c>
      <c r="AW420" s="0" t="n">
        <f aca="true">RAND()</f>
        <v>0.68037893350064</v>
      </c>
      <c r="AX420" s="0" t="n">
        <f aca="true">RAND()</f>
        <v>0.0249774182614783</v>
      </c>
      <c r="AY420" s="0" t="n">
        <f aca="true">RAND()</f>
        <v>0.765407437029975</v>
      </c>
      <c r="AZ420" s="0" t="n">
        <f aca="true">RAND()</f>
        <v>0.384909041536562</v>
      </c>
    </row>
    <row r="421" customFormat="false" ht="15" hidden="false" customHeight="false" outlineLevel="0" collapsed="false">
      <c r="AK421" s="0" t="n">
        <v>408</v>
      </c>
      <c r="AL421" s="0" t="n">
        <f aca="false">IFERROR(IF(AU421&lt;($AM$6-$AL$6)/($AN$6-$AL$6),$AL$6+SQRT(AU421*($AN$6-$AL$6)*($AM$6-$AL$6)),$AN$6-SQRT((1-AU421)*($AN$6-$AL$6)*($AN$6-$AM$6))),$AM$6)</f>
        <v>3.57466369760429</v>
      </c>
      <c r="AM421" s="0" t="n">
        <f aca="false">IFERROR(IF(AV421&lt;($AM$7-$AL$7)/($AN$7-$AL$7),$AL$7+SQRT(AV421*($AN$7-$AL$7)*($AM$7-$AL$7)),$AN$7-SQRT((1-AV421)*($AN$7-$AL$7)*($AN$7-$AM$7))),$AM$7)</f>
        <v>0.841000278825653</v>
      </c>
      <c r="AN421" s="0" t="n">
        <f aca="false">IFERROR(IF(AW421&lt;($AM$8-$AL$8)/($AN$8-$AL$8),$AL$8+SQRT(AW421*($AN$8-$AL$8)*($AM$8-$AL$8)),$AN$8-SQRT((1-AW421)*($AN$8-$AL$8)*($AN$8-$AM$8))),$AM$8)</f>
        <v>1.19193388033534</v>
      </c>
      <c r="AO421" s="0" t="n">
        <f aca="false">IFERROR(IF(AX421&lt;($AM$9-$AL$9)/($AN$9-$AL$9),$AL$9+SQRT(AX421*($AN$9-$AL$9)*($AM$9-$AL$9)),$AN$9-SQRT((1-AX421)*($AN$9-$AL$9)*($AN$9-$AM$9))),$AM$9)</f>
        <v>0.707639736569421</v>
      </c>
      <c r="AP421" s="0" t="n">
        <f aca="false">IFERROR(IF(AY421&lt;($AM$10-$AL$10)/($AN$10-$AL$10),$AL$10+SQRT(AY421*($AN$10-$AL$10)*($AM$10-$AL$10)),$AN$10-SQRT((1-AY421)*($AN$10-$AL$10)*($AN$10-$AM$10))),$AM$10)</f>
        <v>0.771756457485102</v>
      </c>
      <c r="AQ421" s="0" t="n">
        <f aca="false">IFERROR(IF(AZ421&lt;($AM$11-$AL$11)/($AN$11-$AL$11),$AL$11+SQRT(AZ421*($AN$11-$AL$11)*($AM$11-$AL$11)),$AN$11-SQRT((1-AZ421)*($AN$11-$AL$11)*($AN$11-$AM$11))),$AM$11)</f>
        <v>0.624483471845128</v>
      </c>
      <c r="AR421" s="0" t="n">
        <f aca="false">SUMPRODUCT((B24:B31&lt;=$B$6)*(C24:C31*AM421+D24:D31*AO421*$B$8*AQ421)/(1+AL421/100)^B24:B31)+C32*AM421*AP421/(1+AL421/100)^$B$6</f>
        <v>7070789.3150988</v>
      </c>
      <c r="AS421" s="0" t="n">
        <f aca="false">SUMPRODUCT((K24:K26&lt;=$B$6)*(L24:L26*AN421+M24:M26*AO421*$B$8*AQ421)/(1+AL421/100)^K24:K26)+L27*AN421*AP421/(1+AL421/100)^$B$6</f>
        <v>9780704.85603564</v>
      </c>
      <c r="AT421" s="0" t="n">
        <f aca="false">AS421-AR421</f>
        <v>2709915.54093684</v>
      </c>
      <c r="AU421" s="0" t="n">
        <f aca="true">RAND()</f>
        <v>0.413353560774506</v>
      </c>
      <c r="AV421" s="0" t="n">
        <f aca="true">RAND()</f>
        <v>0.0186780318197924</v>
      </c>
      <c r="AW421" s="0" t="n">
        <f aca="true">RAND()</f>
        <v>0.97002956219635</v>
      </c>
      <c r="AX421" s="0" t="n">
        <f aca="true">RAND()</f>
        <v>0.0574856802701581</v>
      </c>
      <c r="AY421" s="0" t="n">
        <f aca="true">RAND()</f>
        <v>0.295406288739409</v>
      </c>
      <c r="AZ421" s="0" t="n">
        <f aca="true">RAND()</f>
        <v>0.429753157145582</v>
      </c>
    </row>
    <row r="422" customFormat="false" ht="15" hidden="false" customHeight="false" outlineLevel="0" collapsed="false">
      <c r="AK422" s="0" t="n">
        <v>409</v>
      </c>
      <c r="AL422" s="0" t="n">
        <f aca="false">IFERROR(IF(AU422&lt;($AM$6-$AL$6)/($AN$6-$AL$6),$AL$6+SQRT(AU422*($AN$6-$AL$6)*($AM$6-$AL$6)),$AN$6-SQRT((1-AU422)*($AN$6-$AL$6)*($AN$6-$AM$6))),$AM$6)</f>
        <v>3.0737566390912</v>
      </c>
      <c r="AM422" s="0" t="n">
        <f aca="false">IFERROR(IF(AV422&lt;($AM$7-$AL$7)/($AN$7-$AL$7),$AL$7+SQRT(AV422*($AN$7-$AL$7)*($AM$7-$AL$7)),$AN$7-SQRT((1-AV422)*($AN$7-$AL$7)*($AN$7-$AM$7))),$AM$7)</f>
        <v>1.06852143225337</v>
      </c>
      <c r="AN422" s="0" t="n">
        <f aca="false">IFERROR(IF(AW422&lt;($AM$8-$AL$8)/($AN$8-$AL$8),$AL$8+SQRT(AW422*($AN$8-$AL$8)*($AM$8-$AL$8)),$AN$8-SQRT((1-AW422)*($AN$8-$AL$8)*($AN$8-$AM$8))),$AM$8)</f>
        <v>0.997586687177387</v>
      </c>
      <c r="AO422" s="0" t="n">
        <f aca="false">IFERROR(IF(AX422&lt;($AM$9-$AL$9)/($AN$9-$AL$9),$AL$9+SQRT(AX422*($AN$9-$AL$9)*($AM$9-$AL$9)),$AN$9-SQRT((1-AX422)*($AN$9-$AL$9)*($AN$9-$AM$9))),$AM$9)</f>
        <v>1.32579203677062</v>
      </c>
      <c r="AP422" s="0" t="n">
        <f aca="false">IFERROR(IF(AY422&lt;($AM$10-$AL$10)/($AN$10-$AL$10),$AL$10+SQRT(AY422*($AN$10-$AL$10)*($AM$10-$AL$10)),$AN$10-SQRT((1-AY422)*($AN$10-$AL$10)*($AN$10-$AM$10))),$AM$10)</f>
        <v>0.703210127199202</v>
      </c>
      <c r="AQ422" s="0" t="n">
        <f aca="false">IFERROR(IF(AZ422&lt;($AM$11-$AL$11)/($AN$11-$AL$11),$AL$11+SQRT(AZ422*($AN$11-$AL$11)*($AM$11-$AL$11)),$AN$11-SQRT((1-AZ422)*($AN$11-$AL$11)*($AN$11-$AM$11))),$AM$11)</f>
        <v>0.643571058681135</v>
      </c>
      <c r="AR422" s="0" t="n">
        <f aca="false">SUMPRODUCT((B24:B31&lt;=$B$6)*(C24:C31*AM422+D24:D31*AO422*$B$8*AQ422)/(1+AL422/100)^B24:B31)+C32*AM422*AP422/(1+AL422/100)^$B$6</f>
        <v>9341640.13115954</v>
      </c>
      <c r="AS422" s="0" t="n">
        <f aca="false">SUMPRODUCT((K24:K26&lt;=$B$6)*(L24:L26*AN422+M24:M26*AO422*$B$8*AQ422)/(1+AL422/100)^K24:K26)+L27*AN422*AP422/(1+AL422/100)^$B$6</f>
        <v>8254112.26523773</v>
      </c>
      <c r="AT422" s="0" t="n">
        <f aca="false">AS422-AR422</f>
        <v>-1087527.86592181</v>
      </c>
      <c r="AU422" s="0" t="n">
        <f aca="true">RAND()</f>
        <v>0.22923065354598</v>
      </c>
      <c r="AV422" s="0" t="n">
        <f aca="true">RAND()</f>
        <v>0.707249150654506</v>
      </c>
      <c r="AW422" s="0" t="n">
        <f aca="true">RAND()</f>
        <v>0.433783321663719</v>
      </c>
      <c r="AX422" s="0" t="n">
        <f aca="true">RAND()</f>
        <v>0.696962414878729</v>
      </c>
      <c r="AY422" s="0" t="n">
        <f aca="true">RAND()</f>
        <v>0.165177423185263</v>
      </c>
      <c r="AZ422" s="0" t="n">
        <f aca="true">RAND()</f>
        <v>0.481800295360309</v>
      </c>
    </row>
    <row r="423" customFormat="false" ht="15" hidden="false" customHeight="false" outlineLevel="0" collapsed="false">
      <c r="AK423" s="0" t="n">
        <v>410</v>
      </c>
      <c r="AL423" s="0" t="n">
        <f aca="false">IFERROR(IF(AU423&lt;($AM$6-$AL$6)/($AN$6-$AL$6),$AL$6+SQRT(AU423*($AN$6-$AL$6)*($AM$6-$AL$6)),$AN$6-SQRT((1-AU423)*($AN$6-$AL$6)*($AN$6-$AM$6))),$AM$6)</f>
        <v>4.63952679182841</v>
      </c>
      <c r="AM423" s="0" t="n">
        <f aca="false">IFERROR(IF(AV423&lt;($AM$7-$AL$7)/($AN$7-$AL$7),$AL$7+SQRT(AV423*($AN$7-$AL$7)*($AM$7-$AL$7)),$AN$7-SQRT((1-AV423)*($AN$7-$AL$7)*($AN$7-$AM$7))),$AM$7)</f>
        <v>1.10885547327232</v>
      </c>
      <c r="AN423" s="0" t="n">
        <f aca="false">IFERROR(IF(AW423&lt;($AM$8-$AL$8)/($AN$8-$AL$8),$AL$8+SQRT(AW423*($AN$8-$AL$8)*($AM$8-$AL$8)),$AN$8-SQRT((1-AW423)*($AN$8-$AL$8)*($AN$8-$AM$8))),$AM$8)</f>
        <v>1.03365263268464</v>
      </c>
      <c r="AO423" s="0" t="n">
        <f aca="false">IFERROR(IF(AX423&lt;($AM$9-$AL$9)/($AN$9-$AL$9),$AL$9+SQRT(AX423*($AN$9-$AL$9)*($AM$9-$AL$9)),$AN$9-SQRT((1-AX423)*($AN$9-$AL$9)*($AN$9-$AM$9))),$AM$9)</f>
        <v>0.768438875716331</v>
      </c>
      <c r="AP423" s="0" t="n">
        <f aca="false">IFERROR(IF(AY423&lt;($AM$10-$AL$10)/($AN$10-$AL$10),$AL$10+SQRT(AY423*($AN$10-$AL$10)*($AM$10-$AL$10)),$AN$10-SQRT((1-AY423)*($AN$10-$AL$10)*($AN$10-$AM$10))),$AM$10)</f>
        <v>0.977343124877023</v>
      </c>
      <c r="AQ423" s="0" t="n">
        <f aca="false">IFERROR(IF(AZ423&lt;($AM$11-$AL$11)/($AN$11-$AL$11),$AL$11+SQRT(AZ423*($AN$11-$AL$11)*($AM$11-$AL$11)),$AN$11-SQRT((1-AZ423)*($AN$11-$AL$11)*($AN$11-$AM$11))),$AM$11)</f>
        <v>0.618181227203538</v>
      </c>
      <c r="AR423" s="0" t="n">
        <f aca="false">SUMPRODUCT((B24:B31&lt;=$B$6)*(C24:C31*AM423+D24:D31*AO423*$B$8*AQ423)/(1+AL423/100)^B24:B31)+C32*AM423*AP423/(1+AL423/100)^$B$6</f>
        <v>8784919.86076177</v>
      </c>
      <c r="AS423" s="0" t="n">
        <f aca="false">SUMPRODUCT((K24:K26&lt;=$B$6)*(L24:L26*AN423+M24:M26*AO423*$B$8*AQ423)/(1+AL423/100)^K24:K26)+L27*AN423*AP423/(1+AL423/100)^$B$6</f>
        <v>8450602.05562861</v>
      </c>
      <c r="AT423" s="0" t="n">
        <f aca="false">AS423-AR423</f>
        <v>-334317.80513316</v>
      </c>
      <c r="AU423" s="0" t="n">
        <f aca="true">RAND()</f>
        <v>0.721408311675205</v>
      </c>
      <c r="AV423" s="0" t="n">
        <f aca="true">RAND()</f>
        <v>0.822917533998404</v>
      </c>
      <c r="AW423" s="0" t="n">
        <f aca="true">RAND()</f>
        <v>0.583945036939664</v>
      </c>
      <c r="AX423" s="0" t="n">
        <f aca="true">RAND()</f>
        <v>0.0960792399944638</v>
      </c>
      <c r="AY423" s="0" t="n">
        <f aca="true">RAND()</f>
        <v>0.911425835469443</v>
      </c>
      <c r="AZ423" s="0" t="n">
        <f aca="true">RAND()</f>
        <v>0.413221605488773</v>
      </c>
    </row>
    <row r="424" customFormat="false" ht="15" hidden="false" customHeight="false" outlineLevel="0" collapsed="false">
      <c r="AK424" s="0" t="n">
        <v>411</v>
      </c>
      <c r="AL424" s="0" t="n">
        <f aca="false">IFERROR(IF(AU424&lt;($AM$6-$AL$6)/($AN$6-$AL$6),$AL$6+SQRT(AU424*($AN$6-$AL$6)*($AM$6-$AL$6)),$AN$6-SQRT((1-AU424)*($AN$6-$AL$6)*($AN$6-$AM$6))),$AM$6)</f>
        <v>4.32182021876645</v>
      </c>
      <c r="AM424" s="0" t="n">
        <f aca="false">IFERROR(IF(AV424&lt;($AM$7-$AL$7)/($AN$7-$AL$7),$AL$7+SQRT(AV424*($AN$7-$AL$7)*($AM$7-$AL$7)),$AN$7-SQRT((1-AV424)*($AN$7-$AL$7)*($AN$7-$AM$7))),$AM$7)</f>
        <v>1.01957677024402</v>
      </c>
      <c r="AN424" s="0" t="n">
        <f aca="false">IFERROR(IF(AW424&lt;($AM$8-$AL$8)/($AN$8-$AL$8),$AL$8+SQRT(AW424*($AN$8-$AL$8)*($AM$8-$AL$8)),$AN$8-SQRT((1-AW424)*($AN$8-$AL$8)*($AN$8-$AM$8))),$AM$8)</f>
        <v>1.07845670769412</v>
      </c>
      <c r="AO424" s="0" t="n">
        <f aca="false">IFERROR(IF(AX424&lt;($AM$9-$AL$9)/($AN$9-$AL$9),$AL$9+SQRT(AX424*($AN$9-$AL$9)*($AM$9-$AL$9)),$AN$9-SQRT((1-AX424)*($AN$9-$AL$9)*($AN$9-$AM$9))),$AM$9)</f>
        <v>0.813455762448353</v>
      </c>
      <c r="AP424" s="0" t="n">
        <f aca="false">IFERROR(IF(AY424&lt;($AM$10-$AL$10)/($AN$10-$AL$10),$AL$10+SQRT(AY424*($AN$10-$AL$10)*($AM$10-$AL$10)),$AN$10-SQRT((1-AY424)*($AN$10-$AL$10)*($AN$10-$AM$10))),$AM$10)</f>
        <v>0.685962585862421</v>
      </c>
      <c r="AQ424" s="0" t="n">
        <f aca="false">IFERROR(IF(AZ424&lt;($AM$11-$AL$11)/($AN$11-$AL$11),$AL$11+SQRT(AZ424*($AN$11-$AL$11)*($AM$11-$AL$11)),$AN$11-SQRT((1-AZ424)*($AN$11-$AL$11)*($AN$11-$AM$11))),$AM$11)</f>
        <v>0.772227572269647</v>
      </c>
      <c r="AR424" s="0" t="n">
        <f aca="false">SUMPRODUCT((B24:B31&lt;=$B$6)*(C24:C31*AM424+D24:D31*AO424*$B$8*AQ424)/(1+AL424/100)^B24:B31)+C32*AM424*AP424/(1+AL424/100)^$B$6</f>
        <v>8274989.36395358</v>
      </c>
      <c r="AS424" s="0" t="n">
        <f aca="false">SUMPRODUCT((K24:K26&lt;=$B$6)*(L24:L26*AN424+M24:M26*AO424*$B$8*AQ424)/(1+AL424/100)^K24:K26)+L27*AN424*AP424/(1+AL424/100)^$B$6</f>
        <v>8982625.70287285</v>
      </c>
      <c r="AT424" s="0" t="n">
        <f aca="false">AS424-AR424</f>
        <v>707636.338919279</v>
      </c>
      <c r="AU424" s="0" t="n">
        <f aca="true">RAND()</f>
        <v>0.64136765296959</v>
      </c>
      <c r="AV424" s="0" t="n">
        <f aca="true">RAND()</f>
        <v>0.528045646122852</v>
      </c>
      <c r="AW424" s="0" t="n">
        <f aca="true">RAND()</f>
        <v>0.738425767687638</v>
      </c>
      <c r="AX424" s="0" t="n">
        <f aca="true">RAND()</f>
        <v>0.131006020016105</v>
      </c>
      <c r="AY424" s="0" t="n">
        <f aca="true">RAND()</f>
        <v>0.138328333362553</v>
      </c>
      <c r="AZ424" s="0" t="n">
        <f aca="true">RAND()</f>
        <v>0.788243759860495</v>
      </c>
    </row>
    <row r="425" customFormat="false" ht="15" hidden="false" customHeight="false" outlineLevel="0" collapsed="false">
      <c r="AK425" s="0" t="n">
        <v>412</v>
      </c>
      <c r="AL425" s="0" t="n">
        <f aca="false">IFERROR(IF(AU425&lt;($AM$6-$AL$6)/($AN$6-$AL$6),$AL$6+SQRT(AU425*($AN$6-$AL$6)*($AM$6-$AL$6)),$AN$6-SQRT((1-AU425)*($AN$6-$AL$6)*($AN$6-$AM$6))),$AM$6)</f>
        <v>4.95012951857941</v>
      </c>
      <c r="AM425" s="0" t="n">
        <f aca="false">IFERROR(IF(AV425&lt;($AM$7-$AL$7)/($AN$7-$AL$7),$AL$7+SQRT(AV425*($AN$7-$AL$7)*($AM$7-$AL$7)),$AN$7-SQRT((1-AV425)*($AN$7-$AL$7)*($AN$7-$AM$7))),$AM$7)</f>
        <v>1.06378933417275</v>
      </c>
      <c r="AN425" s="0" t="n">
        <f aca="false">IFERROR(IF(AW425&lt;($AM$8-$AL$8)/($AN$8-$AL$8),$AL$8+SQRT(AW425*($AN$8-$AL$8)*($AM$8-$AL$8)),$AN$8-SQRT((1-AW425)*($AN$8-$AL$8)*($AN$8-$AM$8))),$AM$8)</f>
        <v>1.00583566425421</v>
      </c>
      <c r="AO425" s="0" t="n">
        <f aca="false">IFERROR(IF(AX425&lt;($AM$9-$AL$9)/($AN$9-$AL$9),$AL$9+SQRT(AX425*($AN$9-$AL$9)*($AM$9-$AL$9)),$AN$9-SQRT((1-AX425)*($AN$9-$AL$9)*($AN$9-$AM$9))),$AM$9)</f>
        <v>0.761426380827588</v>
      </c>
      <c r="AP425" s="0" t="n">
        <f aca="false">IFERROR(IF(AY425&lt;($AM$10-$AL$10)/($AN$10-$AL$10),$AL$10+SQRT(AY425*($AN$10-$AL$10)*($AM$10-$AL$10)),$AN$10-SQRT((1-AY425)*($AN$10-$AL$10)*($AN$10-$AM$10))),$AM$10)</f>
        <v>0.996284727448448</v>
      </c>
      <c r="AQ425" s="0" t="n">
        <f aca="false">IFERROR(IF(AZ425&lt;($AM$11-$AL$11)/($AN$11-$AL$11),$AL$11+SQRT(AZ425*($AN$11-$AL$11)*($AM$11-$AL$11)),$AN$11-SQRT((1-AZ425)*($AN$11-$AL$11)*($AN$11-$AM$11))),$AM$11)</f>
        <v>0.667790815783818</v>
      </c>
      <c r="AR425" s="0" t="n">
        <f aca="false">SUMPRODUCT((B24:B31&lt;=$B$6)*(C24:C31*AM425+D24:D31*AO425*$B$8*AQ425)/(1+AL425/100)^B24:B31)+C32*AM425*AP425/(1+AL425/100)^$B$6</f>
        <v>8319753.20240721</v>
      </c>
      <c r="AS425" s="0" t="n">
        <f aca="false">SUMPRODUCT((K24:K26&lt;=$B$6)*(L24:L26*AN425+M24:M26*AO425*$B$8*AQ425)/(1+AL425/100)^K24:K26)+L27*AN425*AP425/(1+AL425/100)^$B$6</f>
        <v>8242970.92001303</v>
      </c>
      <c r="AT425" s="0" t="n">
        <f aca="false">AS425-AR425</f>
        <v>-76782.2823941819</v>
      </c>
      <c r="AU425" s="0" t="n">
        <f aca="true">RAND()</f>
        <v>0.789901550470026</v>
      </c>
      <c r="AV425" s="0" t="n">
        <f aca="true">RAND()</f>
        <v>0.69178300384153</v>
      </c>
      <c r="AW425" s="0" t="n">
        <f aca="true">RAND()</f>
        <v>0.470078019109502</v>
      </c>
      <c r="AX425" s="0" t="n">
        <f aca="true">RAND()</f>
        <v>0.0911250034568144</v>
      </c>
      <c r="AY425" s="0" t="n">
        <f aca="true">RAND()</f>
        <v>0.98519412279432</v>
      </c>
      <c r="AZ425" s="0" t="n">
        <f aca="true">RAND()</f>
        <v>0.54953901192824</v>
      </c>
    </row>
    <row r="426" customFormat="false" ht="15" hidden="false" customHeight="false" outlineLevel="0" collapsed="false">
      <c r="AK426" s="0" t="n">
        <v>413</v>
      </c>
      <c r="AL426" s="0" t="n">
        <f aca="false">IFERROR(IF(AU426&lt;($AM$6-$AL$6)/($AN$6-$AL$6),$AL$6+SQRT(AU426*($AN$6-$AL$6)*($AM$6-$AL$6)),$AN$6-SQRT((1-AU426)*($AN$6-$AL$6)*($AN$6-$AM$6))),$AM$6)</f>
        <v>2.49497073502115</v>
      </c>
      <c r="AM426" s="0" t="n">
        <f aca="false">IFERROR(IF(AV426&lt;($AM$7-$AL$7)/($AN$7-$AL$7),$AL$7+SQRT(AV426*($AN$7-$AL$7)*($AM$7-$AL$7)),$AN$7-SQRT((1-AV426)*($AN$7-$AL$7)*($AN$7-$AM$7))),$AM$7)</f>
        <v>1.02437184331286</v>
      </c>
      <c r="AN426" s="0" t="n">
        <f aca="false">IFERROR(IF(AW426&lt;($AM$8-$AL$8)/($AN$8-$AL$8),$AL$8+SQRT(AW426*($AN$8-$AL$8)*($AM$8-$AL$8)),$AN$8-SQRT((1-AW426)*($AN$8-$AL$8)*($AN$8-$AM$8))),$AM$8)</f>
        <v>0.976061222687457</v>
      </c>
      <c r="AO426" s="0" t="n">
        <f aca="false">IFERROR(IF(AX426&lt;($AM$9-$AL$9)/($AN$9-$AL$9),$AL$9+SQRT(AX426*($AN$9-$AL$9)*($AM$9-$AL$9)),$AN$9-SQRT((1-AX426)*($AN$9-$AL$9)*($AN$9-$AM$9))),$AM$9)</f>
        <v>1.50515736670076</v>
      </c>
      <c r="AP426" s="0" t="n">
        <f aca="false">IFERROR(IF(AY426&lt;($AM$10-$AL$10)/($AN$10-$AL$10),$AL$10+SQRT(AY426*($AN$10-$AL$10)*($AM$10-$AL$10)),$AN$10-SQRT((1-AY426)*($AN$10-$AL$10)*($AN$10-$AM$10))),$AM$10)</f>
        <v>0.59966657190705</v>
      </c>
      <c r="AQ426" s="0" t="n">
        <f aca="false">IFERROR(IF(AZ426&lt;($AM$11-$AL$11)/($AN$11-$AL$11),$AL$11+SQRT(AZ426*($AN$11-$AL$11)*($AM$11-$AL$11)),$AN$11-SQRT((1-AZ426)*($AN$11-$AL$11)*($AN$11-$AM$11))),$AM$11)</f>
        <v>0.587588668251362</v>
      </c>
      <c r="AR426" s="0" t="n">
        <f aca="false">SUMPRODUCT((B24:B31&lt;=$B$6)*(C24:C31*AM426+D24:D31*AO426*$B$8*AQ426)/(1+AL426/100)^B24:B31)+C32*AM426*AP426/(1+AL426/100)^$B$6</f>
        <v>9320056.22207661</v>
      </c>
      <c r="AS426" s="0" t="n">
        <f aca="false">SUMPRODUCT((K24:K26&lt;=$B$6)*(L24:L26*AN426+M24:M26*AO426*$B$8*AQ426)/(1+AL426/100)^K24:K26)+L27*AN426*AP426/(1+AL426/100)^$B$6</f>
        <v>8140075.15258015</v>
      </c>
      <c r="AT426" s="0" t="n">
        <f aca="false">AS426-AR426</f>
        <v>-1179981.06949646</v>
      </c>
      <c r="AU426" s="0" t="n">
        <f aca="true">RAND()</f>
        <v>0.0489992057054748</v>
      </c>
      <c r="AV426" s="0" t="n">
        <f aca="true">RAND()</f>
        <v>0.54748386586634</v>
      </c>
      <c r="AW426" s="0" t="n">
        <f aca="true">RAND()</f>
        <v>0.344417268157804</v>
      </c>
      <c r="AX426" s="0" t="n">
        <f aca="true">RAND()</f>
        <v>0.83675384551298</v>
      </c>
      <c r="AY426" s="0" t="n">
        <f aca="true">RAND()</f>
        <v>0.0397337022228129</v>
      </c>
      <c r="AZ426" s="0" t="n">
        <f aca="true">RAND()</f>
        <v>0.337580580026907</v>
      </c>
    </row>
    <row r="427" customFormat="false" ht="15" hidden="false" customHeight="false" outlineLevel="0" collapsed="false">
      <c r="AK427" s="0" t="n">
        <v>414</v>
      </c>
      <c r="AL427" s="0" t="n">
        <f aca="false">IFERROR(IF(AU427&lt;($AM$6-$AL$6)/($AN$6-$AL$6),$AL$6+SQRT(AU427*($AN$6-$AL$6)*($AM$6-$AL$6)),$AN$6-SQRT((1-AU427)*($AN$6-$AL$6)*($AN$6-$AM$6))),$AM$6)</f>
        <v>4.40206874443019</v>
      </c>
      <c r="AM427" s="0" t="n">
        <f aca="false">IFERROR(IF(AV427&lt;($AM$7-$AL$7)/($AN$7-$AL$7),$AL$7+SQRT(AV427*($AN$7-$AL$7)*($AM$7-$AL$7)),$AN$7-SQRT((1-AV427)*($AN$7-$AL$7)*($AN$7-$AM$7))),$AM$7)</f>
        <v>0.881146991129754</v>
      </c>
      <c r="AN427" s="0" t="n">
        <f aca="false">IFERROR(IF(AW427&lt;($AM$8-$AL$8)/($AN$8-$AL$8),$AL$8+SQRT(AW427*($AN$8-$AL$8)*($AM$8-$AL$8)),$AN$8-SQRT((1-AW427)*($AN$8-$AL$8)*($AN$8-$AM$8))),$AM$8)</f>
        <v>0.957620924985937</v>
      </c>
      <c r="AO427" s="0" t="n">
        <f aca="false">IFERROR(IF(AX427&lt;($AM$9-$AL$9)/($AN$9-$AL$9),$AL$9+SQRT(AX427*($AN$9-$AL$9)*($AM$9-$AL$9)),$AN$9-SQRT((1-AX427)*($AN$9-$AL$9)*($AN$9-$AM$9))),$AM$9)</f>
        <v>0.67374410507476</v>
      </c>
      <c r="AP427" s="0" t="n">
        <f aca="false">IFERROR(IF(AY427&lt;($AM$10-$AL$10)/($AN$10-$AL$10),$AL$10+SQRT(AY427*($AN$10-$AL$10)*($AM$10-$AL$10)),$AN$10-SQRT((1-AY427)*($AN$10-$AL$10)*($AN$10-$AM$10))),$AM$10)</f>
        <v>0.842260421706844</v>
      </c>
      <c r="AQ427" s="0" t="n">
        <f aca="false">IFERROR(IF(AZ427&lt;($AM$11-$AL$11)/($AN$11-$AL$11),$AL$11+SQRT(AZ427*($AN$11-$AL$11)*($AM$11-$AL$11)),$AN$11-SQRT((1-AZ427)*($AN$11-$AL$11)*($AN$11-$AM$11))),$AM$11)</f>
        <v>0.943364314146068</v>
      </c>
      <c r="AR427" s="0" t="n">
        <f aca="false">SUMPRODUCT((B24:B31&lt;=$B$6)*(C24:C31*AM427+D24:D31*AO427*$B$8*AQ427)/(1+AL427/100)^B24:B31)+C32*AM427*AP427/(1+AL427/100)^$B$6</f>
        <v>7135759.71931014</v>
      </c>
      <c r="AS427" s="0" t="n">
        <f aca="false">SUMPRODUCT((K24:K26&lt;=$B$6)*(L24:L26*AN427+M24:M26*AO427*$B$8*AQ427)/(1+AL427/100)^K24:K26)+L27*AN427*AP427/(1+AL427/100)^$B$6</f>
        <v>7899730.52681549</v>
      </c>
      <c r="AT427" s="0" t="n">
        <f aca="false">AS427-AR427</f>
        <v>763970.807505349</v>
      </c>
      <c r="AU427" s="0" t="n">
        <f aca="true">RAND()</f>
        <v>0.662537659566673</v>
      </c>
      <c r="AV427" s="0" t="n">
        <f aca="true">RAND()</f>
        <v>0.0731648241045816</v>
      </c>
      <c r="AW427" s="0" t="n">
        <f aca="true">RAND()</f>
        <v>0.276048399926915</v>
      </c>
      <c r="AX427" s="0" t="n">
        <f aca="true">RAND()</f>
        <v>0.0402493520643055</v>
      </c>
      <c r="AY427" s="0" t="n">
        <f aca="true">RAND()</f>
        <v>0.468568785067787</v>
      </c>
      <c r="AZ427" s="0" t="n">
        <f aca="true">RAND()</f>
        <v>0.986907751378999</v>
      </c>
    </row>
    <row r="428" customFormat="false" ht="15" hidden="false" customHeight="false" outlineLevel="0" collapsed="false">
      <c r="AK428" s="0" t="n">
        <v>415</v>
      </c>
      <c r="AL428" s="0" t="n">
        <f aca="false">IFERROR(IF(AU428&lt;($AM$6-$AL$6)/($AN$6-$AL$6),$AL$6+SQRT(AU428*($AN$6-$AL$6)*($AM$6-$AL$6)),$AN$6-SQRT((1-AU428)*($AN$6-$AL$6)*($AN$6-$AM$6))),$AM$6)</f>
        <v>2.46152925650709</v>
      </c>
      <c r="AM428" s="0" t="n">
        <f aca="false">IFERROR(IF(AV428&lt;($AM$7-$AL$7)/($AN$7-$AL$7),$AL$7+SQRT(AV428*($AN$7-$AL$7)*($AM$7-$AL$7)),$AN$7-SQRT((1-AV428)*($AN$7-$AL$7)*($AN$7-$AM$7))),$AM$7)</f>
        <v>1.13543631312616</v>
      </c>
      <c r="AN428" s="0" t="n">
        <f aca="false">IFERROR(IF(AW428&lt;($AM$8-$AL$8)/($AN$8-$AL$8),$AL$8+SQRT(AW428*($AN$8-$AL$8)*($AM$8-$AL$8)),$AN$8-SQRT((1-AW428)*($AN$8-$AL$8)*($AN$8-$AM$8))),$AM$8)</f>
        <v>0.952142315225916</v>
      </c>
      <c r="AO428" s="0" t="n">
        <f aca="false">IFERROR(IF(AX428&lt;($AM$9-$AL$9)/($AN$9-$AL$9),$AL$9+SQRT(AX428*($AN$9-$AL$9)*($AM$9-$AL$9)),$AN$9-SQRT((1-AX428)*($AN$9-$AL$9)*($AN$9-$AM$9))),$AM$9)</f>
        <v>0.593704970920774</v>
      </c>
      <c r="AP428" s="0" t="n">
        <f aca="false">IFERROR(IF(AY428&lt;($AM$10-$AL$10)/($AN$10-$AL$10),$AL$10+SQRT(AY428*($AN$10-$AL$10)*($AM$10-$AL$10)),$AN$10-SQRT((1-AY428)*($AN$10-$AL$10)*($AN$10-$AM$10))),$AM$10)</f>
        <v>0.902604752917807</v>
      </c>
      <c r="AQ428" s="0" t="n">
        <f aca="false">IFERROR(IF(AZ428&lt;($AM$11-$AL$11)/($AN$11-$AL$11),$AL$11+SQRT(AZ428*($AN$11-$AL$11)*($AM$11-$AL$11)),$AN$11-SQRT((1-AZ428)*($AN$11-$AL$11)*($AN$11-$AM$11))),$AM$11)</f>
        <v>0.569247270989902</v>
      </c>
      <c r="AR428" s="0" t="n">
        <f aca="false">SUMPRODUCT((B24:B31&lt;=$B$6)*(C24:C31*AM428+D24:D31*AO428*$B$8*AQ428)/(1+AL428/100)^B24:B31)+C32*AM428*AP428/(1+AL428/100)^$B$6</f>
        <v>10087258.4873088</v>
      </c>
      <c r="AS428" s="0" t="n">
        <f aca="false">SUMPRODUCT((K24:K26&lt;=$B$6)*(L24:L26*AN428+M24:M26*AO428*$B$8*AQ428)/(1+AL428/100)^K24:K26)+L27*AN428*AP428/(1+AL428/100)^$B$6</f>
        <v>7576821.2838827</v>
      </c>
      <c r="AT428" s="0" t="n">
        <f aca="false">AS428-AR428</f>
        <v>-2510437.20342609</v>
      </c>
      <c r="AU428" s="0" t="n">
        <f aca="true">RAND()</f>
        <v>0.042601850922398</v>
      </c>
      <c r="AV428" s="0" t="n">
        <f aca="true">RAND()</f>
        <v>0.883334770221083</v>
      </c>
      <c r="AW428" s="0" t="n">
        <f aca="true">RAND()</f>
        <v>0.25719204535891</v>
      </c>
      <c r="AX428" s="0" t="n">
        <f aca="true">RAND()</f>
        <v>0.0117074954336841</v>
      </c>
      <c r="AY428" s="0" t="n">
        <f aca="true">RAND()</f>
        <v>0.648362348288035</v>
      </c>
      <c r="AZ428" s="0" t="n">
        <f aca="true">RAND()</f>
        <v>0.29589425687963</v>
      </c>
    </row>
    <row r="429" customFormat="false" ht="15" hidden="false" customHeight="false" outlineLevel="0" collapsed="false">
      <c r="AK429" s="0" t="n">
        <v>416</v>
      </c>
      <c r="AL429" s="0" t="n">
        <f aca="false">IFERROR(IF(AU429&lt;($AM$6-$AL$6)/($AN$6-$AL$6),$AL$6+SQRT(AU429*($AN$6-$AL$6)*($AM$6-$AL$6)),$AN$6-SQRT((1-AU429)*($AN$6-$AL$6)*($AN$6-$AM$6))),$AM$6)</f>
        <v>5.15924217883965</v>
      </c>
      <c r="AM429" s="0" t="n">
        <f aca="false">IFERROR(IF(AV429&lt;($AM$7-$AL$7)/($AN$7-$AL$7),$AL$7+SQRT(AV429*($AN$7-$AL$7)*($AM$7-$AL$7)),$AN$7-SQRT((1-AV429)*($AN$7-$AL$7)*($AN$7-$AM$7))),$AM$7)</f>
        <v>1.22683744829826</v>
      </c>
      <c r="AN429" s="0" t="n">
        <f aca="false">IFERROR(IF(AW429&lt;($AM$8-$AL$8)/($AN$8-$AL$8),$AL$8+SQRT(AW429*($AN$8-$AL$8)*($AM$8-$AL$8)),$AN$8-SQRT((1-AW429)*($AN$8-$AL$8)*($AN$8-$AM$8))),$AM$8)</f>
        <v>0.908571357889344</v>
      </c>
      <c r="AO429" s="0" t="n">
        <f aca="false">IFERROR(IF(AX429&lt;($AM$9-$AL$9)/($AN$9-$AL$9),$AL$9+SQRT(AX429*($AN$9-$AL$9)*($AM$9-$AL$9)),$AN$9-SQRT((1-AX429)*($AN$9-$AL$9)*($AN$9-$AM$9))),$AM$9)</f>
        <v>1.40795183905808</v>
      </c>
      <c r="AP429" s="0" t="n">
        <f aca="false">IFERROR(IF(AY429&lt;($AM$10-$AL$10)/($AN$10-$AL$10),$AL$10+SQRT(AY429*($AN$10-$AL$10)*($AM$10-$AL$10)),$AN$10-SQRT((1-AY429)*($AN$10-$AL$10)*($AN$10-$AM$10))),$AM$10)</f>
        <v>0.757303149123991</v>
      </c>
      <c r="AQ429" s="0" t="n">
        <f aca="false">IFERROR(IF(AZ429&lt;($AM$11-$AL$11)/($AN$11-$AL$11),$AL$11+SQRT(AZ429*($AN$11-$AL$11)*($AM$11-$AL$11)),$AN$11-SQRT((1-AZ429)*($AN$11-$AL$11)*($AN$11-$AM$11))),$AM$11)</f>
        <v>0.353909857737777</v>
      </c>
      <c r="AR429" s="0" t="n">
        <f aca="false">SUMPRODUCT((B24:B31&lt;=$B$6)*(C24:C31*AM429+D24:D31*AO429*$B$8*AQ429)/(1+AL429/100)^B24:B31)+C32*AM429*AP429/(1+AL429/100)^$B$6</f>
        <v>9504559.96150679</v>
      </c>
      <c r="AS429" s="0" t="n">
        <f aca="false">SUMPRODUCT((K24:K26&lt;=$B$6)*(L24:L26*AN429+M24:M26*AO429*$B$8*AQ429)/(1+AL429/100)^K24:K26)+L27*AN429*AP429/(1+AL429/100)^$B$6</f>
        <v>7564260.36610134</v>
      </c>
      <c r="AT429" s="0" t="n">
        <f aca="false">AS429-AR429</f>
        <v>-1940299.59540545</v>
      </c>
      <c r="AU429" s="0" t="n">
        <f aca="true">RAND()</f>
        <v>0.830580532191851</v>
      </c>
      <c r="AV429" s="0" t="n">
        <f aca="true">RAND()</f>
        <v>0.995231077321458</v>
      </c>
      <c r="AW429" s="0" t="n">
        <f aca="true">RAND()</f>
        <v>0.130974886154844</v>
      </c>
      <c r="AX429" s="0" t="n">
        <f aca="true">RAND()</f>
        <v>0.766319316750194</v>
      </c>
      <c r="AY429" s="0" t="n">
        <f aca="true">RAND()</f>
        <v>0.264819642196491</v>
      </c>
      <c r="AZ429" s="0" t="n">
        <f aca="true">RAND()</f>
        <v>0.0118623378012546</v>
      </c>
    </row>
    <row r="430" customFormat="false" ht="15" hidden="false" customHeight="false" outlineLevel="0" collapsed="false">
      <c r="AK430" s="0" t="n">
        <v>417</v>
      </c>
      <c r="AL430" s="0" t="n">
        <f aca="false">IFERROR(IF(AU430&lt;($AM$6-$AL$6)/($AN$6-$AL$6),$AL$6+SQRT(AU430*($AN$6-$AL$6)*($AM$6-$AL$6)),$AN$6-SQRT((1-AU430)*($AN$6-$AL$6)*($AN$6-$AM$6))),$AM$6)</f>
        <v>3.84260678557153</v>
      </c>
      <c r="AM430" s="0" t="n">
        <f aca="false">IFERROR(IF(AV430&lt;($AM$7-$AL$7)/($AN$7-$AL$7),$AL$7+SQRT(AV430*($AN$7-$AL$7)*($AM$7-$AL$7)),$AN$7-SQRT((1-AV430)*($AN$7-$AL$7)*($AN$7-$AM$7))),$AM$7)</f>
        <v>0.945977366596101</v>
      </c>
      <c r="AN430" s="0" t="n">
        <f aca="false">IFERROR(IF(AW430&lt;($AM$8-$AL$8)/($AN$8-$AL$8),$AL$8+SQRT(AW430*($AN$8-$AL$8)*($AM$8-$AL$8)),$AN$8-SQRT((1-AW430)*($AN$8-$AL$8)*($AN$8-$AM$8))),$AM$8)</f>
        <v>0.974329941013697</v>
      </c>
      <c r="AO430" s="0" t="n">
        <f aca="false">IFERROR(IF(AX430&lt;($AM$9-$AL$9)/($AN$9-$AL$9),$AL$9+SQRT(AX430*($AN$9-$AL$9)*($AM$9-$AL$9)),$AN$9-SQRT((1-AX430)*($AN$9-$AL$9)*($AN$9-$AM$9))),$AM$9)</f>
        <v>0.78512853438747</v>
      </c>
      <c r="AP430" s="0" t="n">
        <f aca="false">IFERROR(IF(AY430&lt;($AM$10-$AL$10)/($AN$10-$AL$10),$AL$10+SQRT(AY430*($AN$10-$AL$10)*($AM$10-$AL$10)),$AN$10-SQRT((1-AY430)*($AN$10-$AL$10)*($AN$10-$AM$10))),$AM$10)</f>
        <v>0.829540133903377</v>
      </c>
      <c r="AQ430" s="0" t="n">
        <f aca="false">IFERROR(IF(AZ430&lt;($AM$11-$AL$11)/($AN$11-$AL$11),$AL$11+SQRT(AZ430*($AN$11-$AL$11)*($AM$11-$AL$11)),$AN$11-SQRT((1-AZ430)*($AN$11-$AL$11)*($AN$11-$AM$11))),$AM$11)</f>
        <v>0.46143599832243</v>
      </c>
      <c r="AR430" s="0" t="n">
        <f aca="false">SUMPRODUCT((B24:B31&lt;=$B$6)*(C24:C31*AM430+D24:D31*AO430*$B$8*AQ430)/(1+AL430/100)^B24:B31)+C32*AM430*AP430/(1+AL430/100)^$B$6</f>
        <v>7796881.62331656</v>
      </c>
      <c r="AS430" s="0" t="n">
        <f aca="false">SUMPRODUCT((K24:K26&lt;=$B$6)*(L24:L26*AN430+M24:M26*AO430*$B$8*AQ430)/(1+AL430/100)^K24:K26)+L27*AN430*AP430/(1+AL430/100)^$B$6</f>
        <v>7977677.20674304</v>
      </c>
      <c r="AT430" s="0" t="n">
        <f aca="false">AS430-AR430</f>
        <v>180795.583426487</v>
      </c>
      <c r="AU430" s="0" t="n">
        <f aca="true">RAND()</f>
        <v>0.501543404474054</v>
      </c>
      <c r="AV430" s="0" t="n">
        <f aca="true">RAND()</f>
        <v>0.236771017314804</v>
      </c>
      <c r="AW430" s="0" t="n">
        <f aca="true">RAND()</f>
        <v>0.337676981487102</v>
      </c>
      <c r="AX430" s="0" t="n">
        <f aca="true">RAND()</f>
        <v>0.108397708162595</v>
      </c>
      <c r="AY430" s="0" t="n">
        <f aca="true">RAND()</f>
        <v>0.434386799412222</v>
      </c>
      <c r="AZ430" s="0" t="n">
        <f aca="true">RAND()</f>
        <v>0.106373802262693</v>
      </c>
    </row>
    <row r="431" customFormat="false" ht="15" hidden="false" customHeight="false" outlineLevel="0" collapsed="false">
      <c r="AK431" s="0" t="n">
        <v>418</v>
      </c>
      <c r="AL431" s="0" t="n">
        <f aca="false">IFERROR(IF(AU431&lt;($AM$6-$AL$6)/($AN$6-$AL$6),$AL$6+SQRT(AU431*($AN$6-$AL$6)*($AM$6-$AL$6)),$AN$6-SQRT((1-AU431)*($AN$6-$AL$6)*($AN$6-$AM$6))),$AM$6)</f>
        <v>5.51349615079207</v>
      </c>
      <c r="AM431" s="0" t="n">
        <f aca="false">IFERROR(IF(AV431&lt;($AM$7-$AL$7)/($AN$7-$AL$7),$AL$7+SQRT(AV431*($AN$7-$AL$7)*($AM$7-$AL$7)),$AN$7-SQRT((1-AV431)*($AN$7-$AL$7)*($AN$7-$AM$7))),$AM$7)</f>
        <v>0.934882153164445</v>
      </c>
      <c r="AN431" s="0" t="n">
        <f aca="false">IFERROR(IF(AW431&lt;($AM$8-$AL$8)/($AN$8-$AL$8),$AL$8+SQRT(AW431*($AN$8-$AL$8)*($AM$8-$AL$8)),$AN$8-SQRT((1-AW431)*($AN$8-$AL$8)*($AN$8-$AM$8))),$AM$8)</f>
        <v>1.07485557182496</v>
      </c>
      <c r="AO431" s="0" t="n">
        <f aca="false">IFERROR(IF(AX431&lt;($AM$9-$AL$9)/($AN$9-$AL$9),$AL$9+SQRT(AX431*($AN$9-$AL$9)*($AM$9-$AL$9)),$AN$9-SQRT((1-AX431)*($AN$9-$AL$9)*($AN$9-$AM$9))),$AM$9)</f>
        <v>1.11756168599144</v>
      </c>
      <c r="AP431" s="0" t="n">
        <f aca="false">IFERROR(IF(AY431&lt;($AM$10-$AL$10)/($AN$10-$AL$10),$AL$10+SQRT(AY431*($AN$10-$AL$10)*($AM$10-$AL$10)),$AN$10-SQRT((1-AY431)*($AN$10-$AL$10)*($AN$10-$AM$10))),$AM$10)</f>
        <v>0.858420073473857</v>
      </c>
      <c r="AQ431" s="0" t="n">
        <f aca="false">IFERROR(IF(AZ431&lt;($AM$11-$AL$11)/($AN$11-$AL$11),$AL$11+SQRT(AZ431*($AN$11-$AL$11)*($AM$11-$AL$11)),$AN$11-SQRT((1-AZ431)*($AN$11-$AL$11)*($AN$11-$AM$11))),$AM$11)</f>
        <v>0.89527060557205</v>
      </c>
      <c r="AR431" s="0" t="n">
        <f aca="false">SUMPRODUCT((B24:B31&lt;=$B$6)*(C24:C31*AM431+D24:D31*AO431*$B$8*AQ431)/(1+AL431/100)^B24:B31)+C32*AM431*AP431/(1+AL431/100)^$B$6</f>
        <v>7264426.92392135</v>
      </c>
      <c r="AS431" s="0" t="n">
        <f aca="false">SUMPRODUCT((K24:K26&lt;=$B$6)*(L24:L26*AN431+M24:M26*AO431*$B$8*AQ431)/(1+AL431/100)^K24:K26)+L27*AN431*AP431/(1+AL431/100)^$B$6</f>
        <v>8945116.2371058</v>
      </c>
      <c r="AT431" s="0" t="n">
        <f aca="false">AS431-AR431</f>
        <v>1680689.31318445</v>
      </c>
      <c r="AU431" s="0" t="n">
        <f aca="true">RAND()</f>
        <v>0.889515315314501</v>
      </c>
      <c r="AV431" s="0" t="n">
        <f aca="true">RAND()</f>
        <v>0.202146613803075</v>
      </c>
      <c r="AW431" s="0" t="n">
        <f aca="true">RAND()</f>
        <v>0.727328260259897</v>
      </c>
      <c r="AX431" s="0" t="n">
        <f aca="true">RAND()</f>
        <v>0.480868414646487</v>
      </c>
      <c r="AY431" s="0" t="n">
        <f aca="true">RAND()</f>
        <v>0.513859796276019</v>
      </c>
      <c r="AZ431" s="0" t="n">
        <f aca="true">RAND()</f>
        <v>0.955231648745938</v>
      </c>
    </row>
    <row r="432" customFormat="false" ht="15" hidden="false" customHeight="false" outlineLevel="0" collapsed="false">
      <c r="AK432" s="0" t="n">
        <v>419</v>
      </c>
      <c r="AL432" s="0" t="n">
        <f aca="false">IFERROR(IF(AU432&lt;($AM$6-$AL$6)/($AN$6-$AL$6),$AL$6+SQRT(AU432*($AN$6-$AL$6)*($AM$6-$AL$6)),$AN$6-SQRT((1-AU432)*($AN$6-$AL$6)*($AN$6-$AM$6))),$AM$6)</f>
        <v>5.69365915925325</v>
      </c>
      <c r="AM432" s="0" t="n">
        <f aca="false">IFERROR(IF(AV432&lt;($AM$7-$AL$7)/($AN$7-$AL$7),$AL$7+SQRT(AV432*($AN$7-$AL$7)*($AM$7-$AL$7)),$AN$7-SQRT((1-AV432)*($AN$7-$AL$7)*($AN$7-$AM$7))),$AM$7)</f>
        <v>1.14730546420001</v>
      </c>
      <c r="AN432" s="0" t="n">
        <f aca="false">IFERROR(IF(AW432&lt;($AM$8-$AL$8)/($AN$8-$AL$8),$AL$8+SQRT(AW432*($AN$8-$AL$8)*($AM$8-$AL$8)),$AN$8-SQRT((1-AW432)*($AN$8-$AL$8)*($AN$8-$AM$8))),$AM$8)</f>
        <v>1.19296175773336</v>
      </c>
      <c r="AO432" s="0" t="n">
        <f aca="false">IFERROR(IF(AX432&lt;($AM$9-$AL$9)/($AN$9-$AL$9),$AL$9+SQRT(AX432*($AN$9-$AL$9)*($AM$9-$AL$9)),$AN$9-SQRT((1-AX432)*($AN$9-$AL$9)*($AN$9-$AM$9))),$AM$9)</f>
        <v>1.25906409682677</v>
      </c>
      <c r="AP432" s="0" t="n">
        <f aca="false">IFERROR(IF(AY432&lt;($AM$10-$AL$10)/($AN$10-$AL$10),$AL$10+SQRT(AY432*($AN$10-$AL$10)*($AM$10-$AL$10)),$AN$10-SQRT((1-AY432)*($AN$10-$AL$10)*($AN$10-$AM$10))),$AM$10)</f>
        <v>0.916518303834978</v>
      </c>
      <c r="AQ432" s="0" t="n">
        <f aca="false">IFERROR(IF(AZ432&lt;($AM$11-$AL$11)/($AN$11-$AL$11),$AL$11+SQRT(AZ432*($AN$11-$AL$11)*($AM$11-$AL$11)),$AN$11-SQRT((1-AZ432)*($AN$11-$AL$11)*($AN$11-$AM$11))),$AM$11)</f>
        <v>0.704518305847295</v>
      </c>
      <c r="AR432" s="0" t="n">
        <f aca="false">SUMPRODUCT((B24:B31&lt;=$B$6)*(C24:C31*AM432+D24:D31*AO432*$B$8*AQ432)/(1+AL432/100)^B24:B31)+C32*AM432*AP432/(1+AL432/100)^$B$6</f>
        <v>8769369.17039537</v>
      </c>
      <c r="AS432" s="0" t="n">
        <f aca="false">SUMPRODUCT((K24:K26&lt;=$B$6)*(L24:L26*AN432+M24:M26*AO432*$B$8*AQ432)/(1+AL432/100)^K24:K26)+L27*AN432*AP432/(1+AL432/100)^$B$6</f>
        <v>9895137.99712305</v>
      </c>
      <c r="AT432" s="0" t="n">
        <f aca="false">AS432-AR432</f>
        <v>1125768.82672768</v>
      </c>
      <c r="AU432" s="0" t="n">
        <f aca="true">RAND()</f>
        <v>0.914673680389853</v>
      </c>
      <c r="AV432" s="0" t="n">
        <f aca="true">RAND()</f>
        <v>0.90625628726066</v>
      </c>
      <c r="AW432" s="0" t="n">
        <f aca="true">RAND()</f>
        <v>0.971081234836732</v>
      </c>
      <c r="AX432" s="0" t="n">
        <f aca="true">RAND()</f>
        <v>0.634009324925916</v>
      </c>
      <c r="AY432" s="0" t="n">
        <f aca="true">RAND()</f>
        <v>0.693949989718268</v>
      </c>
      <c r="AZ432" s="0" t="n">
        <f aca="true">RAND()</f>
        <v>0.6436349731455</v>
      </c>
    </row>
    <row r="433" customFormat="false" ht="15" hidden="false" customHeight="false" outlineLevel="0" collapsed="false">
      <c r="AK433" s="0" t="n">
        <v>420</v>
      </c>
      <c r="AL433" s="0" t="n">
        <f aca="false">IFERROR(IF(AU433&lt;($AM$6-$AL$6)/($AN$6-$AL$6),$AL$6+SQRT(AU433*($AN$6-$AL$6)*($AM$6-$AL$6)),$AN$6-SQRT((1-AU433)*($AN$6-$AL$6)*($AN$6-$AM$6))),$AM$6)</f>
        <v>3.82650277547405</v>
      </c>
      <c r="AM433" s="0" t="n">
        <f aca="false">IFERROR(IF(AV433&lt;($AM$7-$AL$7)/($AN$7-$AL$7),$AL$7+SQRT(AV433*($AN$7-$AL$7)*($AM$7-$AL$7)),$AN$7-SQRT((1-AV433)*($AN$7-$AL$7)*($AN$7-$AM$7))),$AM$7)</f>
        <v>1.17773534313643</v>
      </c>
      <c r="AN433" s="0" t="n">
        <f aca="false">IFERROR(IF(AW433&lt;($AM$8-$AL$8)/($AN$8-$AL$8),$AL$8+SQRT(AW433*($AN$8-$AL$8)*($AM$8-$AL$8)),$AN$8-SQRT((1-AW433)*($AN$8-$AL$8)*($AN$8-$AM$8))),$AM$8)</f>
        <v>0.966113918140972</v>
      </c>
      <c r="AO433" s="0" t="n">
        <f aca="false">IFERROR(IF(AX433&lt;($AM$9-$AL$9)/($AN$9-$AL$9),$AL$9+SQRT(AX433*($AN$9-$AL$9)*($AM$9-$AL$9)),$AN$9-SQRT((1-AX433)*($AN$9-$AL$9)*($AN$9-$AM$9))),$AM$9)</f>
        <v>1.10211636714657</v>
      </c>
      <c r="AP433" s="0" t="n">
        <f aca="false">IFERROR(IF(AY433&lt;($AM$10-$AL$10)/($AN$10-$AL$10),$AL$10+SQRT(AY433*($AN$10-$AL$10)*($AM$10-$AL$10)),$AN$10-SQRT((1-AY433)*($AN$10-$AL$10)*($AN$10-$AM$10))),$AM$10)</f>
        <v>0.993036636099863</v>
      </c>
      <c r="AQ433" s="0" t="n">
        <f aca="false">IFERROR(IF(AZ433&lt;($AM$11-$AL$11)/($AN$11-$AL$11),$AL$11+SQRT(AZ433*($AN$11-$AL$11)*($AM$11-$AL$11)),$AN$11-SQRT((1-AZ433)*($AN$11-$AL$11)*($AN$11-$AM$11))),$AM$11)</f>
        <v>0.617475090795698</v>
      </c>
      <c r="AR433" s="0" t="n">
        <f aca="false">SUMPRODUCT((B24:B31&lt;=$B$6)*(C24:C31*AM433+D24:D31*AO433*$B$8*AQ433)/(1+AL433/100)^B24:B31)+C32*AM433*AP433/(1+AL433/100)^$B$6</f>
        <v>9761013.20928138</v>
      </c>
      <c r="AS433" s="0" t="n">
        <f aca="false">SUMPRODUCT((K24:K26&lt;=$B$6)*(L24:L26*AN433+M24:M26*AO433*$B$8*AQ433)/(1+AL433/100)^K24:K26)+L27*AN433*AP433/(1+AL433/100)^$B$6</f>
        <v>7832473.76711058</v>
      </c>
      <c r="AT433" s="0" t="n">
        <f aca="false">AS433-AR433</f>
        <v>-1928539.4421708</v>
      </c>
      <c r="AU433" s="0" t="n">
        <f aca="true">RAND()</f>
        <v>0.496445768296305</v>
      </c>
      <c r="AV433" s="0" t="n">
        <f aca="true">RAND()</f>
        <v>0.953580616607918</v>
      </c>
      <c r="AW433" s="0" t="n">
        <f aca="true">RAND()</f>
        <v>0.306598153334948</v>
      </c>
      <c r="AX433" s="0" t="n">
        <f aca="true">RAND()</f>
        <v>0.462536654569283</v>
      </c>
      <c r="AY433" s="0" t="n">
        <f aca="true">RAND()</f>
        <v>0.972340498146673</v>
      </c>
      <c r="AZ433" s="0" t="n">
        <f aca="true">RAND()</f>
        <v>0.411389523574435</v>
      </c>
    </row>
    <row r="434" customFormat="false" ht="15" hidden="false" customHeight="false" outlineLevel="0" collapsed="false">
      <c r="AK434" s="0" t="n">
        <v>421</v>
      </c>
      <c r="AL434" s="0" t="n">
        <f aca="false">IFERROR(IF(AU434&lt;($AM$6-$AL$6)/($AN$6-$AL$6),$AL$6+SQRT(AU434*($AN$6-$AL$6)*($AM$6-$AL$6)),$AN$6-SQRT((1-AU434)*($AN$6-$AL$6)*($AN$6-$AM$6))),$AM$6)</f>
        <v>2.81498948004107</v>
      </c>
      <c r="AM434" s="0" t="n">
        <f aca="false">IFERROR(IF(AV434&lt;($AM$7-$AL$7)/($AN$7-$AL$7),$AL$7+SQRT(AV434*($AN$7-$AL$7)*($AM$7-$AL$7)),$AN$7-SQRT((1-AV434)*($AN$7-$AL$7)*($AN$7-$AM$7))),$AM$7)</f>
        <v>1.13448136365949</v>
      </c>
      <c r="AN434" s="0" t="n">
        <f aca="false">IFERROR(IF(AW434&lt;($AM$8-$AL$8)/($AN$8-$AL$8),$AL$8+SQRT(AW434*($AN$8-$AL$8)*($AM$8-$AL$8)),$AN$8-SQRT((1-AW434)*($AN$8-$AL$8)*($AN$8-$AM$8))),$AM$8)</f>
        <v>0.993911086961664</v>
      </c>
      <c r="AO434" s="0" t="n">
        <f aca="false">IFERROR(IF(AX434&lt;($AM$9-$AL$9)/($AN$9-$AL$9),$AL$9+SQRT(AX434*($AN$9-$AL$9)*($AM$9-$AL$9)),$AN$9-SQRT((1-AX434)*($AN$9-$AL$9)*($AN$9-$AM$9))),$AM$9)</f>
        <v>0.539251942382668</v>
      </c>
      <c r="AP434" s="0" t="n">
        <f aca="false">IFERROR(IF(AY434&lt;($AM$10-$AL$10)/($AN$10-$AL$10),$AL$10+SQRT(AY434*($AN$10-$AL$10)*($AM$10-$AL$10)),$AN$10-SQRT((1-AY434)*($AN$10-$AL$10)*($AN$10-$AM$10))),$AM$10)</f>
        <v>0.769071122739127</v>
      </c>
      <c r="AQ434" s="0" t="n">
        <f aca="false">IFERROR(IF(AZ434&lt;($AM$11-$AL$11)/($AN$11-$AL$11),$AL$11+SQRT(AZ434*($AN$11-$AL$11)*($AM$11-$AL$11)),$AN$11-SQRT((1-AZ434)*($AN$11-$AL$11)*($AN$11-$AM$11))),$AM$11)</f>
        <v>0.657260494793851</v>
      </c>
      <c r="AR434" s="0" t="n">
        <f aca="false">SUMPRODUCT((B24:B31&lt;=$B$6)*(C24:C31*AM434+D24:D31*AO434*$B$8*AQ434)/(1+AL434/100)^B24:B31)+C32*AM434*AP434/(1+AL434/100)^$B$6</f>
        <v>9888572.17269305</v>
      </c>
      <c r="AS434" s="0" t="n">
        <f aca="false">SUMPRODUCT((K24:K26&lt;=$B$6)*(L24:L26*AN434+M24:M26*AO434*$B$8*AQ434)/(1+AL434/100)^K24:K26)+L27*AN434*AP434/(1+AL434/100)^$B$6</f>
        <v>8084533.83880427</v>
      </c>
      <c r="AT434" s="0" t="n">
        <f aca="false">AS434-AR434</f>
        <v>-1804038.33388879</v>
      </c>
      <c r="AU434" s="0" t="n">
        <f aca="true">RAND()</f>
        <v>0.132841570515522</v>
      </c>
      <c r="AV434" s="0" t="n">
        <f aca="true">RAND()</f>
        <v>0.881381730293586</v>
      </c>
      <c r="AW434" s="0" t="n">
        <f aca="true">RAND()</f>
        <v>0.41779455162949</v>
      </c>
      <c r="AX434" s="0" t="n">
        <f aca="true">RAND()</f>
        <v>0.00205428664108303</v>
      </c>
      <c r="AY434" s="0" t="n">
        <f aca="true">RAND()</f>
        <v>0.289597076368377</v>
      </c>
      <c r="AZ434" s="0" t="n">
        <f aca="true">RAND()</f>
        <v>0.520529108453242</v>
      </c>
    </row>
    <row r="435" customFormat="false" ht="15" hidden="false" customHeight="false" outlineLevel="0" collapsed="false">
      <c r="AK435" s="0" t="n">
        <v>422</v>
      </c>
      <c r="AL435" s="0" t="n">
        <f aca="false">IFERROR(IF(AU435&lt;($AM$6-$AL$6)/($AN$6-$AL$6),$AL$6+SQRT(AU435*($AN$6-$AL$6)*($AM$6-$AL$6)),$AN$6-SQRT((1-AU435)*($AN$6-$AL$6)*($AN$6-$AM$6))),$AM$6)</f>
        <v>2.52134474691599</v>
      </c>
      <c r="AM435" s="0" t="n">
        <f aca="false">IFERROR(IF(AV435&lt;($AM$7-$AL$7)/($AN$7-$AL$7),$AL$7+SQRT(AV435*($AN$7-$AL$7)*($AM$7-$AL$7)),$AN$7-SQRT((1-AV435)*($AN$7-$AL$7)*($AN$7-$AM$7))),$AM$7)</f>
        <v>0.901635089510179</v>
      </c>
      <c r="AN435" s="0" t="n">
        <f aca="false">IFERROR(IF(AW435&lt;($AM$8-$AL$8)/($AN$8-$AL$8),$AL$8+SQRT(AW435*($AN$8-$AL$8)*($AM$8-$AL$8)),$AN$8-SQRT((1-AW435)*($AN$8-$AL$8)*($AN$8-$AM$8))),$AM$8)</f>
        <v>1.16682744952398</v>
      </c>
      <c r="AO435" s="0" t="n">
        <f aca="false">IFERROR(IF(AX435&lt;($AM$9-$AL$9)/($AN$9-$AL$9),$AL$9+SQRT(AX435*($AN$9-$AL$9)*($AM$9-$AL$9)),$AN$9-SQRT((1-AX435)*($AN$9-$AL$9)*($AN$9-$AM$9))),$AM$9)</f>
        <v>1.46846339889978</v>
      </c>
      <c r="AP435" s="0" t="n">
        <f aca="false">IFERROR(IF(AY435&lt;($AM$10-$AL$10)/($AN$10-$AL$10),$AL$10+SQRT(AY435*($AN$10-$AL$10)*($AM$10-$AL$10)),$AN$10-SQRT((1-AY435)*($AN$10-$AL$10)*($AN$10-$AM$10))),$AM$10)</f>
        <v>0.988617175152593</v>
      </c>
      <c r="AQ435" s="0" t="n">
        <f aca="false">IFERROR(IF(AZ435&lt;($AM$11-$AL$11)/($AN$11-$AL$11),$AL$11+SQRT(AZ435*($AN$11-$AL$11)*($AM$11-$AL$11)),$AN$11-SQRT((1-AZ435)*($AN$11-$AL$11)*($AN$11-$AM$11))),$AM$11)</f>
        <v>0.583710691870832</v>
      </c>
      <c r="AR435" s="0" t="n">
        <f aca="false">SUMPRODUCT((B24:B31&lt;=$B$6)*(C24:C31*AM435+D24:D31*AO435*$B$8*AQ435)/(1+AL435/100)^B24:B31)+C32*AM435*AP435/(1+AL435/100)^$B$6</f>
        <v>8168002.20217394</v>
      </c>
      <c r="AS435" s="0" t="n">
        <f aca="false">SUMPRODUCT((K24:K26&lt;=$B$6)*(L24:L26*AN435+M24:M26*AO435*$B$8*AQ435)/(1+AL435/100)^K24:K26)+L27*AN435*AP435/(1+AL435/100)^$B$6</f>
        <v>9254420.35002975</v>
      </c>
      <c r="AT435" s="0" t="n">
        <f aca="false">AS435-AR435</f>
        <v>1086418.1478558</v>
      </c>
      <c r="AU435" s="0" t="n">
        <f aca="true">RAND()</f>
        <v>0.05436006902738</v>
      </c>
      <c r="AV435" s="0" t="n">
        <f aca="true">RAND()</f>
        <v>0.114774349108246</v>
      </c>
      <c r="AW435" s="0" t="n">
        <f aca="true">RAND()</f>
        <v>0.938509571976117</v>
      </c>
      <c r="AX435" s="0" t="n">
        <f aca="true">RAND()</f>
        <v>0.811645894460549</v>
      </c>
      <c r="AY435" s="0" t="n">
        <f aca="true">RAND()</f>
        <v>0.954986975416399</v>
      </c>
      <c r="AZ435" s="0" t="n">
        <f aca="true">RAND()</f>
        <v>0.328537782374802</v>
      </c>
    </row>
    <row r="436" customFormat="false" ht="15" hidden="false" customHeight="false" outlineLevel="0" collapsed="false">
      <c r="AK436" s="0" t="n">
        <v>423</v>
      </c>
      <c r="AL436" s="0" t="n">
        <f aca="false">IFERROR(IF(AU436&lt;($AM$6-$AL$6)/($AN$6-$AL$6),$AL$6+SQRT(AU436*($AN$6-$AL$6)*($AM$6-$AL$6)),$AN$6-SQRT((1-AU436)*($AN$6-$AL$6)*($AN$6-$AM$6))),$AM$6)</f>
        <v>3.9404586853309</v>
      </c>
      <c r="AM436" s="0" t="n">
        <f aca="false">IFERROR(IF(AV436&lt;($AM$7-$AL$7)/($AN$7-$AL$7),$AL$7+SQRT(AV436*($AN$7-$AL$7)*($AM$7-$AL$7)),$AN$7-SQRT((1-AV436)*($AN$7-$AL$7)*($AN$7-$AM$7))),$AM$7)</f>
        <v>0.884464782306781</v>
      </c>
      <c r="AN436" s="0" t="n">
        <f aca="false">IFERROR(IF(AW436&lt;($AM$8-$AL$8)/($AN$8-$AL$8),$AL$8+SQRT(AW436*($AN$8-$AL$8)*($AM$8-$AL$8)),$AN$8-SQRT((1-AW436)*($AN$8-$AL$8)*($AN$8-$AM$8))),$AM$8)</f>
        <v>1.14056014795087</v>
      </c>
      <c r="AO436" s="0" t="n">
        <f aca="false">IFERROR(IF(AX436&lt;($AM$9-$AL$9)/($AN$9-$AL$9),$AL$9+SQRT(AX436*($AN$9-$AL$9)*($AM$9-$AL$9)),$AN$9-SQRT((1-AX436)*($AN$9-$AL$9)*($AN$9-$AM$9))),$AM$9)</f>
        <v>1.3106386535411</v>
      </c>
      <c r="AP436" s="0" t="n">
        <f aca="false">IFERROR(IF(AY436&lt;($AM$10-$AL$10)/($AN$10-$AL$10),$AL$10+SQRT(AY436*($AN$10-$AL$10)*($AM$10-$AL$10)),$AN$10-SQRT((1-AY436)*($AN$10-$AL$10)*($AN$10-$AM$10))),$AM$10)</f>
        <v>0.786587918558978</v>
      </c>
      <c r="AQ436" s="0" t="n">
        <f aca="false">IFERROR(IF(AZ436&lt;($AM$11-$AL$11)/($AN$11-$AL$11),$AL$11+SQRT(AZ436*($AN$11-$AL$11)*($AM$11-$AL$11)),$AN$11-SQRT((1-AZ436)*($AN$11-$AL$11)*($AN$11-$AM$11))),$AM$11)</f>
        <v>0.661441299469554</v>
      </c>
      <c r="AR436" s="0" t="n">
        <f aca="false">SUMPRODUCT((B24:B31&lt;=$B$6)*(C24:C31*AM436+D24:D31*AO436*$B$8*AQ436)/(1+AL436/100)^B24:B31)+C32*AM436*AP436/(1+AL436/100)^$B$6</f>
        <v>7400559.41553066</v>
      </c>
      <c r="AS436" s="0" t="n">
        <f aca="false">SUMPRODUCT((K24:K26&lt;=$B$6)*(L24:L26*AN436+M24:M26*AO436*$B$8*AQ436)/(1+AL436/100)^K24:K26)+L27*AN436*AP436/(1+AL436/100)^$B$6</f>
        <v>9422299.58196747</v>
      </c>
      <c r="AT436" s="0" t="n">
        <f aca="false">AS436-AR436</f>
        <v>2021740.16643681</v>
      </c>
      <c r="AU436" s="0" t="n">
        <f aca="true">RAND()</f>
        <v>0.531960347191645</v>
      </c>
      <c r="AV436" s="0" t="n">
        <f aca="true">RAND()</f>
        <v>0.0792699938903547</v>
      </c>
      <c r="AW436" s="0" t="n">
        <f aca="true">RAND()</f>
        <v>0.893537055853013</v>
      </c>
      <c r="AX436" s="0" t="n">
        <f aca="true">RAND()</f>
        <v>0.683187289338916</v>
      </c>
      <c r="AY436" s="0" t="n">
        <f aca="true">RAND()</f>
        <v>0.32853054025587</v>
      </c>
      <c r="AZ436" s="0" t="n">
        <f aca="true">RAND()</f>
        <v>0.532155127735247</v>
      </c>
    </row>
    <row r="437" customFormat="false" ht="15" hidden="false" customHeight="false" outlineLevel="0" collapsed="false">
      <c r="AK437" s="0" t="n">
        <v>424</v>
      </c>
      <c r="AL437" s="0" t="n">
        <f aca="false">IFERROR(IF(AU437&lt;($AM$6-$AL$6)/($AN$6-$AL$6),$AL$6+SQRT(AU437*($AN$6-$AL$6)*($AM$6-$AL$6)),$AN$6-SQRT((1-AU437)*($AN$6-$AL$6)*($AN$6-$AM$6))),$AM$6)</f>
        <v>4.63997292197169</v>
      </c>
      <c r="AM437" s="0" t="n">
        <f aca="false">IFERROR(IF(AV437&lt;($AM$7-$AL$7)/($AN$7-$AL$7),$AL$7+SQRT(AV437*($AN$7-$AL$7)*($AM$7-$AL$7)),$AN$7-SQRT((1-AV437)*($AN$7-$AL$7)*($AN$7-$AM$7))),$AM$7)</f>
        <v>1.11922430572416</v>
      </c>
      <c r="AN437" s="0" t="n">
        <f aca="false">IFERROR(IF(AW437&lt;($AM$8-$AL$8)/($AN$8-$AL$8),$AL$8+SQRT(AW437*($AN$8-$AL$8)*($AM$8-$AL$8)),$AN$8-SQRT((1-AW437)*($AN$8-$AL$8)*($AN$8-$AM$8))),$AM$8)</f>
        <v>0.911453467878683</v>
      </c>
      <c r="AO437" s="0" t="n">
        <f aca="false">IFERROR(IF(AX437&lt;($AM$9-$AL$9)/($AN$9-$AL$9),$AL$9+SQRT(AX437*($AN$9-$AL$9)*($AM$9-$AL$9)),$AN$9-SQRT((1-AX437)*($AN$9-$AL$9)*($AN$9-$AM$9))),$AM$9)</f>
        <v>1.50605450232519</v>
      </c>
      <c r="AP437" s="0" t="n">
        <f aca="false">IFERROR(IF(AY437&lt;($AM$10-$AL$10)/($AN$10-$AL$10),$AL$10+SQRT(AY437*($AN$10-$AL$10)*($AM$10-$AL$10)),$AN$10-SQRT((1-AY437)*($AN$10-$AL$10)*($AN$10-$AM$10))),$AM$10)</f>
        <v>0.966258047978111</v>
      </c>
      <c r="AQ437" s="0" t="n">
        <f aca="false">IFERROR(IF(AZ437&lt;($AM$11-$AL$11)/($AN$11-$AL$11),$AL$11+SQRT(AZ437*($AN$11-$AL$11)*($AM$11-$AL$11)),$AN$11-SQRT((1-AZ437)*($AN$11-$AL$11)*($AN$11-$AM$11))),$AM$11)</f>
        <v>0.458508821797593</v>
      </c>
      <c r="AR437" s="0" t="n">
        <f aca="false">SUMPRODUCT((B24:B31&lt;=$B$6)*(C24:C31*AM437+D24:D31*AO437*$B$8*AQ437)/(1+AL437/100)^B24:B31)+C32*AM437*AP437/(1+AL437/100)^$B$6</f>
        <v>8920076.20530955</v>
      </c>
      <c r="AS437" s="0" t="n">
        <f aca="false">SUMPRODUCT((K24:K26&lt;=$B$6)*(L24:L26*AN437+M24:M26*AO437*$B$8*AQ437)/(1+AL437/100)^K24:K26)+L27*AN437*AP437/(1+AL437/100)^$B$6</f>
        <v>7478886.5787317</v>
      </c>
      <c r="AT437" s="0" t="n">
        <f aca="false">AS437-AR437</f>
        <v>-1441189.62657785</v>
      </c>
      <c r="AU437" s="0" t="n">
        <f aca="true">RAND()</f>
        <v>0.721513609548658</v>
      </c>
      <c r="AV437" s="0" t="n">
        <f aca="true">RAND()</f>
        <v>0.847979713659313</v>
      </c>
      <c r="AW437" s="0" t="n">
        <f aca="true">RAND()</f>
        <v>0.138020838913162</v>
      </c>
      <c r="AX437" s="0" t="n">
        <f aca="true">RAND()</f>
        <v>0.837345230217853</v>
      </c>
      <c r="AY437" s="0" t="n">
        <f aca="true">RAND()</f>
        <v>0.869586269217435</v>
      </c>
      <c r="AZ437" s="0" t="n">
        <f aca="true">RAND()</f>
        <v>0.102551210561882</v>
      </c>
    </row>
    <row r="438" customFormat="false" ht="15" hidden="false" customHeight="false" outlineLevel="0" collapsed="false">
      <c r="AK438" s="0" t="n">
        <v>425</v>
      </c>
      <c r="AL438" s="0" t="n">
        <f aca="false">IFERROR(IF(AU438&lt;($AM$6-$AL$6)/($AN$6-$AL$6),$AL$6+SQRT(AU438*($AN$6-$AL$6)*($AM$6-$AL$6)),$AN$6-SQRT((1-AU438)*($AN$6-$AL$6)*($AN$6-$AM$6))),$AM$6)</f>
        <v>5.73111549964686</v>
      </c>
      <c r="AM438" s="0" t="n">
        <f aca="false">IFERROR(IF(AV438&lt;($AM$7-$AL$7)/($AN$7-$AL$7),$AL$7+SQRT(AV438*($AN$7-$AL$7)*($AM$7-$AL$7)),$AN$7-SQRT((1-AV438)*($AN$7-$AL$7)*($AN$7-$AM$7))),$AM$7)</f>
        <v>0.889235110814729</v>
      </c>
      <c r="AN438" s="0" t="n">
        <f aca="false">IFERROR(IF(AW438&lt;($AM$8-$AL$8)/($AN$8-$AL$8),$AL$8+SQRT(AW438*($AN$8-$AL$8)*($AM$8-$AL$8)),$AN$8-SQRT((1-AW438)*($AN$8-$AL$8)*($AN$8-$AM$8))),$AM$8)</f>
        <v>0.945927601609191</v>
      </c>
      <c r="AO438" s="0" t="n">
        <f aca="false">IFERROR(IF(AX438&lt;($AM$9-$AL$9)/($AN$9-$AL$9),$AL$9+SQRT(AX438*($AN$9-$AL$9)*($AM$9-$AL$9)),$AN$9-SQRT((1-AX438)*($AN$9-$AL$9)*($AN$9-$AM$9))),$AM$9)</f>
        <v>0.80360027517153</v>
      </c>
      <c r="AP438" s="0" t="n">
        <f aca="false">IFERROR(IF(AY438&lt;($AM$10-$AL$10)/($AN$10-$AL$10),$AL$10+SQRT(AY438*($AN$10-$AL$10)*($AM$10-$AL$10)),$AN$10-SQRT((1-AY438)*($AN$10-$AL$10)*($AN$10-$AM$10))),$AM$10)</f>
        <v>0.732682757435909</v>
      </c>
      <c r="AQ438" s="0" t="n">
        <f aca="false">IFERROR(IF(AZ438&lt;($AM$11-$AL$11)/($AN$11-$AL$11),$AL$11+SQRT(AZ438*($AN$11-$AL$11)*($AM$11-$AL$11)),$AN$11-SQRT((1-AZ438)*($AN$11-$AL$11)*($AN$11-$AM$11))),$AM$11)</f>
        <v>0.905758361277971</v>
      </c>
      <c r="AR438" s="0" t="n">
        <f aca="false">SUMPRODUCT((B24:B31&lt;=$B$6)*(C24:C31*AM438+D24:D31*AO438*$B$8*AQ438)/(1+AL438/100)^B24:B31)+C32*AM438*AP438/(1+AL438/100)^$B$6</f>
        <v>6803737.98976859</v>
      </c>
      <c r="AS438" s="0" t="n">
        <f aca="false">SUMPRODUCT((K24:K26&lt;=$B$6)*(L24:L26*AN438+M24:M26*AO438*$B$8*AQ438)/(1+AL438/100)^K24:K26)+L27*AN438*AP438/(1+AL438/100)^$B$6</f>
        <v>7918076.92455752</v>
      </c>
      <c r="AT438" s="0" t="n">
        <f aca="false">AS438-AR438</f>
        <v>1114338.93478893</v>
      </c>
      <c r="AU438" s="0" t="n">
        <f aca="true">RAND()</f>
        <v>0.919496606238178</v>
      </c>
      <c r="AV438" s="0" t="n">
        <f aca="true">RAND()</f>
        <v>0.0884767222457434</v>
      </c>
      <c r="AW438" s="0" t="n">
        <f aca="true">RAND()</f>
        <v>0.236609610126786</v>
      </c>
      <c r="AX438" s="0" t="n">
        <f aca="true">RAND()</f>
        <v>0.122897502778972</v>
      </c>
      <c r="AY438" s="0" t="n">
        <f aca="true">RAND()</f>
        <v>0.216565062431912</v>
      </c>
      <c r="AZ438" s="0" t="n">
        <f aca="true">RAND()</f>
        <v>0.963749034820353</v>
      </c>
    </row>
    <row r="439" customFormat="false" ht="15" hidden="false" customHeight="false" outlineLevel="0" collapsed="false">
      <c r="AK439" s="0" t="n">
        <v>426</v>
      </c>
      <c r="AL439" s="0" t="n">
        <f aca="false">IFERROR(IF(AU439&lt;($AM$6-$AL$6)/($AN$6-$AL$6),$AL$6+SQRT(AU439*($AN$6-$AL$6)*($AM$6-$AL$6)),$AN$6-SQRT((1-AU439)*($AN$6-$AL$6)*($AN$6-$AM$6))),$AM$6)</f>
        <v>4.24965885919973</v>
      </c>
      <c r="AM439" s="0" t="n">
        <f aca="false">IFERROR(IF(AV439&lt;($AM$7-$AL$7)/($AN$7-$AL$7),$AL$7+SQRT(AV439*($AN$7-$AL$7)*($AM$7-$AL$7)),$AN$7-SQRT((1-AV439)*($AN$7-$AL$7)*($AN$7-$AM$7))),$AM$7)</f>
        <v>1.01285499610563</v>
      </c>
      <c r="AN439" s="0" t="n">
        <f aca="false">IFERROR(IF(AW439&lt;($AM$8-$AL$8)/($AN$8-$AL$8),$AL$8+SQRT(AW439*($AN$8-$AL$8)*($AM$8-$AL$8)),$AN$8-SQRT((1-AW439)*($AN$8-$AL$8)*($AN$8-$AM$8))),$AM$8)</f>
        <v>0.851783639364286</v>
      </c>
      <c r="AO439" s="0" t="n">
        <f aca="false">IFERROR(IF(AX439&lt;($AM$9-$AL$9)/($AN$9-$AL$9),$AL$9+SQRT(AX439*($AN$9-$AL$9)*($AM$9-$AL$9)),$AN$9-SQRT((1-AX439)*($AN$9-$AL$9)*($AN$9-$AM$9))),$AM$9)</f>
        <v>1.95191320402873</v>
      </c>
      <c r="AP439" s="0" t="n">
        <f aca="false">IFERROR(IF(AY439&lt;($AM$10-$AL$10)/($AN$10-$AL$10),$AL$10+SQRT(AY439*($AN$10-$AL$10)*($AM$10-$AL$10)),$AN$10-SQRT((1-AY439)*($AN$10-$AL$10)*($AN$10-$AM$10))),$AM$10)</f>
        <v>0.711168243586106</v>
      </c>
      <c r="AQ439" s="0" t="n">
        <f aca="false">IFERROR(IF(AZ439&lt;($AM$11-$AL$11)/($AN$11-$AL$11),$AL$11+SQRT(AZ439*($AN$11-$AL$11)*($AM$11-$AL$11)),$AN$11-SQRT((1-AZ439)*($AN$11-$AL$11)*($AN$11-$AM$11))),$AM$11)</f>
        <v>0.808224434915597</v>
      </c>
      <c r="AR439" s="0" t="n">
        <f aca="false">SUMPRODUCT((B24:B31&lt;=$B$6)*(C24:C31*AM439+D24:D31*AO439*$B$8*AQ439)/(1+AL439/100)^B24:B31)+C32*AM439*AP439/(1+AL439/100)^$B$6</f>
        <v>8497616.65985669</v>
      </c>
      <c r="AS439" s="0" t="n">
        <f aca="false">SUMPRODUCT((K24:K26&lt;=$B$6)*(L24:L26*AN439+M24:M26*AO439*$B$8*AQ439)/(1+AL439/100)^K24:K26)+L27*AN439*AP439/(1+AL439/100)^$B$6</f>
        <v>7173862.65269091</v>
      </c>
      <c r="AT439" s="0" t="n">
        <f aca="false">AS439-AR439</f>
        <v>-1323754.00716578</v>
      </c>
      <c r="AU439" s="0" t="n">
        <f aca="true">RAND()</f>
        <v>0.621781180461074</v>
      </c>
      <c r="AV439" s="0" t="n">
        <f aca="true">RAND()</f>
        <v>0.500108863359468</v>
      </c>
      <c r="AW439" s="0" t="n">
        <f aca="true">RAND()</f>
        <v>0.0297949478423379</v>
      </c>
      <c r="AX439" s="0" t="n">
        <f aca="true">RAND()</f>
        <v>0.998458440035478</v>
      </c>
      <c r="AY439" s="0" t="n">
        <f aca="true">RAND()</f>
        <v>0.178368108396964</v>
      </c>
      <c r="AZ439" s="0" t="n">
        <f aca="true">RAND()</f>
        <v>0.84988625565942</v>
      </c>
    </row>
    <row r="440" customFormat="false" ht="15" hidden="false" customHeight="false" outlineLevel="0" collapsed="false">
      <c r="AK440" s="0" t="n">
        <v>427</v>
      </c>
      <c r="AL440" s="0" t="n">
        <f aca="false">IFERROR(IF(AU440&lt;($AM$6-$AL$6)/($AN$6-$AL$6),$AL$6+SQRT(AU440*($AN$6-$AL$6)*($AM$6-$AL$6)),$AN$6-SQRT((1-AU440)*($AN$6-$AL$6)*($AN$6-$AM$6))),$AM$6)</f>
        <v>3.46589221338201</v>
      </c>
      <c r="AM440" s="0" t="n">
        <f aca="false">IFERROR(IF(AV440&lt;($AM$7-$AL$7)/($AN$7-$AL$7),$AL$7+SQRT(AV440*($AN$7-$AL$7)*($AM$7-$AL$7)),$AN$7-SQRT((1-AV440)*($AN$7-$AL$7)*($AN$7-$AM$7))),$AM$7)</f>
        <v>0.973168348081433</v>
      </c>
      <c r="AN440" s="0" t="n">
        <f aca="false">IFERROR(IF(AW440&lt;($AM$8-$AL$8)/($AN$8-$AL$8),$AL$8+SQRT(AW440*($AN$8-$AL$8)*($AM$8-$AL$8)),$AN$8-SQRT((1-AW440)*($AN$8-$AL$8)*($AN$8-$AM$8))),$AM$8)</f>
        <v>0.860151851863008</v>
      </c>
      <c r="AO440" s="0" t="n">
        <f aca="false">IFERROR(IF(AX440&lt;($AM$9-$AL$9)/($AN$9-$AL$9),$AL$9+SQRT(AX440*($AN$9-$AL$9)*($AM$9-$AL$9)),$AN$9-SQRT((1-AX440)*($AN$9-$AL$9)*($AN$9-$AM$9))),$AM$9)</f>
        <v>1.50986363499375</v>
      </c>
      <c r="AP440" s="0" t="n">
        <f aca="false">IFERROR(IF(AY440&lt;($AM$10-$AL$10)/($AN$10-$AL$10),$AL$10+SQRT(AY440*($AN$10-$AL$10)*($AM$10-$AL$10)),$AN$10-SQRT((1-AY440)*($AN$10-$AL$10)*($AN$10-$AM$10))),$AM$10)</f>
        <v>0.955059212816731</v>
      </c>
      <c r="AQ440" s="0" t="n">
        <f aca="false">IFERROR(IF(AZ440&lt;($AM$11-$AL$11)/($AN$11-$AL$11),$AL$11+SQRT(AZ440*($AN$11-$AL$11)*($AM$11-$AL$11)),$AN$11-SQRT((1-AZ440)*($AN$11-$AL$11)*($AN$11-$AM$11))),$AM$11)</f>
        <v>0.439665496889377</v>
      </c>
      <c r="AR440" s="0" t="n">
        <f aca="false">SUMPRODUCT((B24:B31&lt;=$B$6)*(C24:C31*AM440+D24:D31*AO440*$B$8*AQ440)/(1+AL440/100)^B24:B31)+C32*AM440*AP440/(1+AL440/100)^$B$6</f>
        <v>8257479.70571322</v>
      </c>
      <c r="AS440" s="0" t="n">
        <f aca="false">SUMPRODUCT((K24:K26&lt;=$B$6)*(L24:L26*AN440+M24:M26*AO440*$B$8*AQ440)/(1+AL440/100)^K24:K26)+L27*AN440*AP440/(1+AL440/100)^$B$6</f>
        <v>6967228.68199754</v>
      </c>
      <c r="AT440" s="0" t="n">
        <f aca="false">AS440-AR440</f>
        <v>-1290251.02371567</v>
      </c>
      <c r="AU440" s="0" t="n">
        <f aca="true">RAND()</f>
        <v>0.375504107628305</v>
      </c>
      <c r="AV440" s="0" t="n">
        <f aca="true">RAND()</f>
        <v>0.333191964191694</v>
      </c>
      <c r="AW440" s="0" t="n">
        <f aca="true">RAND()</f>
        <v>0.0402027253616584</v>
      </c>
      <c r="AX440" s="0" t="n">
        <f aca="true">RAND()</f>
        <v>0.83984422913231</v>
      </c>
      <c r="AY440" s="0" t="n">
        <f aca="true">RAND()</f>
        <v>0.828315548677531</v>
      </c>
      <c r="AZ440" s="0" t="n">
        <f aca="true">RAND()</f>
        <v>0.0796181674341079</v>
      </c>
    </row>
    <row r="441" customFormat="false" ht="15" hidden="false" customHeight="false" outlineLevel="0" collapsed="false">
      <c r="AK441" s="0" t="n">
        <v>428</v>
      </c>
      <c r="AL441" s="0" t="n">
        <f aca="false">IFERROR(IF(AU441&lt;($AM$6-$AL$6)/($AN$6-$AL$6),$AL$6+SQRT(AU441*($AN$6-$AL$6)*($AM$6-$AL$6)),$AN$6-SQRT((1-AU441)*($AN$6-$AL$6)*($AN$6-$AM$6))),$AM$6)</f>
        <v>5.6860800700368</v>
      </c>
      <c r="AM441" s="0" t="n">
        <f aca="false">IFERROR(IF(AV441&lt;($AM$7-$AL$7)/($AN$7-$AL$7),$AL$7+SQRT(AV441*($AN$7-$AL$7)*($AM$7-$AL$7)),$AN$7-SQRT((1-AV441)*($AN$7-$AL$7)*($AN$7-$AM$7))),$AM$7)</f>
        <v>1.07630548687612</v>
      </c>
      <c r="AN441" s="0" t="n">
        <f aca="false">IFERROR(IF(AW441&lt;($AM$8-$AL$8)/($AN$8-$AL$8),$AL$8+SQRT(AW441*($AN$8-$AL$8)*($AM$8-$AL$8)),$AN$8-SQRT((1-AW441)*($AN$8-$AL$8)*($AN$8-$AM$8))),$AM$8)</f>
        <v>1.20303622338528</v>
      </c>
      <c r="AO441" s="0" t="n">
        <f aca="false">IFERROR(IF(AX441&lt;($AM$9-$AL$9)/($AN$9-$AL$9),$AL$9+SQRT(AX441*($AN$9-$AL$9)*($AM$9-$AL$9)),$AN$9-SQRT((1-AX441)*($AN$9-$AL$9)*($AN$9-$AM$9))),$AM$9)</f>
        <v>0.859677798037771</v>
      </c>
      <c r="AP441" s="0" t="n">
        <f aca="false">IFERROR(IF(AY441&lt;($AM$10-$AL$10)/($AN$10-$AL$10),$AL$10+SQRT(AY441*($AN$10-$AL$10)*($AM$10-$AL$10)),$AN$10-SQRT((1-AY441)*($AN$10-$AL$10)*($AN$10-$AM$10))),$AM$10)</f>
        <v>0.665452562504349</v>
      </c>
      <c r="AQ441" s="0" t="n">
        <f aca="false">IFERROR(IF(AZ441&lt;($AM$11-$AL$11)/($AN$11-$AL$11),$AL$11+SQRT(AZ441*($AN$11-$AL$11)*($AM$11-$AL$11)),$AN$11-SQRT((1-AZ441)*($AN$11-$AL$11)*($AN$11-$AM$11))),$AM$11)</f>
        <v>0.625332234211141</v>
      </c>
      <c r="AR441" s="0" t="n">
        <f aca="false">SUMPRODUCT((B24:B31&lt;=$B$6)*(C24:C31*AM441+D24:D31*AO441*$B$8*AQ441)/(1+AL441/100)^B24:B31)+C32*AM441*AP441/(1+AL441/100)^$B$6</f>
        <v>8180692.21741174</v>
      </c>
      <c r="AS441" s="0" t="n">
        <f aca="false">SUMPRODUCT((K24:K26&lt;=$B$6)*(L24:L26*AN441+M24:M26*AO441*$B$8*AQ441)/(1+AL441/100)^K24:K26)+L27*AN441*AP441/(1+AL441/100)^$B$6</f>
        <v>10076415.0890706</v>
      </c>
      <c r="AT441" s="0" t="n">
        <f aca="false">AS441-AR441</f>
        <v>1895722.87165888</v>
      </c>
      <c r="AU441" s="0" t="n">
        <f aca="true">RAND()</f>
        <v>0.913680720882275</v>
      </c>
      <c r="AV441" s="0" t="n">
        <f aca="true">RAND()</f>
        <v>0.731824143205857</v>
      </c>
      <c r="AW441" s="0" t="n">
        <f aca="true">RAND()</f>
        <v>0.980394699431848</v>
      </c>
      <c r="AX441" s="0" t="n">
        <f aca="true">RAND()</f>
        <v>0.172490824535066</v>
      </c>
      <c r="AY441" s="0" t="n">
        <f aca="true">RAND()</f>
        <v>0.109498201757022</v>
      </c>
      <c r="AZ441" s="0" t="n">
        <f aca="true">RAND()</f>
        <v>0.43200433721148</v>
      </c>
    </row>
    <row r="442" customFormat="false" ht="15" hidden="false" customHeight="false" outlineLevel="0" collapsed="false">
      <c r="AK442" s="0" t="n">
        <v>429</v>
      </c>
      <c r="AL442" s="0" t="n">
        <f aca="false">IFERROR(IF(AU442&lt;($AM$6-$AL$6)/($AN$6-$AL$6),$AL$6+SQRT(AU442*($AN$6-$AL$6)*($AM$6-$AL$6)),$AN$6-SQRT((1-AU442)*($AN$6-$AL$6)*($AN$6-$AM$6))),$AM$6)</f>
        <v>4.08568379210443</v>
      </c>
      <c r="AM442" s="0" t="n">
        <f aca="false">IFERROR(IF(AV442&lt;($AM$7-$AL$7)/($AN$7-$AL$7),$AL$7+SQRT(AV442*($AN$7-$AL$7)*($AM$7-$AL$7)),$AN$7-SQRT((1-AV442)*($AN$7-$AL$7)*($AN$7-$AM$7))),$AM$7)</f>
        <v>1.1747594290075</v>
      </c>
      <c r="AN442" s="0" t="n">
        <f aca="false">IFERROR(IF(AW442&lt;($AM$8-$AL$8)/($AN$8-$AL$8),$AL$8+SQRT(AW442*($AN$8-$AL$8)*($AM$8-$AL$8)),$AN$8-SQRT((1-AW442)*($AN$8-$AL$8)*($AN$8-$AM$8))),$AM$8)</f>
        <v>1.21468545071952</v>
      </c>
      <c r="AO442" s="0" t="n">
        <f aca="false">IFERROR(IF(AX442&lt;($AM$9-$AL$9)/($AN$9-$AL$9),$AL$9+SQRT(AX442*($AN$9-$AL$9)*($AM$9-$AL$9)),$AN$9-SQRT((1-AX442)*($AN$9-$AL$9)*($AN$9-$AM$9))),$AM$9)</f>
        <v>1.49643819194908</v>
      </c>
      <c r="AP442" s="0" t="n">
        <f aca="false">IFERROR(IF(AY442&lt;($AM$10-$AL$10)/($AN$10-$AL$10),$AL$10+SQRT(AY442*($AN$10-$AL$10)*($AM$10-$AL$10)),$AN$10-SQRT((1-AY442)*($AN$10-$AL$10)*($AN$10-$AM$10))),$AM$10)</f>
        <v>0.899858581396133</v>
      </c>
      <c r="AQ442" s="0" t="n">
        <f aca="false">IFERROR(IF(AZ442&lt;($AM$11-$AL$11)/($AN$11-$AL$11),$AL$11+SQRT(AZ442*($AN$11-$AL$11)*($AM$11-$AL$11)),$AN$11-SQRT((1-AZ442)*($AN$11-$AL$11)*($AN$11-$AM$11))),$AM$11)</f>
        <v>0.612119166124091</v>
      </c>
      <c r="AR442" s="0" t="n">
        <f aca="false">SUMPRODUCT((B24:B31&lt;=$B$6)*(C24:C31*AM442+D24:D31*AO442*$B$8*AQ442)/(1+AL442/100)^B24:B31)+C32*AM442*AP442/(1+AL442/100)^$B$6</f>
        <v>9679545.0408355</v>
      </c>
      <c r="AS442" s="0" t="n">
        <f aca="false">SUMPRODUCT((K24:K26&lt;=$B$6)*(L24:L26*AN442+M24:M26*AO442*$B$8*AQ442)/(1+AL442/100)^K24:K26)+L27*AN442*AP442/(1+AL442/100)^$B$6</f>
        <v>9958532.07195173</v>
      </c>
      <c r="AT442" s="0" t="n">
        <f aca="false">AS442-AR442</f>
        <v>278987.031116234</v>
      </c>
      <c r="AU442" s="0" t="n">
        <f aca="true">RAND()</f>
        <v>0.575338052019858</v>
      </c>
      <c r="AV442" s="0" t="n">
        <f aca="true">RAND()</f>
        <v>0.949678724237527</v>
      </c>
      <c r="AW442" s="0" t="n">
        <f aca="true">RAND()</f>
        <v>0.988914512081035</v>
      </c>
      <c r="AX442" s="0" t="n">
        <f aca="true">RAND()</f>
        <v>0.830950336981656</v>
      </c>
      <c r="AY442" s="0" t="n">
        <f aca="true">RAND()</f>
        <v>0.639547540464513</v>
      </c>
      <c r="AZ442" s="0" t="n">
        <f aca="true">RAND()</f>
        <v>0.397626015763257</v>
      </c>
    </row>
    <row r="443" customFormat="false" ht="15" hidden="false" customHeight="false" outlineLevel="0" collapsed="false">
      <c r="AK443" s="0" t="n">
        <v>430</v>
      </c>
      <c r="AL443" s="0" t="n">
        <f aca="false">IFERROR(IF(AU443&lt;($AM$6-$AL$6)/($AN$6-$AL$6),$AL$6+SQRT(AU443*($AN$6-$AL$6)*($AM$6-$AL$6)),$AN$6-SQRT((1-AU443)*($AN$6-$AL$6)*($AN$6-$AM$6))),$AM$6)</f>
        <v>3.44058610944056</v>
      </c>
      <c r="AM443" s="0" t="n">
        <f aca="false">IFERROR(IF(AV443&lt;($AM$7-$AL$7)/($AN$7-$AL$7),$AL$7+SQRT(AV443*($AN$7-$AL$7)*($AM$7-$AL$7)),$AN$7-SQRT((1-AV443)*($AN$7-$AL$7)*($AN$7-$AM$7))),$AM$7)</f>
        <v>0.995510335851204</v>
      </c>
      <c r="AN443" s="0" t="n">
        <f aca="false">IFERROR(IF(AW443&lt;($AM$8-$AL$8)/($AN$8-$AL$8),$AL$8+SQRT(AW443*($AN$8-$AL$8)*($AM$8-$AL$8)),$AN$8-SQRT((1-AW443)*($AN$8-$AL$8)*($AN$8-$AM$8))),$AM$8)</f>
        <v>1.01590116720206</v>
      </c>
      <c r="AO443" s="0" t="n">
        <f aca="false">IFERROR(IF(AX443&lt;($AM$9-$AL$9)/($AN$9-$AL$9),$AL$9+SQRT(AX443*($AN$9-$AL$9)*($AM$9-$AL$9)),$AN$9-SQRT((1-AX443)*($AN$9-$AL$9)*($AN$9-$AM$9))),$AM$9)</f>
        <v>1.07624415835355</v>
      </c>
      <c r="AP443" s="0" t="n">
        <f aca="false">IFERROR(IF(AY443&lt;($AM$10-$AL$10)/($AN$10-$AL$10),$AL$10+SQRT(AY443*($AN$10-$AL$10)*($AM$10-$AL$10)),$AN$10-SQRT((1-AY443)*($AN$10-$AL$10)*($AN$10-$AM$10))),$AM$10)</f>
        <v>0.828270075683518</v>
      </c>
      <c r="AQ443" s="0" t="n">
        <f aca="false">IFERROR(IF(AZ443&lt;($AM$11-$AL$11)/($AN$11-$AL$11),$AL$11+SQRT(AZ443*($AN$11-$AL$11)*($AM$11-$AL$11)),$AN$11-SQRT((1-AZ443)*($AN$11-$AL$11)*($AN$11-$AM$11))),$AM$11)</f>
        <v>0.388372020848052</v>
      </c>
      <c r="AR443" s="0" t="n">
        <f aca="false">SUMPRODUCT((B24:B31&lt;=$B$6)*(C24:C31*AM443+D24:D31*AO443*$B$8*AQ443)/(1+AL443/100)^B24:B31)+C32*AM443*AP443/(1+AL443/100)^$B$6</f>
        <v>8395513.63677166</v>
      </c>
      <c r="AS443" s="0" t="n">
        <f aca="false">SUMPRODUCT((K24:K26&lt;=$B$6)*(L24:L26*AN443+M24:M26*AO443*$B$8*AQ443)/(1+AL443/100)^K24:K26)+L27*AN443*AP443/(1+AL443/100)^$B$6</f>
        <v>8285257.66234126</v>
      </c>
      <c r="AT443" s="0" t="n">
        <f aca="false">AS443-AR443</f>
        <v>-110255.974430406</v>
      </c>
      <c r="AU443" s="0" t="n">
        <f aca="true">RAND()</f>
        <v>0.366528637784627</v>
      </c>
      <c r="AV443" s="0" t="n">
        <f aca="true">RAND()</f>
        <v>0.424714349162783</v>
      </c>
      <c r="AW443" s="0" t="n">
        <f aca="true">RAND()</f>
        <v>0.512868768734579</v>
      </c>
      <c r="AX443" s="0" t="n">
        <f aca="true">RAND()</f>
        <v>0.431116763349378</v>
      </c>
      <c r="AY443" s="0" t="n">
        <f aca="true">RAND()</f>
        <v>0.431044970357051</v>
      </c>
      <c r="AZ443" s="0" t="n">
        <f aca="true">RAND()</f>
        <v>0.0318759757908919</v>
      </c>
    </row>
    <row r="444" customFormat="false" ht="15" hidden="false" customHeight="false" outlineLevel="0" collapsed="false">
      <c r="AK444" s="0" t="n">
        <v>431</v>
      </c>
      <c r="AL444" s="0" t="n">
        <f aca="false">IFERROR(IF(AU444&lt;($AM$6-$AL$6)/($AN$6-$AL$6),$AL$6+SQRT(AU444*($AN$6-$AL$6)*($AM$6-$AL$6)),$AN$6-SQRT((1-AU444)*($AN$6-$AL$6)*($AN$6-$AM$6))),$AM$6)</f>
        <v>4.703708430003</v>
      </c>
      <c r="AM444" s="0" t="n">
        <f aca="false">IFERROR(IF(AV444&lt;($AM$7-$AL$7)/($AN$7-$AL$7),$AL$7+SQRT(AV444*($AN$7-$AL$7)*($AM$7-$AL$7)),$AN$7-SQRT((1-AV444)*($AN$7-$AL$7)*($AN$7-$AM$7))),$AM$7)</f>
        <v>0.979243526358151</v>
      </c>
      <c r="AN444" s="0" t="n">
        <f aca="false">IFERROR(IF(AW444&lt;($AM$8-$AL$8)/($AN$8-$AL$8),$AL$8+SQRT(AW444*($AN$8-$AL$8)*($AM$8-$AL$8)),$AN$8-SQRT((1-AW444)*($AN$8-$AL$8)*($AN$8-$AM$8))),$AM$8)</f>
        <v>1.07426045061161</v>
      </c>
      <c r="AO444" s="0" t="n">
        <f aca="false">IFERROR(IF(AX444&lt;($AM$9-$AL$9)/($AN$9-$AL$9),$AL$9+SQRT(AX444*($AN$9-$AL$9)*($AM$9-$AL$9)),$AN$9-SQRT((1-AX444)*($AN$9-$AL$9)*($AN$9-$AM$9))),$AM$9)</f>
        <v>1.0197313877099</v>
      </c>
      <c r="AP444" s="0" t="n">
        <f aca="false">IFERROR(IF(AY444&lt;($AM$10-$AL$10)/($AN$10-$AL$10),$AL$10+SQRT(AY444*($AN$10-$AL$10)*($AM$10-$AL$10)),$AN$10-SQRT((1-AY444)*($AN$10-$AL$10)*($AN$10-$AM$10))),$AM$10)</f>
        <v>0.791124227688015</v>
      </c>
      <c r="AQ444" s="0" t="n">
        <f aca="false">IFERROR(IF(AZ444&lt;($AM$11-$AL$11)/($AN$11-$AL$11),$AL$11+SQRT(AZ444*($AN$11-$AL$11)*($AM$11-$AL$11)),$AN$11-SQRT((1-AZ444)*($AN$11-$AL$11)*($AN$11-$AM$11))),$AM$11)</f>
        <v>0.651848245366938</v>
      </c>
      <c r="AR444" s="0" t="n">
        <f aca="false">SUMPRODUCT((B24:B31&lt;=$B$6)*(C24:C31*AM444+D24:D31*AO444*$B$8*AQ444)/(1+AL444/100)^B24:B31)+C32*AM444*AP444/(1+AL444/100)^$B$6</f>
        <v>7808291.61752276</v>
      </c>
      <c r="AS444" s="0" t="n">
        <f aca="false">SUMPRODUCT((K24:K26&lt;=$B$6)*(L24:L26*AN444+M24:M26*AO444*$B$8*AQ444)/(1+AL444/100)^K24:K26)+L27*AN444*AP444/(1+AL444/100)^$B$6</f>
        <v>8907988.24167272</v>
      </c>
      <c r="AT444" s="0" t="n">
        <f aca="false">AS444-AR444</f>
        <v>1099696.62414996</v>
      </c>
      <c r="AU444" s="0" t="n">
        <f aca="true">RAND()</f>
        <v>0.736352251278035</v>
      </c>
      <c r="AV444" s="0" t="n">
        <f aca="true">RAND()</f>
        <v>0.356980463792279</v>
      </c>
      <c r="AW444" s="0" t="n">
        <f aca="true">RAND()</f>
        <v>0.72547209582902</v>
      </c>
      <c r="AX444" s="0" t="n">
        <f aca="true">RAND()</f>
        <v>0.359382298505893</v>
      </c>
      <c r="AY444" s="0" t="n">
        <f aca="true">RAND()</f>
        <v>0.339013263787773</v>
      </c>
      <c r="AZ444" s="0" t="n">
        <f aca="true">RAND()</f>
        <v>0.505266758146614</v>
      </c>
    </row>
    <row r="445" customFormat="false" ht="15" hidden="false" customHeight="false" outlineLevel="0" collapsed="false">
      <c r="AK445" s="0" t="n">
        <v>432</v>
      </c>
      <c r="AL445" s="0" t="n">
        <f aca="false">IFERROR(IF(AU445&lt;($AM$6-$AL$6)/($AN$6-$AL$6),$AL$6+SQRT(AU445*($AN$6-$AL$6)*($AM$6-$AL$6)),$AN$6-SQRT((1-AU445)*($AN$6-$AL$6)*($AN$6-$AM$6))),$AM$6)</f>
        <v>3.4780191598285</v>
      </c>
      <c r="AM445" s="0" t="n">
        <f aca="false">IFERROR(IF(AV445&lt;($AM$7-$AL$7)/($AN$7-$AL$7),$AL$7+SQRT(AV445*($AN$7-$AL$7)*($AM$7-$AL$7)),$AN$7-SQRT((1-AV445)*($AN$7-$AL$7)*($AN$7-$AM$7))),$AM$7)</f>
        <v>1.06015292337578</v>
      </c>
      <c r="AN445" s="0" t="n">
        <f aca="false">IFERROR(IF(AW445&lt;($AM$8-$AL$8)/($AN$8-$AL$8),$AL$8+SQRT(AW445*($AN$8-$AL$8)*($AM$8-$AL$8)),$AN$8-SQRT((1-AW445)*($AN$8-$AL$8)*($AN$8-$AM$8))),$AM$8)</f>
        <v>0.927345301325204</v>
      </c>
      <c r="AO445" s="0" t="n">
        <f aca="false">IFERROR(IF(AX445&lt;($AM$9-$AL$9)/($AN$9-$AL$9),$AL$9+SQRT(AX445*($AN$9-$AL$9)*($AM$9-$AL$9)),$AN$9-SQRT((1-AX445)*($AN$9-$AL$9)*($AN$9-$AM$9))),$AM$9)</f>
        <v>0.766699156695475</v>
      </c>
      <c r="AP445" s="0" t="n">
        <f aca="false">IFERROR(IF(AY445&lt;($AM$10-$AL$10)/($AN$10-$AL$10),$AL$10+SQRT(AY445*($AN$10-$AL$10)*($AM$10-$AL$10)),$AN$10-SQRT((1-AY445)*($AN$10-$AL$10)*($AN$10-$AM$10))),$AM$10)</f>
        <v>0.571834203883399</v>
      </c>
      <c r="AQ445" s="0" t="n">
        <f aca="false">IFERROR(IF(AZ445&lt;($AM$11-$AL$11)/($AN$11-$AL$11),$AL$11+SQRT(AZ445*($AN$11-$AL$11)*($AM$11-$AL$11)),$AN$11-SQRT((1-AZ445)*($AN$11-$AL$11)*($AN$11-$AM$11))),$AM$11)</f>
        <v>0.935563945917434</v>
      </c>
      <c r="AR445" s="0" t="n">
        <f aca="false">SUMPRODUCT((B24:B31&lt;=$B$6)*(C24:C31*AM445+D24:D31*AO445*$B$8*AQ445)/(1+AL445/100)^B24:B31)+C32*AM445*AP445/(1+AL445/100)^$B$6</f>
        <v>9029705.26908476</v>
      </c>
      <c r="AS445" s="0" t="n">
        <f aca="false">SUMPRODUCT((K24:K26&lt;=$B$6)*(L24:L26*AN445+M24:M26*AO445*$B$8*AQ445)/(1+AL445/100)^K24:K26)+L27*AN445*AP445/(1+AL445/100)^$B$6</f>
        <v>7780891.66045091</v>
      </c>
      <c r="AT445" s="0" t="n">
        <f aca="false">AS445-AR445</f>
        <v>-1248813.60863385</v>
      </c>
      <c r="AU445" s="0" t="n">
        <f aca="true">RAND()</f>
        <v>0.379782548073242</v>
      </c>
      <c r="AV445" s="0" t="n">
        <f aca="true">RAND()</f>
        <v>0.6796274444199</v>
      </c>
      <c r="AW445" s="0" t="n">
        <f aca="true">RAND()</f>
        <v>0.180186952995632</v>
      </c>
      <c r="AX445" s="0" t="n">
        <f aca="true">RAND()</f>
        <v>0.0948379202427699</v>
      </c>
      <c r="AY445" s="0" t="n">
        <f aca="true">RAND()</f>
        <v>0.0206406113902467</v>
      </c>
      <c r="AZ445" s="0" t="n">
        <f aca="true">RAND()</f>
        <v>0.983053040548035</v>
      </c>
    </row>
    <row r="446" customFormat="false" ht="15" hidden="false" customHeight="false" outlineLevel="0" collapsed="false">
      <c r="AK446" s="0" t="n">
        <v>433</v>
      </c>
      <c r="AL446" s="0" t="n">
        <f aca="false">IFERROR(IF(AU446&lt;($AM$6-$AL$6)/($AN$6-$AL$6),$AL$6+SQRT(AU446*($AN$6-$AL$6)*($AM$6-$AL$6)),$AN$6-SQRT((1-AU446)*($AN$6-$AL$6)*($AN$6-$AM$6))),$AM$6)</f>
        <v>3.02378020816955</v>
      </c>
      <c r="AM446" s="0" t="n">
        <f aca="false">IFERROR(IF(AV446&lt;($AM$7-$AL$7)/($AN$7-$AL$7),$AL$7+SQRT(AV446*($AN$7-$AL$7)*($AM$7-$AL$7)),$AN$7-SQRT((1-AV446)*($AN$7-$AL$7)*($AN$7-$AM$7))),$AM$7)</f>
        <v>1.16691809105281</v>
      </c>
      <c r="AN446" s="0" t="n">
        <f aca="false">IFERROR(IF(AW446&lt;($AM$8-$AL$8)/($AN$8-$AL$8),$AL$8+SQRT(AW446*($AN$8-$AL$8)*($AM$8-$AL$8)),$AN$8-SQRT((1-AW446)*($AN$8-$AL$8)*($AN$8-$AM$8))),$AM$8)</f>
        <v>1.02127197041215</v>
      </c>
      <c r="AO446" s="0" t="n">
        <f aca="false">IFERROR(IF(AX446&lt;($AM$9-$AL$9)/($AN$9-$AL$9),$AL$9+SQRT(AX446*($AN$9-$AL$9)*($AM$9-$AL$9)),$AN$9-SQRT((1-AX446)*($AN$9-$AL$9)*($AN$9-$AM$9))),$AM$9)</f>
        <v>1.57692535878579</v>
      </c>
      <c r="AP446" s="0" t="n">
        <f aca="false">IFERROR(IF(AY446&lt;($AM$10-$AL$10)/($AN$10-$AL$10),$AL$10+SQRT(AY446*($AN$10-$AL$10)*($AM$10-$AL$10)),$AN$10-SQRT((1-AY446)*($AN$10-$AL$10)*($AN$10-$AM$10))),$AM$10)</f>
        <v>0.654911372688716</v>
      </c>
      <c r="AQ446" s="0" t="n">
        <f aca="false">IFERROR(IF(AZ446&lt;($AM$11-$AL$11)/($AN$11-$AL$11),$AL$11+SQRT(AZ446*($AN$11-$AL$11)*($AM$11-$AL$11)),$AN$11-SQRT((1-AZ446)*($AN$11-$AL$11)*($AN$11-$AM$11))),$AM$11)</f>
        <v>0.647395485055867</v>
      </c>
      <c r="AR446" s="0" t="n">
        <f aca="false">SUMPRODUCT((B24:B31&lt;=$B$6)*(C24:C31*AM446+D24:D31*AO446*$B$8*AQ446)/(1+AL446/100)^B24:B31)+C32*AM446*AP446/(1+AL446/100)^$B$6</f>
        <v>10266911.3749738</v>
      </c>
      <c r="AS446" s="0" t="n">
        <f aca="false">SUMPRODUCT((K24:K26&lt;=$B$6)*(L24:L26*AN446+M24:M26*AO446*$B$8*AQ446)/(1+AL446/100)^K24:K26)+L27*AN446*AP446/(1+AL446/100)^$B$6</f>
        <v>8506097.3032688</v>
      </c>
      <c r="AT446" s="0" t="n">
        <f aca="false">AS446-AR446</f>
        <v>-1760814.07170495</v>
      </c>
      <c r="AU446" s="0" t="n">
        <f aca="true">RAND()</f>
        <v>0.20948380835279</v>
      </c>
      <c r="AV446" s="0" t="n">
        <f aca="true">RAND()</f>
        <v>0.938643523606143</v>
      </c>
      <c r="AW446" s="0" t="n">
        <f aca="true">RAND()</f>
        <v>0.534964342052085</v>
      </c>
      <c r="AX446" s="0" t="n">
        <f aca="true">RAND()</f>
        <v>0.880671898640979</v>
      </c>
      <c r="AY446" s="0" t="n">
        <f aca="true">RAND()</f>
        <v>0.0959901335532086</v>
      </c>
      <c r="AZ446" s="0" t="n">
        <f aca="true">RAND()</f>
        <v>0.492586216478373</v>
      </c>
    </row>
    <row r="447" customFormat="false" ht="15" hidden="false" customHeight="false" outlineLevel="0" collapsed="false">
      <c r="AK447" s="0" t="n">
        <v>434</v>
      </c>
      <c r="AL447" s="0" t="n">
        <f aca="false">IFERROR(IF(AU447&lt;($AM$6-$AL$6)/($AN$6-$AL$6),$AL$6+SQRT(AU447*($AN$6-$AL$6)*($AM$6-$AL$6)),$AN$6-SQRT((1-AU447)*($AN$6-$AL$6)*($AN$6-$AM$6))),$AM$6)</f>
        <v>3.60961418482042</v>
      </c>
      <c r="AM447" s="0" t="n">
        <f aca="false">IFERROR(IF(AV447&lt;($AM$7-$AL$7)/($AN$7-$AL$7),$AL$7+SQRT(AV447*($AN$7-$AL$7)*($AM$7-$AL$7)),$AN$7-SQRT((1-AV447)*($AN$7-$AL$7)*($AN$7-$AM$7))),$AM$7)</f>
        <v>0.870578604329157</v>
      </c>
      <c r="AN447" s="0" t="n">
        <f aca="false">IFERROR(IF(AW447&lt;($AM$8-$AL$8)/($AN$8-$AL$8),$AL$8+SQRT(AW447*($AN$8-$AL$8)*($AM$8-$AL$8)),$AN$8-SQRT((1-AW447)*($AN$8-$AL$8)*($AN$8-$AM$8))),$AM$8)</f>
        <v>0.924443256698392</v>
      </c>
      <c r="AO447" s="0" t="n">
        <f aca="false">IFERROR(IF(AX447&lt;($AM$9-$AL$9)/($AN$9-$AL$9),$AL$9+SQRT(AX447*($AN$9-$AL$9)*($AM$9-$AL$9)),$AN$9-SQRT((1-AX447)*($AN$9-$AL$9)*($AN$9-$AM$9))),$AM$9)</f>
        <v>1.31156022599796</v>
      </c>
      <c r="AP447" s="0" t="n">
        <f aca="false">IFERROR(IF(AY447&lt;($AM$10-$AL$10)/($AN$10-$AL$10),$AL$10+SQRT(AY447*($AN$10-$AL$10)*($AM$10-$AL$10)),$AN$10-SQRT((1-AY447)*($AN$10-$AL$10)*($AN$10-$AM$10))),$AM$10)</f>
        <v>0.968787359579305</v>
      </c>
      <c r="AQ447" s="0" t="n">
        <f aca="false">IFERROR(IF(AZ447&lt;($AM$11-$AL$11)/($AN$11-$AL$11),$AL$11+SQRT(AZ447*($AN$11-$AL$11)*($AM$11-$AL$11)),$AN$11-SQRT((1-AZ447)*($AN$11-$AL$11)*($AN$11-$AM$11))),$AM$11)</f>
        <v>0.810028027847186</v>
      </c>
      <c r="AR447" s="0" t="n">
        <f aca="false">SUMPRODUCT((B24:B31&lt;=$B$6)*(C24:C31*AM447+D24:D31*AO447*$B$8*AQ447)/(1+AL447/100)^B24:B31)+C32*AM447*AP447/(1+AL447/100)^$B$6</f>
        <v>7461700.21146272</v>
      </c>
      <c r="AS447" s="0" t="n">
        <f aca="false">SUMPRODUCT((K24:K26&lt;=$B$6)*(L24:L26*AN447+M24:M26*AO447*$B$8*AQ447)/(1+AL447/100)^K24:K26)+L27*AN447*AP447/(1+AL447/100)^$B$6</f>
        <v>7529392.09444907</v>
      </c>
      <c r="AT447" s="0" t="n">
        <f aca="false">AS447-AR447</f>
        <v>67691.8829863537</v>
      </c>
      <c r="AU447" s="0" t="n">
        <f aca="true">RAND()</f>
        <v>0.425264201211454</v>
      </c>
      <c r="AV447" s="0" t="n">
        <f aca="true">RAND()</f>
        <v>0.0553482154339077</v>
      </c>
      <c r="AW447" s="0" t="n">
        <f aca="true">RAND()</f>
        <v>0.172068045974466</v>
      </c>
      <c r="AX447" s="0" t="n">
        <f aca="true">RAND()</f>
        <v>0.684033785048017</v>
      </c>
      <c r="AY447" s="0" t="n">
        <f aca="true">RAND()</f>
        <v>0.879046354005347</v>
      </c>
      <c r="AZ447" s="0" t="n">
        <f aca="true">RAND()</f>
        <v>0.852696529781103</v>
      </c>
    </row>
    <row r="448" customFormat="false" ht="15" hidden="false" customHeight="false" outlineLevel="0" collapsed="false">
      <c r="AK448" s="0" t="n">
        <v>435</v>
      </c>
      <c r="AL448" s="0" t="n">
        <f aca="false">IFERROR(IF(AU448&lt;($AM$6-$AL$6)/($AN$6-$AL$6),$AL$6+SQRT(AU448*($AN$6-$AL$6)*($AM$6-$AL$6)),$AN$6-SQRT((1-AU448)*($AN$6-$AL$6)*($AN$6-$AM$6))),$AM$6)</f>
        <v>3.97346905789367</v>
      </c>
      <c r="AM448" s="0" t="n">
        <f aca="false">IFERROR(IF(AV448&lt;($AM$7-$AL$7)/($AN$7-$AL$7),$AL$7+SQRT(AV448*($AN$7-$AL$7)*($AM$7-$AL$7)),$AN$7-SQRT((1-AV448)*($AN$7-$AL$7)*($AN$7-$AM$7))),$AM$7)</f>
        <v>0.97455427723749</v>
      </c>
      <c r="AN448" s="0" t="n">
        <f aca="false">IFERROR(IF(AW448&lt;($AM$8-$AL$8)/($AN$8-$AL$8),$AL$8+SQRT(AW448*($AN$8-$AL$8)*($AM$8-$AL$8)),$AN$8-SQRT((1-AW448)*($AN$8-$AL$8)*($AN$8-$AM$8))),$AM$8)</f>
        <v>0.938190089364585</v>
      </c>
      <c r="AO448" s="0" t="n">
        <f aca="false">IFERROR(IF(AX448&lt;($AM$9-$AL$9)/($AN$9-$AL$9),$AL$9+SQRT(AX448*($AN$9-$AL$9)*($AM$9-$AL$9)),$AN$9-SQRT((1-AX448)*($AN$9-$AL$9)*($AN$9-$AM$9))),$AM$9)</f>
        <v>1.37761949294227</v>
      </c>
      <c r="AP448" s="0" t="n">
        <f aca="false">IFERROR(IF(AY448&lt;($AM$10-$AL$10)/($AN$10-$AL$10),$AL$10+SQRT(AY448*($AN$10-$AL$10)*($AM$10-$AL$10)),$AN$10-SQRT((1-AY448)*($AN$10-$AL$10)*($AN$10-$AM$10))),$AM$10)</f>
        <v>0.598712047613255</v>
      </c>
      <c r="AQ448" s="0" t="n">
        <f aca="false">IFERROR(IF(AZ448&lt;($AM$11-$AL$11)/($AN$11-$AL$11),$AL$11+SQRT(AZ448*($AN$11-$AL$11)*($AM$11-$AL$11)),$AN$11-SQRT((1-AZ448)*($AN$11-$AL$11)*($AN$11-$AM$11))),$AM$11)</f>
        <v>0.471896716458273</v>
      </c>
      <c r="AR448" s="0" t="n">
        <f aca="false">SUMPRODUCT((B24:B31&lt;=$B$6)*(C24:C31*AM448+D24:D31*AO448*$B$8*AQ448)/(1+AL448/100)^B24:B31)+C32*AM448*AP448/(1+AL448/100)^$B$6</f>
        <v>8073401.29914026</v>
      </c>
      <c r="AS448" s="0" t="n">
        <f aca="false">SUMPRODUCT((K24:K26&lt;=$B$6)*(L24:L26*AN448+M24:M26*AO448*$B$8*AQ448)/(1+AL448/100)^K24:K26)+L27*AN448*AP448/(1+AL448/100)^$B$6</f>
        <v>7861817.55981052</v>
      </c>
      <c r="AT448" s="0" t="n">
        <f aca="false">AS448-AR448</f>
        <v>-211583.739329747</v>
      </c>
      <c r="AU448" s="0" t="n">
        <f aca="true">RAND()</f>
        <v>0.542005522823648</v>
      </c>
      <c r="AV448" s="0" t="n">
        <f aca="true">RAND()</f>
        <v>0.338546618910028</v>
      </c>
      <c r="AW448" s="0" t="n">
        <f aca="true">RAND()</f>
        <v>0.212183342206577</v>
      </c>
      <c r="AX448" s="0" t="n">
        <f aca="true">RAND()</f>
        <v>0.741761669623044</v>
      </c>
      <c r="AY448" s="0" t="n">
        <f aca="true">RAND()</f>
        <v>0.038976273376006</v>
      </c>
      <c r="AZ448" s="0" t="n">
        <f aca="true">RAND()</f>
        <v>0.120606045425044</v>
      </c>
    </row>
    <row r="449" customFormat="false" ht="15" hidden="false" customHeight="false" outlineLevel="0" collapsed="false">
      <c r="AK449" s="0" t="n">
        <v>436</v>
      </c>
      <c r="AL449" s="0" t="n">
        <f aca="false">IFERROR(IF(AU449&lt;($AM$6-$AL$6)/($AN$6-$AL$6),$AL$6+SQRT(AU449*($AN$6-$AL$6)*($AM$6-$AL$6)),$AN$6-SQRT((1-AU449)*($AN$6-$AL$6)*($AN$6-$AM$6))),$AM$6)</f>
        <v>2.44968400869194</v>
      </c>
      <c r="AM449" s="0" t="n">
        <f aca="false">IFERROR(IF(AV449&lt;($AM$7-$AL$7)/($AN$7-$AL$7),$AL$7+SQRT(AV449*($AN$7-$AL$7)*($AM$7-$AL$7)),$AN$7-SQRT((1-AV449)*($AN$7-$AL$7)*($AN$7-$AM$7))),$AM$7)</f>
        <v>1.03396974049784</v>
      </c>
      <c r="AN449" s="0" t="n">
        <f aca="false">IFERROR(IF(AW449&lt;($AM$8-$AL$8)/($AN$8-$AL$8),$AL$8+SQRT(AW449*($AN$8-$AL$8)*($AM$8-$AL$8)),$AN$8-SQRT((1-AW449)*($AN$8-$AL$8)*($AN$8-$AM$8))),$AM$8)</f>
        <v>0.897509166604131</v>
      </c>
      <c r="AO449" s="0" t="n">
        <f aca="false">IFERROR(IF(AX449&lt;($AM$9-$AL$9)/($AN$9-$AL$9),$AL$9+SQRT(AX449*($AN$9-$AL$9)*($AM$9-$AL$9)),$AN$9-SQRT((1-AX449)*($AN$9-$AL$9)*($AN$9-$AM$9))),$AM$9)</f>
        <v>1.35252627274095</v>
      </c>
      <c r="AP449" s="0" t="n">
        <f aca="false">IFERROR(IF(AY449&lt;($AM$10-$AL$10)/($AN$10-$AL$10),$AL$10+SQRT(AY449*($AN$10-$AL$10)*($AM$10-$AL$10)),$AN$10-SQRT((1-AY449)*($AN$10-$AL$10)*($AN$10-$AM$10))),$AM$10)</f>
        <v>0.841224412232791</v>
      </c>
      <c r="AQ449" s="0" t="n">
        <f aca="false">IFERROR(IF(AZ449&lt;($AM$11-$AL$11)/($AN$11-$AL$11),$AL$11+SQRT(AZ449*($AN$11-$AL$11)*($AM$11-$AL$11)),$AN$11-SQRT((1-AZ449)*($AN$11-$AL$11)*($AN$11-$AM$11))),$AM$11)</f>
        <v>0.411550815012794</v>
      </c>
      <c r="AR449" s="0" t="n">
        <f aca="false">SUMPRODUCT((B24:B31&lt;=$B$6)*(C24:C31*AM449+D24:D31*AO449*$B$8*AQ449)/(1+AL449/100)^B24:B31)+C32*AM449*AP449/(1+AL449/100)^$B$6</f>
        <v>9286093.07365383</v>
      </c>
      <c r="AS449" s="0" t="n">
        <f aca="false">SUMPRODUCT((K24:K26&lt;=$B$6)*(L24:L26*AN449+M24:M26*AO449*$B$8*AQ449)/(1+AL449/100)^K24:K26)+L27*AN449*AP449/(1+AL449/100)^$B$6</f>
        <v>7228048.92292728</v>
      </c>
      <c r="AT449" s="0" t="n">
        <f aca="false">AS449-AR449</f>
        <v>-2058044.15072655</v>
      </c>
      <c r="AU449" s="0" t="n">
        <f aca="true">RAND()</f>
        <v>0.0404431415346508</v>
      </c>
      <c r="AV449" s="0" t="n">
        <f aca="true">RAND()</f>
        <v>0.585163795372705</v>
      </c>
      <c r="AW449" s="0" t="n">
        <f aca="true">RAND()</f>
        <v>0.105644861909245</v>
      </c>
      <c r="AX449" s="0" t="n">
        <f aca="true">RAND()</f>
        <v>0.720518515006179</v>
      </c>
      <c r="AY449" s="0" t="n">
        <f aca="true">RAND()</f>
        <v>0.465736398014455</v>
      </c>
      <c r="AZ449" s="0" t="n">
        <f aca="true">RAND()</f>
        <v>0.0507901401225249</v>
      </c>
    </row>
    <row r="450" customFormat="false" ht="15" hidden="false" customHeight="false" outlineLevel="0" collapsed="false">
      <c r="AK450" s="0" t="n">
        <v>437</v>
      </c>
      <c r="AL450" s="0" t="n">
        <f aca="false">IFERROR(IF(AU450&lt;($AM$6-$AL$6)/($AN$6-$AL$6),$AL$6+SQRT(AU450*($AN$6-$AL$6)*($AM$6-$AL$6)),$AN$6-SQRT((1-AU450)*($AN$6-$AL$6)*($AN$6-$AM$6))),$AM$6)</f>
        <v>4.68638523062064</v>
      </c>
      <c r="AM450" s="0" t="n">
        <f aca="false">IFERROR(IF(AV450&lt;($AM$7-$AL$7)/($AN$7-$AL$7),$AL$7+SQRT(AV450*($AN$7-$AL$7)*($AM$7-$AL$7)),$AN$7-SQRT((1-AV450)*($AN$7-$AL$7)*($AN$7-$AM$7))),$AM$7)</f>
        <v>0.942545068367152</v>
      </c>
      <c r="AN450" s="0" t="n">
        <f aca="false">IFERROR(IF(AW450&lt;($AM$8-$AL$8)/($AN$8-$AL$8),$AL$8+SQRT(AW450*($AN$8-$AL$8)*($AM$8-$AL$8)),$AN$8-SQRT((1-AW450)*($AN$8-$AL$8)*($AN$8-$AM$8))),$AM$8)</f>
        <v>1.11184080159285</v>
      </c>
      <c r="AO450" s="0" t="n">
        <f aca="false">IFERROR(IF(AX450&lt;($AM$9-$AL$9)/($AN$9-$AL$9),$AL$9+SQRT(AX450*($AN$9-$AL$9)*($AM$9-$AL$9)),$AN$9-SQRT((1-AX450)*($AN$9-$AL$9)*($AN$9-$AM$9))),$AM$9)</f>
        <v>1.35780631883756</v>
      </c>
      <c r="AP450" s="0" t="n">
        <f aca="false">IFERROR(IF(AY450&lt;($AM$10-$AL$10)/($AN$10-$AL$10),$AL$10+SQRT(AY450*($AN$10-$AL$10)*($AM$10-$AL$10)),$AN$10-SQRT((1-AY450)*($AN$10-$AL$10)*($AN$10-$AM$10))),$AM$10)</f>
        <v>0.928306783511006</v>
      </c>
      <c r="AQ450" s="0" t="n">
        <f aca="false">IFERROR(IF(AZ450&lt;($AM$11-$AL$11)/($AN$11-$AL$11),$AL$11+SQRT(AZ450*($AN$11-$AL$11)*($AM$11-$AL$11)),$AN$11-SQRT((1-AZ450)*($AN$11-$AL$11)*($AN$11-$AM$11))),$AM$11)</f>
        <v>0.533264377378839</v>
      </c>
      <c r="AR450" s="0" t="n">
        <f aca="false">SUMPRODUCT((B24:B31&lt;=$B$6)*(C24:C31*AM450+D24:D31*AO450*$B$8*AQ450)/(1+AL450/100)^B24:B31)+C32*AM450*AP450/(1+AL450/100)^$B$6</f>
        <v>7533189.33340057</v>
      </c>
      <c r="AS450" s="0" t="n">
        <f aca="false">SUMPRODUCT((K24:K26&lt;=$B$6)*(L24:L26*AN450+M24:M26*AO450*$B$8*AQ450)/(1+AL450/100)^K24:K26)+L27*AN450*AP450/(1+AL450/100)^$B$6</f>
        <v>9140276.9796009</v>
      </c>
      <c r="AT450" s="0" t="n">
        <f aca="false">AS450-AR450</f>
        <v>1607087.64620032</v>
      </c>
      <c r="AU450" s="0" t="n">
        <f aca="true">RAND()</f>
        <v>0.732359334945485</v>
      </c>
      <c r="AV450" s="0" t="n">
        <f aca="true">RAND()</f>
        <v>0.225767739064401</v>
      </c>
      <c r="AW450" s="0" t="n">
        <f aca="true">RAND()</f>
        <v>0.830329207959951</v>
      </c>
      <c r="AX450" s="0" t="n">
        <f aca="true">RAND()</f>
        <v>0.725058183916686</v>
      </c>
      <c r="AY450" s="0" t="n">
        <f aca="true">RAND()</f>
        <v>0.733786803206176</v>
      </c>
      <c r="AZ450" s="0" t="n">
        <f aca="true">RAND()</f>
        <v>0.222090896954846</v>
      </c>
    </row>
    <row r="451" customFormat="false" ht="15" hidden="false" customHeight="false" outlineLevel="0" collapsed="false">
      <c r="AK451" s="0" t="n">
        <v>438</v>
      </c>
      <c r="AL451" s="0" t="n">
        <f aca="false">IFERROR(IF(AU451&lt;($AM$6-$AL$6)/($AN$6-$AL$6),$AL$6+SQRT(AU451*($AN$6-$AL$6)*($AM$6-$AL$6)),$AN$6-SQRT((1-AU451)*($AN$6-$AL$6)*($AN$6-$AM$6))),$AM$6)</f>
        <v>2.2576928449923</v>
      </c>
      <c r="AM451" s="0" t="n">
        <f aca="false">IFERROR(IF(AV451&lt;($AM$7-$AL$7)/($AN$7-$AL$7),$AL$7+SQRT(AV451*($AN$7-$AL$7)*($AM$7-$AL$7)),$AN$7-SQRT((1-AV451)*($AN$7-$AL$7)*($AN$7-$AM$7))),$AM$7)</f>
        <v>0.873369350659342</v>
      </c>
      <c r="AN451" s="0" t="n">
        <f aca="false">IFERROR(IF(AW451&lt;($AM$8-$AL$8)/($AN$8-$AL$8),$AL$8+SQRT(AW451*($AN$8-$AL$8)*($AM$8-$AL$8)),$AN$8-SQRT((1-AW451)*($AN$8-$AL$8)*($AN$8-$AM$8))),$AM$8)</f>
        <v>1.07058253794645</v>
      </c>
      <c r="AO451" s="0" t="n">
        <f aca="false">IFERROR(IF(AX451&lt;($AM$9-$AL$9)/($AN$9-$AL$9),$AL$9+SQRT(AX451*($AN$9-$AL$9)*($AM$9-$AL$9)),$AN$9-SQRT((1-AX451)*($AN$9-$AL$9)*($AN$9-$AM$9))),$AM$9)</f>
        <v>0.92505255501058</v>
      </c>
      <c r="AP451" s="0" t="n">
        <f aca="false">IFERROR(IF(AY451&lt;($AM$10-$AL$10)/($AN$10-$AL$10),$AL$10+SQRT(AY451*($AN$10-$AL$10)*($AM$10-$AL$10)),$AN$10-SQRT((1-AY451)*($AN$10-$AL$10)*($AN$10-$AM$10))),$AM$10)</f>
        <v>0.807608303598392</v>
      </c>
      <c r="AQ451" s="0" t="n">
        <f aca="false">IFERROR(IF(AZ451&lt;($AM$11-$AL$11)/($AN$11-$AL$11),$AL$11+SQRT(AZ451*($AN$11-$AL$11)*($AM$11-$AL$11)),$AN$11-SQRT((1-AZ451)*($AN$11-$AL$11)*($AN$11-$AM$11))),$AM$11)</f>
        <v>0.50495975583385</v>
      </c>
      <c r="AR451" s="0" t="n">
        <f aca="false">SUMPRODUCT((B24:B31&lt;=$B$6)*(C24:C31*AM451+D24:D31*AO451*$B$8*AQ451)/(1+AL451/100)^B24:B31)+C32*AM451*AP451/(1+AL451/100)^$B$6</f>
        <v>7944278.84207631</v>
      </c>
      <c r="AS451" s="0" t="n">
        <f aca="false">SUMPRODUCT((K24:K26&lt;=$B$6)*(L24:L26*AN451+M24:M26*AO451*$B$8*AQ451)/(1+AL451/100)^K24:K26)+L27*AN451*AP451/(1+AL451/100)^$B$6</f>
        <v>8604169.96802374</v>
      </c>
      <c r="AT451" s="0" t="n">
        <f aca="false">AS451-AR451</f>
        <v>659891.125947433</v>
      </c>
      <c r="AU451" s="0" t="n">
        <f aca="true">RAND()</f>
        <v>0.0132811204720447</v>
      </c>
      <c r="AV451" s="0" t="n">
        <f aca="true">RAND()</f>
        <v>0.0598117957352613</v>
      </c>
      <c r="AW451" s="0" t="n">
        <f aca="true">RAND()</f>
        <v>0.713861104980103</v>
      </c>
      <c r="AX451" s="0" t="n">
        <f aca="true">RAND()</f>
        <v>0.240892899361363</v>
      </c>
      <c r="AY451" s="0" t="n">
        <f aca="true">RAND()</f>
        <v>0.378491473770721</v>
      </c>
      <c r="AZ451" s="0" t="n">
        <f aca="true">RAND()</f>
        <v>0.171463271475393</v>
      </c>
    </row>
    <row r="452" customFormat="false" ht="15" hidden="false" customHeight="false" outlineLevel="0" collapsed="false">
      <c r="AK452" s="0" t="n">
        <v>439</v>
      </c>
      <c r="AL452" s="0" t="n">
        <f aca="false">IFERROR(IF(AU452&lt;($AM$6-$AL$6)/($AN$6-$AL$6),$AL$6+SQRT(AU452*($AN$6-$AL$6)*($AM$6-$AL$6)),$AN$6-SQRT((1-AU452)*($AN$6-$AL$6)*($AN$6-$AM$6))),$AM$6)</f>
        <v>5.34065160521231</v>
      </c>
      <c r="AM452" s="0" t="n">
        <f aca="false">IFERROR(IF(AV452&lt;($AM$7-$AL$7)/($AN$7-$AL$7),$AL$7+SQRT(AV452*($AN$7-$AL$7)*($AM$7-$AL$7)),$AN$7-SQRT((1-AV452)*($AN$7-$AL$7)*($AN$7-$AM$7))),$AM$7)</f>
        <v>1.01017484863247</v>
      </c>
      <c r="AN452" s="0" t="n">
        <f aca="false">IFERROR(IF(AW452&lt;($AM$8-$AL$8)/($AN$8-$AL$8),$AL$8+SQRT(AW452*($AN$8-$AL$8)*($AM$8-$AL$8)),$AN$8-SQRT((1-AW452)*($AN$8-$AL$8)*($AN$8-$AM$8))),$AM$8)</f>
        <v>0.956406278697823</v>
      </c>
      <c r="AO452" s="0" t="n">
        <f aca="false">IFERROR(IF(AX452&lt;($AM$9-$AL$9)/($AN$9-$AL$9),$AL$9+SQRT(AX452*($AN$9-$AL$9)*($AM$9-$AL$9)),$AN$9-SQRT((1-AX452)*($AN$9-$AL$9)*($AN$9-$AM$9))),$AM$9)</f>
        <v>0.737906349567466</v>
      </c>
      <c r="AP452" s="0" t="n">
        <f aca="false">IFERROR(IF(AY452&lt;($AM$10-$AL$10)/($AN$10-$AL$10),$AL$10+SQRT(AY452*($AN$10-$AL$10)*($AM$10-$AL$10)),$AN$10-SQRT((1-AY452)*($AN$10-$AL$10)*($AN$10-$AM$10))),$AM$10)</f>
        <v>0.634503926447132</v>
      </c>
      <c r="AQ452" s="0" t="n">
        <f aca="false">IFERROR(IF(AZ452&lt;($AM$11-$AL$11)/($AN$11-$AL$11),$AL$11+SQRT(AZ452*($AN$11-$AL$11)*($AM$11-$AL$11)),$AN$11-SQRT((1-AZ452)*($AN$11-$AL$11)*($AN$11-$AM$11))),$AM$11)</f>
        <v>0.532731618136317</v>
      </c>
      <c r="AR452" s="0" t="n">
        <f aca="false">SUMPRODUCT((B24:B31&lt;=$B$6)*(C24:C31*AM452+D24:D31*AO452*$B$8*AQ452)/(1+AL452/100)^B24:B31)+C32*AM452*AP452/(1+AL452/100)^$B$6</f>
        <v>7768108.34401367</v>
      </c>
      <c r="AS452" s="0" t="n">
        <f aca="false">SUMPRODUCT((K24:K26&lt;=$B$6)*(L24:L26*AN452+M24:M26*AO452*$B$8*AQ452)/(1+AL452/100)^K24:K26)+L27*AN452*AP452/(1+AL452/100)^$B$6</f>
        <v>8012380.53756168</v>
      </c>
      <c r="AT452" s="0" t="n">
        <f aca="false">AS452-AR452</f>
        <v>244272.193548013</v>
      </c>
      <c r="AU452" s="0" t="n">
        <f aca="true">RAND()</f>
        <v>0.862328145235776</v>
      </c>
      <c r="AV452" s="0" t="n">
        <f aca="true">RAND()</f>
        <v>0.488745749080369</v>
      </c>
      <c r="AW452" s="0" t="n">
        <f aca="true">RAND()</f>
        <v>0.271810266845569</v>
      </c>
      <c r="AX452" s="0" t="n">
        <f aca="true">RAND()</f>
        <v>0.0754659082193565</v>
      </c>
      <c r="AY452" s="0" t="n">
        <f aca="true">RAND()</f>
        <v>0.0723652249187816</v>
      </c>
      <c r="AZ452" s="0" t="n">
        <f aca="true">RAND()</f>
        <v>0.221077575838157</v>
      </c>
    </row>
    <row r="453" customFormat="false" ht="15" hidden="false" customHeight="false" outlineLevel="0" collapsed="false">
      <c r="AK453" s="0" t="n">
        <v>440</v>
      </c>
      <c r="AL453" s="0" t="n">
        <f aca="false">IFERROR(IF(AU453&lt;($AM$6-$AL$6)/($AN$6-$AL$6),$AL$6+SQRT(AU453*($AN$6-$AL$6)*($AM$6-$AL$6)),$AN$6-SQRT((1-AU453)*($AN$6-$AL$6)*($AN$6-$AM$6))),$AM$6)</f>
        <v>3.00882654094716</v>
      </c>
      <c r="AM453" s="0" t="n">
        <f aca="false">IFERROR(IF(AV453&lt;($AM$7-$AL$7)/($AN$7-$AL$7),$AL$7+SQRT(AV453*($AN$7-$AL$7)*($AM$7-$AL$7)),$AN$7-SQRT((1-AV453)*($AN$7-$AL$7)*($AN$7-$AM$7))),$AM$7)</f>
        <v>0.939957583148069</v>
      </c>
      <c r="AN453" s="0" t="n">
        <f aca="false">IFERROR(IF(AW453&lt;($AM$8-$AL$8)/($AN$8-$AL$8),$AL$8+SQRT(AW453*($AN$8-$AL$8)*($AM$8-$AL$8)),$AN$8-SQRT((1-AW453)*($AN$8-$AL$8)*($AN$8-$AM$8))),$AM$8)</f>
        <v>1.09000737607039</v>
      </c>
      <c r="AO453" s="0" t="n">
        <f aca="false">IFERROR(IF(AX453&lt;($AM$9-$AL$9)/($AN$9-$AL$9),$AL$9+SQRT(AX453*($AN$9-$AL$9)*($AM$9-$AL$9)),$AN$9-SQRT((1-AX453)*($AN$9-$AL$9)*($AN$9-$AM$9))),$AM$9)</f>
        <v>0.610626595013346</v>
      </c>
      <c r="AP453" s="0" t="n">
        <f aca="false">IFERROR(IF(AY453&lt;($AM$10-$AL$10)/($AN$10-$AL$10),$AL$10+SQRT(AY453*($AN$10-$AL$10)*($AM$10-$AL$10)),$AN$10-SQRT((1-AY453)*($AN$10-$AL$10)*($AN$10-$AM$10))),$AM$10)</f>
        <v>0.77991704158734</v>
      </c>
      <c r="AQ453" s="0" t="n">
        <f aca="false">IFERROR(IF(AZ453&lt;($AM$11-$AL$11)/($AN$11-$AL$11),$AL$11+SQRT(AZ453*($AN$11-$AL$11)*($AM$11-$AL$11)),$AN$11-SQRT((1-AZ453)*($AN$11-$AL$11)*($AN$11-$AM$11))),$AM$11)</f>
        <v>0.825343511206544</v>
      </c>
      <c r="AR453" s="0" t="n">
        <f aca="false">SUMPRODUCT((B24:B31&lt;=$B$6)*(C24:C31*AM453+D24:D31*AO453*$B$8*AQ453)/(1+AL453/100)^B24:B31)+C32*AM453*AP453/(1+AL453/100)^$B$6</f>
        <v>8164078.68840565</v>
      </c>
      <c r="AS453" s="0" t="n">
        <f aca="false">SUMPRODUCT((K24:K26&lt;=$B$6)*(L24:L26*AN453+M24:M26*AO453*$B$8*AQ453)/(1+AL453/100)^K24:K26)+L27*AN453*AP453/(1+AL453/100)^$B$6</f>
        <v>8891575.2038536</v>
      </c>
      <c r="AT453" s="0" t="n">
        <f aca="false">AS453-AR453</f>
        <v>727496.515447945</v>
      </c>
      <c r="AU453" s="0" t="n">
        <f aca="true">RAND()</f>
        <v>0.203526720987608</v>
      </c>
      <c r="AV453" s="0" t="n">
        <f aca="true">RAND()</f>
        <v>0.21764583422943</v>
      </c>
      <c r="AW453" s="0" t="n">
        <f aca="true">RAND()</f>
        <v>0.772465424783269</v>
      </c>
      <c r="AX453" s="0" t="n">
        <f aca="true">RAND()</f>
        <v>0.016317658032329</v>
      </c>
      <c r="AY453" s="0" t="n">
        <f aca="true">RAND()</f>
        <v>0.313414200684036</v>
      </c>
      <c r="AZ453" s="0" t="n">
        <f aca="true">RAND()</f>
        <v>0.875490248662617</v>
      </c>
    </row>
    <row r="454" customFormat="false" ht="15" hidden="false" customHeight="false" outlineLevel="0" collapsed="false">
      <c r="AK454" s="0" t="n">
        <v>441</v>
      </c>
      <c r="AL454" s="0" t="n">
        <f aca="false">IFERROR(IF(AU454&lt;($AM$6-$AL$6)/($AN$6-$AL$6),$AL$6+SQRT(AU454*($AN$6-$AL$6)*($AM$6-$AL$6)),$AN$6-SQRT((1-AU454)*($AN$6-$AL$6)*($AN$6-$AM$6))),$AM$6)</f>
        <v>2.59589721568756</v>
      </c>
      <c r="AM454" s="0" t="n">
        <f aca="false">IFERROR(IF(AV454&lt;($AM$7-$AL$7)/($AN$7-$AL$7),$AL$7+SQRT(AV454*($AN$7-$AL$7)*($AM$7-$AL$7)),$AN$7-SQRT((1-AV454)*($AN$7-$AL$7)*($AN$7-$AM$7))),$AM$7)</f>
        <v>1.12762996079359</v>
      </c>
      <c r="AN454" s="0" t="n">
        <f aca="false">IFERROR(IF(AW454&lt;($AM$8-$AL$8)/($AN$8-$AL$8),$AL$8+SQRT(AW454*($AN$8-$AL$8)*($AM$8-$AL$8)),$AN$8-SQRT((1-AW454)*($AN$8-$AL$8)*($AN$8-$AM$8))),$AM$8)</f>
        <v>0.973332716285337</v>
      </c>
      <c r="AO454" s="0" t="n">
        <f aca="false">IFERROR(IF(AX454&lt;($AM$9-$AL$9)/($AN$9-$AL$9),$AL$9+SQRT(AX454*($AN$9-$AL$9)*($AM$9-$AL$9)),$AN$9-SQRT((1-AX454)*($AN$9-$AL$9)*($AN$9-$AM$9))),$AM$9)</f>
        <v>0.680327089612136</v>
      </c>
      <c r="AP454" s="0" t="n">
        <f aca="false">IFERROR(IF(AY454&lt;($AM$10-$AL$10)/($AN$10-$AL$10),$AL$10+SQRT(AY454*($AN$10-$AL$10)*($AM$10-$AL$10)),$AN$10-SQRT((1-AY454)*($AN$10-$AL$10)*($AN$10-$AM$10))),$AM$10)</f>
        <v>0.868294635662307</v>
      </c>
      <c r="AQ454" s="0" t="n">
        <f aca="false">IFERROR(IF(AZ454&lt;($AM$11-$AL$11)/($AN$11-$AL$11),$AL$11+SQRT(AZ454*($AN$11-$AL$11)*($AM$11-$AL$11)),$AN$11-SQRT((1-AZ454)*($AN$11-$AL$11)*($AN$11-$AM$11))),$AM$11)</f>
        <v>0.798925279770585</v>
      </c>
      <c r="AR454" s="0" t="n">
        <f aca="false">SUMPRODUCT((B24:B31&lt;=$B$6)*(C24:C31*AM454+D24:D31*AO454*$B$8*AQ454)/(1+AL454/100)^B24:B31)+C32*AM454*AP454/(1+AL454/100)^$B$6</f>
        <v>10009456.1364088</v>
      </c>
      <c r="AS454" s="0" t="n">
        <f aca="false">SUMPRODUCT((K24:K26&lt;=$B$6)*(L24:L26*AN454+M24:M26*AO454*$B$8*AQ454)/(1+AL454/100)^K24:K26)+L27*AN454*AP454/(1+AL454/100)^$B$6</f>
        <v>7824234.2906313</v>
      </c>
      <c r="AT454" s="0" t="n">
        <f aca="false">AS454-AR454</f>
        <v>-2185221.84577746</v>
      </c>
      <c r="AU454" s="0" t="n">
        <f aca="true">RAND()</f>
        <v>0.0710186983328377</v>
      </c>
      <c r="AV454" s="0" t="n">
        <f aca="true">RAND()</f>
        <v>0.866893986707754</v>
      </c>
      <c r="AW454" s="0" t="n">
        <f aca="true">RAND()</f>
        <v>0.333824783720588</v>
      </c>
      <c r="AX454" s="0" t="n">
        <f aca="true">RAND()</f>
        <v>0.0433571456639777</v>
      </c>
      <c r="AY454" s="0" t="n">
        <f aca="true">RAND()</f>
        <v>0.542563754630526</v>
      </c>
      <c r="AZ454" s="0" t="n">
        <f aca="true">RAND()</f>
        <v>0.834975334223111</v>
      </c>
    </row>
    <row r="455" customFormat="false" ht="15" hidden="false" customHeight="false" outlineLevel="0" collapsed="false">
      <c r="AK455" s="0" t="n">
        <v>442</v>
      </c>
      <c r="AL455" s="0" t="n">
        <f aca="false">IFERROR(IF(AU455&lt;($AM$6-$AL$6)/($AN$6-$AL$6),$AL$6+SQRT(AU455*($AN$6-$AL$6)*($AM$6-$AL$6)),$AN$6-SQRT((1-AU455)*($AN$6-$AL$6)*($AN$6-$AM$6))),$AM$6)</f>
        <v>3.90761183659257</v>
      </c>
      <c r="AM455" s="0" t="n">
        <f aca="false">IFERROR(IF(AV455&lt;($AM$7-$AL$7)/($AN$7-$AL$7),$AL$7+SQRT(AV455*($AN$7-$AL$7)*($AM$7-$AL$7)),$AN$7-SQRT((1-AV455)*($AN$7-$AL$7)*($AN$7-$AM$7))),$AM$7)</f>
        <v>0.956485393769817</v>
      </c>
      <c r="AN455" s="0" t="n">
        <f aca="false">IFERROR(IF(AW455&lt;($AM$8-$AL$8)/($AN$8-$AL$8),$AL$8+SQRT(AW455*($AN$8-$AL$8)*($AM$8-$AL$8)),$AN$8-SQRT((1-AW455)*($AN$8-$AL$8)*($AN$8-$AM$8))),$AM$8)</f>
        <v>1.02430310172495</v>
      </c>
      <c r="AO455" s="0" t="n">
        <f aca="false">IFERROR(IF(AX455&lt;($AM$9-$AL$9)/($AN$9-$AL$9),$AL$9+SQRT(AX455*($AN$9-$AL$9)*($AM$9-$AL$9)),$AN$9-SQRT((1-AX455)*($AN$9-$AL$9)*($AN$9-$AM$9))),$AM$9)</f>
        <v>1.60682001363293</v>
      </c>
      <c r="AP455" s="0" t="n">
        <f aca="false">IFERROR(IF(AY455&lt;($AM$10-$AL$10)/($AN$10-$AL$10),$AL$10+SQRT(AY455*($AN$10-$AL$10)*($AM$10-$AL$10)),$AN$10-SQRT((1-AY455)*($AN$10-$AL$10)*($AN$10-$AM$10))),$AM$10)</f>
        <v>0.741551980312757</v>
      </c>
      <c r="AQ455" s="0" t="n">
        <f aca="false">IFERROR(IF(AZ455&lt;($AM$11-$AL$11)/($AN$11-$AL$11),$AL$11+SQRT(AZ455*($AN$11-$AL$11)*($AM$11-$AL$11)),$AN$11-SQRT((1-AZ455)*($AN$11-$AL$11)*($AN$11-$AM$11))),$AM$11)</f>
        <v>0.77588213383642</v>
      </c>
      <c r="AR455" s="0" t="n">
        <f aca="false">SUMPRODUCT((B24:B31&lt;=$B$6)*(C24:C31*AM455+D24:D31*AO455*$B$8*AQ455)/(1+AL455/100)^B24:B31)+C32*AM455*AP455/(1+AL455/100)^$B$6</f>
        <v>8106086.50838546</v>
      </c>
      <c r="AS455" s="0" t="n">
        <f aca="false">SUMPRODUCT((K24:K26&lt;=$B$6)*(L24:L26*AN455+M24:M26*AO455*$B$8*AQ455)/(1+AL455/100)^K24:K26)+L27*AN455*AP455/(1+AL455/100)^$B$6</f>
        <v>8534771.80765399</v>
      </c>
      <c r="AT455" s="0" t="n">
        <f aca="false">AS455-AR455</f>
        <v>428685.299268533</v>
      </c>
      <c r="AU455" s="0" t="n">
        <f aca="true">RAND()</f>
        <v>0.521856772340882</v>
      </c>
      <c r="AV455" s="0" t="n">
        <f aca="true">RAND()</f>
        <v>0.272085316258829</v>
      </c>
      <c r="AW455" s="0" t="n">
        <f aca="true">RAND()</f>
        <v>0.547208089857968</v>
      </c>
      <c r="AX455" s="0" t="n">
        <f aca="true">RAND()</f>
        <v>0.896939665546924</v>
      </c>
      <c r="AY455" s="0" t="n">
        <f aca="true">RAND()</f>
        <v>0.233389436772059</v>
      </c>
      <c r="AZ455" s="0" t="n">
        <f aca="true">RAND()</f>
        <v>0.794984416597075</v>
      </c>
    </row>
    <row r="456" customFormat="false" ht="15" hidden="false" customHeight="false" outlineLevel="0" collapsed="false">
      <c r="AK456" s="0" t="n">
        <v>443</v>
      </c>
      <c r="AL456" s="0" t="n">
        <f aca="false">IFERROR(IF(AU456&lt;($AM$6-$AL$6)/($AN$6-$AL$6),$AL$6+SQRT(AU456*($AN$6-$AL$6)*($AM$6-$AL$6)),$AN$6-SQRT((1-AU456)*($AN$6-$AL$6)*($AN$6-$AM$6))),$AM$6)</f>
        <v>4.60245277924548</v>
      </c>
      <c r="AM456" s="0" t="n">
        <f aca="false">IFERROR(IF(AV456&lt;($AM$7-$AL$7)/($AN$7-$AL$7),$AL$7+SQRT(AV456*($AN$7-$AL$7)*($AM$7-$AL$7)),$AN$7-SQRT((1-AV456)*($AN$7-$AL$7)*($AN$7-$AM$7))),$AM$7)</f>
        <v>1.03696853328732</v>
      </c>
      <c r="AN456" s="0" t="n">
        <f aca="false">IFERROR(IF(AW456&lt;($AM$8-$AL$8)/($AN$8-$AL$8),$AL$8+SQRT(AW456*($AN$8-$AL$8)*($AM$8-$AL$8)),$AN$8-SQRT((1-AW456)*($AN$8-$AL$8)*($AN$8-$AM$8))),$AM$8)</f>
        <v>0.991290490422976</v>
      </c>
      <c r="AO456" s="0" t="n">
        <f aca="false">IFERROR(IF(AX456&lt;($AM$9-$AL$9)/($AN$9-$AL$9),$AL$9+SQRT(AX456*($AN$9-$AL$9)*($AM$9-$AL$9)),$AN$9-SQRT((1-AX456)*($AN$9-$AL$9)*($AN$9-$AM$9))),$AM$9)</f>
        <v>1.23562362215546</v>
      </c>
      <c r="AP456" s="0" t="n">
        <f aca="false">IFERROR(IF(AY456&lt;($AM$10-$AL$10)/($AN$10-$AL$10),$AL$10+SQRT(AY456*($AN$10-$AL$10)*($AM$10-$AL$10)),$AN$10-SQRT((1-AY456)*($AN$10-$AL$10)*($AN$10-$AM$10))),$AM$10)</f>
        <v>0.884565298438191</v>
      </c>
      <c r="AQ456" s="0" t="n">
        <f aca="false">IFERROR(IF(AZ456&lt;($AM$11-$AL$11)/($AN$11-$AL$11),$AL$11+SQRT(AZ456*($AN$11-$AL$11)*($AM$11-$AL$11)),$AN$11-SQRT((1-AZ456)*($AN$11-$AL$11)*($AN$11-$AM$11))),$AM$11)</f>
        <v>0.44647540878429</v>
      </c>
      <c r="AR456" s="0" t="n">
        <f aca="false">SUMPRODUCT((B24:B31&lt;=$B$6)*(C24:C31*AM456+D24:D31*AO456*$B$8*AQ456)/(1+AL456/100)^B24:B31)+C32*AM456*AP456/(1+AL456/100)^$B$6</f>
        <v>8263644.91371755</v>
      </c>
      <c r="AS456" s="0" t="n">
        <f aca="false">SUMPRODUCT((K24:K26&lt;=$B$6)*(L24:L26*AN456+M24:M26*AO456*$B$8*AQ456)/(1+AL456/100)^K24:K26)+L27*AN456*AP456/(1+AL456/100)^$B$6</f>
        <v>8158988.07636824</v>
      </c>
      <c r="AT456" s="0" t="n">
        <f aca="false">AS456-AR456</f>
        <v>-104656.837349306</v>
      </c>
      <c r="AU456" s="0" t="n">
        <f aca="true">RAND()</f>
        <v>0.712588366212613</v>
      </c>
      <c r="AV456" s="0" t="n">
        <f aca="true">RAND()</f>
        <v>0.596600837246613</v>
      </c>
      <c r="AW456" s="0" t="n">
        <f aca="true">RAND()</f>
        <v>0.406578352514029</v>
      </c>
      <c r="AX456" s="0" t="n">
        <f aca="true">RAND()</f>
        <v>0.610485835328846</v>
      </c>
      <c r="AY456" s="0" t="n">
        <f aca="true">RAND()</f>
        <v>0.59156187505142</v>
      </c>
      <c r="AZ456" s="0" t="n">
        <f aca="true">RAND()</f>
        <v>0.0875716137898973</v>
      </c>
    </row>
    <row r="457" customFormat="false" ht="15" hidden="false" customHeight="false" outlineLevel="0" collapsed="false">
      <c r="AK457" s="0" t="n">
        <v>444</v>
      </c>
      <c r="AL457" s="0" t="n">
        <f aca="false">IFERROR(IF(AU457&lt;($AM$6-$AL$6)/($AN$6-$AL$6),$AL$6+SQRT(AU457*($AN$6-$AL$6)*($AM$6-$AL$6)),$AN$6-SQRT((1-AU457)*($AN$6-$AL$6)*($AN$6-$AM$6))),$AM$6)</f>
        <v>5.09782102384713</v>
      </c>
      <c r="AM457" s="0" t="n">
        <f aca="false">IFERROR(IF(AV457&lt;($AM$7-$AL$7)/($AN$7-$AL$7),$AL$7+SQRT(AV457*($AN$7-$AL$7)*($AM$7-$AL$7)),$AN$7-SQRT((1-AV457)*($AN$7-$AL$7)*($AN$7-$AM$7))),$AM$7)</f>
        <v>1.05161935547088</v>
      </c>
      <c r="AN457" s="0" t="n">
        <f aca="false">IFERROR(IF(AW457&lt;($AM$8-$AL$8)/($AN$8-$AL$8),$AL$8+SQRT(AW457*($AN$8-$AL$8)*($AM$8-$AL$8)),$AN$8-SQRT((1-AW457)*($AN$8-$AL$8)*($AN$8-$AM$8))),$AM$8)</f>
        <v>0.97977274408247</v>
      </c>
      <c r="AO457" s="0" t="n">
        <f aca="false">IFERROR(IF(AX457&lt;($AM$9-$AL$9)/($AN$9-$AL$9),$AL$9+SQRT(AX457*($AN$9-$AL$9)*($AM$9-$AL$9)),$AN$9-SQRT((1-AX457)*($AN$9-$AL$9)*($AN$9-$AM$9))),$AM$9)</f>
        <v>0.714603859967611</v>
      </c>
      <c r="AP457" s="0" t="n">
        <f aca="false">IFERROR(IF(AY457&lt;($AM$10-$AL$10)/($AN$10-$AL$10),$AL$10+SQRT(AY457*($AN$10-$AL$10)*($AM$10-$AL$10)),$AN$10-SQRT((1-AY457)*($AN$10-$AL$10)*($AN$10-$AM$10))),$AM$10)</f>
        <v>0.621175326793814</v>
      </c>
      <c r="AQ457" s="0" t="n">
        <f aca="false">IFERROR(IF(AZ457&lt;($AM$11-$AL$11)/($AN$11-$AL$11),$AL$11+SQRT(AZ457*($AN$11-$AL$11)*($AM$11-$AL$11)),$AN$11-SQRT((1-AZ457)*($AN$11-$AL$11)*($AN$11-$AM$11))),$AM$11)</f>
        <v>0.560456963692191</v>
      </c>
      <c r="AR457" s="0" t="n">
        <f aca="false">SUMPRODUCT((B24:B31&lt;=$B$6)*(C24:C31*AM457+D24:D31*AO457*$B$8*AQ457)/(1+AL457/100)^B24:B31)+C32*AM457*AP457/(1+AL457/100)^$B$6</f>
        <v>8172358.86458294</v>
      </c>
      <c r="AS457" s="0" t="n">
        <f aca="false">SUMPRODUCT((K24:K26&lt;=$B$6)*(L24:L26*AN457+M24:M26*AO457*$B$8*AQ457)/(1+AL457/100)^K24:K26)+L27*AN457*AP457/(1+AL457/100)^$B$6</f>
        <v>8207658.83565038</v>
      </c>
      <c r="AT457" s="0" t="n">
        <f aca="false">AS457-AR457</f>
        <v>35299.9710674407</v>
      </c>
      <c r="AU457" s="0" t="n">
        <f aca="true">RAND()</f>
        <v>0.819085757134101</v>
      </c>
      <c r="AV457" s="0" t="n">
        <f aca="true">RAND()</f>
        <v>0.650178843344092</v>
      </c>
      <c r="AW457" s="0" t="n">
        <f aca="true">RAND()</f>
        <v>0.359091550166014</v>
      </c>
      <c r="AX457" s="0" t="n">
        <f aca="true">RAND()</f>
        <v>0.0614064222839974</v>
      </c>
      <c r="AY457" s="0" t="n">
        <f aca="true">RAND()</f>
        <v>0.0587338392943501</v>
      </c>
      <c r="AZ457" s="0" t="n">
        <f aca="true">RAND()</f>
        <v>0.276889101778593</v>
      </c>
    </row>
    <row r="458" customFormat="false" ht="15" hidden="false" customHeight="false" outlineLevel="0" collapsed="false">
      <c r="AK458" s="0" t="n">
        <v>445</v>
      </c>
      <c r="AL458" s="0" t="n">
        <f aca="false">IFERROR(IF(AU458&lt;($AM$6-$AL$6)/($AN$6-$AL$6),$AL$6+SQRT(AU458*($AN$6-$AL$6)*($AM$6-$AL$6)),$AN$6-SQRT((1-AU458)*($AN$6-$AL$6)*($AN$6-$AM$6))),$AM$6)</f>
        <v>5.00756505628725</v>
      </c>
      <c r="AM458" s="0" t="n">
        <f aca="false">IFERROR(IF(AV458&lt;($AM$7-$AL$7)/($AN$7-$AL$7),$AL$7+SQRT(AV458*($AN$7-$AL$7)*($AM$7-$AL$7)),$AN$7-SQRT((1-AV458)*($AN$7-$AL$7)*($AN$7-$AM$7))),$AM$7)</f>
        <v>0.936145420680242</v>
      </c>
      <c r="AN458" s="0" t="n">
        <f aca="false">IFERROR(IF(AW458&lt;($AM$8-$AL$8)/($AN$8-$AL$8),$AL$8+SQRT(AW458*($AN$8-$AL$8)*($AM$8-$AL$8)),$AN$8-SQRT((1-AW458)*($AN$8-$AL$8)*($AN$8-$AM$8))),$AM$8)</f>
        <v>0.904773021920238</v>
      </c>
      <c r="AO458" s="0" t="n">
        <f aca="false">IFERROR(IF(AX458&lt;($AM$9-$AL$9)/($AN$9-$AL$9),$AL$9+SQRT(AX458*($AN$9-$AL$9)*($AM$9-$AL$9)),$AN$9-SQRT((1-AX458)*($AN$9-$AL$9)*($AN$9-$AM$9))),$AM$9)</f>
        <v>1.73939164448447</v>
      </c>
      <c r="AP458" s="0" t="n">
        <f aca="false">IFERROR(IF(AY458&lt;($AM$10-$AL$10)/($AN$10-$AL$10),$AL$10+SQRT(AY458*($AN$10-$AL$10)*($AM$10-$AL$10)),$AN$10-SQRT((1-AY458)*($AN$10-$AL$10)*($AN$10-$AM$10))),$AM$10)</f>
        <v>0.884756767367165</v>
      </c>
      <c r="AQ458" s="0" t="n">
        <f aca="false">IFERROR(IF(AZ458&lt;($AM$11-$AL$11)/($AN$11-$AL$11),$AL$11+SQRT(AZ458*($AN$11-$AL$11)*($AM$11-$AL$11)),$AN$11-SQRT((1-AZ458)*($AN$11-$AL$11)*($AN$11-$AM$11))),$AM$11)</f>
        <v>0.777641337356322</v>
      </c>
      <c r="AR458" s="0" t="n">
        <f aca="false">SUMPRODUCT((B24:B31&lt;=$B$6)*(C24:C31*AM458+D24:D31*AO458*$B$8*AQ458)/(1+AL458/100)^B24:B31)+C32*AM458*AP458/(1+AL458/100)^$B$6</f>
        <v>7522792.41975423</v>
      </c>
      <c r="AS458" s="0" t="n">
        <f aca="false">SUMPRODUCT((K24:K26&lt;=$B$6)*(L24:L26*AN458+M24:M26*AO458*$B$8*AQ458)/(1+AL458/100)^K24:K26)+L27*AN458*AP458/(1+AL458/100)^$B$6</f>
        <v>7534084.80887124</v>
      </c>
      <c r="AT458" s="0" t="n">
        <f aca="false">AS458-AR458</f>
        <v>11292.3891170137</v>
      </c>
      <c r="AU458" s="0" t="n">
        <f aca="true">RAND()</f>
        <v>0.801510149753619</v>
      </c>
      <c r="AV458" s="0" t="n">
        <f aca="true">RAND()</f>
        <v>0.20595083969111</v>
      </c>
      <c r="AW458" s="0" t="n">
        <f aca="true">RAND()</f>
        <v>0.121970956914429</v>
      </c>
      <c r="AX458" s="0" t="n">
        <f aca="true">RAND()</f>
        <v>0.95472219002366</v>
      </c>
      <c r="AY458" s="0" t="n">
        <f aca="true">RAND()</f>
        <v>0.592151080139321</v>
      </c>
      <c r="AZ458" s="0" t="n">
        <f aca="true">RAND()</f>
        <v>0.798190306723734</v>
      </c>
    </row>
    <row r="459" customFormat="false" ht="15" hidden="false" customHeight="false" outlineLevel="0" collapsed="false">
      <c r="AK459" s="0" t="n">
        <v>446</v>
      </c>
      <c r="AL459" s="0" t="n">
        <f aca="false">IFERROR(IF(AU459&lt;($AM$6-$AL$6)/($AN$6-$AL$6),$AL$6+SQRT(AU459*($AN$6-$AL$6)*($AM$6-$AL$6)),$AN$6-SQRT((1-AU459)*($AN$6-$AL$6)*($AN$6-$AM$6))),$AM$6)</f>
        <v>2.77907786421518</v>
      </c>
      <c r="AM459" s="0" t="n">
        <f aca="false">IFERROR(IF(AV459&lt;($AM$7-$AL$7)/($AN$7-$AL$7),$AL$7+SQRT(AV459*($AN$7-$AL$7)*($AM$7-$AL$7)),$AN$7-SQRT((1-AV459)*($AN$7-$AL$7)*($AN$7-$AM$7))),$AM$7)</f>
        <v>0.95639270564074</v>
      </c>
      <c r="AN459" s="0" t="n">
        <f aca="false">IFERROR(IF(AW459&lt;($AM$8-$AL$8)/($AN$8-$AL$8),$AL$8+SQRT(AW459*($AN$8-$AL$8)*($AM$8-$AL$8)),$AN$8-SQRT((1-AW459)*($AN$8-$AL$8)*($AN$8-$AM$8))),$AM$8)</f>
        <v>0.874173685669862</v>
      </c>
      <c r="AO459" s="0" t="n">
        <f aca="false">IFERROR(IF(AX459&lt;($AM$9-$AL$9)/($AN$9-$AL$9),$AL$9+SQRT(AX459*($AN$9-$AL$9)*($AM$9-$AL$9)),$AN$9-SQRT((1-AX459)*($AN$9-$AL$9)*($AN$9-$AM$9))),$AM$9)</f>
        <v>0.661830308955413</v>
      </c>
      <c r="AP459" s="0" t="n">
        <f aca="false">IFERROR(IF(AY459&lt;($AM$10-$AL$10)/($AN$10-$AL$10),$AL$10+SQRT(AY459*($AN$10-$AL$10)*($AM$10-$AL$10)),$AN$10-SQRT((1-AY459)*($AN$10-$AL$10)*($AN$10-$AM$10))),$AM$10)</f>
        <v>0.630037070226977</v>
      </c>
      <c r="AQ459" s="0" t="n">
        <f aca="false">IFERROR(IF(AZ459&lt;($AM$11-$AL$11)/($AN$11-$AL$11),$AL$11+SQRT(AZ459*($AN$11-$AL$11)*($AM$11-$AL$11)),$AN$11-SQRT((1-AZ459)*($AN$11-$AL$11)*($AN$11-$AM$11))),$AM$11)</f>
        <v>0.622069636244868</v>
      </c>
      <c r="AR459" s="0" t="n">
        <f aca="false">SUMPRODUCT((B24:B31&lt;=$B$6)*(C24:C31*AM459+D24:D31*AO459*$B$8*AQ459)/(1+AL459/100)^B24:B31)+C32*AM459*AP459/(1+AL459/100)^$B$6</f>
        <v>8407659.45878921</v>
      </c>
      <c r="AS459" s="0" t="n">
        <f aca="false">SUMPRODUCT((K24:K26&lt;=$B$6)*(L24:L26*AN459+M24:M26*AO459*$B$8*AQ459)/(1+AL459/100)^K24:K26)+L27*AN459*AP459/(1+AL459/100)^$B$6</f>
        <v>7231758.96653954</v>
      </c>
      <c r="AT459" s="0" t="n">
        <f aca="false">AS459-AR459</f>
        <v>-1175900.49224968</v>
      </c>
      <c r="AU459" s="0" t="n">
        <f aca="true">RAND()</f>
        <v>0.121392463702017</v>
      </c>
      <c r="AV459" s="0" t="n">
        <f aca="true">RAND()</f>
        <v>0.271763093084791</v>
      </c>
      <c r="AW459" s="0" t="n">
        <f aca="true">RAND()</f>
        <v>0.0611303960650173</v>
      </c>
      <c r="AX459" s="0" t="n">
        <f aca="true">RAND()</f>
        <v>0.0349187318621394</v>
      </c>
      <c r="AY459" s="0" t="n">
        <f aca="true">RAND()</f>
        <v>0.0676385585328625</v>
      </c>
      <c r="AZ459" s="0" t="n">
        <f aca="true">RAND()</f>
        <v>0.423383063636333</v>
      </c>
    </row>
    <row r="460" customFormat="false" ht="15" hidden="false" customHeight="false" outlineLevel="0" collapsed="false">
      <c r="AK460" s="0" t="n">
        <v>447</v>
      </c>
      <c r="AL460" s="0" t="n">
        <f aca="false">IFERROR(IF(AU460&lt;($AM$6-$AL$6)/($AN$6-$AL$6),$AL$6+SQRT(AU460*($AN$6-$AL$6)*($AM$6-$AL$6)),$AN$6-SQRT((1-AU460)*($AN$6-$AL$6)*($AN$6-$AM$6))),$AM$6)</f>
        <v>5.61298856949879</v>
      </c>
      <c r="AM460" s="0" t="n">
        <f aca="false">IFERROR(IF(AV460&lt;($AM$7-$AL$7)/($AN$7-$AL$7),$AL$7+SQRT(AV460*($AN$7-$AL$7)*($AM$7-$AL$7)),$AN$7-SQRT((1-AV460)*($AN$7-$AL$7)*($AN$7-$AM$7))),$AM$7)</f>
        <v>0.927327921888614</v>
      </c>
      <c r="AN460" s="0" t="n">
        <f aca="false">IFERROR(IF(AW460&lt;($AM$8-$AL$8)/($AN$8-$AL$8),$AL$8+SQRT(AW460*($AN$8-$AL$8)*($AM$8-$AL$8)),$AN$8-SQRT((1-AW460)*($AN$8-$AL$8)*($AN$8-$AM$8))),$AM$8)</f>
        <v>1.02804970098268</v>
      </c>
      <c r="AO460" s="0" t="n">
        <f aca="false">IFERROR(IF(AX460&lt;($AM$9-$AL$9)/($AN$9-$AL$9),$AL$9+SQRT(AX460*($AN$9-$AL$9)*($AM$9-$AL$9)),$AN$9-SQRT((1-AX460)*($AN$9-$AL$9)*($AN$9-$AM$9))),$AM$9)</f>
        <v>1.29539522979093</v>
      </c>
      <c r="AP460" s="0" t="n">
        <f aca="false">IFERROR(IF(AY460&lt;($AM$10-$AL$10)/($AN$10-$AL$10),$AL$10+SQRT(AY460*($AN$10-$AL$10)*($AM$10-$AL$10)),$AN$10-SQRT((1-AY460)*($AN$10-$AL$10)*($AN$10-$AM$10))),$AM$10)</f>
        <v>0.727366943658952</v>
      </c>
      <c r="AQ460" s="0" t="n">
        <f aca="false">IFERROR(IF(AZ460&lt;($AM$11-$AL$11)/($AN$11-$AL$11),$AL$11+SQRT(AZ460*($AN$11-$AL$11)*($AM$11-$AL$11)),$AN$11-SQRT((1-AZ460)*($AN$11-$AL$11)*($AN$11-$AM$11))),$AM$11)</f>
        <v>0.647411812257699</v>
      </c>
      <c r="AR460" s="0" t="n">
        <f aca="false">SUMPRODUCT((B24:B31&lt;=$B$6)*(C24:C31*AM460+D24:D31*AO460*$B$8*AQ460)/(1+AL460/100)^B24:B31)+C32*AM460*AP460/(1+AL460/100)^$B$6</f>
        <v>7148199.33855848</v>
      </c>
      <c r="AS460" s="0" t="n">
        <f aca="false">SUMPRODUCT((K24:K26&lt;=$B$6)*(L24:L26*AN460+M24:M26*AO460*$B$8*AQ460)/(1+AL460/100)^K24:K26)+L27*AN460*AP460/(1+AL460/100)^$B$6</f>
        <v>8607325.29903315</v>
      </c>
      <c r="AT460" s="0" t="n">
        <f aca="false">AS460-AR460</f>
        <v>1459125.96047468</v>
      </c>
      <c r="AU460" s="0" t="n">
        <f aca="true">RAND()</f>
        <v>0.903809964582949</v>
      </c>
      <c r="AV460" s="0" t="n">
        <f aca="true">RAND()</f>
        <v>0.180137774360812</v>
      </c>
      <c r="AW460" s="0" t="n">
        <f aca="true">RAND()</f>
        <v>0.562116131254402</v>
      </c>
      <c r="AX460" s="0" t="n">
        <f aca="true">RAND()</f>
        <v>0.669021411865749</v>
      </c>
      <c r="AY460" s="0" t="n">
        <f aca="true">RAND()</f>
        <v>0.206782908275253</v>
      </c>
      <c r="AZ460" s="0" t="n">
        <f aca="true">RAND()</f>
        <v>0.492632519576239</v>
      </c>
    </row>
    <row r="461" customFormat="false" ht="15" hidden="false" customHeight="false" outlineLevel="0" collapsed="false">
      <c r="AK461" s="0" t="n">
        <v>448</v>
      </c>
      <c r="AL461" s="0" t="n">
        <f aca="false">IFERROR(IF(AU461&lt;($AM$6-$AL$6)/($AN$6-$AL$6),$AL$6+SQRT(AU461*($AN$6-$AL$6)*($AM$6-$AL$6)),$AN$6-SQRT((1-AU461)*($AN$6-$AL$6)*($AN$6-$AM$6))),$AM$6)</f>
        <v>5.1495094255064</v>
      </c>
      <c r="AM461" s="0" t="n">
        <f aca="false">IFERROR(IF(AV461&lt;($AM$7-$AL$7)/($AN$7-$AL$7),$AL$7+SQRT(AV461*($AN$7-$AL$7)*($AM$7-$AL$7)),$AN$7-SQRT((1-AV461)*($AN$7-$AL$7)*($AN$7-$AM$7))),$AM$7)</f>
        <v>0.937463385097693</v>
      </c>
      <c r="AN461" s="0" t="n">
        <f aca="false">IFERROR(IF(AW461&lt;($AM$8-$AL$8)/($AN$8-$AL$8),$AL$8+SQRT(AW461*($AN$8-$AL$8)*($AM$8-$AL$8)),$AN$8-SQRT((1-AW461)*($AN$8-$AL$8)*($AN$8-$AM$8))),$AM$8)</f>
        <v>0.959978477558208</v>
      </c>
      <c r="AO461" s="0" t="n">
        <f aca="false">IFERROR(IF(AX461&lt;($AM$9-$AL$9)/($AN$9-$AL$9),$AL$9+SQRT(AX461*($AN$9-$AL$9)*($AM$9-$AL$9)),$AN$9-SQRT((1-AX461)*($AN$9-$AL$9)*($AN$9-$AM$9))),$AM$9)</f>
        <v>0.865899450291931</v>
      </c>
      <c r="AP461" s="0" t="n">
        <f aca="false">IFERROR(IF(AY461&lt;($AM$10-$AL$10)/($AN$10-$AL$10),$AL$10+SQRT(AY461*($AN$10-$AL$10)*($AM$10-$AL$10)),$AN$10-SQRT((1-AY461)*($AN$10-$AL$10)*($AN$10-$AM$10))),$AM$10)</f>
        <v>0.83036223172604</v>
      </c>
      <c r="AQ461" s="0" t="n">
        <f aca="false">IFERROR(IF(AZ461&lt;($AM$11-$AL$11)/($AN$11-$AL$11),$AL$11+SQRT(AZ461*($AN$11-$AL$11)*($AM$11-$AL$11)),$AN$11-SQRT((1-AZ461)*($AN$11-$AL$11)*($AN$11-$AM$11))),$AM$11)</f>
        <v>0.385998404734278</v>
      </c>
      <c r="AR461" s="0" t="n">
        <f aca="false">SUMPRODUCT((B24:B31&lt;=$B$6)*(C24:C31*AM461+D24:D31*AO461*$B$8*AQ461)/(1+AL461/100)^B24:B31)+C32*AM461*AP461/(1+AL461/100)^$B$6</f>
        <v>7250715.93863208</v>
      </c>
      <c r="AS461" s="0" t="n">
        <f aca="false">SUMPRODUCT((K24:K26&lt;=$B$6)*(L24:L26*AN461+M24:M26*AO461*$B$8*AQ461)/(1+AL461/100)^K24:K26)+L27*AN461*AP461/(1+AL461/100)^$B$6</f>
        <v>7945381.70321287</v>
      </c>
      <c r="AT461" s="0" t="n">
        <f aca="false">AS461-AR461</f>
        <v>694665.764580788</v>
      </c>
      <c r="AU461" s="0" t="n">
        <f aca="true">RAND()</f>
        <v>0.828784231685516</v>
      </c>
      <c r="AV461" s="0" t="n">
        <f aca="true">RAND()</f>
        <v>0.209957580472407</v>
      </c>
      <c r="AW461" s="0" t="n">
        <f aca="true">RAND()</f>
        <v>0.2843679253538</v>
      </c>
      <c r="AX461" s="0" t="n">
        <f aca="true">RAND()</f>
        <v>0.17850987696525</v>
      </c>
      <c r="AY461" s="0" t="n">
        <f aca="true">RAND()</f>
        <v>0.436556816604038</v>
      </c>
      <c r="AZ461" s="0" t="n">
        <f aca="true">RAND()</f>
        <v>0.0301866351707786</v>
      </c>
    </row>
    <row r="462" customFormat="false" ht="15" hidden="false" customHeight="false" outlineLevel="0" collapsed="false">
      <c r="AK462" s="0" t="n">
        <v>449</v>
      </c>
      <c r="AL462" s="0" t="n">
        <f aca="false">IFERROR(IF(AU462&lt;($AM$6-$AL$6)/($AN$6-$AL$6),$AL$6+SQRT(AU462*($AN$6-$AL$6)*($AM$6-$AL$6)),$AN$6-SQRT((1-AU462)*($AN$6-$AL$6)*($AN$6-$AM$6))),$AM$6)</f>
        <v>2.8655499818065</v>
      </c>
      <c r="AM462" s="0" t="n">
        <f aca="false">IFERROR(IF(AV462&lt;($AM$7-$AL$7)/($AN$7-$AL$7),$AL$7+SQRT(AV462*($AN$7-$AL$7)*($AM$7-$AL$7)),$AN$7-SQRT((1-AV462)*($AN$7-$AL$7)*($AN$7-$AM$7))),$AM$7)</f>
        <v>0.923264535809371</v>
      </c>
      <c r="AN462" s="0" t="n">
        <f aca="false">IFERROR(IF(AW462&lt;($AM$8-$AL$8)/($AN$8-$AL$8),$AL$8+SQRT(AW462*($AN$8-$AL$8)*($AM$8-$AL$8)),$AN$8-SQRT((1-AW462)*($AN$8-$AL$8)*($AN$8-$AM$8))),$AM$8)</f>
        <v>1.05413337260659</v>
      </c>
      <c r="AO462" s="0" t="n">
        <f aca="false">IFERROR(IF(AX462&lt;($AM$9-$AL$9)/($AN$9-$AL$9),$AL$9+SQRT(AX462*($AN$9-$AL$9)*($AM$9-$AL$9)),$AN$9-SQRT((1-AX462)*($AN$9-$AL$9)*($AN$9-$AM$9))),$AM$9)</f>
        <v>0.962194748477108</v>
      </c>
      <c r="AP462" s="0" t="n">
        <f aca="false">IFERROR(IF(AY462&lt;($AM$10-$AL$10)/($AN$10-$AL$10),$AL$10+SQRT(AY462*($AN$10-$AL$10)*($AM$10-$AL$10)),$AN$10-SQRT((1-AY462)*($AN$10-$AL$10)*($AN$10-$AM$10))),$AM$10)</f>
        <v>0.667245441920253</v>
      </c>
      <c r="AQ462" s="0" t="n">
        <f aca="false">IFERROR(IF(AZ462&lt;($AM$11-$AL$11)/($AN$11-$AL$11),$AL$11+SQRT(AZ462*($AN$11-$AL$11)*($AM$11-$AL$11)),$AN$11-SQRT((1-AZ462)*($AN$11-$AL$11)*($AN$11-$AM$11))),$AM$11)</f>
        <v>0.431529075669949</v>
      </c>
      <c r="AR462" s="0" t="n">
        <f aca="false">SUMPRODUCT((B24:B31&lt;=$B$6)*(C24:C31*AM462+D24:D31*AO462*$B$8*AQ462)/(1+AL462/100)^B24:B31)+C32*AM462*AP462/(1+AL462/100)^$B$6</f>
        <v>8075330.38346373</v>
      </c>
      <c r="AS462" s="0" t="n">
        <f aca="false">SUMPRODUCT((K24:K26&lt;=$B$6)*(L24:L26*AN462+M24:M26*AO462*$B$8*AQ462)/(1+AL462/100)^K24:K26)+L27*AN462*AP462/(1+AL462/100)^$B$6</f>
        <v>8681553.88559636</v>
      </c>
      <c r="AT462" s="0" t="n">
        <f aca="false">AS462-AR462</f>
        <v>606223.502132631</v>
      </c>
      <c r="AU462" s="0" t="n">
        <f aca="true">RAND()</f>
        <v>0.149835354201045</v>
      </c>
      <c r="AV462" s="0" t="n">
        <f aca="true">RAND()</f>
        <v>0.168823842092218</v>
      </c>
      <c r="AW462" s="0" t="n">
        <f aca="true">RAND()</f>
        <v>0.658989015764735</v>
      </c>
      <c r="AX462" s="0" t="n">
        <f aca="true">RAND()</f>
        <v>0.28483198069309</v>
      </c>
      <c r="AY462" s="0" t="n">
        <f aca="true">RAND()</f>
        <v>0.111884151372403</v>
      </c>
      <c r="AZ462" s="0" t="n">
        <f aca="true">RAND()</f>
        <v>0.0706118275371074</v>
      </c>
    </row>
    <row r="463" customFormat="false" ht="15" hidden="false" customHeight="false" outlineLevel="0" collapsed="false">
      <c r="AK463" s="0" t="n">
        <v>450</v>
      </c>
      <c r="AL463" s="0" t="n">
        <f aca="false">IFERROR(IF(AU463&lt;($AM$6-$AL$6)/($AN$6-$AL$6),$AL$6+SQRT(AU463*($AN$6-$AL$6)*($AM$6-$AL$6)),$AN$6-SQRT((1-AU463)*($AN$6-$AL$6)*($AN$6-$AM$6))),$AM$6)</f>
        <v>3.94058091581972</v>
      </c>
      <c r="AM463" s="0" t="n">
        <f aca="false">IFERROR(IF(AV463&lt;($AM$7-$AL$7)/($AN$7-$AL$7),$AL$7+SQRT(AV463*($AN$7-$AL$7)*($AM$7-$AL$7)),$AN$7-SQRT((1-AV463)*($AN$7-$AL$7)*($AN$7-$AM$7))),$AM$7)</f>
        <v>1.07412307146755</v>
      </c>
      <c r="AN463" s="0" t="n">
        <f aca="false">IFERROR(IF(AW463&lt;($AM$8-$AL$8)/($AN$8-$AL$8),$AL$8+SQRT(AW463*($AN$8-$AL$8)*($AM$8-$AL$8)),$AN$8-SQRT((1-AW463)*($AN$8-$AL$8)*($AN$8-$AM$8))),$AM$8)</f>
        <v>1.09169514598411</v>
      </c>
      <c r="AO463" s="0" t="n">
        <f aca="false">IFERROR(IF(AX463&lt;($AM$9-$AL$9)/($AN$9-$AL$9),$AL$9+SQRT(AX463*($AN$9-$AL$9)*($AM$9-$AL$9)),$AN$9-SQRT((1-AX463)*($AN$9-$AL$9)*($AN$9-$AM$9))),$AM$9)</f>
        <v>1.84711281011188</v>
      </c>
      <c r="AP463" s="0" t="n">
        <f aca="false">IFERROR(IF(AY463&lt;($AM$10-$AL$10)/($AN$10-$AL$10),$AL$10+SQRT(AY463*($AN$10-$AL$10)*($AM$10-$AL$10)),$AN$10-SQRT((1-AY463)*($AN$10-$AL$10)*($AN$10-$AM$10))),$AM$10)</f>
        <v>0.537213902962683</v>
      </c>
      <c r="AQ463" s="0" t="n">
        <f aca="false">IFERROR(IF(AZ463&lt;($AM$11-$AL$11)/($AN$11-$AL$11),$AL$11+SQRT(AZ463*($AN$11-$AL$11)*($AM$11-$AL$11)),$AN$11-SQRT((1-AZ463)*($AN$11-$AL$11)*($AN$11-$AM$11))),$AM$11)</f>
        <v>0.593057094776699</v>
      </c>
      <c r="AR463" s="0" t="n">
        <f aca="false">SUMPRODUCT((B24:B31&lt;=$B$6)*(C24:C31*AM463+D24:D31*AO463*$B$8*AQ463)/(1+AL463/100)^B24:B31)+C32*AM463*AP463/(1+AL463/100)^$B$6</f>
        <v>9023251.2400177</v>
      </c>
      <c r="AS463" s="0" t="n">
        <f aca="false">SUMPRODUCT((K24:K26&lt;=$B$6)*(L24:L26*AN463+M24:M26*AO463*$B$8*AQ463)/(1+AL463/100)^K24:K26)+L27*AN463*AP463/(1+AL463/100)^$B$6</f>
        <v>9223198.53117673</v>
      </c>
      <c r="AT463" s="0" t="n">
        <f aca="false">AS463-AR463</f>
        <v>199947.291159036</v>
      </c>
      <c r="AU463" s="0" t="n">
        <f aca="true">RAND()</f>
        <v>0.531997743367676</v>
      </c>
      <c r="AV463" s="0" t="n">
        <f aca="true">RAND()</f>
        <v>0.725042720088807</v>
      </c>
      <c r="AW463" s="0" t="n">
        <f aca="true">RAND()</f>
        <v>0.777240650622283</v>
      </c>
      <c r="AX463" s="0" t="n">
        <f aca="true">RAND()</f>
        <v>0.984417004778742</v>
      </c>
      <c r="AY463" s="0" t="n">
        <f aca="true">RAND()</f>
        <v>0.00553949829486384</v>
      </c>
      <c r="AZ463" s="0" t="n">
        <f aca="true">RAND()</f>
        <v>0.350540656322283</v>
      </c>
    </row>
    <row r="464" customFormat="false" ht="15" hidden="false" customHeight="false" outlineLevel="0" collapsed="false">
      <c r="AK464" s="0" t="n">
        <v>451</v>
      </c>
      <c r="AL464" s="0" t="n">
        <f aca="false">IFERROR(IF(AU464&lt;($AM$6-$AL$6)/($AN$6-$AL$6),$AL$6+SQRT(AU464*($AN$6-$AL$6)*($AM$6-$AL$6)),$AN$6-SQRT((1-AU464)*($AN$6-$AL$6)*($AN$6-$AM$6))),$AM$6)</f>
        <v>4.34343518198228</v>
      </c>
      <c r="AM464" s="0" t="n">
        <f aca="false">IFERROR(IF(AV464&lt;($AM$7-$AL$7)/($AN$7-$AL$7),$AL$7+SQRT(AV464*($AN$7-$AL$7)*($AM$7-$AL$7)),$AN$7-SQRT((1-AV464)*($AN$7-$AL$7)*($AN$7-$AM$7))),$AM$7)</f>
        <v>0.961762897614348</v>
      </c>
      <c r="AN464" s="0" t="n">
        <f aca="false">IFERROR(IF(AW464&lt;($AM$8-$AL$8)/($AN$8-$AL$8),$AL$8+SQRT(AW464*($AN$8-$AL$8)*($AM$8-$AL$8)),$AN$8-SQRT((1-AW464)*($AN$8-$AL$8)*($AN$8-$AM$8))),$AM$8)</f>
        <v>1.12341238347345</v>
      </c>
      <c r="AO464" s="0" t="n">
        <f aca="false">IFERROR(IF(AX464&lt;($AM$9-$AL$9)/($AN$9-$AL$9),$AL$9+SQRT(AX464*($AN$9-$AL$9)*($AM$9-$AL$9)),$AN$9-SQRT((1-AX464)*($AN$9-$AL$9)*($AN$9-$AM$9))),$AM$9)</f>
        <v>1.23529858959362</v>
      </c>
      <c r="AP464" s="0" t="n">
        <f aca="false">IFERROR(IF(AY464&lt;($AM$10-$AL$10)/($AN$10-$AL$10),$AL$10+SQRT(AY464*($AN$10-$AL$10)*($AM$10-$AL$10)),$AN$10-SQRT((1-AY464)*($AN$10-$AL$10)*($AN$10-$AM$10))),$AM$10)</f>
        <v>0.617943785659118</v>
      </c>
      <c r="AQ464" s="0" t="n">
        <f aca="false">IFERROR(IF(AZ464&lt;($AM$11-$AL$11)/($AN$11-$AL$11),$AL$11+SQRT(AZ464*($AN$11-$AL$11)*($AM$11-$AL$11)),$AN$11-SQRT((1-AZ464)*($AN$11-$AL$11)*($AN$11-$AM$11))),$AM$11)</f>
        <v>0.601285585098017</v>
      </c>
      <c r="AR464" s="0" t="n">
        <f aca="false">SUMPRODUCT((B24:B31&lt;=$B$6)*(C24:C31*AM464+D24:D31*AO464*$B$8*AQ464)/(1+AL464/100)^B24:B31)+C32*AM464*AP464/(1+AL464/100)^$B$6</f>
        <v>7841349.4946616</v>
      </c>
      <c r="AS464" s="0" t="n">
        <f aca="false">SUMPRODUCT((K24:K26&lt;=$B$6)*(L24:L26*AN464+M24:M26*AO464*$B$8*AQ464)/(1+AL464/100)^K24:K26)+L27*AN464*AP464/(1+AL464/100)^$B$6</f>
        <v>9410621.50114678</v>
      </c>
      <c r="AT464" s="0" t="n">
        <f aca="false">AS464-AR464</f>
        <v>1569272.00648518</v>
      </c>
      <c r="AU464" s="0" t="n">
        <f aca="true">RAND()</f>
        <v>0.647133168383524</v>
      </c>
      <c r="AV464" s="0" t="n">
        <f aca="true">RAND()</f>
        <v>0.290747056050999</v>
      </c>
      <c r="AW464" s="0" t="n">
        <f aca="true">RAND()</f>
        <v>0.857560669707788</v>
      </c>
      <c r="AX464" s="0" t="n">
        <f aca="true">RAND()</f>
        <v>0.610154501948328</v>
      </c>
      <c r="AY464" s="0" t="n">
        <f aca="true">RAND()</f>
        <v>0.0556429463024154</v>
      </c>
      <c r="AZ464" s="0" t="n">
        <f aca="true">RAND()</f>
        <v>0.370502056276956</v>
      </c>
    </row>
    <row r="465" customFormat="false" ht="15" hidden="false" customHeight="false" outlineLevel="0" collapsed="false">
      <c r="AK465" s="0" t="n">
        <v>452</v>
      </c>
      <c r="AL465" s="0" t="n">
        <f aca="false">IFERROR(IF(AU465&lt;($AM$6-$AL$6)/($AN$6-$AL$6),$AL$6+SQRT(AU465*($AN$6-$AL$6)*($AM$6-$AL$6)),$AN$6-SQRT((1-AU465)*($AN$6-$AL$6)*($AN$6-$AM$6))),$AM$6)</f>
        <v>3.19042757658142</v>
      </c>
      <c r="AM465" s="0" t="n">
        <f aca="false">IFERROR(IF(AV465&lt;($AM$7-$AL$7)/($AN$7-$AL$7),$AL$7+SQRT(AV465*($AN$7-$AL$7)*($AM$7-$AL$7)),$AN$7-SQRT((1-AV465)*($AN$7-$AL$7)*($AN$7-$AM$7))),$AM$7)</f>
        <v>0.998263549208769</v>
      </c>
      <c r="AN465" s="0" t="n">
        <f aca="false">IFERROR(IF(AW465&lt;($AM$8-$AL$8)/($AN$8-$AL$8),$AL$8+SQRT(AW465*($AN$8-$AL$8)*($AM$8-$AL$8)),$AN$8-SQRT((1-AW465)*($AN$8-$AL$8)*($AN$8-$AM$8))),$AM$8)</f>
        <v>0.873555622249814</v>
      </c>
      <c r="AO465" s="0" t="n">
        <f aca="false">IFERROR(IF(AX465&lt;($AM$9-$AL$9)/($AN$9-$AL$9),$AL$9+SQRT(AX465*($AN$9-$AL$9)*($AM$9-$AL$9)),$AN$9-SQRT((1-AX465)*($AN$9-$AL$9)*($AN$9-$AM$9))),$AM$9)</f>
        <v>1.00624434770148</v>
      </c>
      <c r="AP465" s="0" t="n">
        <f aca="false">IFERROR(IF(AY465&lt;($AM$10-$AL$10)/($AN$10-$AL$10),$AL$10+SQRT(AY465*($AN$10-$AL$10)*($AM$10-$AL$10)),$AN$10-SQRT((1-AY465)*($AN$10-$AL$10)*($AN$10-$AM$10))),$AM$10)</f>
        <v>0.71542332678749</v>
      </c>
      <c r="AQ465" s="0" t="n">
        <f aca="false">IFERROR(IF(AZ465&lt;($AM$11-$AL$11)/($AN$11-$AL$11),$AL$11+SQRT(AZ465*($AN$11-$AL$11)*($AM$11-$AL$11)),$AN$11-SQRT((1-AZ465)*($AN$11-$AL$11)*($AN$11-$AM$11))),$AM$11)</f>
        <v>0.672824414463562</v>
      </c>
      <c r="AR465" s="0" t="n">
        <f aca="false">SUMPRODUCT((B24:B31&lt;=$B$6)*(C24:C31*AM465+D24:D31*AO465*$B$8*AQ465)/(1+AL465/100)^B24:B31)+C32*AM465*AP465/(1+AL465/100)^$B$6</f>
        <v>8629323.98739938</v>
      </c>
      <c r="AS465" s="0" t="n">
        <f aca="false">SUMPRODUCT((K24:K26&lt;=$B$6)*(L24:L26*AN465+M24:M26*AO465*$B$8*AQ465)/(1+AL465/100)^K24:K26)+L27*AN465*AP465/(1+AL465/100)^$B$6</f>
        <v>7218186.05634693</v>
      </c>
      <c r="AT465" s="0" t="n">
        <f aca="false">AS465-AR465</f>
        <v>-1411137.93105244</v>
      </c>
      <c r="AU465" s="0" t="n">
        <f aca="true">RAND()</f>
        <v>0.274357897536434</v>
      </c>
      <c r="AV465" s="0" t="n">
        <f aca="true">RAND()</f>
        <v>0.4367603882762</v>
      </c>
      <c r="AW465" s="0" t="n">
        <f aca="true">RAND()</f>
        <v>0.0601158840506377</v>
      </c>
      <c r="AX465" s="0" t="n">
        <f aca="true">RAND()</f>
        <v>0.341633135683157</v>
      </c>
      <c r="AY465" s="0" t="n">
        <f aca="true">RAND()</f>
        <v>0.185628838896759</v>
      </c>
      <c r="AZ465" s="0" t="n">
        <f aca="true">RAND()</f>
        <v>0.563086270321995</v>
      </c>
    </row>
    <row r="466" customFormat="false" ht="15" hidden="false" customHeight="false" outlineLevel="0" collapsed="false">
      <c r="AK466" s="0" t="n">
        <v>453</v>
      </c>
      <c r="AL466" s="0" t="n">
        <f aca="false">IFERROR(IF(AU466&lt;($AM$6-$AL$6)/($AN$6-$AL$6),$AL$6+SQRT(AU466*($AN$6-$AL$6)*($AM$6-$AL$6)),$AN$6-SQRT((1-AU466)*($AN$6-$AL$6)*($AN$6-$AM$6))),$AM$6)</f>
        <v>2.81017694875164</v>
      </c>
      <c r="AM466" s="0" t="n">
        <f aca="false">IFERROR(IF(AV466&lt;($AM$7-$AL$7)/($AN$7-$AL$7),$AL$7+SQRT(AV466*($AN$7-$AL$7)*($AM$7-$AL$7)),$AN$7-SQRT((1-AV466)*($AN$7-$AL$7)*($AN$7-$AM$7))),$AM$7)</f>
        <v>0.984485793036789</v>
      </c>
      <c r="AN466" s="0" t="n">
        <f aca="false">IFERROR(IF(AW466&lt;($AM$8-$AL$8)/($AN$8-$AL$8),$AL$8+SQRT(AW466*($AN$8-$AL$8)*($AM$8-$AL$8)),$AN$8-SQRT((1-AW466)*($AN$8-$AL$8)*($AN$8-$AM$8))),$AM$8)</f>
        <v>0.952471411313605</v>
      </c>
      <c r="AO466" s="0" t="n">
        <f aca="false">IFERROR(IF(AX466&lt;($AM$9-$AL$9)/($AN$9-$AL$9),$AL$9+SQRT(AX466*($AN$9-$AL$9)*($AM$9-$AL$9)),$AN$9-SQRT((1-AX466)*($AN$9-$AL$9)*($AN$9-$AM$9))),$AM$9)</f>
        <v>0.717489507220493</v>
      </c>
      <c r="AP466" s="0" t="n">
        <f aca="false">IFERROR(IF(AY466&lt;($AM$10-$AL$10)/($AN$10-$AL$10),$AL$10+SQRT(AY466*($AN$10-$AL$10)*($AM$10-$AL$10)),$AN$10-SQRT((1-AY466)*($AN$10-$AL$10)*($AN$10-$AM$10))),$AM$10)</f>
        <v>0.971553109317897</v>
      </c>
      <c r="AQ466" s="0" t="n">
        <f aca="false">IFERROR(IF(AZ466&lt;($AM$11-$AL$11)/($AN$11-$AL$11),$AL$11+SQRT(AZ466*($AN$11-$AL$11)*($AM$11-$AL$11)),$AN$11-SQRT((1-AZ466)*($AN$11-$AL$11)*($AN$11-$AM$11))),$AM$11)</f>
        <v>0.870585127303238</v>
      </c>
      <c r="AR466" s="0" t="n">
        <f aca="false">SUMPRODUCT((B24:B31&lt;=$B$6)*(C24:C31*AM466+D24:D31*AO466*$B$8*AQ466)/(1+AL466/100)^B24:B31)+C32*AM466*AP466/(1+AL466/100)^$B$6</f>
        <v>8660782.58184942</v>
      </c>
      <c r="AS466" s="0" t="n">
        <f aca="false">SUMPRODUCT((K24:K26&lt;=$B$6)*(L24:L26*AN466+M24:M26*AO466*$B$8*AQ466)/(1+AL466/100)^K24:K26)+L27*AN466*AP466/(1+AL466/100)^$B$6</f>
        <v>7605252.9139809</v>
      </c>
      <c r="AT466" s="0" t="n">
        <f aca="false">AS466-AR466</f>
        <v>-1055529.66786852</v>
      </c>
      <c r="AU466" s="0" t="n">
        <f aca="true">RAND()</f>
        <v>0.131277337657703</v>
      </c>
      <c r="AV466" s="0" t="n">
        <f aca="true">RAND()</f>
        <v>0.378166753693478</v>
      </c>
      <c r="AW466" s="0" t="n">
        <f aca="true">RAND()</f>
        <v>0.258305902977361</v>
      </c>
      <c r="AX466" s="0" t="n">
        <f aca="true">RAND()</f>
        <v>0.0630689143346841</v>
      </c>
      <c r="AY466" s="0" t="n">
        <f aca="true">RAND()</f>
        <v>0.889449339629508</v>
      </c>
      <c r="AZ466" s="0" t="n">
        <f aca="true">RAND()</f>
        <v>0.931639962142371</v>
      </c>
    </row>
    <row r="467" customFormat="false" ht="15" hidden="false" customHeight="false" outlineLevel="0" collapsed="false">
      <c r="AK467" s="0" t="n">
        <v>454</v>
      </c>
      <c r="AL467" s="0" t="n">
        <f aca="false">IFERROR(IF(AU467&lt;($AM$6-$AL$6)/($AN$6-$AL$6),$AL$6+SQRT(AU467*($AN$6-$AL$6)*($AM$6-$AL$6)),$AN$6-SQRT((1-AU467)*($AN$6-$AL$6)*($AN$6-$AM$6))),$AM$6)</f>
        <v>2.8791538039709</v>
      </c>
      <c r="AM467" s="0" t="n">
        <f aca="false">IFERROR(IF(AV467&lt;($AM$7-$AL$7)/($AN$7-$AL$7),$AL$7+SQRT(AV467*($AN$7-$AL$7)*($AM$7-$AL$7)),$AN$7-SQRT((1-AV467)*($AN$7-$AL$7)*($AN$7-$AM$7))),$AM$7)</f>
        <v>1.01482236233493</v>
      </c>
      <c r="AN467" s="0" t="n">
        <f aca="false">IFERROR(IF(AW467&lt;($AM$8-$AL$8)/($AN$8-$AL$8),$AL$8+SQRT(AW467*($AN$8-$AL$8)*($AM$8-$AL$8)),$AN$8-SQRT((1-AW467)*($AN$8-$AL$8)*($AN$8-$AM$8))),$AM$8)</f>
        <v>0.974993844203687</v>
      </c>
      <c r="AO467" s="0" t="n">
        <f aca="false">IFERROR(IF(AX467&lt;($AM$9-$AL$9)/($AN$9-$AL$9),$AL$9+SQRT(AX467*($AN$9-$AL$9)*($AM$9-$AL$9)),$AN$9-SQRT((1-AX467)*($AN$9-$AL$9)*($AN$9-$AM$9))),$AM$9)</f>
        <v>1.62316994584051</v>
      </c>
      <c r="AP467" s="0" t="n">
        <f aca="false">IFERROR(IF(AY467&lt;($AM$10-$AL$10)/($AN$10-$AL$10),$AL$10+SQRT(AY467*($AN$10-$AL$10)*($AM$10-$AL$10)),$AN$10-SQRT((1-AY467)*($AN$10-$AL$10)*($AN$10-$AM$10))),$AM$10)</f>
        <v>0.893619415765075</v>
      </c>
      <c r="AQ467" s="0" t="n">
        <f aca="false">IFERROR(IF(AZ467&lt;($AM$11-$AL$11)/($AN$11-$AL$11),$AL$11+SQRT(AZ467*($AN$11-$AL$11)*($AM$11-$AL$11)),$AN$11-SQRT((1-AZ467)*($AN$11-$AL$11)*($AN$11-$AM$11))),$AM$11)</f>
        <v>0.756058280224348</v>
      </c>
      <c r="AR467" s="0" t="n">
        <f aca="false">SUMPRODUCT((B24:B31&lt;=$B$6)*(C24:C31*AM467+D24:D31*AO467*$B$8*AQ467)/(1+AL467/100)^B24:B31)+C32*AM467*AP467/(1+AL467/100)^$B$6</f>
        <v>9086393.19657606</v>
      </c>
      <c r="AS467" s="0" t="n">
        <f aca="false">SUMPRODUCT((K24:K26&lt;=$B$6)*(L24:L26*AN467+M24:M26*AO467*$B$8*AQ467)/(1+AL467/100)^K24:K26)+L27*AN467*AP467/(1+AL467/100)^$B$6</f>
        <v>7934262.10284545</v>
      </c>
      <c r="AT467" s="0" t="n">
        <f aca="false">AS467-AR467</f>
        <v>-1152131.09373061</v>
      </c>
      <c r="AU467" s="0" t="n">
        <f aca="true">RAND()</f>
        <v>0.1545822822073</v>
      </c>
      <c r="AV467" s="0" t="n">
        <f aca="true">RAND()</f>
        <v>0.508368699931331</v>
      </c>
      <c r="AW467" s="0" t="n">
        <f aca="true">RAND()</f>
        <v>0.340253838990937</v>
      </c>
      <c r="AX467" s="0" t="n">
        <f aca="true">RAND()</f>
        <v>0.905332740188105</v>
      </c>
      <c r="AY467" s="0" t="n">
        <f aca="true">RAND()</f>
        <v>0.619744977868954</v>
      </c>
      <c r="AZ467" s="0" t="n">
        <f aca="true">RAND()</f>
        <v>0.757111989195499</v>
      </c>
    </row>
    <row r="468" customFormat="false" ht="15" hidden="false" customHeight="false" outlineLevel="0" collapsed="false">
      <c r="AK468" s="0" t="n">
        <v>455</v>
      </c>
      <c r="AL468" s="0" t="n">
        <f aca="false">IFERROR(IF(AU468&lt;($AM$6-$AL$6)/($AN$6-$AL$6),$AL$6+SQRT(AU468*($AN$6-$AL$6)*($AM$6-$AL$6)),$AN$6-SQRT((1-AU468)*($AN$6-$AL$6)*($AN$6-$AM$6))),$AM$6)</f>
        <v>4.69996384993843</v>
      </c>
      <c r="AM468" s="0" t="n">
        <f aca="false">IFERROR(IF(AV468&lt;($AM$7-$AL$7)/($AN$7-$AL$7),$AL$7+SQRT(AV468*($AN$7-$AL$7)*($AM$7-$AL$7)),$AN$7-SQRT((1-AV468)*($AN$7-$AL$7)*($AN$7-$AM$7))),$AM$7)</f>
        <v>1.01574720728296</v>
      </c>
      <c r="AN468" s="0" t="n">
        <f aca="false">IFERROR(IF(AW468&lt;($AM$8-$AL$8)/($AN$8-$AL$8),$AL$8+SQRT(AW468*($AN$8-$AL$8)*($AM$8-$AL$8)),$AN$8-SQRT((1-AW468)*($AN$8-$AL$8)*($AN$8-$AM$8))),$AM$8)</f>
        <v>1.11740411631864</v>
      </c>
      <c r="AO468" s="0" t="n">
        <f aca="false">IFERROR(IF(AX468&lt;($AM$9-$AL$9)/($AN$9-$AL$9),$AL$9+SQRT(AX468*($AN$9-$AL$9)*($AM$9-$AL$9)),$AN$9-SQRT((1-AX468)*($AN$9-$AL$9)*($AN$9-$AM$9))),$AM$9)</f>
        <v>1.47027607862648</v>
      </c>
      <c r="AP468" s="0" t="n">
        <f aca="false">IFERROR(IF(AY468&lt;($AM$10-$AL$10)/($AN$10-$AL$10),$AL$10+SQRT(AY468*($AN$10-$AL$10)*($AM$10-$AL$10)),$AN$10-SQRT((1-AY468)*($AN$10-$AL$10)*($AN$10-$AM$10))),$AM$10)</f>
        <v>0.618634328175033</v>
      </c>
      <c r="AQ468" s="0" t="n">
        <f aca="false">IFERROR(IF(AZ468&lt;($AM$11-$AL$11)/($AN$11-$AL$11),$AL$11+SQRT(AZ468*($AN$11-$AL$11)*($AM$11-$AL$11)),$AN$11-SQRT((1-AZ468)*($AN$11-$AL$11)*($AN$11-$AM$11))),$AM$11)</f>
        <v>0.595031676229539</v>
      </c>
      <c r="AR468" s="0" t="n">
        <f aca="false">SUMPRODUCT((B24:B31&lt;=$B$6)*(C24:C31*AM468+D24:D31*AO468*$B$8*AQ468)/(1+AL468/100)^B24:B31)+C32*AM468*AP468/(1+AL468/100)^$B$6</f>
        <v>8159059.644782</v>
      </c>
      <c r="AS468" s="0" t="n">
        <f aca="false">SUMPRODUCT((K24:K26&lt;=$B$6)*(L24:L26*AN468+M24:M26*AO468*$B$8*AQ468)/(1+AL468/100)^K24:K26)+L27*AN468*AP468/(1+AL468/100)^$B$6</f>
        <v>9382237.83475612</v>
      </c>
      <c r="AT468" s="0" t="n">
        <f aca="false">AS468-AR468</f>
        <v>1223178.18997412</v>
      </c>
      <c r="AU468" s="0" t="n">
        <f aca="true">RAND()</f>
        <v>0.735491685420498</v>
      </c>
      <c r="AV468" s="0" t="n">
        <f aca="true">RAND()</f>
        <v>0.512227814260162</v>
      </c>
      <c r="AW468" s="0" t="n">
        <f aca="true">RAND()</f>
        <v>0.843718503384538</v>
      </c>
      <c r="AX468" s="0" t="n">
        <f aca="true">RAND()</f>
        <v>0.812928378083108</v>
      </c>
      <c r="AY468" s="0" t="n">
        <f aca="true">RAND()</f>
        <v>0.0562964152861656</v>
      </c>
      <c r="AZ468" s="0" t="n">
        <f aca="true">RAND()</f>
        <v>0.355280367260455</v>
      </c>
    </row>
    <row r="469" customFormat="false" ht="15" hidden="false" customHeight="false" outlineLevel="0" collapsed="false">
      <c r="AK469" s="0" t="n">
        <v>456</v>
      </c>
      <c r="AL469" s="0" t="n">
        <f aca="false">IFERROR(IF(AU469&lt;($AM$6-$AL$6)/($AN$6-$AL$6),$AL$6+SQRT(AU469*($AN$6-$AL$6)*($AM$6-$AL$6)),$AN$6-SQRT((1-AU469)*($AN$6-$AL$6)*($AN$6-$AM$6))),$AM$6)</f>
        <v>3.79022337862933</v>
      </c>
      <c r="AM469" s="0" t="n">
        <f aca="false">IFERROR(IF(AV469&lt;($AM$7-$AL$7)/($AN$7-$AL$7),$AL$7+SQRT(AV469*($AN$7-$AL$7)*($AM$7-$AL$7)),$AN$7-SQRT((1-AV469)*($AN$7-$AL$7)*($AN$7-$AM$7))),$AM$7)</f>
        <v>0.9408066124928</v>
      </c>
      <c r="AN469" s="0" t="n">
        <f aca="false">IFERROR(IF(AW469&lt;($AM$8-$AL$8)/($AN$8-$AL$8),$AL$8+SQRT(AW469*($AN$8-$AL$8)*($AM$8-$AL$8)),$AN$8-SQRT((1-AW469)*($AN$8-$AL$8)*($AN$8-$AM$8))),$AM$8)</f>
        <v>0.839126464011825</v>
      </c>
      <c r="AO469" s="0" t="n">
        <f aca="false">IFERROR(IF(AX469&lt;($AM$9-$AL$9)/($AN$9-$AL$9),$AL$9+SQRT(AX469*($AN$9-$AL$9)*($AM$9-$AL$9)),$AN$9-SQRT((1-AX469)*($AN$9-$AL$9)*($AN$9-$AM$9))),$AM$9)</f>
        <v>0.973837893304262</v>
      </c>
      <c r="AP469" s="0" t="n">
        <f aca="false">IFERROR(IF(AY469&lt;($AM$10-$AL$10)/($AN$10-$AL$10),$AL$10+SQRT(AY469*($AN$10-$AL$10)*($AM$10-$AL$10)),$AN$10-SQRT((1-AY469)*($AN$10-$AL$10)*($AN$10-$AM$10))),$AM$10)</f>
        <v>0.9277606244833</v>
      </c>
      <c r="AQ469" s="0" t="n">
        <f aca="false">IFERROR(IF(AZ469&lt;($AM$11-$AL$11)/($AN$11-$AL$11),$AL$11+SQRT(AZ469*($AN$11-$AL$11)*($AM$11-$AL$11)),$AN$11-SQRT((1-AZ469)*($AN$11-$AL$11)*($AN$11-$AM$11))),$AM$11)</f>
        <v>0.737775222141019</v>
      </c>
      <c r="AR469" s="0" t="n">
        <f aca="false">SUMPRODUCT((B24:B31&lt;=$B$6)*(C24:C31*AM469+D24:D31*AO469*$B$8*AQ469)/(1+AL469/100)^B24:B31)+C32*AM469*AP469/(1+AL469/100)^$B$6</f>
        <v>7866891.25319789</v>
      </c>
      <c r="AS469" s="0" t="n">
        <f aca="false">SUMPRODUCT((K24:K26&lt;=$B$6)*(L24:L26*AN469+M24:M26*AO469*$B$8*AQ469)/(1+AL469/100)^K24:K26)+L27*AN469*AP469/(1+AL469/100)^$B$6</f>
        <v>6849679.8310932</v>
      </c>
      <c r="AT469" s="0" t="n">
        <f aca="false">AS469-AR469</f>
        <v>-1017211.42210469</v>
      </c>
      <c r="AU469" s="0" t="n">
        <f aca="true">RAND()</f>
        <v>0.484866702045114</v>
      </c>
      <c r="AV469" s="0" t="n">
        <f aca="true">RAND()</f>
        <v>0.220294468018863</v>
      </c>
      <c r="AW469" s="0" t="n">
        <f aca="true">RAND()</f>
        <v>0.017009779845207</v>
      </c>
      <c r="AX469" s="0" t="n">
        <f aca="true">RAND()</f>
        <v>0.299363132174694</v>
      </c>
      <c r="AY469" s="0" t="n">
        <f aca="true">RAND()</f>
        <v>0.731916607433372</v>
      </c>
      <c r="AZ469" s="0" t="n">
        <f aca="true">RAND()</f>
        <v>0.719339452558401</v>
      </c>
    </row>
    <row r="470" customFormat="false" ht="15" hidden="false" customHeight="false" outlineLevel="0" collapsed="false">
      <c r="AK470" s="0" t="n">
        <v>457</v>
      </c>
      <c r="AL470" s="0" t="n">
        <f aca="false">IFERROR(IF(AU470&lt;($AM$6-$AL$6)/($AN$6-$AL$6),$AL$6+SQRT(AU470*($AN$6-$AL$6)*($AM$6-$AL$6)),$AN$6-SQRT((1-AU470)*($AN$6-$AL$6)*($AN$6-$AM$6))),$AM$6)</f>
        <v>3.8431433173457</v>
      </c>
      <c r="AM470" s="0" t="n">
        <f aca="false">IFERROR(IF(AV470&lt;($AM$7-$AL$7)/($AN$7-$AL$7),$AL$7+SQRT(AV470*($AN$7-$AL$7)*($AM$7-$AL$7)),$AN$7-SQRT((1-AV470)*($AN$7-$AL$7)*($AN$7-$AM$7))),$AM$7)</f>
        <v>1.0339048437457</v>
      </c>
      <c r="AN470" s="0" t="n">
        <f aca="false">IFERROR(IF(AW470&lt;($AM$8-$AL$8)/($AN$8-$AL$8),$AL$8+SQRT(AW470*($AN$8-$AL$8)*($AM$8-$AL$8)),$AN$8-SQRT((1-AW470)*($AN$8-$AL$8)*($AN$8-$AM$8))),$AM$8)</f>
        <v>0.97318375686142</v>
      </c>
      <c r="AO470" s="0" t="n">
        <f aca="false">IFERROR(IF(AX470&lt;($AM$9-$AL$9)/($AN$9-$AL$9),$AL$9+SQRT(AX470*($AN$9-$AL$9)*($AM$9-$AL$9)),$AN$9-SQRT((1-AX470)*($AN$9-$AL$9)*($AN$9-$AM$9))),$AM$9)</f>
        <v>1.27289872590726</v>
      </c>
      <c r="AP470" s="0" t="n">
        <f aca="false">IFERROR(IF(AY470&lt;($AM$10-$AL$10)/($AN$10-$AL$10),$AL$10+SQRT(AY470*($AN$10-$AL$10)*($AM$10-$AL$10)),$AN$10-SQRT((1-AY470)*($AN$10-$AL$10)*($AN$10-$AM$10))),$AM$10)</f>
        <v>0.623471764648071</v>
      </c>
      <c r="AQ470" s="0" t="n">
        <f aca="false">IFERROR(IF(AZ470&lt;($AM$11-$AL$11)/($AN$11-$AL$11),$AL$11+SQRT(AZ470*($AN$11-$AL$11)*($AM$11-$AL$11)),$AN$11-SQRT((1-AZ470)*($AN$11-$AL$11)*($AN$11-$AM$11))),$AM$11)</f>
        <v>0.431192909160201</v>
      </c>
      <c r="AR470" s="0" t="n">
        <f aca="false">SUMPRODUCT((B24:B31&lt;=$B$6)*(C24:C31*AM470+D24:D31*AO470*$B$8*AQ470)/(1+AL470/100)^B24:B31)+C32*AM470*AP470/(1+AL470/100)^$B$6</f>
        <v>8583485.49318484</v>
      </c>
      <c r="AS470" s="0" t="n">
        <f aca="false">SUMPRODUCT((K24:K26&lt;=$B$6)*(L24:L26*AN470+M24:M26*AO470*$B$8*AQ470)/(1+AL470/100)^K24:K26)+L27*AN470*AP470/(1+AL470/100)^$B$6</f>
        <v>8122382.32803086</v>
      </c>
      <c r="AT470" s="0" t="n">
        <f aca="false">AS470-AR470</f>
        <v>-461103.165153978</v>
      </c>
      <c r="AU470" s="0" t="n">
        <f aca="true">RAND()</f>
        <v>0.501712794259044</v>
      </c>
      <c r="AV470" s="0" t="n">
        <f aca="true">RAND()</f>
        <v>0.584914519497156</v>
      </c>
      <c r="AW470" s="0" t="n">
        <f aca="true">RAND()</f>
        <v>0.333251262673729</v>
      </c>
      <c r="AX470" s="0" t="n">
        <f aca="true">RAND()</f>
        <v>0.647549158141806</v>
      </c>
      <c r="AY470" s="0" t="n">
        <f aca="true">RAND()</f>
        <v>0.0609811066612347</v>
      </c>
      <c r="AZ470" s="0" t="n">
        <f aca="true">RAND()</f>
        <v>0.0702513445465989</v>
      </c>
    </row>
    <row r="471" customFormat="false" ht="15" hidden="false" customHeight="false" outlineLevel="0" collapsed="false">
      <c r="AK471" s="0" t="n">
        <v>458</v>
      </c>
      <c r="AL471" s="0" t="n">
        <f aca="false">IFERROR(IF(AU471&lt;($AM$6-$AL$6)/($AN$6-$AL$6),$AL$6+SQRT(AU471*($AN$6-$AL$6)*($AM$6-$AL$6)),$AN$6-SQRT((1-AU471)*($AN$6-$AL$6)*($AN$6-$AM$6))),$AM$6)</f>
        <v>3.70835013521624</v>
      </c>
      <c r="AM471" s="0" t="n">
        <f aca="false">IFERROR(IF(AV471&lt;($AM$7-$AL$7)/($AN$7-$AL$7),$AL$7+SQRT(AV471*($AN$7-$AL$7)*($AM$7-$AL$7)),$AN$7-SQRT((1-AV471)*($AN$7-$AL$7)*($AN$7-$AM$7))),$AM$7)</f>
        <v>0.859194594729932</v>
      </c>
      <c r="AN471" s="0" t="n">
        <f aca="false">IFERROR(IF(AW471&lt;($AM$8-$AL$8)/($AN$8-$AL$8),$AL$8+SQRT(AW471*($AN$8-$AL$8)*($AM$8-$AL$8)),$AN$8-SQRT((1-AW471)*($AN$8-$AL$8)*($AN$8-$AM$8))),$AM$8)</f>
        <v>1.20060005713857</v>
      </c>
      <c r="AO471" s="0" t="n">
        <f aca="false">IFERROR(IF(AX471&lt;($AM$9-$AL$9)/($AN$9-$AL$9),$AL$9+SQRT(AX471*($AN$9-$AL$9)*($AM$9-$AL$9)),$AN$9-SQRT((1-AX471)*($AN$9-$AL$9)*($AN$9-$AM$9))),$AM$9)</f>
        <v>0.86741503018489</v>
      </c>
      <c r="AP471" s="0" t="n">
        <f aca="false">IFERROR(IF(AY471&lt;($AM$10-$AL$10)/($AN$10-$AL$10),$AL$10+SQRT(AY471*($AN$10-$AL$10)*($AM$10-$AL$10)),$AN$10-SQRT((1-AY471)*($AN$10-$AL$10)*($AN$10-$AM$10))),$AM$10)</f>
        <v>0.989897108158503</v>
      </c>
      <c r="AQ471" s="0" t="n">
        <f aca="false">IFERROR(IF(AZ471&lt;($AM$11-$AL$11)/($AN$11-$AL$11),$AL$11+SQRT(AZ471*($AN$11-$AL$11)*($AM$11-$AL$11)),$AN$11-SQRT((1-AZ471)*($AN$11-$AL$11)*($AN$11-$AM$11))),$AM$11)</f>
        <v>0.728761036430188</v>
      </c>
      <c r="AR471" s="0" t="n">
        <f aca="false">SUMPRODUCT((B24:B31&lt;=$B$6)*(C24:C31*AM471+D24:D31*AO471*$B$8*AQ471)/(1+AL471/100)^B24:B31)+C32*AM471*AP471/(1+AL471/100)^$B$6</f>
        <v>7204324.9278062</v>
      </c>
      <c r="AS471" s="0" t="n">
        <f aca="false">SUMPRODUCT((K24:K26&lt;=$B$6)*(L24:L26*AN471+M24:M26*AO471*$B$8*AQ471)/(1+AL471/100)^K24:K26)+L27*AN471*AP471/(1+AL471/100)^$B$6</f>
        <v>9698711.89481246</v>
      </c>
      <c r="AT471" s="0" t="n">
        <f aca="false">AS471-AR471</f>
        <v>2494386.96700626</v>
      </c>
      <c r="AU471" s="0" t="n">
        <f aca="true">RAND()</f>
        <v>0.458252058383453</v>
      </c>
      <c r="AV471" s="0" t="n">
        <f aca="true">RAND()</f>
        <v>0.0389333338360095</v>
      </c>
      <c r="AW471" s="0" t="n">
        <f aca="true">RAND()</f>
        <v>0.978307961291448</v>
      </c>
      <c r="AX471" s="0" t="n">
        <f aca="true">RAND()</f>
        <v>0.179991739207685</v>
      </c>
      <c r="AY471" s="0" t="n">
        <f aca="true">RAND()</f>
        <v>0.959996706328255</v>
      </c>
      <c r="AZ471" s="0" t="n">
        <f aca="true">RAND()</f>
        <v>0.699711937312549</v>
      </c>
    </row>
    <row r="472" customFormat="false" ht="15" hidden="false" customHeight="false" outlineLevel="0" collapsed="false">
      <c r="AK472" s="0" t="n">
        <v>459</v>
      </c>
      <c r="AL472" s="0" t="n">
        <f aca="false">IFERROR(IF(AU472&lt;($AM$6-$AL$6)/($AN$6-$AL$6),$AL$6+SQRT(AU472*($AN$6-$AL$6)*($AM$6-$AL$6)),$AN$6-SQRT((1-AU472)*($AN$6-$AL$6)*($AN$6-$AM$6))),$AM$6)</f>
        <v>3.34034604376868</v>
      </c>
      <c r="AM472" s="0" t="n">
        <f aca="false">IFERROR(IF(AV472&lt;($AM$7-$AL$7)/($AN$7-$AL$7),$AL$7+SQRT(AV472*($AN$7-$AL$7)*($AM$7-$AL$7)),$AN$7-SQRT((1-AV472)*($AN$7-$AL$7)*($AN$7-$AM$7))),$AM$7)</f>
        <v>0.976719739652863</v>
      </c>
      <c r="AN472" s="0" t="n">
        <f aca="false">IFERROR(IF(AW472&lt;($AM$8-$AL$8)/($AN$8-$AL$8),$AL$8+SQRT(AW472*($AN$8-$AL$8)*($AM$8-$AL$8)),$AN$8-SQRT((1-AW472)*($AN$8-$AL$8)*($AN$8-$AM$8))),$AM$8)</f>
        <v>1.0315368752445</v>
      </c>
      <c r="AO472" s="0" t="n">
        <f aca="false">IFERROR(IF(AX472&lt;($AM$9-$AL$9)/($AN$9-$AL$9),$AL$9+SQRT(AX472*($AN$9-$AL$9)*($AM$9-$AL$9)),$AN$9-SQRT((1-AX472)*($AN$9-$AL$9)*($AN$9-$AM$9))),$AM$9)</f>
        <v>1.00831750436901</v>
      </c>
      <c r="AP472" s="0" t="n">
        <f aca="false">IFERROR(IF(AY472&lt;($AM$10-$AL$10)/($AN$10-$AL$10),$AL$10+SQRT(AY472*($AN$10-$AL$10)*($AM$10-$AL$10)),$AN$10-SQRT((1-AY472)*($AN$10-$AL$10)*($AN$10-$AM$10))),$AM$10)</f>
        <v>0.916618073034394</v>
      </c>
      <c r="AQ472" s="0" t="n">
        <f aca="false">IFERROR(IF(AZ472&lt;($AM$11-$AL$11)/($AN$11-$AL$11),$AL$11+SQRT(AZ472*($AN$11-$AL$11)*($AM$11-$AL$11)),$AN$11-SQRT((1-AZ472)*($AN$11-$AL$11)*($AN$11-$AM$11))),$AM$11)</f>
        <v>0.528312983980681</v>
      </c>
      <c r="AR472" s="0" t="n">
        <f aca="false">SUMPRODUCT((B24:B31&lt;=$B$6)*(C24:C31*AM472+D24:D31*AO472*$B$8*AQ472)/(1+AL472/100)^B24:B31)+C32*AM472*AP472/(1+AL472/100)^$B$6</f>
        <v>8310463.0450617</v>
      </c>
      <c r="AS472" s="0" t="n">
        <f aca="false">SUMPRODUCT((K24:K26&lt;=$B$6)*(L24:L26*AN472+M24:M26*AO472*$B$8*AQ472)/(1+AL472/100)^K24:K26)+L27*AN472*AP472/(1+AL472/100)^$B$6</f>
        <v>8342610.0398539</v>
      </c>
      <c r="AT472" s="0" t="n">
        <f aca="false">AS472-AR472</f>
        <v>32146.9947922006</v>
      </c>
      <c r="AU472" s="0" t="n">
        <f aca="true">RAND()</f>
        <v>0.330346646032022</v>
      </c>
      <c r="AV472" s="0" t="n">
        <f aca="true">RAND()</f>
        <v>0.346998515366397</v>
      </c>
      <c r="AW472" s="0" t="n">
        <f aca="true">RAND()</f>
        <v>0.575767672196096</v>
      </c>
      <c r="AX472" s="0" t="n">
        <f aca="true">RAND()</f>
        <v>0.344377218572725</v>
      </c>
      <c r="AY472" s="0" t="n">
        <f aca="true">RAND()</f>
        <v>0.694282475115568</v>
      </c>
      <c r="AZ472" s="0" t="n">
        <f aca="true">RAND()</f>
        <v>0.212762525119031</v>
      </c>
    </row>
    <row r="473" customFormat="false" ht="15" hidden="false" customHeight="false" outlineLevel="0" collapsed="false">
      <c r="AK473" s="0" t="n">
        <v>460</v>
      </c>
      <c r="AL473" s="0" t="n">
        <f aca="false">IFERROR(IF(AU473&lt;($AM$6-$AL$6)/($AN$6-$AL$6),$AL$6+SQRT(AU473*($AN$6-$AL$6)*($AM$6-$AL$6)),$AN$6-SQRT((1-AU473)*($AN$6-$AL$6)*($AN$6-$AM$6))),$AM$6)</f>
        <v>4.21262032237126</v>
      </c>
      <c r="AM473" s="0" t="n">
        <f aca="false">IFERROR(IF(AV473&lt;($AM$7-$AL$7)/($AN$7-$AL$7),$AL$7+SQRT(AV473*($AN$7-$AL$7)*($AM$7-$AL$7)),$AN$7-SQRT((1-AV473)*($AN$7-$AL$7)*($AN$7-$AM$7))),$AM$7)</f>
        <v>1.00083571246209</v>
      </c>
      <c r="AN473" s="0" t="n">
        <f aca="false">IFERROR(IF(AW473&lt;($AM$8-$AL$8)/($AN$8-$AL$8),$AL$8+SQRT(AW473*($AN$8-$AL$8)*($AM$8-$AL$8)),$AN$8-SQRT((1-AW473)*($AN$8-$AL$8)*($AN$8-$AM$8))),$AM$8)</f>
        <v>1.04352061010319</v>
      </c>
      <c r="AO473" s="0" t="n">
        <f aca="false">IFERROR(IF(AX473&lt;($AM$9-$AL$9)/($AN$9-$AL$9),$AL$9+SQRT(AX473*($AN$9-$AL$9)*($AM$9-$AL$9)),$AN$9-SQRT((1-AX473)*($AN$9-$AL$9)*($AN$9-$AM$9))),$AM$9)</f>
        <v>0.878440564324706</v>
      </c>
      <c r="AP473" s="0" t="n">
        <f aca="false">IFERROR(IF(AY473&lt;($AM$10-$AL$10)/($AN$10-$AL$10),$AL$10+SQRT(AY473*($AN$10-$AL$10)*($AM$10-$AL$10)),$AN$10-SQRT((1-AY473)*($AN$10-$AL$10)*($AN$10-$AM$10))),$AM$10)</f>
        <v>0.995055893181404</v>
      </c>
      <c r="AQ473" s="0" t="n">
        <f aca="false">IFERROR(IF(AZ473&lt;($AM$11-$AL$11)/($AN$11-$AL$11),$AL$11+SQRT(AZ473*($AN$11-$AL$11)*($AM$11-$AL$11)),$AN$11-SQRT((1-AZ473)*($AN$11-$AL$11)*($AN$11-$AM$11))),$AM$11)</f>
        <v>0.72458852200904</v>
      </c>
      <c r="AR473" s="0" t="n">
        <f aca="false">SUMPRODUCT((B24:B31&lt;=$B$6)*(C24:C31*AM473+D24:D31*AO473*$B$8*AQ473)/(1+AL473/100)^B24:B31)+C32*AM473*AP473/(1+AL473/100)^$B$6</f>
        <v>8147219.52619496</v>
      </c>
      <c r="AS473" s="0" t="n">
        <f aca="false">SUMPRODUCT((K24:K26&lt;=$B$6)*(L24:L26*AN473+M24:M26*AO473*$B$8*AQ473)/(1+AL473/100)^K24:K26)+L27*AN473*AP473/(1+AL473/100)^$B$6</f>
        <v>8492300.9015893</v>
      </c>
      <c r="AT473" s="0" t="n">
        <f aca="false">AS473-AR473</f>
        <v>345081.375394341</v>
      </c>
      <c r="AU473" s="0" t="n">
        <f aca="true">RAND()</f>
        <v>0.611525726637114</v>
      </c>
      <c r="AV473" s="0" t="n">
        <f aca="true">RAND()</f>
        <v>0.448152513917557</v>
      </c>
      <c r="AW473" s="0" t="n">
        <f aca="true">RAND()</f>
        <v>0.621033435980814</v>
      </c>
      <c r="AX473" s="0" t="n">
        <f aca="true">RAND()</f>
        <v>0.190956347635203</v>
      </c>
      <c r="AY473" s="0" t="n">
        <f aca="true">RAND()</f>
        <v>0.980321349494549</v>
      </c>
      <c r="AZ473" s="0" t="n">
        <f aca="true">RAND()</f>
        <v>0.690402113431979</v>
      </c>
    </row>
    <row r="474" customFormat="false" ht="15" hidden="false" customHeight="false" outlineLevel="0" collapsed="false">
      <c r="AK474" s="0" t="n">
        <v>461</v>
      </c>
      <c r="AL474" s="0" t="n">
        <f aca="false">IFERROR(IF(AU474&lt;($AM$6-$AL$6)/($AN$6-$AL$6),$AL$6+SQRT(AU474*($AN$6-$AL$6)*($AM$6-$AL$6)),$AN$6-SQRT((1-AU474)*($AN$6-$AL$6)*($AN$6-$AM$6))),$AM$6)</f>
        <v>4.18076259259227</v>
      </c>
      <c r="AM474" s="0" t="n">
        <f aca="false">IFERROR(IF(AV474&lt;($AM$7-$AL$7)/($AN$7-$AL$7),$AL$7+SQRT(AV474*($AN$7-$AL$7)*($AM$7-$AL$7)),$AN$7-SQRT((1-AV474)*($AN$7-$AL$7)*($AN$7-$AM$7))),$AM$7)</f>
        <v>1.15008215235928</v>
      </c>
      <c r="AN474" s="0" t="n">
        <f aca="false">IFERROR(IF(AW474&lt;($AM$8-$AL$8)/($AN$8-$AL$8),$AL$8+SQRT(AW474*($AN$8-$AL$8)*($AM$8-$AL$8)),$AN$8-SQRT((1-AW474)*($AN$8-$AL$8)*($AN$8-$AM$8))),$AM$8)</f>
        <v>0.947416822492434</v>
      </c>
      <c r="AO474" s="0" t="n">
        <f aca="false">IFERROR(IF(AX474&lt;($AM$9-$AL$9)/($AN$9-$AL$9),$AL$9+SQRT(AX474*($AN$9-$AL$9)*($AM$9-$AL$9)),$AN$9-SQRT((1-AX474)*($AN$9-$AL$9)*($AN$9-$AM$9))),$AM$9)</f>
        <v>1.2240541710451</v>
      </c>
      <c r="AP474" s="0" t="n">
        <f aca="false">IFERROR(IF(AY474&lt;($AM$10-$AL$10)/($AN$10-$AL$10),$AL$10+SQRT(AY474*($AN$10-$AL$10)*($AM$10-$AL$10)),$AN$10-SQRT((1-AY474)*($AN$10-$AL$10)*($AN$10-$AM$10))),$AM$10)</f>
        <v>0.976298748997603</v>
      </c>
      <c r="AQ474" s="0" t="n">
        <f aca="false">IFERROR(IF(AZ474&lt;($AM$11-$AL$11)/($AN$11-$AL$11),$AL$11+SQRT(AZ474*($AN$11-$AL$11)*($AM$11-$AL$11)),$AN$11-SQRT((1-AZ474)*($AN$11-$AL$11)*($AN$11-$AM$11))),$AM$11)</f>
        <v>0.766430531619462</v>
      </c>
      <c r="AR474" s="0" t="n">
        <f aca="false">SUMPRODUCT((B24:B31&lt;=$B$6)*(C24:C31*AM474+D24:D31*AO474*$B$8*AQ474)/(1+AL474/100)^B24:B31)+C32*AM474*AP474/(1+AL474/100)^$B$6</f>
        <v>9433561.25077665</v>
      </c>
      <c r="AS474" s="0" t="n">
        <f aca="false">SUMPRODUCT((K24:K26&lt;=$B$6)*(L24:L26*AN474+M24:M26*AO474*$B$8*AQ474)/(1+AL474/100)^K24:K26)+L27*AN474*AP474/(1+AL474/100)^$B$6</f>
        <v>7750222.90078056</v>
      </c>
      <c r="AT474" s="0" t="n">
        <f aca="false">AS474-AR474</f>
        <v>-1683338.34999608</v>
      </c>
      <c r="AU474" s="0" t="n">
        <f aca="true">RAND()</f>
        <v>0.602595022033647</v>
      </c>
      <c r="AV474" s="0" t="n">
        <f aca="true">RAND()</f>
        <v>0.911257099758623</v>
      </c>
      <c r="AW474" s="0" t="n">
        <f aca="true">RAND()</f>
        <v>0.241463550597398</v>
      </c>
      <c r="AX474" s="0" t="n">
        <f aca="true">RAND()</f>
        <v>0.598605380351666</v>
      </c>
      <c r="AY474" s="0" t="n">
        <f aca="true">RAND()</f>
        <v>0.907441993186728</v>
      </c>
      <c r="AZ474" s="0" t="n">
        <f aca="true">RAND()</f>
        <v>0.777327769144624</v>
      </c>
    </row>
    <row r="475" customFormat="false" ht="15" hidden="false" customHeight="false" outlineLevel="0" collapsed="false">
      <c r="AK475" s="0" t="n">
        <v>462</v>
      </c>
      <c r="AL475" s="0" t="n">
        <f aca="false">IFERROR(IF(AU475&lt;($AM$6-$AL$6)/($AN$6-$AL$6),$AL$6+SQRT(AU475*($AN$6-$AL$6)*($AM$6-$AL$6)),$AN$6-SQRT((1-AU475)*($AN$6-$AL$6)*($AN$6-$AM$6))),$AM$6)</f>
        <v>5.0781871448203</v>
      </c>
      <c r="AM475" s="0" t="n">
        <f aca="false">IFERROR(IF(AV475&lt;($AM$7-$AL$7)/($AN$7-$AL$7),$AL$7+SQRT(AV475*($AN$7-$AL$7)*($AM$7-$AL$7)),$AN$7-SQRT((1-AV475)*($AN$7-$AL$7)*($AN$7-$AM$7))),$AM$7)</f>
        <v>0.945470871864573</v>
      </c>
      <c r="AN475" s="0" t="n">
        <f aca="false">IFERROR(IF(AW475&lt;($AM$8-$AL$8)/($AN$8-$AL$8),$AL$8+SQRT(AW475*($AN$8-$AL$8)*($AM$8-$AL$8)),$AN$8-SQRT((1-AW475)*($AN$8-$AL$8)*($AN$8-$AM$8))),$AM$8)</f>
        <v>0.91727994845534</v>
      </c>
      <c r="AO475" s="0" t="n">
        <f aca="false">IFERROR(IF(AX475&lt;($AM$9-$AL$9)/($AN$9-$AL$9),$AL$9+SQRT(AX475*($AN$9-$AL$9)*($AM$9-$AL$9)),$AN$9-SQRT((1-AX475)*($AN$9-$AL$9)*($AN$9-$AM$9))),$AM$9)</f>
        <v>1.77558147199055</v>
      </c>
      <c r="AP475" s="0" t="n">
        <f aca="false">IFERROR(IF(AY475&lt;($AM$10-$AL$10)/($AN$10-$AL$10),$AL$10+SQRT(AY475*($AN$10-$AL$10)*($AM$10-$AL$10)),$AN$10-SQRT((1-AY475)*($AN$10-$AL$10)*($AN$10-$AM$10))),$AM$10)</f>
        <v>0.990490043331673</v>
      </c>
      <c r="AQ475" s="0" t="n">
        <f aca="false">IFERROR(IF(AZ475&lt;($AM$11-$AL$11)/($AN$11-$AL$11),$AL$11+SQRT(AZ475*($AN$11-$AL$11)*($AM$11-$AL$11)),$AN$11-SQRT((1-AZ475)*($AN$11-$AL$11)*($AN$11-$AM$11))),$AM$11)</f>
        <v>0.799525947295878</v>
      </c>
      <c r="AR475" s="0" t="n">
        <f aca="false">SUMPRODUCT((B24:B31&lt;=$B$6)*(C24:C31*AM475+D24:D31*AO475*$B$8*AQ475)/(1+AL475/100)^B24:B31)+C32*AM475*AP475/(1+AL475/100)^$B$6</f>
        <v>7578394.06822842</v>
      </c>
      <c r="AS475" s="0" t="n">
        <f aca="false">SUMPRODUCT((K24:K26&lt;=$B$6)*(L24:L26*AN475+M24:M26*AO475*$B$8*AQ475)/(1+AL475/100)^K24:K26)+L27*AN475*AP475/(1+AL475/100)^$B$6</f>
        <v>7598576.7707656</v>
      </c>
      <c r="AT475" s="0" t="n">
        <f aca="false">AS475-AR475</f>
        <v>20182.7025371725</v>
      </c>
      <c r="AU475" s="0" t="n">
        <f aca="true">RAND()</f>
        <v>0.815331767483302</v>
      </c>
      <c r="AV475" s="0" t="n">
        <f aca="true">RAND()</f>
        <v>0.235130828455988</v>
      </c>
      <c r="AW475" s="0" t="n">
        <f aca="true">RAND()</f>
        <v>0.152828736774303</v>
      </c>
      <c r="AX475" s="0" t="n">
        <f aca="true">RAND()</f>
        <v>0.966424216190716</v>
      </c>
      <c r="AY475" s="0" t="n">
        <f aca="true">RAND()</f>
        <v>0.962321930430027</v>
      </c>
      <c r="AZ475" s="0" t="n">
        <f aca="true">RAND()</f>
        <v>0.835959813030143</v>
      </c>
    </row>
    <row r="476" customFormat="false" ht="15" hidden="false" customHeight="false" outlineLevel="0" collapsed="false">
      <c r="AK476" s="0" t="n">
        <v>463</v>
      </c>
      <c r="AL476" s="0" t="n">
        <f aca="false">IFERROR(IF(AU476&lt;($AM$6-$AL$6)/($AN$6-$AL$6),$AL$6+SQRT(AU476*($AN$6-$AL$6)*($AM$6-$AL$6)),$AN$6-SQRT((1-AU476)*($AN$6-$AL$6)*($AN$6-$AM$6))),$AM$6)</f>
        <v>5.28751152349198</v>
      </c>
      <c r="AM476" s="0" t="n">
        <f aca="false">IFERROR(IF(AV476&lt;($AM$7-$AL$7)/($AN$7-$AL$7),$AL$7+SQRT(AV476*($AN$7-$AL$7)*($AM$7-$AL$7)),$AN$7-SQRT((1-AV476)*($AN$7-$AL$7)*($AN$7-$AM$7))),$AM$7)</f>
        <v>0.929865635022746</v>
      </c>
      <c r="AN476" s="0" t="n">
        <f aca="false">IFERROR(IF(AW476&lt;($AM$8-$AL$8)/($AN$8-$AL$8),$AL$8+SQRT(AW476*($AN$8-$AL$8)*($AM$8-$AL$8)),$AN$8-SQRT((1-AW476)*($AN$8-$AL$8)*($AN$8-$AM$8))),$AM$8)</f>
        <v>1.14865204864261</v>
      </c>
      <c r="AO476" s="0" t="n">
        <f aca="false">IFERROR(IF(AX476&lt;($AM$9-$AL$9)/($AN$9-$AL$9),$AL$9+SQRT(AX476*($AN$9-$AL$9)*($AM$9-$AL$9)),$AN$9-SQRT((1-AX476)*($AN$9-$AL$9)*($AN$9-$AM$9))),$AM$9)</f>
        <v>1.31304576585125</v>
      </c>
      <c r="AP476" s="0" t="n">
        <f aca="false">IFERROR(IF(AY476&lt;($AM$10-$AL$10)/($AN$10-$AL$10),$AL$10+SQRT(AY476*($AN$10-$AL$10)*($AM$10-$AL$10)),$AN$10-SQRT((1-AY476)*($AN$10-$AL$10)*($AN$10-$AM$10))),$AM$10)</f>
        <v>0.835584351916072</v>
      </c>
      <c r="AQ476" s="0" t="n">
        <f aca="false">IFERROR(IF(AZ476&lt;($AM$11-$AL$11)/($AN$11-$AL$11),$AL$11+SQRT(AZ476*($AN$11-$AL$11)*($AM$11-$AL$11)),$AN$11-SQRT((1-AZ476)*($AN$11-$AL$11)*($AN$11-$AM$11))),$AM$11)</f>
        <v>0.839369402584355</v>
      </c>
      <c r="AR476" s="0" t="n">
        <f aca="false">SUMPRODUCT((B24:B31&lt;=$B$6)*(C24:C31*AM476+D24:D31*AO476*$B$8*AQ476)/(1+AL476/100)^B24:B31)+C32*AM476*AP476/(1+AL476/100)^$B$6</f>
        <v>7323498.62462073</v>
      </c>
      <c r="AS476" s="0" t="n">
        <f aca="false">SUMPRODUCT((K24:K26&lt;=$B$6)*(L24:L26*AN476+M24:M26*AO476*$B$8*AQ476)/(1+AL476/100)^K24:K26)+L27*AN476*AP476/(1+AL476/100)^$B$6</f>
        <v>9561599.6856603</v>
      </c>
      <c r="AT476" s="0" t="n">
        <f aca="false">AS476-AR476</f>
        <v>2238101.06103957</v>
      </c>
      <c r="AU476" s="0" t="n">
        <f aca="true">RAND()</f>
        <v>0.853369160891362</v>
      </c>
      <c r="AV476" s="0" t="n">
        <f aca="true">RAND()</f>
        <v>0.187389812887346</v>
      </c>
      <c r="AW476" s="0" t="n">
        <f aca="true">RAND()</f>
        <v>0.908698602272543</v>
      </c>
      <c r="AX476" s="0" t="n">
        <f aca="true">RAND()</f>
        <v>0.685395920123402</v>
      </c>
      <c r="AY476" s="0" t="n">
        <f aca="true">RAND()</f>
        <v>0.450467429003719</v>
      </c>
      <c r="AZ476" s="0" t="n">
        <f aca="true">RAND()</f>
        <v>0.894684943566911</v>
      </c>
    </row>
    <row r="477" customFormat="false" ht="15" hidden="false" customHeight="false" outlineLevel="0" collapsed="false">
      <c r="AK477" s="0" t="n">
        <v>464</v>
      </c>
      <c r="AL477" s="0" t="n">
        <f aca="false">IFERROR(IF(AU477&lt;($AM$6-$AL$6)/($AN$6-$AL$6),$AL$6+SQRT(AU477*($AN$6-$AL$6)*($AM$6-$AL$6)),$AN$6-SQRT((1-AU477)*($AN$6-$AL$6)*($AN$6-$AM$6))),$AM$6)</f>
        <v>3.37648938143183</v>
      </c>
      <c r="AM477" s="0" t="n">
        <f aca="false">IFERROR(IF(AV477&lt;($AM$7-$AL$7)/($AN$7-$AL$7),$AL$7+SQRT(AV477*($AN$7-$AL$7)*($AM$7-$AL$7)),$AN$7-SQRT((1-AV477)*($AN$7-$AL$7)*($AN$7-$AM$7))),$AM$7)</f>
        <v>0.885475692673442</v>
      </c>
      <c r="AN477" s="0" t="n">
        <f aca="false">IFERROR(IF(AW477&lt;($AM$8-$AL$8)/($AN$8-$AL$8),$AL$8+SQRT(AW477*($AN$8-$AL$8)*($AM$8-$AL$8)),$AN$8-SQRT((1-AW477)*($AN$8-$AL$8)*($AN$8-$AM$8))),$AM$8)</f>
        <v>1.01612707035695</v>
      </c>
      <c r="AO477" s="0" t="n">
        <f aca="false">IFERROR(IF(AX477&lt;($AM$9-$AL$9)/($AN$9-$AL$9),$AL$9+SQRT(AX477*($AN$9-$AL$9)*($AM$9-$AL$9)),$AN$9-SQRT((1-AX477)*($AN$9-$AL$9)*($AN$9-$AM$9))),$AM$9)</f>
        <v>1.17267160259329</v>
      </c>
      <c r="AP477" s="0" t="n">
        <f aca="false">IFERROR(IF(AY477&lt;($AM$10-$AL$10)/($AN$10-$AL$10),$AL$10+SQRT(AY477*($AN$10-$AL$10)*($AM$10-$AL$10)),$AN$10-SQRT((1-AY477)*($AN$10-$AL$10)*($AN$10-$AM$10))),$AM$10)</f>
        <v>0.958737025631371</v>
      </c>
      <c r="AQ477" s="0" t="n">
        <f aca="false">IFERROR(IF(AZ477&lt;($AM$11-$AL$11)/($AN$11-$AL$11),$AL$11+SQRT(AZ477*($AN$11-$AL$11)*($AM$11-$AL$11)),$AN$11-SQRT((1-AZ477)*($AN$11-$AL$11)*($AN$11-$AM$11))),$AM$11)</f>
        <v>0.662882472846229</v>
      </c>
      <c r="AR477" s="0" t="n">
        <f aca="false">SUMPRODUCT((B24:B31&lt;=$B$6)*(C24:C31*AM477+D24:D31*AO477*$B$8*AQ477)/(1+AL477/100)^B24:B31)+C32*AM477*AP477/(1+AL477/100)^$B$6</f>
        <v>7602097.40009966</v>
      </c>
      <c r="AS477" s="0" t="n">
        <f aca="false">SUMPRODUCT((K24:K26&lt;=$B$6)*(L24:L26*AN477+M24:M26*AO477*$B$8*AQ477)/(1+AL477/100)^K24:K26)+L27*AN477*AP477/(1+AL477/100)^$B$6</f>
        <v>8216212.75630943</v>
      </c>
      <c r="AT477" s="0" t="n">
        <f aca="false">AS477-AR477</f>
        <v>614115.356209769</v>
      </c>
      <c r="AU477" s="0" t="n">
        <f aca="true">RAND()</f>
        <v>0.343508539856187</v>
      </c>
      <c r="AV477" s="0" t="n">
        <f aca="true">RAND()</f>
        <v>0.0811788226444971</v>
      </c>
      <c r="AW477" s="0" t="n">
        <f aca="true">RAND()</f>
        <v>0.513808469157115</v>
      </c>
      <c r="AX477" s="0" t="n">
        <f aca="true">RAND()</f>
        <v>0.543685148562958</v>
      </c>
      <c r="AY477" s="0" t="n">
        <f aca="true">RAND()</f>
        <v>0.841758634740469</v>
      </c>
      <c r="AZ477" s="0" t="n">
        <f aca="true">RAND()</f>
        <v>0.536129685247862</v>
      </c>
    </row>
    <row r="478" customFormat="false" ht="15" hidden="false" customHeight="false" outlineLevel="0" collapsed="false">
      <c r="AK478" s="0" t="n">
        <v>465</v>
      </c>
      <c r="AL478" s="0" t="n">
        <f aca="false">IFERROR(IF(AU478&lt;($AM$6-$AL$6)/($AN$6-$AL$6),$AL$6+SQRT(AU478*($AN$6-$AL$6)*($AM$6-$AL$6)),$AN$6-SQRT((1-AU478)*($AN$6-$AL$6)*($AN$6-$AM$6))),$AM$6)</f>
        <v>3.75530854449816</v>
      </c>
      <c r="AM478" s="0" t="n">
        <f aca="false">IFERROR(IF(AV478&lt;($AM$7-$AL$7)/($AN$7-$AL$7),$AL$7+SQRT(AV478*($AN$7-$AL$7)*($AM$7-$AL$7)),$AN$7-SQRT((1-AV478)*($AN$7-$AL$7)*($AN$7-$AM$7))),$AM$7)</f>
        <v>0.998911720950849</v>
      </c>
      <c r="AN478" s="0" t="n">
        <f aca="false">IFERROR(IF(AW478&lt;($AM$8-$AL$8)/($AN$8-$AL$8),$AL$8+SQRT(AW478*($AN$8-$AL$8)*($AM$8-$AL$8)),$AN$8-SQRT((1-AW478)*($AN$8-$AL$8)*($AN$8-$AM$8))),$AM$8)</f>
        <v>1.08068457998089</v>
      </c>
      <c r="AO478" s="0" t="n">
        <f aca="false">IFERROR(IF(AX478&lt;($AM$9-$AL$9)/($AN$9-$AL$9),$AL$9+SQRT(AX478*($AN$9-$AL$9)*($AM$9-$AL$9)),$AN$9-SQRT((1-AX478)*($AN$9-$AL$9)*($AN$9-$AM$9))),$AM$9)</f>
        <v>1.03596310509265</v>
      </c>
      <c r="AP478" s="0" t="n">
        <f aca="false">IFERROR(IF(AY478&lt;($AM$10-$AL$10)/($AN$10-$AL$10),$AL$10+SQRT(AY478*($AN$10-$AL$10)*($AM$10-$AL$10)),$AN$10-SQRT((1-AY478)*($AN$10-$AL$10)*($AN$10-$AM$10))),$AM$10)</f>
        <v>0.995950136226958</v>
      </c>
      <c r="AQ478" s="0" t="n">
        <f aca="false">IFERROR(IF(AZ478&lt;($AM$11-$AL$11)/($AN$11-$AL$11),$AL$11+SQRT(AZ478*($AN$11-$AL$11)*($AM$11-$AL$11)),$AN$11-SQRT((1-AZ478)*($AN$11-$AL$11)*($AN$11-$AM$11))),$AM$11)</f>
        <v>0.649211233169007</v>
      </c>
      <c r="AR478" s="0" t="n">
        <f aca="false">SUMPRODUCT((B24:B31&lt;=$B$6)*(C24:C31*AM478+D24:D31*AO478*$B$8*AQ478)/(1+AL478/100)^B24:B31)+C32*AM478*AP478/(1+AL478/100)^$B$6</f>
        <v>8336642.58178883</v>
      </c>
      <c r="AS478" s="0" t="n">
        <f aca="false">SUMPRODUCT((K24:K26&lt;=$B$6)*(L24:L26*AN478+M24:M26*AO478*$B$8*AQ478)/(1+AL478/100)^K24:K26)+L27*AN478*AP478/(1+AL478/100)^$B$6</f>
        <v>8741684.73176019</v>
      </c>
      <c r="AT478" s="0" t="n">
        <f aca="false">AS478-AR478</f>
        <v>405042.149971359</v>
      </c>
      <c r="AU478" s="0" t="n">
        <f aca="true">RAND()</f>
        <v>0.473598867929668</v>
      </c>
      <c r="AV478" s="0" t="n">
        <f aca="true">RAND()</f>
        <v>0.439620808129206</v>
      </c>
      <c r="AW478" s="0" t="n">
        <f aca="true">RAND()</f>
        <v>0.745175898166675</v>
      </c>
      <c r="AX478" s="0" t="n">
        <f aca="true">RAND()</f>
        <v>0.380421910171601</v>
      </c>
      <c r="AY478" s="0" t="n">
        <f aca="true">RAND()</f>
        <v>0.983866150494153</v>
      </c>
      <c r="AZ478" s="0" t="n">
        <f aca="true">RAND()</f>
        <v>0.497748919883342</v>
      </c>
    </row>
    <row r="479" customFormat="false" ht="15" hidden="false" customHeight="false" outlineLevel="0" collapsed="false">
      <c r="AK479" s="0" t="n">
        <v>466</v>
      </c>
      <c r="AL479" s="0" t="n">
        <f aca="false">IFERROR(IF(AU479&lt;($AM$6-$AL$6)/($AN$6-$AL$6),$AL$6+SQRT(AU479*($AN$6-$AL$6)*($AM$6-$AL$6)),$AN$6-SQRT((1-AU479)*($AN$6-$AL$6)*($AN$6-$AM$6))),$AM$6)</f>
        <v>6.67996524909093</v>
      </c>
      <c r="AM479" s="0" t="n">
        <f aca="false">IFERROR(IF(AV479&lt;($AM$7-$AL$7)/($AN$7-$AL$7),$AL$7+SQRT(AV479*($AN$7-$AL$7)*($AM$7-$AL$7)),$AN$7-SQRT((1-AV479)*($AN$7-$AL$7)*($AN$7-$AM$7))),$AM$7)</f>
        <v>0.826396942634779</v>
      </c>
      <c r="AN479" s="0" t="n">
        <f aca="false">IFERROR(IF(AW479&lt;($AM$8-$AL$8)/($AN$8-$AL$8),$AL$8+SQRT(AW479*($AN$8-$AL$8)*($AM$8-$AL$8)),$AN$8-SQRT((1-AW479)*($AN$8-$AL$8)*($AN$8-$AM$8))),$AM$8)</f>
        <v>0.882203188954411</v>
      </c>
      <c r="AO479" s="0" t="n">
        <f aca="false">IFERROR(IF(AX479&lt;($AM$9-$AL$9)/($AN$9-$AL$9),$AL$9+SQRT(AX479*($AN$9-$AL$9)*($AM$9-$AL$9)),$AN$9-SQRT((1-AX479)*($AN$9-$AL$9)*($AN$9-$AM$9))),$AM$9)</f>
        <v>1.02946686866501</v>
      </c>
      <c r="AP479" s="0" t="n">
        <f aca="false">IFERROR(IF(AY479&lt;($AM$10-$AL$10)/($AN$10-$AL$10),$AL$10+SQRT(AY479*($AN$10-$AL$10)*($AM$10-$AL$10)),$AN$10-SQRT((1-AY479)*($AN$10-$AL$10)*($AN$10-$AM$10))),$AM$10)</f>
        <v>0.790284191134295</v>
      </c>
      <c r="AQ479" s="0" t="n">
        <f aca="false">IFERROR(IF(AZ479&lt;($AM$11-$AL$11)/($AN$11-$AL$11),$AL$11+SQRT(AZ479*($AN$11-$AL$11)*($AM$11-$AL$11)),$AN$11-SQRT((1-AZ479)*($AN$11-$AL$11)*($AN$11-$AM$11))),$AM$11)</f>
        <v>0.480106428903089</v>
      </c>
      <c r="AR479" s="0" t="n">
        <f aca="false">SUMPRODUCT((B24:B31&lt;=$B$6)*(C24:C31*AM479+D24:D31*AO479*$B$8*AQ479)/(1+AL479/100)^B24:B31)+C32*AM479*AP479/(1+AL479/100)^$B$6</f>
        <v>6055379.08424782</v>
      </c>
      <c r="AS479" s="0" t="n">
        <f aca="false">SUMPRODUCT((K24:K26&lt;=$B$6)*(L24:L26*AN479+M24:M26*AO479*$B$8*AQ479)/(1+AL479/100)^K24:K26)+L27*AN479*AP479/(1+AL479/100)^$B$6</f>
        <v>7379212.97054152</v>
      </c>
      <c r="AT479" s="0" t="n">
        <f aca="false">AS479-AR479</f>
        <v>1323833.8862937</v>
      </c>
      <c r="AU479" s="0" t="n">
        <f aca="true">RAND()</f>
        <v>0.994878887910528</v>
      </c>
      <c r="AV479" s="0" t="n">
        <f aca="true">RAND()</f>
        <v>0.00774220644959809</v>
      </c>
      <c r="AW479" s="0" t="n">
        <f aca="true">RAND()</f>
        <v>0.075081825269718</v>
      </c>
      <c r="AX479" s="0" t="n">
        <f aca="true">RAND()</f>
        <v>0.37204362732073</v>
      </c>
      <c r="AY479" s="0" t="n">
        <f aca="true">RAND()</f>
        <v>0.337059646489967</v>
      </c>
      <c r="AZ479" s="0" t="n">
        <f aca="true">RAND()</f>
        <v>0.132401329519279</v>
      </c>
    </row>
    <row r="480" customFormat="false" ht="15" hidden="false" customHeight="false" outlineLevel="0" collapsed="false">
      <c r="AK480" s="0" t="n">
        <v>467</v>
      </c>
      <c r="AL480" s="0" t="n">
        <f aca="false">IFERROR(IF(AU480&lt;($AM$6-$AL$6)/($AN$6-$AL$6),$AL$6+SQRT(AU480*($AN$6-$AL$6)*($AM$6-$AL$6)),$AN$6-SQRT((1-AU480)*($AN$6-$AL$6)*($AN$6-$AM$6))),$AM$6)</f>
        <v>3.8244748179384</v>
      </c>
      <c r="AM480" s="0" t="n">
        <f aca="false">IFERROR(IF(AV480&lt;($AM$7-$AL$7)/($AN$7-$AL$7),$AL$7+SQRT(AV480*($AN$7-$AL$7)*($AM$7-$AL$7)),$AN$7-SQRT((1-AV480)*($AN$7-$AL$7)*($AN$7-$AM$7))),$AM$7)</f>
        <v>1.11173507823228</v>
      </c>
      <c r="AN480" s="0" t="n">
        <f aca="false">IFERROR(IF(AW480&lt;($AM$8-$AL$8)/($AN$8-$AL$8),$AL$8+SQRT(AW480*($AN$8-$AL$8)*($AM$8-$AL$8)),$AN$8-SQRT((1-AW480)*($AN$8-$AL$8)*($AN$8-$AM$8))),$AM$8)</f>
        <v>1.12863765363117</v>
      </c>
      <c r="AO480" s="0" t="n">
        <f aca="false">IFERROR(IF(AX480&lt;($AM$9-$AL$9)/($AN$9-$AL$9),$AL$9+SQRT(AX480*($AN$9-$AL$9)*($AM$9-$AL$9)),$AN$9-SQRT((1-AX480)*($AN$9-$AL$9)*($AN$9-$AM$9))),$AM$9)</f>
        <v>1.0626303790683</v>
      </c>
      <c r="AP480" s="0" t="n">
        <f aca="false">IFERROR(IF(AY480&lt;($AM$10-$AL$10)/($AN$10-$AL$10),$AL$10+SQRT(AY480*($AN$10-$AL$10)*($AM$10-$AL$10)),$AN$10-SQRT((1-AY480)*($AN$10-$AL$10)*($AN$10-$AM$10))),$AM$10)</f>
        <v>0.88477338136397</v>
      </c>
      <c r="AQ480" s="0" t="n">
        <f aca="false">IFERROR(IF(AZ480&lt;($AM$11-$AL$11)/($AN$11-$AL$11),$AL$11+SQRT(AZ480*($AN$11-$AL$11)*($AM$11-$AL$11)),$AN$11-SQRT((1-AZ480)*($AN$11-$AL$11)*($AN$11-$AM$11))),$AM$11)</f>
        <v>0.482728115873869</v>
      </c>
      <c r="AR480" s="0" t="n">
        <f aca="false">SUMPRODUCT((B24:B31&lt;=$B$6)*(C24:C31*AM480+D24:D31*AO480*$B$8*AQ480)/(1+AL480/100)^B24:B31)+C32*AM480*AP480/(1+AL480/100)^$B$6</f>
        <v>9190281.88585001</v>
      </c>
      <c r="AS480" s="0" t="n">
        <f aca="false">SUMPRODUCT((K24:K26&lt;=$B$6)*(L24:L26*AN480+M24:M26*AO480*$B$8*AQ480)/(1+AL480/100)^K24:K26)+L27*AN480*AP480/(1+AL480/100)^$B$6</f>
        <v>9205863.11253764</v>
      </c>
      <c r="AT480" s="0" t="n">
        <f aca="false">AS480-AR480</f>
        <v>15581.2266876251</v>
      </c>
      <c r="AU480" s="0" t="n">
        <f aca="true">RAND()</f>
        <v>0.495801990904632</v>
      </c>
      <c r="AV480" s="0" t="n">
        <f aca="true">RAND()</f>
        <v>0.83006943474282</v>
      </c>
      <c r="AW480" s="0" t="n">
        <f aca="true">RAND()</f>
        <v>0.869077163412015</v>
      </c>
      <c r="AX480" s="0" t="n">
        <f aca="true">RAND()</f>
        <v>0.414225462502912</v>
      </c>
      <c r="AY480" s="0" t="n">
        <f aca="true">RAND()</f>
        <v>0.592202220025053</v>
      </c>
      <c r="AZ480" s="0" t="n">
        <f aca="true">RAND()</f>
        <v>0.13628393604414</v>
      </c>
    </row>
    <row r="481" customFormat="false" ht="15" hidden="false" customHeight="false" outlineLevel="0" collapsed="false">
      <c r="AK481" s="0" t="n">
        <v>468</v>
      </c>
      <c r="AL481" s="0" t="n">
        <f aca="false">IFERROR(IF(AU481&lt;($AM$6-$AL$6)/($AN$6-$AL$6),$AL$6+SQRT(AU481*($AN$6-$AL$6)*($AM$6-$AL$6)),$AN$6-SQRT((1-AU481)*($AN$6-$AL$6)*($AN$6-$AM$6))),$AM$6)</f>
        <v>4.90757135610137</v>
      </c>
      <c r="AM481" s="0" t="n">
        <f aca="false">IFERROR(IF(AV481&lt;($AM$7-$AL$7)/($AN$7-$AL$7),$AL$7+SQRT(AV481*($AN$7-$AL$7)*($AM$7-$AL$7)),$AN$7-SQRT((1-AV481)*($AN$7-$AL$7)*($AN$7-$AM$7))),$AM$7)</f>
        <v>1.10995155535858</v>
      </c>
      <c r="AN481" s="0" t="n">
        <f aca="false">IFERROR(IF(AW481&lt;($AM$8-$AL$8)/($AN$8-$AL$8),$AL$8+SQRT(AW481*($AN$8-$AL$8)*($AM$8-$AL$8)),$AN$8-SQRT((1-AW481)*($AN$8-$AL$8)*($AN$8-$AM$8))),$AM$8)</f>
        <v>1.19821577363456</v>
      </c>
      <c r="AO481" s="0" t="n">
        <f aca="false">IFERROR(IF(AX481&lt;($AM$9-$AL$9)/($AN$9-$AL$9),$AL$9+SQRT(AX481*($AN$9-$AL$9)*($AM$9-$AL$9)),$AN$9-SQRT((1-AX481)*($AN$9-$AL$9)*($AN$9-$AM$9))),$AM$9)</f>
        <v>1.05752700559239</v>
      </c>
      <c r="AP481" s="0" t="n">
        <f aca="false">IFERROR(IF(AY481&lt;($AM$10-$AL$10)/($AN$10-$AL$10),$AL$10+SQRT(AY481*($AN$10-$AL$10)*($AM$10-$AL$10)),$AN$10-SQRT((1-AY481)*($AN$10-$AL$10)*($AN$10-$AM$10))),$AM$10)</f>
        <v>0.870826489685928</v>
      </c>
      <c r="AQ481" s="0" t="n">
        <f aca="false">IFERROR(IF(AZ481&lt;($AM$11-$AL$11)/($AN$11-$AL$11),$AL$11+SQRT(AZ481*($AN$11-$AL$11)*($AM$11-$AL$11)),$AN$11-SQRT((1-AZ481)*($AN$11-$AL$11)*($AN$11-$AM$11))),$AM$11)</f>
        <v>0.67025242127728</v>
      </c>
      <c r="AR481" s="0" t="n">
        <f aca="false">SUMPRODUCT((B24:B31&lt;=$B$6)*(C24:C31*AM481+D24:D31*AO481*$B$8*AQ481)/(1+AL481/100)^B24:B31)+C32*AM481*AP481/(1+AL481/100)^$B$6</f>
        <v>8749575.33413765</v>
      </c>
      <c r="AS481" s="0" t="n">
        <f aca="false">SUMPRODUCT((K24:K26&lt;=$B$6)*(L24:L26*AN481+M24:M26*AO481*$B$8*AQ481)/(1+AL481/100)^K24:K26)+L27*AN481*AP481/(1+AL481/100)^$B$6</f>
        <v>9898337.61200621</v>
      </c>
      <c r="AT481" s="0" t="n">
        <f aca="false">AS481-AR481</f>
        <v>1148762.27786856</v>
      </c>
      <c r="AU481" s="0" t="n">
        <f aca="true">RAND()</f>
        <v>0.781087118509627</v>
      </c>
      <c r="AV481" s="0" t="n">
        <f aca="true">RAND()</f>
        <v>0.825657183586831</v>
      </c>
      <c r="AW481" s="0" t="n">
        <f aca="true">RAND()</f>
        <v>0.976163501330962</v>
      </c>
      <c r="AX481" s="0" t="n">
        <f aca="true">RAND()</f>
        <v>0.407829769874908</v>
      </c>
      <c r="AY481" s="0" t="n">
        <f aca="true">RAND()</f>
        <v>0.550049141811152</v>
      </c>
      <c r="AZ481" s="0" t="n">
        <f aca="true">RAND()</f>
        <v>0.556189936026546</v>
      </c>
    </row>
    <row r="482" customFormat="false" ht="15" hidden="false" customHeight="false" outlineLevel="0" collapsed="false">
      <c r="AK482" s="0" t="n">
        <v>469</v>
      </c>
      <c r="AL482" s="0" t="n">
        <f aca="false">IFERROR(IF(AU482&lt;($AM$6-$AL$6)/($AN$6-$AL$6),$AL$6+SQRT(AU482*($AN$6-$AL$6)*($AM$6-$AL$6)),$AN$6-SQRT((1-AU482)*($AN$6-$AL$6)*($AN$6-$AM$6))),$AM$6)</f>
        <v>3.19233199321602</v>
      </c>
      <c r="AM482" s="0" t="n">
        <f aca="false">IFERROR(IF(AV482&lt;($AM$7-$AL$7)/($AN$7-$AL$7),$AL$7+SQRT(AV482*($AN$7-$AL$7)*($AM$7-$AL$7)),$AN$7-SQRT((1-AV482)*($AN$7-$AL$7)*($AN$7-$AM$7))),$AM$7)</f>
        <v>1.02204991940048</v>
      </c>
      <c r="AN482" s="0" t="n">
        <f aca="false">IFERROR(IF(AW482&lt;($AM$8-$AL$8)/($AN$8-$AL$8),$AL$8+SQRT(AW482*($AN$8-$AL$8)*($AM$8-$AL$8)),$AN$8-SQRT((1-AW482)*($AN$8-$AL$8)*($AN$8-$AM$8))),$AM$8)</f>
        <v>1.05978310458155</v>
      </c>
      <c r="AO482" s="0" t="n">
        <f aca="false">IFERROR(IF(AX482&lt;($AM$9-$AL$9)/($AN$9-$AL$9),$AL$9+SQRT(AX482*($AN$9-$AL$9)*($AM$9-$AL$9)),$AN$9-SQRT((1-AX482)*($AN$9-$AL$9)*($AN$9-$AM$9))),$AM$9)</f>
        <v>1.05394511018673</v>
      </c>
      <c r="AP482" s="0" t="n">
        <f aca="false">IFERROR(IF(AY482&lt;($AM$10-$AL$10)/($AN$10-$AL$10),$AL$10+SQRT(AY482*($AN$10-$AL$10)*($AM$10-$AL$10)),$AN$10-SQRT((1-AY482)*($AN$10-$AL$10)*($AN$10-$AM$10))),$AM$10)</f>
        <v>0.995733735640086</v>
      </c>
      <c r="AQ482" s="0" t="n">
        <f aca="false">IFERROR(IF(AZ482&lt;($AM$11-$AL$11)/($AN$11-$AL$11),$AL$11+SQRT(AZ482*($AN$11-$AL$11)*($AM$11-$AL$11)),$AN$11-SQRT((1-AZ482)*($AN$11-$AL$11)*($AN$11-$AM$11))),$AM$11)</f>
        <v>0.790289995084943</v>
      </c>
      <c r="AR482" s="0" t="n">
        <f aca="false">SUMPRODUCT((B24:B31&lt;=$B$6)*(C24:C31*AM482+D24:D31*AO482*$B$8*AQ482)/(1+AL482/100)^B24:B31)+C32*AM482*AP482/(1+AL482/100)^$B$6</f>
        <v>8844375.77427054</v>
      </c>
      <c r="AS482" s="0" t="n">
        <f aca="false">SUMPRODUCT((K24:K26&lt;=$B$6)*(L24:L26*AN482+M24:M26*AO482*$B$8*AQ482)/(1+AL482/100)^K24:K26)+L27*AN482*AP482/(1+AL482/100)^$B$6</f>
        <v>8515098.84211689</v>
      </c>
      <c r="AT482" s="0" t="n">
        <f aca="false">AS482-AR482</f>
        <v>-329276.932153652</v>
      </c>
      <c r="AU482" s="0" t="n">
        <f aca="true">RAND()</f>
        <v>0.275083217505685</v>
      </c>
      <c r="AV482" s="0" t="n">
        <f aca="true">RAND()</f>
        <v>0.538122317819323</v>
      </c>
      <c r="AW482" s="0" t="n">
        <f aca="true">RAND()</f>
        <v>0.678378068421028</v>
      </c>
      <c r="AX482" s="0" t="n">
        <f aca="true">RAND()</f>
        <v>0.403320096973601</v>
      </c>
      <c r="AY482" s="0" t="n">
        <f aca="true">RAND()</f>
        <v>0.983007746606699</v>
      </c>
      <c r="AZ482" s="0" t="n">
        <f aca="true">RAND()</f>
        <v>0.82049679117766</v>
      </c>
    </row>
    <row r="483" customFormat="false" ht="15" hidden="false" customHeight="false" outlineLevel="0" collapsed="false">
      <c r="AK483" s="0" t="n">
        <v>470</v>
      </c>
      <c r="AL483" s="0" t="n">
        <f aca="false">IFERROR(IF(AU483&lt;($AM$6-$AL$6)/($AN$6-$AL$6),$AL$6+SQRT(AU483*($AN$6-$AL$6)*($AM$6-$AL$6)),$AN$6-SQRT((1-AU483)*($AN$6-$AL$6)*($AN$6-$AM$6))),$AM$6)</f>
        <v>5.78128895533004</v>
      </c>
      <c r="AM483" s="0" t="n">
        <f aca="false">IFERROR(IF(AV483&lt;($AM$7-$AL$7)/($AN$7-$AL$7),$AL$7+SQRT(AV483*($AN$7-$AL$7)*($AM$7-$AL$7)),$AN$7-SQRT((1-AV483)*($AN$7-$AL$7)*($AN$7-$AM$7))),$AM$7)</f>
        <v>1.21287843465139</v>
      </c>
      <c r="AN483" s="0" t="n">
        <f aca="false">IFERROR(IF(AW483&lt;($AM$8-$AL$8)/($AN$8-$AL$8),$AL$8+SQRT(AW483*($AN$8-$AL$8)*($AM$8-$AL$8)),$AN$8-SQRT((1-AW483)*($AN$8-$AL$8)*($AN$8-$AM$8))),$AM$8)</f>
        <v>1.10765566522819</v>
      </c>
      <c r="AO483" s="0" t="n">
        <f aca="false">IFERROR(IF(AX483&lt;($AM$9-$AL$9)/($AN$9-$AL$9),$AL$9+SQRT(AX483*($AN$9-$AL$9)*($AM$9-$AL$9)),$AN$9-SQRT((1-AX483)*($AN$9-$AL$9)*($AN$9-$AM$9))),$AM$9)</f>
        <v>1.01185339855048</v>
      </c>
      <c r="AP483" s="0" t="n">
        <f aca="false">IFERROR(IF(AY483&lt;($AM$10-$AL$10)/($AN$10-$AL$10),$AL$10+SQRT(AY483*($AN$10-$AL$10)*($AM$10-$AL$10)),$AN$10-SQRT((1-AY483)*($AN$10-$AL$10)*($AN$10-$AM$10))),$AM$10)</f>
        <v>0.813367088767877</v>
      </c>
      <c r="AQ483" s="0" t="n">
        <f aca="false">IFERROR(IF(AZ483&lt;($AM$11-$AL$11)/($AN$11-$AL$11),$AL$11+SQRT(AZ483*($AN$11-$AL$11)*($AM$11-$AL$11)),$AN$11-SQRT((1-AZ483)*($AN$11-$AL$11)*($AN$11-$AM$11))),$AM$11)</f>
        <v>0.593434728571825</v>
      </c>
      <c r="AR483" s="0" t="n">
        <f aca="false">SUMPRODUCT((B24:B31&lt;=$B$6)*(C24:C31*AM483+D24:D31*AO483*$B$8*AQ483)/(1+AL483/100)^B24:B31)+C32*AM483*AP483/(1+AL483/100)^$B$6</f>
        <v>9172015.40840597</v>
      </c>
      <c r="AS483" s="0" t="n">
        <f aca="false">SUMPRODUCT((K24:K26&lt;=$B$6)*(L24:L26*AN483+M24:M26*AO483*$B$8*AQ483)/(1+AL483/100)^K24:K26)+L27*AN483*AP483/(1+AL483/100)^$B$6</f>
        <v>9222908.05200261</v>
      </c>
      <c r="AT483" s="0" t="n">
        <f aca="false">AS483-AR483</f>
        <v>50892.6435966417</v>
      </c>
      <c r="AU483" s="0" t="n">
        <f aca="true">RAND()</f>
        <v>0.925737169479972</v>
      </c>
      <c r="AV483" s="0" t="n">
        <f aca="true">RAND()</f>
        <v>0.987751016765058</v>
      </c>
      <c r="AW483" s="0" t="n">
        <f aca="true">RAND()</f>
        <v>0.819894136518859</v>
      </c>
      <c r="AX483" s="0" t="n">
        <f aca="true">RAND()</f>
        <v>0.349044196029178</v>
      </c>
      <c r="AY483" s="0" t="n">
        <f aca="true">RAND()</f>
        <v>0.392795729291417</v>
      </c>
      <c r="AZ483" s="0" t="n">
        <f aca="true">RAND()</f>
        <v>0.351444652783757</v>
      </c>
    </row>
    <row r="484" customFormat="false" ht="15" hidden="false" customHeight="false" outlineLevel="0" collapsed="false">
      <c r="AK484" s="0" t="n">
        <v>471</v>
      </c>
      <c r="AL484" s="0" t="n">
        <f aca="false">IFERROR(IF(AU484&lt;($AM$6-$AL$6)/($AN$6-$AL$6),$AL$6+SQRT(AU484*($AN$6-$AL$6)*($AM$6-$AL$6)),$AN$6-SQRT((1-AU484)*($AN$6-$AL$6)*($AN$6-$AM$6))),$AM$6)</f>
        <v>4.27794719354783</v>
      </c>
      <c r="AM484" s="0" t="n">
        <f aca="false">IFERROR(IF(AV484&lt;($AM$7-$AL$7)/($AN$7-$AL$7),$AL$7+SQRT(AV484*($AN$7-$AL$7)*($AM$7-$AL$7)),$AN$7-SQRT((1-AV484)*($AN$7-$AL$7)*($AN$7-$AM$7))),$AM$7)</f>
        <v>1.07219886366186</v>
      </c>
      <c r="AN484" s="0" t="n">
        <f aca="false">IFERROR(IF(AW484&lt;($AM$8-$AL$8)/($AN$8-$AL$8),$AL$8+SQRT(AW484*($AN$8-$AL$8)*($AM$8-$AL$8)),$AN$8-SQRT((1-AW484)*($AN$8-$AL$8)*($AN$8-$AM$8))),$AM$8)</f>
        <v>1.08816926964102</v>
      </c>
      <c r="AO484" s="0" t="n">
        <f aca="false">IFERROR(IF(AX484&lt;($AM$9-$AL$9)/($AN$9-$AL$9),$AL$9+SQRT(AX484*($AN$9-$AL$9)*($AM$9-$AL$9)),$AN$9-SQRT((1-AX484)*($AN$9-$AL$9)*($AN$9-$AM$9))),$AM$9)</f>
        <v>0.937774143018207</v>
      </c>
      <c r="AP484" s="0" t="n">
        <f aca="false">IFERROR(IF(AY484&lt;($AM$10-$AL$10)/($AN$10-$AL$10),$AL$10+SQRT(AY484*($AN$10-$AL$10)*($AM$10-$AL$10)),$AN$10-SQRT((1-AY484)*($AN$10-$AL$10)*($AN$10-$AM$10))),$AM$10)</f>
        <v>0.659033030742401</v>
      </c>
      <c r="AQ484" s="0" t="n">
        <f aca="false">IFERROR(IF(AZ484&lt;($AM$11-$AL$11)/($AN$11-$AL$11),$AL$11+SQRT(AZ484*($AN$11-$AL$11)*($AM$11-$AL$11)),$AN$11-SQRT((1-AZ484)*($AN$11-$AL$11)*($AN$11-$AM$11))),$AM$11)</f>
        <v>0.836405056789766</v>
      </c>
      <c r="AR484" s="0" t="n">
        <f aca="false">SUMPRODUCT((B24:B31&lt;=$B$6)*(C24:C31*AM484+D24:D31*AO484*$B$8*AQ484)/(1+AL484/100)^B24:B31)+C32*AM484*AP484/(1+AL484/100)^$B$6</f>
        <v>8755897.73450828</v>
      </c>
      <c r="AS484" s="0" t="n">
        <f aca="false">SUMPRODUCT((K24:K26&lt;=$B$6)*(L24:L26*AN484+M24:M26*AO484*$B$8*AQ484)/(1+AL484/100)^K24:K26)+L27*AN484*AP484/(1+AL484/100)^$B$6</f>
        <v>9092037.30282422</v>
      </c>
      <c r="AT484" s="0" t="n">
        <f aca="false">AS484-AR484</f>
        <v>336139.568315936</v>
      </c>
      <c r="AU484" s="0" t="n">
        <f aca="true">RAND()</f>
        <v>0.629521425944293</v>
      </c>
      <c r="AV484" s="0" t="n">
        <f aca="true">RAND()</f>
        <v>0.718993385927711</v>
      </c>
      <c r="AW484" s="0" t="n">
        <f aca="true">RAND()</f>
        <v>0.767207241879802</v>
      </c>
      <c r="AX484" s="0" t="n">
        <f aca="true">RAND()</f>
        <v>0.255528267060434</v>
      </c>
      <c r="AY484" s="0" t="n">
        <f aca="true">RAND()</f>
        <v>0.101166019468454</v>
      </c>
      <c r="AZ484" s="0" t="n">
        <f aca="true">RAND()</f>
        <v>0.890762018596083</v>
      </c>
    </row>
    <row r="485" customFormat="false" ht="15" hidden="false" customHeight="false" outlineLevel="0" collapsed="false">
      <c r="AK485" s="0" t="n">
        <v>472</v>
      </c>
      <c r="AL485" s="0" t="n">
        <f aca="false">IFERROR(IF(AU485&lt;($AM$6-$AL$6)/($AN$6-$AL$6),$AL$6+SQRT(AU485*($AN$6-$AL$6)*($AM$6-$AL$6)),$AN$6-SQRT((1-AU485)*($AN$6-$AL$6)*($AN$6-$AM$6))),$AM$6)</f>
        <v>2.71538177416602</v>
      </c>
      <c r="AM485" s="0" t="n">
        <f aca="false">IFERROR(IF(AV485&lt;($AM$7-$AL$7)/($AN$7-$AL$7),$AL$7+SQRT(AV485*($AN$7-$AL$7)*($AM$7-$AL$7)),$AN$7-SQRT((1-AV485)*($AN$7-$AL$7)*($AN$7-$AM$7))),$AM$7)</f>
        <v>1.16657050671557</v>
      </c>
      <c r="AN485" s="0" t="n">
        <f aca="false">IFERROR(IF(AW485&lt;($AM$8-$AL$8)/($AN$8-$AL$8),$AL$8+SQRT(AW485*($AN$8-$AL$8)*($AM$8-$AL$8)),$AN$8-SQRT((1-AW485)*($AN$8-$AL$8)*($AN$8-$AM$8))),$AM$8)</f>
        <v>1.06591481205688</v>
      </c>
      <c r="AO485" s="0" t="n">
        <f aca="false">IFERROR(IF(AX485&lt;($AM$9-$AL$9)/($AN$9-$AL$9),$AL$9+SQRT(AX485*($AN$9-$AL$9)*($AM$9-$AL$9)),$AN$9-SQRT((1-AX485)*($AN$9-$AL$9)*($AN$9-$AM$9))),$AM$9)</f>
        <v>1.8107228114468</v>
      </c>
      <c r="AP485" s="0" t="n">
        <f aca="false">IFERROR(IF(AY485&lt;($AM$10-$AL$10)/($AN$10-$AL$10),$AL$10+SQRT(AY485*($AN$10-$AL$10)*($AM$10-$AL$10)),$AN$10-SQRT((1-AY485)*($AN$10-$AL$10)*($AN$10-$AM$10))),$AM$10)</f>
        <v>0.93320714152486</v>
      </c>
      <c r="AQ485" s="0" t="n">
        <f aca="false">IFERROR(IF(AZ485&lt;($AM$11-$AL$11)/($AN$11-$AL$11),$AL$11+SQRT(AZ485*($AN$11-$AL$11)*($AM$11-$AL$11)),$AN$11-SQRT((1-AZ485)*($AN$11-$AL$11)*($AN$11-$AM$11))),$AM$11)</f>
        <v>0.668066713504764</v>
      </c>
      <c r="AR485" s="0" t="n">
        <f aca="false">SUMPRODUCT((B24:B31&lt;=$B$6)*(C24:C31*AM485+D24:D31*AO485*$B$8*AQ485)/(1+AL485/100)^B24:B31)+C32*AM485*AP485/(1+AL485/100)^$B$6</f>
        <v>10481097.8806417</v>
      </c>
      <c r="AS485" s="0" t="n">
        <f aca="false">SUMPRODUCT((K24:K26&lt;=$B$6)*(L24:L26*AN485+M24:M26*AO485*$B$8*AQ485)/(1+AL485/100)^K24:K26)+L27*AN485*AP485/(1+AL485/100)^$B$6</f>
        <v>8597554.91465726</v>
      </c>
      <c r="AT485" s="0" t="n">
        <f aca="false">AS485-AR485</f>
        <v>-1883542.96598445</v>
      </c>
      <c r="AU485" s="0" t="n">
        <f aca="true">RAND()</f>
        <v>0.102354216561785</v>
      </c>
      <c r="AV485" s="0" t="n">
        <f aca="true">RAND()</f>
        <v>0.938129063558247</v>
      </c>
      <c r="AW485" s="0" t="n">
        <f aca="true">RAND()</f>
        <v>0.698779054043956</v>
      </c>
      <c r="AX485" s="0" t="n">
        <f aca="true">RAND()</f>
        <v>0.976116097262264</v>
      </c>
      <c r="AY485" s="0" t="n">
        <f aca="true">RAND()</f>
        <v>0.750673709872562</v>
      </c>
      <c r="AZ485" s="0" t="n">
        <f aca="true">RAND()</f>
        <v>0.550286911495803</v>
      </c>
    </row>
    <row r="486" customFormat="false" ht="15" hidden="false" customHeight="false" outlineLevel="0" collapsed="false">
      <c r="AK486" s="0" t="n">
        <v>473</v>
      </c>
      <c r="AL486" s="0" t="n">
        <f aca="false">IFERROR(IF(AU486&lt;($AM$6-$AL$6)/($AN$6-$AL$6),$AL$6+SQRT(AU486*($AN$6-$AL$6)*($AM$6-$AL$6)),$AN$6-SQRT((1-AU486)*($AN$6-$AL$6)*($AN$6-$AM$6))),$AM$6)</f>
        <v>3.38903726565272</v>
      </c>
      <c r="AM486" s="0" t="n">
        <f aca="false">IFERROR(IF(AV486&lt;($AM$7-$AL$7)/($AN$7-$AL$7),$AL$7+SQRT(AV486*($AN$7-$AL$7)*($AM$7-$AL$7)),$AN$7-SQRT((1-AV486)*($AN$7-$AL$7)*($AN$7-$AM$7))),$AM$7)</f>
        <v>1.02497803943321</v>
      </c>
      <c r="AN486" s="0" t="n">
        <f aca="false">IFERROR(IF(AW486&lt;($AM$8-$AL$8)/($AN$8-$AL$8),$AL$8+SQRT(AW486*($AN$8-$AL$8)*($AM$8-$AL$8)),$AN$8-SQRT((1-AW486)*($AN$8-$AL$8)*($AN$8-$AM$8))),$AM$8)</f>
        <v>0.865782586810368</v>
      </c>
      <c r="AO486" s="0" t="n">
        <f aca="false">IFERROR(IF(AX486&lt;($AM$9-$AL$9)/($AN$9-$AL$9),$AL$9+SQRT(AX486*($AN$9-$AL$9)*($AM$9-$AL$9)),$AN$9-SQRT((1-AX486)*($AN$9-$AL$9)*($AN$9-$AM$9))),$AM$9)</f>
        <v>1.11878593965614</v>
      </c>
      <c r="AP486" s="0" t="n">
        <f aca="false">IFERROR(IF(AY486&lt;($AM$10-$AL$10)/($AN$10-$AL$10),$AL$10+SQRT(AY486*($AN$10-$AL$10)*($AM$10-$AL$10)),$AN$10-SQRT((1-AY486)*($AN$10-$AL$10)*($AN$10-$AM$10))),$AM$10)</f>
        <v>0.973168593944793</v>
      </c>
      <c r="AQ486" s="0" t="n">
        <f aca="false">IFERROR(IF(AZ486&lt;($AM$11-$AL$11)/($AN$11-$AL$11),$AL$11+SQRT(AZ486*($AN$11-$AL$11)*($AM$11-$AL$11)),$AN$11-SQRT((1-AZ486)*($AN$11-$AL$11)*($AN$11-$AM$11))),$AM$11)</f>
        <v>0.834025546010969</v>
      </c>
      <c r="AR486" s="0" t="n">
        <f aca="false">SUMPRODUCT((B24:B31&lt;=$B$6)*(C24:C31*AM486+D24:D31*AO486*$B$8*AQ486)/(1+AL486/100)^B24:B31)+C32*AM486*AP486/(1+AL486/100)^$B$6</f>
        <v>8801771.61957334</v>
      </c>
      <c r="AS486" s="0" t="n">
        <f aca="false">SUMPRODUCT((K24:K26&lt;=$B$6)*(L24:L26*AN486+M24:M26*AO486*$B$8*AQ486)/(1+AL486/100)^K24:K26)+L27*AN486*AP486/(1+AL486/100)^$B$6</f>
        <v>7021166.0051007</v>
      </c>
      <c r="AT486" s="0" t="n">
        <f aca="false">AS486-AR486</f>
        <v>-1780605.61447264</v>
      </c>
      <c r="AU486" s="0" t="n">
        <f aca="true">RAND()</f>
        <v>0.34804740655776</v>
      </c>
      <c r="AV486" s="0" t="n">
        <f aca="true">RAND()</f>
        <v>0.549912153446016</v>
      </c>
      <c r="AW486" s="0" t="n">
        <f aca="true">RAND()</f>
        <v>0.0480816525273727</v>
      </c>
      <c r="AX486" s="0" t="n">
        <f aca="true">RAND()</f>
        <v>0.482307853234855</v>
      </c>
      <c r="AY486" s="0" t="n">
        <f aca="true">RAND()</f>
        <v>0.895554073182768</v>
      </c>
      <c r="AZ486" s="0" t="n">
        <f aca="true">RAND()</f>
        <v>0.887561145400175</v>
      </c>
    </row>
    <row r="487" customFormat="false" ht="15" hidden="false" customHeight="false" outlineLevel="0" collapsed="false">
      <c r="AK487" s="0" t="n">
        <v>474</v>
      </c>
      <c r="AL487" s="0" t="n">
        <f aca="false">IFERROR(IF(AU487&lt;($AM$6-$AL$6)/($AN$6-$AL$6),$AL$6+SQRT(AU487*($AN$6-$AL$6)*($AM$6-$AL$6)),$AN$6-SQRT((1-AU487)*($AN$6-$AL$6)*($AN$6-$AM$6))),$AM$6)</f>
        <v>3.60764646469803</v>
      </c>
      <c r="AM487" s="0" t="n">
        <f aca="false">IFERROR(IF(AV487&lt;($AM$7-$AL$7)/($AN$7-$AL$7),$AL$7+SQRT(AV487*($AN$7-$AL$7)*($AM$7-$AL$7)),$AN$7-SQRT((1-AV487)*($AN$7-$AL$7)*($AN$7-$AM$7))),$AM$7)</f>
        <v>1.08998512925668</v>
      </c>
      <c r="AN487" s="0" t="n">
        <f aca="false">IFERROR(IF(AW487&lt;($AM$8-$AL$8)/($AN$8-$AL$8),$AL$8+SQRT(AW487*($AN$8-$AL$8)*($AM$8-$AL$8)),$AN$8-SQRT((1-AW487)*($AN$8-$AL$8)*($AN$8-$AM$8))),$AM$8)</f>
        <v>1.09023037730238</v>
      </c>
      <c r="AO487" s="0" t="n">
        <f aca="false">IFERROR(IF(AX487&lt;($AM$9-$AL$9)/($AN$9-$AL$9),$AL$9+SQRT(AX487*($AN$9-$AL$9)*($AM$9-$AL$9)),$AN$9-SQRT((1-AX487)*($AN$9-$AL$9)*($AN$9-$AM$9))),$AM$9)</f>
        <v>1.15176599625052</v>
      </c>
      <c r="AP487" s="0" t="n">
        <f aca="false">IFERROR(IF(AY487&lt;($AM$10-$AL$10)/($AN$10-$AL$10),$AL$10+SQRT(AY487*($AN$10-$AL$10)*($AM$10-$AL$10)),$AN$10-SQRT((1-AY487)*($AN$10-$AL$10)*($AN$10-$AM$10))),$AM$10)</f>
        <v>0.659616848067945</v>
      </c>
      <c r="AQ487" s="0" t="n">
        <f aca="false">IFERROR(IF(AZ487&lt;($AM$11-$AL$11)/($AN$11-$AL$11),$AL$11+SQRT(AZ487*($AN$11-$AL$11)*($AM$11-$AL$11)),$AN$11-SQRT((1-AZ487)*($AN$11-$AL$11)*($AN$11-$AM$11))),$AM$11)</f>
        <v>0.909672497760564</v>
      </c>
      <c r="AR487" s="0" t="n">
        <f aca="false">SUMPRODUCT((B24:B31&lt;=$B$6)*(C24:C31*AM487+D24:D31*AO487*$B$8*AQ487)/(1+AL487/100)^B24:B31)+C32*AM487*AP487/(1+AL487/100)^$B$6</f>
        <v>9295842.49065065</v>
      </c>
      <c r="AS487" s="0" t="n">
        <f aca="false">SUMPRODUCT((K24:K26&lt;=$B$6)*(L24:L26*AN487+M24:M26*AO487*$B$8*AQ487)/(1+AL487/100)^K24:K26)+L27*AN487*AP487/(1+AL487/100)^$B$6</f>
        <v>9103340.43951898</v>
      </c>
      <c r="AT487" s="0" t="n">
        <f aca="false">AS487-AR487</f>
        <v>-192502.051131669</v>
      </c>
      <c r="AU487" s="0" t="n">
        <f aca="true">RAND()</f>
        <v>0.424596874576212</v>
      </c>
      <c r="AV487" s="0" t="n">
        <f aca="true">RAND()</f>
        <v>0.772402143475541</v>
      </c>
      <c r="AW487" s="0" t="n">
        <f aca="true">RAND()</f>
        <v>0.773099268116083</v>
      </c>
      <c r="AX487" s="0" t="n">
        <f aca="true">RAND()</f>
        <v>0.520332716588757</v>
      </c>
      <c r="AY487" s="0" t="n">
        <f aca="true">RAND()</f>
        <v>0.101910152748581</v>
      </c>
      <c r="AZ487" s="0" t="n">
        <f aca="true">RAND()</f>
        <v>0.966697723833407</v>
      </c>
    </row>
    <row r="488" customFormat="false" ht="15" hidden="false" customHeight="false" outlineLevel="0" collapsed="false">
      <c r="AK488" s="0" t="n">
        <v>475</v>
      </c>
      <c r="AL488" s="0" t="n">
        <f aca="false">IFERROR(IF(AU488&lt;($AM$6-$AL$6)/($AN$6-$AL$6),$AL$6+SQRT(AU488*($AN$6-$AL$6)*($AM$6-$AL$6)),$AN$6-SQRT((1-AU488)*($AN$6-$AL$6)*($AN$6-$AM$6))),$AM$6)</f>
        <v>4.94782642909506</v>
      </c>
      <c r="AM488" s="0" t="n">
        <f aca="false">IFERROR(IF(AV488&lt;($AM$7-$AL$7)/($AN$7-$AL$7),$AL$7+SQRT(AV488*($AN$7-$AL$7)*($AM$7-$AL$7)),$AN$7-SQRT((1-AV488)*($AN$7-$AL$7)*($AN$7-$AM$7))),$AM$7)</f>
        <v>0.902151426216903</v>
      </c>
      <c r="AN488" s="0" t="n">
        <f aca="false">IFERROR(IF(AW488&lt;($AM$8-$AL$8)/($AN$8-$AL$8),$AL$8+SQRT(AW488*($AN$8-$AL$8)*($AM$8-$AL$8)),$AN$8-SQRT((1-AW488)*($AN$8-$AL$8)*($AN$8-$AM$8))),$AM$8)</f>
        <v>1.01725705444209</v>
      </c>
      <c r="AO488" s="0" t="n">
        <f aca="false">IFERROR(IF(AX488&lt;($AM$9-$AL$9)/($AN$9-$AL$9),$AL$9+SQRT(AX488*($AN$9-$AL$9)*($AM$9-$AL$9)),$AN$9-SQRT((1-AX488)*($AN$9-$AL$9)*($AN$9-$AM$9))),$AM$9)</f>
        <v>1.50117350490739</v>
      </c>
      <c r="AP488" s="0" t="n">
        <f aca="false">IFERROR(IF(AY488&lt;($AM$10-$AL$10)/($AN$10-$AL$10),$AL$10+SQRT(AY488*($AN$10-$AL$10)*($AM$10-$AL$10)),$AN$10-SQRT((1-AY488)*($AN$10-$AL$10)*($AN$10-$AM$10))),$AM$10)</f>
        <v>0.53213464515207</v>
      </c>
      <c r="AQ488" s="0" t="n">
        <f aca="false">IFERROR(IF(AZ488&lt;($AM$11-$AL$11)/($AN$11-$AL$11),$AL$11+SQRT(AZ488*($AN$11-$AL$11)*($AM$11-$AL$11)),$AN$11-SQRT((1-AZ488)*($AN$11-$AL$11)*($AN$11-$AM$11))),$AM$11)</f>
        <v>0.590383394284851</v>
      </c>
      <c r="AR488" s="0" t="n">
        <f aca="false">SUMPRODUCT((B24:B31&lt;=$B$6)*(C24:C31*AM488+D24:D31*AO488*$B$8*AQ488)/(1+AL488/100)^B24:B31)+C32*AM488*AP488/(1+AL488/100)^$B$6</f>
        <v>7192710.09619427</v>
      </c>
      <c r="AS488" s="0" t="n">
        <f aca="false">SUMPRODUCT((K24:K26&lt;=$B$6)*(L24:L26*AN488+M24:M26*AO488*$B$8*AQ488)/(1+AL488/100)^K24:K26)+L27*AN488*AP488/(1+AL488/100)^$B$6</f>
        <v>8597431.07336593</v>
      </c>
      <c r="AT488" s="0" t="n">
        <f aca="false">AS488-AR488</f>
        <v>1404720.97717166</v>
      </c>
      <c r="AU488" s="0" t="n">
        <f aca="true">RAND()</f>
        <v>0.789429181743964</v>
      </c>
      <c r="AV488" s="0" t="n">
        <f aca="true">RAND()</f>
        <v>0.11594348753497</v>
      </c>
      <c r="AW488" s="0" t="n">
        <f aca="true">RAND()</f>
        <v>0.518495300382456</v>
      </c>
      <c r="AX488" s="0" t="n">
        <f aca="true">RAND()</f>
        <v>0.834114751862417</v>
      </c>
      <c r="AY488" s="0" t="n">
        <f aca="true">RAND()</f>
        <v>0.00413054167619786</v>
      </c>
      <c r="AZ488" s="0" t="n">
        <f aca="true">RAND()</f>
        <v>0.344173533373027</v>
      </c>
    </row>
    <row r="489" customFormat="false" ht="15" hidden="false" customHeight="false" outlineLevel="0" collapsed="false">
      <c r="AK489" s="0" t="n">
        <v>476</v>
      </c>
      <c r="AL489" s="0" t="n">
        <f aca="false">IFERROR(IF(AU489&lt;($AM$6-$AL$6)/($AN$6-$AL$6),$AL$6+SQRT(AU489*($AN$6-$AL$6)*($AM$6-$AL$6)),$AN$6-SQRT((1-AU489)*($AN$6-$AL$6)*($AN$6-$AM$6))),$AM$6)</f>
        <v>4.20799195090402</v>
      </c>
      <c r="AM489" s="0" t="n">
        <f aca="false">IFERROR(IF(AV489&lt;($AM$7-$AL$7)/($AN$7-$AL$7),$AL$7+SQRT(AV489*($AN$7-$AL$7)*($AM$7-$AL$7)),$AN$7-SQRT((1-AV489)*($AN$7-$AL$7)*($AN$7-$AM$7))),$AM$7)</f>
        <v>0.91712139847219</v>
      </c>
      <c r="AN489" s="0" t="n">
        <f aca="false">IFERROR(IF(AW489&lt;($AM$8-$AL$8)/($AN$8-$AL$8),$AL$8+SQRT(AW489*($AN$8-$AL$8)*($AM$8-$AL$8)),$AN$8-SQRT((1-AW489)*($AN$8-$AL$8)*($AN$8-$AM$8))),$AM$8)</f>
        <v>0.991002451602553</v>
      </c>
      <c r="AO489" s="0" t="n">
        <f aca="false">IFERROR(IF(AX489&lt;($AM$9-$AL$9)/($AN$9-$AL$9),$AL$9+SQRT(AX489*($AN$9-$AL$9)*($AM$9-$AL$9)),$AN$9-SQRT((1-AX489)*($AN$9-$AL$9)*($AN$9-$AM$9))),$AM$9)</f>
        <v>1.65531515655514</v>
      </c>
      <c r="AP489" s="0" t="n">
        <f aca="false">IFERROR(IF(AY489&lt;($AM$10-$AL$10)/($AN$10-$AL$10),$AL$10+SQRT(AY489*($AN$10-$AL$10)*($AM$10-$AL$10)),$AN$10-SQRT((1-AY489)*($AN$10-$AL$10)*($AN$10-$AM$10))),$AM$10)</f>
        <v>0.806731149501015</v>
      </c>
      <c r="AQ489" s="0" t="n">
        <f aca="false">IFERROR(IF(AZ489&lt;($AM$11-$AL$11)/($AN$11-$AL$11),$AL$11+SQRT(AZ489*($AN$11-$AL$11)*($AM$11-$AL$11)),$AN$11-SQRT((1-AZ489)*($AN$11-$AL$11)*($AN$11-$AM$11))),$AM$11)</f>
        <v>0.434669841830913</v>
      </c>
      <c r="AR489" s="0" t="n">
        <f aca="false">SUMPRODUCT((B24:B31&lt;=$B$6)*(C24:C31*AM489+D24:D31*AO489*$B$8*AQ489)/(1+AL489/100)^B24:B31)+C32*AM489*AP489/(1+AL489/100)^$B$6</f>
        <v>7517757.10117962</v>
      </c>
      <c r="AS489" s="0" t="n">
        <f aca="false">SUMPRODUCT((K24:K26&lt;=$B$6)*(L24:L26*AN489+M24:M26*AO489*$B$8*AQ489)/(1+AL489/100)^K24:K26)+L27*AN489*AP489/(1+AL489/100)^$B$6</f>
        <v>8188586.138061</v>
      </c>
      <c r="AT489" s="0" t="n">
        <f aca="false">AS489-AR489</f>
        <v>670829.03688138</v>
      </c>
      <c r="AU489" s="0" t="n">
        <f aca="true">RAND()</f>
        <v>0.610234552689163</v>
      </c>
      <c r="AV489" s="0" t="n">
        <f aca="true">RAND()</f>
        <v>0.152415799778684</v>
      </c>
      <c r="AW489" s="0" t="n">
        <f aca="true">RAND()</f>
        <v>0.405354850202061</v>
      </c>
      <c r="AX489" s="0" t="n">
        <f aca="true">RAND()</f>
        <v>0.920794905799596</v>
      </c>
      <c r="AY489" s="0" t="n">
        <f aca="true">RAND()</f>
        <v>0.376335992296856</v>
      </c>
      <c r="AZ489" s="0" t="n">
        <f aca="true">RAND()</f>
        <v>0.0740243522398496</v>
      </c>
    </row>
    <row r="490" customFormat="false" ht="15" hidden="false" customHeight="false" outlineLevel="0" collapsed="false">
      <c r="AK490" s="0" t="n">
        <v>477</v>
      </c>
      <c r="AL490" s="0" t="n">
        <f aca="false">IFERROR(IF(AU490&lt;($AM$6-$AL$6)/($AN$6-$AL$6),$AL$6+SQRT(AU490*($AN$6-$AL$6)*($AM$6-$AL$6)),$AN$6-SQRT((1-AU490)*($AN$6-$AL$6)*($AN$6-$AM$6))),$AM$6)</f>
        <v>5.13114807323943</v>
      </c>
      <c r="AM490" s="0" t="n">
        <f aca="false">IFERROR(IF(AV490&lt;($AM$7-$AL$7)/($AN$7-$AL$7),$AL$7+SQRT(AV490*($AN$7-$AL$7)*($AM$7-$AL$7)),$AN$7-SQRT((1-AV490)*($AN$7-$AL$7)*($AN$7-$AM$7))),$AM$7)</f>
        <v>0.959754784826944</v>
      </c>
      <c r="AN490" s="0" t="n">
        <f aca="false">IFERROR(IF(AW490&lt;($AM$8-$AL$8)/($AN$8-$AL$8),$AL$8+SQRT(AW490*($AN$8-$AL$8)*($AM$8-$AL$8)),$AN$8-SQRT((1-AW490)*($AN$8-$AL$8)*($AN$8-$AM$8))),$AM$8)</f>
        <v>1.11574082150703</v>
      </c>
      <c r="AO490" s="0" t="n">
        <f aca="false">IFERROR(IF(AX490&lt;($AM$9-$AL$9)/($AN$9-$AL$9),$AL$9+SQRT(AX490*($AN$9-$AL$9)*($AM$9-$AL$9)),$AN$9-SQRT((1-AX490)*($AN$9-$AL$9)*($AN$9-$AM$9))),$AM$9)</f>
        <v>1.31083810680259</v>
      </c>
      <c r="AP490" s="0" t="n">
        <f aca="false">IFERROR(IF(AY490&lt;($AM$10-$AL$10)/($AN$10-$AL$10),$AL$10+SQRT(AY490*($AN$10-$AL$10)*($AM$10-$AL$10)),$AN$10-SQRT((1-AY490)*($AN$10-$AL$10)*($AN$10-$AM$10))),$AM$10)</f>
        <v>0.922997554140482</v>
      </c>
      <c r="AQ490" s="0" t="n">
        <f aca="false">IFERROR(IF(AZ490&lt;($AM$11-$AL$11)/($AN$11-$AL$11),$AL$11+SQRT(AZ490*($AN$11-$AL$11)*($AM$11-$AL$11)),$AN$11-SQRT((1-AZ490)*($AN$11-$AL$11)*($AN$11-$AM$11))),$AM$11)</f>
        <v>0.449051095358341</v>
      </c>
      <c r="AR490" s="0" t="n">
        <f aca="false">SUMPRODUCT((B24:B31&lt;=$B$6)*(C24:C31*AM490+D24:D31*AO490*$B$8*AQ490)/(1+AL490/100)^B24:B31)+C32*AM490*AP490/(1+AL490/100)^$B$6</f>
        <v>7480504.97210489</v>
      </c>
      <c r="AS490" s="0" t="n">
        <f aca="false">SUMPRODUCT((K24:K26&lt;=$B$6)*(L24:L26*AN490+M24:M26*AO490*$B$8*AQ490)/(1+AL490/100)^K24:K26)+L27*AN490*AP490/(1+AL490/100)^$B$6</f>
        <v>9199406.11348779</v>
      </c>
      <c r="AT490" s="0" t="n">
        <f aca="false">AS490-AR490</f>
        <v>1718901.14138289</v>
      </c>
      <c r="AU490" s="0" t="n">
        <f aca="true">RAND()</f>
        <v>0.825369623792165</v>
      </c>
      <c r="AV490" s="0" t="n">
        <f aca="true">RAND()</f>
        <v>0.283573236390036</v>
      </c>
      <c r="AW490" s="0" t="n">
        <f aca="true">RAND()</f>
        <v>0.839773093247926</v>
      </c>
      <c r="AX490" s="0" t="n">
        <f aca="true">RAND()</f>
        <v>0.683370589976374</v>
      </c>
      <c r="AY490" s="0" t="n">
        <f aca="true">RAND()</f>
        <v>0.715707723235319</v>
      </c>
      <c r="AZ490" s="0" t="n">
        <f aca="true">RAND()</f>
        <v>0.090678485826617</v>
      </c>
    </row>
    <row r="491" customFormat="false" ht="15" hidden="false" customHeight="false" outlineLevel="0" collapsed="false">
      <c r="AK491" s="0" t="n">
        <v>478</v>
      </c>
      <c r="AL491" s="0" t="n">
        <f aca="false">IFERROR(IF(AU491&lt;($AM$6-$AL$6)/($AN$6-$AL$6),$AL$6+SQRT(AU491*($AN$6-$AL$6)*($AM$6-$AL$6)),$AN$6-SQRT((1-AU491)*($AN$6-$AL$6)*($AN$6-$AM$6))),$AM$6)</f>
        <v>4.06155709013283</v>
      </c>
      <c r="AM491" s="0" t="n">
        <f aca="false">IFERROR(IF(AV491&lt;($AM$7-$AL$7)/($AN$7-$AL$7),$AL$7+SQRT(AV491*($AN$7-$AL$7)*($AM$7-$AL$7)),$AN$7-SQRT((1-AV491)*($AN$7-$AL$7)*($AN$7-$AM$7))),$AM$7)</f>
        <v>1.11791877729262</v>
      </c>
      <c r="AN491" s="0" t="n">
        <f aca="false">IFERROR(IF(AW491&lt;($AM$8-$AL$8)/($AN$8-$AL$8),$AL$8+SQRT(AW491*($AN$8-$AL$8)*($AM$8-$AL$8)),$AN$8-SQRT((1-AW491)*($AN$8-$AL$8)*($AN$8-$AM$8))),$AM$8)</f>
        <v>0.869406533887956</v>
      </c>
      <c r="AO491" s="0" t="n">
        <f aca="false">IFERROR(IF(AX491&lt;($AM$9-$AL$9)/($AN$9-$AL$9),$AL$9+SQRT(AX491*($AN$9-$AL$9)*($AM$9-$AL$9)),$AN$9-SQRT((1-AX491)*($AN$9-$AL$9)*($AN$9-$AM$9))),$AM$9)</f>
        <v>0.976854545551063</v>
      </c>
      <c r="AP491" s="0" t="n">
        <f aca="false">IFERROR(IF(AY491&lt;($AM$10-$AL$10)/($AN$10-$AL$10),$AL$10+SQRT(AY491*($AN$10-$AL$10)*($AM$10-$AL$10)),$AN$10-SQRT((1-AY491)*($AN$10-$AL$10)*($AN$10-$AM$10))),$AM$10)</f>
        <v>0.773269502765435</v>
      </c>
      <c r="AQ491" s="0" t="n">
        <f aca="false">IFERROR(IF(AZ491&lt;($AM$11-$AL$11)/($AN$11-$AL$11),$AL$11+SQRT(AZ491*($AN$11-$AL$11)*($AM$11-$AL$11)),$AN$11-SQRT((1-AZ491)*($AN$11-$AL$11)*($AN$11-$AM$11))),$AM$11)</f>
        <v>0.554348096162029</v>
      </c>
      <c r="AR491" s="0" t="n">
        <f aca="false">SUMPRODUCT((B24:B31&lt;=$B$6)*(C24:C31*AM491+D24:D31*AO491*$B$8*AQ491)/(1+AL491/100)^B24:B31)+C32*AM491*AP491/(1+AL491/100)^$B$6</f>
        <v>9146402.9800498</v>
      </c>
      <c r="AS491" s="0" t="n">
        <f aca="false">SUMPRODUCT((K24:K26&lt;=$B$6)*(L24:L26*AN491+M24:M26*AO491*$B$8*AQ491)/(1+AL491/100)^K24:K26)+L27*AN491*AP491/(1+AL491/100)^$B$6</f>
        <v>7185632.41691382</v>
      </c>
      <c r="AT491" s="0" t="n">
        <f aca="false">AS491-AR491</f>
        <v>-1960770.56313598</v>
      </c>
      <c r="AU491" s="0" t="n">
        <f aca="true">RAND()</f>
        <v>0.568277663272568</v>
      </c>
      <c r="AV491" s="0" t="n">
        <f aca="true">RAND()</f>
        <v>0.844929338738883</v>
      </c>
      <c r="AW491" s="0" t="n">
        <f aca="true">RAND()</f>
        <v>0.0535251882926666</v>
      </c>
      <c r="AX491" s="0" t="n">
        <f aca="true">RAND()</f>
        <v>0.303187010150282</v>
      </c>
      <c r="AY491" s="0" t="n">
        <f aca="true">RAND()</f>
        <v>0.298704884566672</v>
      </c>
      <c r="AZ491" s="0" t="n">
        <f aca="true">RAND()</f>
        <v>0.264052873556117</v>
      </c>
    </row>
    <row r="492" customFormat="false" ht="15" hidden="false" customHeight="false" outlineLevel="0" collapsed="false">
      <c r="AK492" s="0" t="n">
        <v>479</v>
      </c>
      <c r="AL492" s="0" t="n">
        <f aca="false">IFERROR(IF(AU492&lt;($AM$6-$AL$6)/($AN$6-$AL$6),$AL$6+SQRT(AU492*($AN$6-$AL$6)*($AM$6-$AL$6)),$AN$6-SQRT((1-AU492)*($AN$6-$AL$6)*($AN$6-$AM$6))),$AM$6)</f>
        <v>3.43442234162354</v>
      </c>
      <c r="AM492" s="0" t="n">
        <f aca="false">IFERROR(IF(AV492&lt;($AM$7-$AL$7)/($AN$7-$AL$7),$AL$7+SQRT(AV492*($AN$7-$AL$7)*($AM$7-$AL$7)),$AN$7-SQRT((1-AV492)*($AN$7-$AL$7)*($AN$7-$AM$7))),$AM$7)</f>
        <v>1.11023801390606</v>
      </c>
      <c r="AN492" s="0" t="n">
        <f aca="false">IFERROR(IF(AW492&lt;($AM$8-$AL$8)/($AN$8-$AL$8),$AL$8+SQRT(AW492*($AN$8-$AL$8)*($AM$8-$AL$8)),$AN$8-SQRT((1-AW492)*($AN$8-$AL$8)*($AN$8-$AM$8))),$AM$8)</f>
        <v>1.02198143795248</v>
      </c>
      <c r="AO492" s="0" t="n">
        <f aca="false">IFERROR(IF(AX492&lt;($AM$9-$AL$9)/($AN$9-$AL$9),$AL$9+SQRT(AX492*($AN$9-$AL$9)*($AM$9-$AL$9)),$AN$9-SQRT((1-AX492)*($AN$9-$AL$9)*($AN$9-$AM$9))),$AM$9)</f>
        <v>0.759829259901048</v>
      </c>
      <c r="AP492" s="0" t="n">
        <f aca="false">IFERROR(IF(AY492&lt;($AM$10-$AL$10)/($AN$10-$AL$10),$AL$10+SQRT(AY492*($AN$10-$AL$10)*($AM$10-$AL$10)),$AN$10-SQRT((1-AY492)*($AN$10-$AL$10)*($AN$10-$AM$10))),$AM$10)</f>
        <v>0.797343851353121</v>
      </c>
      <c r="AQ492" s="0" t="n">
        <f aca="false">IFERROR(IF(AZ492&lt;($AM$11-$AL$11)/($AN$11-$AL$11),$AL$11+SQRT(AZ492*($AN$11-$AL$11)*($AM$11-$AL$11)),$AN$11-SQRT((1-AZ492)*($AN$11-$AL$11)*($AN$11-$AM$11))),$AM$11)</f>
        <v>0.789498695017315</v>
      </c>
      <c r="AR492" s="0" t="n">
        <f aca="false">SUMPRODUCT((B24:B31&lt;=$B$6)*(C24:C31*AM492+D24:D31*AO492*$B$8*AQ492)/(1+AL492/100)^B24:B31)+C32*AM492*AP492/(1+AL492/100)^$B$6</f>
        <v>9409129.2310091</v>
      </c>
      <c r="AS492" s="0" t="n">
        <f aca="false">SUMPRODUCT((K24:K26&lt;=$B$6)*(L24:L26*AN492+M24:M26*AO492*$B$8*AQ492)/(1+AL492/100)^K24:K26)+L27*AN492*AP492/(1+AL492/100)^$B$6</f>
        <v>8377342.33423719</v>
      </c>
      <c r="AT492" s="0" t="n">
        <f aca="false">AS492-AR492</f>
        <v>-1031786.89677191</v>
      </c>
      <c r="AU492" s="0" t="n">
        <f aca="true">RAND()</f>
        <v>0.364332798104332</v>
      </c>
      <c r="AV492" s="0" t="n">
        <f aca="true">RAND()</f>
        <v>0.826369664382911</v>
      </c>
      <c r="AW492" s="0" t="n">
        <f aca="true">RAND()</f>
        <v>0.537844758771388</v>
      </c>
      <c r="AX492" s="0" t="n">
        <f aca="true">RAND()</f>
        <v>0.0900149924009685</v>
      </c>
      <c r="AY492" s="0" t="n">
        <f aca="true">RAND()</f>
        <v>0.353653463750027</v>
      </c>
      <c r="AZ492" s="0" t="n">
        <f aca="true">RAND()</f>
        <v>0.81913959428811</v>
      </c>
    </row>
    <row r="493" customFormat="false" ht="15" hidden="false" customHeight="false" outlineLevel="0" collapsed="false">
      <c r="AK493" s="0" t="n">
        <v>480</v>
      </c>
      <c r="AL493" s="0" t="n">
        <f aca="false">IFERROR(IF(AU493&lt;($AM$6-$AL$6)/($AN$6-$AL$6),$AL$6+SQRT(AU493*($AN$6-$AL$6)*($AM$6-$AL$6)),$AN$6-SQRT((1-AU493)*($AN$6-$AL$6)*($AN$6-$AM$6))),$AM$6)</f>
        <v>3.48517813596859</v>
      </c>
      <c r="AM493" s="0" t="n">
        <f aca="false">IFERROR(IF(AV493&lt;($AM$7-$AL$7)/($AN$7-$AL$7),$AL$7+SQRT(AV493*($AN$7-$AL$7)*($AM$7-$AL$7)),$AN$7-SQRT((1-AV493)*($AN$7-$AL$7)*($AN$7-$AM$7))),$AM$7)</f>
        <v>1.04296113985542</v>
      </c>
      <c r="AN493" s="0" t="n">
        <f aca="false">IFERROR(IF(AW493&lt;($AM$8-$AL$8)/($AN$8-$AL$8),$AL$8+SQRT(AW493*($AN$8-$AL$8)*($AM$8-$AL$8)),$AN$8-SQRT((1-AW493)*($AN$8-$AL$8)*($AN$8-$AM$8))),$AM$8)</f>
        <v>0.944964593706608</v>
      </c>
      <c r="AO493" s="0" t="n">
        <f aca="false">IFERROR(IF(AX493&lt;($AM$9-$AL$9)/($AN$9-$AL$9),$AL$9+SQRT(AX493*($AN$9-$AL$9)*($AM$9-$AL$9)),$AN$9-SQRT((1-AX493)*($AN$9-$AL$9)*($AN$9-$AM$9))),$AM$9)</f>
        <v>1.10696150285481</v>
      </c>
      <c r="AP493" s="0" t="n">
        <f aca="false">IFERROR(IF(AY493&lt;($AM$10-$AL$10)/($AN$10-$AL$10),$AL$10+SQRT(AY493*($AN$10-$AL$10)*($AM$10-$AL$10)),$AN$10-SQRT((1-AY493)*($AN$10-$AL$10)*($AN$10-$AM$10))),$AM$10)</f>
        <v>0.942113315045131</v>
      </c>
      <c r="AQ493" s="0" t="n">
        <f aca="false">IFERROR(IF(AZ493&lt;($AM$11-$AL$11)/($AN$11-$AL$11),$AL$11+SQRT(AZ493*($AN$11-$AL$11)*($AM$11-$AL$11)),$AN$11-SQRT((1-AZ493)*($AN$11-$AL$11)*($AN$11-$AM$11))),$AM$11)</f>
        <v>0.681330786792049</v>
      </c>
      <c r="AR493" s="0" t="n">
        <f aca="false">SUMPRODUCT((B24:B31&lt;=$B$6)*(C24:C31*AM493+D24:D31*AO493*$B$8*AQ493)/(1+AL493/100)^B24:B31)+C32*AM493*AP493/(1+AL493/100)^$B$6</f>
        <v>8854061.59617744</v>
      </c>
      <c r="AS493" s="0" t="n">
        <f aca="false">SUMPRODUCT((K24:K26&lt;=$B$6)*(L24:L26*AN493+M24:M26*AO493*$B$8*AQ493)/(1+AL493/100)^K24:K26)+L27*AN493*AP493/(1+AL493/100)^$B$6</f>
        <v>7668143.35711053</v>
      </c>
      <c r="AT493" s="0" t="n">
        <f aca="false">AS493-AR493</f>
        <v>-1185918.23906691</v>
      </c>
      <c r="AU493" s="0" t="n">
        <f aca="true">RAND()</f>
        <v>0.382301363206337</v>
      </c>
      <c r="AV493" s="0" t="n">
        <f aca="true">RAND()</f>
        <v>0.618976981244754</v>
      </c>
      <c r="AW493" s="0" t="n">
        <f aca="true">RAND()</f>
        <v>0.233497038094688</v>
      </c>
      <c r="AX493" s="0" t="n">
        <f aca="true">RAND()</f>
        <v>0.468321495077768</v>
      </c>
      <c r="AY493" s="0" t="n">
        <f aca="true">RAND()</f>
        <v>0.781856733360781</v>
      </c>
      <c r="AZ493" s="0" t="n">
        <f aca="true">RAND()</f>
        <v>0.585509928789492</v>
      </c>
    </row>
    <row r="494" customFormat="false" ht="15" hidden="false" customHeight="false" outlineLevel="0" collapsed="false">
      <c r="AK494" s="0" t="n">
        <v>481</v>
      </c>
      <c r="AL494" s="0" t="n">
        <f aca="false">IFERROR(IF(AU494&lt;($AM$6-$AL$6)/($AN$6-$AL$6),$AL$6+SQRT(AU494*($AN$6-$AL$6)*($AM$6-$AL$6)),$AN$6-SQRT((1-AU494)*($AN$6-$AL$6)*($AN$6-$AM$6))),$AM$6)</f>
        <v>2.88778052885398</v>
      </c>
      <c r="AM494" s="0" t="n">
        <f aca="false">IFERROR(IF(AV494&lt;($AM$7-$AL$7)/($AN$7-$AL$7),$AL$7+SQRT(AV494*($AN$7-$AL$7)*($AM$7-$AL$7)),$AN$7-SQRT((1-AV494)*($AN$7-$AL$7)*($AN$7-$AM$7))),$AM$7)</f>
        <v>1.1179053756223</v>
      </c>
      <c r="AN494" s="0" t="n">
        <f aca="false">IFERROR(IF(AW494&lt;($AM$8-$AL$8)/($AN$8-$AL$8),$AL$8+SQRT(AW494*($AN$8-$AL$8)*($AM$8-$AL$8)),$AN$8-SQRT((1-AW494)*($AN$8-$AL$8)*($AN$8-$AM$8))),$AM$8)</f>
        <v>1.03094407083062</v>
      </c>
      <c r="AO494" s="0" t="n">
        <f aca="false">IFERROR(IF(AX494&lt;($AM$9-$AL$9)/($AN$9-$AL$9),$AL$9+SQRT(AX494*($AN$9-$AL$9)*($AM$9-$AL$9)),$AN$9-SQRT((1-AX494)*($AN$9-$AL$9)*($AN$9-$AM$9))),$AM$9)</f>
        <v>0.555461748463994</v>
      </c>
      <c r="AP494" s="0" t="n">
        <f aca="false">IFERROR(IF(AY494&lt;($AM$10-$AL$10)/($AN$10-$AL$10),$AL$10+SQRT(AY494*($AN$10-$AL$10)*($AM$10-$AL$10)),$AN$10-SQRT((1-AY494)*($AN$10-$AL$10)*($AN$10-$AM$10))),$AM$10)</f>
        <v>0.615130448105626</v>
      </c>
      <c r="AQ494" s="0" t="n">
        <f aca="false">IFERROR(IF(AZ494&lt;($AM$11-$AL$11)/($AN$11-$AL$11),$AL$11+SQRT(AZ494*($AN$11-$AL$11)*($AM$11-$AL$11)),$AN$11-SQRT((1-AZ494)*($AN$11-$AL$11)*($AN$11-$AM$11))),$AM$11)</f>
        <v>0.435972232594071</v>
      </c>
      <c r="AR494" s="0" t="n">
        <f aca="false">SUMPRODUCT((B24:B31&lt;=$B$6)*(C24:C31*AM494+D24:D31*AO494*$B$8*AQ494)/(1+AL494/100)^B24:B31)+C32*AM494*AP494/(1+AL494/100)^$B$6</f>
        <v>9688828.51319899</v>
      </c>
      <c r="AS494" s="0" t="n">
        <f aca="false">SUMPRODUCT((K24:K26&lt;=$B$6)*(L24:L26*AN494+M24:M26*AO494*$B$8*AQ494)/(1+AL494/100)^K24:K26)+L27*AN494*AP494/(1+AL494/100)^$B$6</f>
        <v>8520768.42069372</v>
      </c>
      <c r="AT494" s="0" t="n">
        <f aca="false">AS494-AR494</f>
        <v>-1168060.09250526</v>
      </c>
      <c r="AU494" s="0" t="n">
        <f aca="true">RAND()</f>
        <v>0.15763085348245</v>
      </c>
      <c r="AV494" s="0" t="n">
        <f aca="true">RAND()</f>
        <v>0.844897868537895</v>
      </c>
      <c r="AW494" s="0" t="n">
        <f aca="true">RAND()</f>
        <v>0.573462221295481</v>
      </c>
      <c r="AX494" s="0" t="n">
        <f aca="true">RAND()</f>
        <v>0.00410134072357785</v>
      </c>
      <c r="AY494" s="0" t="n">
        <f aca="true">RAND()</f>
        <v>0.0530200803240086</v>
      </c>
      <c r="AZ494" s="0" t="n">
        <f aca="true">RAND()</f>
        <v>0.0754630532106776</v>
      </c>
    </row>
    <row r="495" customFormat="false" ht="15" hidden="false" customHeight="false" outlineLevel="0" collapsed="false">
      <c r="AK495" s="0" t="n">
        <v>482</v>
      </c>
      <c r="AL495" s="0" t="n">
        <f aca="false">IFERROR(IF(AU495&lt;($AM$6-$AL$6)/($AN$6-$AL$6),$AL$6+SQRT(AU495*($AN$6-$AL$6)*($AM$6-$AL$6)),$AN$6-SQRT((1-AU495)*($AN$6-$AL$6)*($AN$6-$AM$6))),$AM$6)</f>
        <v>5.34847800754466</v>
      </c>
      <c r="AM495" s="0" t="n">
        <f aca="false">IFERROR(IF(AV495&lt;($AM$7-$AL$7)/($AN$7-$AL$7),$AL$7+SQRT(AV495*($AN$7-$AL$7)*($AM$7-$AL$7)),$AN$7-SQRT((1-AV495)*($AN$7-$AL$7)*($AN$7-$AM$7))),$AM$7)</f>
        <v>0.945440691623839</v>
      </c>
      <c r="AN495" s="0" t="n">
        <f aca="false">IFERROR(IF(AW495&lt;($AM$8-$AL$8)/($AN$8-$AL$8),$AL$8+SQRT(AW495*($AN$8-$AL$8)*($AM$8-$AL$8)),$AN$8-SQRT((1-AW495)*($AN$8-$AL$8)*($AN$8-$AM$8))),$AM$8)</f>
        <v>1.17311536076926</v>
      </c>
      <c r="AO495" s="0" t="n">
        <f aca="false">IFERROR(IF(AX495&lt;($AM$9-$AL$9)/($AN$9-$AL$9),$AL$9+SQRT(AX495*($AN$9-$AL$9)*($AM$9-$AL$9)),$AN$9-SQRT((1-AX495)*($AN$9-$AL$9)*($AN$9-$AM$9))),$AM$9)</f>
        <v>1.05863364228204</v>
      </c>
      <c r="AP495" s="0" t="n">
        <f aca="false">IFERROR(IF(AY495&lt;($AM$10-$AL$10)/($AN$10-$AL$10),$AL$10+SQRT(AY495*($AN$10-$AL$10)*($AM$10-$AL$10)),$AN$10-SQRT((1-AY495)*($AN$10-$AL$10)*($AN$10-$AM$10))),$AM$10)</f>
        <v>0.840184831071248</v>
      </c>
      <c r="AQ495" s="0" t="n">
        <f aca="false">IFERROR(IF(AZ495&lt;($AM$11-$AL$11)/($AN$11-$AL$11),$AL$11+SQRT(AZ495*($AN$11-$AL$11)*($AM$11-$AL$11)),$AN$11-SQRT((1-AZ495)*($AN$11-$AL$11)*($AN$11-$AM$11))),$AM$11)</f>
        <v>0.834458643085313</v>
      </c>
      <c r="AR495" s="0" t="n">
        <f aca="false">SUMPRODUCT((B24:B31&lt;=$B$6)*(C24:C31*AM495+D24:D31*AO495*$B$8*AQ495)/(1+AL495/100)^B24:B31)+C32*AM495*AP495/(1+AL495/100)^$B$6</f>
        <v>7372127.46656352</v>
      </c>
      <c r="AS495" s="0" t="n">
        <f aca="false">SUMPRODUCT((K24:K26&lt;=$B$6)*(L24:L26*AN495+M24:M26*AO495*$B$8*AQ495)/(1+AL495/100)^K24:K26)+L27*AN495*AP495/(1+AL495/100)^$B$6</f>
        <v>9749343.85127834</v>
      </c>
      <c r="AT495" s="0" t="n">
        <f aca="false">AS495-AR495</f>
        <v>2377216.38471482</v>
      </c>
      <c r="AU495" s="0" t="n">
        <f aca="true">RAND()</f>
        <v>0.863623755421817</v>
      </c>
      <c r="AV495" s="0" t="n">
        <f aca="true">RAND()</f>
        <v>0.235033275333564</v>
      </c>
      <c r="AW495" s="0" t="n">
        <f aca="true">RAND()</f>
        <v>0.947455575558745</v>
      </c>
      <c r="AX495" s="0" t="n">
        <f aca="true">RAND()</f>
        <v>0.409219587037887</v>
      </c>
      <c r="AY495" s="0" t="n">
        <f aca="true">RAND()</f>
        <v>0.462902877163893</v>
      </c>
      <c r="AZ495" s="0" t="n">
        <f aca="true">RAND()</f>
        <v>0.888147180207527</v>
      </c>
    </row>
    <row r="496" customFormat="false" ht="15" hidden="false" customHeight="false" outlineLevel="0" collapsed="false">
      <c r="AK496" s="0" t="n">
        <v>483</v>
      </c>
      <c r="AL496" s="0" t="n">
        <f aca="false">IFERROR(IF(AU496&lt;($AM$6-$AL$6)/($AN$6-$AL$6),$AL$6+SQRT(AU496*($AN$6-$AL$6)*($AM$6-$AL$6)),$AN$6-SQRT((1-AU496)*($AN$6-$AL$6)*($AN$6-$AM$6))),$AM$6)</f>
        <v>5.28035281994853</v>
      </c>
      <c r="AM496" s="0" t="n">
        <f aca="false">IFERROR(IF(AV496&lt;($AM$7-$AL$7)/($AN$7-$AL$7),$AL$7+SQRT(AV496*($AN$7-$AL$7)*($AM$7-$AL$7)),$AN$7-SQRT((1-AV496)*($AN$7-$AL$7)*($AN$7-$AM$7))),$AM$7)</f>
        <v>1.14689391558144</v>
      </c>
      <c r="AN496" s="0" t="n">
        <f aca="false">IFERROR(IF(AW496&lt;($AM$8-$AL$8)/($AN$8-$AL$8),$AL$8+SQRT(AW496*($AN$8-$AL$8)*($AM$8-$AL$8)),$AN$8-SQRT((1-AW496)*($AN$8-$AL$8)*($AN$8-$AM$8))),$AM$8)</f>
        <v>1.1027570646629</v>
      </c>
      <c r="AO496" s="0" t="n">
        <f aca="false">IFERROR(IF(AX496&lt;($AM$9-$AL$9)/($AN$9-$AL$9),$AL$9+SQRT(AX496*($AN$9-$AL$9)*($AM$9-$AL$9)),$AN$9-SQRT((1-AX496)*($AN$9-$AL$9)*($AN$9-$AM$9))),$AM$9)</f>
        <v>1.95401219443007</v>
      </c>
      <c r="AP496" s="0" t="n">
        <f aca="false">IFERROR(IF(AY496&lt;($AM$10-$AL$10)/($AN$10-$AL$10),$AL$10+SQRT(AY496*($AN$10-$AL$10)*($AM$10-$AL$10)),$AN$10-SQRT((1-AY496)*($AN$10-$AL$10)*($AN$10-$AM$10))),$AM$10)</f>
        <v>0.933574073704648</v>
      </c>
      <c r="AQ496" s="0" t="n">
        <f aca="false">IFERROR(IF(AZ496&lt;($AM$11-$AL$11)/($AN$11-$AL$11),$AL$11+SQRT(AZ496*($AN$11-$AL$11)*($AM$11-$AL$11)),$AN$11-SQRT((1-AZ496)*($AN$11-$AL$11)*($AN$11-$AM$11))),$AM$11)</f>
        <v>0.560043140494683</v>
      </c>
      <c r="AR496" s="0" t="n">
        <f aca="false">SUMPRODUCT((B24:B31&lt;=$B$6)*(C24:C31*AM496+D24:D31*AO496*$B$8*AQ496)/(1+AL496/100)^B24:B31)+C32*AM496*AP496/(1+AL496/100)^$B$6</f>
        <v>8968614.29368445</v>
      </c>
      <c r="AS496" s="0" t="n">
        <f aca="false">SUMPRODUCT((K24:K26&lt;=$B$6)*(L24:L26*AN496+M24:M26*AO496*$B$8*AQ496)/(1+AL496/100)^K24:K26)+L27*AN496*AP496/(1+AL496/100)^$B$6</f>
        <v>9133210.28334276</v>
      </c>
      <c r="AT496" s="0" t="n">
        <f aca="false">AS496-AR496</f>
        <v>164595.989658304</v>
      </c>
      <c r="AU496" s="0" t="n">
        <f aca="true">RAND()</f>
        <v>0.852140678807051</v>
      </c>
      <c r="AV496" s="0" t="n">
        <f aca="true">RAND()</f>
        <v>0.905503425385544</v>
      </c>
      <c r="AW496" s="0" t="n">
        <f aca="true">RAND()</f>
        <v>0.807284604385016</v>
      </c>
      <c r="AX496" s="0" t="n">
        <f aca="true">RAND()</f>
        <v>0.998590081159242</v>
      </c>
      <c r="AY496" s="0" t="n">
        <f aca="true">RAND()</f>
        <v>0.751945909555373</v>
      </c>
      <c r="AZ496" s="0" t="n">
        <f aca="true">RAND()</f>
        <v>0.276009938442194</v>
      </c>
    </row>
    <row r="497" customFormat="false" ht="15" hidden="false" customHeight="false" outlineLevel="0" collapsed="false">
      <c r="AK497" s="0" t="n">
        <v>484</v>
      </c>
      <c r="AL497" s="0" t="n">
        <f aca="false">IFERROR(IF(AU497&lt;($AM$6-$AL$6)/($AN$6-$AL$6),$AL$6+SQRT(AU497*($AN$6-$AL$6)*($AM$6-$AL$6)),$AN$6-SQRT((1-AU497)*($AN$6-$AL$6)*($AN$6-$AM$6))),$AM$6)</f>
        <v>4.9503805361451</v>
      </c>
      <c r="AM497" s="0" t="n">
        <f aca="false">IFERROR(IF(AV497&lt;($AM$7-$AL$7)/($AN$7-$AL$7),$AL$7+SQRT(AV497*($AN$7-$AL$7)*($AM$7-$AL$7)),$AN$7-SQRT((1-AV497)*($AN$7-$AL$7)*($AN$7-$AM$7))),$AM$7)</f>
        <v>1.15921655400624</v>
      </c>
      <c r="AN497" s="0" t="n">
        <f aca="false">IFERROR(IF(AW497&lt;($AM$8-$AL$8)/($AN$8-$AL$8),$AL$8+SQRT(AW497*($AN$8-$AL$8)*($AM$8-$AL$8)),$AN$8-SQRT((1-AW497)*($AN$8-$AL$8)*($AN$8-$AM$8))),$AM$8)</f>
        <v>0.943714237624359</v>
      </c>
      <c r="AO497" s="0" t="n">
        <f aca="false">IFERROR(IF(AX497&lt;($AM$9-$AL$9)/($AN$9-$AL$9),$AL$9+SQRT(AX497*($AN$9-$AL$9)*($AM$9-$AL$9)),$AN$9-SQRT((1-AX497)*($AN$9-$AL$9)*($AN$9-$AM$9))),$AM$9)</f>
        <v>1.02347717786677</v>
      </c>
      <c r="AP497" s="0" t="n">
        <f aca="false">IFERROR(IF(AY497&lt;($AM$10-$AL$10)/($AN$10-$AL$10),$AL$10+SQRT(AY497*($AN$10-$AL$10)*($AM$10-$AL$10)),$AN$10-SQRT((1-AY497)*($AN$10-$AL$10)*($AN$10-$AM$10))),$AM$10)</f>
        <v>0.995535322649057</v>
      </c>
      <c r="AQ497" s="0" t="n">
        <f aca="false">IFERROR(IF(AZ497&lt;($AM$11-$AL$11)/($AN$11-$AL$11),$AL$11+SQRT(AZ497*($AN$11-$AL$11)*($AM$11-$AL$11)),$AN$11-SQRT((1-AZ497)*($AN$11-$AL$11)*($AN$11-$AM$11))),$AM$11)</f>
        <v>0.472718400262702</v>
      </c>
      <c r="AR497" s="0" t="n">
        <f aca="false">SUMPRODUCT((B24:B31&lt;=$B$6)*(C24:C31*AM497+D24:D31*AO497*$B$8*AQ497)/(1+AL497/100)^B24:B31)+C32*AM497*AP497/(1+AL497/100)^$B$6</f>
        <v>9049350.60604923</v>
      </c>
      <c r="AS497" s="0" t="n">
        <f aca="false">SUMPRODUCT((K24:K26&lt;=$B$6)*(L24:L26*AN497+M24:M26*AO497*$B$8*AQ497)/(1+AL497/100)^K24:K26)+L27*AN497*AP497/(1+AL497/100)^$B$6</f>
        <v>7734750.27173596</v>
      </c>
      <c r="AT497" s="0" t="n">
        <f aca="false">AS497-AR497</f>
        <v>-1314600.33431327</v>
      </c>
      <c r="AU497" s="0" t="n">
        <f aca="true">RAND()</f>
        <v>0.789953002669358</v>
      </c>
      <c r="AV497" s="0" t="n">
        <f aca="true">RAND()</f>
        <v>0.926741030519981</v>
      </c>
      <c r="AW497" s="0" t="n">
        <f aca="true">RAND()</f>
        <v>0.229486467732787</v>
      </c>
      <c r="AX497" s="0" t="n">
        <f aca="true">RAND()</f>
        <v>0.364268785235299</v>
      </c>
      <c r="AY497" s="0" t="n">
        <f aca="true">RAND()</f>
        <v>0.982221023971619</v>
      </c>
      <c r="AZ497" s="0" t="n">
        <f aca="true">RAND()</f>
        <v>0.121761819548191</v>
      </c>
    </row>
    <row r="498" customFormat="false" ht="15" hidden="false" customHeight="false" outlineLevel="0" collapsed="false">
      <c r="AK498" s="0" t="n">
        <v>485</v>
      </c>
      <c r="AL498" s="0" t="n">
        <f aca="false">IFERROR(IF(AU498&lt;($AM$6-$AL$6)/($AN$6-$AL$6),$AL$6+SQRT(AU498*($AN$6-$AL$6)*($AM$6-$AL$6)),$AN$6-SQRT((1-AU498)*($AN$6-$AL$6)*($AN$6-$AM$6))),$AM$6)</f>
        <v>3.6262981951572</v>
      </c>
      <c r="AM498" s="0" t="n">
        <f aca="false">IFERROR(IF(AV498&lt;($AM$7-$AL$7)/($AN$7-$AL$7),$AL$7+SQRT(AV498*($AN$7-$AL$7)*($AM$7-$AL$7)),$AN$7-SQRT((1-AV498)*($AN$7-$AL$7)*($AN$7-$AM$7))),$AM$7)</f>
        <v>1.09220840269655</v>
      </c>
      <c r="AN498" s="0" t="n">
        <f aca="false">IFERROR(IF(AW498&lt;($AM$8-$AL$8)/($AN$8-$AL$8),$AL$8+SQRT(AW498*($AN$8-$AL$8)*($AM$8-$AL$8)),$AN$8-SQRT((1-AW498)*($AN$8-$AL$8)*($AN$8-$AM$8))),$AM$8)</f>
        <v>1.01314951873221</v>
      </c>
      <c r="AO498" s="0" t="n">
        <f aca="false">IFERROR(IF(AX498&lt;($AM$9-$AL$9)/($AN$9-$AL$9),$AL$9+SQRT(AX498*($AN$9-$AL$9)*($AM$9-$AL$9)),$AN$9-SQRT((1-AX498)*($AN$9-$AL$9)*($AN$9-$AM$9))),$AM$9)</f>
        <v>1.38088946409593</v>
      </c>
      <c r="AP498" s="0" t="n">
        <f aca="false">IFERROR(IF(AY498&lt;($AM$10-$AL$10)/($AN$10-$AL$10),$AL$10+SQRT(AY498*($AN$10-$AL$10)*($AM$10-$AL$10)),$AN$10-SQRT((1-AY498)*($AN$10-$AL$10)*($AN$10-$AM$10))),$AM$10)</f>
        <v>0.834480058681555</v>
      </c>
      <c r="AQ498" s="0" t="n">
        <f aca="false">IFERROR(IF(AZ498&lt;($AM$11-$AL$11)/($AN$11-$AL$11),$AL$11+SQRT(AZ498*($AN$11-$AL$11)*($AM$11-$AL$11)),$AN$11-SQRT((1-AZ498)*($AN$11-$AL$11)*($AN$11-$AM$11))),$AM$11)</f>
        <v>0.601478723817157</v>
      </c>
      <c r="AR498" s="0" t="n">
        <f aca="false">SUMPRODUCT((B24:B31&lt;=$B$6)*(C24:C31*AM498+D24:D31*AO498*$B$8*AQ498)/(1+AL498/100)^B24:B31)+C32*AM498*AP498/(1+AL498/100)^$B$6</f>
        <v>9223505.21933457</v>
      </c>
      <c r="AS498" s="0" t="n">
        <f aca="false">SUMPRODUCT((K24:K26&lt;=$B$6)*(L24:L26*AN498+M24:M26*AO498*$B$8*AQ498)/(1+AL498/100)^K24:K26)+L27*AN498*AP498/(1+AL498/100)^$B$6</f>
        <v>8318128.10921341</v>
      </c>
      <c r="AT498" s="0" t="n">
        <f aca="false">AS498-AR498</f>
        <v>-905377.110121157</v>
      </c>
      <c r="AU498" s="0" t="n">
        <f aca="true">RAND()</f>
        <v>0.430906806600022</v>
      </c>
      <c r="AV498" s="0" t="n">
        <f aca="true">RAND()</f>
        <v>0.778682771737105</v>
      </c>
      <c r="AW498" s="0" t="n">
        <f aca="true">RAND()</f>
        <v>0.5013497735397</v>
      </c>
      <c r="AX498" s="0" t="n">
        <f aca="true">RAND()</f>
        <v>0.744468096221715</v>
      </c>
      <c r="AY498" s="0" t="n">
        <f aca="true">RAND()</f>
        <v>0.447507638622465</v>
      </c>
      <c r="AZ498" s="0" t="n">
        <f aca="true">RAND()</f>
        <v>0.370977228222128</v>
      </c>
    </row>
    <row r="499" customFormat="false" ht="15" hidden="false" customHeight="false" outlineLevel="0" collapsed="false">
      <c r="AK499" s="0" t="n">
        <v>486</v>
      </c>
      <c r="AL499" s="0" t="n">
        <f aca="false">IFERROR(IF(AU499&lt;($AM$6-$AL$6)/($AN$6-$AL$6),$AL$6+SQRT(AU499*($AN$6-$AL$6)*($AM$6-$AL$6)),$AN$6-SQRT((1-AU499)*($AN$6-$AL$6)*($AN$6-$AM$6))),$AM$6)</f>
        <v>2.86137593662762</v>
      </c>
      <c r="AM499" s="0" t="n">
        <f aca="false">IFERROR(IF(AV499&lt;($AM$7-$AL$7)/($AN$7-$AL$7),$AL$7+SQRT(AV499*($AN$7-$AL$7)*($AM$7-$AL$7)),$AN$7-SQRT((1-AV499)*($AN$7-$AL$7)*($AN$7-$AM$7))),$AM$7)</f>
        <v>0.880328827832357</v>
      </c>
      <c r="AN499" s="0" t="n">
        <f aca="false">IFERROR(IF(AW499&lt;($AM$8-$AL$8)/($AN$8-$AL$8),$AL$8+SQRT(AW499*($AN$8-$AL$8)*($AM$8-$AL$8)),$AN$8-SQRT((1-AW499)*($AN$8-$AL$8)*($AN$8-$AM$8))),$AM$8)</f>
        <v>1.22144000463568</v>
      </c>
      <c r="AO499" s="0" t="n">
        <f aca="false">IFERROR(IF(AX499&lt;($AM$9-$AL$9)/($AN$9-$AL$9),$AL$9+SQRT(AX499*($AN$9-$AL$9)*($AM$9-$AL$9)),$AN$9-SQRT((1-AX499)*($AN$9-$AL$9)*($AN$9-$AM$9))),$AM$9)</f>
        <v>0.945552617222425</v>
      </c>
      <c r="AP499" s="0" t="n">
        <f aca="false">IFERROR(IF(AY499&lt;($AM$10-$AL$10)/($AN$10-$AL$10),$AL$10+SQRT(AY499*($AN$10-$AL$10)*($AM$10-$AL$10)),$AN$10-SQRT((1-AY499)*($AN$10-$AL$10)*($AN$10-$AM$10))),$AM$10)</f>
        <v>0.571989069146375</v>
      </c>
      <c r="AQ499" s="0" t="n">
        <f aca="false">IFERROR(IF(AZ499&lt;($AM$11-$AL$11)/($AN$11-$AL$11),$AL$11+SQRT(AZ499*($AN$11-$AL$11)*($AM$11-$AL$11)),$AN$11-SQRT((1-AZ499)*($AN$11-$AL$11)*($AN$11-$AM$11))),$AM$11)</f>
        <v>0.440477950322344</v>
      </c>
      <c r="AR499" s="0" t="n">
        <f aca="false">SUMPRODUCT((B24:B31&lt;=$B$6)*(C24:C31*AM499+D24:D31*AO499*$B$8*AQ499)/(1+AL499/100)^B24:B31)+C32*AM499*AP499/(1+AL499/100)^$B$6</f>
        <v>7718669.48726668</v>
      </c>
      <c r="AS499" s="0" t="n">
        <f aca="false">SUMPRODUCT((K24:K26&lt;=$B$6)*(L24:L26*AN499+M24:M26*AO499*$B$8*AQ499)/(1+AL499/100)^K24:K26)+L27*AN499*AP499/(1+AL499/100)^$B$6</f>
        <v>10156175.2389797</v>
      </c>
      <c r="AT499" s="0" t="n">
        <f aca="false">AS499-AR499</f>
        <v>2437505.75171301</v>
      </c>
      <c r="AU499" s="0" t="n">
        <f aca="true">RAND()</f>
        <v>0.148393700840222</v>
      </c>
      <c r="AV499" s="0" t="n">
        <f aca="true">RAND()</f>
        <v>0.0716968953435601</v>
      </c>
      <c r="AW499" s="0" t="n">
        <f aca="true">RAND()</f>
        <v>0.99274957035369</v>
      </c>
      <c r="AX499" s="0" t="n">
        <f aca="true">RAND()</f>
        <v>0.264689512951671</v>
      </c>
      <c r="AY499" s="0" t="n">
        <f aca="true">RAND()</f>
        <v>0.0207297043062462</v>
      </c>
      <c r="AZ499" s="0" t="n">
        <f aca="true">RAND()</f>
        <v>0.0805471613337424</v>
      </c>
    </row>
    <row r="500" customFormat="false" ht="15" hidden="false" customHeight="false" outlineLevel="0" collapsed="false">
      <c r="AK500" s="0" t="n">
        <v>487</v>
      </c>
      <c r="AL500" s="0" t="n">
        <f aca="false">IFERROR(IF(AU500&lt;($AM$6-$AL$6)/($AN$6-$AL$6),$AL$6+SQRT(AU500*($AN$6-$AL$6)*($AM$6-$AL$6)),$AN$6-SQRT((1-AU500)*($AN$6-$AL$6)*($AN$6-$AM$6))),$AM$6)</f>
        <v>3.56231827518068</v>
      </c>
      <c r="AM500" s="0" t="n">
        <f aca="false">IFERROR(IF(AV500&lt;($AM$7-$AL$7)/($AN$7-$AL$7),$AL$7+SQRT(AV500*($AN$7-$AL$7)*($AM$7-$AL$7)),$AN$7-SQRT((1-AV500)*($AN$7-$AL$7)*($AN$7-$AM$7))),$AM$7)</f>
        <v>0.923250894890582</v>
      </c>
      <c r="AN500" s="0" t="n">
        <f aca="false">IFERROR(IF(AW500&lt;($AM$8-$AL$8)/($AN$8-$AL$8),$AL$8+SQRT(AW500*($AN$8-$AL$8)*($AM$8-$AL$8)),$AN$8-SQRT((1-AW500)*($AN$8-$AL$8)*($AN$8-$AM$8))),$AM$8)</f>
        <v>0.947727369747143</v>
      </c>
      <c r="AO500" s="0" t="n">
        <f aca="false">IFERROR(IF(AX500&lt;($AM$9-$AL$9)/($AN$9-$AL$9),$AL$9+SQRT(AX500*($AN$9-$AL$9)*($AM$9-$AL$9)),$AN$9-SQRT((1-AX500)*($AN$9-$AL$9)*($AN$9-$AM$9))),$AM$9)</f>
        <v>1.60385252728213</v>
      </c>
      <c r="AP500" s="0" t="n">
        <f aca="false">IFERROR(IF(AY500&lt;($AM$10-$AL$10)/($AN$10-$AL$10),$AL$10+SQRT(AY500*($AN$10-$AL$10)*($AM$10-$AL$10)),$AN$10-SQRT((1-AY500)*($AN$10-$AL$10)*($AN$10-$AM$10))),$AM$10)</f>
        <v>0.935991591028985</v>
      </c>
      <c r="AQ500" s="0" t="n">
        <f aca="false">IFERROR(IF(AZ500&lt;($AM$11-$AL$11)/($AN$11-$AL$11),$AL$11+SQRT(AZ500*($AN$11-$AL$11)*($AM$11-$AL$11)),$AN$11-SQRT((1-AZ500)*($AN$11-$AL$11)*($AN$11-$AM$11))),$AM$11)</f>
        <v>0.595152615849376</v>
      </c>
      <c r="AR500" s="0" t="n">
        <f aca="false">SUMPRODUCT((B24:B31&lt;=$B$6)*(C24:C31*AM500+D24:D31*AO500*$B$8*AQ500)/(1+AL500/100)^B24:B31)+C32*AM500*AP500/(1+AL500/100)^$B$6</f>
        <v>7887682.30665606</v>
      </c>
      <c r="AS500" s="0" t="n">
        <f aca="false">SUMPRODUCT((K24:K26&lt;=$B$6)*(L24:L26*AN500+M24:M26*AO500*$B$8*AQ500)/(1+AL500/100)^K24:K26)+L27*AN500*AP500/(1+AL500/100)^$B$6</f>
        <v>7723312.30611238</v>
      </c>
      <c r="AT500" s="0" t="n">
        <f aca="false">AS500-AR500</f>
        <v>-164370.00054368</v>
      </c>
      <c r="AU500" s="0" t="n">
        <f aca="true">RAND()</f>
        <v>0.409117217942164</v>
      </c>
      <c r="AV500" s="0" t="n">
        <f aca="true">RAND()</f>
        <v>0.168786478792549</v>
      </c>
      <c r="AW500" s="0" t="n">
        <f aca="true">RAND()</f>
        <v>0.242481953026769</v>
      </c>
      <c r="AX500" s="0" t="n">
        <f aca="true">RAND()</f>
        <v>0.895378119906165</v>
      </c>
      <c r="AY500" s="0" t="n">
        <f aca="true">RAND()</f>
        <v>0.760354669791942</v>
      </c>
      <c r="AZ500" s="0" t="n">
        <f aca="true">RAND()</f>
        <v>0.355571700582569</v>
      </c>
    </row>
    <row r="501" customFormat="false" ht="15" hidden="false" customHeight="false" outlineLevel="0" collapsed="false">
      <c r="AK501" s="0" t="n">
        <v>488</v>
      </c>
      <c r="AL501" s="0" t="n">
        <f aca="false">IFERROR(IF(AU501&lt;($AM$6-$AL$6)/($AN$6-$AL$6),$AL$6+SQRT(AU501*($AN$6-$AL$6)*($AM$6-$AL$6)),$AN$6-SQRT((1-AU501)*($AN$6-$AL$6)*($AN$6-$AM$6))),$AM$6)</f>
        <v>2.97724530010482</v>
      </c>
      <c r="AM501" s="0" t="n">
        <f aca="false">IFERROR(IF(AV501&lt;($AM$7-$AL$7)/($AN$7-$AL$7),$AL$7+SQRT(AV501*($AN$7-$AL$7)*($AM$7-$AL$7)),$AN$7-SQRT((1-AV501)*($AN$7-$AL$7)*($AN$7-$AM$7))),$AM$7)</f>
        <v>0.965379583124807</v>
      </c>
      <c r="AN501" s="0" t="n">
        <f aca="false">IFERROR(IF(AW501&lt;($AM$8-$AL$8)/($AN$8-$AL$8),$AL$8+SQRT(AW501*($AN$8-$AL$8)*($AM$8-$AL$8)),$AN$8-SQRT((1-AW501)*($AN$8-$AL$8)*($AN$8-$AM$8))),$AM$8)</f>
        <v>1.14771693891216</v>
      </c>
      <c r="AO501" s="0" t="n">
        <f aca="false">IFERROR(IF(AX501&lt;($AM$9-$AL$9)/($AN$9-$AL$9),$AL$9+SQRT(AX501*($AN$9-$AL$9)*($AM$9-$AL$9)),$AN$9-SQRT((1-AX501)*($AN$9-$AL$9)*($AN$9-$AM$9))),$AM$9)</f>
        <v>1.63546291673321</v>
      </c>
      <c r="AP501" s="0" t="n">
        <f aca="false">IFERROR(IF(AY501&lt;($AM$10-$AL$10)/($AN$10-$AL$10),$AL$10+SQRT(AY501*($AN$10-$AL$10)*($AM$10-$AL$10)),$AN$10-SQRT((1-AY501)*($AN$10-$AL$10)*($AN$10-$AM$10))),$AM$10)</f>
        <v>0.740717976003853</v>
      </c>
      <c r="AQ501" s="0" t="n">
        <f aca="false">IFERROR(IF(AZ501&lt;($AM$11-$AL$11)/($AN$11-$AL$11),$AL$11+SQRT(AZ501*($AN$11-$AL$11)*($AM$11-$AL$11)),$AN$11-SQRT((1-AZ501)*($AN$11-$AL$11)*($AN$11-$AM$11))),$AM$11)</f>
        <v>0.893807745434671</v>
      </c>
      <c r="AR501" s="0" t="n">
        <f aca="false">SUMPRODUCT((B24:B31&lt;=$B$6)*(C24:C31*AM501+D24:D31*AO501*$B$8*AQ501)/(1+AL501/100)^B24:B31)+C32*AM501*AP501/(1+AL501/100)^$B$6</f>
        <v>8701771.78026507</v>
      </c>
      <c r="AS501" s="0" t="n">
        <f aca="false">SUMPRODUCT((K24:K26&lt;=$B$6)*(L24:L26*AN501+M24:M26*AO501*$B$8*AQ501)/(1+AL501/100)^K24:K26)+L27*AN501*AP501/(1+AL501/100)^$B$6</f>
        <v>9507419.53728028</v>
      </c>
      <c r="AT501" s="0" t="n">
        <f aca="false">AS501-AR501</f>
        <v>805647.75701521</v>
      </c>
      <c r="AU501" s="0" t="n">
        <f aca="true">RAND()</f>
        <v>0.19100167531539</v>
      </c>
      <c r="AV501" s="0" t="n">
        <f aca="true">RAND()</f>
        <v>0.303893405717054</v>
      </c>
      <c r="AW501" s="0" t="n">
        <f aca="true">RAND()</f>
        <v>0.907006003684447</v>
      </c>
      <c r="AX501" s="0" t="n">
        <f aca="true">RAND()</f>
        <v>0.911408476615563</v>
      </c>
      <c r="AY501" s="0" t="n">
        <f aca="true">RAND()</f>
        <v>0.231780575885567</v>
      </c>
      <c r="AZ501" s="0" t="n">
        <f aca="true">RAND()</f>
        <v>0.953972265593193</v>
      </c>
    </row>
    <row r="502" customFormat="false" ht="15" hidden="false" customHeight="false" outlineLevel="0" collapsed="false">
      <c r="AK502" s="0" t="n">
        <v>489</v>
      </c>
      <c r="AL502" s="0" t="n">
        <f aca="false">IFERROR(IF(AU502&lt;($AM$6-$AL$6)/($AN$6-$AL$6),$AL$6+SQRT(AU502*($AN$6-$AL$6)*($AM$6-$AL$6)),$AN$6-SQRT((1-AU502)*($AN$6-$AL$6)*($AN$6-$AM$6))),$AM$6)</f>
        <v>2.47563922532455</v>
      </c>
      <c r="AM502" s="0" t="n">
        <f aca="false">IFERROR(IF(AV502&lt;($AM$7-$AL$7)/($AN$7-$AL$7),$AL$7+SQRT(AV502*($AN$7-$AL$7)*($AM$7-$AL$7)),$AN$7-SQRT((1-AV502)*($AN$7-$AL$7)*($AN$7-$AM$7))),$AM$7)</f>
        <v>1.08176752169038</v>
      </c>
      <c r="AN502" s="0" t="n">
        <f aca="false">IFERROR(IF(AW502&lt;($AM$8-$AL$8)/($AN$8-$AL$8),$AL$8+SQRT(AW502*($AN$8-$AL$8)*($AM$8-$AL$8)),$AN$8-SQRT((1-AW502)*($AN$8-$AL$8)*($AN$8-$AM$8))),$AM$8)</f>
        <v>1.18881587232333</v>
      </c>
      <c r="AO502" s="0" t="n">
        <f aca="false">IFERROR(IF(AX502&lt;($AM$9-$AL$9)/($AN$9-$AL$9),$AL$9+SQRT(AX502*($AN$9-$AL$9)*($AM$9-$AL$9)),$AN$9-SQRT((1-AX502)*($AN$9-$AL$9)*($AN$9-$AM$9))),$AM$9)</f>
        <v>1.01964762460399</v>
      </c>
      <c r="AP502" s="0" t="n">
        <f aca="false">IFERROR(IF(AY502&lt;($AM$10-$AL$10)/($AN$10-$AL$10),$AL$10+SQRT(AY502*($AN$10-$AL$10)*($AM$10-$AL$10)),$AN$10-SQRT((1-AY502)*($AN$10-$AL$10)*($AN$10-$AM$10))),$AM$10)</f>
        <v>0.996383654943385</v>
      </c>
      <c r="AQ502" s="0" t="n">
        <f aca="false">IFERROR(IF(AZ502&lt;($AM$11-$AL$11)/($AN$11-$AL$11),$AL$11+SQRT(AZ502*($AN$11-$AL$11)*($AM$11-$AL$11)),$AN$11-SQRT((1-AZ502)*($AN$11-$AL$11)*($AN$11-$AM$11))),$AM$11)</f>
        <v>0.514758844759811</v>
      </c>
      <c r="AR502" s="0" t="n">
        <f aca="false">SUMPRODUCT((B24:B31&lt;=$B$6)*(C24:C31*AM502+D24:D31*AO502*$B$8*AQ502)/(1+AL502/100)^B24:B31)+C32*AM502*AP502/(1+AL502/100)^$B$6</f>
        <v>9656740.97577528</v>
      </c>
      <c r="AS502" s="0" t="n">
        <f aca="false">SUMPRODUCT((K24:K26&lt;=$B$6)*(L24:L26*AN502+M24:M26*AO502*$B$8*AQ502)/(1+AL502/100)^K24:K26)+L27*AN502*AP502/(1+AL502/100)^$B$6</f>
        <v>9363963.32596464</v>
      </c>
      <c r="AT502" s="0" t="n">
        <f aca="false">AS502-AR502</f>
        <v>-292777.649810644</v>
      </c>
      <c r="AU502" s="0" t="n">
        <f aca="true">RAND()</f>
        <v>0.0452465345334673</v>
      </c>
      <c r="AV502" s="0" t="n">
        <f aca="true">RAND()</f>
        <v>0.748425184371589</v>
      </c>
      <c r="AW502" s="0" t="n">
        <f aca="true">RAND()</f>
        <v>0.966724466848403</v>
      </c>
      <c r="AX502" s="0" t="n">
        <f aca="true">RAND()</f>
        <v>0.359272813370261</v>
      </c>
      <c r="AY502" s="0" t="n">
        <f aca="true">RAND()</f>
        <v>0.985586931579812</v>
      </c>
      <c r="AZ502" s="0" t="n">
        <f aca="true">RAND()</f>
        <v>0.188250454704362</v>
      </c>
    </row>
    <row r="503" customFormat="false" ht="15" hidden="false" customHeight="false" outlineLevel="0" collapsed="false">
      <c r="AK503" s="0" t="n">
        <v>490</v>
      </c>
      <c r="AL503" s="0" t="n">
        <f aca="false">IFERROR(IF(AU503&lt;($AM$6-$AL$6)/($AN$6-$AL$6),$AL$6+SQRT(AU503*($AN$6-$AL$6)*($AM$6-$AL$6)),$AN$6-SQRT((1-AU503)*($AN$6-$AL$6)*($AN$6-$AM$6))),$AM$6)</f>
        <v>4.84311483587094</v>
      </c>
      <c r="AM503" s="0" t="n">
        <f aca="false">IFERROR(IF(AV503&lt;($AM$7-$AL$7)/($AN$7-$AL$7),$AL$7+SQRT(AV503*($AN$7-$AL$7)*($AM$7-$AL$7)),$AN$7-SQRT((1-AV503)*($AN$7-$AL$7)*($AN$7-$AM$7))),$AM$7)</f>
        <v>0.975347090070816</v>
      </c>
      <c r="AN503" s="0" t="n">
        <f aca="false">IFERROR(IF(AW503&lt;($AM$8-$AL$8)/($AN$8-$AL$8),$AL$8+SQRT(AW503*($AN$8-$AL$8)*($AM$8-$AL$8)),$AN$8-SQRT((1-AW503)*($AN$8-$AL$8)*($AN$8-$AM$8))),$AM$8)</f>
        <v>1.00780894177843</v>
      </c>
      <c r="AO503" s="0" t="n">
        <f aca="false">IFERROR(IF(AX503&lt;($AM$9-$AL$9)/($AN$9-$AL$9),$AL$9+SQRT(AX503*($AN$9-$AL$9)*($AM$9-$AL$9)),$AN$9-SQRT((1-AX503)*($AN$9-$AL$9)*($AN$9-$AM$9))),$AM$9)</f>
        <v>1.13644016353445</v>
      </c>
      <c r="AP503" s="0" t="n">
        <f aca="false">IFERROR(IF(AY503&lt;($AM$10-$AL$10)/($AN$10-$AL$10),$AL$10+SQRT(AY503*($AN$10-$AL$10)*($AM$10-$AL$10)),$AN$10-SQRT((1-AY503)*($AN$10-$AL$10)*($AN$10-$AM$10))),$AM$10)</f>
        <v>0.960874006662425</v>
      </c>
      <c r="AQ503" s="0" t="n">
        <f aca="false">IFERROR(IF(AZ503&lt;($AM$11-$AL$11)/($AN$11-$AL$11),$AL$11+SQRT(AZ503*($AN$11-$AL$11)*($AM$11-$AL$11)),$AN$11-SQRT((1-AZ503)*($AN$11-$AL$11)*($AN$11-$AM$11))),$AM$11)</f>
        <v>0.763019817047717</v>
      </c>
      <c r="AR503" s="0" t="n">
        <f aca="false">SUMPRODUCT((B24:B31&lt;=$B$6)*(C24:C31*AM503+D24:D31*AO503*$B$8*AQ503)/(1+AL503/100)^B24:B31)+C32*AM503*AP503/(1+AL503/100)^$B$6</f>
        <v>7764166.19262595</v>
      </c>
      <c r="AS503" s="0" t="n">
        <f aca="false">SUMPRODUCT((K24:K26&lt;=$B$6)*(L24:L26*AN503+M24:M26*AO503*$B$8*AQ503)/(1+AL503/100)^K24:K26)+L27*AN503*AP503/(1+AL503/100)^$B$6</f>
        <v>8295979.3017171</v>
      </c>
      <c r="AT503" s="0" t="n">
        <f aca="false">AS503-AR503</f>
        <v>531813.109091154</v>
      </c>
      <c r="AU503" s="0" t="n">
        <f aca="true">RAND()</f>
        <v>0.767392319437998</v>
      </c>
      <c r="AV503" s="0" t="n">
        <f aca="true">RAND()</f>
        <v>0.341628911070031</v>
      </c>
      <c r="AW503" s="0" t="n">
        <f aca="true">RAND()</f>
        <v>0.478608811711256</v>
      </c>
      <c r="AX503" s="0" t="n">
        <f aca="true">RAND()</f>
        <v>0.502842939229058</v>
      </c>
      <c r="AY503" s="0" t="n">
        <f aca="true">RAND()</f>
        <v>0.849619400068307</v>
      </c>
      <c r="AZ503" s="0" t="n">
        <f aca="true">RAND()</f>
        <v>0.770777113828173</v>
      </c>
    </row>
    <row r="504" customFormat="false" ht="15" hidden="false" customHeight="false" outlineLevel="0" collapsed="false">
      <c r="AK504" s="0" t="n">
        <v>491</v>
      </c>
      <c r="AL504" s="0" t="n">
        <f aca="false">IFERROR(IF(AU504&lt;($AM$6-$AL$6)/($AN$6-$AL$6),$AL$6+SQRT(AU504*($AN$6-$AL$6)*($AM$6-$AL$6)),$AN$6-SQRT((1-AU504)*($AN$6-$AL$6)*($AN$6-$AM$6))),$AM$6)</f>
        <v>4.42820072862799</v>
      </c>
      <c r="AM504" s="0" t="n">
        <f aca="false">IFERROR(IF(AV504&lt;($AM$7-$AL$7)/($AN$7-$AL$7),$AL$7+SQRT(AV504*($AN$7-$AL$7)*($AM$7-$AL$7)),$AN$7-SQRT((1-AV504)*($AN$7-$AL$7)*($AN$7-$AM$7))),$AM$7)</f>
        <v>1.01669507592689</v>
      </c>
      <c r="AN504" s="0" t="n">
        <f aca="false">IFERROR(IF(AW504&lt;($AM$8-$AL$8)/($AN$8-$AL$8),$AL$8+SQRT(AW504*($AN$8-$AL$8)*($AM$8-$AL$8)),$AN$8-SQRT((1-AW504)*($AN$8-$AL$8)*($AN$8-$AM$8))),$AM$8)</f>
        <v>1.15884662635986</v>
      </c>
      <c r="AO504" s="0" t="n">
        <f aca="false">IFERROR(IF(AX504&lt;($AM$9-$AL$9)/($AN$9-$AL$9),$AL$9+SQRT(AX504*($AN$9-$AL$9)*($AM$9-$AL$9)),$AN$9-SQRT((1-AX504)*($AN$9-$AL$9)*($AN$9-$AM$9))),$AM$9)</f>
        <v>0.774639040296962</v>
      </c>
      <c r="AP504" s="0" t="n">
        <f aca="false">IFERROR(IF(AY504&lt;($AM$10-$AL$10)/($AN$10-$AL$10),$AL$10+SQRT(AY504*($AN$10-$AL$10)*($AM$10-$AL$10)),$AN$10-SQRT((1-AY504)*($AN$10-$AL$10)*($AN$10-$AM$10))),$AM$10)</f>
        <v>0.500993507929364</v>
      </c>
      <c r="AQ504" s="0" t="n">
        <f aca="false">IFERROR(IF(AZ504&lt;($AM$11-$AL$11)/($AN$11-$AL$11),$AL$11+SQRT(AZ504*($AN$11-$AL$11)*($AM$11-$AL$11)),$AN$11-SQRT((1-AZ504)*($AN$11-$AL$11)*($AN$11-$AM$11))),$AM$11)</f>
        <v>0.408212171510649</v>
      </c>
      <c r="AR504" s="0" t="n">
        <f aca="false">SUMPRODUCT((B24:B31&lt;=$B$6)*(C24:C31*AM504+D24:D31*AO504*$B$8*AQ504)/(1+AL504/100)^B24:B31)+C32*AM504*AP504/(1+AL504/100)^$B$6</f>
        <v>8143655.0615873</v>
      </c>
      <c r="AS504" s="0" t="n">
        <f aca="false">SUMPRODUCT((K24:K26&lt;=$B$6)*(L24:L26*AN504+M24:M26*AO504*$B$8*AQ504)/(1+AL504/100)^K24:K26)+L27*AN504*AP504/(1+AL504/100)^$B$6</f>
        <v>9750193.05821021</v>
      </c>
      <c r="AT504" s="0" t="n">
        <f aca="false">AS504-AR504</f>
        <v>1606537.99662291</v>
      </c>
      <c r="AU504" s="0" t="n">
        <f aca="true">RAND()</f>
        <v>0.66929242538852</v>
      </c>
      <c r="AV504" s="0" t="n">
        <f aca="true">RAND()</f>
        <v>0.51616722136213</v>
      </c>
      <c r="AW504" s="0" t="n">
        <f aca="true">RAND()</f>
        <v>0.926142777546848</v>
      </c>
      <c r="AX504" s="0" t="n">
        <f aca="true">RAND()</f>
        <v>0.100568803273648</v>
      </c>
      <c r="AY504" s="0" t="n">
        <f aca="true">RAND()</f>
        <v>3.94823202283837E-006</v>
      </c>
      <c r="AZ504" s="0" t="n">
        <f aca="true">RAND()</f>
        <v>0.0477954043389804</v>
      </c>
    </row>
    <row r="505" customFormat="false" ht="15" hidden="false" customHeight="false" outlineLevel="0" collapsed="false">
      <c r="AK505" s="0" t="n">
        <v>492</v>
      </c>
      <c r="AL505" s="0" t="n">
        <f aca="false">IFERROR(IF(AU505&lt;($AM$6-$AL$6)/($AN$6-$AL$6),$AL$6+SQRT(AU505*($AN$6-$AL$6)*($AM$6-$AL$6)),$AN$6-SQRT((1-AU505)*($AN$6-$AL$6)*($AN$6-$AM$6))),$AM$6)</f>
        <v>2.80974946521389</v>
      </c>
      <c r="AM505" s="0" t="n">
        <f aca="false">IFERROR(IF(AV505&lt;($AM$7-$AL$7)/($AN$7-$AL$7),$AL$7+SQRT(AV505*($AN$7-$AL$7)*($AM$7-$AL$7)),$AN$7-SQRT((1-AV505)*($AN$7-$AL$7)*($AN$7-$AM$7))),$AM$7)</f>
        <v>1.13848222685666</v>
      </c>
      <c r="AN505" s="0" t="n">
        <f aca="false">IFERROR(IF(AW505&lt;($AM$8-$AL$8)/($AN$8-$AL$8),$AL$8+SQRT(AW505*($AN$8-$AL$8)*($AM$8-$AL$8)),$AN$8-SQRT((1-AW505)*($AN$8-$AL$8)*($AN$8-$AM$8))),$AM$8)</f>
        <v>1.00269648981776</v>
      </c>
      <c r="AO505" s="0" t="n">
        <f aca="false">IFERROR(IF(AX505&lt;($AM$9-$AL$9)/($AN$9-$AL$9),$AL$9+SQRT(AX505*($AN$9-$AL$9)*($AM$9-$AL$9)),$AN$9-SQRT((1-AX505)*($AN$9-$AL$9)*($AN$9-$AM$9))),$AM$9)</f>
        <v>1.39438838522063</v>
      </c>
      <c r="AP505" s="0" t="n">
        <f aca="false">IFERROR(IF(AY505&lt;($AM$10-$AL$10)/($AN$10-$AL$10),$AL$10+SQRT(AY505*($AN$10-$AL$10)*($AM$10-$AL$10)),$AN$10-SQRT((1-AY505)*($AN$10-$AL$10)*($AN$10-$AM$10))),$AM$10)</f>
        <v>0.848721645307436</v>
      </c>
      <c r="AQ505" s="0" t="n">
        <f aca="false">IFERROR(IF(AZ505&lt;($AM$11-$AL$11)/($AN$11-$AL$11),$AL$11+SQRT(AZ505*($AN$11-$AL$11)*($AM$11-$AL$11)),$AN$11-SQRT((1-AZ505)*($AN$11-$AL$11)*($AN$11-$AM$11))),$AM$11)</f>
        <v>0.495022277569125</v>
      </c>
      <c r="AR505" s="0" t="n">
        <f aca="false">SUMPRODUCT((B24:B31&lt;=$B$6)*(C24:C31*AM505+D24:D31*AO505*$B$8*AQ505)/(1+AL505/100)^B24:B31)+C32*AM505*AP505/(1+AL505/100)^$B$6</f>
        <v>10022979.0920451</v>
      </c>
      <c r="AS505" s="0" t="n">
        <f aca="false">SUMPRODUCT((K24:K26&lt;=$B$6)*(L24:L26*AN505+M24:M26*AO505*$B$8*AQ505)/(1+AL505/100)^K24:K26)+L27*AN505*AP505/(1+AL505/100)^$B$6</f>
        <v>8122990.40288489</v>
      </c>
      <c r="AT505" s="0" t="n">
        <f aca="false">AS505-AR505</f>
        <v>-1899988.68916025</v>
      </c>
      <c r="AU505" s="0" t="n">
        <f aca="true">RAND()</f>
        <v>0.131138839282838</v>
      </c>
      <c r="AV505" s="0" t="n">
        <f aca="true">RAND()</f>
        <v>0.889455877983563</v>
      </c>
      <c r="AW505" s="0" t="n">
        <f aca="true">RAND()</f>
        <v>0.456364212013728</v>
      </c>
      <c r="AX505" s="0" t="n">
        <f aca="true">RAND()</f>
        <v>0.755489714696214</v>
      </c>
      <c r="AY505" s="0" t="n">
        <f aca="true">RAND()</f>
        <v>0.486427143623701</v>
      </c>
      <c r="AZ505" s="0" t="n">
        <f aca="true">RAND()</f>
        <v>0.15523954591122</v>
      </c>
    </row>
    <row r="506" customFormat="false" ht="15" hidden="false" customHeight="false" outlineLevel="0" collapsed="false">
      <c r="AK506" s="0" t="n">
        <v>493</v>
      </c>
      <c r="AL506" s="0" t="n">
        <f aca="false">IFERROR(IF(AU506&lt;($AM$6-$AL$6)/($AN$6-$AL$6),$AL$6+SQRT(AU506*($AN$6-$AL$6)*($AM$6-$AL$6)),$AN$6-SQRT((1-AU506)*($AN$6-$AL$6)*($AN$6-$AM$6))),$AM$6)</f>
        <v>3.14678266397379</v>
      </c>
      <c r="AM506" s="0" t="n">
        <f aca="false">IFERROR(IF(AV506&lt;($AM$7-$AL$7)/($AN$7-$AL$7),$AL$7+SQRT(AV506*($AN$7-$AL$7)*($AM$7-$AL$7)),$AN$7-SQRT((1-AV506)*($AN$7-$AL$7)*($AN$7-$AM$7))),$AM$7)</f>
        <v>1.09480848954488</v>
      </c>
      <c r="AN506" s="0" t="n">
        <f aca="false">IFERROR(IF(AW506&lt;($AM$8-$AL$8)/($AN$8-$AL$8),$AL$8+SQRT(AW506*($AN$8-$AL$8)*($AM$8-$AL$8)),$AN$8-SQRT((1-AW506)*($AN$8-$AL$8)*($AN$8-$AM$8))),$AM$8)</f>
        <v>0.845398794685477</v>
      </c>
      <c r="AO506" s="0" t="n">
        <f aca="false">IFERROR(IF(AX506&lt;($AM$9-$AL$9)/($AN$9-$AL$9),$AL$9+SQRT(AX506*($AN$9-$AL$9)*($AM$9-$AL$9)),$AN$9-SQRT((1-AX506)*($AN$9-$AL$9)*($AN$9-$AM$9))),$AM$9)</f>
        <v>0.915090308657974</v>
      </c>
      <c r="AP506" s="0" t="n">
        <f aca="false">IFERROR(IF(AY506&lt;($AM$10-$AL$10)/($AN$10-$AL$10),$AL$10+SQRT(AY506*($AN$10-$AL$10)*($AM$10-$AL$10)),$AN$10-SQRT((1-AY506)*($AN$10-$AL$10)*($AN$10-$AM$10))),$AM$10)</f>
        <v>0.999393538291562</v>
      </c>
      <c r="AQ506" s="0" t="n">
        <f aca="false">IFERROR(IF(AZ506&lt;($AM$11-$AL$11)/($AN$11-$AL$11),$AL$11+SQRT(AZ506*($AN$11-$AL$11)*($AM$11-$AL$11)),$AN$11-SQRT((1-AZ506)*($AN$11-$AL$11)*($AN$11-$AM$11))),$AM$11)</f>
        <v>0.805282429511372</v>
      </c>
      <c r="AR506" s="0" t="n">
        <f aca="false">SUMPRODUCT((B24:B31&lt;=$B$6)*(C24:C31*AM506+D24:D31*AO506*$B$8*AQ506)/(1+AL506/100)^B24:B31)+C32*AM506*AP506/(1+AL506/100)^$B$6</f>
        <v>9451078.72742284</v>
      </c>
      <c r="AS506" s="0" t="n">
        <f aca="false">SUMPRODUCT((K24:K26&lt;=$B$6)*(L24:L26*AN506+M24:M26*AO506*$B$8*AQ506)/(1+AL506/100)^K24:K26)+L27*AN506*AP506/(1+AL506/100)^$B$6</f>
        <v>6792858.72101848</v>
      </c>
      <c r="AT506" s="0" t="n">
        <f aca="false">AS506-AR506</f>
        <v>-2658220.00640436</v>
      </c>
      <c r="AU506" s="0" t="n">
        <f aca="true">RAND()</f>
        <v>0.257635808067352</v>
      </c>
      <c r="AV506" s="0" t="n">
        <f aca="true">RAND()</f>
        <v>0.785916400734752</v>
      </c>
      <c r="AW506" s="0" t="n">
        <f aca="true">RAND()</f>
        <v>0.0229005617654902</v>
      </c>
      <c r="AX506" s="0" t="n">
        <f aca="true">RAND()</f>
        <v>0.22973328578903</v>
      </c>
      <c r="AY506" s="0" t="n">
        <f aca="true">RAND()</f>
        <v>0.997575624349464</v>
      </c>
      <c r="AZ506" s="0" t="n">
        <f aca="true">RAND()</f>
        <v>0.845245174461249</v>
      </c>
    </row>
    <row r="507" customFormat="false" ht="15" hidden="false" customHeight="false" outlineLevel="0" collapsed="false">
      <c r="AK507" s="0" t="n">
        <v>494</v>
      </c>
      <c r="AL507" s="0" t="n">
        <f aca="false">IFERROR(IF(AU507&lt;($AM$6-$AL$6)/($AN$6-$AL$6),$AL$6+SQRT(AU507*($AN$6-$AL$6)*($AM$6-$AL$6)),$AN$6-SQRT((1-AU507)*($AN$6-$AL$6)*($AN$6-$AM$6))),$AM$6)</f>
        <v>5.4577557318583</v>
      </c>
      <c r="AM507" s="0" t="n">
        <f aca="false">IFERROR(IF(AV507&lt;($AM$7-$AL$7)/($AN$7-$AL$7),$AL$7+SQRT(AV507*($AN$7-$AL$7)*($AM$7-$AL$7)),$AN$7-SQRT((1-AV507)*($AN$7-$AL$7)*($AN$7-$AM$7))),$AM$7)</f>
        <v>0.894475459269831</v>
      </c>
      <c r="AN507" s="0" t="n">
        <f aca="false">IFERROR(IF(AW507&lt;($AM$8-$AL$8)/($AN$8-$AL$8),$AL$8+SQRT(AW507*($AN$8-$AL$8)*($AM$8-$AL$8)),$AN$8-SQRT((1-AW507)*($AN$8-$AL$8)*($AN$8-$AM$8))),$AM$8)</f>
        <v>0.9042826949384</v>
      </c>
      <c r="AO507" s="0" t="n">
        <f aca="false">IFERROR(IF(AX507&lt;($AM$9-$AL$9)/($AN$9-$AL$9),$AL$9+SQRT(AX507*($AN$9-$AL$9)*($AM$9-$AL$9)),$AN$9-SQRT((1-AX507)*($AN$9-$AL$9)*($AN$9-$AM$9))),$AM$9)</f>
        <v>1.08800813772192</v>
      </c>
      <c r="AP507" s="0" t="n">
        <f aca="false">IFERROR(IF(AY507&lt;($AM$10-$AL$10)/($AN$10-$AL$10),$AL$10+SQRT(AY507*($AN$10-$AL$10)*($AM$10-$AL$10)),$AN$10-SQRT((1-AY507)*($AN$10-$AL$10)*($AN$10-$AM$10))),$AM$10)</f>
        <v>0.839924837835179</v>
      </c>
      <c r="AQ507" s="0" t="n">
        <f aca="false">IFERROR(IF(AZ507&lt;($AM$11-$AL$11)/($AN$11-$AL$11),$AL$11+SQRT(AZ507*($AN$11-$AL$11)*($AM$11-$AL$11)),$AN$11-SQRT((1-AZ507)*($AN$11-$AL$11)*($AN$11-$AM$11))),$AM$11)</f>
        <v>0.667165119831945</v>
      </c>
      <c r="AR507" s="0" t="n">
        <f aca="false">SUMPRODUCT((B24:B31&lt;=$B$6)*(C24:C31*AM507+D24:D31*AO507*$B$8*AQ507)/(1+AL507/100)^B24:B31)+C32*AM507*AP507/(1+AL507/100)^$B$6</f>
        <v>6917033.47095788</v>
      </c>
      <c r="AS507" s="0" t="n">
        <f aca="false">SUMPRODUCT((K24:K26&lt;=$B$6)*(L24:L26*AN507+M24:M26*AO507*$B$8*AQ507)/(1+AL507/100)^K24:K26)+L27*AN507*AP507/(1+AL507/100)^$B$6</f>
        <v>7522771.58914667</v>
      </c>
      <c r="AT507" s="0" t="n">
        <f aca="false">AS507-AR507</f>
        <v>605738.118188792</v>
      </c>
      <c r="AU507" s="0" t="n">
        <f aca="true">RAND()</f>
        <v>0.881074130869204</v>
      </c>
      <c r="AV507" s="0" t="n">
        <f aca="true">RAND()</f>
        <v>0.0991734711582822</v>
      </c>
      <c r="AW507" s="0" t="n">
        <f aca="true">RAND()</f>
        <v>0.120832005151281</v>
      </c>
      <c r="AX507" s="0" t="n">
        <f aca="true">RAND()</f>
        <v>0.445513895425711</v>
      </c>
      <c r="AY507" s="0" t="n">
        <f aca="true">RAND()</f>
        <v>0.462195581509091</v>
      </c>
      <c r="AZ507" s="0" t="n">
        <f aca="true">RAND()</f>
        <v>0.547840581810272</v>
      </c>
    </row>
    <row r="508" customFormat="false" ht="15" hidden="false" customHeight="false" outlineLevel="0" collapsed="false">
      <c r="AK508" s="0" t="n">
        <v>495</v>
      </c>
      <c r="AL508" s="0" t="n">
        <f aca="false">IFERROR(IF(AU508&lt;($AM$6-$AL$6)/($AN$6-$AL$6),$AL$6+SQRT(AU508*($AN$6-$AL$6)*($AM$6-$AL$6)),$AN$6-SQRT((1-AU508)*($AN$6-$AL$6)*($AN$6-$AM$6))),$AM$6)</f>
        <v>6.10884941551967</v>
      </c>
      <c r="AM508" s="0" t="n">
        <f aca="false">IFERROR(IF(AV508&lt;($AM$7-$AL$7)/($AN$7-$AL$7),$AL$7+SQRT(AV508*($AN$7-$AL$7)*($AM$7-$AL$7)),$AN$7-SQRT((1-AV508)*($AN$7-$AL$7)*($AN$7-$AM$7))),$AM$7)</f>
        <v>1.13963268198408</v>
      </c>
      <c r="AN508" s="0" t="n">
        <f aca="false">IFERROR(IF(AW508&lt;($AM$8-$AL$8)/($AN$8-$AL$8),$AL$8+SQRT(AW508*($AN$8-$AL$8)*($AM$8-$AL$8)),$AN$8-SQRT((1-AW508)*($AN$8-$AL$8)*($AN$8-$AM$8))),$AM$8)</f>
        <v>0.98854836283577</v>
      </c>
      <c r="AO508" s="0" t="n">
        <f aca="false">IFERROR(IF(AX508&lt;($AM$9-$AL$9)/($AN$9-$AL$9),$AL$9+SQRT(AX508*($AN$9-$AL$9)*($AM$9-$AL$9)),$AN$9-SQRT((1-AX508)*($AN$9-$AL$9)*($AN$9-$AM$9))),$AM$9)</f>
        <v>0.681464635155324</v>
      </c>
      <c r="AP508" s="0" t="n">
        <f aca="false">IFERROR(IF(AY508&lt;($AM$10-$AL$10)/($AN$10-$AL$10),$AL$10+SQRT(AY508*($AN$10-$AL$10)*($AM$10-$AL$10)),$AN$10-SQRT((1-AY508)*($AN$10-$AL$10)*($AN$10-$AM$10))),$AM$10)</f>
        <v>0.990324800204835</v>
      </c>
      <c r="AQ508" s="0" t="n">
        <f aca="false">IFERROR(IF(AZ508&lt;($AM$11-$AL$11)/($AN$11-$AL$11),$AL$11+SQRT(AZ508*($AN$11-$AL$11)*($AM$11-$AL$11)),$AN$11-SQRT((1-AZ508)*($AN$11-$AL$11)*($AN$11-$AM$11))),$AM$11)</f>
        <v>0.504079790784537</v>
      </c>
      <c r="AR508" s="0" t="n">
        <f aca="false">SUMPRODUCT((B24:B31&lt;=$B$6)*(C24:C31*AM508+D24:D31*AO508*$B$8*AQ508)/(1+AL508/100)^B24:B31)+C32*AM508*AP508/(1+AL508/100)^$B$6</f>
        <v>8452003.77358363</v>
      </c>
      <c r="AS508" s="0" t="n">
        <f aca="false">SUMPRODUCT((K24:K26&lt;=$B$6)*(L24:L26*AN508+M24:M26*AO508*$B$8*AQ508)/(1+AL508/100)^K24:K26)+L27*AN508*AP508/(1+AL508/100)^$B$6</f>
        <v>8169952.02231544</v>
      </c>
      <c r="AT508" s="0" t="n">
        <f aca="false">AS508-AR508</f>
        <v>-282051.751268186</v>
      </c>
      <c r="AU508" s="0" t="n">
        <f aca="true">RAND()</f>
        <v>0.960292531789018</v>
      </c>
      <c r="AV508" s="0" t="n">
        <f aca="true">RAND()</f>
        <v>0.891724934346424</v>
      </c>
      <c r="AW508" s="0" t="n">
        <f aca="true">RAND()</f>
        <v>0.395005390311657</v>
      </c>
      <c r="AX508" s="0" t="n">
        <f aca="true">RAND()</f>
        <v>0.0439058850827397</v>
      </c>
      <c r="AY508" s="0" t="n">
        <f aca="true">RAND()</f>
        <v>0.961673638783644</v>
      </c>
      <c r="AZ508" s="0" t="n">
        <f aca="true">RAND()</f>
        <v>0.169994126557798</v>
      </c>
    </row>
    <row r="509" customFormat="false" ht="15" hidden="false" customHeight="false" outlineLevel="0" collapsed="false">
      <c r="AK509" s="0" t="n">
        <v>496</v>
      </c>
      <c r="AL509" s="0" t="n">
        <f aca="false">IFERROR(IF(AU509&lt;($AM$6-$AL$6)/($AN$6-$AL$6),$AL$6+SQRT(AU509*($AN$6-$AL$6)*($AM$6-$AL$6)),$AN$6-SQRT((1-AU509)*($AN$6-$AL$6)*($AN$6-$AM$6))),$AM$6)</f>
        <v>3.79413094920719</v>
      </c>
      <c r="AM509" s="0" t="n">
        <f aca="false">IFERROR(IF(AV509&lt;($AM$7-$AL$7)/($AN$7-$AL$7),$AL$7+SQRT(AV509*($AN$7-$AL$7)*($AM$7-$AL$7)),$AN$7-SQRT((1-AV509)*($AN$7-$AL$7)*($AN$7-$AM$7))),$AM$7)</f>
        <v>0.991070632427767</v>
      </c>
      <c r="AN509" s="0" t="n">
        <f aca="false">IFERROR(IF(AW509&lt;($AM$8-$AL$8)/($AN$8-$AL$8),$AL$8+SQRT(AW509*($AN$8-$AL$8)*($AM$8-$AL$8)),$AN$8-SQRT((1-AW509)*($AN$8-$AL$8)*($AN$8-$AM$8))),$AM$8)</f>
        <v>1.11504737776413</v>
      </c>
      <c r="AO509" s="0" t="n">
        <f aca="false">IFERROR(IF(AX509&lt;($AM$9-$AL$9)/($AN$9-$AL$9),$AL$9+SQRT(AX509*($AN$9-$AL$9)*($AM$9-$AL$9)),$AN$9-SQRT((1-AX509)*($AN$9-$AL$9)*($AN$9-$AM$9))),$AM$9)</f>
        <v>0.934063459574405</v>
      </c>
      <c r="AP509" s="0" t="n">
        <f aca="false">IFERROR(IF(AY509&lt;($AM$10-$AL$10)/($AN$10-$AL$10),$AL$10+SQRT(AY509*($AN$10-$AL$10)*($AM$10-$AL$10)),$AN$10-SQRT((1-AY509)*($AN$10-$AL$10)*($AN$10-$AM$10))),$AM$10)</f>
        <v>0.939909937164714</v>
      </c>
      <c r="AQ509" s="0" t="n">
        <f aca="false">IFERROR(IF(AZ509&lt;($AM$11-$AL$11)/($AN$11-$AL$11),$AL$11+SQRT(AZ509*($AN$11-$AL$11)*($AM$11-$AL$11)),$AN$11-SQRT((1-AZ509)*($AN$11-$AL$11)*($AN$11-$AM$11))),$AM$11)</f>
        <v>0.688496460728099</v>
      </c>
      <c r="AR509" s="0" t="n">
        <f aca="false">SUMPRODUCT((B24:B31&lt;=$B$6)*(C24:C31*AM509+D24:D31*AO509*$B$8*AQ509)/(1+AL509/100)^B24:B31)+C32*AM509*AP509/(1+AL509/100)^$B$6</f>
        <v>8252591.67874197</v>
      </c>
      <c r="AS509" s="0" t="n">
        <f aca="false">SUMPRODUCT((K24:K26&lt;=$B$6)*(L24:L26*AN509+M24:M26*AO509*$B$8*AQ509)/(1+AL509/100)^K24:K26)+L27*AN509*AP509/(1+AL509/100)^$B$6</f>
        <v>9062723.0729168</v>
      </c>
      <c r="AT509" s="0" t="n">
        <f aca="false">AS509-AR509</f>
        <v>810131.394174822</v>
      </c>
      <c r="AU509" s="0" t="n">
        <f aca="true">RAND()</f>
        <v>0.486120181458439</v>
      </c>
      <c r="AV509" s="0" t="n">
        <f aca="true">RAND()</f>
        <v>0.405644295292741</v>
      </c>
      <c r="AW509" s="0" t="n">
        <f aca="true">RAND()</f>
        <v>0.838113686681438</v>
      </c>
      <c r="AX509" s="0" t="n">
        <f aca="true">RAND()</f>
        <v>0.251214782583601</v>
      </c>
      <c r="AY509" s="0" t="n">
        <f aca="true">RAND()</f>
        <v>0.774083011265049</v>
      </c>
      <c r="AZ509" s="0" t="n">
        <f aca="true">RAND()</f>
        <v>0.603941000086038</v>
      </c>
    </row>
    <row r="510" customFormat="false" ht="15" hidden="false" customHeight="false" outlineLevel="0" collapsed="false">
      <c r="AK510" s="0" t="n">
        <v>497</v>
      </c>
      <c r="AL510" s="0" t="n">
        <f aca="false">IFERROR(IF(AU510&lt;($AM$6-$AL$6)/($AN$6-$AL$6),$AL$6+SQRT(AU510*($AN$6-$AL$6)*($AM$6-$AL$6)),$AN$6-SQRT((1-AU510)*($AN$6-$AL$6)*($AN$6-$AM$6))),$AM$6)</f>
        <v>3.46626132620809</v>
      </c>
      <c r="AM510" s="0" t="n">
        <f aca="false">IFERROR(IF(AV510&lt;($AM$7-$AL$7)/($AN$7-$AL$7),$AL$7+SQRT(AV510*($AN$7-$AL$7)*($AM$7-$AL$7)),$AN$7-SQRT((1-AV510)*($AN$7-$AL$7)*($AN$7-$AM$7))),$AM$7)</f>
        <v>1.01014039919137</v>
      </c>
      <c r="AN510" s="0" t="n">
        <f aca="false">IFERROR(IF(AW510&lt;($AM$8-$AL$8)/($AN$8-$AL$8),$AL$8+SQRT(AW510*($AN$8-$AL$8)*($AM$8-$AL$8)),$AN$8-SQRT((1-AW510)*($AN$8-$AL$8)*($AN$8-$AM$8))),$AM$8)</f>
        <v>0.894781619054219</v>
      </c>
      <c r="AO510" s="0" t="n">
        <f aca="false">IFERROR(IF(AX510&lt;($AM$9-$AL$9)/($AN$9-$AL$9),$AL$9+SQRT(AX510*($AN$9-$AL$9)*($AM$9-$AL$9)),$AN$9-SQRT((1-AX510)*($AN$9-$AL$9)*($AN$9-$AM$9))),$AM$9)</f>
        <v>1.41127457575138</v>
      </c>
      <c r="AP510" s="0" t="n">
        <f aca="false">IFERROR(IF(AY510&lt;($AM$10-$AL$10)/($AN$10-$AL$10),$AL$10+SQRT(AY510*($AN$10-$AL$10)*($AM$10-$AL$10)),$AN$10-SQRT((1-AY510)*($AN$10-$AL$10)*($AN$10-$AM$10))),$AM$10)</f>
        <v>0.899720590882593</v>
      </c>
      <c r="AQ510" s="0" t="n">
        <f aca="false">IFERROR(IF(AZ510&lt;($AM$11-$AL$11)/($AN$11-$AL$11),$AL$11+SQRT(AZ510*($AN$11-$AL$11)*($AM$11-$AL$11)),$AN$11-SQRT((1-AZ510)*($AN$11-$AL$11)*($AN$11-$AM$11))),$AM$11)</f>
        <v>0.712657605296693</v>
      </c>
      <c r="AR510" s="0" t="n">
        <f aca="false">SUMPRODUCT((B24:B31&lt;=$B$6)*(C24:C31*AM510+D24:D31*AO510*$B$8*AQ510)/(1+AL510/100)^B24:B31)+C32*AM510*AP510/(1+AL510/100)^$B$6</f>
        <v>8669415.28195129</v>
      </c>
      <c r="AS510" s="0" t="n">
        <f aca="false">SUMPRODUCT((K24:K26&lt;=$B$6)*(L24:L26*AN510+M24:M26*AO510*$B$8*AQ510)/(1+AL510/100)^K24:K26)+L27*AN510*AP510/(1+AL510/100)^$B$6</f>
        <v>7318341.79550427</v>
      </c>
      <c r="AT510" s="0" t="n">
        <f aca="false">AS510-AR510</f>
        <v>-1351073.48644702</v>
      </c>
      <c r="AU510" s="0" t="n">
        <f aca="true">RAND()</f>
        <v>0.375634549267369</v>
      </c>
      <c r="AV510" s="0" t="n">
        <f aca="true">RAND()</f>
        <v>0.488598861332659</v>
      </c>
      <c r="AW510" s="0" t="n">
        <f aca="true">RAND()</f>
        <v>0.0998172812282113</v>
      </c>
      <c r="AX510" s="0" t="n">
        <f aca="true">RAND()</f>
        <v>0.768934916562192</v>
      </c>
      <c r="AY510" s="0" t="n">
        <f aca="true">RAND()</f>
        <v>0.639106203102117</v>
      </c>
      <c r="AZ510" s="0" t="n">
        <f aca="true">RAND()</f>
        <v>0.662997339617016</v>
      </c>
    </row>
    <row r="511" customFormat="false" ht="15" hidden="false" customHeight="false" outlineLevel="0" collapsed="false">
      <c r="AK511" s="0" t="n">
        <v>498</v>
      </c>
      <c r="AL511" s="0" t="n">
        <f aca="false">IFERROR(IF(AU511&lt;($AM$6-$AL$6)/($AN$6-$AL$6),$AL$6+SQRT(AU511*($AN$6-$AL$6)*($AM$6-$AL$6)),$AN$6-SQRT((1-AU511)*($AN$6-$AL$6)*($AN$6-$AM$6))),$AM$6)</f>
        <v>4.84888495985549</v>
      </c>
      <c r="AM511" s="0" t="n">
        <f aca="false">IFERROR(IF(AV511&lt;($AM$7-$AL$7)/($AN$7-$AL$7),$AL$7+SQRT(AV511*($AN$7-$AL$7)*($AM$7-$AL$7)),$AN$7-SQRT((1-AV511)*($AN$7-$AL$7)*($AN$7-$AM$7))),$AM$7)</f>
        <v>0.977811973687071</v>
      </c>
      <c r="AN511" s="0" t="n">
        <f aca="false">IFERROR(IF(AW511&lt;($AM$8-$AL$8)/($AN$8-$AL$8),$AL$8+SQRT(AW511*($AN$8-$AL$8)*($AM$8-$AL$8)),$AN$8-SQRT((1-AW511)*($AN$8-$AL$8)*($AN$8-$AM$8))),$AM$8)</f>
        <v>0.925188454116618</v>
      </c>
      <c r="AO511" s="0" t="n">
        <f aca="false">IFERROR(IF(AX511&lt;($AM$9-$AL$9)/($AN$9-$AL$9),$AL$9+SQRT(AX511*($AN$9-$AL$9)*($AM$9-$AL$9)),$AN$9-SQRT((1-AX511)*($AN$9-$AL$9)*($AN$9-$AM$9))),$AM$9)</f>
        <v>0.61705527576911</v>
      </c>
      <c r="AP511" s="0" t="n">
        <f aca="false">IFERROR(IF(AY511&lt;($AM$10-$AL$10)/($AN$10-$AL$10),$AL$10+SQRT(AY511*($AN$10-$AL$10)*($AM$10-$AL$10)),$AN$10-SQRT((1-AY511)*($AN$10-$AL$10)*($AN$10-$AM$10))),$AM$10)</f>
        <v>0.959852102921881</v>
      </c>
      <c r="AQ511" s="0" t="n">
        <f aca="false">IFERROR(IF(AZ511&lt;($AM$11-$AL$11)/($AN$11-$AL$11),$AL$11+SQRT(AZ511*($AN$11-$AL$11)*($AM$11-$AL$11)),$AN$11-SQRT((1-AZ511)*($AN$11-$AL$11)*($AN$11-$AM$11))),$AM$11)</f>
        <v>0.930558442681716</v>
      </c>
      <c r="AR511" s="0" t="n">
        <f aca="false">SUMPRODUCT((B24:B31&lt;=$B$6)*(C24:C31*AM511+D24:D31*AO511*$B$8*AQ511)/(1+AL511/100)^B24:B31)+C32*AM511*AP511/(1+AL511/100)^$B$6</f>
        <v>7710717.65858133</v>
      </c>
      <c r="AS511" s="0" t="n">
        <f aca="false">SUMPRODUCT((K24:K26&lt;=$B$6)*(L24:L26*AN511+M24:M26*AO511*$B$8*AQ511)/(1+AL511/100)^K24:K26)+L27*AN511*AP511/(1+AL511/100)^$B$6</f>
        <v>7599724.41220775</v>
      </c>
      <c r="AT511" s="0" t="n">
        <f aca="false">AS511-AR511</f>
        <v>-110993.246373583</v>
      </c>
      <c r="AU511" s="0" t="n">
        <f aca="true">RAND()</f>
        <v>0.768635204203204</v>
      </c>
      <c r="AV511" s="0" t="n">
        <f aca="true">RAND()</f>
        <v>0.351301088738796</v>
      </c>
      <c r="AW511" s="0" t="n">
        <f aca="true">RAND()</f>
        <v>0.174134989378985</v>
      </c>
      <c r="AX511" s="0" t="n">
        <f aca="true">RAND()</f>
        <v>0.0182692501138431</v>
      </c>
      <c r="AY511" s="0" t="n">
        <f aca="true">RAND()</f>
        <v>0.845855826246704</v>
      </c>
      <c r="AZ511" s="0" t="n">
        <f aca="true">RAND()</f>
        <v>0.980317837213108</v>
      </c>
    </row>
    <row r="512" customFormat="false" ht="15" hidden="false" customHeight="false" outlineLevel="0" collapsed="false">
      <c r="AK512" s="0" t="n">
        <v>499</v>
      </c>
      <c r="AL512" s="0" t="n">
        <f aca="false">IFERROR(IF(AU512&lt;($AM$6-$AL$6)/($AN$6-$AL$6),$AL$6+SQRT(AU512*($AN$6-$AL$6)*($AM$6-$AL$6)),$AN$6-SQRT((1-AU512)*($AN$6-$AL$6)*($AN$6-$AM$6))),$AM$6)</f>
        <v>2.98251319139364</v>
      </c>
      <c r="AM512" s="0" t="n">
        <f aca="false">IFERROR(IF(AV512&lt;($AM$7-$AL$7)/($AN$7-$AL$7),$AL$7+SQRT(AV512*($AN$7-$AL$7)*($AM$7-$AL$7)),$AN$7-SQRT((1-AV512)*($AN$7-$AL$7)*($AN$7-$AM$7))),$AM$7)</f>
        <v>0.94114230709552</v>
      </c>
      <c r="AN512" s="0" t="n">
        <f aca="false">IFERROR(IF(AW512&lt;($AM$8-$AL$8)/($AN$8-$AL$8),$AL$8+SQRT(AW512*($AN$8-$AL$8)*($AM$8-$AL$8)),$AN$8-SQRT((1-AW512)*($AN$8-$AL$8)*($AN$8-$AM$8))),$AM$8)</f>
        <v>0.857995069139565</v>
      </c>
      <c r="AO512" s="0" t="n">
        <f aca="false">IFERROR(IF(AX512&lt;($AM$9-$AL$9)/($AN$9-$AL$9),$AL$9+SQRT(AX512*($AN$9-$AL$9)*($AM$9-$AL$9)),$AN$9-SQRT((1-AX512)*($AN$9-$AL$9)*($AN$9-$AM$9))),$AM$9)</f>
        <v>0.888008668384381</v>
      </c>
      <c r="AP512" s="0" t="n">
        <f aca="false">IFERROR(IF(AY512&lt;($AM$10-$AL$10)/($AN$10-$AL$10),$AL$10+SQRT(AY512*($AN$10-$AL$10)*($AM$10-$AL$10)),$AN$10-SQRT((1-AY512)*($AN$10-$AL$10)*($AN$10-$AM$10))),$AM$10)</f>
        <v>0.891192539237691</v>
      </c>
      <c r="AQ512" s="0" t="n">
        <f aca="false">IFERROR(IF(AZ512&lt;($AM$11-$AL$11)/($AN$11-$AL$11),$AL$11+SQRT(AZ512*($AN$11-$AL$11)*($AM$11-$AL$11)),$AN$11-SQRT((1-AZ512)*($AN$11-$AL$11)*($AN$11-$AM$11))),$AM$11)</f>
        <v>0.612207724393407</v>
      </c>
      <c r="AR512" s="0" t="n">
        <f aca="false">SUMPRODUCT((B24:B31&lt;=$B$6)*(C24:C31*AM512+D24:D31*AO512*$B$8*AQ512)/(1+AL512/100)^B24:B31)+C32*AM512*AP512/(1+AL512/100)^$B$6</f>
        <v>8186899.01429605</v>
      </c>
      <c r="AS512" s="0" t="n">
        <f aca="false">SUMPRODUCT((K24:K26&lt;=$B$6)*(L24:L26*AN512+M24:M26*AO512*$B$8*AQ512)/(1+AL512/100)^K24:K26)+L27*AN512*AP512/(1+AL512/100)^$B$6</f>
        <v>6930817.14755509</v>
      </c>
      <c r="AT512" s="0" t="n">
        <f aca="false">AS512-AR512</f>
        <v>-1256081.86674096</v>
      </c>
      <c r="AU512" s="0" t="n">
        <f aca="true">RAND()</f>
        <v>0.193066434252501</v>
      </c>
      <c r="AV512" s="0" t="n">
        <f aca="true">RAND()</f>
        <v>0.221346120580513</v>
      </c>
      <c r="AW512" s="0" t="n">
        <f aca="true">RAND()</f>
        <v>0.0373714227166984</v>
      </c>
      <c r="AX512" s="0" t="n">
        <f aca="true">RAND()</f>
        <v>0.200734302321894</v>
      </c>
      <c r="AY512" s="0" t="n">
        <f aca="true">RAND()</f>
        <v>0.612126411020929</v>
      </c>
      <c r="AZ512" s="0" t="n">
        <f aca="true">RAND()</f>
        <v>0.397851686411875</v>
      </c>
    </row>
    <row r="513" customFormat="false" ht="15" hidden="false" customHeight="false" outlineLevel="0" collapsed="false">
      <c r="AK513" s="0" t="n">
        <v>500</v>
      </c>
      <c r="AL513" s="0" t="n">
        <f aca="false">IFERROR(IF(AU513&lt;($AM$6-$AL$6)/($AN$6-$AL$6),$AL$6+SQRT(AU513*($AN$6-$AL$6)*($AM$6-$AL$6)),$AN$6-SQRT((1-AU513)*($AN$6-$AL$6)*($AN$6-$AM$6))),$AM$6)</f>
        <v>4.75089160383385</v>
      </c>
      <c r="AM513" s="0" t="n">
        <f aca="false">IFERROR(IF(AV513&lt;($AM$7-$AL$7)/($AN$7-$AL$7),$AL$7+SQRT(AV513*($AN$7-$AL$7)*($AM$7-$AL$7)),$AN$7-SQRT((1-AV513)*($AN$7-$AL$7)*($AN$7-$AM$7))),$AM$7)</f>
        <v>0.958645998629688</v>
      </c>
      <c r="AN513" s="0" t="n">
        <f aca="false">IFERROR(IF(AW513&lt;($AM$8-$AL$8)/($AN$8-$AL$8),$AL$8+SQRT(AW513*($AN$8-$AL$8)*($AM$8-$AL$8)),$AN$8-SQRT((1-AW513)*($AN$8-$AL$8)*($AN$8-$AM$8))),$AM$8)</f>
        <v>1.12298881776126</v>
      </c>
      <c r="AO513" s="0" t="n">
        <f aca="false">IFERROR(IF(AX513&lt;($AM$9-$AL$9)/($AN$9-$AL$9),$AL$9+SQRT(AX513*($AN$9-$AL$9)*($AM$9-$AL$9)),$AN$9-SQRT((1-AX513)*($AN$9-$AL$9)*($AN$9-$AM$9))),$AM$9)</f>
        <v>0.914741078675749</v>
      </c>
      <c r="AP513" s="0" t="n">
        <f aca="false">IFERROR(IF(AY513&lt;($AM$10-$AL$10)/($AN$10-$AL$10),$AL$10+SQRT(AY513*($AN$10-$AL$10)*($AM$10-$AL$10)),$AN$10-SQRT((1-AY513)*($AN$10-$AL$10)*($AN$10-$AM$10))),$AM$10)</f>
        <v>0.599462415314165</v>
      </c>
      <c r="AQ513" s="0" t="n">
        <f aca="false">IFERROR(IF(AZ513&lt;($AM$11-$AL$11)/($AN$11-$AL$11),$AL$11+SQRT(AZ513*($AN$11-$AL$11)*($AM$11-$AL$11)),$AN$11-SQRT((1-AZ513)*($AN$11-$AL$11)*($AN$11-$AM$11))),$AM$11)</f>
        <v>0.891997567675153</v>
      </c>
      <c r="AR513" s="0" t="n">
        <f aca="false">SUMPRODUCT((B24:B31&lt;=$B$6)*(C24:C31*AM513+D24:D31*AO513*$B$8*AQ513)/(1+AL513/100)^B24:B31)+C32*AM513*AP513/(1+AL513/100)^$B$6</f>
        <v>7680413.12348186</v>
      </c>
      <c r="AS513" s="0" t="n">
        <f aca="false">SUMPRODUCT((K24:K26&lt;=$B$6)*(L24:L26*AN513+M24:M26*AO513*$B$8*AQ513)/(1+AL513/100)^K24:K26)+L27*AN513*AP513/(1+AL513/100)^$B$6</f>
        <v>9436813.54933956</v>
      </c>
      <c r="AT513" s="0" t="n">
        <f aca="false">AS513-AR513</f>
        <v>1756400.4258577</v>
      </c>
      <c r="AU513" s="0" t="n">
        <f aca="true">RAND()</f>
        <v>0.747075571114746</v>
      </c>
      <c r="AV513" s="0" t="n">
        <f aca="true">RAND()</f>
        <v>0.279650587569011</v>
      </c>
      <c r="AW513" s="0" t="n">
        <f aca="true">RAND()</f>
        <v>0.856605862989484</v>
      </c>
      <c r="AX513" s="0" t="n">
        <f aca="true">RAND()</f>
        <v>0.229346883121498</v>
      </c>
      <c r="AY513" s="0" t="n">
        <f aca="true">RAND()</f>
        <v>0.0395710882405096</v>
      </c>
      <c r="AZ513" s="0" t="n">
        <f aca="true">RAND()</f>
        <v>0.952389692293538</v>
      </c>
    </row>
    <row r="514" customFormat="false" ht="15" hidden="false" customHeight="false" outlineLevel="0" collapsed="false">
      <c r="AK514" s="0" t="n">
        <v>501</v>
      </c>
      <c r="AL514" s="0" t="n">
        <f aca="false">IFERROR(IF(AU514&lt;($AM$6-$AL$6)/($AN$6-$AL$6),$AL$6+SQRT(AU514*($AN$6-$AL$6)*($AM$6-$AL$6)),$AN$6-SQRT((1-AU514)*($AN$6-$AL$6)*($AN$6-$AM$6))),$AM$6)</f>
        <v>2.3377315431978</v>
      </c>
      <c r="AM514" s="0" t="n">
        <f aca="false">IFERROR(IF(AV514&lt;($AM$7-$AL$7)/($AN$7-$AL$7),$AL$7+SQRT(AV514*($AN$7-$AL$7)*($AM$7-$AL$7)),$AN$7-SQRT((1-AV514)*($AN$7-$AL$7)*($AN$7-$AM$7))),$AM$7)</f>
        <v>0.992492383894586</v>
      </c>
      <c r="AN514" s="0" t="n">
        <f aca="false">IFERROR(IF(AW514&lt;($AM$8-$AL$8)/($AN$8-$AL$8),$AL$8+SQRT(AW514*($AN$8-$AL$8)*($AM$8-$AL$8)),$AN$8-SQRT((1-AW514)*($AN$8-$AL$8)*($AN$8-$AM$8))),$AM$8)</f>
        <v>1.08566547216337</v>
      </c>
      <c r="AO514" s="0" t="n">
        <f aca="false">IFERROR(IF(AX514&lt;($AM$9-$AL$9)/($AN$9-$AL$9),$AL$9+SQRT(AX514*($AN$9-$AL$9)*($AM$9-$AL$9)),$AN$9-SQRT((1-AX514)*($AN$9-$AL$9)*($AN$9-$AM$9))),$AM$9)</f>
        <v>1.47966139358615</v>
      </c>
      <c r="AP514" s="0" t="n">
        <f aca="false">IFERROR(IF(AY514&lt;($AM$10-$AL$10)/($AN$10-$AL$10),$AL$10+SQRT(AY514*($AN$10-$AL$10)*($AM$10-$AL$10)),$AN$10-SQRT((1-AY514)*($AN$10-$AL$10)*($AN$10-$AM$10))),$AM$10)</f>
        <v>0.797967002687411</v>
      </c>
      <c r="AQ514" s="0" t="n">
        <f aca="false">IFERROR(IF(AZ514&lt;($AM$11-$AL$11)/($AN$11-$AL$11),$AL$11+SQRT(AZ514*($AN$11-$AL$11)*($AM$11-$AL$11)),$AN$11-SQRT((1-AZ514)*($AN$11-$AL$11)*($AN$11-$AM$11))),$AM$11)</f>
        <v>0.534622524867511</v>
      </c>
      <c r="AR514" s="0" t="n">
        <f aca="false">SUMPRODUCT((B24:B31&lt;=$B$6)*(C24:C31*AM514+D24:D31*AO514*$B$8*AQ514)/(1+AL514/100)^B24:B31)+C32*AM514*AP514/(1+AL514/100)^$B$6</f>
        <v>9072561.29902816</v>
      </c>
      <c r="AS514" s="0" t="n">
        <f aca="false">SUMPRODUCT((K24:K26&lt;=$B$6)*(L24:L26*AN514+M24:M26*AO514*$B$8*AQ514)/(1+AL514/100)^K24:K26)+L27*AN514*AP514/(1+AL514/100)^$B$6</f>
        <v>8791865.00237751</v>
      </c>
      <c r="AT514" s="0" t="n">
        <f aca="false">AS514-AR514</f>
        <v>-280696.296650644</v>
      </c>
      <c r="AU514" s="0" t="n">
        <f aca="true">RAND()</f>
        <v>0.0228125190541531</v>
      </c>
      <c r="AV514" s="0" t="n">
        <f aca="true">RAND()</f>
        <v>0.411703531749119</v>
      </c>
      <c r="AW514" s="0" t="n">
        <f aca="true">RAND()</f>
        <v>0.759948115206336</v>
      </c>
      <c r="AX514" s="0" t="n">
        <f aca="true">RAND()</f>
        <v>0.819498489783527</v>
      </c>
      <c r="AY514" s="0" t="n">
        <f aca="true">RAND()</f>
        <v>0.355137338762078</v>
      </c>
      <c r="AZ514" s="0" t="n">
        <f aca="true">RAND()</f>
        <v>0.224684608878391</v>
      </c>
    </row>
    <row r="515" customFormat="false" ht="15" hidden="false" customHeight="false" outlineLevel="0" collapsed="false">
      <c r="AK515" s="0" t="n">
        <v>502</v>
      </c>
      <c r="AL515" s="0" t="n">
        <f aca="false">IFERROR(IF(AU515&lt;($AM$6-$AL$6)/($AN$6-$AL$6),$AL$6+SQRT(AU515*($AN$6-$AL$6)*($AM$6-$AL$6)),$AN$6-SQRT((1-AU515)*($AN$6-$AL$6)*($AN$6-$AM$6))),$AM$6)</f>
        <v>3.44082502266065</v>
      </c>
      <c r="AM515" s="0" t="n">
        <f aca="false">IFERROR(IF(AV515&lt;($AM$7-$AL$7)/($AN$7-$AL$7),$AL$7+SQRT(AV515*($AN$7-$AL$7)*($AM$7-$AL$7)),$AN$7-SQRT((1-AV515)*($AN$7-$AL$7)*($AN$7-$AM$7))),$AM$7)</f>
        <v>0.981524028688053</v>
      </c>
      <c r="AN515" s="0" t="n">
        <f aca="false">IFERROR(IF(AW515&lt;($AM$8-$AL$8)/($AN$8-$AL$8),$AL$8+SQRT(AW515*($AN$8-$AL$8)*($AM$8-$AL$8)),$AN$8-SQRT((1-AW515)*($AN$8-$AL$8)*($AN$8-$AM$8))),$AM$8)</f>
        <v>0.988142334465662</v>
      </c>
      <c r="AO515" s="0" t="n">
        <f aca="false">IFERROR(IF(AX515&lt;($AM$9-$AL$9)/($AN$9-$AL$9),$AL$9+SQRT(AX515*($AN$9-$AL$9)*($AM$9-$AL$9)),$AN$9-SQRT((1-AX515)*($AN$9-$AL$9)*($AN$9-$AM$9))),$AM$9)</f>
        <v>1.36145671801014</v>
      </c>
      <c r="AP515" s="0" t="n">
        <f aca="false">IFERROR(IF(AY515&lt;($AM$10-$AL$10)/($AN$10-$AL$10),$AL$10+SQRT(AY515*($AN$10-$AL$10)*($AM$10-$AL$10)),$AN$10-SQRT((1-AY515)*($AN$10-$AL$10)*($AN$10-$AM$10))),$AM$10)</f>
        <v>0.749674850852955</v>
      </c>
      <c r="AQ515" s="0" t="n">
        <f aca="false">IFERROR(IF(AZ515&lt;($AM$11-$AL$11)/($AN$11-$AL$11),$AL$11+SQRT(AZ515*($AN$11-$AL$11)*($AM$11-$AL$11)),$AN$11-SQRT((1-AZ515)*($AN$11-$AL$11)*($AN$11-$AM$11))),$AM$11)</f>
        <v>0.61068271248015</v>
      </c>
      <c r="AR515" s="0" t="n">
        <f aca="false">SUMPRODUCT((B24:B31&lt;=$B$6)*(C24:C31*AM515+D24:D31*AO515*$B$8*AQ515)/(1+AL515/100)^B24:B31)+C32*AM515*AP515/(1+AL515/100)^$B$6</f>
        <v>8408567.90779338</v>
      </c>
      <c r="AS515" s="0" t="n">
        <f aca="false">SUMPRODUCT((K24:K26&lt;=$B$6)*(L24:L26*AN515+M24:M26*AO515*$B$8*AQ515)/(1+AL515/100)^K24:K26)+L27*AN515*AP515/(1+AL515/100)^$B$6</f>
        <v>8162976.57231269</v>
      </c>
      <c r="AT515" s="0" t="n">
        <f aca="false">AS515-AR515</f>
        <v>-245591.335480689</v>
      </c>
      <c r="AU515" s="0" t="n">
        <f aca="true">RAND()</f>
        <v>0.36661367403407</v>
      </c>
      <c r="AV515" s="0" t="n">
        <f aca="true">RAND()</f>
        <v>0.366121922123788</v>
      </c>
      <c r="AW515" s="0" t="n">
        <f aca="true">RAND()</f>
        <v>0.393305977979879</v>
      </c>
      <c r="AX515" s="0" t="n">
        <f aca="true">RAND()</f>
        <v>0.728174984683745</v>
      </c>
      <c r="AY515" s="0" t="n">
        <f aca="true">RAND()</f>
        <v>0.249350124593782</v>
      </c>
      <c r="AZ515" s="0" t="n">
        <f aca="true">RAND()</f>
        <v>0.393974480955198</v>
      </c>
    </row>
    <row r="516" customFormat="false" ht="15" hidden="false" customHeight="false" outlineLevel="0" collapsed="false">
      <c r="AK516" s="0" t="n">
        <v>503</v>
      </c>
      <c r="AL516" s="0" t="n">
        <f aca="false">IFERROR(IF(AU516&lt;($AM$6-$AL$6)/($AN$6-$AL$6),$AL$6+SQRT(AU516*($AN$6-$AL$6)*($AM$6-$AL$6)),$AN$6-SQRT((1-AU516)*($AN$6-$AL$6)*($AN$6-$AM$6))),$AM$6)</f>
        <v>3.01596744647624</v>
      </c>
      <c r="AM516" s="0" t="n">
        <f aca="false">IFERROR(IF(AV516&lt;($AM$7-$AL$7)/($AN$7-$AL$7),$AL$7+SQRT(AV516*($AN$7-$AL$7)*($AM$7-$AL$7)),$AN$7-SQRT((1-AV516)*($AN$7-$AL$7)*($AN$7-$AM$7))),$AM$7)</f>
        <v>1.00911124705329</v>
      </c>
      <c r="AN516" s="0" t="n">
        <f aca="false">IFERROR(IF(AW516&lt;($AM$8-$AL$8)/($AN$8-$AL$8),$AL$8+SQRT(AW516*($AN$8-$AL$8)*($AM$8-$AL$8)),$AN$8-SQRT((1-AW516)*($AN$8-$AL$8)*($AN$8-$AM$8))),$AM$8)</f>
        <v>0.995612438521608</v>
      </c>
      <c r="AO516" s="0" t="n">
        <f aca="false">IFERROR(IF(AX516&lt;($AM$9-$AL$9)/($AN$9-$AL$9),$AL$9+SQRT(AX516*($AN$9-$AL$9)*($AM$9-$AL$9)),$AN$9-SQRT((1-AX516)*($AN$9-$AL$9)*($AN$9-$AM$9))),$AM$9)</f>
        <v>0.793463513657096</v>
      </c>
      <c r="AP516" s="0" t="n">
        <f aca="false">IFERROR(IF(AY516&lt;($AM$10-$AL$10)/($AN$10-$AL$10),$AL$10+SQRT(AY516*($AN$10-$AL$10)*($AM$10-$AL$10)),$AN$10-SQRT((1-AY516)*($AN$10-$AL$10)*($AN$10-$AM$10))),$AM$10)</f>
        <v>0.907215320568502</v>
      </c>
      <c r="AQ516" s="0" t="n">
        <f aca="false">IFERROR(IF(AZ516&lt;($AM$11-$AL$11)/($AN$11-$AL$11),$AL$11+SQRT(AZ516*($AN$11-$AL$11)*($AM$11-$AL$11)),$AN$11-SQRT((1-AZ516)*($AN$11-$AL$11)*($AN$11-$AM$11))),$AM$11)</f>
        <v>0.331702159082594</v>
      </c>
      <c r="AR516" s="0" t="n">
        <f aca="false">SUMPRODUCT((B24:B31&lt;=$B$6)*(C24:C31*AM516+D24:D31*AO516*$B$8*AQ516)/(1+AL516/100)^B24:B31)+C32*AM516*AP516/(1+AL516/100)^$B$6</f>
        <v>8659053.99498558</v>
      </c>
      <c r="AS516" s="0" t="n">
        <f aca="false">SUMPRODUCT((K24:K26&lt;=$B$6)*(L24:L26*AN516+M24:M26*AO516*$B$8*AQ516)/(1+AL516/100)^K24:K26)+L27*AN516*AP516/(1+AL516/100)^$B$6</f>
        <v>7990019.3777649</v>
      </c>
      <c r="AT516" s="0" t="n">
        <f aca="false">AS516-AR516</f>
        <v>-669034.617220681</v>
      </c>
      <c r="AU516" s="0" t="n">
        <f aca="true">RAND()</f>
        <v>0.206374230623148</v>
      </c>
      <c r="AV516" s="0" t="n">
        <f aca="true">RAND()</f>
        <v>0.48420096625581</v>
      </c>
      <c r="AW516" s="0" t="n">
        <f aca="true">RAND()</f>
        <v>0.425158067826332</v>
      </c>
      <c r="AX516" s="0" t="n">
        <f aca="true">RAND()</f>
        <v>0.114827778463958</v>
      </c>
      <c r="AY516" s="0" t="n">
        <f aca="true">RAND()</f>
        <v>0.663297269222831</v>
      </c>
      <c r="AZ516" s="0" t="n">
        <f aca="true">RAND()</f>
        <v>0.00410215057346156</v>
      </c>
    </row>
    <row r="517" customFormat="false" ht="15" hidden="false" customHeight="false" outlineLevel="0" collapsed="false">
      <c r="AK517" s="0" t="n">
        <v>504</v>
      </c>
      <c r="AL517" s="0" t="n">
        <f aca="false">IFERROR(IF(AU517&lt;($AM$6-$AL$6)/($AN$6-$AL$6),$AL$6+SQRT(AU517*($AN$6-$AL$6)*($AM$6-$AL$6)),$AN$6-SQRT((1-AU517)*($AN$6-$AL$6)*($AN$6-$AM$6))),$AM$6)</f>
        <v>5.39129530584138</v>
      </c>
      <c r="AM517" s="0" t="n">
        <f aca="false">IFERROR(IF(AV517&lt;($AM$7-$AL$7)/($AN$7-$AL$7),$AL$7+SQRT(AV517*($AN$7-$AL$7)*($AM$7-$AL$7)),$AN$7-SQRT((1-AV517)*($AN$7-$AL$7)*($AN$7-$AM$7))),$AM$7)</f>
        <v>0.946826818065247</v>
      </c>
      <c r="AN517" s="0" t="n">
        <f aca="false">IFERROR(IF(AW517&lt;($AM$8-$AL$8)/($AN$8-$AL$8),$AL$8+SQRT(AW517*($AN$8-$AL$8)*($AM$8-$AL$8)),$AN$8-SQRT((1-AW517)*($AN$8-$AL$8)*($AN$8-$AM$8))),$AM$8)</f>
        <v>1.00150585766209</v>
      </c>
      <c r="AO517" s="0" t="n">
        <f aca="false">IFERROR(IF(AX517&lt;($AM$9-$AL$9)/($AN$9-$AL$9),$AL$9+SQRT(AX517*($AN$9-$AL$9)*($AM$9-$AL$9)),$AN$9-SQRT((1-AX517)*($AN$9-$AL$9)*($AN$9-$AM$9))),$AM$9)</f>
        <v>0.881723259829395</v>
      </c>
      <c r="AP517" s="0" t="n">
        <f aca="false">IFERROR(IF(AY517&lt;($AM$10-$AL$10)/($AN$10-$AL$10),$AL$10+SQRT(AY517*($AN$10-$AL$10)*($AM$10-$AL$10)),$AN$10-SQRT((1-AY517)*($AN$10-$AL$10)*($AN$10-$AM$10))),$AM$10)</f>
        <v>0.965219206237182</v>
      </c>
      <c r="AQ517" s="0" t="n">
        <f aca="false">IFERROR(IF(AZ517&lt;($AM$11-$AL$11)/($AN$11-$AL$11),$AL$11+SQRT(AZ517*($AN$11-$AL$11)*($AM$11-$AL$11)),$AN$11-SQRT((1-AZ517)*($AN$11-$AL$11)*($AN$11-$AM$11))),$AM$11)</f>
        <v>0.527433842059311</v>
      </c>
      <c r="AR517" s="0" t="n">
        <f aca="false">SUMPRODUCT((B24:B31&lt;=$B$6)*(C24:C31*AM517+D24:D31*AO517*$B$8*AQ517)/(1+AL517/100)^B24:B31)+C32*AM517*AP517/(1+AL517/100)^$B$6</f>
        <v>7268085.20326224</v>
      </c>
      <c r="AS517" s="0" t="n">
        <f aca="false">SUMPRODUCT((K24:K26&lt;=$B$6)*(L24:L26*AN517+M24:M26*AO517*$B$8*AQ517)/(1+AL517/100)^K24:K26)+L27*AN517*AP517/(1+AL517/100)^$B$6</f>
        <v>8251017.26561411</v>
      </c>
      <c r="AT517" s="0" t="n">
        <f aca="false">AS517-AR517</f>
        <v>982932.062351863</v>
      </c>
      <c r="AU517" s="0" t="n">
        <f aca="true">RAND()</f>
        <v>0.870603460349601</v>
      </c>
      <c r="AV517" s="0" t="n">
        <f aca="true">RAND()</f>
        <v>0.239534605590725</v>
      </c>
      <c r="AW517" s="0" t="n">
        <f aca="true">RAND()</f>
        <v>0.451116988655509</v>
      </c>
      <c r="AX517" s="0" t="n">
        <f aca="true">RAND()</f>
        <v>0.194283529459706</v>
      </c>
      <c r="AY517" s="0" t="n">
        <f aca="true">RAND()</f>
        <v>0.865715639407814</v>
      </c>
      <c r="AZ517" s="0" t="n">
        <f aca="true">RAND()</f>
        <v>0.211127153117794</v>
      </c>
    </row>
    <row r="518" customFormat="false" ht="15" hidden="false" customHeight="false" outlineLevel="0" collapsed="false">
      <c r="AK518" s="0" t="n">
        <v>505</v>
      </c>
      <c r="AL518" s="0" t="n">
        <f aca="false">IFERROR(IF(AU518&lt;($AM$6-$AL$6)/($AN$6-$AL$6),$AL$6+SQRT(AU518*($AN$6-$AL$6)*($AM$6-$AL$6)),$AN$6-SQRT((1-AU518)*($AN$6-$AL$6)*($AN$6-$AM$6))),$AM$6)</f>
        <v>6.7121578489031</v>
      </c>
      <c r="AM518" s="0" t="n">
        <f aca="false">IFERROR(IF(AV518&lt;($AM$7-$AL$7)/($AN$7-$AL$7),$AL$7+SQRT(AV518*($AN$7-$AL$7)*($AM$7-$AL$7)),$AN$7-SQRT((1-AV518)*($AN$7-$AL$7)*($AN$7-$AM$7))),$AM$7)</f>
        <v>0.92211259811083</v>
      </c>
      <c r="AN518" s="0" t="n">
        <f aca="false">IFERROR(IF(AW518&lt;($AM$8-$AL$8)/($AN$8-$AL$8),$AL$8+SQRT(AW518*($AN$8-$AL$8)*($AM$8-$AL$8)),$AN$8-SQRT((1-AW518)*($AN$8-$AL$8)*($AN$8-$AM$8))),$AM$8)</f>
        <v>1.11975330902238</v>
      </c>
      <c r="AO518" s="0" t="n">
        <f aca="false">IFERROR(IF(AX518&lt;($AM$9-$AL$9)/($AN$9-$AL$9),$AL$9+SQRT(AX518*($AN$9-$AL$9)*($AM$9-$AL$9)),$AN$9-SQRT((1-AX518)*($AN$9-$AL$9)*($AN$9-$AM$9))),$AM$9)</f>
        <v>0.910423119613644</v>
      </c>
      <c r="AP518" s="0" t="n">
        <f aca="false">IFERROR(IF(AY518&lt;($AM$10-$AL$10)/($AN$10-$AL$10),$AL$10+SQRT(AY518*($AN$10-$AL$10)*($AM$10-$AL$10)),$AN$10-SQRT((1-AY518)*($AN$10-$AL$10)*($AN$10-$AM$10))),$AM$10)</f>
        <v>0.853591869389438</v>
      </c>
      <c r="AQ518" s="0" t="n">
        <f aca="false">IFERROR(IF(AZ518&lt;($AM$11-$AL$11)/($AN$11-$AL$11),$AL$11+SQRT(AZ518*($AN$11-$AL$11)*($AM$11-$AL$11)),$AN$11-SQRT((1-AZ518)*($AN$11-$AL$11)*($AN$11-$AM$11))),$AM$11)</f>
        <v>0.508788169357926</v>
      </c>
      <c r="AR518" s="0" t="n">
        <f aca="false">SUMPRODUCT((B24:B31&lt;=$B$6)*(C24:C31*AM518+D24:D31*AO518*$B$8*AQ518)/(1+AL518/100)^B24:B31)+C32*AM518*AP518/(1+AL518/100)^$B$6</f>
        <v>6729832.14141643</v>
      </c>
      <c r="AS518" s="0" t="n">
        <f aca="false">SUMPRODUCT((K24:K26&lt;=$B$6)*(L24:L26*AN518+M24:M26*AO518*$B$8*AQ518)/(1+AL518/100)^K24:K26)+L27*AN518*AP518/(1+AL518/100)^$B$6</f>
        <v>9337589.13733996</v>
      </c>
      <c r="AT518" s="0" t="n">
        <f aca="false">AS518-AR518</f>
        <v>2607756.99592353</v>
      </c>
      <c r="AU518" s="0" t="n">
        <f aca="true">RAND()</f>
        <v>0.995857344802595</v>
      </c>
      <c r="AV518" s="0" t="n">
        <f aca="true">RAND()</f>
        <v>0.165683184637522</v>
      </c>
      <c r="AW518" s="0" t="n">
        <f aca="true">RAND()</f>
        <v>0.84920710657227</v>
      </c>
      <c r="AX518" s="0" t="n">
        <f aca="true">RAND()</f>
        <v>0.224596182817861</v>
      </c>
      <c r="AY518" s="0" t="n">
        <f aca="true">RAND()</f>
        <v>0.500108840393271</v>
      </c>
      <c r="AZ518" s="0" t="n">
        <f aca="true">RAND()</f>
        <v>0.177928570056465</v>
      </c>
    </row>
    <row r="519" customFormat="false" ht="15" hidden="false" customHeight="false" outlineLevel="0" collapsed="false">
      <c r="AK519" s="0" t="n">
        <v>506</v>
      </c>
      <c r="AL519" s="0" t="n">
        <f aca="false">IFERROR(IF(AU519&lt;($AM$6-$AL$6)/($AN$6-$AL$6),$AL$6+SQRT(AU519*($AN$6-$AL$6)*($AM$6-$AL$6)),$AN$6-SQRT((1-AU519)*($AN$6-$AL$6)*($AN$6-$AM$6))),$AM$6)</f>
        <v>2.69021758047855</v>
      </c>
      <c r="AM519" s="0" t="n">
        <f aca="false">IFERROR(IF(AV519&lt;($AM$7-$AL$7)/($AN$7-$AL$7),$AL$7+SQRT(AV519*($AN$7-$AL$7)*($AM$7-$AL$7)),$AN$7-SQRT((1-AV519)*($AN$7-$AL$7)*($AN$7-$AM$7))),$AM$7)</f>
        <v>0.955976424719962</v>
      </c>
      <c r="AN519" s="0" t="n">
        <f aca="false">IFERROR(IF(AW519&lt;($AM$8-$AL$8)/($AN$8-$AL$8),$AL$8+SQRT(AW519*($AN$8-$AL$8)*($AM$8-$AL$8)),$AN$8-SQRT((1-AW519)*($AN$8-$AL$8)*($AN$8-$AM$8))),$AM$8)</f>
        <v>0.992254260500854</v>
      </c>
      <c r="AO519" s="0" t="n">
        <f aca="false">IFERROR(IF(AX519&lt;($AM$9-$AL$9)/($AN$9-$AL$9),$AL$9+SQRT(AX519*($AN$9-$AL$9)*($AM$9-$AL$9)),$AN$9-SQRT((1-AX519)*($AN$9-$AL$9)*($AN$9-$AM$9))),$AM$9)</f>
        <v>1.04304624929668</v>
      </c>
      <c r="AP519" s="0" t="n">
        <f aca="false">IFERROR(IF(AY519&lt;($AM$10-$AL$10)/($AN$10-$AL$10),$AL$10+SQRT(AY519*($AN$10-$AL$10)*($AM$10-$AL$10)),$AN$10-SQRT((1-AY519)*($AN$10-$AL$10)*($AN$10-$AM$10))),$AM$10)</f>
        <v>0.99392130037177</v>
      </c>
      <c r="AQ519" s="0" t="n">
        <f aca="false">IFERROR(IF(AZ519&lt;($AM$11-$AL$11)/($AN$11-$AL$11),$AL$11+SQRT(AZ519*($AN$11-$AL$11)*($AM$11-$AL$11)),$AN$11-SQRT((1-AZ519)*($AN$11-$AL$11)*($AN$11-$AM$11))),$AM$11)</f>
        <v>0.603827093346858</v>
      </c>
      <c r="AR519" s="0" t="n">
        <f aca="false">SUMPRODUCT((B24:B31&lt;=$B$6)*(C24:C31*AM519+D24:D31*AO519*$B$8*AQ519)/(1+AL519/100)^B24:B31)+C32*AM519*AP519/(1+AL519/100)^$B$6</f>
        <v>8476476.66451702</v>
      </c>
      <c r="AS519" s="0" t="n">
        <f aca="false">SUMPRODUCT((K24:K26&lt;=$B$6)*(L24:L26*AN519+M24:M26*AO519*$B$8*AQ519)/(1+AL519/100)^K24:K26)+L27*AN519*AP519/(1+AL519/100)^$B$6</f>
        <v>7880502.65697876</v>
      </c>
      <c r="AT519" s="0" t="n">
        <f aca="false">AS519-AR519</f>
        <v>-595974.007538262</v>
      </c>
      <c r="AU519" s="0" t="n">
        <f aca="true">RAND()</f>
        <v>0.0952800616803316</v>
      </c>
      <c r="AV519" s="0" t="n">
        <f aca="true">RAND()</f>
        <v>0.270318278538022</v>
      </c>
      <c r="AW519" s="0" t="n">
        <f aca="true">RAND()</f>
        <v>0.410685563119224</v>
      </c>
      <c r="AX519" s="0" t="n">
        <f aca="true">RAND()</f>
        <v>0.389493012676567</v>
      </c>
      <c r="AY519" s="0" t="n">
        <f aca="true">RAND()</f>
        <v>0.975833003843761</v>
      </c>
      <c r="AZ519" s="0" t="n">
        <f aca="true">RAND()</f>
        <v>0.376779194496329</v>
      </c>
    </row>
    <row r="520" customFormat="false" ht="15" hidden="false" customHeight="false" outlineLevel="0" collapsed="false">
      <c r="AK520" s="0" t="n">
        <v>507</v>
      </c>
      <c r="AL520" s="0" t="n">
        <f aca="false">IFERROR(IF(AU520&lt;($AM$6-$AL$6)/($AN$6-$AL$6),$AL$6+SQRT(AU520*($AN$6-$AL$6)*($AM$6-$AL$6)),$AN$6-SQRT((1-AU520)*($AN$6-$AL$6)*($AN$6-$AM$6))),$AM$6)</f>
        <v>2.40064452898756</v>
      </c>
      <c r="AM520" s="0" t="n">
        <f aca="false">IFERROR(IF(AV520&lt;($AM$7-$AL$7)/($AN$7-$AL$7),$AL$7+SQRT(AV520*($AN$7-$AL$7)*($AM$7-$AL$7)),$AN$7-SQRT((1-AV520)*($AN$7-$AL$7)*($AN$7-$AM$7))),$AM$7)</f>
        <v>1.23065356449332</v>
      </c>
      <c r="AN520" s="0" t="n">
        <f aca="false">IFERROR(IF(AW520&lt;($AM$8-$AL$8)/($AN$8-$AL$8),$AL$8+SQRT(AW520*($AN$8-$AL$8)*($AM$8-$AL$8)),$AN$8-SQRT((1-AW520)*($AN$8-$AL$8)*($AN$8-$AM$8))),$AM$8)</f>
        <v>0.861764046097567</v>
      </c>
      <c r="AO520" s="0" t="n">
        <f aca="false">IFERROR(IF(AX520&lt;($AM$9-$AL$9)/($AN$9-$AL$9),$AL$9+SQRT(AX520*($AN$9-$AL$9)*($AM$9-$AL$9)),$AN$9-SQRT((1-AX520)*($AN$9-$AL$9)*($AN$9-$AM$9))),$AM$9)</f>
        <v>1.72658111891513</v>
      </c>
      <c r="AP520" s="0" t="n">
        <f aca="false">IFERROR(IF(AY520&lt;($AM$10-$AL$10)/($AN$10-$AL$10),$AL$10+SQRT(AY520*($AN$10-$AL$10)*($AM$10-$AL$10)),$AN$10-SQRT((1-AY520)*($AN$10-$AL$10)*($AN$10-$AM$10))),$AM$10)</f>
        <v>0.982916401932219</v>
      </c>
      <c r="AQ520" s="0" t="n">
        <f aca="false">IFERROR(IF(AZ520&lt;($AM$11-$AL$11)/($AN$11-$AL$11),$AL$11+SQRT(AZ520*($AN$11-$AL$11)*($AM$11-$AL$11)),$AN$11-SQRT((1-AZ520)*($AN$11-$AL$11)*($AN$11-$AM$11))),$AM$11)</f>
        <v>0.689397051736474</v>
      </c>
      <c r="AR520" s="0" t="n">
        <f aca="false">SUMPRODUCT((B24:B31&lt;=$B$6)*(C24:C31*AM520+D24:D31*AO520*$B$8*AQ520)/(1+AL520/100)^B24:B31)+C32*AM520*AP520/(1+AL520/100)^$B$6</f>
        <v>11243266.8070955</v>
      </c>
      <c r="AS520" s="0" t="n">
        <f aca="false">SUMPRODUCT((K24:K26&lt;=$B$6)*(L24:L26*AN520+M24:M26*AO520*$B$8*AQ520)/(1+AL520/100)^K24:K26)+L27*AN520*AP520/(1+AL520/100)^$B$6</f>
        <v>6896601.71573888</v>
      </c>
      <c r="AT520" s="0" t="n">
        <f aca="false">AS520-AR520</f>
        <v>-4346665.09135657</v>
      </c>
      <c r="AU520" s="0" t="n">
        <f aca="true">RAND()</f>
        <v>0.0321032077215327</v>
      </c>
      <c r="AV520" s="0" t="n">
        <f aca="true">RAND()</f>
        <v>0.996673026072762</v>
      </c>
      <c r="AW520" s="0" t="n">
        <f aca="true">RAND()</f>
        <v>0.0423866376704702</v>
      </c>
      <c r="AX520" s="0" t="n">
        <f aca="true">RAND()</f>
        <v>0.950161410310865</v>
      </c>
      <c r="AY520" s="0" t="n">
        <f aca="true">RAND()</f>
        <v>0.932833005020641</v>
      </c>
      <c r="AZ520" s="0" t="n">
        <f aca="true">RAND()</f>
        <v>0.60622778991839</v>
      </c>
    </row>
    <row r="521" customFormat="false" ht="15" hidden="false" customHeight="false" outlineLevel="0" collapsed="false">
      <c r="AK521" s="0" t="n">
        <v>508</v>
      </c>
      <c r="AL521" s="0" t="n">
        <f aca="false">IFERROR(IF(AU521&lt;($AM$6-$AL$6)/($AN$6-$AL$6),$AL$6+SQRT(AU521*($AN$6-$AL$6)*($AM$6-$AL$6)),$AN$6-SQRT((1-AU521)*($AN$6-$AL$6)*($AN$6-$AM$6))),$AM$6)</f>
        <v>4.90152257004435</v>
      </c>
      <c r="AM521" s="0" t="n">
        <f aca="false">IFERROR(IF(AV521&lt;($AM$7-$AL$7)/($AN$7-$AL$7),$AL$7+SQRT(AV521*($AN$7-$AL$7)*($AM$7-$AL$7)),$AN$7-SQRT((1-AV521)*($AN$7-$AL$7)*($AN$7-$AM$7))),$AM$7)</f>
        <v>1.16373369534123</v>
      </c>
      <c r="AN521" s="0" t="n">
        <f aca="false">IFERROR(IF(AW521&lt;($AM$8-$AL$8)/($AN$8-$AL$8),$AL$8+SQRT(AW521*($AN$8-$AL$8)*($AM$8-$AL$8)),$AN$8-SQRT((1-AW521)*($AN$8-$AL$8)*($AN$8-$AM$8))),$AM$8)</f>
        <v>0.973518321246379</v>
      </c>
      <c r="AO521" s="0" t="n">
        <f aca="false">IFERROR(IF(AX521&lt;($AM$9-$AL$9)/($AN$9-$AL$9),$AL$9+SQRT(AX521*($AN$9-$AL$9)*($AM$9-$AL$9)),$AN$9-SQRT((1-AX521)*($AN$9-$AL$9)*($AN$9-$AM$9))),$AM$9)</f>
        <v>1.11232824958406</v>
      </c>
      <c r="AP521" s="0" t="n">
        <f aca="false">IFERROR(IF(AY521&lt;($AM$10-$AL$10)/($AN$10-$AL$10),$AL$10+SQRT(AY521*($AN$10-$AL$10)*($AM$10-$AL$10)),$AN$10-SQRT((1-AY521)*($AN$10-$AL$10)*($AN$10-$AM$10))),$AM$10)</f>
        <v>0.946943448572066</v>
      </c>
      <c r="AQ521" s="0" t="n">
        <f aca="false">IFERROR(IF(AZ521&lt;($AM$11-$AL$11)/($AN$11-$AL$11),$AL$11+SQRT(AZ521*($AN$11-$AL$11)*($AM$11-$AL$11)),$AN$11-SQRT((1-AZ521)*($AN$11-$AL$11)*($AN$11-$AM$11))),$AM$11)</f>
        <v>0.760687435747642</v>
      </c>
      <c r="AR521" s="0" t="n">
        <f aca="false">SUMPRODUCT((B24:B31&lt;=$B$6)*(C24:C31*AM521+D24:D31*AO521*$B$8*AQ521)/(1+AL521/100)^B24:B31)+C32*AM521*AP521/(1+AL521/100)^$B$6</f>
        <v>9194628.44756574</v>
      </c>
      <c r="AS521" s="0" t="n">
        <f aca="false">SUMPRODUCT((K24:K26&lt;=$B$6)*(L24:L26*AN521+M24:M26*AO521*$B$8*AQ521)/(1+AL521/100)^K24:K26)+L27*AN521*AP521/(1+AL521/100)^$B$6</f>
        <v>8025170.93216981</v>
      </c>
      <c r="AT521" s="0" t="n">
        <f aca="false">AS521-AR521</f>
        <v>-1169457.51539593</v>
      </c>
      <c r="AU521" s="0" t="n">
        <f aca="true">RAND()</f>
        <v>0.779819623798337</v>
      </c>
      <c r="AV521" s="0" t="n">
        <f aca="true">RAND()</f>
        <v>0.933849997160181</v>
      </c>
      <c r="AW521" s="0" t="n">
        <f aca="true">RAND()</f>
        <v>0.33454008675735</v>
      </c>
      <c r="AX521" s="0" t="n">
        <f aca="true">RAND()</f>
        <v>0.474692575675671</v>
      </c>
      <c r="AY521" s="0" t="n">
        <f aca="true">RAND()</f>
        <v>0.799033784885963</v>
      </c>
      <c r="AZ521" s="0" t="n">
        <f aca="true">RAND()</f>
        <v>0.766242843228412</v>
      </c>
    </row>
    <row r="522" customFormat="false" ht="15" hidden="false" customHeight="false" outlineLevel="0" collapsed="false">
      <c r="AK522" s="0" t="n">
        <v>509</v>
      </c>
      <c r="AL522" s="0" t="n">
        <f aca="false">IFERROR(IF(AU522&lt;($AM$6-$AL$6)/($AN$6-$AL$6),$AL$6+SQRT(AU522*($AN$6-$AL$6)*($AM$6-$AL$6)),$AN$6-SQRT((1-AU522)*($AN$6-$AL$6)*($AN$6-$AM$6))),$AM$6)</f>
        <v>3.9725814297321</v>
      </c>
      <c r="AM522" s="0" t="n">
        <f aca="false">IFERROR(IF(AV522&lt;($AM$7-$AL$7)/($AN$7-$AL$7),$AL$7+SQRT(AV522*($AN$7-$AL$7)*($AM$7-$AL$7)),$AN$7-SQRT((1-AV522)*($AN$7-$AL$7)*($AN$7-$AM$7))),$AM$7)</f>
        <v>0.929809544588083</v>
      </c>
      <c r="AN522" s="0" t="n">
        <f aca="false">IFERROR(IF(AW522&lt;($AM$8-$AL$8)/($AN$8-$AL$8),$AL$8+SQRT(AW522*($AN$8-$AL$8)*($AM$8-$AL$8)),$AN$8-SQRT((1-AW522)*($AN$8-$AL$8)*($AN$8-$AM$8))),$AM$8)</f>
        <v>1.02639304509274</v>
      </c>
      <c r="AO522" s="0" t="n">
        <f aca="false">IFERROR(IF(AX522&lt;($AM$9-$AL$9)/($AN$9-$AL$9),$AL$9+SQRT(AX522*($AN$9-$AL$9)*($AM$9-$AL$9)),$AN$9-SQRT((1-AX522)*($AN$9-$AL$9)*($AN$9-$AM$9))),$AM$9)</f>
        <v>0.780282988987872</v>
      </c>
      <c r="AP522" s="0" t="n">
        <f aca="false">IFERROR(IF(AY522&lt;($AM$10-$AL$10)/($AN$10-$AL$10),$AL$10+SQRT(AY522*($AN$10-$AL$10)*($AM$10-$AL$10)),$AN$10-SQRT((1-AY522)*($AN$10-$AL$10)*($AN$10-$AM$10))),$AM$10)</f>
        <v>0.714256231901546</v>
      </c>
      <c r="AQ522" s="0" t="n">
        <f aca="false">IFERROR(IF(AZ522&lt;($AM$11-$AL$11)/($AN$11-$AL$11),$AL$11+SQRT(AZ522*($AN$11-$AL$11)*($AM$11-$AL$11)),$AN$11-SQRT((1-AZ522)*($AN$11-$AL$11)*($AN$11-$AM$11))),$AM$11)</f>
        <v>0.613518763346182</v>
      </c>
      <c r="AR522" s="0" t="n">
        <f aca="false">SUMPRODUCT((B24:B31&lt;=$B$6)*(C24:C31*AM522+D24:D31*AO522*$B$8*AQ522)/(1+AL522/100)^B24:B31)+C32*AM522*AP522/(1+AL522/100)^$B$6</f>
        <v>7654995.89839215</v>
      </c>
      <c r="AS522" s="0" t="n">
        <f aca="false">SUMPRODUCT((K24:K26&lt;=$B$6)*(L24:L26*AN522+M24:M26*AO522*$B$8*AQ522)/(1+AL522/100)^K24:K26)+L27*AN522*AP522/(1+AL522/100)^$B$6</f>
        <v>8501669.50384062</v>
      </c>
      <c r="AT522" s="0" t="n">
        <f aca="false">AS522-AR522</f>
        <v>846673.605448469</v>
      </c>
      <c r="AU522" s="0" t="n">
        <f aca="true">RAND()</f>
        <v>0.541736840019854</v>
      </c>
      <c r="AV522" s="0" t="n">
        <f aca="true">RAND()</f>
        <v>0.187227976290727</v>
      </c>
      <c r="AW522" s="0" t="n">
        <f aca="true">RAND()</f>
        <v>0.555554930818673</v>
      </c>
      <c r="AX522" s="0" t="n">
        <f aca="true">RAND()</f>
        <v>0.104744738554634</v>
      </c>
      <c r="AY522" s="0" t="n">
        <f aca="true">RAND()</f>
        <v>0.183622931634596</v>
      </c>
      <c r="AZ522" s="0" t="n">
        <f aca="true">RAND()</f>
        <v>0.401200061102528</v>
      </c>
    </row>
    <row r="523" customFormat="false" ht="15" hidden="false" customHeight="false" outlineLevel="0" collapsed="false">
      <c r="AK523" s="0" t="n">
        <v>510</v>
      </c>
      <c r="AL523" s="0" t="n">
        <f aca="false">IFERROR(IF(AU523&lt;($AM$6-$AL$6)/($AN$6-$AL$6),$AL$6+SQRT(AU523*($AN$6-$AL$6)*($AM$6-$AL$6)),$AN$6-SQRT((1-AU523)*($AN$6-$AL$6)*($AN$6-$AM$6))),$AM$6)</f>
        <v>3.46975331622697</v>
      </c>
      <c r="AM523" s="0" t="n">
        <f aca="false">IFERROR(IF(AV523&lt;($AM$7-$AL$7)/($AN$7-$AL$7),$AL$7+SQRT(AV523*($AN$7-$AL$7)*($AM$7-$AL$7)),$AN$7-SQRT((1-AV523)*($AN$7-$AL$7)*($AN$7-$AM$7))),$AM$7)</f>
        <v>1.11286130803024</v>
      </c>
      <c r="AN523" s="0" t="n">
        <f aca="false">IFERROR(IF(AW523&lt;($AM$8-$AL$8)/($AN$8-$AL$8),$AL$8+SQRT(AW523*($AN$8-$AL$8)*($AM$8-$AL$8)),$AN$8-SQRT((1-AW523)*($AN$8-$AL$8)*($AN$8-$AM$8))),$AM$8)</f>
        <v>0.911854211255992</v>
      </c>
      <c r="AO523" s="0" t="n">
        <f aca="false">IFERROR(IF(AX523&lt;($AM$9-$AL$9)/($AN$9-$AL$9),$AL$9+SQRT(AX523*($AN$9-$AL$9)*($AM$9-$AL$9)),$AN$9-SQRT((1-AX523)*($AN$9-$AL$9)*($AN$9-$AM$9))),$AM$9)</f>
        <v>1.39748110744554</v>
      </c>
      <c r="AP523" s="0" t="n">
        <f aca="false">IFERROR(IF(AY523&lt;($AM$10-$AL$10)/($AN$10-$AL$10),$AL$10+SQRT(AY523*($AN$10-$AL$10)*($AM$10-$AL$10)),$AN$10-SQRT((1-AY523)*($AN$10-$AL$10)*($AN$10-$AM$10))),$AM$10)</f>
        <v>0.528786204386231</v>
      </c>
      <c r="AQ523" s="0" t="n">
        <f aca="false">IFERROR(IF(AZ523&lt;($AM$11-$AL$11)/($AN$11-$AL$11),$AL$11+SQRT(AZ523*($AN$11-$AL$11)*($AM$11-$AL$11)),$AN$11-SQRT((1-AZ523)*($AN$11-$AL$11)*($AN$11-$AM$11))),$AM$11)</f>
        <v>0.556682971542764</v>
      </c>
      <c r="AR523" s="0" t="n">
        <f aca="false">SUMPRODUCT((B24:B31&lt;=$B$6)*(C24:C31*AM523+D24:D31*AO523*$B$8*AQ523)/(1+AL523/100)^B24:B31)+C32*AM523*AP523/(1+AL523/100)^$B$6</f>
        <v>9495343.80015056</v>
      </c>
      <c r="AS523" s="0" t="n">
        <f aca="false">SUMPRODUCT((K24:K26&lt;=$B$6)*(L24:L26*AN523+M24:M26*AO523*$B$8*AQ523)/(1+AL523/100)^K24:K26)+L27*AN523*AP523/(1+AL523/100)^$B$6</f>
        <v>7687957.73539345</v>
      </c>
      <c r="AT523" s="0" t="n">
        <f aca="false">AS523-AR523</f>
        <v>-1807386.06475712</v>
      </c>
      <c r="AU523" s="0" t="n">
        <f aca="true">RAND()</f>
        <v>0.376867917585477</v>
      </c>
      <c r="AV523" s="0" t="n">
        <f aca="true">RAND()</f>
        <v>0.832826481465087</v>
      </c>
      <c r="AW523" s="0" t="n">
        <f aca="true">RAND()</f>
        <v>0.139015161952223</v>
      </c>
      <c r="AX523" s="0" t="n">
        <f aca="true">RAND()</f>
        <v>0.75798065607663</v>
      </c>
      <c r="AY523" s="0" t="n">
        <f aca="true">RAND()</f>
        <v>0.00331458225186354</v>
      </c>
      <c r="AZ523" s="0" t="n">
        <f aca="true">RAND()</f>
        <v>0.268923052571523</v>
      </c>
    </row>
    <row r="524" customFormat="false" ht="15" hidden="false" customHeight="false" outlineLevel="0" collapsed="false">
      <c r="AK524" s="0" t="n">
        <v>511</v>
      </c>
      <c r="AL524" s="0" t="n">
        <f aca="false">IFERROR(IF(AU524&lt;($AM$6-$AL$6)/($AN$6-$AL$6),$AL$6+SQRT(AU524*($AN$6-$AL$6)*($AM$6-$AL$6)),$AN$6-SQRT((1-AU524)*($AN$6-$AL$6)*($AN$6-$AM$6))),$AM$6)</f>
        <v>3.40330033772405</v>
      </c>
      <c r="AM524" s="0" t="n">
        <f aca="false">IFERROR(IF(AV524&lt;($AM$7-$AL$7)/($AN$7-$AL$7),$AL$7+SQRT(AV524*($AN$7-$AL$7)*($AM$7-$AL$7)),$AN$7-SQRT((1-AV524)*($AN$7-$AL$7)*($AN$7-$AM$7))),$AM$7)</f>
        <v>0.960436190345264</v>
      </c>
      <c r="AN524" s="0" t="n">
        <f aca="false">IFERROR(IF(AW524&lt;($AM$8-$AL$8)/($AN$8-$AL$8),$AL$8+SQRT(AW524*($AN$8-$AL$8)*($AM$8-$AL$8)),$AN$8-SQRT((1-AW524)*($AN$8-$AL$8)*($AN$8-$AM$8))),$AM$8)</f>
        <v>1.11304663017389</v>
      </c>
      <c r="AO524" s="0" t="n">
        <f aca="false">IFERROR(IF(AX524&lt;($AM$9-$AL$9)/($AN$9-$AL$9),$AL$9+SQRT(AX524*($AN$9-$AL$9)*($AM$9-$AL$9)),$AN$9-SQRT((1-AX524)*($AN$9-$AL$9)*($AN$9-$AM$9))),$AM$9)</f>
        <v>1.45103382125347</v>
      </c>
      <c r="AP524" s="0" t="n">
        <f aca="false">IFERROR(IF(AY524&lt;($AM$10-$AL$10)/($AN$10-$AL$10),$AL$10+SQRT(AY524*($AN$10-$AL$10)*($AM$10-$AL$10)),$AN$10-SQRT((1-AY524)*($AN$10-$AL$10)*($AN$10-$AM$10))),$AM$10)</f>
        <v>0.984339765145941</v>
      </c>
      <c r="AQ524" s="0" t="n">
        <f aca="false">IFERROR(IF(AZ524&lt;($AM$11-$AL$11)/($AN$11-$AL$11),$AL$11+SQRT(AZ524*($AN$11-$AL$11)*($AM$11-$AL$11)),$AN$11-SQRT((1-AZ524)*($AN$11-$AL$11)*($AN$11-$AM$11))),$AM$11)</f>
        <v>0.451650988821862</v>
      </c>
      <c r="AR524" s="0" t="n">
        <f aca="false">SUMPRODUCT((B24:B31&lt;=$B$6)*(C24:C31*AM524+D24:D31*AO524*$B$8*AQ524)/(1+AL524/100)^B24:B31)+C32*AM524*AP524/(1+AL524/100)^$B$6</f>
        <v>8175097.29527702</v>
      </c>
      <c r="AS524" s="0" t="n">
        <f aca="false">SUMPRODUCT((K24:K26&lt;=$B$6)*(L24:L26*AN524+M24:M26*AO524*$B$8*AQ524)/(1+AL524/100)^K24:K26)+L27*AN524*AP524/(1+AL524/100)^$B$6</f>
        <v>8960632.4618157</v>
      </c>
      <c r="AT524" s="0" t="n">
        <f aca="false">AS524-AR524</f>
        <v>785535.166538678</v>
      </c>
      <c r="AU524" s="0" t="n">
        <f aca="true">RAND()</f>
        <v>0.353187576969204</v>
      </c>
      <c r="AV524" s="0" t="n">
        <f aca="true">RAND()</f>
        <v>0.285997457472243</v>
      </c>
      <c r="AW524" s="0" t="n">
        <f aca="true">RAND()</f>
        <v>0.833277995495755</v>
      </c>
      <c r="AX524" s="0" t="n">
        <f aca="true">RAND()</f>
        <v>0.799090756394956</v>
      </c>
      <c r="AY524" s="0" t="n">
        <f aca="true">RAND()</f>
        <v>0.938340032406503</v>
      </c>
      <c r="AZ524" s="0" t="n">
        <f aca="true">RAND()</f>
        <v>0.0938694792271362</v>
      </c>
    </row>
    <row r="525" customFormat="false" ht="15" hidden="false" customHeight="false" outlineLevel="0" collapsed="false">
      <c r="AK525" s="0" t="n">
        <v>512</v>
      </c>
      <c r="AL525" s="0" t="n">
        <f aca="false">IFERROR(IF(AU525&lt;($AM$6-$AL$6)/($AN$6-$AL$6),$AL$6+SQRT(AU525*($AN$6-$AL$6)*($AM$6-$AL$6)),$AN$6-SQRT((1-AU525)*($AN$6-$AL$6)*($AN$6-$AM$6))),$AM$6)</f>
        <v>2.97304541463346</v>
      </c>
      <c r="AM525" s="0" t="n">
        <f aca="false">IFERROR(IF(AV525&lt;($AM$7-$AL$7)/($AN$7-$AL$7),$AL$7+SQRT(AV525*($AN$7-$AL$7)*($AM$7-$AL$7)),$AN$7-SQRT((1-AV525)*($AN$7-$AL$7)*($AN$7-$AM$7))),$AM$7)</f>
        <v>0.873485114796735</v>
      </c>
      <c r="AN525" s="0" t="n">
        <f aca="false">IFERROR(IF(AW525&lt;($AM$8-$AL$8)/($AN$8-$AL$8),$AL$8+SQRT(AW525*($AN$8-$AL$8)*($AM$8-$AL$8)),$AN$8-SQRT((1-AW525)*($AN$8-$AL$8)*($AN$8-$AM$8))),$AM$8)</f>
        <v>1.03180120054235</v>
      </c>
      <c r="AO525" s="0" t="n">
        <f aca="false">IFERROR(IF(AX525&lt;($AM$9-$AL$9)/($AN$9-$AL$9),$AL$9+SQRT(AX525*($AN$9-$AL$9)*($AM$9-$AL$9)),$AN$9-SQRT((1-AX525)*($AN$9-$AL$9)*($AN$9-$AM$9))),$AM$9)</f>
        <v>1.59878977911322</v>
      </c>
      <c r="AP525" s="0" t="n">
        <f aca="false">IFERROR(IF(AY525&lt;($AM$10-$AL$10)/($AN$10-$AL$10),$AL$10+SQRT(AY525*($AN$10-$AL$10)*($AM$10-$AL$10)),$AN$10-SQRT((1-AY525)*($AN$10-$AL$10)*($AN$10-$AM$10))),$AM$10)</f>
        <v>0.992343350178558</v>
      </c>
      <c r="AQ525" s="0" t="n">
        <f aca="false">IFERROR(IF(AZ525&lt;($AM$11-$AL$11)/($AN$11-$AL$11),$AL$11+SQRT(AZ525*($AN$11-$AL$11)*($AM$11-$AL$11)),$AN$11-SQRT((1-AZ525)*($AN$11-$AL$11)*($AN$11-$AM$11))),$AM$11)</f>
        <v>0.604146964364927</v>
      </c>
      <c r="AR525" s="0" t="n">
        <f aca="false">SUMPRODUCT((B24:B31&lt;=$B$6)*(C24:C31*AM525+D24:D31*AO525*$B$8*AQ525)/(1+AL525/100)^B24:B31)+C32*AM525*AP525/(1+AL525/100)^$B$6</f>
        <v>7737096.84147917</v>
      </c>
      <c r="AS525" s="0" t="n">
        <f aca="false">SUMPRODUCT((K24:K26&lt;=$B$6)*(L24:L26*AN525+M24:M26*AO525*$B$8*AQ525)/(1+AL525/100)^K24:K26)+L27*AN525*AP525/(1+AL525/100)^$B$6</f>
        <v>8279217.93368845</v>
      </c>
      <c r="AT525" s="0" t="n">
        <f aca="false">AS525-AR525</f>
        <v>542121.092209283</v>
      </c>
      <c r="AU525" s="0" t="n">
        <f aca="true">RAND()</f>
        <v>0.189363475787841</v>
      </c>
      <c r="AV525" s="0" t="n">
        <f aca="true">RAND()</f>
        <v>0.0600006899632142</v>
      </c>
      <c r="AW525" s="0" t="n">
        <f aca="true">RAND()</f>
        <v>0.576793634802148</v>
      </c>
      <c r="AX525" s="0" t="n">
        <f aca="true">RAND()</f>
        <v>0.892686905770656</v>
      </c>
      <c r="AY525" s="0" t="n">
        <f aca="true">RAND()</f>
        <v>0.969607897860186</v>
      </c>
      <c r="AZ525" s="0" t="n">
        <f aca="true">RAND()</f>
        <v>0.377572962989389</v>
      </c>
    </row>
    <row r="526" customFormat="false" ht="15" hidden="false" customHeight="false" outlineLevel="0" collapsed="false">
      <c r="AK526" s="0" t="n">
        <v>513</v>
      </c>
      <c r="AL526" s="0" t="n">
        <f aca="false">IFERROR(IF(AU526&lt;($AM$6-$AL$6)/($AN$6-$AL$6),$AL$6+SQRT(AU526*($AN$6-$AL$6)*($AM$6-$AL$6)),$AN$6-SQRT((1-AU526)*($AN$6-$AL$6)*($AN$6-$AM$6))),$AM$6)</f>
        <v>3.50333296629965</v>
      </c>
      <c r="AM526" s="0" t="n">
        <f aca="false">IFERROR(IF(AV526&lt;($AM$7-$AL$7)/($AN$7-$AL$7),$AL$7+SQRT(AV526*($AN$7-$AL$7)*($AM$7-$AL$7)),$AN$7-SQRT((1-AV526)*($AN$7-$AL$7)*($AN$7-$AM$7))),$AM$7)</f>
        <v>1.08740932607266</v>
      </c>
      <c r="AN526" s="0" t="n">
        <f aca="false">IFERROR(IF(AW526&lt;($AM$8-$AL$8)/($AN$8-$AL$8),$AL$8+SQRT(AW526*($AN$8-$AL$8)*($AM$8-$AL$8)),$AN$8-SQRT((1-AW526)*($AN$8-$AL$8)*($AN$8-$AM$8))),$AM$8)</f>
        <v>1.11273580922628</v>
      </c>
      <c r="AO526" s="0" t="n">
        <f aca="false">IFERROR(IF(AX526&lt;($AM$9-$AL$9)/($AN$9-$AL$9),$AL$9+SQRT(AX526*($AN$9-$AL$9)*($AM$9-$AL$9)),$AN$9-SQRT((1-AX526)*($AN$9-$AL$9)*($AN$9-$AM$9))),$AM$9)</f>
        <v>1.53235069499358</v>
      </c>
      <c r="AP526" s="0" t="n">
        <f aca="false">IFERROR(IF(AY526&lt;($AM$10-$AL$10)/($AN$10-$AL$10),$AL$10+SQRT(AY526*($AN$10-$AL$10)*($AM$10-$AL$10)),$AN$10-SQRT((1-AY526)*($AN$10-$AL$10)*($AN$10-$AM$10))),$AM$10)</f>
        <v>0.807220744475037</v>
      </c>
      <c r="AQ526" s="0" t="n">
        <f aca="false">IFERROR(IF(AZ526&lt;($AM$11-$AL$11)/($AN$11-$AL$11),$AL$11+SQRT(AZ526*($AN$11-$AL$11)*($AM$11-$AL$11)),$AN$11-SQRT((1-AZ526)*($AN$11-$AL$11)*($AN$11-$AM$11))),$AM$11)</f>
        <v>0.833774514695988</v>
      </c>
      <c r="AR526" s="0" t="n">
        <f aca="false">SUMPRODUCT((B24:B31&lt;=$B$6)*(C24:C31*AM526+D24:D31*AO526*$B$8*AQ526)/(1+AL526/100)^B24:B31)+C32*AM526*AP526/(1+AL526/100)^$B$6</f>
        <v>9380000.61189632</v>
      </c>
      <c r="AS526" s="0" t="n">
        <f aca="false">SUMPRODUCT((K24:K26&lt;=$B$6)*(L24:L26*AN526+M24:M26*AO526*$B$8*AQ526)/(1+AL526/100)^K24:K26)+L27*AN526*AP526/(1+AL526/100)^$B$6</f>
        <v>9184739.4360401</v>
      </c>
      <c r="AT526" s="0" t="n">
        <f aca="false">AS526-AR526</f>
        <v>-195261.175856225</v>
      </c>
      <c r="AU526" s="0" t="n">
        <f aca="true">RAND()</f>
        <v>0.388665982771659</v>
      </c>
      <c r="AV526" s="0" t="n">
        <f aca="true">RAND()</f>
        <v>0.76501575779424</v>
      </c>
      <c r="AW526" s="0" t="n">
        <f aca="true">RAND()</f>
        <v>0.832520372722106</v>
      </c>
      <c r="AX526" s="0" t="n">
        <f aca="true">RAND()</f>
        <v>0.854202751684675</v>
      </c>
      <c r="AY526" s="0" t="n">
        <f aca="true">RAND()</f>
        <v>0.377538343343184</v>
      </c>
      <c r="AZ526" s="0" t="n">
        <f aca="true">RAND()</f>
        <v>0.887220767491615</v>
      </c>
    </row>
    <row r="527" customFormat="false" ht="15" hidden="false" customHeight="false" outlineLevel="0" collapsed="false">
      <c r="AK527" s="0" t="n">
        <v>514</v>
      </c>
      <c r="AL527" s="0" t="n">
        <f aca="false">IFERROR(IF(AU527&lt;($AM$6-$AL$6)/($AN$6-$AL$6),$AL$6+SQRT(AU527*($AN$6-$AL$6)*($AM$6-$AL$6)),$AN$6-SQRT((1-AU527)*($AN$6-$AL$6)*($AN$6-$AM$6))),$AM$6)</f>
        <v>4.14419544557868</v>
      </c>
      <c r="AM527" s="0" t="n">
        <f aca="false">IFERROR(IF(AV527&lt;($AM$7-$AL$7)/($AN$7-$AL$7),$AL$7+SQRT(AV527*($AN$7-$AL$7)*($AM$7-$AL$7)),$AN$7-SQRT((1-AV527)*($AN$7-$AL$7)*($AN$7-$AM$7))),$AM$7)</f>
        <v>1.15717824401727</v>
      </c>
      <c r="AN527" s="0" t="n">
        <f aca="false">IFERROR(IF(AW527&lt;($AM$8-$AL$8)/($AN$8-$AL$8),$AL$8+SQRT(AW527*($AN$8-$AL$8)*($AM$8-$AL$8)),$AN$8-SQRT((1-AW527)*($AN$8-$AL$8)*($AN$8-$AM$8))),$AM$8)</f>
        <v>1.19980305358989</v>
      </c>
      <c r="AO527" s="0" t="n">
        <f aca="false">IFERROR(IF(AX527&lt;($AM$9-$AL$9)/($AN$9-$AL$9),$AL$9+SQRT(AX527*($AN$9-$AL$9)*($AM$9-$AL$9)),$AN$9-SQRT((1-AX527)*($AN$9-$AL$9)*($AN$9-$AM$9))),$AM$9)</f>
        <v>0.528789705647393</v>
      </c>
      <c r="AP527" s="0" t="n">
        <f aca="false">IFERROR(IF(AY527&lt;($AM$10-$AL$10)/($AN$10-$AL$10),$AL$10+SQRT(AY527*($AN$10-$AL$10)*($AM$10-$AL$10)),$AN$10-SQRT((1-AY527)*($AN$10-$AL$10)*($AN$10-$AM$10))),$AM$10)</f>
        <v>0.90313573019753</v>
      </c>
      <c r="AQ527" s="0" t="n">
        <f aca="false">IFERROR(IF(AZ527&lt;($AM$11-$AL$11)/($AN$11-$AL$11),$AL$11+SQRT(AZ527*($AN$11-$AL$11)*($AM$11-$AL$11)),$AN$11-SQRT((1-AZ527)*($AN$11-$AL$11)*($AN$11-$AM$11))),$AM$11)</f>
        <v>0.830247783535931</v>
      </c>
      <c r="AR527" s="0" t="n">
        <f aca="false">SUMPRODUCT((B24:B31&lt;=$B$6)*(C24:C31*AM527+D24:D31*AO527*$B$8*AQ527)/(1+AL527/100)^B24:B31)+C32*AM527*AP527/(1+AL527/100)^$B$6</f>
        <v>9382722.79138944</v>
      </c>
      <c r="AS527" s="0" t="n">
        <f aca="false">SUMPRODUCT((K24:K26&lt;=$B$6)*(L24:L26*AN527+M24:M26*AO527*$B$8*AQ527)/(1+AL527/100)^K24:K26)+L27*AN527*AP527/(1+AL527/100)^$B$6</f>
        <v>9798049.98164624</v>
      </c>
      <c r="AT527" s="0" t="n">
        <f aca="false">AS527-AR527</f>
        <v>415327.190256797</v>
      </c>
      <c r="AU527" s="0" t="n">
        <f aca="true">RAND()</f>
        <v>0.592219017347322</v>
      </c>
      <c r="AV527" s="0" t="n">
        <f aca="true">RAND()</f>
        <v>0.923414414366958</v>
      </c>
      <c r="AW527" s="0" t="n">
        <f aca="true">RAND()</f>
        <v>0.97760236952089</v>
      </c>
      <c r="AX527" s="0" t="n">
        <f aca="true">RAND()</f>
        <v>0.00110512953501805</v>
      </c>
      <c r="AY527" s="0" t="n">
        <f aca="true">RAND()</f>
        <v>0.650073667847583</v>
      </c>
      <c r="AZ527" s="0" t="n">
        <f aca="true">RAND()</f>
        <v>0.882384428594024</v>
      </c>
    </row>
    <row r="528" customFormat="false" ht="15" hidden="false" customHeight="false" outlineLevel="0" collapsed="false">
      <c r="AK528" s="0" t="n">
        <v>515</v>
      </c>
      <c r="AL528" s="0" t="n">
        <f aca="false">IFERROR(IF(AU528&lt;($AM$6-$AL$6)/($AN$6-$AL$6),$AL$6+SQRT(AU528*($AN$6-$AL$6)*($AM$6-$AL$6)),$AN$6-SQRT((1-AU528)*($AN$6-$AL$6)*($AN$6-$AM$6))),$AM$6)</f>
        <v>3.17222507582844</v>
      </c>
      <c r="AM528" s="0" t="n">
        <f aca="false">IFERROR(IF(AV528&lt;($AM$7-$AL$7)/($AN$7-$AL$7),$AL$7+SQRT(AV528*($AN$7-$AL$7)*($AM$7-$AL$7)),$AN$7-SQRT((1-AV528)*($AN$7-$AL$7)*($AN$7-$AM$7))),$AM$7)</f>
        <v>0.999177595039754</v>
      </c>
      <c r="AN528" s="0" t="n">
        <f aca="false">IFERROR(IF(AW528&lt;($AM$8-$AL$8)/($AN$8-$AL$8),$AL$8+SQRT(AW528*($AN$8-$AL$8)*($AM$8-$AL$8)),$AN$8-SQRT((1-AW528)*($AN$8-$AL$8)*($AN$8-$AM$8))),$AM$8)</f>
        <v>0.993176506365296</v>
      </c>
      <c r="AO528" s="0" t="n">
        <f aca="false">IFERROR(IF(AX528&lt;($AM$9-$AL$9)/($AN$9-$AL$9),$AL$9+SQRT(AX528*($AN$9-$AL$9)*($AM$9-$AL$9)),$AN$9-SQRT((1-AX528)*($AN$9-$AL$9)*($AN$9-$AM$9))),$AM$9)</f>
        <v>1.8309258954867</v>
      </c>
      <c r="AP528" s="0" t="n">
        <f aca="false">IFERROR(IF(AY528&lt;($AM$10-$AL$10)/($AN$10-$AL$10),$AL$10+SQRT(AY528*($AN$10-$AL$10)*($AM$10-$AL$10)),$AN$10-SQRT((1-AY528)*($AN$10-$AL$10)*($AN$10-$AM$10))),$AM$10)</f>
        <v>0.694205031971222</v>
      </c>
      <c r="AQ528" s="0" t="n">
        <f aca="false">IFERROR(IF(AZ528&lt;($AM$11-$AL$11)/($AN$11-$AL$11),$AL$11+SQRT(AZ528*($AN$11-$AL$11)*($AM$11-$AL$11)),$AN$11-SQRT((1-AZ528)*($AN$11-$AL$11)*($AN$11-$AM$11))),$AM$11)</f>
        <v>0.611053125873273</v>
      </c>
      <c r="AR528" s="0" t="n">
        <f aca="false">SUMPRODUCT((B24:B31&lt;=$B$6)*(C24:C31*AM528+D24:D31*AO528*$B$8*AQ528)/(1+AL528/100)^B24:B31)+C32*AM528*AP528/(1+AL528/100)^$B$6</f>
        <v>8783483.12895361</v>
      </c>
      <c r="AS528" s="0" t="n">
        <f aca="false">SUMPRODUCT((K24:K26&lt;=$B$6)*(L24:L26*AN528+M24:M26*AO528*$B$8*AQ528)/(1+AL528/100)^K24:K26)+L27*AN528*AP528/(1+AL528/100)^$B$6</f>
        <v>8261931.96831378</v>
      </c>
      <c r="AT528" s="0" t="n">
        <f aca="false">AS528-AR528</f>
        <v>-521551.160639825</v>
      </c>
      <c r="AU528" s="0" t="n">
        <f aca="true">RAND()</f>
        <v>0.267406956494169</v>
      </c>
      <c r="AV528" s="0" t="n">
        <f aca="true">RAND()</f>
        <v>0.440796826286892</v>
      </c>
      <c r="AW528" s="0" t="n">
        <f aca="true">RAND()</f>
        <v>0.414635140127793</v>
      </c>
      <c r="AX528" s="0" t="n">
        <f aca="true">RAND()</f>
        <v>0.98094263145535</v>
      </c>
      <c r="AY528" s="0" t="n">
        <f aca="true">RAND()</f>
        <v>0.150862377771773</v>
      </c>
      <c r="AZ528" s="0" t="n">
        <f aca="true">RAND()</f>
        <v>0.394914478022588</v>
      </c>
    </row>
    <row r="529" customFormat="false" ht="15" hidden="false" customHeight="false" outlineLevel="0" collapsed="false">
      <c r="AK529" s="0" t="n">
        <v>516</v>
      </c>
      <c r="AL529" s="0" t="n">
        <f aca="false">IFERROR(IF(AU529&lt;($AM$6-$AL$6)/($AN$6-$AL$6),$AL$6+SQRT(AU529*($AN$6-$AL$6)*($AM$6-$AL$6)),$AN$6-SQRT((1-AU529)*($AN$6-$AL$6)*($AN$6-$AM$6))),$AM$6)</f>
        <v>4.04402767087366</v>
      </c>
      <c r="AM529" s="0" t="n">
        <f aca="false">IFERROR(IF(AV529&lt;($AM$7-$AL$7)/($AN$7-$AL$7),$AL$7+SQRT(AV529*($AN$7-$AL$7)*($AM$7-$AL$7)),$AN$7-SQRT((1-AV529)*($AN$7-$AL$7)*($AN$7-$AM$7))),$AM$7)</f>
        <v>0.929959754169997</v>
      </c>
      <c r="AN529" s="0" t="n">
        <f aca="false">IFERROR(IF(AW529&lt;($AM$8-$AL$8)/($AN$8-$AL$8),$AL$8+SQRT(AW529*($AN$8-$AL$8)*($AM$8-$AL$8)),$AN$8-SQRT((1-AW529)*($AN$8-$AL$8)*($AN$8-$AM$8))),$AM$8)</f>
        <v>0.935941518545586</v>
      </c>
      <c r="AO529" s="0" t="n">
        <f aca="false">IFERROR(IF(AX529&lt;($AM$9-$AL$9)/($AN$9-$AL$9),$AL$9+SQRT(AX529*($AN$9-$AL$9)*($AM$9-$AL$9)),$AN$9-SQRT((1-AX529)*($AN$9-$AL$9)*($AN$9-$AM$9))),$AM$9)</f>
        <v>0.831400061373574</v>
      </c>
      <c r="AP529" s="0" t="n">
        <f aca="false">IFERROR(IF(AY529&lt;($AM$10-$AL$10)/($AN$10-$AL$10),$AL$10+SQRT(AY529*($AN$10-$AL$10)*($AM$10-$AL$10)),$AN$10-SQRT((1-AY529)*($AN$10-$AL$10)*($AN$10-$AM$10))),$AM$10)</f>
        <v>0.772849837756236</v>
      </c>
      <c r="AQ529" s="0" t="n">
        <f aca="false">IFERROR(IF(AZ529&lt;($AM$11-$AL$11)/($AN$11-$AL$11),$AL$11+SQRT(AZ529*($AN$11-$AL$11)*($AM$11-$AL$11)),$AN$11-SQRT((1-AZ529)*($AN$11-$AL$11)*($AN$11-$AM$11))),$AM$11)</f>
        <v>0.744116826113942</v>
      </c>
      <c r="AR529" s="0" t="n">
        <f aca="false">SUMPRODUCT((B24:B31&lt;=$B$6)*(C24:C31*AM529+D24:D31*AO529*$B$8*AQ529)/(1+AL529/100)^B24:B31)+C32*AM529*AP529/(1+AL529/100)^$B$6</f>
        <v>7660753.1224273</v>
      </c>
      <c r="AS529" s="0" t="n">
        <f aca="false">SUMPRODUCT((K24:K26&lt;=$B$6)*(L24:L26*AN529+M24:M26*AO529*$B$8*AQ529)/(1+AL529/100)^K24:K26)+L27*AN529*AP529/(1+AL529/100)^$B$6</f>
        <v>7738014.50410362</v>
      </c>
      <c r="AT529" s="0" t="n">
        <f aca="false">AS529-AR529</f>
        <v>77261.3816763228</v>
      </c>
      <c r="AU529" s="0" t="n">
        <f aca="true">RAND()</f>
        <v>0.563111379471971</v>
      </c>
      <c r="AV529" s="0" t="n">
        <f aca="true">RAND()</f>
        <v>0.187661530043622</v>
      </c>
      <c r="AW529" s="0" t="n">
        <f aca="true">RAND()</f>
        <v>0.205334405160888</v>
      </c>
      <c r="AX529" s="0" t="n">
        <f aca="true">RAND()</f>
        <v>0.146434667571211</v>
      </c>
      <c r="AY529" s="0" t="n">
        <f aca="true">RAND()</f>
        <v>0.297788135854417</v>
      </c>
      <c r="AZ529" s="0" t="n">
        <f aca="true">RAND()</f>
        <v>0.73275020947754</v>
      </c>
    </row>
    <row r="530" customFormat="false" ht="15" hidden="false" customHeight="false" outlineLevel="0" collapsed="false">
      <c r="AK530" s="0" t="n">
        <v>517</v>
      </c>
      <c r="AL530" s="0" t="n">
        <f aca="false">IFERROR(IF(AU530&lt;($AM$6-$AL$6)/($AN$6-$AL$6),$AL$6+SQRT(AU530*($AN$6-$AL$6)*($AM$6-$AL$6)),$AN$6-SQRT((1-AU530)*($AN$6-$AL$6)*($AN$6-$AM$6))),$AM$6)</f>
        <v>4.61245650070569</v>
      </c>
      <c r="AM530" s="0" t="n">
        <f aca="false">IFERROR(IF(AV530&lt;($AM$7-$AL$7)/($AN$7-$AL$7),$AL$7+SQRT(AV530*($AN$7-$AL$7)*($AM$7-$AL$7)),$AN$7-SQRT((1-AV530)*($AN$7-$AL$7)*($AN$7-$AM$7))),$AM$7)</f>
        <v>0.857681502868745</v>
      </c>
      <c r="AN530" s="0" t="n">
        <f aca="false">IFERROR(IF(AW530&lt;($AM$8-$AL$8)/($AN$8-$AL$8),$AL$8+SQRT(AW530*($AN$8-$AL$8)*($AM$8-$AL$8)),$AN$8-SQRT((1-AW530)*($AN$8-$AL$8)*($AN$8-$AM$8))),$AM$8)</f>
        <v>0.977061653530958</v>
      </c>
      <c r="AO530" s="0" t="n">
        <f aca="false">IFERROR(IF(AX530&lt;($AM$9-$AL$9)/($AN$9-$AL$9),$AL$9+SQRT(AX530*($AN$9-$AL$9)*($AM$9-$AL$9)),$AN$9-SQRT((1-AX530)*($AN$9-$AL$9)*($AN$9-$AM$9))),$AM$9)</f>
        <v>1.37114468040748</v>
      </c>
      <c r="AP530" s="0" t="n">
        <f aca="false">IFERROR(IF(AY530&lt;($AM$10-$AL$10)/($AN$10-$AL$10),$AL$10+SQRT(AY530*($AN$10-$AL$10)*($AM$10-$AL$10)),$AN$10-SQRT((1-AY530)*($AN$10-$AL$10)*($AN$10-$AM$10))),$AM$10)</f>
        <v>0.611538041211314</v>
      </c>
      <c r="AQ530" s="0" t="n">
        <f aca="false">IFERROR(IF(AZ530&lt;($AM$11-$AL$11)/($AN$11-$AL$11),$AL$11+SQRT(AZ530*($AN$11-$AL$11)*($AM$11-$AL$11)),$AN$11-SQRT((1-AZ530)*($AN$11-$AL$11)*($AN$11-$AM$11))),$AM$11)</f>
        <v>0.798657344643275</v>
      </c>
      <c r="AR530" s="0" t="n">
        <f aca="false">SUMPRODUCT((B24:B31&lt;=$B$6)*(C24:C31*AM530+D24:D31*AO530*$B$8*AQ530)/(1+AL530/100)^B24:B31)+C32*AM530*AP530/(1+AL530/100)^$B$6</f>
        <v>7007893.78327995</v>
      </c>
      <c r="AS530" s="0" t="n">
        <f aca="false">SUMPRODUCT((K24:K26&lt;=$B$6)*(L24:L26*AN530+M24:M26*AO530*$B$8*AQ530)/(1+AL530/100)^K24:K26)+L27*AN530*AP530/(1+AL530/100)^$B$6</f>
        <v>8232168.47614059</v>
      </c>
      <c r="AT530" s="0" t="n">
        <f aca="false">AS530-AR530</f>
        <v>1224274.69286064</v>
      </c>
      <c r="AU530" s="0" t="n">
        <f aca="true">RAND()</f>
        <v>0.714981801948873</v>
      </c>
      <c r="AV530" s="0" t="n">
        <f aca="true">RAND()</f>
        <v>0.0369683974799664</v>
      </c>
      <c r="AW530" s="0" t="n">
        <f aca="true">RAND()</f>
        <v>0.348342546123523</v>
      </c>
      <c r="AX530" s="0" t="n">
        <f aca="true">RAND()</f>
        <v>0.736360658013463</v>
      </c>
      <c r="AY530" s="0" t="n">
        <f aca="true">RAND()</f>
        <v>0.0497629385490271</v>
      </c>
      <c r="AZ530" s="0" t="n">
        <f aca="true">RAND()</f>
        <v>0.834535245444503</v>
      </c>
    </row>
    <row r="531" customFormat="false" ht="15" hidden="false" customHeight="false" outlineLevel="0" collapsed="false">
      <c r="AK531" s="0" t="n">
        <v>518</v>
      </c>
      <c r="AL531" s="0" t="n">
        <f aca="false">IFERROR(IF(AU531&lt;($AM$6-$AL$6)/($AN$6-$AL$6),$AL$6+SQRT(AU531*($AN$6-$AL$6)*($AM$6-$AL$6)),$AN$6-SQRT((1-AU531)*($AN$6-$AL$6)*($AN$6-$AM$6))),$AM$6)</f>
        <v>4.59669051113381</v>
      </c>
      <c r="AM531" s="0" t="n">
        <f aca="false">IFERROR(IF(AV531&lt;($AM$7-$AL$7)/($AN$7-$AL$7),$AL$7+SQRT(AV531*($AN$7-$AL$7)*($AM$7-$AL$7)),$AN$7-SQRT((1-AV531)*($AN$7-$AL$7)*($AN$7-$AM$7))),$AM$7)</f>
        <v>0.961642588178859</v>
      </c>
      <c r="AN531" s="0" t="n">
        <f aca="false">IFERROR(IF(AW531&lt;($AM$8-$AL$8)/($AN$8-$AL$8),$AL$8+SQRT(AW531*($AN$8-$AL$8)*($AM$8-$AL$8)),$AN$8-SQRT((1-AW531)*($AN$8-$AL$8)*($AN$8-$AM$8))),$AM$8)</f>
        <v>0.962177694599827</v>
      </c>
      <c r="AO531" s="0" t="n">
        <f aca="false">IFERROR(IF(AX531&lt;($AM$9-$AL$9)/($AN$9-$AL$9),$AL$9+SQRT(AX531*($AN$9-$AL$9)*($AM$9-$AL$9)),$AN$9-SQRT((1-AX531)*($AN$9-$AL$9)*($AN$9-$AM$9))),$AM$9)</f>
        <v>1.47161984426877</v>
      </c>
      <c r="AP531" s="0" t="n">
        <f aca="false">IFERROR(IF(AY531&lt;($AM$10-$AL$10)/($AN$10-$AL$10),$AL$10+SQRT(AY531*($AN$10-$AL$10)*($AM$10-$AL$10)),$AN$10-SQRT((1-AY531)*($AN$10-$AL$10)*($AN$10-$AM$10))),$AM$10)</f>
        <v>0.969084996846777</v>
      </c>
      <c r="AQ531" s="0" t="n">
        <f aca="false">IFERROR(IF(AZ531&lt;($AM$11-$AL$11)/($AN$11-$AL$11),$AL$11+SQRT(AZ531*($AN$11-$AL$11)*($AM$11-$AL$11)),$AN$11-SQRT((1-AZ531)*($AN$11-$AL$11)*($AN$11-$AM$11))),$AM$11)</f>
        <v>0.866707922370497</v>
      </c>
      <c r="AR531" s="0" t="n">
        <f aca="false">SUMPRODUCT((B24:B31&lt;=$B$6)*(C24:C31*AM531+D24:D31*AO531*$B$8*AQ531)/(1+AL531/100)^B24:B31)+C32*AM531*AP531/(1+AL531/100)^$B$6</f>
        <v>7849732.1668776</v>
      </c>
      <c r="AS531" s="0" t="n">
        <f aca="false">SUMPRODUCT((K24:K26&lt;=$B$6)*(L24:L26*AN531+M24:M26*AO531*$B$8*AQ531)/(1+AL531/100)^K24:K26)+L27*AN531*AP531/(1+AL531/100)^$B$6</f>
        <v>7934635.61378139</v>
      </c>
      <c r="AT531" s="0" t="n">
        <f aca="false">AS531-AR531</f>
        <v>84903.4469037894</v>
      </c>
      <c r="AU531" s="0" t="n">
        <f aca="true">RAND()</f>
        <v>0.711205175036287</v>
      </c>
      <c r="AV531" s="0" t="n">
        <f aca="true">RAND()</f>
        <v>0.290314736812893</v>
      </c>
      <c r="AW531" s="0" t="n">
        <f aca="true">RAND()</f>
        <v>0.292240051396829</v>
      </c>
      <c r="AX531" s="0" t="n">
        <f aca="true">RAND()</f>
        <v>0.813876274019624</v>
      </c>
      <c r="AY531" s="0" t="n">
        <f aca="true">RAND()</f>
        <v>0.880162937066964</v>
      </c>
      <c r="AZ531" s="0" t="n">
        <f aca="true">RAND()</f>
        <v>0.927482538943717</v>
      </c>
    </row>
    <row r="532" customFormat="false" ht="15" hidden="false" customHeight="false" outlineLevel="0" collapsed="false">
      <c r="AK532" s="0" t="n">
        <v>519</v>
      </c>
      <c r="AL532" s="0" t="n">
        <f aca="false">IFERROR(IF(AU532&lt;($AM$6-$AL$6)/($AN$6-$AL$6),$AL$6+SQRT(AU532*($AN$6-$AL$6)*($AM$6-$AL$6)),$AN$6-SQRT((1-AU532)*($AN$6-$AL$6)*($AN$6-$AM$6))),$AM$6)</f>
        <v>5.58212949231879</v>
      </c>
      <c r="AM532" s="0" t="n">
        <f aca="false">IFERROR(IF(AV532&lt;($AM$7-$AL$7)/($AN$7-$AL$7),$AL$7+SQRT(AV532*($AN$7-$AL$7)*($AM$7-$AL$7)),$AN$7-SQRT((1-AV532)*($AN$7-$AL$7)*($AN$7-$AM$7))),$AM$7)</f>
        <v>1.18643917750288</v>
      </c>
      <c r="AN532" s="0" t="n">
        <f aca="false">IFERROR(IF(AW532&lt;($AM$8-$AL$8)/($AN$8-$AL$8),$AL$8+SQRT(AW532*($AN$8-$AL$8)*($AM$8-$AL$8)),$AN$8-SQRT((1-AW532)*($AN$8-$AL$8)*($AN$8-$AM$8))),$AM$8)</f>
        <v>1.07123459717777</v>
      </c>
      <c r="AO532" s="0" t="n">
        <f aca="false">IFERROR(IF(AX532&lt;($AM$9-$AL$9)/($AN$9-$AL$9),$AL$9+SQRT(AX532*($AN$9-$AL$9)*($AM$9-$AL$9)),$AN$9-SQRT((1-AX532)*($AN$9-$AL$9)*($AN$9-$AM$9))),$AM$9)</f>
        <v>1.20417120204257</v>
      </c>
      <c r="AP532" s="0" t="n">
        <f aca="false">IFERROR(IF(AY532&lt;($AM$10-$AL$10)/($AN$10-$AL$10),$AL$10+SQRT(AY532*($AN$10-$AL$10)*($AM$10-$AL$10)),$AN$10-SQRT((1-AY532)*($AN$10-$AL$10)*($AN$10-$AM$10))),$AM$10)</f>
        <v>0.708623307091367</v>
      </c>
      <c r="AQ532" s="0" t="n">
        <f aca="false">IFERROR(IF(AZ532&lt;($AM$11-$AL$11)/($AN$11-$AL$11),$AL$11+SQRT(AZ532*($AN$11-$AL$11)*($AM$11-$AL$11)),$AN$11-SQRT((1-AZ532)*($AN$11-$AL$11)*($AN$11-$AM$11))),$AM$11)</f>
        <v>0.430878367155608</v>
      </c>
      <c r="AR532" s="0" t="n">
        <f aca="false">SUMPRODUCT((B24:B31&lt;=$B$6)*(C24:C31*AM532+D24:D31*AO532*$B$8*AQ532)/(1+AL532/100)^B24:B31)+C32*AM532*AP532/(1+AL532/100)^$B$6</f>
        <v>9037981.77551407</v>
      </c>
      <c r="AS532" s="0" t="n">
        <f aca="false">SUMPRODUCT((K24:K26&lt;=$B$6)*(L24:L26*AN532+M24:M26*AO532*$B$8*AQ532)/(1+AL532/100)^K24:K26)+L27*AN532*AP532/(1+AL532/100)^$B$6</f>
        <v>8953131.19465887</v>
      </c>
      <c r="AT532" s="0" t="n">
        <f aca="false">AS532-AR532</f>
        <v>-84850.5808552038</v>
      </c>
      <c r="AU532" s="0" t="n">
        <f aca="true">RAND()</f>
        <v>0.899482161172392</v>
      </c>
      <c r="AV532" s="0" t="n">
        <f aca="true">RAND()</f>
        <v>0.964089083053241</v>
      </c>
      <c r="AW532" s="0" t="n">
        <f aca="true">RAND()</f>
        <v>0.715937162256046</v>
      </c>
      <c r="AX532" s="0" t="n">
        <f aca="true">RAND()</f>
        <v>0.577771016227755</v>
      </c>
      <c r="AY532" s="0" t="n">
        <f aca="true">RAND()</f>
        <v>0.174094737046956</v>
      </c>
      <c r="AZ532" s="0" t="n">
        <f aca="true">RAND()</f>
        <v>0.0699148856706861</v>
      </c>
    </row>
    <row r="533" customFormat="false" ht="15" hidden="false" customHeight="false" outlineLevel="0" collapsed="false">
      <c r="AK533" s="0" t="n">
        <v>520</v>
      </c>
      <c r="AL533" s="0" t="n">
        <f aca="false">IFERROR(IF(AU533&lt;($AM$6-$AL$6)/($AN$6-$AL$6),$AL$6+SQRT(AU533*($AN$6-$AL$6)*($AM$6-$AL$6)),$AN$6-SQRT((1-AU533)*($AN$6-$AL$6)*($AN$6-$AM$6))),$AM$6)</f>
        <v>2.60802427234586</v>
      </c>
      <c r="AM533" s="0" t="n">
        <f aca="false">IFERROR(IF(AV533&lt;($AM$7-$AL$7)/($AN$7-$AL$7),$AL$7+SQRT(AV533*($AN$7-$AL$7)*($AM$7-$AL$7)),$AN$7-SQRT((1-AV533)*($AN$7-$AL$7)*($AN$7-$AM$7))),$AM$7)</f>
        <v>0.916510003070709</v>
      </c>
      <c r="AN533" s="0" t="n">
        <f aca="false">IFERROR(IF(AW533&lt;($AM$8-$AL$8)/($AN$8-$AL$8),$AL$8+SQRT(AW533*($AN$8-$AL$8)*($AM$8-$AL$8)),$AN$8-SQRT((1-AW533)*($AN$8-$AL$8)*($AN$8-$AM$8))),$AM$8)</f>
        <v>1.01689474074268</v>
      </c>
      <c r="AO533" s="0" t="n">
        <f aca="false">IFERROR(IF(AX533&lt;($AM$9-$AL$9)/($AN$9-$AL$9),$AL$9+SQRT(AX533*($AN$9-$AL$9)*($AM$9-$AL$9)),$AN$9-SQRT((1-AX533)*($AN$9-$AL$9)*($AN$9-$AM$9))),$AM$9)</f>
        <v>1.21867385271131</v>
      </c>
      <c r="AP533" s="0" t="n">
        <f aca="false">IFERROR(IF(AY533&lt;($AM$10-$AL$10)/($AN$10-$AL$10),$AL$10+SQRT(AY533*($AN$10-$AL$10)*($AM$10-$AL$10)),$AN$10-SQRT((1-AY533)*($AN$10-$AL$10)*($AN$10-$AM$10))),$AM$10)</f>
        <v>0.758701784703287</v>
      </c>
      <c r="AQ533" s="0" t="n">
        <f aca="false">IFERROR(IF(AZ533&lt;($AM$11-$AL$11)/($AN$11-$AL$11),$AL$11+SQRT(AZ533*($AN$11-$AL$11)*($AM$11-$AL$11)),$AN$11-SQRT((1-AZ533)*($AN$11-$AL$11)*($AN$11-$AM$11))),$AM$11)</f>
        <v>0.657540151954845</v>
      </c>
      <c r="AR533" s="0" t="n">
        <f aca="false">SUMPRODUCT((B24:B31&lt;=$B$6)*(C24:C31*AM533+D24:D31*AO533*$B$8*AQ533)/(1+AL533/100)^B24:B31)+C32*AM533*AP533/(1+AL533/100)^$B$6</f>
        <v>8262082.9646192</v>
      </c>
      <c r="AS533" s="0" t="n">
        <f aca="false">SUMPRODUCT((K24:K26&lt;=$B$6)*(L24:L26*AN533+M24:M26*AO533*$B$8*AQ533)/(1+AL533/100)^K24:K26)+L27*AN533*AP533/(1+AL533/100)^$B$6</f>
        <v>8314293.48660959</v>
      </c>
      <c r="AT533" s="0" t="n">
        <f aca="false">AS533-AR533</f>
        <v>52210.5219903858</v>
      </c>
      <c r="AU533" s="0" t="n">
        <f aca="true">RAND()</f>
        <v>0.0739387031523413</v>
      </c>
      <c r="AV533" s="0" t="n">
        <f aca="true">RAND()</f>
        <v>0.150828675728184</v>
      </c>
      <c r="AW533" s="0" t="n">
        <f aca="true">RAND()</f>
        <v>0.516995005391783</v>
      </c>
      <c r="AX533" s="0" t="n">
        <f aca="true">RAND()</f>
        <v>0.593019634375337</v>
      </c>
      <c r="AY533" s="0" t="n">
        <f aca="true">RAND()</f>
        <v>0.267706453634664</v>
      </c>
      <c r="AZ533" s="0" t="n">
        <f aca="true">RAND()</f>
        <v>0.521311234599548</v>
      </c>
    </row>
    <row r="534" customFormat="false" ht="15" hidden="false" customHeight="false" outlineLevel="0" collapsed="false">
      <c r="AK534" s="0" t="n">
        <v>521</v>
      </c>
      <c r="AL534" s="0" t="n">
        <f aca="false">IFERROR(IF(AU534&lt;($AM$6-$AL$6)/($AN$6-$AL$6),$AL$6+SQRT(AU534*($AN$6-$AL$6)*($AM$6-$AL$6)),$AN$6-SQRT((1-AU534)*($AN$6-$AL$6)*($AN$6-$AM$6))),$AM$6)</f>
        <v>5.51399076795804</v>
      </c>
      <c r="AM534" s="0" t="n">
        <f aca="false">IFERROR(IF(AV534&lt;($AM$7-$AL$7)/($AN$7-$AL$7),$AL$7+SQRT(AV534*($AN$7-$AL$7)*($AM$7-$AL$7)),$AN$7-SQRT((1-AV534)*($AN$7-$AL$7)*($AN$7-$AM$7))),$AM$7)</f>
        <v>0.978129201124946</v>
      </c>
      <c r="AN534" s="0" t="n">
        <f aca="false">IFERROR(IF(AW534&lt;($AM$8-$AL$8)/($AN$8-$AL$8),$AL$8+SQRT(AW534*($AN$8-$AL$8)*($AM$8-$AL$8)),$AN$8-SQRT((1-AW534)*($AN$8-$AL$8)*($AN$8-$AM$8))),$AM$8)</f>
        <v>0.966463175450964</v>
      </c>
      <c r="AO534" s="0" t="n">
        <f aca="false">IFERROR(IF(AX534&lt;($AM$9-$AL$9)/($AN$9-$AL$9),$AL$9+SQRT(AX534*($AN$9-$AL$9)*($AM$9-$AL$9)),$AN$9-SQRT((1-AX534)*($AN$9-$AL$9)*($AN$9-$AM$9))),$AM$9)</f>
        <v>1.13248924835839</v>
      </c>
      <c r="AP534" s="0" t="n">
        <f aca="false">IFERROR(IF(AY534&lt;($AM$10-$AL$10)/($AN$10-$AL$10),$AL$10+SQRT(AY534*($AN$10-$AL$10)*($AM$10-$AL$10)),$AN$10-SQRT((1-AY534)*($AN$10-$AL$10)*($AN$10-$AM$10))),$AM$10)</f>
        <v>0.907465645218378</v>
      </c>
      <c r="AQ534" s="0" t="n">
        <f aca="false">IFERROR(IF(AZ534&lt;($AM$11-$AL$11)/($AN$11-$AL$11),$AL$11+SQRT(AZ534*($AN$11-$AL$11)*($AM$11-$AL$11)),$AN$11-SQRT((1-AZ534)*($AN$11-$AL$11)*($AN$11-$AM$11))),$AM$11)</f>
        <v>0.707188884412889</v>
      </c>
      <c r="AR534" s="0" t="n">
        <f aca="false">SUMPRODUCT((B24:B31&lt;=$B$6)*(C24:C31*AM534+D24:D31*AO534*$B$8*AQ534)/(1+AL534/100)^B24:B31)+C32*AM534*AP534/(1+AL534/100)^$B$6</f>
        <v>7543415.1719995</v>
      </c>
      <c r="AS534" s="0" t="n">
        <f aca="false">SUMPRODUCT((K24:K26&lt;=$B$6)*(L24:L26*AN534+M24:M26*AO534*$B$8*AQ534)/(1+AL534/100)^K24:K26)+L27*AN534*AP534/(1+AL534/100)^$B$6</f>
        <v>8016638.19330987</v>
      </c>
      <c r="AT534" s="0" t="n">
        <f aca="false">AS534-AR534</f>
        <v>473223.02131037</v>
      </c>
      <c r="AU534" s="0" t="n">
        <f aca="true">RAND()</f>
        <v>0.889588828114303</v>
      </c>
      <c r="AV534" s="0" t="n">
        <f aca="true">RAND()</f>
        <v>0.352555692149016</v>
      </c>
      <c r="AW534" s="0" t="n">
        <f aca="true">RAND()</f>
        <v>0.307888764235762</v>
      </c>
      <c r="AX534" s="0" t="n">
        <f aca="true">RAND()</f>
        <v>0.498283397190804</v>
      </c>
      <c r="AY534" s="0" t="n">
        <f aca="true">RAND()</f>
        <v>0.664113008132917</v>
      </c>
      <c r="AZ534" s="0" t="n">
        <f aca="true">RAND()</f>
        <v>0.650047553422985</v>
      </c>
    </row>
    <row r="535" customFormat="false" ht="15" hidden="false" customHeight="false" outlineLevel="0" collapsed="false">
      <c r="AK535" s="0" t="n">
        <v>522</v>
      </c>
      <c r="AL535" s="0" t="n">
        <f aca="false">IFERROR(IF(AU535&lt;($AM$6-$AL$6)/($AN$6-$AL$6),$AL$6+SQRT(AU535*($AN$6-$AL$6)*($AM$6-$AL$6)),$AN$6-SQRT((1-AU535)*($AN$6-$AL$6)*($AN$6-$AM$6))),$AM$6)</f>
        <v>4.10448638712924</v>
      </c>
      <c r="AM535" s="0" t="n">
        <f aca="false">IFERROR(IF(AV535&lt;($AM$7-$AL$7)/($AN$7-$AL$7),$AL$7+SQRT(AV535*($AN$7-$AL$7)*($AM$7-$AL$7)),$AN$7-SQRT((1-AV535)*($AN$7-$AL$7)*($AN$7-$AM$7))),$AM$7)</f>
        <v>1.06481383851022</v>
      </c>
      <c r="AN535" s="0" t="n">
        <f aca="false">IFERROR(IF(AW535&lt;($AM$8-$AL$8)/($AN$8-$AL$8),$AL$8+SQRT(AW535*($AN$8-$AL$8)*($AM$8-$AL$8)),$AN$8-SQRT((1-AW535)*($AN$8-$AL$8)*($AN$8-$AM$8))),$AM$8)</f>
        <v>0.941579957496744</v>
      </c>
      <c r="AO535" s="0" t="n">
        <f aca="false">IFERROR(IF(AX535&lt;($AM$9-$AL$9)/($AN$9-$AL$9),$AL$9+SQRT(AX535*($AN$9-$AL$9)*($AM$9-$AL$9)),$AN$9-SQRT((1-AX535)*($AN$9-$AL$9)*($AN$9-$AM$9))),$AM$9)</f>
        <v>1.15863379364787</v>
      </c>
      <c r="AP535" s="0" t="n">
        <f aca="false">IFERROR(IF(AY535&lt;($AM$10-$AL$10)/($AN$10-$AL$10),$AL$10+SQRT(AY535*($AN$10-$AL$10)*($AM$10-$AL$10)),$AN$10-SQRT((1-AY535)*($AN$10-$AL$10)*($AN$10-$AM$10))),$AM$10)</f>
        <v>0.795740521522193</v>
      </c>
      <c r="AQ535" s="0" t="n">
        <f aca="false">IFERROR(IF(AZ535&lt;($AM$11-$AL$11)/($AN$11-$AL$11),$AL$11+SQRT(AZ535*($AN$11-$AL$11)*($AM$11-$AL$11)),$AN$11-SQRT((1-AZ535)*($AN$11-$AL$11)*($AN$11-$AM$11))),$AM$11)</f>
        <v>0.345301596722573</v>
      </c>
      <c r="AR535" s="0" t="n">
        <f aca="false">SUMPRODUCT((B24:B31&lt;=$B$6)*(C24:C31*AM535+D24:D31*AO535*$B$8*AQ535)/(1+AL535/100)^B24:B31)+C32*AM535*AP535/(1+AL535/100)^$B$6</f>
        <v>8659857.35031903</v>
      </c>
      <c r="AS535" s="0" t="n">
        <f aca="false">SUMPRODUCT((K24:K26&lt;=$B$6)*(L24:L26*AN535+M24:M26*AO535*$B$8*AQ535)/(1+AL535/100)^K24:K26)+L27*AN535*AP535/(1+AL535/100)^$B$6</f>
        <v>7754512.48456147</v>
      </c>
      <c r="AT535" s="0" t="n">
        <f aca="false">AS535-AR535</f>
        <v>-905344.865757561</v>
      </c>
      <c r="AU535" s="0" t="n">
        <f aca="true">RAND()</f>
        <v>0.580800045884005</v>
      </c>
      <c r="AV535" s="0" t="n">
        <f aca="true">RAND()</f>
        <v>0.695165205268291</v>
      </c>
      <c r="AW535" s="0" t="n">
        <f aca="true">RAND()</f>
        <v>0.222720937386444</v>
      </c>
      <c r="AX535" s="0" t="n">
        <f aca="true">RAND()</f>
        <v>0.528068604539079</v>
      </c>
      <c r="AY535" s="0" t="n">
        <f aca="true">RAND()</f>
        <v>0.349849824280874</v>
      </c>
      <c r="AZ535" s="0" t="n">
        <f aca="true">RAND()</f>
        <v>0.00837646802291696</v>
      </c>
    </row>
    <row r="536" customFormat="false" ht="15" hidden="false" customHeight="false" outlineLevel="0" collapsed="false">
      <c r="AK536" s="0" t="n">
        <v>523</v>
      </c>
      <c r="AL536" s="0" t="n">
        <f aca="false">IFERROR(IF(AU536&lt;($AM$6-$AL$6)/($AN$6-$AL$6),$AL$6+SQRT(AU536*($AN$6-$AL$6)*($AM$6-$AL$6)),$AN$6-SQRT((1-AU536)*($AN$6-$AL$6)*($AN$6-$AM$6))),$AM$6)</f>
        <v>3.54908069476267</v>
      </c>
      <c r="AM536" s="0" t="n">
        <f aca="false">IFERROR(IF(AV536&lt;($AM$7-$AL$7)/($AN$7-$AL$7),$AL$7+SQRT(AV536*($AN$7-$AL$7)*($AM$7-$AL$7)),$AN$7-SQRT((1-AV536)*($AN$7-$AL$7)*($AN$7-$AM$7))),$AM$7)</f>
        <v>1.00738854820058</v>
      </c>
      <c r="AN536" s="0" t="n">
        <f aca="false">IFERROR(IF(AW536&lt;($AM$8-$AL$8)/($AN$8-$AL$8),$AL$8+SQRT(AW536*($AN$8-$AL$8)*($AM$8-$AL$8)),$AN$8-SQRT((1-AW536)*($AN$8-$AL$8)*($AN$8-$AM$8))),$AM$8)</f>
        <v>1.01945300691138</v>
      </c>
      <c r="AO536" s="0" t="n">
        <f aca="false">IFERROR(IF(AX536&lt;($AM$9-$AL$9)/($AN$9-$AL$9),$AL$9+SQRT(AX536*($AN$9-$AL$9)*($AM$9-$AL$9)),$AN$9-SQRT((1-AX536)*($AN$9-$AL$9)*($AN$9-$AM$9))),$AM$9)</f>
        <v>0.575358360262915</v>
      </c>
      <c r="AP536" s="0" t="n">
        <f aca="false">IFERROR(IF(AY536&lt;($AM$10-$AL$10)/($AN$10-$AL$10),$AL$10+SQRT(AY536*($AN$10-$AL$10)*($AM$10-$AL$10)),$AN$10-SQRT((1-AY536)*($AN$10-$AL$10)*($AN$10-$AM$10))),$AM$10)</f>
        <v>0.795335693444291</v>
      </c>
      <c r="AQ536" s="0" t="n">
        <f aca="false">IFERROR(IF(AZ536&lt;($AM$11-$AL$11)/($AN$11-$AL$11),$AL$11+SQRT(AZ536*($AN$11-$AL$11)*($AM$11-$AL$11)),$AN$11-SQRT((1-AZ536)*($AN$11-$AL$11)*($AN$11-$AM$11))),$AM$11)</f>
        <v>0.692058292116701</v>
      </c>
      <c r="AR536" s="0" t="n">
        <f aca="false">SUMPRODUCT((B24:B31&lt;=$B$6)*(C24:C31*AM536+D24:D31*AO536*$B$8*AQ536)/(1+AL536/100)^B24:B31)+C32*AM536*AP536/(1+AL536/100)^$B$6</f>
        <v>8441341.3523024</v>
      </c>
      <c r="AS536" s="0" t="n">
        <f aca="false">SUMPRODUCT((K24:K26&lt;=$B$6)*(L24:L26*AN536+M24:M26*AO536*$B$8*AQ536)/(1+AL536/100)^K24:K26)+L27*AN536*AP536/(1+AL536/100)^$B$6</f>
        <v>8347527.74705715</v>
      </c>
      <c r="AT536" s="0" t="n">
        <f aca="false">AS536-AR536</f>
        <v>-93813.6052452428</v>
      </c>
      <c r="AU536" s="0" t="n">
        <f aca="true">RAND()</f>
        <v>0.404557797437015</v>
      </c>
      <c r="AV536" s="0" t="n">
        <f aca="true">RAND()</f>
        <v>0.4767971862736</v>
      </c>
      <c r="AW536" s="0" t="n">
        <f aca="true">RAND()</f>
        <v>0.527538524247079</v>
      </c>
      <c r="AX536" s="0" t="n">
        <f aca="true">RAND()</f>
        <v>0.00757184328202031</v>
      </c>
      <c r="AY536" s="0" t="n">
        <f aca="true">RAND()</f>
        <v>0.348892687288881</v>
      </c>
      <c r="AZ536" s="0" t="n">
        <f aca="true">RAND()</f>
        <v>0.612946549167007</v>
      </c>
    </row>
    <row r="537" customFormat="false" ht="15" hidden="false" customHeight="false" outlineLevel="0" collapsed="false">
      <c r="AK537" s="0" t="n">
        <v>524</v>
      </c>
      <c r="AL537" s="0" t="n">
        <f aca="false">IFERROR(IF(AU537&lt;($AM$6-$AL$6)/($AN$6-$AL$6),$AL$6+SQRT(AU537*($AN$6-$AL$6)*($AM$6-$AL$6)),$AN$6-SQRT((1-AU537)*($AN$6-$AL$6)*($AN$6-$AM$6))),$AM$6)</f>
        <v>2.66017306127382</v>
      </c>
      <c r="AM537" s="0" t="n">
        <f aca="false">IFERROR(IF(AV537&lt;($AM$7-$AL$7)/($AN$7-$AL$7),$AL$7+SQRT(AV537*($AN$7-$AL$7)*($AM$7-$AL$7)),$AN$7-SQRT((1-AV537)*($AN$7-$AL$7)*($AN$7-$AM$7))),$AM$7)</f>
        <v>1.03221956746429</v>
      </c>
      <c r="AN537" s="0" t="n">
        <f aca="false">IFERROR(IF(AW537&lt;($AM$8-$AL$8)/($AN$8-$AL$8),$AL$8+SQRT(AW537*($AN$8-$AL$8)*($AM$8-$AL$8)),$AN$8-SQRT((1-AW537)*($AN$8-$AL$8)*($AN$8-$AM$8))),$AM$8)</f>
        <v>1.08644800150879</v>
      </c>
      <c r="AO537" s="0" t="n">
        <f aca="false">IFERROR(IF(AX537&lt;($AM$9-$AL$9)/($AN$9-$AL$9),$AL$9+SQRT(AX537*($AN$9-$AL$9)*($AM$9-$AL$9)),$AN$9-SQRT((1-AX537)*($AN$9-$AL$9)*($AN$9-$AM$9))),$AM$9)</f>
        <v>0.904515118832218</v>
      </c>
      <c r="AP537" s="0" t="n">
        <f aca="false">IFERROR(IF(AY537&lt;($AM$10-$AL$10)/($AN$10-$AL$10),$AL$10+SQRT(AY537*($AN$10-$AL$10)*($AM$10-$AL$10)),$AN$10-SQRT((1-AY537)*($AN$10-$AL$10)*($AN$10-$AM$10))),$AM$10)</f>
        <v>0.961920430183062</v>
      </c>
      <c r="AQ537" s="0" t="n">
        <f aca="false">IFERROR(IF(AZ537&lt;($AM$11-$AL$11)/($AN$11-$AL$11),$AL$11+SQRT(AZ537*($AN$11-$AL$11)*($AM$11-$AL$11)),$AN$11-SQRT((1-AZ537)*($AN$11-$AL$11)*($AN$11-$AM$11))),$AM$11)</f>
        <v>0.786520940897908</v>
      </c>
      <c r="AR537" s="0" t="n">
        <f aca="false">SUMPRODUCT((B24:B31&lt;=$B$6)*(C24:C31*AM537+D24:D31*AO537*$B$8*AQ537)/(1+AL537/100)^B24:B31)+C32*AM537*AP537/(1+AL537/100)^$B$6</f>
        <v>9184090.97797177</v>
      </c>
      <c r="AS537" s="0" t="n">
        <f aca="false">SUMPRODUCT((K24:K26&lt;=$B$6)*(L24:L26*AN537+M24:M26*AO537*$B$8*AQ537)/(1+AL537/100)^K24:K26)+L27*AN537*AP537/(1+AL537/100)^$B$6</f>
        <v>8659115.52358622</v>
      </c>
      <c r="AT537" s="0" t="n">
        <f aca="false">AS537-AR537</f>
        <v>-524975.454385551</v>
      </c>
      <c r="AU537" s="0" t="n">
        <f aca="true">RAND()</f>
        <v>0.087165694166328</v>
      </c>
      <c r="AV537" s="0" t="n">
        <f aca="true">RAND()</f>
        <v>0.578414961818292</v>
      </c>
      <c r="AW537" s="0" t="n">
        <f aca="true">RAND()</f>
        <v>0.762228833684727</v>
      </c>
      <c r="AX537" s="0" t="n">
        <f aca="true">RAND()</f>
        <v>0.218176641818458</v>
      </c>
      <c r="AY537" s="0" t="n">
        <f aca="true">RAND()</f>
        <v>0.853481935282021</v>
      </c>
      <c r="AZ537" s="0" t="n">
        <f aca="true">RAND()</f>
        <v>0.813986495203615</v>
      </c>
    </row>
    <row r="538" customFormat="false" ht="15" hidden="false" customHeight="false" outlineLevel="0" collapsed="false">
      <c r="AK538" s="0" t="n">
        <v>525</v>
      </c>
      <c r="AL538" s="0" t="n">
        <f aca="false">IFERROR(IF(AU538&lt;($AM$6-$AL$6)/($AN$6-$AL$6),$AL$6+SQRT(AU538*($AN$6-$AL$6)*($AM$6-$AL$6)),$AN$6-SQRT((1-AU538)*($AN$6-$AL$6)*($AN$6-$AM$6))),$AM$6)</f>
        <v>2.19739607820212</v>
      </c>
      <c r="AM538" s="0" t="n">
        <f aca="false">IFERROR(IF(AV538&lt;($AM$7-$AL$7)/($AN$7-$AL$7),$AL$7+SQRT(AV538*($AN$7-$AL$7)*($AM$7-$AL$7)),$AN$7-SQRT((1-AV538)*($AN$7-$AL$7)*($AN$7-$AM$7))),$AM$7)</f>
        <v>1.06270568088552</v>
      </c>
      <c r="AN538" s="0" t="n">
        <f aca="false">IFERROR(IF(AW538&lt;($AM$8-$AL$8)/($AN$8-$AL$8),$AL$8+SQRT(AW538*($AN$8-$AL$8)*($AM$8-$AL$8)),$AN$8-SQRT((1-AW538)*($AN$8-$AL$8)*($AN$8-$AM$8))),$AM$8)</f>
        <v>1.06723588260917</v>
      </c>
      <c r="AO538" s="0" t="n">
        <f aca="false">IFERROR(IF(AX538&lt;($AM$9-$AL$9)/($AN$9-$AL$9),$AL$9+SQRT(AX538*($AN$9-$AL$9)*($AM$9-$AL$9)),$AN$9-SQRT((1-AX538)*($AN$9-$AL$9)*($AN$9-$AM$9))),$AM$9)</f>
        <v>1.16469222649085</v>
      </c>
      <c r="AP538" s="0" t="n">
        <f aca="false">IFERROR(IF(AY538&lt;($AM$10-$AL$10)/($AN$10-$AL$10),$AL$10+SQRT(AY538*($AN$10-$AL$10)*($AM$10-$AL$10)),$AN$10-SQRT((1-AY538)*($AN$10-$AL$10)*($AN$10-$AM$10))),$AM$10)</f>
        <v>0.611299806897912</v>
      </c>
      <c r="AQ538" s="0" t="n">
        <f aca="false">IFERROR(IF(AZ538&lt;($AM$11-$AL$11)/($AN$11-$AL$11),$AL$11+SQRT(AZ538*($AN$11-$AL$11)*($AM$11-$AL$11)),$AN$11-SQRT((1-AZ538)*($AN$11-$AL$11)*($AN$11-$AM$11))),$AM$11)</f>
        <v>0.682228794260815</v>
      </c>
      <c r="AR538" s="0" t="n">
        <f aca="false">SUMPRODUCT((B24:B31&lt;=$B$6)*(C24:C31*AM538+D24:D31*AO538*$B$8*AQ538)/(1+AL538/100)^B24:B31)+C32*AM538*AP538/(1+AL538/100)^$B$6</f>
        <v>9815923.31157735</v>
      </c>
      <c r="AS538" s="0" t="n">
        <f aca="false">SUMPRODUCT((K24:K26&lt;=$B$6)*(L24:L26*AN538+M24:M26*AO538*$B$8*AQ538)/(1+AL538/100)^K24:K26)+L27*AN538*AP538/(1+AL538/100)^$B$6</f>
        <v>8843979.92766862</v>
      </c>
      <c r="AT538" s="0" t="n">
        <f aca="false">AS538-AR538</f>
        <v>-971943.383908734</v>
      </c>
      <c r="AU538" s="0" t="n">
        <f aca="true">RAND()</f>
        <v>0.00779304233791523</v>
      </c>
      <c r="AV538" s="0" t="n">
        <f aca="true">RAND()</f>
        <v>0.688185226910593</v>
      </c>
      <c r="AW538" s="0" t="n">
        <f aca="true">RAND()</f>
        <v>0.703086910172011</v>
      </c>
      <c r="AX538" s="0" t="n">
        <f aca="true">RAND()</f>
        <v>0.534840615676791</v>
      </c>
      <c r="AY538" s="0" t="n">
        <f aca="true">RAND()</f>
        <v>0.0495505880620499</v>
      </c>
      <c r="AZ538" s="0" t="n">
        <f aca="true">RAND()</f>
        <v>0.587842697155365</v>
      </c>
    </row>
    <row r="539" customFormat="false" ht="15" hidden="false" customHeight="false" outlineLevel="0" collapsed="false">
      <c r="AK539" s="0" t="n">
        <v>526</v>
      </c>
      <c r="AL539" s="0" t="n">
        <f aca="false">IFERROR(IF(AU539&lt;($AM$6-$AL$6)/($AN$6-$AL$6),$AL$6+SQRT(AU539*($AN$6-$AL$6)*($AM$6-$AL$6)),$AN$6-SQRT((1-AU539)*($AN$6-$AL$6)*($AN$6-$AM$6))),$AM$6)</f>
        <v>4.86473546832946</v>
      </c>
      <c r="AM539" s="0" t="n">
        <f aca="false">IFERROR(IF(AV539&lt;($AM$7-$AL$7)/($AN$7-$AL$7),$AL$7+SQRT(AV539*($AN$7-$AL$7)*($AM$7-$AL$7)),$AN$7-SQRT((1-AV539)*($AN$7-$AL$7)*($AN$7-$AM$7))),$AM$7)</f>
        <v>0.985144900874262</v>
      </c>
      <c r="AN539" s="0" t="n">
        <f aca="false">IFERROR(IF(AW539&lt;($AM$8-$AL$8)/($AN$8-$AL$8),$AL$8+SQRT(AW539*($AN$8-$AL$8)*($AM$8-$AL$8)),$AN$8-SQRT((1-AW539)*($AN$8-$AL$8)*($AN$8-$AM$8))),$AM$8)</f>
        <v>1.11482491822443</v>
      </c>
      <c r="AO539" s="0" t="n">
        <f aca="false">IFERROR(IF(AX539&lt;($AM$9-$AL$9)/($AN$9-$AL$9),$AL$9+SQRT(AX539*($AN$9-$AL$9)*($AM$9-$AL$9)),$AN$9-SQRT((1-AX539)*($AN$9-$AL$9)*($AN$9-$AM$9))),$AM$9)</f>
        <v>1.20535885081439</v>
      </c>
      <c r="AP539" s="0" t="n">
        <f aca="false">IFERROR(IF(AY539&lt;($AM$10-$AL$10)/($AN$10-$AL$10),$AL$10+SQRT(AY539*($AN$10-$AL$10)*($AM$10-$AL$10)),$AN$10-SQRT((1-AY539)*($AN$10-$AL$10)*($AN$10-$AM$10))),$AM$10)</f>
        <v>0.667780656577041</v>
      </c>
      <c r="AQ539" s="0" t="n">
        <f aca="false">IFERROR(IF(AZ539&lt;($AM$11-$AL$11)/($AN$11-$AL$11),$AL$11+SQRT(AZ539*($AN$11-$AL$11)*($AM$11-$AL$11)),$AN$11-SQRT((1-AZ539)*($AN$11-$AL$11)*($AN$11-$AM$11))),$AM$11)</f>
        <v>0.567233363767259</v>
      </c>
      <c r="AR539" s="0" t="n">
        <f aca="false">SUMPRODUCT((B24:B31&lt;=$B$6)*(C24:C31*AM539+D24:D31*AO539*$B$8*AQ539)/(1+AL539/100)^B24:B31)+C32*AM539*AP539/(1+AL539/100)^$B$6</f>
        <v>7808068.40723881</v>
      </c>
      <c r="AS539" s="0" t="n">
        <f aca="false">SUMPRODUCT((K24:K26&lt;=$B$6)*(L24:L26*AN539+M24:M26*AO539*$B$8*AQ539)/(1+AL539/100)^K24:K26)+L27*AN539*AP539/(1+AL539/100)^$B$6</f>
        <v>9322799.05710621</v>
      </c>
      <c r="AT539" s="0" t="n">
        <f aca="false">AS539-AR539</f>
        <v>1514730.6498674</v>
      </c>
      <c r="AU539" s="0" t="n">
        <f aca="true">RAND()</f>
        <v>0.77203226898949</v>
      </c>
      <c r="AV539" s="0" t="n">
        <f aca="true">RAND()</f>
        <v>0.38087371466378</v>
      </c>
      <c r="AW539" s="0" t="n">
        <f aca="true">RAND()</f>
        <v>0.83757953126193</v>
      </c>
      <c r="AX539" s="0" t="n">
        <f aca="true">RAND()</f>
        <v>0.579030296013983</v>
      </c>
      <c r="AY539" s="0" t="n">
        <f aca="true">RAND()</f>
        <v>0.112601394885692</v>
      </c>
      <c r="AZ539" s="0" t="n">
        <f aca="true">RAND()</f>
        <v>0.291484370246383</v>
      </c>
    </row>
    <row r="540" customFormat="false" ht="15" hidden="false" customHeight="false" outlineLevel="0" collapsed="false">
      <c r="AK540" s="0" t="n">
        <v>527</v>
      </c>
      <c r="AL540" s="0" t="n">
        <f aca="false">IFERROR(IF(AU540&lt;($AM$6-$AL$6)/($AN$6-$AL$6),$AL$6+SQRT(AU540*($AN$6-$AL$6)*($AM$6-$AL$6)),$AN$6-SQRT((1-AU540)*($AN$6-$AL$6)*($AN$6-$AM$6))),$AM$6)</f>
        <v>4.73754037197053</v>
      </c>
      <c r="AM540" s="0" t="n">
        <f aca="false">IFERROR(IF(AV540&lt;($AM$7-$AL$7)/($AN$7-$AL$7),$AL$7+SQRT(AV540*($AN$7-$AL$7)*($AM$7-$AL$7)),$AN$7-SQRT((1-AV540)*($AN$7-$AL$7)*($AN$7-$AM$7))),$AM$7)</f>
        <v>0.918148076888463</v>
      </c>
      <c r="AN540" s="0" t="n">
        <f aca="false">IFERROR(IF(AW540&lt;($AM$8-$AL$8)/($AN$8-$AL$8),$AL$8+SQRT(AW540*($AN$8-$AL$8)*($AM$8-$AL$8)),$AN$8-SQRT((1-AW540)*($AN$8-$AL$8)*($AN$8-$AM$8))),$AM$8)</f>
        <v>0.975958695330961</v>
      </c>
      <c r="AO540" s="0" t="n">
        <f aca="false">IFERROR(IF(AX540&lt;($AM$9-$AL$9)/($AN$9-$AL$9),$AL$9+SQRT(AX540*($AN$9-$AL$9)*($AM$9-$AL$9)),$AN$9-SQRT((1-AX540)*($AN$9-$AL$9)*($AN$9-$AM$9))),$AM$9)</f>
        <v>0.796749028254193</v>
      </c>
      <c r="AP540" s="0" t="n">
        <f aca="false">IFERROR(IF(AY540&lt;($AM$10-$AL$10)/($AN$10-$AL$10),$AL$10+SQRT(AY540*($AN$10-$AL$10)*($AM$10-$AL$10)),$AN$10-SQRT((1-AY540)*($AN$10-$AL$10)*($AN$10-$AM$10))),$AM$10)</f>
        <v>0.956922305215853</v>
      </c>
      <c r="AQ540" s="0" t="n">
        <f aca="false">IFERROR(IF(AZ540&lt;($AM$11-$AL$11)/($AN$11-$AL$11),$AL$11+SQRT(AZ540*($AN$11-$AL$11)*($AM$11-$AL$11)),$AN$11-SQRT((1-AZ540)*($AN$11-$AL$11)*($AN$11-$AM$11))),$AM$11)</f>
        <v>0.652009968197712</v>
      </c>
      <c r="AR540" s="0" t="n">
        <f aca="false">SUMPRODUCT((B24:B31&lt;=$B$6)*(C24:C31*AM540+D24:D31*AO540*$B$8*AQ540)/(1+AL540/100)^B24:B31)+C32*AM540*AP540/(1+AL540/100)^$B$6</f>
        <v>7273099.28883066</v>
      </c>
      <c r="AS540" s="0" t="n">
        <f aca="false">SUMPRODUCT((K24:K26&lt;=$B$6)*(L24:L26*AN540+M24:M26*AO540*$B$8*AQ540)/(1+AL540/100)^K24:K26)+L27*AN540*AP540/(1+AL540/100)^$B$6</f>
        <v>8003121.78996843</v>
      </c>
      <c r="AT540" s="0" t="n">
        <f aca="false">AS540-AR540</f>
        <v>730022.501137766</v>
      </c>
      <c r="AU540" s="0" t="n">
        <f aca="true">RAND()</f>
        <v>0.744063821576839</v>
      </c>
      <c r="AV540" s="0" t="n">
        <f aca="true">RAND()</f>
        <v>0.155099645249358</v>
      </c>
      <c r="AW540" s="0" t="n">
        <f aca="true">RAND()</f>
        <v>0.344016249584155</v>
      </c>
      <c r="AX540" s="0" t="n">
        <f aca="true">RAND()</f>
        <v>0.117413314359744</v>
      </c>
      <c r="AY540" s="0" t="n">
        <f aca="true">RAND()</f>
        <v>0.835111972015078</v>
      </c>
      <c r="AZ540" s="0" t="n">
        <f aca="true">RAND()</f>
        <v>0.505726276596909</v>
      </c>
    </row>
    <row r="541" customFormat="false" ht="15" hidden="false" customHeight="false" outlineLevel="0" collapsed="false">
      <c r="AK541" s="0" t="n">
        <v>528</v>
      </c>
      <c r="AL541" s="0" t="n">
        <f aca="false">IFERROR(IF(AU541&lt;($AM$6-$AL$6)/($AN$6-$AL$6),$AL$6+SQRT(AU541*($AN$6-$AL$6)*($AM$6-$AL$6)),$AN$6-SQRT((1-AU541)*($AN$6-$AL$6)*($AN$6-$AM$6))),$AM$6)</f>
        <v>2.80577930666495</v>
      </c>
      <c r="AM541" s="0" t="n">
        <f aca="false">IFERROR(IF(AV541&lt;($AM$7-$AL$7)/($AN$7-$AL$7),$AL$7+SQRT(AV541*($AN$7-$AL$7)*($AM$7-$AL$7)),$AN$7-SQRT((1-AV541)*($AN$7-$AL$7)*($AN$7-$AM$7))),$AM$7)</f>
        <v>1.14674037075125</v>
      </c>
      <c r="AN541" s="0" t="n">
        <f aca="false">IFERROR(IF(AW541&lt;($AM$8-$AL$8)/($AN$8-$AL$8),$AL$8+SQRT(AW541*($AN$8-$AL$8)*($AM$8-$AL$8)),$AN$8-SQRT((1-AW541)*($AN$8-$AL$8)*($AN$8-$AM$8))),$AM$8)</f>
        <v>0.975283264312493</v>
      </c>
      <c r="AO541" s="0" t="n">
        <f aca="false">IFERROR(IF(AX541&lt;($AM$9-$AL$9)/($AN$9-$AL$9),$AL$9+SQRT(AX541*($AN$9-$AL$9)*($AM$9-$AL$9)),$AN$9-SQRT((1-AX541)*($AN$9-$AL$9)*($AN$9-$AM$9))),$AM$9)</f>
        <v>0.902296188394936</v>
      </c>
      <c r="AP541" s="0" t="n">
        <f aca="false">IFERROR(IF(AY541&lt;($AM$10-$AL$10)/($AN$10-$AL$10),$AL$10+SQRT(AY541*($AN$10-$AL$10)*($AM$10-$AL$10)),$AN$10-SQRT((1-AY541)*($AN$10-$AL$10)*($AN$10-$AM$10))),$AM$10)</f>
        <v>0.530871449701141</v>
      </c>
      <c r="AQ541" s="0" t="n">
        <f aca="false">IFERROR(IF(AZ541&lt;($AM$11-$AL$11)/($AN$11-$AL$11),$AL$11+SQRT(AZ541*($AN$11-$AL$11)*($AM$11-$AL$11)),$AN$11-SQRT((1-AZ541)*($AN$11-$AL$11)*($AN$11-$AM$11))),$AM$11)</f>
        <v>0.593009843378835</v>
      </c>
      <c r="AR541" s="0" t="n">
        <f aca="false">SUMPRODUCT((B24:B31&lt;=$B$6)*(C24:C31*AM541+D24:D31*AO541*$B$8*AQ541)/(1+AL541/100)^B24:B31)+C32*AM541*AP541/(1+AL541/100)^$B$6</f>
        <v>10092221.6040755</v>
      </c>
      <c r="AS541" s="0" t="n">
        <f aca="false">SUMPRODUCT((K24:K26&lt;=$B$6)*(L24:L26*AN541+M24:M26*AO541*$B$8*AQ541)/(1+AL541/100)^K24:K26)+L27*AN541*AP541/(1+AL541/100)^$B$6</f>
        <v>8167925.46980617</v>
      </c>
      <c r="AT541" s="0" t="n">
        <f aca="false">AS541-AR541</f>
        <v>-1924296.13426929</v>
      </c>
      <c r="AU541" s="0" t="n">
        <f aca="true">RAND()</f>
        <v>0.129856058209889</v>
      </c>
      <c r="AV541" s="0" t="n">
        <f aca="true">RAND()</f>
        <v>0.905221768599203</v>
      </c>
      <c r="AW541" s="0" t="n">
        <f aca="true">RAND()</f>
        <v>0.341380252756035</v>
      </c>
      <c r="AX541" s="0" t="n">
        <f aca="true">RAND()</f>
        <v>0.215789630929458</v>
      </c>
      <c r="AY541" s="0" t="n">
        <f aca="true">RAND()</f>
        <v>0.00381218562660038</v>
      </c>
      <c r="AZ541" s="0" t="n">
        <f aca="true">RAND()</f>
        <v>0.350427625783222</v>
      </c>
    </row>
    <row r="542" customFormat="false" ht="15" hidden="false" customHeight="false" outlineLevel="0" collapsed="false">
      <c r="AK542" s="0" t="n">
        <v>529</v>
      </c>
      <c r="AL542" s="0" t="n">
        <f aca="false">IFERROR(IF(AU542&lt;($AM$6-$AL$6)/($AN$6-$AL$6),$AL$6+SQRT(AU542*($AN$6-$AL$6)*($AM$6-$AL$6)),$AN$6-SQRT((1-AU542)*($AN$6-$AL$6)*($AN$6-$AM$6))),$AM$6)</f>
        <v>2.93097207861337</v>
      </c>
      <c r="AM542" s="0" t="n">
        <f aca="false">IFERROR(IF(AV542&lt;($AM$7-$AL$7)/($AN$7-$AL$7),$AL$7+SQRT(AV542*($AN$7-$AL$7)*($AM$7-$AL$7)),$AN$7-SQRT((1-AV542)*($AN$7-$AL$7)*($AN$7-$AM$7))),$AM$7)</f>
        <v>1.02301442176214</v>
      </c>
      <c r="AN542" s="0" t="n">
        <f aca="false">IFERROR(IF(AW542&lt;($AM$8-$AL$8)/($AN$8-$AL$8),$AL$8+SQRT(AW542*($AN$8-$AL$8)*($AM$8-$AL$8)),$AN$8-SQRT((1-AW542)*($AN$8-$AL$8)*($AN$8-$AM$8))),$AM$8)</f>
        <v>1.19151537384374</v>
      </c>
      <c r="AO542" s="0" t="n">
        <f aca="false">IFERROR(IF(AX542&lt;($AM$9-$AL$9)/($AN$9-$AL$9),$AL$9+SQRT(AX542*($AN$9-$AL$9)*($AM$9-$AL$9)),$AN$9-SQRT((1-AX542)*($AN$9-$AL$9)*($AN$9-$AM$9))),$AM$9)</f>
        <v>1.19782269267469</v>
      </c>
      <c r="AP542" s="0" t="n">
        <f aca="false">IFERROR(IF(AY542&lt;($AM$10-$AL$10)/($AN$10-$AL$10),$AL$10+SQRT(AY542*($AN$10-$AL$10)*($AM$10-$AL$10)),$AN$10-SQRT((1-AY542)*($AN$10-$AL$10)*($AN$10-$AM$10))),$AM$10)</f>
        <v>0.899098293550346</v>
      </c>
      <c r="AQ542" s="0" t="n">
        <f aca="false">IFERROR(IF(AZ542&lt;($AM$11-$AL$11)/($AN$11-$AL$11),$AL$11+SQRT(AZ542*($AN$11-$AL$11)*($AM$11-$AL$11)),$AN$11-SQRT((1-AZ542)*($AN$11-$AL$11)*($AN$11-$AM$11))),$AM$11)</f>
        <v>0.669044079005482</v>
      </c>
      <c r="AR542" s="0" t="n">
        <f aca="false">SUMPRODUCT((B24:B31&lt;=$B$6)*(C24:C31*AM542+D24:D31*AO542*$B$8*AQ542)/(1+AL542/100)^B24:B31)+C32*AM542*AP542/(1+AL542/100)^$B$6</f>
        <v>8991959.91677163</v>
      </c>
      <c r="AS542" s="0" t="n">
        <f aca="false">SUMPRODUCT((K24:K26&lt;=$B$6)*(L24:L26*AN542+M24:M26*AO542*$B$8*AQ542)/(1+AL542/100)^K24:K26)+L27*AN542*AP542/(1+AL542/100)^$B$6</f>
        <v>9614380.41427673</v>
      </c>
      <c r="AT542" s="0" t="n">
        <f aca="false">AS542-AR542</f>
        <v>622420.497505104</v>
      </c>
      <c r="AU542" s="0" t="n">
        <f aca="true">RAND()</f>
        <v>0.17334180223154</v>
      </c>
      <c r="AV542" s="0" t="n">
        <f aca="true">RAND()</f>
        <v>0.542022642417992</v>
      </c>
      <c r="AW542" s="0" t="n">
        <f aca="true">RAND()</f>
        <v>0.969595986696556</v>
      </c>
      <c r="AX542" s="0" t="n">
        <f aca="true">RAND()</f>
        <v>0.571007711741538</v>
      </c>
      <c r="AY542" s="0" t="n">
        <f aca="true">RAND()</f>
        <v>0.637117791659193</v>
      </c>
      <c r="AZ542" s="0" t="n">
        <f aca="true">RAND()</f>
        <v>0.55293134023947</v>
      </c>
    </row>
    <row r="543" customFormat="false" ht="15" hidden="false" customHeight="false" outlineLevel="0" collapsed="false">
      <c r="AK543" s="0" t="n">
        <v>530</v>
      </c>
      <c r="AL543" s="0" t="n">
        <f aca="false">IFERROR(IF(AU543&lt;($AM$6-$AL$6)/($AN$6-$AL$6),$AL$6+SQRT(AU543*($AN$6-$AL$6)*($AM$6-$AL$6)),$AN$6-SQRT((1-AU543)*($AN$6-$AL$6)*($AN$6-$AM$6))),$AM$6)</f>
        <v>4.47701830866049</v>
      </c>
      <c r="AM543" s="0" t="n">
        <f aca="false">IFERROR(IF(AV543&lt;($AM$7-$AL$7)/($AN$7-$AL$7),$AL$7+SQRT(AV543*($AN$7-$AL$7)*($AM$7-$AL$7)),$AN$7-SQRT((1-AV543)*($AN$7-$AL$7)*($AN$7-$AM$7))),$AM$7)</f>
        <v>0.950433373202427</v>
      </c>
      <c r="AN543" s="0" t="n">
        <f aca="false">IFERROR(IF(AW543&lt;($AM$8-$AL$8)/($AN$8-$AL$8),$AL$8+SQRT(AW543*($AN$8-$AL$8)*($AM$8-$AL$8)),$AN$8-SQRT((1-AW543)*($AN$8-$AL$8)*($AN$8-$AM$8))),$AM$8)</f>
        <v>0.958586918454686</v>
      </c>
      <c r="AO543" s="0" t="n">
        <f aca="false">IFERROR(IF(AX543&lt;($AM$9-$AL$9)/($AN$9-$AL$9),$AL$9+SQRT(AX543*($AN$9-$AL$9)*($AM$9-$AL$9)),$AN$9-SQRT((1-AX543)*($AN$9-$AL$9)*($AN$9-$AM$9))),$AM$9)</f>
        <v>1.77211253759737</v>
      </c>
      <c r="AP543" s="0" t="n">
        <f aca="false">IFERROR(IF(AY543&lt;($AM$10-$AL$10)/($AN$10-$AL$10),$AL$10+SQRT(AY543*($AN$10-$AL$10)*($AM$10-$AL$10)),$AN$10-SQRT((1-AY543)*($AN$10-$AL$10)*($AN$10-$AM$10))),$AM$10)</f>
        <v>0.891046553615542</v>
      </c>
      <c r="AQ543" s="0" t="n">
        <f aca="false">IFERROR(IF(AZ543&lt;($AM$11-$AL$11)/($AN$11-$AL$11),$AL$11+SQRT(AZ543*($AN$11-$AL$11)*($AM$11-$AL$11)),$AN$11-SQRT((1-AZ543)*($AN$11-$AL$11)*($AN$11-$AM$11))),$AM$11)</f>
        <v>0.652636457970961</v>
      </c>
      <c r="AR543" s="0" t="n">
        <f aca="false">SUMPRODUCT((B24:B31&lt;=$B$6)*(C24:C31*AM543+D24:D31*AO543*$B$8*AQ543)/(1+AL543/100)^B24:B31)+C32*AM543*AP543/(1+AL543/100)^$B$6</f>
        <v>7784205.59044292</v>
      </c>
      <c r="AS543" s="0" t="n">
        <f aca="false">SUMPRODUCT((K24:K26&lt;=$B$6)*(L24:L26*AN543+M24:M26*AO543*$B$8*AQ543)/(1+AL543/100)^K24:K26)+L27*AN543*AP543/(1+AL543/100)^$B$6</f>
        <v>7929469.06529508</v>
      </c>
      <c r="AT543" s="0" t="n">
        <f aca="false">AS543-AR543</f>
        <v>145263.474852156</v>
      </c>
      <c r="AU543" s="0" t="n">
        <f aca="true">RAND()</f>
        <v>0.681728169258281</v>
      </c>
      <c r="AV543" s="0" t="n">
        <f aca="true">RAND()</f>
        <v>0.251446664145119</v>
      </c>
      <c r="AW543" s="0" t="n">
        <f aca="true">RAND()</f>
        <v>0.279442341166148</v>
      </c>
      <c r="AX543" s="0" t="n">
        <f aca="true">RAND()</f>
        <v>0.96537820298646</v>
      </c>
      <c r="AY543" s="0" t="n">
        <f aca="true">RAND()</f>
        <v>0.611669628378372</v>
      </c>
      <c r="AZ543" s="0" t="n">
        <f aca="true">RAND()</f>
        <v>0.507504365996082</v>
      </c>
    </row>
    <row r="544" customFormat="false" ht="15" hidden="false" customHeight="false" outlineLevel="0" collapsed="false">
      <c r="AK544" s="0" t="n">
        <v>531</v>
      </c>
      <c r="AL544" s="0" t="n">
        <f aca="false">IFERROR(IF(AU544&lt;($AM$6-$AL$6)/($AN$6-$AL$6),$AL$6+SQRT(AU544*($AN$6-$AL$6)*($AM$6-$AL$6)),$AN$6-SQRT((1-AU544)*($AN$6-$AL$6)*($AN$6-$AM$6))),$AM$6)</f>
        <v>3.62821179746809</v>
      </c>
      <c r="AM544" s="0" t="n">
        <f aca="false">IFERROR(IF(AV544&lt;($AM$7-$AL$7)/($AN$7-$AL$7),$AL$7+SQRT(AV544*($AN$7-$AL$7)*($AM$7-$AL$7)),$AN$7-SQRT((1-AV544)*($AN$7-$AL$7)*($AN$7-$AM$7))),$AM$7)</f>
        <v>0.944041677313513</v>
      </c>
      <c r="AN544" s="0" t="n">
        <f aca="false">IFERROR(IF(AW544&lt;($AM$8-$AL$8)/($AN$8-$AL$8),$AL$8+SQRT(AW544*($AN$8-$AL$8)*($AM$8-$AL$8)),$AN$8-SQRT((1-AW544)*($AN$8-$AL$8)*($AN$8-$AM$8))),$AM$8)</f>
        <v>1.00726975373701</v>
      </c>
      <c r="AO544" s="0" t="n">
        <f aca="false">IFERROR(IF(AX544&lt;($AM$9-$AL$9)/($AN$9-$AL$9),$AL$9+SQRT(AX544*($AN$9-$AL$9)*($AM$9-$AL$9)),$AN$9-SQRT((1-AX544)*($AN$9-$AL$9)*($AN$9-$AM$9))),$AM$9)</f>
        <v>1.32953781579987</v>
      </c>
      <c r="AP544" s="0" t="n">
        <f aca="false">IFERROR(IF(AY544&lt;($AM$10-$AL$10)/($AN$10-$AL$10),$AL$10+SQRT(AY544*($AN$10-$AL$10)*($AM$10-$AL$10)),$AN$10-SQRT((1-AY544)*($AN$10-$AL$10)*($AN$10-$AM$10))),$AM$10)</f>
        <v>0.947976417551474</v>
      </c>
      <c r="AQ544" s="0" t="n">
        <f aca="false">IFERROR(IF(AZ544&lt;($AM$11-$AL$11)/($AN$11-$AL$11),$AL$11+SQRT(AZ544*($AN$11-$AL$11)*($AM$11-$AL$11)),$AN$11-SQRT((1-AZ544)*($AN$11-$AL$11)*($AN$11-$AM$11))),$AM$11)</f>
        <v>0.7023942969877</v>
      </c>
      <c r="AR544" s="0" t="n">
        <f aca="false">SUMPRODUCT((B24:B31&lt;=$B$6)*(C24:C31*AM544+D24:D31*AO544*$B$8*AQ544)/(1+AL544/100)^B24:B31)+C32*AM544*AP544/(1+AL544/100)^$B$6</f>
        <v>8022524.97187889</v>
      </c>
      <c r="AS544" s="0" t="n">
        <f aca="false">SUMPRODUCT((K24:K26&lt;=$B$6)*(L24:L26*AN544+M24:M26*AO544*$B$8*AQ544)/(1+AL544/100)^K24:K26)+L27*AN544*AP544/(1+AL544/100)^$B$6</f>
        <v>8198443.69578626</v>
      </c>
      <c r="AT544" s="0" t="n">
        <f aca="false">AS544-AR544</f>
        <v>175918.723907369</v>
      </c>
      <c r="AU544" s="0" t="n">
        <f aca="true">RAND()</f>
        <v>0.431552215863333</v>
      </c>
      <c r="AV544" s="0" t="n">
        <f aca="true">RAND()</f>
        <v>0.230533386703224</v>
      </c>
      <c r="AW544" s="0" t="n">
        <f aca="true">RAND()</f>
        <v>0.476284689325392</v>
      </c>
      <c r="AX544" s="0" t="n">
        <f aca="true">RAND()</f>
        <v>0.700320306371723</v>
      </c>
      <c r="AY544" s="0" t="n">
        <f aca="true">RAND()</f>
        <v>0.802731482729009</v>
      </c>
      <c r="AZ544" s="0" t="n">
        <f aca="true">RAND()</f>
        <v>0.638493247079816</v>
      </c>
    </row>
    <row r="545" customFormat="false" ht="15" hidden="false" customHeight="false" outlineLevel="0" collapsed="false">
      <c r="AK545" s="0" t="n">
        <v>532</v>
      </c>
      <c r="AL545" s="0" t="n">
        <f aca="false">IFERROR(IF(AU545&lt;($AM$6-$AL$6)/($AN$6-$AL$6),$AL$6+SQRT(AU545*($AN$6-$AL$6)*($AM$6-$AL$6)),$AN$6-SQRT((1-AU545)*($AN$6-$AL$6)*($AN$6-$AM$6))),$AM$6)</f>
        <v>4.84266155307589</v>
      </c>
      <c r="AM545" s="0" t="n">
        <f aca="false">IFERROR(IF(AV545&lt;($AM$7-$AL$7)/($AN$7-$AL$7),$AL$7+SQRT(AV545*($AN$7-$AL$7)*($AM$7-$AL$7)),$AN$7-SQRT((1-AV545)*($AN$7-$AL$7)*($AN$7-$AM$7))),$AM$7)</f>
        <v>1.08522313322196</v>
      </c>
      <c r="AN545" s="0" t="n">
        <f aca="false">IFERROR(IF(AW545&lt;($AM$8-$AL$8)/($AN$8-$AL$8),$AL$8+SQRT(AW545*($AN$8-$AL$8)*($AM$8-$AL$8)),$AN$8-SQRT((1-AW545)*($AN$8-$AL$8)*($AN$8-$AM$8))),$AM$8)</f>
        <v>1.15110926918866</v>
      </c>
      <c r="AO545" s="0" t="n">
        <f aca="false">IFERROR(IF(AX545&lt;($AM$9-$AL$9)/($AN$9-$AL$9),$AL$9+SQRT(AX545*($AN$9-$AL$9)*($AM$9-$AL$9)),$AN$9-SQRT((1-AX545)*($AN$9-$AL$9)*($AN$9-$AM$9))),$AM$9)</f>
        <v>1.48035351731983</v>
      </c>
      <c r="AP545" s="0" t="n">
        <f aca="false">IFERROR(IF(AY545&lt;($AM$10-$AL$10)/($AN$10-$AL$10),$AL$10+SQRT(AY545*($AN$10-$AL$10)*($AM$10-$AL$10)),$AN$10-SQRT((1-AY545)*($AN$10-$AL$10)*($AN$10-$AM$10))),$AM$10)</f>
        <v>0.802534820079293</v>
      </c>
      <c r="AQ545" s="0" t="n">
        <f aca="false">IFERROR(IF(AZ545&lt;($AM$11-$AL$11)/($AN$11-$AL$11),$AL$11+SQRT(AZ545*($AN$11-$AL$11)*($AM$11-$AL$11)),$AN$11-SQRT((1-AZ545)*($AN$11-$AL$11)*($AN$11-$AM$11))),$AM$11)</f>
        <v>0.75750489409346</v>
      </c>
      <c r="AR545" s="0" t="n">
        <f aca="false">SUMPRODUCT((B24:B31&lt;=$B$6)*(C24:C31*AM545+D24:D31*AO545*$B$8*AQ545)/(1+AL545/100)^B24:B31)+C32*AM545*AP545/(1+AL545/100)^$B$6</f>
        <v>8688695.85604678</v>
      </c>
      <c r="AS545" s="0" t="n">
        <f aca="false">SUMPRODUCT((K24:K26&lt;=$B$6)*(L24:L26*AN545+M24:M26*AO545*$B$8*AQ545)/(1+AL545/100)^K24:K26)+L27*AN545*AP545/(1+AL545/100)^$B$6</f>
        <v>9578352.19726222</v>
      </c>
      <c r="AT545" s="0" t="n">
        <f aca="false">AS545-AR545</f>
        <v>889656.341215435</v>
      </c>
      <c r="AU545" s="0" t="n">
        <f aca="true">RAND()</f>
        <v>0.767294541271154</v>
      </c>
      <c r="AV545" s="0" t="n">
        <f aca="true">RAND()</f>
        <v>0.75865408155388</v>
      </c>
      <c r="AW545" s="0" t="n">
        <f aca="true">RAND()</f>
        <v>0.913072207640876</v>
      </c>
      <c r="AX545" s="0" t="n">
        <f aca="true">RAND()</f>
        <v>0.819978355358752</v>
      </c>
      <c r="AY545" s="0" t="n">
        <f aca="true">RAND()</f>
        <v>0.366109269441641</v>
      </c>
      <c r="AZ545" s="0" t="n">
        <f aca="true">RAND()</f>
        <v>0.759984178005616</v>
      </c>
    </row>
    <row r="546" customFormat="false" ht="15" hidden="false" customHeight="false" outlineLevel="0" collapsed="false">
      <c r="AK546" s="0" t="n">
        <v>533</v>
      </c>
      <c r="AL546" s="0" t="n">
        <f aca="false">IFERROR(IF(AU546&lt;($AM$6-$AL$6)/($AN$6-$AL$6),$AL$6+SQRT(AU546*($AN$6-$AL$6)*($AM$6-$AL$6)),$AN$6-SQRT((1-AU546)*($AN$6-$AL$6)*($AN$6-$AM$6))),$AM$6)</f>
        <v>3.6591687278383</v>
      </c>
      <c r="AM546" s="0" t="n">
        <f aca="false">IFERROR(IF(AV546&lt;($AM$7-$AL$7)/($AN$7-$AL$7),$AL$7+SQRT(AV546*($AN$7-$AL$7)*($AM$7-$AL$7)),$AN$7-SQRT((1-AV546)*($AN$7-$AL$7)*($AN$7-$AM$7))),$AM$7)</f>
        <v>1.02015489994682</v>
      </c>
      <c r="AN546" s="0" t="n">
        <f aca="false">IFERROR(IF(AW546&lt;($AM$8-$AL$8)/($AN$8-$AL$8),$AL$8+SQRT(AW546*($AN$8-$AL$8)*($AM$8-$AL$8)),$AN$8-SQRT((1-AW546)*($AN$8-$AL$8)*($AN$8-$AM$8))),$AM$8)</f>
        <v>0.978599432858408</v>
      </c>
      <c r="AO546" s="0" t="n">
        <f aca="false">IFERROR(IF(AX546&lt;($AM$9-$AL$9)/($AN$9-$AL$9),$AL$9+SQRT(AX546*($AN$9-$AL$9)*($AM$9-$AL$9)),$AN$9-SQRT((1-AX546)*($AN$9-$AL$9)*($AN$9-$AM$9))),$AM$9)</f>
        <v>0.948280195191139</v>
      </c>
      <c r="AP546" s="0" t="n">
        <f aca="false">IFERROR(IF(AY546&lt;($AM$10-$AL$10)/($AN$10-$AL$10),$AL$10+SQRT(AY546*($AN$10-$AL$10)*($AM$10-$AL$10)),$AN$10-SQRT((1-AY546)*($AN$10-$AL$10)*($AN$10-$AM$10))),$AM$10)</f>
        <v>0.823883070796343</v>
      </c>
      <c r="AQ546" s="0" t="n">
        <f aca="false">IFERROR(IF(AZ546&lt;($AM$11-$AL$11)/($AN$11-$AL$11),$AL$11+SQRT(AZ546*($AN$11-$AL$11)*($AM$11-$AL$11)),$AN$11-SQRT((1-AZ546)*($AN$11-$AL$11)*($AN$11-$AM$11))),$AM$11)</f>
        <v>0.435606605491237</v>
      </c>
      <c r="AR546" s="0" t="n">
        <f aca="false">SUMPRODUCT((B24:B31&lt;=$B$6)*(C24:C31*AM546+D24:D31*AO546*$B$8*AQ546)/(1+AL546/100)^B24:B31)+C32*AM546*AP546/(1+AL546/100)^$B$6</f>
        <v>8497395.82184363</v>
      </c>
      <c r="AS546" s="0" t="n">
        <f aca="false">SUMPRODUCT((K24:K26&lt;=$B$6)*(L24:L26*AN546+M24:M26*AO546*$B$8*AQ546)/(1+AL546/100)^K24:K26)+L27*AN546*AP546/(1+AL546/100)^$B$6</f>
        <v>8005460.41024904</v>
      </c>
      <c r="AT546" s="0" t="n">
        <f aca="false">AS546-AR546</f>
        <v>-491935.411594596</v>
      </c>
      <c r="AU546" s="0" t="n">
        <f aca="true">RAND()</f>
        <v>0.441942320547321</v>
      </c>
      <c r="AV546" s="0" t="n">
        <f aca="true">RAND()</f>
        <v>0.530410933169292</v>
      </c>
      <c r="AW546" s="0" t="n">
        <f aca="true">RAND()</f>
        <v>0.35441952685939</v>
      </c>
      <c r="AX546" s="0" t="n">
        <f aca="true">RAND()</f>
        <v>0.267940177867474</v>
      </c>
      <c r="AY546" s="0" t="n">
        <f aca="true">RAND()</f>
        <v>0.419600974193875</v>
      </c>
      <c r="AZ546" s="0" t="n">
        <f aca="true">RAND()</f>
        <v>0.075057761032065</v>
      </c>
    </row>
    <row r="547" customFormat="false" ht="15" hidden="false" customHeight="false" outlineLevel="0" collapsed="false">
      <c r="AK547" s="0" t="n">
        <v>534</v>
      </c>
      <c r="AL547" s="0" t="n">
        <f aca="false">IFERROR(IF(AU547&lt;($AM$6-$AL$6)/($AN$6-$AL$6),$AL$6+SQRT(AU547*($AN$6-$AL$6)*($AM$6-$AL$6)),$AN$6-SQRT((1-AU547)*($AN$6-$AL$6)*($AN$6-$AM$6))),$AM$6)</f>
        <v>3.01152159016607</v>
      </c>
      <c r="AM547" s="0" t="n">
        <f aca="false">IFERROR(IF(AV547&lt;($AM$7-$AL$7)/($AN$7-$AL$7),$AL$7+SQRT(AV547*($AN$7-$AL$7)*($AM$7-$AL$7)),$AN$7-SQRT((1-AV547)*($AN$7-$AL$7)*($AN$7-$AM$7))),$AM$7)</f>
        <v>0.905113132800305</v>
      </c>
      <c r="AN547" s="0" t="n">
        <f aca="false">IFERROR(IF(AW547&lt;($AM$8-$AL$8)/($AN$8-$AL$8),$AL$8+SQRT(AW547*($AN$8-$AL$8)*($AM$8-$AL$8)),$AN$8-SQRT((1-AW547)*($AN$8-$AL$8)*($AN$8-$AM$8))),$AM$8)</f>
        <v>1.04593235374956</v>
      </c>
      <c r="AO547" s="0" t="n">
        <f aca="false">IFERROR(IF(AX547&lt;($AM$9-$AL$9)/($AN$9-$AL$9),$AL$9+SQRT(AX547*($AN$9-$AL$9)*($AM$9-$AL$9)),$AN$9-SQRT((1-AX547)*($AN$9-$AL$9)*($AN$9-$AM$9))),$AM$9)</f>
        <v>1.32779875835734</v>
      </c>
      <c r="AP547" s="0" t="n">
        <f aca="false">IFERROR(IF(AY547&lt;($AM$10-$AL$10)/($AN$10-$AL$10),$AL$10+SQRT(AY547*($AN$10-$AL$10)*($AM$10-$AL$10)),$AN$10-SQRT((1-AY547)*($AN$10-$AL$10)*($AN$10-$AM$10))),$AM$10)</f>
        <v>0.797193872693502</v>
      </c>
      <c r="AQ547" s="0" t="n">
        <f aca="false">IFERROR(IF(AZ547&lt;($AM$11-$AL$11)/($AN$11-$AL$11),$AL$11+SQRT(AZ547*($AN$11-$AL$11)*($AM$11-$AL$11)),$AN$11-SQRT((1-AZ547)*($AN$11-$AL$11)*($AN$11-$AM$11))),$AM$11)</f>
        <v>0.404106840515248</v>
      </c>
      <c r="AR547" s="0" t="n">
        <f aca="false">SUMPRODUCT((B24:B31&lt;=$B$6)*(C24:C31*AM547+D24:D31*AO547*$B$8*AQ547)/(1+AL547/100)^B24:B31)+C32*AM547*AP547/(1+AL547/100)^$B$6</f>
        <v>7874362.87977237</v>
      </c>
      <c r="AS547" s="0" t="n">
        <f aca="false">SUMPRODUCT((K24:K26&lt;=$B$6)*(L24:L26*AN547+M24:M26*AO547*$B$8*AQ547)/(1+AL547/100)^K24:K26)+L27*AN547*AP547/(1+AL547/100)^$B$6</f>
        <v>8522906.62050559</v>
      </c>
      <c r="AT547" s="0" t="n">
        <f aca="false">AS547-AR547</f>
        <v>648543.740733225</v>
      </c>
      <c r="AU547" s="0" t="n">
        <f aca="true">RAND()</f>
        <v>0.20460199871443</v>
      </c>
      <c r="AV547" s="0" t="n">
        <f aca="true">RAND()</f>
        <v>0.122764118745494</v>
      </c>
      <c r="AW547" s="0" t="n">
        <f aca="true">RAND()</f>
        <v>0.629834628922715</v>
      </c>
      <c r="AX547" s="0" t="n">
        <f aca="true">RAND()</f>
        <v>0.698763660489373</v>
      </c>
      <c r="AY547" s="0" t="n">
        <f aca="true">RAND()</f>
        <v>0.353296791866246</v>
      </c>
      <c r="AZ547" s="0" t="n">
        <f aca="true">RAND()</f>
        <v>0.0442376907839479</v>
      </c>
    </row>
    <row r="548" customFormat="false" ht="15" hidden="false" customHeight="false" outlineLevel="0" collapsed="false">
      <c r="AK548" s="0" t="n">
        <v>535</v>
      </c>
      <c r="AL548" s="0" t="n">
        <f aca="false">IFERROR(IF(AU548&lt;($AM$6-$AL$6)/($AN$6-$AL$6),$AL$6+SQRT(AU548*($AN$6-$AL$6)*($AM$6-$AL$6)),$AN$6-SQRT((1-AU548)*($AN$6-$AL$6)*($AN$6-$AM$6))),$AM$6)</f>
        <v>2.65722208258718</v>
      </c>
      <c r="AM548" s="0" t="n">
        <f aca="false">IFERROR(IF(AV548&lt;($AM$7-$AL$7)/($AN$7-$AL$7),$AL$7+SQRT(AV548*($AN$7-$AL$7)*($AM$7-$AL$7)),$AN$7-SQRT((1-AV548)*($AN$7-$AL$7)*($AN$7-$AM$7))),$AM$7)</f>
        <v>1.06811904566573</v>
      </c>
      <c r="AN548" s="0" t="n">
        <f aca="false">IFERROR(IF(AW548&lt;($AM$8-$AL$8)/($AN$8-$AL$8),$AL$8+SQRT(AW548*($AN$8-$AL$8)*($AM$8-$AL$8)),$AN$8-SQRT((1-AW548)*($AN$8-$AL$8)*($AN$8-$AM$8))),$AM$8)</f>
        <v>1.01119032403675</v>
      </c>
      <c r="AO548" s="0" t="n">
        <f aca="false">IFERROR(IF(AX548&lt;($AM$9-$AL$9)/($AN$9-$AL$9),$AL$9+SQRT(AX548*($AN$9-$AL$9)*($AM$9-$AL$9)),$AN$9-SQRT((1-AX548)*($AN$9-$AL$9)*($AN$9-$AM$9))),$AM$9)</f>
        <v>1.91974138527433</v>
      </c>
      <c r="AP548" s="0" t="n">
        <f aca="false">IFERROR(IF(AY548&lt;($AM$10-$AL$10)/($AN$10-$AL$10),$AL$10+SQRT(AY548*($AN$10-$AL$10)*($AM$10-$AL$10)),$AN$10-SQRT((1-AY548)*($AN$10-$AL$10)*($AN$10-$AM$10))),$AM$10)</f>
        <v>0.996139033005316</v>
      </c>
      <c r="AQ548" s="0" t="n">
        <f aca="false">IFERROR(IF(AZ548&lt;($AM$11-$AL$11)/($AN$11-$AL$11),$AL$11+SQRT(AZ548*($AN$11-$AL$11)*($AM$11-$AL$11)),$AN$11-SQRT((1-AZ548)*($AN$11-$AL$11)*($AN$11-$AM$11))),$AM$11)</f>
        <v>0.429708983622736</v>
      </c>
      <c r="AR548" s="0" t="n">
        <f aca="false">SUMPRODUCT((B24:B31&lt;=$B$6)*(C24:C31*AM548+D24:D31*AO548*$B$8*AQ548)/(1+AL548/100)^B24:B31)+C32*AM548*AP548/(1+AL548/100)^$B$6</f>
        <v>9529705.42226715</v>
      </c>
      <c r="AS548" s="0" t="n">
        <f aca="false">SUMPRODUCT((K24:K26&lt;=$B$6)*(L24:L26*AN548+M24:M26*AO548*$B$8*AQ548)/(1+AL548/100)^K24:K26)+L27*AN548*AP548/(1+AL548/100)^$B$6</f>
        <v>8046333.22941688</v>
      </c>
      <c r="AT548" s="0" t="n">
        <f aca="false">AS548-AR548</f>
        <v>-1483372.19285027</v>
      </c>
      <c r="AU548" s="0" t="n">
        <f aca="true">RAND()</f>
        <v>0.0863881731680472</v>
      </c>
      <c r="AV548" s="0" t="n">
        <f aca="true">RAND()</f>
        <v>0.705949497337385</v>
      </c>
      <c r="AW548" s="0" t="n">
        <f aca="true">RAND()</f>
        <v>0.493066121478473</v>
      </c>
      <c r="AX548" s="0" t="n">
        <f aca="true">RAND()</f>
        <v>0.995705703174878</v>
      </c>
      <c r="AY548" s="0" t="n">
        <f aca="true">RAND()</f>
        <v>0.984615760285798</v>
      </c>
      <c r="AZ548" s="0" t="n">
        <f aca="true">RAND()</f>
        <v>0.0686711038058905</v>
      </c>
    </row>
    <row r="549" customFormat="false" ht="15" hidden="false" customHeight="false" outlineLevel="0" collapsed="false">
      <c r="AK549" s="0" t="n">
        <v>536</v>
      </c>
      <c r="AL549" s="0" t="n">
        <f aca="false">IFERROR(IF(AU549&lt;($AM$6-$AL$6)/($AN$6-$AL$6),$AL$6+SQRT(AU549*($AN$6-$AL$6)*($AM$6-$AL$6)),$AN$6-SQRT((1-AU549)*($AN$6-$AL$6)*($AN$6-$AM$6))),$AM$6)</f>
        <v>3.81976489823595</v>
      </c>
      <c r="AM549" s="0" t="n">
        <f aca="false">IFERROR(IF(AV549&lt;($AM$7-$AL$7)/($AN$7-$AL$7),$AL$7+SQRT(AV549*($AN$7-$AL$7)*($AM$7-$AL$7)),$AN$7-SQRT((1-AV549)*($AN$7-$AL$7)*($AN$7-$AM$7))),$AM$7)</f>
        <v>1.02570392995953</v>
      </c>
      <c r="AN549" s="0" t="n">
        <f aca="false">IFERROR(IF(AW549&lt;($AM$8-$AL$8)/($AN$8-$AL$8),$AL$8+SQRT(AW549*($AN$8-$AL$8)*($AM$8-$AL$8)),$AN$8-SQRT((1-AW549)*($AN$8-$AL$8)*($AN$8-$AM$8))),$AM$8)</f>
        <v>0.952320265102698</v>
      </c>
      <c r="AO549" s="0" t="n">
        <f aca="false">IFERROR(IF(AX549&lt;($AM$9-$AL$9)/($AN$9-$AL$9),$AL$9+SQRT(AX549*($AN$9-$AL$9)*($AM$9-$AL$9)),$AN$9-SQRT((1-AX549)*($AN$9-$AL$9)*($AN$9-$AM$9))),$AM$9)</f>
        <v>1.01244948644279</v>
      </c>
      <c r="AP549" s="0" t="n">
        <f aca="false">IFERROR(IF(AY549&lt;($AM$10-$AL$10)/($AN$10-$AL$10),$AL$10+SQRT(AY549*($AN$10-$AL$10)*($AM$10-$AL$10)),$AN$10-SQRT((1-AY549)*($AN$10-$AL$10)*($AN$10-$AM$10))),$AM$10)</f>
        <v>0.697496029946085</v>
      </c>
      <c r="AQ549" s="0" t="n">
        <f aca="false">IFERROR(IF(AZ549&lt;($AM$11-$AL$11)/($AN$11-$AL$11),$AL$11+SQRT(AZ549*($AN$11-$AL$11)*($AM$11-$AL$11)),$AN$11-SQRT((1-AZ549)*($AN$11-$AL$11)*($AN$11-$AM$11))),$AM$11)</f>
        <v>0.775772450826362</v>
      </c>
      <c r="AR549" s="0" t="n">
        <f aca="false">SUMPRODUCT((B24:B31&lt;=$B$6)*(C24:C31*AM549+D24:D31*AO549*$B$8*AQ549)/(1+AL549/100)^B24:B31)+C32*AM549*AP549/(1+AL549/100)^$B$6</f>
        <v>8585904.21617783</v>
      </c>
      <c r="AS549" s="0" t="n">
        <f aca="false">SUMPRODUCT((K24:K26&lt;=$B$6)*(L24:L26*AN549+M24:M26*AO549*$B$8*AQ549)/(1+AL549/100)^K24:K26)+L27*AN549*AP549/(1+AL549/100)^$B$6</f>
        <v>7923227.01424016</v>
      </c>
      <c r="AT549" s="0" t="n">
        <f aca="false">AS549-AR549</f>
        <v>-662677.201937662</v>
      </c>
      <c r="AU549" s="0" t="n">
        <f aca="true">RAND()</f>
        <v>0.494305234875391</v>
      </c>
      <c r="AV549" s="0" t="n">
        <f aca="true">RAND()</f>
        <v>0.55281131523913</v>
      </c>
      <c r="AW549" s="0" t="n">
        <f aca="true">RAND()</f>
        <v>0.257794035121736</v>
      </c>
      <c r="AX549" s="0" t="n">
        <f aca="true">RAND()</f>
        <v>0.349829322115256</v>
      </c>
      <c r="AY549" s="0" t="n">
        <f aca="true">RAND()</f>
        <v>0.156018727377859</v>
      </c>
      <c r="AZ549" s="0" t="n">
        <f aca="true">RAND()</f>
        <v>0.794783698741159</v>
      </c>
    </row>
    <row r="550" customFormat="false" ht="15" hidden="false" customHeight="false" outlineLevel="0" collapsed="false">
      <c r="AK550" s="0" t="n">
        <v>537</v>
      </c>
      <c r="AL550" s="0" t="n">
        <f aca="false">IFERROR(IF(AU550&lt;($AM$6-$AL$6)/($AN$6-$AL$6),$AL$6+SQRT(AU550*($AN$6-$AL$6)*($AM$6-$AL$6)),$AN$6-SQRT((1-AU550)*($AN$6-$AL$6)*($AN$6-$AM$6))),$AM$6)</f>
        <v>4.02743327267424</v>
      </c>
      <c r="AM550" s="0" t="n">
        <f aca="false">IFERROR(IF(AV550&lt;($AM$7-$AL$7)/($AN$7-$AL$7),$AL$7+SQRT(AV550*($AN$7-$AL$7)*($AM$7-$AL$7)),$AN$7-SQRT((1-AV550)*($AN$7-$AL$7)*($AN$7-$AM$7))),$AM$7)</f>
        <v>1.04446714767721</v>
      </c>
      <c r="AN550" s="0" t="n">
        <f aca="false">IFERROR(IF(AW550&lt;($AM$8-$AL$8)/($AN$8-$AL$8),$AL$8+SQRT(AW550*($AN$8-$AL$8)*($AM$8-$AL$8)),$AN$8-SQRT((1-AW550)*($AN$8-$AL$8)*($AN$8-$AM$8))),$AM$8)</f>
        <v>0.941143314962131</v>
      </c>
      <c r="AO550" s="0" t="n">
        <f aca="false">IFERROR(IF(AX550&lt;($AM$9-$AL$9)/($AN$9-$AL$9),$AL$9+SQRT(AX550*($AN$9-$AL$9)*($AM$9-$AL$9)),$AN$9-SQRT((1-AX550)*($AN$9-$AL$9)*($AN$9-$AM$9))),$AM$9)</f>
        <v>1.30410058783337</v>
      </c>
      <c r="AP550" s="0" t="n">
        <f aca="false">IFERROR(IF(AY550&lt;($AM$10-$AL$10)/($AN$10-$AL$10),$AL$10+SQRT(AY550*($AN$10-$AL$10)*($AM$10-$AL$10)),$AN$10-SQRT((1-AY550)*($AN$10-$AL$10)*($AN$10-$AM$10))),$AM$10)</f>
        <v>0.924129311582319</v>
      </c>
      <c r="AQ550" s="0" t="n">
        <f aca="false">IFERROR(IF(AZ550&lt;($AM$11-$AL$11)/($AN$11-$AL$11),$AL$11+SQRT(AZ550*($AN$11-$AL$11)*($AM$11-$AL$11)),$AN$11-SQRT((1-AZ550)*($AN$11-$AL$11)*($AN$11-$AM$11))),$AM$11)</f>
        <v>0.504113751639038</v>
      </c>
      <c r="AR550" s="0" t="n">
        <f aca="false">SUMPRODUCT((B24:B31&lt;=$B$6)*(C24:C31*AM550+D24:D31*AO550*$B$8*AQ550)/(1+AL550/100)^B24:B31)+C32*AM550*AP550/(1+AL550/100)^$B$6</f>
        <v>8587458.50831044</v>
      </c>
      <c r="AS550" s="0" t="n">
        <f aca="false">SUMPRODUCT((K24:K26&lt;=$B$6)*(L24:L26*AN550+M24:M26*AO550*$B$8*AQ550)/(1+AL550/100)^K24:K26)+L27*AN550*AP550/(1+AL550/100)^$B$6</f>
        <v>7691707.91777953</v>
      </c>
      <c r="AT550" s="0" t="n">
        <f aca="false">AS550-AR550</f>
        <v>-895750.590530912</v>
      </c>
      <c r="AU550" s="0" t="n">
        <f aca="true">RAND()</f>
        <v>0.558192352579792</v>
      </c>
      <c r="AV550" s="0" t="n">
        <f aca="true">RAND()</f>
        <v>0.624499969920503</v>
      </c>
      <c r="AW550" s="0" t="n">
        <f aca="true">RAND()</f>
        <v>0.221349281761102</v>
      </c>
      <c r="AX550" s="0" t="n">
        <f aca="true">RAND()</f>
        <v>0.677149338764097</v>
      </c>
      <c r="AY550" s="0" t="n">
        <f aca="true">RAND()</f>
        <v>0.719542691773167</v>
      </c>
      <c r="AZ550" s="0" t="n">
        <f aca="true">RAND()</f>
        <v>0.170050708604746</v>
      </c>
    </row>
    <row r="551" customFormat="false" ht="15" hidden="false" customHeight="false" outlineLevel="0" collapsed="false">
      <c r="AK551" s="0" t="n">
        <v>538</v>
      </c>
      <c r="AL551" s="0" t="n">
        <f aca="false">IFERROR(IF(AU551&lt;($AM$6-$AL$6)/($AN$6-$AL$6),$AL$6+SQRT(AU551*($AN$6-$AL$6)*($AM$6-$AL$6)),$AN$6-SQRT((1-AU551)*($AN$6-$AL$6)*($AN$6-$AM$6))),$AM$6)</f>
        <v>5.02965481718564</v>
      </c>
      <c r="AM551" s="0" t="n">
        <f aca="false">IFERROR(IF(AV551&lt;($AM$7-$AL$7)/($AN$7-$AL$7),$AL$7+SQRT(AV551*($AN$7-$AL$7)*($AM$7-$AL$7)),$AN$7-SQRT((1-AV551)*($AN$7-$AL$7)*($AN$7-$AM$7))),$AM$7)</f>
        <v>0.996807347363721</v>
      </c>
      <c r="AN551" s="0" t="n">
        <f aca="false">IFERROR(IF(AW551&lt;($AM$8-$AL$8)/($AN$8-$AL$8),$AL$8+SQRT(AW551*($AN$8-$AL$8)*($AM$8-$AL$8)),$AN$8-SQRT((1-AW551)*($AN$8-$AL$8)*($AN$8-$AM$8))),$AM$8)</f>
        <v>1.11304935230434</v>
      </c>
      <c r="AO551" s="0" t="n">
        <f aca="false">IFERROR(IF(AX551&lt;($AM$9-$AL$9)/($AN$9-$AL$9),$AL$9+SQRT(AX551*($AN$9-$AL$9)*($AM$9-$AL$9)),$AN$9-SQRT((1-AX551)*($AN$9-$AL$9)*($AN$9-$AM$9))),$AM$9)</f>
        <v>1.59373661968418</v>
      </c>
      <c r="AP551" s="0" t="n">
        <f aca="false">IFERROR(IF(AY551&lt;($AM$10-$AL$10)/($AN$10-$AL$10),$AL$10+SQRT(AY551*($AN$10-$AL$10)*($AM$10-$AL$10)),$AN$10-SQRT((1-AY551)*($AN$10-$AL$10)*($AN$10-$AM$10))),$AM$10)</f>
        <v>0.999536045749174</v>
      </c>
      <c r="AQ551" s="0" t="n">
        <f aca="false">IFERROR(IF(AZ551&lt;($AM$11-$AL$11)/($AN$11-$AL$11),$AL$11+SQRT(AZ551*($AN$11-$AL$11)*($AM$11-$AL$11)),$AN$11-SQRT((1-AZ551)*($AN$11-$AL$11)*($AN$11-$AM$11))),$AM$11)</f>
        <v>0.736110156839723</v>
      </c>
      <c r="AR551" s="0" t="n">
        <f aca="false">SUMPRODUCT((B24:B31&lt;=$B$6)*(C24:C31*AM551+D24:D31*AO551*$B$8*AQ551)/(1+AL551/100)^B24:B31)+C32*AM551*AP551/(1+AL551/100)^$B$6</f>
        <v>7931592.26493985</v>
      </c>
      <c r="AS551" s="0" t="n">
        <f aca="false">SUMPRODUCT((K24:K26&lt;=$B$6)*(L24:L26*AN551+M24:M26*AO551*$B$8*AQ551)/(1+AL551/100)^K24:K26)+L27*AN551*AP551/(1+AL551/100)^$B$6</f>
        <v>9171785.47096294</v>
      </c>
      <c r="AT551" s="0" t="n">
        <f aca="false">AS551-AR551</f>
        <v>1240193.2060231</v>
      </c>
      <c r="AU551" s="0" t="n">
        <f aca="true">RAND()</f>
        <v>0.805886993028013</v>
      </c>
      <c r="AV551" s="0" t="n">
        <f aca="true">RAND()</f>
        <v>0.43036813307049</v>
      </c>
      <c r="AW551" s="0" t="n">
        <f aca="true">RAND()</f>
        <v>0.833284623073241</v>
      </c>
      <c r="AX551" s="0" t="n">
        <f aca="true">RAND()</f>
        <v>0.889966710542906</v>
      </c>
      <c r="AY551" s="0" t="n">
        <f aca="true">RAND()</f>
        <v>0.998145044010883</v>
      </c>
      <c r="AZ551" s="0" t="n">
        <f aca="true">RAND()</f>
        <v>0.715763880313651</v>
      </c>
    </row>
    <row r="552" customFormat="false" ht="15" hidden="false" customHeight="false" outlineLevel="0" collapsed="false">
      <c r="AK552" s="0" t="n">
        <v>539</v>
      </c>
      <c r="AL552" s="0" t="n">
        <f aca="false">IFERROR(IF(AU552&lt;($AM$6-$AL$6)/($AN$6-$AL$6),$AL$6+SQRT(AU552*($AN$6-$AL$6)*($AM$6-$AL$6)),$AN$6-SQRT((1-AU552)*($AN$6-$AL$6)*($AN$6-$AM$6))),$AM$6)</f>
        <v>2.78302754000624</v>
      </c>
      <c r="AM552" s="0" t="n">
        <f aca="false">IFERROR(IF(AV552&lt;($AM$7-$AL$7)/($AN$7-$AL$7),$AL$7+SQRT(AV552*($AN$7-$AL$7)*($AM$7-$AL$7)),$AN$7-SQRT((1-AV552)*($AN$7-$AL$7)*($AN$7-$AM$7))),$AM$7)</f>
        <v>1.0117383487702</v>
      </c>
      <c r="AN552" s="0" t="n">
        <f aca="false">IFERROR(IF(AW552&lt;($AM$8-$AL$8)/($AN$8-$AL$8),$AL$8+SQRT(AW552*($AN$8-$AL$8)*($AM$8-$AL$8)),$AN$8-SQRT((1-AW552)*($AN$8-$AL$8)*($AN$8-$AM$8))),$AM$8)</f>
        <v>1.15128328969257</v>
      </c>
      <c r="AO552" s="0" t="n">
        <f aca="false">IFERROR(IF(AX552&lt;($AM$9-$AL$9)/($AN$9-$AL$9),$AL$9+SQRT(AX552*($AN$9-$AL$9)*($AM$9-$AL$9)),$AN$9-SQRT((1-AX552)*($AN$9-$AL$9)*($AN$9-$AM$9))),$AM$9)</f>
        <v>0.84722780730125</v>
      </c>
      <c r="AP552" s="0" t="n">
        <f aca="false">IFERROR(IF(AY552&lt;($AM$10-$AL$10)/($AN$10-$AL$10),$AL$10+SQRT(AY552*($AN$10-$AL$10)*($AM$10-$AL$10)),$AN$10-SQRT((1-AY552)*($AN$10-$AL$10)*($AN$10-$AM$10))),$AM$10)</f>
        <v>0.818313764823404</v>
      </c>
      <c r="AQ552" s="0" t="n">
        <f aca="false">IFERROR(IF(AZ552&lt;($AM$11-$AL$11)/($AN$11-$AL$11),$AL$11+SQRT(AZ552*($AN$11-$AL$11)*($AM$11-$AL$11)),$AN$11-SQRT((1-AZ552)*($AN$11-$AL$11)*($AN$11-$AM$11))),$AM$11)</f>
        <v>0.626921443345425</v>
      </c>
      <c r="AR552" s="0" t="n">
        <f aca="false">SUMPRODUCT((B24:B31&lt;=$B$6)*(C24:C31*AM552+D24:D31*AO552*$B$8*AQ552)/(1+AL552/100)^B24:B31)+C32*AM552*AP552/(1+AL552/100)^$B$6</f>
        <v>8898919.84141962</v>
      </c>
      <c r="AS552" s="0" t="n">
        <f aca="false">SUMPRODUCT((K24:K26&lt;=$B$6)*(L24:L26*AN552+M24:M26*AO552*$B$8*AQ552)/(1+AL552/100)^K24:K26)+L27*AN552*AP552/(1+AL552/100)^$B$6</f>
        <v>9323124.00561479</v>
      </c>
      <c r="AT552" s="0" t="n">
        <f aca="false">AS552-AR552</f>
        <v>424204.164195176</v>
      </c>
      <c r="AU552" s="0" t="n">
        <f aca="true">RAND()</f>
        <v>0.122626425681644</v>
      </c>
      <c r="AV552" s="0" t="n">
        <f aca="true">RAND()</f>
        <v>0.495390093806649</v>
      </c>
      <c r="AW552" s="0" t="n">
        <f aca="true">RAND()</f>
        <v>0.913377876498477</v>
      </c>
      <c r="AX552" s="0" t="n">
        <f aca="true">RAND()</f>
        <v>0.160756200217645</v>
      </c>
      <c r="AY552" s="0" t="n">
        <f aca="true">RAND()</f>
        <v>0.405294611504197</v>
      </c>
      <c r="AZ552" s="0" t="n">
        <f aca="true">RAND()</f>
        <v>0.436235224975738</v>
      </c>
    </row>
    <row r="553" customFormat="false" ht="15" hidden="false" customHeight="false" outlineLevel="0" collapsed="false">
      <c r="AK553" s="0" t="n">
        <v>540</v>
      </c>
      <c r="AL553" s="0" t="n">
        <f aca="false">IFERROR(IF(AU553&lt;($AM$6-$AL$6)/($AN$6-$AL$6),$AL$6+SQRT(AU553*($AN$6-$AL$6)*($AM$6-$AL$6)),$AN$6-SQRT((1-AU553)*($AN$6-$AL$6)*($AN$6-$AM$6))),$AM$6)</f>
        <v>2.78483773665721</v>
      </c>
      <c r="AM553" s="0" t="n">
        <f aca="false">IFERROR(IF(AV553&lt;($AM$7-$AL$7)/($AN$7-$AL$7),$AL$7+SQRT(AV553*($AN$7-$AL$7)*($AM$7-$AL$7)),$AN$7-SQRT((1-AV553)*($AN$7-$AL$7)*($AN$7-$AM$7))),$AM$7)</f>
        <v>1.07185809305041</v>
      </c>
      <c r="AN553" s="0" t="n">
        <f aca="false">IFERROR(IF(AW553&lt;($AM$8-$AL$8)/($AN$8-$AL$8),$AL$8+SQRT(AW553*($AN$8-$AL$8)*($AM$8-$AL$8)),$AN$8-SQRT((1-AW553)*($AN$8-$AL$8)*($AN$8-$AM$8))),$AM$8)</f>
        <v>0.898427554754245</v>
      </c>
      <c r="AO553" s="0" t="n">
        <f aca="false">IFERROR(IF(AX553&lt;($AM$9-$AL$9)/($AN$9-$AL$9),$AL$9+SQRT(AX553*($AN$9-$AL$9)*($AM$9-$AL$9)),$AN$9-SQRT((1-AX553)*($AN$9-$AL$9)*($AN$9-$AM$9))),$AM$9)</f>
        <v>1.57528728831753</v>
      </c>
      <c r="AP553" s="0" t="n">
        <f aca="false">IFERROR(IF(AY553&lt;($AM$10-$AL$10)/($AN$10-$AL$10),$AL$10+SQRT(AY553*($AN$10-$AL$10)*($AM$10-$AL$10)),$AN$10-SQRT((1-AY553)*($AN$10-$AL$10)*($AN$10-$AM$10))),$AM$10)</f>
        <v>0.966423534625721</v>
      </c>
      <c r="AQ553" s="0" t="n">
        <f aca="false">IFERROR(IF(AZ553&lt;($AM$11-$AL$11)/($AN$11-$AL$11),$AL$11+SQRT(AZ553*($AN$11-$AL$11)*($AM$11-$AL$11)),$AN$11-SQRT((1-AZ553)*($AN$11-$AL$11)*($AN$11-$AM$11))),$AM$11)</f>
        <v>0.606922488819305</v>
      </c>
      <c r="AR553" s="0" t="n">
        <f aca="false">SUMPRODUCT((B24:B31&lt;=$B$6)*(C24:C31*AM553+D24:D31*AO553*$B$8*AQ553)/(1+AL553/100)^B24:B31)+C32*AM553*AP553/(1+AL553/100)^$B$6</f>
        <v>9533826.38674177</v>
      </c>
      <c r="AS553" s="0" t="n">
        <f aca="false">SUMPRODUCT((K24:K26&lt;=$B$6)*(L24:L26*AN553+M24:M26*AO553*$B$8*AQ553)/(1+AL553/100)^K24:K26)+L27*AN553*AP553/(1+AL553/100)^$B$6</f>
        <v>7219586.9957572</v>
      </c>
      <c r="AT553" s="0" t="n">
        <f aca="false">AS553-AR553</f>
        <v>-2314239.39098457</v>
      </c>
      <c r="AU553" s="0" t="n">
        <f aca="true">RAND()</f>
        <v>0.123194054576241</v>
      </c>
      <c r="AV553" s="0" t="n">
        <f aca="true">RAND()</f>
        <v>0.717915208785465</v>
      </c>
      <c r="AW553" s="0" t="n">
        <f aca="true">RAND()</f>
        <v>0.107644261498887</v>
      </c>
      <c r="AX553" s="0" t="n">
        <f aca="true">RAND()</f>
        <v>0.879746075023549</v>
      </c>
      <c r="AY553" s="0" t="n">
        <f aca="true">RAND()</f>
        <v>0.870203654611004</v>
      </c>
      <c r="AZ553" s="0" t="n">
        <f aca="true">RAND()</f>
        <v>0.384495567930762</v>
      </c>
    </row>
    <row r="554" customFormat="false" ht="15" hidden="false" customHeight="false" outlineLevel="0" collapsed="false">
      <c r="AK554" s="0" t="n">
        <v>541</v>
      </c>
      <c r="AL554" s="0" t="n">
        <f aca="false">IFERROR(IF(AU554&lt;($AM$6-$AL$6)/($AN$6-$AL$6),$AL$6+SQRT(AU554*($AN$6-$AL$6)*($AM$6-$AL$6)),$AN$6-SQRT((1-AU554)*($AN$6-$AL$6)*($AN$6-$AM$6))),$AM$6)</f>
        <v>3.86035268174055</v>
      </c>
      <c r="AM554" s="0" t="n">
        <f aca="false">IFERROR(IF(AV554&lt;($AM$7-$AL$7)/($AN$7-$AL$7),$AL$7+SQRT(AV554*($AN$7-$AL$7)*($AM$7-$AL$7)),$AN$7-SQRT((1-AV554)*($AN$7-$AL$7)*($AN$7-$AM$7))),$AM$7)</f>
        <v>0.989813951951868</v>
      </c>
      <c r="AN554" s="0" t="n">
        <f aca="false">IFERROR(IF(AW554&lt;($AM$8-$AL$8)/($AN$8-$AL$8),$AL$8+SQRT(AW554*($AN$8-$AL$8)*($AM$8-$AL$8)),$AN$8-SQRT((1-AW554)*($AN$8-$AL$8)*($AN$8-$AM$8))),$AM$8)</f>
        <v>1.03605459266805</v>
      </c>
      <c r="AO554" s="0" t="n">
        <f aca="false">IFERROR(IF(AX554&lt;($AM$9-$AL$9)/($AN$9-$AL$9),$AL$9+SQRT(AX554*($AN$9-$AL$9)*($AM$9-$AL$9)),$AN$9-SQRT((1-AX554)*($AN$9-$AL$9)*($AN$9-$AM$9))),$AM$9)</f>
        <v>1.20729105199635</v>
      </c>
      <c r="AP554" s="0" t="n">
        <f aca="false">IFERROR(IF(AY554&lt;($AM$10-$AL$10)/($AN$10-$AL$10),$AL$10+SQRT(AY554*($AN$10-$AL$10)*($AM$10-$AL$10)),$AN$10-SQRT((1-AY554)*($AN$10-$AL$10)*($AN$10-$AM$10))),$AM$10)</f>
        <v>0.815653704341168</v>
      </c>
      <c r="AQ554" s="0" t="n">
        <f aca="false">IFERROR(IF(AZ554&lt;($AM$11-$AL$11)/($AN$11-$AL$11),$AL$11+SQRT(AZ554*($AN$11-$AL$11)*($AM$11-$AL$11)),$AN$11-SQRT((1-AZ554)*($AN$11-$AL$11)*($AN$11-$AM$11))),$AM$11)</f>
        <v>0.463885378416436</v>
      </c>
      <c r="AR554" s="0" t="n">
        <f aca="false">SUMPRODUCT((B24:B31&lt;=$B$6)*(C24:C31*AM554+D24:D31*AO554*$B$8*AQ554)/(1+AL554/100)^B24:B31)+C32*AM554*AP554/(1+AL554/100)^$B$6</f>
        <v>8201887.29231549</v>
      </c>
      <c r="AS554" s="0" t="n">
        <f aca="false">SUMPRODUCT((K24:K26&lt;=$B$6)*(L24:L26*AN554+M24:M26*AO554*$B$8*AQ554)/(1+AL554/100)^K24:K26)+L27*AN554*AP554/(1+AL554/100)^$B$6</f>
        <v>8511147.54030742</v>
      </c>
      <c r="AT554" s="0" t="n">
        <f aca="false">AS554-AR554</f>
        <v>309260.247991926</v>
      </c>
      <c r="AU554" s="0" t="n">
        <f aca="true">RAND()</f>
        <v>0.507130735847312</v>
      </c>
      <c r="AV554" s="0" t="n">
        <f aca="true">RAND()</f>
        <v>0.400325959506513</v>
      </c>
      <c r="AW554" s="0" t="n">
        <f aca="true">RAND()</f>
        <v>0.593132112725049</v>
      </c>
      <c r="AX554" s="0" t="n">
        <f aca="true">RAND()</f>
        <v>0.581075015836627</v>
      </c>
      <c r="AY554" s="0" t="n">
        <f aca="true">RAND()</f>
        <v>0.398549044257206</v>
      </c>
      <c r="AZ554" s="0" t="n">
        <f aca="true">RAND()</f>
        <v>0.109626192892646</v>
      </c>
    </row>
    <row r="555" customFormat="false" ht="15" hidden="false" customHeight="false" outlineLevel="0" collapsed="false">
      <c r="AK555" s="0" t="n">
        <v>542</v>
      </c>
      <c r="AL555" s="0" t="n">
        <f aca="false">IFERROR(IF(AU555&lt;($AM$6-$AL$6)/($AN$6-$AL$6),$AL$6+SQRT(AU555*($AN$6-$AL$6)*($AM$6-$AL$6)),$AN$6-SQRT((1-AU555)*($AN$6-$AL$6)*($AN$6-$AM$6))),$AM$6)</f>
        <v>3.09507023052886</v>
      </c>
      <c r="AM555" s="0" t="n">
        <f aca="false">IFERROR(IF(AV555&lt;($AM$7-$AL$7)/($AN$7-$AL$7),$AL$7+SQRT(AV555*($AN$7-$AL$7)*($AM$7-$AL$7)),$AN$7-SQRT((1-AV555)*($AN$7-$AL$7)*($AN$7-$AM$7))),$AM$7)</f>
        <v>0.918513554021909</v>
      </c>
      <c r="AN555" s="0" t="n">
        <f aca="false">IFERROR(IF(AW555&lt;($AM$8-$AL$8)/($AN$8-$AL$8),$AL$8+SQRT(AW555*($AN$8-$AL$8)*($AM$8-$AL$8)),$AN$8-SQRT((1-AW555)*($AN$8-$AL$8)*($AN$8-$AM$8))),$AM$8)</f>
        <v>1.08767128101031</v>
      </c>
      <c r="AO555" s="0" t="n">
        <f aca="false">IFERROR(IF(AX555&lt;($AM$9-$AL$9)/($AN$9-$AL$9),$AL$9+SQRT(AX555*($AN$9-$AL$9)*($AM$9-$AL$9)),$AN$9-SQRT((1-AX555)*($AN$9-$AL$9)*($AN$9-$AM$9))),$AM$9)</f>
        <v>1.09102135776402</v>
      </c>
      <c r="AP555" s="0" t="n">
        <f aca="false">IFERROR(IF(AY555&lt;($AM$10-$AL$10)/($AN$10-$AL$10),$AL$10+SQRT(AY555*($AN$10-$AL$10)*($AM$10-$AL$10)),$AN$10-SQRT((1-AY555)*($AN$10-$AL$10)*($AN$10-$AM$10))),$AM$10)</f>
        <v>0.917545271071209</v>
      </c>
      <c r="AQ555" s="0" t="n">
        <f aca="false">IFERROR(IF(AZ555&lt;($AM$11-$AL$11)/($AN$11-$AL$11),$AL$11+SQRT(AZ555*($AN$11-$AL$11)*($AM$11-$AL$11)),$AN$11-SQRT((1-AZ555)*($AN$11-$AL$11)*($AN$11-$AM$11))),$AM$11)</f>
        <v>0.685997583904836</v>
      </c>
      <c r="AR555" s="0" t="n">
        <f aca="false">SUMPRODUCT((B24:B31&lt;=$B$6)*(C24:C31*AM555+D24:D31*AO555*$B$8*AQ555)/(1+AL555/100)^B24:B31)+C32*AM555*AP555/(1+AL555/100)^$B$6</f>
        <v>8001900.58908314</v>
      </c>
      <c r="AS555" s="0" t="n">
        <f aca="false">SUMPRODUCT((K24:K26&lt;=$B$6)*(L24:L26*AN555+M24:M26*AO555*$B$8*AQ555)/(1+AL555/100)^K24:K26)+L27*AN555*AP555/(1+AL555/100)^$B$6</f>
        <v>8783836.11615341</v>
      </c>
      <c r="AT555" s="0" t="n">
        <f aca="false">AS555-AR555</f>
        <v>781935.527070267</v>
      </c>
      <c r="AU555" s="0" t="n">
        <f aca="true">RAND()</f>
        <v>0.237576174774904</v>
      </c>
      <c r="AV555" s="0" t="n">
        <f aca="true">RAND()</f>
        <v>0.156060694298934</v>
      </c>
      <c r="AW555" s="0" t="n">
        <f aca="true">RAND()</f>
        <v>0.765772328810363</v>
      </c>
      <c r="AX555" s="0" t="n">
        <f aca="true">RAND()</f>
        <v>0.449171885305889</v>
      </c>
      <c r="AY555" s="0" t="n">
        <f aca="true">RAND()</f>
        <v>0.697376213575716</v>
      </c>
      <c r="AZ555" s="0" t="n">
        <f aca="true">RAND()</f>
        <v>0.597561153822037</v>
      </c>
    </row>
    <row r="556" customFormat="false" ht="15" hidden="false" customHeight="false" outlineLevel="0" collapsed="false">
      <c r="AK556" s="0" t="n">
        <v>543</v>
      </c>
      <c r="AL556" s="0" t="n">
        <f aca="false">IFERROR(IF(AU556&lt;($AM$6-$AL$6)/($AN$6-$AL$6),$AL$6+SQRT(AU556*($AN$6-$AL$6)*($AM$6-$AL$6)),$AN$6-SQRT((1-AU556)*($AN$6-$AL$6)*($AN$6-$AM$6))),$AM$6)</f>
        <v>3.67065994562818</v>
      </c>
      <c r="AM556" s="0" t="n">
        <f aca="false">IFERROR(IF(AV556&lt;($AM$7-$AL$7)/($AN$7-$AL$7),$AL$7+SQRT(AV556*($AN$7-$AL$7)*($AM$7-$AL$7)),$AN$7-SQRT((1-AV556)*($AN$7-$AL$7)*($AN$7-$AM$7))),$AM$7)</f>
        <v>0.905543316425175</v>
      </c>
      <c r="AN556" s="0" t="n">
        <f aca="false">IFERROR(IF(AW556&lt;($AM$8-$AL$8)/($AN$8-$AL$8),$AL$8+SQRT(AW556*($AN$8-$AL$8)*($AM$8-$AL$8)),$AN$8-SQRT((1-AW556)*($AN$8-$AL$8)*($AN$8-$AM$8))),$AM$8)</f>
        <v>1.13936941103945</v>
      </c>
      <c r="AO556" s="0" t="n">
        <f aca="false">IFERROR(IF(AX556&lt;($AM$9-$AL$9)/($AN$9-$AL$9),$AL$9+SQRT(AX556*($AN$9-$AL$9)*($AM$9-$AL$9)),$AN$9-SQRT((1-AX556)*($AN$9-$AL$9)*($AN$9-$AM$9))),$AM$9)</f>
        <v>1.6509597848904</v>
      </c>
      <c r="AP556" s="0" t="n">
        <f aca="false">IFERROR(IF(AY556&lt;($AM$10-$AL$10)/($AN$10-$AL$10),$AL$10+SQRT(AY556*($AN$10-$AL$10)*($AM$10-$AL$10)),$AN$10-SQRT((1-AY556)*($AN$10-$AL$10)*($AN$10-$AM$10))),$AM$10)</f>
        <v>0.966267430087353</v>
      </c>
      <c r="AQ556" s="0" t="n">
        <f aca="false">IFERROR(IF(AZ556&lt;($AM$11-$AL$11)/($AN$11-$AL$11),$AL$11+SQRT(AZ556*($AN$11-$AL$11)*($AM$11-$AL$11)),$AN$11-SQRT((1-AZ556)*($AN$11-$AL$11)*($AN$11-$AM$11))),$AM$11)</f>
        <v>0.822798823152485</v>
      </c>
      <c r="AR556" s="0" t="n">
        <f aca="false">SUMPRODUCT((B24:B31&lt;=$B$6)*(C24:C31*AM556+D24:D31*AO556*$B$8*AQ556)/(1+AL556/100)^B24:B31)+C32*AM556*AP556/(1+AL556/100)^$B$6</f>
        <v>7807057.07602261</v>
      </c>
      <c r="AS556" s="0" t="n">
        <f aca="false">SUMPRODUCT((K24:K26&lt;=$B$6)*(L24:L26*AN556+M24:M26*AO556*$B$8*AQ556)/(1+AL556/100)^K24:K26)+L27*AN556*AP556/(1+AL556/100)^$B$6</f>
        <v>9294117.84331307</v>
      </c>
      <c r="AT556" s="0" t="n">
        <f aca="false">AS556-AR556</f>
        <v>1487060.76729046</v>
      </c>
      <c r="AU556" s="0" t="n">
        <f aca="true">RAND()</f>
        <v>0.445774740117772</v>
      </c>
      <c r="AV556" s="0" t="n">
        <f aca="true">RAND()</f>
        <v>0.123771018244719</v>
      </c>
      <c r="AW556" s="0" t="n">
        <f aca="true">RAND()</f>
        <v>0.891207758099936</v>
      </c>
      <c r="AX556" s="0" t="n">
        <f aca="true">RAND()</f>
        <v>0.918780618824164</v>
      </c>
      <c r="AY556" s="0" t="n">
        <f aca="true">RAND()</f>
        <v>0.869621265441057</v>
      </c>
      <c r="AZ556" s="0" t="n">
        <f aca="true">RAND()</f>
        <v>0.871835685403492</v>
      </c>
    </row>
    <row r="557" customFormat="false" ht="15" hidden="false" customHeight="false" outlineLevel="0" collapsed="false">
      <c r="AK557" s="0" t="n">
        <v>544</v>
      </c>
      <c r="AL557" s="0" t="n">
        <f aca="false">IFERROR(IF(AU557&lt;($AM$6-$AL$6)/($AN$6-$AL$6),$AL$6+SQRT(AU557*($AN$6-$AL$6)*($AM$6-$AL$6)),$AN$6-SQRT((1-AU557)*($AN$6-$AL$6)*($AN$6-$AM$6))),$AM$6)</f>
        <v>3.85267153609938</v>
      </c>
      <c r="AM557" s="0" t="n">
        <f aca="false">IFERROR(IF(AV557&lt;($AM$7-$AL$7)/($AN$7-$AL$7),$AL$7+SQRT(AV557*($AN$7-$AL$7)*($AM$7-$AL$7)),$AN$7-SQRT((1-AV557)*($AN$7-$AL$7)*($AN$7-$AM$7))),$AM$7)</f>
        <v>1.16213910780279</v>
      </c>
      <c r="AN557" s="0" t="n">
        <f aca="false">IFERROR(IF(AW557&lt;($AM$8-$AL$8)/($AN$8-$AL$8),$AL$8+SQRT(AW557*($AN$8-$AL$8)*($AM$8-$AL$8)),$AN$8-SQRT((1-AW557)*($AN$8-$AL$8)*($AN$8-$AM$8))),$AM$8)</f>
        <v>1.04924814399777</v>
      </c>
      <c r="AO557" s="0" t="n">
        <f aca="false">IFERROR(IF(AX557&lt;($AM$9-$AL$9)/($AN$9-$AL$9),$AL$9+SQRT(AX557*($AN$9-$AL$9)*($AM$9-$AL$9)),$AN$9-SQRT((1-AX557)*($AN$9-$AL$9)*($AN$9-$AM$9))),$AM$9)</f>
        <v>1.27058485585965</v>
      </c>
      <c r="AP557" s="0" t="n">
        <f aca="false">IFERROR(IF(AY557&lt;($AM$10-$AL$10)/($AN$10-$AL$10),$AL$10+SQRT(AY557*($AN$10-$AL$10)*($AM$10-$AL$10)),$AN$10-SQRT((1-AY557)*($AN$10-$AL$10)*($AN$10-$AM$10))),$AM$10)</f>
        <v>0.871927890044544</v>
      </c>
      <c r="AQ557" s="0" t="n">
        <f aca="false">IFERROR(IF(AZ557&lt;($AM$11-$AL$11)/($AN$11-$AL$11),$AL$11+SQRT(AZ557*($AN$11-$AL$11)*($AM$11-$AL$11)),$AN$11-SQRT((1-AZ557)*($AN$11-$AL$11)*($AN$11-$AM$11))),$AM$11)</f>
        <v>0.567973412965353</v>
      </c>
      <c r="AR557" s="0" t="n">
        <f aca="false">SUMPRODUCT((B24:B31&lt;=$B$6)*(C24:C31*AM557+D24:D31*AO557*$B$8*AQ557)/(1+AL557/100)^B24:B31)+C32*AM557*AP557/(1+AL557/100)^$B$6</f>
        <v>9645413.21479105</v>
      </c>
      <c r="AS557" s="0" t="n">
        <f aca="false">SUMPRODUCT((K24:K26&lt;=$B$6)*(L24:L26*AN557+M24:M26*AO557*$B$8*AQ557)/(1+AL557/100)^K24:K26)+L27*AN557*AP557/(1+AL557/100)^$B$6</f>
        <v>8593801.3829215</v>
      </c>
      <c r="AT557" s="0" t="n">
        <f aca="false">AS557-AR557</f>
        <v>-1051611.83186955</v>
      </c>
      <c r="AU557" s="0" t="n">
        <f aca="true">RAND()</f>
        <v>0.504716177016048</v>
      </c>
      <c r="AV557" s="0" t="n">
        <f aca="true">RAND()</f>
        <v>0.931381898864976</v>
      </c>
      <c r="AW557" s="0" t="n">
        <f aca="true">RAND()</f>
        <v>0.641766153881414</v>
      </c>
      <c r="AX557" s="0" t="n">
        <f aca="true">RAND()</f>
        <v>0.645302364999143</v>
      </c>
      <c r="AY557" s="0" t="n">
        <f aca="true">RAND()</f>
        <v>0.553321421571947</v>
      </c>
      <c r="AZ557" s="0" t="n">
        <f aca="true">RAND()</f>
        <v>0.293101020637957</v>
      </c>
    </row>
    <row r="558" customFormat="false" ht="15" hidden="false" customHeight="false" outlineLevel="0" collapsed="false">
      <c r="AK558" s="0" t="n">
        <v>545</v>
      </c>
      <c r="AL558" s="0" t="n">
        <f aca="false">IFERROR(IF(AU558&lt;($AM$6-$AL$6)/($AN$6-$AL$6),$AL$6+SQRT(AU558*($AN$6-$AL$6)*($AM$6-$AL$6)),$AN$6-SQRT((1-AU558)*($AN$6-$AL$6)*($AN$6-$AM$6))),$AM$6)</f>
        <v>5.58692596694041</v>
      </c>
      <c r="AM558" s="0" t="n">
        <f aca="false">IFERROR(IF(AV558&lt;($AM$7-$AL$7)/($AN$7-$AL$7),$AL$7+SQRT(AV558*($AN$7-$AL$7)*($AM$7-$AL$7)),$AN$7-SQRT((1-AV558)*($AN$7-$AL$7)*($AN$7-$AM$7))),$AM$7)</f>
        <v>1.0840291967052</v>
      </c>
      <c r="AN558" s="0" t="n">
        <f aca="false">IFERROR(IF(AW558&lt;($AM$8-$AL$8)/($AN$8-$AL$8),$AL$8+SQRT(AW558*($AN$8-$AL$8)*($AM$8-$AL$8)),$AN$8-SQRT((1-AW558)*($AN$8-$AL$8)*($AN$8-$AM$8))),$AM$8)</f>
        <v>1.23686426465423</v>
      </c>
      <c r="AO558" s="0" t="n">
        <f aca="false">IFERROR(IF(AX558&lt;($AM$9-$AL$9)/($AN$9-$AL$9),$AL$9+SQRT(AX558*($AN$9-$AL$9)*($AM$9-$AL$9)),$AN$9-SQRT((1-AX558)*($AN$9-$AL$9)*($AN$9-$AM$9))),$AM$9)</f>
        <v>1.12953208698243</v>
      </c>
      <c r="AP558" s="0" t="n">
        <f aca="false">IFERROR(IF(AY558&lt;($AM$10-$AL$10)/($AN$10-$AL$10),$AL$10+SQRT(AY558*($AN$10-$AL$10)*($AM$10-$AL$10)),$AN$10-SQRT((1-AY558)*($AN$10-$AL$10)*($AN$10-$AM$10))),$AM$10)</f>
        <v>0.972925311018094</v>
      </c>
      <c r="AQ558" s="0" t="n">
        <f aca="false">IFERROR(IF(AZ558&lt;($AM$11-$AL$11)/($AN$11-$AL$11),$AL$11+SQRT(AZ558*($AN$11-$AL$11)*($AM$11-$AL$11)),$AN$11-SQRT((1-AZ558)*($AN$11-$AL$11)*($AN$11-$AM$11))),$AM$11)</f>
        <v>0.679649856002568</v>
      </c>
      <c r="AR558" s="0" t="n">
        <f aca="false">SUMPRODUCT((B24:B31&lt;=$B$6)*(C24:C31*AM558+D24:D31*AO558*$B$8*AQ558)/(1+AL558/100)^B24:B31)+C32*AM558*AP558/(1+AL558/100)^$B$6</f>
        <v>8304072.32954973</v>
      </c>
      <c r="AS558" s="0" t="n">
        <f aca="false">SUMPRODUCT((K24:K26&lt;=$B$6)*(L24:L26*AN558+M24:M26*AO558*$B$8*AQ558)/(1+AL558/100)^K24:K26)+L27*AN558*AP558/(1+AL558/100)^$B$6</f>
        <v>10214023.9334045</v>
      </c>
      <c r="AT558" s="0" t="n">
        <f aca="false">AS558-AR558</f>
        <v>1909951.60385481</v>
      </c>
      <c r="AU558" s="0" t="n">
        <f aca="true">RAND()</f>
        <v>0.900161088854636</v>
      </c>
      <c r="AV558" s="0" t="n">
        <f aca="true">RAND()</f>
        <v>0.755143932921584</v>
      </c>
      <c r="AW558" s="0" t="n">
        <f aca="true">RAND()</f>
        <v>0.998466244061564</v>
      </c>
      <c r="AX558" s="0" t="n">
        <f aca="true">RAND()</f>
        <v>0.494857074937889</v>
      </c>
      <c r="AY558" s="0" t="n">
        <f aca="true">RAND()</f>
        <v>0.894633399206245</v>
      </c>
      <c r="AZ558" s="0" t="n">
        <f aca="true">RAND()</f>
        <v>0.581125654044182</v>
      </c>
    </row>
    <row r="559" customFormat="false" ht="15" hidden="false" customHeight="false" outlineLevel="0" collapsed="false">
      <c r="AK559" s="0" t="n">
        <v>546</v>
      </c>
      <c r="AL559" s="0" t="n">
        <f aca="false">IFERROR(IF(AU559&lt;($AM$6-$AL$6)/($AN$6-$AL$6),$AL$6+SQRT(AU559*($AN$6-$AL$6)*($AM$6-$AL$6)),$AN$6-SQRT((1-AU559)*($AN$6-$AL$6)*($AN$6-$AM$6))),$AM$6)</f>
        <v>2.88607029491592</v>
      </c>
      <c r="AM559" s="0" t="n">
        <f aca="false">IFERROR(IF(AV559&lt;($AM$7-$AL$7)/($AN$7-$AL$7),$AL$7+SQRT(AV559*($AN$7-$AL$7)*($AM$7-$AL$7)),$AN$7-SQRT((1-AV559)*($AN$7-$AL$7)*($AN$7-$AM$7))),$AM$7)</f>
        <v>1.07889871153881</v>
      </c>
      <c r="AN559" s="0" t="n">
        <f aca="false">IFERROR(IF(AW559&lt;($AM$8-$AL$8)/($AN$8-$AL$8),$AL$8+SQRT(AW559*($AN$8-$AL$8)*($AM$8-$AL$8)),$AN$8-SQRT((1-AW559)*($AN$8-$AL$8)*($AN$8-$AM$8))),$AM$8)</f>
        <v>0.885502049246785</v>
      </c>
      <c r="AO559" s="0" t="n">
        <f aca="false">IFERROR(IF(AX559&lt;($AM$9-$AL$9)/($AN$9-$AL$9),$AL$9+SQRT(AX559*($AN$9-$AL$9)*($AM$9-$AL$9)),$AN$9-SQRT((1-AX559)*($AN$9-$AL$9)*($AN$9-$AM$9))),$AM$9)</f>
        <v>0.982138796316597</v>
      </c>
      <c r="AP559" s="0" t="n">
        <f aca="false">IFERROR(IF(AY559&lt;($AM$10-$AL$10)/($AN$10-$AL$10),$AL$10+SQRT(AY559*($AN$10-$AL$10)*($AM$10-$AL$10)),$AN$10-SQRT((1-AY559)*($AN$10-$AL$10)*($AN$10-$AM$10))),$AM$10)</f>
        <v>0.741705618459931</v>
      </c>
      <c r="AQ559" s="0" t="n">
        <f aca="false">IFERROR(IF(AZ559&lt;($AM$11-$AL$11)/($AN$11-$AL$11),$AL$11+SQRT(AZ559*($AN$11-$AL$11)*($AM$11-$AL$11)),$AN$11-SQRT((1-AZ559)*($AN$11-$AL$11)*($AN$11-$AM$11))),$AM$11)</f>
        <v>0.506543743200794</v>
      </c>
      <c r="AR559" s="0" t="n">
        <f aca="false">SUMPRODUCT((B24:B31&lt;=$B$6)*(C24:C31*AM559+D24:D31*AO559*$B$8*AQ559)/(1+AL559/100)^B24:B31)+C32*AM559*AP559/(1+AL559/100)^$B$6</f>
        <v>9418983.76840941</v>
      </c>
      <c r="AS559" s="0" t="n">
        <f aca="false">SUMPRODUCT((K24:K26&lt;=$B$6)*(L24:L26*AN559+M24:M26*AO559*$B$8*AQ559)/(1+AL559/100)^K24:K26)+L27*AN559*AP559/(1+AL559/100)^$B$6</f>
        <v>7253003.06634701</v>
      </c>
      <c r="AT559" s="0" t="n">
        <f aca="false">AS559-AR559</f>
        <v>-2165980.7020624</v>
      </c>
      <c r="AU559" s="0" t="n">
        <f aca="true">RAND()</f>
        <v>0.157024113506478</v>
      </c>
      <c r="AV559" s="0" t="n">
        <f aca="true">RAND()</f>
        <v>0.739771991883725</v>
      </c>
      <c r="AW559" s="0" t="n">
        <f aca="true">RAND()</f>
        <v>0.081228893615551</v>
      </c>
      <c r="AX559" s="0" t="n">
        <f aca="true">RAND()</f>
        <v>0.309943758551489</v>
      </c>
      <c r="AY559" s="0" t="n">
        <f aca="true">RAND()</f>
        <v>0.233686423980391</v>
      </c>
      <c r="AZ559" s="0" t="n">
        <f aca="true">RAND()</f>
        <v>0.174123746348554</v>
      </c>
    </row>
    <row r="560" customFormat="false" ht="15" hidden="false" customHeight="false" outlineLevel="0" collapsed="false">
      <c r="AK560" s="0" t="n">
        <v>547</v>
      </c>
      <c r="AL560" s="0" t="n">
        <f aca="false">IFERROR(IF(AU560&lt;($AM$6-$AL$6)/($AN$6-$AL$6),$AL$6+SQRT(AU560*($AN$6-$AL$6)*($AM$6-$AL$6)),$AN$6-SQRT((1-AU560)*($AN$6-$AL$6)*($AN$6-$AM$6))),$AM$6)</f>
        <v>3.06494363953643</v>
      </c>
      <c r="AM560" s="0" t="n">
        <f aca="false">IFERROR(IF(AV560&lt;($AM$7-$AL$7)/($AN$7-$AL$7),$AL$7+SQRT(AV560*($AN$7-$AL$7)*($AM$7-$AL$7)),$AN$7-SQRT((1-AV560)*($AN$7-$AL$7)*($AN$7-$AM$7))),$AM$7)</f>
        <v>1.1459999437106</v>
      </c>
      <c r="AN560" s="0" t="n">
        <f aca="false">IFERROR(IF(AW560&lt;($AM$8-$AL$8)/($AN$8-$AL$8),$AL$8+SQRT(AW560*($AN$8-$AL$8)*($AM$8-$AL$8)),$AN$8-SQRT((1-AW560)*($AN$8-$AL$8)*($AN$8-$AM$8))),$AM$8)</f>
        <v>0.847922173115862</v>
      </c>
      <c r="AO560" s="0" t="n">
        <f aca="false">IFERROR(IF(AX560&lt;($AM$9-$AL$9)/($AN$9-$AL$9),$AL$9+SQRT(AX560*($AN$9-$AL$9)*($AM$9-$AL$9)),$AN$9-SQRT((1-AX560)*($AN$9-$AL$9)*($AN$9-$AM$9))),$AM$9)</f>
        <v>1.43472689191146</v>
      </c>
      <c r="AP560" s="0" t="n">
        <f aca="false">IFERROR(IF(AY560&lt;($AM$10-$AL$10)/($AN$10-$AL$10),$AL$10+SQRT(AY560*($AN$10-$AL$10)*($AM$10-$AL$10)),$AN$10-SQRT((1-AY560)*($AN$10-$AL$10)*($AN$10-$AM$10))),$AM$10)</f>
        <v>0.673157754001836</v>
      </c>
      <c r="AQ560" s="0" t="n">
        <f aca="false">IFERROR(IF(AZ560&lt;($AM$11-$AL$11)/($AN$11-$AL$11),$AL$11+SQRT(AZ560*($AN$11-$AL$11)*($AM$11-$AL$11)),$AN$11-SQRT((1-AZ560)*($AN$11-$AL$11)*($AN$11-$AM$11))),$AM$11)</f>
        <v>0.802129911660603</v>
      </c>
      <c r="AR560" s="0" t="n">
        <f aca="false">SUMPRODUCT((B24:B31&lt;=$B$6)*(C24:C31*AM560+D24:D31*AO560*$B$8*AQ560)/(1+AL560/100)^B24:B31)+C32*AM560*AP560/(1+AL560/100)^$B$6</f>
        <v>10101396.0922071</v>
      </c>
      <c r="AS560" s="0" t="n">
        <f aca="false">SUMPRODUCT((K24:K26&lt;=$B$6)*(L24:L26*AN560+M24:M26*AO560*$B$8*AQ560)/(1+AL560/100)^K24:K26)+L27*AN560*AP560/(1+AL560/100)^$B$6</f>
        <v>7085978.16892729</v>
      </c>
      <c r="AT560" s="0" t="n">
        <f aca="false">AS560-AR560</f>
        <v>-3015417.92327983</v>
      </c>
      <c r="AU560" s="0" t="n">
        <f aca="true">RAND()</f>
        <v>0.225766571998761</v>
      </c>
      <c r="AV560" s="0" t="n">
        <f aca="true">RAND()</f>
        <v>0.903857673704896</v>
      </c>
      <c r="AW560" s="0" t="n">
        <f aca="true">RAND()</f>
        <v>0.0255170519571854</v>
      </c>
      <c r="AX560" s="0" t="n">
        <f aca="true">RAND()</f>
        <v>0.786977542181279</v>
      </c>
      <c r="AY560" s="0" t="n">
        <f aca="true">RAND()</f>
        <v>0.119934431083841</v>
      </c>
      <c r="AZ560" s="0" t="n">
        <f aca="true">RAND()</f>
        <v>0.840193584247181</v>
      </c>
    </row>
    <row r="561" customFormat="false" ht="15" hidden="false" customHeight="false" outlineLevel="0" collapsed="false">
      <c r="AK561" s="0" t="n">
        <v>548</v>
      </c>
      <c r="AL561" s="0" t="n">
        <f aca="false">IFERROR(IF(AU561&lt;($AM$6-$AL$6)/($AN$6-$AL$6),$AL$6+SQRT(AU561*($AN$6-$AL$6)*($AM$6-$AL$6)),$AN$6-SQRT((1-AU561)*($AN$6-$AL$6)*($AN$6-$AM$6))),$AM$6)</f>
        <v>3.08719148555861</v>
      </c>
      <c r="AM561" s="0" t="n">
        <f aca="false">IFERROR(IF(AV561&lt;($AM$7-$AL$7)/($AN$7-$AL$7),$AL$7+SQRT(AV561*($AN$7-$AL$7)*($AM$7-$AL$7)),$AN$7-SQRT((1-AV561)*($AN$7-$AL$7)*($AN$7-$AM$7))),$AM$7)</f>
        <v>0.944309207176201</v>
      </c>
      <c r="AN561" s="0" t="n">
        <f aca="false">IFERROR(IF(AW561&lt;($AM$8-$AL$8)/($AN$8-$AL$8),$AL$8+SQRT(AW561*($AN$8-$AL$8)*($AM$8-$AL$8)),$AN$8-SQRT((1-AW561)*($AN$8-$AL$8)*($AN$8-$AM$8))),$AM$8)</f>
        <v>1.03235933838336</v>
      </c>
      <c r="AO561" s="0" t="n">
        <f aca="false">IFERROR(IF(AX561&lt;($AM$9-$AL$9)/($AN$9-$AL$9),$AL$9+SQRT(AX561*($AN$9-$AL$9)*($AM$9-$AL$9)),$AN$9-SQRT((1-AX561)*($AN$9-$AL$9)*($AN$9-$AM$9))),$AM$9)</f>
        <v>0.798856119944619</v>
      </c>
      <c r="AP561" s="0" t="n">
        <f aca="false">IFERROR(IF(AY561&lt;($AM$10-$AL$10)/($AN$10-$AL$10),$AL$10+SQRT(AY561*($AN$10-$AL$10)*($AM$10-$AL$10)),$AN$10-SQRT((1-AY561)*($AN$10-$AL$10)*($AN$10-$AM$10))),$AM$10)</f>
        <v>0.927721694101155</v>
      </c>
      <c r="AQ561" s="0" t="n">
        <f aca="false">IFERROR(IF(AZ561&lt;($AM$11-$AL$11)/($AN$11-$AL$11),$AL$11+SQRT(AZ561*($AN$11-$AL$11)*($AM$11-$AL$11)),$AN$11-SQRT((1-AZ561)*($AN$11-$AL$11)*($AN$11-$AM$11))),$AM$11)</f>
        <v>0.655631243234013</v>
      </c>
      <c r="AR561" s="0" t="n">
        <f aca="false">SUMPRODUCT((B24:B31&lt;=$B$6)*(C24:C31*AM561+D24:D31*AO561*$B$8*AQ561)/(1+AL561/100)^B24:B31)+C32*AM561*AP561/(1+AL561/100)^$B$6</f>
        <v>8153388.59912279</v>
      </c>
      <c r="AS561" s="0" t="n">
        <f aca="false">SUMPRODUCT((K24:K26&lt;=$B$6)*(L24:L26*AN561+M24:M26*AO561*$B$8*AQ561)/(1+AL561/100)^K24:K26)+L27*AN561*AP561/(1+AL561/100)^$B$6</f>
        <v>8305847.82088141</v>
      </c>
      <c r="AT561" s="0" t="n">
        <f aca="false">AS561-AR561</f>
        <v>152459.221758614</v>
      </c>
      <c r="AU561" s="0" t="n">
        <f aca="true">RAND()</f>
        <v>0.234496476465748</v>
      </c>
      <c r="AV561" s="0" t="n">
        <f aca="true">RAND()</f>
        <v>0.231390525286929</v>
      </c>
      <c r="AW561" s="0" t="n">
        <f aca="true">RAND()</f>
        <v>0.57895593254286</v>
      </c>
      <c r="AX561" s="0" t="n">
        <f aca="true">RAND()</f>
        <v>0.119086640571136</v>
      </c>
      <c r="AY561" s="0" t="n">
        <f aca="true">RAND()</f>
        <v>0.731783390419049</v>
      </c>
      <c r="AZ561" s="0" t="n">
        <f aca="true">RAND()</f>
        <v>0.515959834136524</v>
      </c>
    </row>
    <row r="562" customFormat="false" ht="15" hidden="false" customHeight="false" outlineLevel="0" collapsed="false">
      <c r="AK562" s="0" t="n">
        <v>549</v>
      </c>
      <c r="AL562" s="0" t="n">
        <f aca="false">IFERROR(IF(AU562&lt;($AM$6-$AL$6)/($AN$6-$AL$6),$AL$6+SQRT(AU562*($AN$6-$AL$6)*($AM$6-$AL$6)),$AN$6-SQRT((1-AU562)*($AN$6-$AL$6)*($AN$6-$AM$6))),$AM$6)</f>
        <v>2.83957630964525</v>
      </c>
      <c r="AM562" s="0" t="n">
        <f aca="false">IFERROR(IF(AV562&lt;($AM$7-$AL$7)/($AN$7-$AL$7),$AL$7+SQRT(AV562*($AN$7-$AL$7)*($AM$7-$AL$7)),$AN$7-SQRT((1-AV562)*($AN$7-$AL$7)*($AN$7-$AM$7))),$AM$7)</f>
        <v>0.96183637940177</v>
      </c>
      <c r="AN562" s="0" t="n">
        <f aca="false">IFERROR(IF(AW562&lt;($AM$8-$AL$8)/($AN$8-$AL$8),$AL$8+SQRT(AW562*($AN$8-$AL$8)*($AM$8-$AL$8)),$AN$8-SQRT((1-AW562)*($AN$8-$AL$8)*($AN$8-$AM$8))),$AM$8)</f>
        <v>0.977714566803886</v>
      </c>
      <c r="AO562" s="0" t="n">
        <f aca="false">IFERROR(IF(AX562&lt;($AM$9-$AL$9)/($AN$9-$AL$9),$AL$9+SQRT(AX562*($AN$9-$AL$9)*($AM$9-$AL$9)),$AN$9-SQRT((1-AX562)*($AN$9-$AL$9)*($AN$9-$AM$9))),$AM$9)</f>
        <v>1.74453968028716</v>
      </c>
      <c r="AP562" s="0" t="n">
        <f aca="false">IFERROR(IF(AY562&lt;($AM$10-$AL$10)/($AN$10-$AL$10),$AL$10+SQRT(AY562*($AN$10-$AL$10)*($AM$10-$AL$10)),$AN$10-SQRT((1-AY562)*($AN$10-$AL$10)*($AN$10-$AM$10))),$AM$10)</f>
        <v>0.829179584285556</v>
      </c>
      <c r="AQ562" s="0" t="n">
        <f aca="false">IFERROR(IF(AZ562&lt;($AM$11-$AL$11)/($AN$11-$AL$11),$AL$11+SQRT(AZ562*($AN$11-$AL$11)*($AM$11-$AL$11)),$AN$11-SQRT((1-AZ562)*($AN$11-$AL$11)*($AN$11-$AM$11))),$AM$11)</f>
        <v>0.460905037783712</v>
      </c>
      <c r="AR562" s="0" t="n">
        <f aca="false">SUMPRODUCT((B24:B31&lt;=$B$6)*(C24:C31*AM562+D24:D31*AO562*$B$8*AQ562)/(1+AL562/100)^B24:B31)+C32*AM562*AP562/(1+AL562/100)^$B$6</f>
        <v>8525713.13089578</v>
      </c>
      <c r="AS562" s="0" t="n">
        <f aca="false">SUMPRODUCT((K24:K26&lt;=$B$6)*(L24:L26*AN562+M24:M26*AO562*$B$8*AQ562)/(1+AL562/100)^K24:K26)+L27*AN562*AP562/(1+AL562/100)^$B$6</f>
        <v>7957359.27899681</v>
      </c>
      <c r="AT562" s="0" t="n">
        <f aca="false">AS562-AR562</f>
        <v>-568353.851898962</v>
      </c>
      <c r="AU562" s="0" t="n">
        <f aca="true">RAND()</f>
        <v>0.140977675943506</v>
      </c>
      <c r="AV562" s="0" t="n">
        <f aca="true">RAND()</f>
        <v>0.291011263309707</v>
      </c>
      <c r="AW562" s="0" t="n">
        <f aca="true">RAND()</f>
        <v>0.350916302825477</v>
      </c>
      <c r="AX562" s="0" t="n">
        <f aca="true">RAND()</f>
        <v>0.95649335003481</v>
      </c>
      <c r="AY562" s="0" t="n">
        <f aca="true">RAND()</f>
        <v>0.433436794841645</v>
      </c>
      <c r="AZ562" s="0" t="n">
        <f aca="true">RAND()</f>
        <v>0.105675229323175</v>
      </c>
    </row>
    <row r="563" customFormat="false" ht="15" hidden="false" customHeight="false" outlineLevel="0" collapsed="false">
      <c r="AK563" s="0" t="n">
        <v>550</v>
      </c>
      <c r="AL563" s="0" t="n">
        <f aca="false">IFERROR(IF(AU563&lt;($AM$6-$AL$6)/($AN$6-$AL$6),$AL$6+SQRT(AU563*($AN$6-$AL$6)*($AM$6-$AL$6)),$AN$6-SQRT((1-AU563)*($AN$6-$AL$6)*($AN$6-$AM$6))),$AM$6)</f>
        <v>2.45583162099654</v>
      </c>
      <c r="AM563" s="0" t="n">
        <f aca="false">IFERROR(IF(AV563&lt;($AM$7-$AL$7)/($AN$7-$AL$7),$AL$7+SQRT(AV563*($AN$7-$AL$7)*($AM$7-$AL$7)),$AN$7-SQRT((1-AV563)*($AN$7-$AL$7)*($AN$7-$AM$7))),$AM$7)</f>
        <v>1.03572337992766</v>
      </c>
      <c r="AN563" s="0" t="n">
        <f aca="false">IFERROR(IF(AW563&lt;($AM$8-$AL$8)/($AN$8-$AL$8),$AL$8+SQRT(AW563*($AN$8-$AL$8)*($AM$8-$AL$8)),$AN$8-SQRT((1-AW563)*($AN$8-$AL$8)*($AN$8-$AM$8))),$AM$8)</f>
        <v>0.967259907903005</v>
      </c>
      <c r="AO563" s="0" t="n">
        <f aca="false">IFERROR(IF(AX563&lt;($AM$9-$AL$9)/($AN$9-$AL$9),$AL$9+SQRT(AX563*($AN$9-$AL$9)*($AM$9-$AL$9)),$AN$9-SQRT((1-AX563)*($AN$9-$AL$9)*($AN$9-$AM$9))),$AM$9)</f>
        <v>1.57646812532832</v>
      </c>
      <c r="AP563" s="0" t="n">
        <f aca="false">IFERROR(IF(AY563&lt;($AM$10-$AL$10)/($AN$10-$AL$10),$AL$10+SQRT(AY563*($AN$10-$AL$10)*($AM$10-$AL$10)),$AN$10-SQRT((1-AY563)*($AN$10-$AL$10)*($AN$10-$AM$10))),$AM$10)</f>
        <v>0.809254224454744</v>
      </c>
      <c r="AQ563" s="0" t="n">
        <f aca="false">IFERROR(IF(AZ563&lt;($AM$11-$AL$11)/($AN$11-$AL$11),$AL$11+SQRT(AZ563*($AN$11-$AL$11)*($AM$11-$AL$11)),$AN$11-SQRT((1-AZ563)*($AN$11-$AL$11)*($AN$11-$AM$11))),$AM$11)</f>
        <v>0.754751747387135</v>
      </c>
      <c r="AR563" s="0" t="n">
        <f aca="false">SUMPRODUCT((B24:B31&lt;=$B$6)*(C24:C31*AM563+D24:D31*AO563*$B$8*AQ563)/(1+AL563/100)^B24:B31)+C32*AM563*AP563/(1+AL563/100)^$B$6</f>
        <v>9517664.36683716</v>
      </c>
      <c r="AS563" s="0" t="n">
        <f aca="false">SUMPRODUCT((K24:K26&lt;=$B$6)*(L24:L26*AN563+M24:M26*AO563*$B$8*AQ563)/(1+AL563/100)^K24:K26)+L27*AN563*AP563/(1+AL563/100)^$B$6</f>
        <v>7900367.45947361</v>
      </c>
      <c r="AT563" s="0" t="n">
        <f aca="false">AS563-AR563</f>
        <v>-1617296.90736355</v>
      </c>
      <c r="AU563" s="0" t="n">
        <f aca="true">RAND()</f>
        <v>0.0415564933400664</v>
      </c>
      <c r="AV563" s="0" t="n">
        <f aca="true">RAND()</f>
        <v>0.591871378581118</v>
      </c>
      <c r="AW563" s="0" t="n">
        <f aca="true">RAND()</f>
        <v>0.310843075463576</v>
      </c>
      <c r="AX563" s="0" t="n">
        <f aca="true">RAND()</f>
        <v>0.880413834091396</v>
      </c>
      <c r="AY563" s="0" t="n">
        <f aca="true">RAND()</f>
        <v>0.382552701372422</v>
      </c>
      <c r="AZ563" s="0" t="n">
        <f aca="true">RAND()</f>
        <v>0.754503243225863</v>
      </c>
    </row>
    <row r="564" customFormat="false" ht="15" hidden="false" customHeight="false" outlineLevel="0" collapsed="false">
      <c r="AK564" s="0" t="n">
        <v>551</v>
      </c>
      <c r="AL564" s="0" t="n">
        <f aca="false">IFERROR(IF(AU564&lt;($AM$6-$AL$6)/($AN$6-$AL$6),$AL$6+SQRT(AU564*($AN$6-$AL$6)*($AM$6-$AL$6)),$AN$6-SQRT((1-AU564)*($AN$6-$AL$6)*($AN$6-$AM$6))),$AM$6)</f>
        <v>3.91847942870263</v>
      </c>
      <c r="AM564" s="0" t="n">
        <f aca="false">IFERROR(IF(AV564&lt;($AM$7-$AL$7)/($AN$7-$AL$7),$AL$7+SQRT(AV564*($AN$7-$AL$7)*($AM$7-$AL$7)),$AN$7-SQRT((1-AV564)*($AN$7-$AL$7)*($AN$7-$AM$7))),$AM$7)</f>
        <v>1.04394761955201</v>
      </c>
      <c r="AN564" s="0" t="n">
        <f aca="false">IFERROR(IF(AW564&lt;($AM$8-$AL$8)/($AN$8-$AL$8),$AL$8+SQRT(AW564*($AN$8-$AL$8)*($AM$8-$AL$8)),$AN$8-SQRT((1-AW564)*($AN$8-$AL$8)*($AN$8-$AM$8))),$AM$8)</f>
        <v>0.974405081261831</v>
      </c>
      <c r="AO564" s="0" t="n">
        <f aca="false">IFERROR(IF(AX564&lt;($AM$9-$AL$9)/($AN$9-$AL$9),$AL$9+SQRT(AX564*($AN$9-$AL$9)*($AM$9-$AL$9)),$AN$9-SQRT((1-AX564)*($AN$9-$AL$9)*($AN$9-$AM$9))),$AM$9)</f>
        <v>1.03281365361879</v>
      </c>
      <c r="AP564" s="0" t="n">
        <f aca="false">IFERROR(IF(AY564&lt;($AM$10-$AL$10)/($AN$10-$AL$10),$AL$10+SQRT(AY564*($AN$10-$AL$10)*($AM$10-$AL$10)),$AN$10-SQRT((1-AY564)*($AN$10-$AL$10)*($AN$10-$AM$10))),$AM$10)</f>
        <v>0.814897658837679</v>
      </c>
      <c r="AQ564" s="0" t="n">
        <f aca="false">IFERROR(IF(AZ564&lt;($AM$11-$AL$11)/($AN$11-$AL$11),$AL$11+SQRT(AZ564*($AN$11-$AL$11)*($AM$11-$AL$11)),$AN$11-SQRT((1-AZ564)*($AN$11-$AL$11)*($AN$11-$AM$11))),$AM$11)</f>
        <v>0.720284259152526</v>
      </c>
      <c r="AR564" s="0" t="n">
        <f aca="false">SUMPRODUCT((B24:B31&lt;=$B$6)*(C24:C31*AM564+D24:D31*AO564*$B$8*AQ564)/(1+AL564/100)^B24:B31)+C32*AM564*AP564/(1+AL564/100)^$B$6</f>
        <v>8666084.87843992</v>
      </c>
      <c r="AS564" s="0" t="n">
        <f aca="false">SUMPRODUCT((K24:K26&lt;=$B$6)*(L24:L26*AN564+M24:M26*AO564*$B$8*AQ564)/(1+AL564/100)^K24:K26)+L27*AN564*AP564/(1+AL564/100)^$B$6</f>
        <v>8030231.28550118</v>
      </c>
      <c r="AT564" s="0" t="n">
        <f aca="false">AS564-AR564</f>
        <v>-635853.592938735</v>
      </c>
      <c r="AU564" s="0" t="n">
        <f aca="true">RAND()</f>
        <v>0.525211548433557</v>
      </c>
      <c r="AV564" s="0" t="n">
        <f aca="true">RAND()</f>
        <v>0.62259925788193</v>
      </c>
      <c r="AW564" s="0" t="n">
        <f aca="true">RAND()</f>
        <v>0.337968137443844</v>
      </c>
      <c r="AX564" s="0" t="n">
        <f aca="true">RAND()</f>
        <v>0.376367047582506</v>
      </c>
      <c r="AY564" s="0" t="n">
        <f aca="true">RAND()</f>
        <v>0.396642142165805</v>
      </c>
      <c r="AZ564" s="0" t="n">
        <f aca="true">RAND()</f>
        <v>0.680649405396526</v>
      </c>
    </row>
    <row r="565" customFormat="false" ht="15" hidden="false" customHeight="false" outlineLevel="0" collapsed="false">
      <c r="AK565" s="0" t="n">
        <v>552</v>
      </c>
      <c r="AL565" s="0" t="n">
        <f aca="false">IFERROR(IF(AU565&lt;($AM$6-$AL$6)/($AN$6-$AL$6),$AL$6+SQRT(AU565*($AN$6-$AL$6)*($AM$6-$AL$6)),$AN$6-SQRT((1-AU565)*($AN$6-$AL$6)*($AN$6-$AM$6))),$AM$6)</f>
        <v>3.98194825485852</v>
      </c>
      <c r="AM565" s="0" t="n">
        <f aca="false">IFERROR(IF(AV565&lt;($AM$7-$AL$7)/($AN$7-$AL$7),$AL$7+SQRT(AV565*($AN$7-$AL$7)*($AM$7-$AL$7)),$AN$7-SQRT((1-AV565)*($AN$7-$AL$7)*($AN$7-$AM$7))),$AM$7)</f>
        <v>0.825380077771162</v>
      </c>
      <c r="AN565" s="0" t="n">
        <f aca="false">IFERROR(IF(AW565&lt;($AM$8-$AL$8)/($AN$8-$AL$8),$AL$8+SQRT(AW565*($AN$8-$AL$8)*($AM$8-$AL$8)),$AN$8-SQRT((1-AW565)*($AN$8-$AL$8)*($AN$8-$AM$8))),$AM$8)</f>
        <v>0.911488224621679</v>
      </c>
      <c r="AO565" s="0" t="n">
        <f aca="false">IFERROR(IF(AX565&lt;($AM$9-$AL$9)/($AN$9-$AL$9),$AL$9+SQRT(AX565*($AN$9-$AL$9)*($AM$9-$AL$9)),$AN$9-SQRT((1-AX565)*($AN$9-$AL$9)*($AN$9-$AM$9))),$AM$9)</f>
        <v>0.990317077376486</v>
      </c>
      <c r="AP565" s="0" t="n">
        <f aca="false">IFERROR(IF(AY565&lt;($AM$10-$AL$10)/($AN$10-$AL$10),$AL$10+SQRT(AY565*($AN$10-$AL$10)*($AM$10-$AL$10)),$AN$10-SQRT((1-AY565)*($AN$10-$AL$10)*($AN$10-$AM$10))),$AM$10)</f>
        <v>0.951265385345378</v>
      </c>
      <c r="AQ565" s="0" t="n">
        <f aca="false">IFERROR(IF(AZ565&lt;($AM$11-$AL$11)/($AN$11-$AL$11),$AL$11+SQRT(AZ565*($AN$11-$AL$11)*($AM$11-$AL$11)),$AN$11-SQRT((1-AZ565)*($AN$11-$AL$11)*($AN$11-$AM$11))),$AM$11)</f>
        <v>0.798085363834071</v>
      </c>
      <c r="AR565" s="0" t="n">
        <f aca="false">SUMPRODUCT((B24:B31&lt;=$B$6)*(C24:C31*AM565+D24:D31*AO565*$B$8*AQ565)/(1+AL565/100)^B24:B31)+C32*AM565*AP565/(1+AL565/100)^$B$6</f>
        <v>6873700.85613496</v>
      </c>
      <c r="AS565" s="0" t="n">
        <f aca="false">SUMPRODUCT((K24:K26&lt;=$B$6)*(L24:L26*AN565+M24:M26*AO565*$B$8*AQ565)/(1+AL565/100)^K24:K26)+L27*AN565*AP565/(1+AL565/100)^$B$6</f>
        <v>7443728.28920994</v>
      </c>
      <c r="AT565" s="0" t="n">
        <f aca="false">AS565-AR565</f>
        <v>570027.433074976</v>
      </c>
      <c r="AU565" s="0" t="n">
        <f aca="true">RAND()</f>
        <v>0.544568183182422</v>
      </c>
      <c r="AV565" s="0" t="n">
        <f aca="true">RAND()</f>
        <v>0.00715720386300249</v>
      </c>
      <c r="AW565" s="0" t="n">
        <f aca="true">RAND()</f>
        <v>0.138106935881044</v>
      </c>
      <c r="AX565" s="0" t="n">
        <f aca="true">RAND()</f>
        <v>0.320547781822692</v>
      </c>
      <c r="AY565" s="0" t="n">
        <f aca="true">RAND()</f>
        <v>0.814561792043649</v>
      </c>
      <c r="AZ565" s="0" t="n">
        <f aca="true">RAND()</f>
        <v>0.833593794701962</v>
      </c>
    </row>
    <row r="566" customFormat="false" ht="15" hidden="false" customHeight="false" outlineLevel="0" collapsed="false">
      <c r="AK566" s="0" t="n">
        <v>553</v>
      </c>
      <c r="AL566" s="0" t="n">
        <f aca="false">IFERROR(IF(AU566&lt;($AM$6-$AL$6)/($AN$6-$AL$6),$AL$6+SQRT(AU566*($AN$6-$AL$6)*($AM$6-$AL$6)),$AN$6-SQRT((1-AU566)*($AN$6-$AL$6)*($AN$6-$AM$6))),$AM$6)</f>
        <v>2.9072051097346</v>
      </c>
      <c r="AM566" s="0" t="n">
        <f aca="false">IFERROR(IF(AV566&lt;($AM$7-$AL$7)/($AN$7-$AL$7),$AL$7+SQRT(AV566*($AN$7-$AL$7)*($AM$7-$AL$7)),$AN$7-SQRT((1-AV566)*($AN$7-$AL$7)*($AN$7-$AM$7))),$AM$7)</f>
        <v>1.02434562184812</v>
      </c>
      <c r="AN566" s="0" t="n">
        <f aca="false">IFERROR(IF(AW566&lt;($AM$8-$AL$8)/($AN$8-$AL$8),$AL$8+SQRT(AW566*($AN$8-$AL$8)*($AM$8-$AL$8)),$AN$8-SQRT((1-AW566)*($AN$8-$AL$8)*($AN$8-$AM$8))),$AM$8)</f>
        <v>0.850852638350524</v>
      </c>
      <c r="AO566" s="0" t="n">
        <f aca="false">IFERROR(IF(AX566&lt;($AM$9-$AL$9)/($AN$9-$AL$9),$AL$9+SQRT(AX566*($AN$9-$AL$9)*($AM$9-$AL$9)),$AN$9-SQRT((1-AX566)*($AN$9-$AL$9)*($AN$9-$AM$9))),$AM$9)</f>
        <v>1.12514168336238</v>
      </c>
      <c r="AP566" s="0" t="n">
        <f aca="false">IFERROR(IF(AY566&lt;($AM$10-$AL$10)/($AN$10-$AL$10),$AL$10+SQRT(AY566*($AN$10-$AL$10)*($AM$10-$AL$10)),$AN$10-SQRT((1-AY566)*($AN$10-$AL$10)*($AN$10-$AM$10))),$AM$10)</f>
        <v>0.874400441460433</v>
      </c>
      <c r="AQ566" s="0" t="n">
        <f aca="false">IFERROR(IF(AZ566&lt;($AM$11-$AL$11)/($AN$11-$AL$11),$AL$11+SQRT(AZ566*($AN$11-$AL$11)*($AM$11-$AL$11)),$AN$11-SQRT((1-AZ566)*($AN$11-$AL$11)*($AN$11-$AM$11))),$AM$11)</f>
        <v>0.768145509481832</v>
      </c>
      <c r="AR566" s="0" t="n">
        <f aca="false">SUMPRODUCT((B24:B31&lt;=$B$6)*(C24:C31*AM566+D24:D31*AO566*$B$8*AQ566)/(1+AL566/100)^B24:B31)+C32*AM566*AP566/(1+AL566/100)^$B$6</f>
        <v>9039281.05898345</v>
      </c>
      <c r="AS566" s="0" t="n">
        <f aca="false">SUMPRODUCT((K24:K26&lt;=$B$6)*(L24:L26*AN566+M24:M26*AO566*$B$8*AQ566)/(1+AL566/100)^K24:K26)+L27*AN566*AP566/(1+AL566/100)^$B$6</f>
        <v>6916562.07079444</v>
      </c>
      <c r="AT566" s="0" t="n">
        <f aca="false">AS566-AR566</f>
        <v>-2122718.98818901</v>
      </c>
      <c r="AU566" s="0" t="n">
        <f aca="true">RAND()</f>
        <v>0.164604222225712</v>
      </c>
      <c r="AV566" s="0" t="n">
        <f aca="true">RAND()</f>
        <v>0.547378681074566</v>
      </c>
      <c r="AW566" s="0" t="n">
        <f aca="true">RAND()</f>
        <v>0.0287332314134355</v>
      </c>
      <c r="AX566" s="0" t="n">
        <f aca="true">RAND()</f>
        <v>0.489748617206659</v>
      </c>
      <c r="AY566" s="0" t="n">
        <f aca="true">RAND()</f>
        <v>0.560702762263068</v>
      </c>
      <c r="AZ566" s="0" t="n">
        <f aca="true">RAND()</f>
        <v>0.780585694802289</v>
      </c>
    </row>
    <row r="567" customFormat="false" ht="15" hidden="false" customHeight="false" outlineLevel="0" collapsed="false">
      <c r="AK567" s="0" t="n">
        <v>554</v>
      </c>
      <c r="AL567" s="0" t="n">
        <f aca="false">IFERROR(IF(AU567&lt;($AM$6-$AL$6)/($AN$6-$AL$6),$AL$6+SQRT(AU567*($AN$6-$AL$6)*($AM$6-$AL$6)),$AN$6-SQRT((1-AU567)*($AN$6-$AL$6)*($AN$6-$AM$6))),$AM$6)</f>
        <v>3.50551189444919</v>
      </c>
      <c r="AM567" s="0" t="n">
        <f aca="false">IFERROR(IF(AV567&lt;($AM$7-$AL$7)/($AN$7-$AL$7),$AL$7+SQRT(AV567*($AN$7-$AL$7)*($AM$7-$AL$7)),$AN$7-SQRT((1-AV567)*($AN$7-$AL$7)*($AN$7-$AM$7))),$AM$7)</f>
        <v>1.03858762452556</v>
      </c>
      <c r="AN567" s="0" t="n">
        <f aca="false">IFERROR(IF(AW567&lt;($AM$8-$AL$8)/($AN$8-$AL$8),$AL$8+SQRT(AW567*($AN$8-$AL$8)*($AM$8-$AL$8)),$AN$8-SQRT((1-AW567)*($AN$8-$AL$8)*($AN$8-$AM$8))),$AM$8)</f>
        <v>1.15896659072659</v>
      </c>
      <c r="AO567" s="0" t="n">
        <f aca="false">IFERROR(IF(AX567&lt;($AM$9-$AL$9)/($AN$9-$AL$9),$AL$9+SQRT(AX567*($AN$9-$AL$9)*($AM$9-$AL$9)),$AN$9-SQRT((1-AX567)*($AN$9-$AL$9)*($AN$9-$AM$9))),$AM$9)</f>
        <v>0.804566958633953</v>
      </c>
      <c r="AP567" s="0" t="n">
        <f aca="false">IFERROR(IF(AY567&lt;($AM$10-$AL$10)/($AN$10-$AL$10),$AL$10+SQRT(AY567*($AN$10-$AL$10)*($AM$10-$AL$10)),$AN$10-SQRT((1-AY567)*($AN$10-$AL$10)*($AN$10-$AM$10))),$AM$10)</f>
        <v>0.805544500098626</v>
      </c>
      <c r="AQ567" s="0" t="n">
        <f aca="false">IFERROR(IF(AZ567&lt;($AM$11-$AL$11)/($AN$11-$AL$11),$AL$11+SQRT(AZ567*($AN$11-$AL$11)*($AM$11-$AL$11)),$AN$11-SQRT((1-AZ567)*($AN$11-$AL$11)*($AN$11-$AM$11))),$AM$11)</f>
        <v>0.637070735922521</v>
      </c>
      <c r="AR567" s="0" t="n">
        <f aca="false">SUMPRODUCT((B24:B31&lt;=$B$6)*(C24:C31*AM567+D24:D31*AO567*$B$8*AQ567)/(1+AL567/100)^B24:B31)+C32*AM567*AP567/(1+AL567/100)^$B$6</f>
        <v>8752152.17130064</v>
      </c>
      <c r="AS567" s="0" t="n">
        <f aca="false">SUMPRODUCT((K24:K26&lt;=$B$6)*(L24:L26*AN567+M24:M26*AO567*$B$8*AQ567)/(1+AL567/100)^K24:K26)+L27*AN567*AP567/(1+AL567/100)^$B$6</f>
        <v>9482790.12579194</v>
      </c>
      <c r="AT567" s="0" t="n">
        <f aca="false">AS567-AR567</f>
        <v>730637.954491297</v>
      </c>
      <c r="AU567" s="0" t="n">
        <f aca="true">RAND()</f>
        <v>0.389427644008194</v>
      </c>
      <c r="AV567" s="0" t="n">
        <f aca="true">RAND()</f>
        <v>0.602709399966708</v>
      </c>
      <c r="AW567" s="0" t="n">
        <f aca="true">RAND()</f>
        <v>0.926337052409419</v>
      </c>
      <c r="AX567" s="0" t="n">
        <f aca="true">RAND()</f>
        <v>0.123681376388715</v>
      </c>
      <c r="AY567" s="0" t="n">
        <f aca="true">RAND()</f>
        <v>0.373429766162078</v>
      </c>
      <c r="AZ567" s="0" t="n">
        <f aca="true">RAND()</f>
        <v>0.463741555164692</v>
      </c>
    </row>
    <row r="568" customFormat="false" ht="15" hidden="false" customHeight="false" outlineLevel="0" collapsed="false">
      <c r="AK568" s="0" t="n">
        <v>555</v>
      </c>
      <c r="AL568" s="0" t="n">
        <f aca="false">IFERROR(IF(AU568&lt;($AM$6-$AL$6)/($AN$6-$AL$6),$AL$6+SQRT(AU568*($AN$6-$AL$6)*($AM$6-$AL$6)),$AN$6-SQRT((1-AU568)*($AN$6-$AL$6)*($AN$6-$AM$6))),$AM$6)</f>
        <v>4.6560102885796</v>
      </c>
      <c r="AM568" s="0" t="n">
        <f aca="false">IFERROR(IF(AV568&lt;($AM$7-$AL$7)/($AN$7-$AL$7),$AL$7+SQRT(AV568*($AN$7-$AL$7)*($AM$7-$AL$7)),$AN$7-SQRT((1-AV568)*($AN$7-$AL$7)*($AN$7-$AM$7))),$AM$7)</f>
        <v>0.994607021289838</v>
      </c>
      <c r="AN568" s="0" t="n">
        <f aca="false">IFERROR(IF(AW568&lt;($AM$8-$AL$8)/($AN$8-$AL$8),$AL$8+SQRT(AW568*($AN$8-$AL$8)*($AM$8-$AL$8)),$AN$8-SQRT((1-AW568)*($AN$8-$AL$8)*($AN$8-$AM$8))),$AM$8)</f>
        <v>1.10229438592202</v>
      </c>
      <c r="AO568" s="0" t="n">
        <f aca="false">IFERROR(IF(AX568&lt;($AM$9-$AL$9)/($AN$9-$AL$9),$AL$9+SQRT(AX568*($AN$9-$AL$9)*($AM$9-$AL$9)),$AN$9-SQRT((1-AX568)*($AN$9-$AL$9)*($AN$9-$AM$9))),$AM$9)</f>
        <v>1.7040977285487</v>
      </c>
      <c r="AP568" s="0" t="n">
        <f aca="false">IFERROR(IF(AY568&lt;($AM$10-$AL$10)/($AN$10-$AL$10),$AL$10+SQRT(AY568*($AN$10-$AL$10)*($AM$10-$AL$10)),$AN$10-SQRT((1-AY568)*($AN$10-$AL$10)*($AN$10-$AM$10))),$AM$10)</f>
        <v>0.926207756536697</v>
      </c>
      <c r="AQ568" s="0" t="n">
        <f aca="false">IFERROR(IF(AZ568&lt;($AM$11-$AL$11)/($AN$11-$AL$11),$AL$11+SQRT(AZ568*($AN$11-$AL$11)*($AM$11-$AL$11)),$AN$11-SQRT((1-AZ568)*($AN$11-$AL$11)*($AN$11-$AM$11))),$AM$11)</f>
        <v>0.752253637471562</v>
      </c>
      <c r="AR568" s="0" t="n">
        <f aca="false">SUMPRODUCT((B24:B31&lt;=$B$6)*(C24:C31*AM568+D24:D31*AO568*$B$8*AQ568)/(1+AL568/100)^B24:B31)+C32*AM568*AP568/(1+AL568/100)^$B$6</f>
        <v>8088958.37523975</v>
      </c>
      <c r="AS568" s="0" t="n">
        <f aca="false">SUMPRODUCT((K24:K26&lt;=$B$6)*(L24:L26*AN568+M24:M26*AO568*$B$8*AQ568)/(1+AL568/100)^K24:K26)+L27*AN568*AP568/(1+AL568/100)^$B$6</f>
        <v>9105708.6996883</v>
      </c>
      <c r="AT568" s="0" t="n">
        <f aca="false">AS568-AR568</f>
        <v>1016750.32444855</v>
      </c>
      <c r="AU568" s="0" t="n">
        <f aca="true">RAND()</f>
        <v>0.725285611637766</v>
      </c>
      <c r="AV568" s="0" t="n">
        <f aca="true">RAND()</f>
        <v>0.420798808170038</v>
      </c>
      <c r="AW568" s="0" t="n">
        <f aca="true">RAND()</f>
        <v>0.806071569509754</v>
      </c>
      <c r="AX568" s="0" t="n">
        <f aca="true">RAND()</f>
        <v>0.94162789716664</v>
      </c>
      <c r="AY568" s="0" t="n">
        <f aca="true">RAND()</f>
        <v>0.726612206928179</v>
      </c>
      <c r="AZ568" s="0" t="n">
        <f aca="true">RAND()</f>
        <v>0.749476489199704</v>
      </c>
    </row>
    <row r="569" customFormat="false" ht="15" hidden="false" customHeight="false" outlineLevel="0" collapsed="false">
      <c r="AK569" s="0" t="n">
        <v>556</v>
      </c>
      <c r="AL569" s="0" t="n">
        <f aca="false">IFERROR(IF(AU569&lt;($AM$6-$AL$6)/($AN$6-$AL$6),$AL$6+SQRT(AU569*($AN$6-$AL$6)*($AM$6-$AL$6)),$AN$6-SQRT((1-AU569)*($AN$6-$AL$6)*($AN$6-$AM$6))),$AM$6)</f>
        <v>5.60869286015906</v>
      </c>
      <c r="AM569" s="0" t="n">
        <f aca="false">IFERROR(IF(AV569&lt;($AM$7-$AL$7)/($AN$7-$AL$7),$AL$7+SQRT(AV569*($AN$7-$AL$7)*($AM$7-$AL$7)),$AN$7-SQRT((1-AV569)*($AN$7-$AL$7)*($AN$7-$AM$7))),$AM$7)</f>
        <v>0.880004863621722</v>
      </c>
      <c r="AN569" s="0" t="n">
        <f aca="false">IFERROR(IF(AW569&lt;($AM$8-$AL$8)/($AN$8-$AL$8),$AL$8+SQRT(AW569*($AN$8-$AL$8)*($AM$8-$AL$8)),$AN$8-SQRT((1-AW569)*($AN$8-$AL$8)*($AN$8-$AM$8))),$AM$8)</f>
        <v>1.06266385241812</v>
      </c>
      <c r="AO569" s="0" t="n">
        <f aca="false">IFERROR(IF(AX569&lt;($AM$9-$AL$9)/($AN$9-$AL$9),$AL$9+SQRT(AX569*($AN$9-$AL$9)*($AM$9-$AL$9)),$AN$9-SQRT((1-AX569)*($AN$9-$AL$9)*($AN$9-$AM$9))),$AM$9)</f>
        <v>1.60441318150508</v>
      </c>
      <c r="AP569" s="0" t="n">
        <f aca="false">IFERROR(IF(AY569&lt;($AM$10-$AL$10)/($AN$10-$AL$10),$AL$10+SQRT(AY569*($AN$10-$AL$10)*($AM$10-$AL$10)),$AN$10-SQRT((1-AY569)*($AN$10-$AL$10)*($AN$10-$AM$10))),$AM$10)</f>
        <v>0.741825270335583</v>
      </c>
      <c r="AQ569" s="0" t="n">
        <f aca="false">IFERROR(IF(AZ569&lt;($AM$11-$AL$11)/($AN$11-$AL$11),$AL$11+SQRT(AZ569*($AN$11-$AL$11)*($AM$11-$AL$11)),$AN$11-SQRT((1-AZ569)*($AN$11-$AL$11)*($AN$11-$AM$11))),$AM$11)</f>
        <v>0.960989498592029</v>
      </c>
      <c r="AR569" s="0" t="n">
        <f aca="false">SUMPRODUCT((B24:B31&lt;=$B$6)*(C24:C31*AM569+D24:D31*AO569*$B$8*AQ569)/(1+AL569/100)^B24:B31)+C32*AM569*AP569/(1+AL569/100)^$B$6</f>
        <v>6946126.2151776</v>
      </c>
      <c r="AS569" s="0" t="n">
        <f aca="false">SUMPRODUCT((K24:K26&lt;=$B$6)*(L24:L26*AN569+M24:M26*AO569*$B$8*AQ569)/(1+AL569/100)^K24:K26)+L27*AN569*AP569/(1+AL569/100)^$B$6</f>
        <v>8934374.42436927</v>
      </c>
      <c r="AT569" s="0" t="n">
        <f aca="false">AS569-AR569</f>
        <v>1988248.20919167</v>
      </c>
      <c r="AU569" s="0" t="n">
        <f aca="true">RAND()</f>
        <v>0.903213222131381</v>
      </c>
      <c r="AV569" s="0" t="n">
        <f aca="true">RAND()</f>
        <v>0.0711197578125593</v>
      </c>
      <c r="AW569" s="0" t="n">
        <f aca="true">RAND()</f>
        <v>0.688045936081609</v>
      </c>
      <c r="AX569" s="0" t="n">
        <f aca="true">RAND()</f>
        <v>0.895674046022047</v>
      </c>
      <c r="AY569" s="0" t="n">
        <f aca="true">RAND()</f>
        <v>0.233917845491511</v>
      </c>
      <c r="AZ569" s="0" t="n">
        <f aca="true">RAND()</f>
        <v>0.993788492979179</v>
      </c>
    </row>
    <row r="570" customFormat="false" ht="15" hidden="false" customHeight="false" outlineLevel="0" collapsed="false">
      <c r="AK570" s="0" t="n">
        <v>557</v>
      </c>
      <c r="AL570" s="0" t="n">
        <f aca="false">IFERROR(IF(AU570&lt;($AM$6-$AL$6)/($AN$6-$AL$6),$AL$6+SQRT(AU570*($AN$6-$AL$6)*($AM$6-$AL$6)),$AN$6-SQRT((1-AU570)*($AN$6-$AL$6)*($AN$6-$AM$6))),$AM$6)</f>
        <v>4.00597379637987</v>
      </c>
      <c r="AM570" s="0" t="n">
        <f aca="false">IFERROR(IF(AV570&lt;($AM$7-$AL$7)/($AN$7-$AL$7),$AL$7+SQRT(AV570*($AN$7-$AL$7)*($AM$7-$AL$7)),$AN$7-SQRT((1-AV570)*($AN$7-$AL$7)*($AN$7-$AM$7))),$AM$7)</f>
        <v>1.03516847845705</v>
      </c>
      <c r="AN570" s="0" t="n">
        <f aca="false">IFERROR(IF(AW570&lt;($AM$8-$AL$8)/($AN$8-$AL$8),$AL$8+SQRT(AW570*($AN$8-$AL$8)*($AM$8-$AL$8)),$AN$8-SQRT((1-AW570)*($AN$8-$AL$8)*($AN$8-$AM$8))),$AM$8)</f>
        <v>1.15791832214699</v>
      </c>
      <c r="AO570" s="0" t="n">
        <f aca="false">IFERROR(IF(AX570&lt;($AM$9-$AL$9)/($AN$9-$AL$9),$AL$9+SQRT(AX570*($AN$9-$AL$9)*($AM$9-$AL$9)),$AN$9-SQRT((1-AX570)*($AN$9-$AL$9)*($AN$9-$AM$9))),$AM$9)</f>
        <v>0.978132532998133</v>
      </c>
      <c r="AP570" s="0" t="n">
        <f aca="false">IFERROR(IF(AY570&lt;($AM$10-$AL$10)/($AN$10-$AL$10),$AL$10+SQRT(AY570*($AN$10-$AL$10)*($AM$10-$AL$10)),$AN$10-SQRT((1-AY570)*($AN$10-$AL$10)*($AN$10-$AM$10))),$AM$10)</f>
        <v>0.902600285806946</v>
      </c>
      <c r="AQ570" s="0" t="n">
        <f aca="false">IFERROR(IF(AZ570&lt;($AM$11-$AL$11)/($AN$11-$AL$11),$AL$11+SQRT(AZ570*($AN$11-$AL$11)*($AM$11-$AL$11)),$AN$11-SQRT((1-AZ570)*($AN$11-$AL$11)*($AN$11-$AM$11))),$AM$11)</f>
        <v>0.768154939882745</v>
      </c>
      <c r="AR570" s="0" t="n">
        <f aca="false">SUMPRODUCT((B24:B31&lt;=$B$6)*(C24:C31*AM570+D24:D31*AO570*$B$8*AQ570)/(1+AL570/100)^B24:B31)+C32*AM570*AP570/(1+AL570/100)^$B$6</f>
        <v>8549431.18869744</v>
      </c>
      <c r="AS570" s="0" t="n">
        <f aca="false">SUMPRODUCT((K24:K26&lt;=$B$6)*(L24:L26*AN570+M24:M26*AO570*$B$8*AQ570)/(1+AL570/100)^K24:K26)+L27*AN570*AP570/(1+AL570/100)^$B$6</f>
        <v>9471854.08576624</v>
      </c>
      <c r="AT570" s="0" t="n">
        <f aca="false">AS570-AR570</f>
        <v>922422.897068795</v>
      </c>
      <c r="AU570" s="0" t="n">
        <f aca="true">RAND()</f>
        <v>0.551790354601802</v>
      </c>
      <c r="AV570" s="0" t="n">
        <f aca="true">RAND()</f>
        <v>0.589754820902584</v>
      </c>
      <c r="AW570" s="0" t="n">
        <f aca="true">RAND()</f>
        <v>0.92463079647799</v>
      </c>
      <c r="AX570" s="0" t="n">
        <f aca="true">RAND()</f>
        <v>0.304814292148281</v>
      </c>
      <c r="AY570" s="0" t="n">
        <f aca="true">RAND()</f>
        <v>0.648347960527339</v>
      </c>
      <c r="AZ570" s="0" t="n">
        <f aca="true">RAND()</f>
        <v>0.780603543262148</v>
      </c>
    </row>
    <row r="571" customFormat="false" ht="15" hidden="false" customHeight="false" outlineLevel="0" collapsed="false">
      <c r="AK571" s="0" t="n">
        <v>558</v>
      </c>
      <c r="AL571" s="0" t="n">
        <f aca="false">IFERROR(IF(AU571&lt;($AM$6-$AL$6)/($AN$6-$AL$6),$AL$6+SQRT(AU571*($AN$6-$AL$6)*($AM$6-$AL$6)),$AN$6-SQRT((1-AU571)*($AN$6-$AL$6)*($AN$6-$AM$6))),$AM$6)</f>
        <v>4.84129181537221</v>
      </c>
      <c r="AM571" s="0" t="n">
        <f aca="false">IFERROR(IF(AV571&lt;($AM$7-$AL$7)/($AN$7-$AL$7),$AL$7+SQRT(AV571*($AN$7-$AL$7)*($AM$7-$AL$7)),$AN$7-SQRT((1-AV571)*($AN$7-$AL$7)*($AN$7-$AM$7))),$AM$7)</f>
        <v>1.11992208255725</v>
      </c>
      <c r="AN571" s="0" t="n">
        <f aca="false">IFERROR(IF(AW571&lt;($AM$8-$AL$8)/($AN$8-$AL$8),$AL$8+SQRT(AW571*($AN$8-$AL$8)*($AM$8-$AL$8)),$AN$8-SQRT((1-AW571)*($AN$8-$AL$8)*($AN$8-$AM$8))),$AM$8)</f>
        <v>0.839913952720423</v>
      </c>
      <c r="AO571" s="0" t="n">
        <f aca="false">IFERROR(IF(AX571&lt;($AM$9-$AL$9)/($AN$9-$AL$9),$AL$9+SQRT(AX571*($AN$9-$AL$9)*($AM$9-$AL$9)),$AN$9-SQRT((1-AX571)*($AN$9-$AL$9)*($AN$9-$AM$9))),$AM$9)</f>
        <v>0.865716321739068</v>
      </c>
      <c r="AP571" s="0" t="n">
        <f aca="false">IFERROR(IF(AY571&lt;($AM$10-$AL$10)/($AN$10-$AL$10),$AL$10+SQRT(AY571*($AN$10-$AL$10)*($AM$10-$AL$10)),$AN$10-SQRT((1-AY571)*($AN$10-$AL$10)*($AN$10-$AM$10))),$AM$10)</f>
        <v>0.669168777544591</v>
      </c>
      <c r="AQ571" s="0" t="n">
        <f aca="false">IFERROR(IF(AZ571&lt;($AM$11-$AL$11)/($AN$11-$AL$11),$AL$11+SQRT(AZ571*($AN$11-$AL$11)*($AM$11-$AL$11)),$AN$11-SQRT((1-AZ571)*($AN$11-$AL$11)*($AN$11-$AM$11))),$AM$11)</f>
        <v>0.745965047393753</v>
      </c>
      <c r="AR571" s="0" t="n">
        <f aca="false">SUMPRODUCT((B24:B31&lt;=$B$6)*(C24:C31*AM571+D24:D31*AO571*$B$8*AQ571)/(1+AL571/100)^B24:B31)+C32*AM571*AP571/(1+AL571/100)^$B$6</f>
        <v>8854269.84432936</v>
      </c>
      <c r="AS571" s="0" t="n">
        <f aca="false">SUMPRODUCT((K24:K26&lt;=$B$6)*(L24:L26*AN571+M24:M26*AO571*$B$8*AQ571)/(1+AL571/100)^K24:K26)+L27*AN571*AP571/(1+AL571/100)^$B$6</f>
        <v>7032629.80951178</v>
      </c>
      <c r="AT571" s="0" t="n">
        <f aca="false">AS571-AR571</f>
        <v>-1821640.03481759</v>
      </c>
      <c r="AU571" s="0" t="n">
        <f aca="true">RAND()</f>
        <v>0.766998948681049</v>
      </c>
      <c r="AV571" s="0" t="n">
        <f aca="true">RAND()</f>
        <v>0.849597647944503</v>
      </c>
      <c r="AW571" s="0" t="n">
        <f aca="true">RAND()</f>
        <v>0.0177013735752018</v>
      </c>
      <c r="AX571" s="0" t="n">
        <f aca="true">RAND()</f>
        <v>0.178331237315138</v>
      </c>
      <c r="AY571" s="0" t="n">
        <f aca="true">RAND()</f>
        <v>0.114472301183725</v>
      </c>
      <c r="AZ571" s="0" t="n">
        <f aca="true">RAND()</f>
        <v>0.736596909609559</v>
      </c>
    </row>
    <row r="572" customFormat="false" ht="15" hidden="false" customHeight="false" outlineLevel="0" collapsed="false">
      <c r="AK572" s="0" t="n">
        <v>559</v>
      </c>
      <c r="AL572" s="0" t="n">
        <f aca="false">IFERROR(IF(AU572&lt;($AM$6-$AL$6)/($AN$6-$AL$6),$AL$6+SQRT(AU572*($AN$6-$AL$6)*($AM$6-$AL$6)),$AN$6-SQRT((1-AU572)*($AN$6-$AL$6)*($AN$6-$AM$6))),$AM$6)</f>
        <v>3.97087621078619</v>
      </c>
      <c r="AM572" s="0" t="n">
        <f aca="false">IFERROR(IF(AV572&lt;($AM$7-$AL$7)/($AN$7-$AL$7),$AL$7+SQRT(AV572*($AN$7-$AL$7)*($AM$7-$AL$7)),$AN$7-SQRT((1-AV572)*($AN$7-$AL$7)*($AN$7-$AM$7))),$AM$7)</f>
        <v>0.947572872730571</v>
      </c>
      <c r="AN572" s="0" t="n">
        <f aca="false">IFERROR(IF(AW572&lt;($AM$8-$AL$8)/($AN$8-$AL$8),$AL$8+SQRT(AW572*($AN$8-$AL$8)*($AM$8-$AL$8)),$AN$8-SQRT((1-AW572)*($AN$8-$AL$8)*($AN$8-$AM$8))),$AM$8)</f>
        <v>1.07748140308003</v>
      </c>
      <c r="AO572" s="0" t="n">
        <f aca="false">IFERROR(IF(AX572&lt;($AM$9-$AL$9)/($AN$9-$AL$9),$AL$9+SQRT(AX572*($AN$9-$AL$9)*($AM$9-$AL$9)),$AN$9-SQRT((1-AX572)*($AN$9-$AL$9)*($AN$9-$AM$9))),$AM$9)</f>
        <v>0.757011286347114</v>
      </c>
      <c r="AP572" s="0" t="n">
        <f aca="false">IFERROR(IF(AY572&lt;($AM$10-$AL$10)/($AN$10-$AL$10),$AL$10+SQRT(AY572*($AN$10-$AL$10)*($AM$10-$AL$10)),$AN$10-SQRT((1-AY572)*($AN$10-$AL$10)*($AN$10-$AM$10))),$AM$10)</f>
        <v>0.571302626017959</v>
      </c>
      <c r="AQ572" s="0" t="n">
        <f aca="false">IFERROR(IF(AZ572&lt;($AM$11-$AL$11)/($AN$11-$AL$11),$AL$11+SQRT(AZ572*($AN$11-$AL$11)*($AM$11-$AL$11)),$AN$11-SQRT((1-AZ572)*($AN$11-$AL$11)*($AN$11-$AM$11))),$AM$11)</f>
        <v>0.811381427714705</v>
      </c>
      <c r="AR572" s="0" t="n">
        <f aca="false">SUMPRODUCT((B24:B31&lt;=$B$6)*(C24:C31*AM572+D24:D31*AO572*$B$8*AQ572)/(1+AL572/100)^B24:B31)+C32*AM572*AP572/(1+AL572/100)^$B$6</f>
        <v>7848422.98959472</v>
      </c>
      <c r="AS572" s="0" t="n">
        <f aca="false">SUMPRODUCT((K24:K26&lt;=$B$6)*(L24:L26*AN572+M24:M26*AO572*$B$8*AQ572)/(1+AL572/100)^K24:K26)+L27*AN572*AP572/(1+AL572/100)^$B$6</f>
        <v>9035873.46614789</v>
      </c>
      <c r="AT572" s="0" t="n">
        <f aca="false">AS572-AR572</f>
        <v>1187450.47655317</v>
      </c>
      <c r="AU572" s="0" t="n">
        <f aca="true">RAND()</f>
        <v>0.541220453480948</v>
      </c>
      <c r="AV572" s="0" t="n">
        <f aca="true">RAND()</f>
        <v>0.241975030732815</v>
      </c>
      <c r="AW572" s="0" t="n">
        <f aca="true">RAND()</f>
        <v>0.735442966371237</v>
      </c>
      <c r="AX572" s="0" t="n">
        <f aca="true">RAND()</f>
        <v>0.0880730684130646</v>
      </c>
      <c r="AY572" s="0" t="n">
        <f aca="true">RAND()</f>
        <v>0.0203362579082275</v>
      </c>
      <c r="AZ572" s="0" t="n">
        <f aca="true">RAND()</f>
        <v>0.854787894649212</v>
      </c>
    </row>
    <row r="573" customFormat="false" ht="15" hidden="false" customHeight="false" outlineLevel="0" collapsed="false">
      <c r="AK573" s="0" t="n">
        <v>560</v>
      </c>
      <c r="AL573" s="0" t="n">
        <f aca="false">IFERROR(IF(AU573&lt;($AM$6-$AL$6)/($AN$6-$AL$6),$AL$6+SQRT(AU573*($AN$6-$AL$6)*($AM$6-$AL$6)),$AN$6-SQRT((1-AU573)*($AN$6-$AL$6)*($AN$6-$AM$6))),$AM$6)</f>
        <v>5.4743092423136</v>
      </c>
      <c r="AM573" s="0" t="n">
        <f aca="false">IFERROR(IF(AV573&lt;($AM$7-$AL$7)/($AN$7-$AL$7),$AL$7+SQRT(AV573*($AN$7-$AL$7)*($AM$7-$AL$7)),$AN$7-SQRT((1-AV573)*($AN$7-$AL$7)*($AN$7-$AM$7))),$AM$7)</f>
        <v>1.03590585135215</v>
      </c>
      <c r="AN573" s="0" t="n">
        <f aca="false">IFERROR(IF(AW573&lt;($AM$8-$AL$8)/($AN$8-$AL$8),$AL$8+SQRT(AW573*($AN$8-$AL$8)*($AM$8-$AL$8)),$AN$8-SQRT((1-AW573)*($AN$8-$AL$8)*($AN$8-$AM$8))),$AM$8)</f>
        <v>1.19155483530535</v>
      </c>
      <c r="AO573" s="0" t="n">
        <f aca="false">IFERROR(IF(AX573&lt;($AM$9-$AL$9)/($AN$9-$AL$9),$AL$9+SQRT(AX573*($AN$9-$AL$9)*($AM$9-$AL$9)),$AN$9-SQRT((1-AX573)*($AN$9-$AL$9)*($AN$9-$AM$9))),$AM$9)</f>
        <v>1.52851899256332</v>
      </c>
      <c r="AP573" s="0" t="n">
        <f aca="false">IFERROR(IF(AY573&lt;($AM$10-$AL$10)/($AN$10-$AL$10),$AL$10+SQRT(AY573*($AN$10-$AL$10)*($AM$10-$AL$10)),$AN$10-SQRT((1-AY573)*($AN$10-$AL$10)*($AN$10-$AM$10))),$AM$10)</f>
        <v>0.984464047747369</v>
      </c>
      <c r="AQ573" s="0" t="n">
        <f aca="false">IFERROR(IF(AZ573&lt;($AM$11-$AL$11)/($AN$11-$AL$11),$AL$11+SQRT(AZ573*($AN$11-$AL$11)*($AM$11-$AL$11)),$AN$11-SQRT((1-AZ573)*($AN$11-$AL$11)*($AN$11-$AM$11))),$AM$11)</f>
        <v>0.570879590711508</v>
      </c>
      <c r="AR573" s="0" t="n">
        <f aca="false">SUMPRODUCT((B24:B31&lt;=$B$6)*(C24:C31*AM573+D24:D31*AO573*$B$8*AQ573)/(1+AL573/100)^B24:B31)+C32*AM573*AP573/(1+AL573/100)^$B$6</f>
        <v>8003362.45586392</v>
      </c>
      <c r="AS573" s="0" t="n">
        <f aca="false">SUMPRODUCT((K24:K26&lt;=$B$6)*(L24:L26*AN573+M24:M26*AO573*$B$8*AQ573)/(1+AL573/100)^K24:K26)+L27*AN573*AP573/(1+AL573/100)^$B$6</f>
        <v>9834683.8793224</v>
      </c>
      <c r="AT573" s="0" t="n">
        <f aca="false">AS573-AR573</f>
        <v>1831321.42345848</v>
      </c>
      <c r="AU573" s="0" t="n">
        <f aca="true">RAND()</f>
        <v>0.883613385595515</v>
      </c>
      <c r="AV573" s="0" t="n">
        <f aca="true">RAND()</f>
        <v>0.592566182353344</v>
      </c>
      <c r="AW573" s="0" t="n">
        <f aca="true">RAND()</f>
        <v>0.969637001989473</v>
      </c>
      <c r="AX573" s="0" t="n">
        <f aca="true">RAND()</f>
        <v>0.851803773084329</v>
      </c>
      <c r="AY573" s="0" t="n">
        <f aca="true">RAND()</f>
        <v>0.938821654239061</v>
      </c>
      <c r="AZ573" s="0" t="n">
        <f aca="true">RAND()</f>
        <v>0.299492868016465</v>
      </c>
    </row>
    <row r="574" customFormat="false" ht="15" hidden="false" customHeight="false" outlineLevel="0" collapsed="false">
      <c r="AK574" s="0" t="n">
        <v>561</v>
      </c>
      <c r="AL574" s="0" t="n">
        <f aca="false">IFERROR(IF(AU574&lt;($AM$6-$AL$6)/($AN$6-$AL$6),$AL$6+SQRT(AU574*($AN$6-$AL$6)*($AM$6-$AL$6)),$AN$6-SQRT((1-AU574)*($AN$6-$AL$6)*($AN$6-$AM$6))),$AM$6)</f>
        <v>3.48189411571473</v>
      </c>
      <c r="AM574" s="0" t="n">
        <f aca="false">IFERROR(IF(AV574&lt;($AM$7-$AL$7)/($AN$7-$AL$7),$AL$7+SQRT(AV574*($AN$7-$AL$7)*($AM$7-$AL$7)),$AN$7-SQRT((1-AV574)*($AN$7-$AL$7)*($AN$7-$AM$7))),$AM$7)</f>
        <v>1.14258071989206</v>
      </c>
      <c r="AN574" s="0" t="n">
        <f aca="false">IFERROR(IF(AW574&lt;($AM$8-$AL$8)/($AN$8-$AL$8),$AL$8+SQRT(AW574*($AN$8-$AL$8)*($AM$8-$AL$8)),$AN$8-SQRT((1-AW574)*($AN$8-$AL$8)*($AN$8-$AM$8))),$AM$8)</f>
        <v>1.13549377747495</v>
      </c>
      <c r="AO574" s="0" t="n">
        <f aca="false">IFERROR(IF(AX574&lt;($AM$9-$AL$9)/($AN$9-$AL$9),$AL$9+SQRT(AX574*($AN$9-$AL$9)*($AM$9-$AL$9)),$AN$9-SQRT((1-AX574)*($AN$9-$AL$9)*($AN$9-$AM$9))),$AM$9)</f>
        <v>1.3262115855436</v>
      </c>
      <c r="AP574" s="0" t="n">
        <f aca="false">IFERROR(IF(AY574&lt;($AM$10-$AL$10)/($AN$10-$AL$10),$AL$10+SQRT(AY574*($AN$10-$AL$10)*($AM$10-$AL$10)),$AN$10-SQRT((1-AY574)*($AN$10-$AL$10)*($AN$10-$AM$10))),$AM$10)</f>
        <v>0.704505033883645</v>
      </c>
      <c r="AQ574" s="0" t="n">
        <f aca="false">IFERROR(IF(AZ574&lt;($AM$11-$AL$11)/($AN$11-$AL$11),$AL$11+SQRT(AZ574*($AN$11-$AL$11)*($AM$11-$AL$11)),$AN$11-SQRT((1-AZ574)*($AN$11-$AL$11)*($AN$11-$AM$11))),$AM$11)</f>
        <v>0.669451961220384</v>
      </c>
      <c r="AR574" s="0" t="n">
        <f aca="false">SUMPRODUCT((B24:B31&lt;=$B$6)*(C24:C31*AM574+D24:D31*AO574*$B$8*AQ574)/(1+AL574/100)^B24:B31)+C32*AM574*AP574/(1+AL574/100)^$B$6</f>
        <v>9747495.98381375</v>
      </c>
      <c r="AS574" s="0" t="n">
        <f aca="false">SUMPRODUCT((K24:K26&lt;=$B$6)*(L24:L26*AN574+M24:M26*AO574*$B$8*AQ574)/(1+AL574/100)^K24:K26)+L27*AN574*AP574/(1+AL574/100)^$B$6</f>
        <v>9415060.01314445</v>
      </c>
      <c r="AT574" s="0" t="n">
        <f aca="false">AS574-AR574</f>
        <v>-332435.970669298</v>
      </c>
      <c r="AU574" s="0" t="n">
        <f aca="true">RAND()</f>
        <v>0.381146549347866</v>
      </c>
      <c r="AV574" s="0" t="n">
        <f aca="true">RAND()</f>
        <v>0.897431984543045</v>
      </c>
      <c r="AW574" s="0" t="n">
        <f aca="true">RAND()</f>
        <v>0.883451777804837</v>
      </c>
      <c r="AX574" s="0" t="n">
        <f aca="true">RAND()</f>
        <v>0.697339448362891</v>
      </c>
      <c r="AY574" s="0" t="n">
        <f aca="true">RAND()</f>
        <v>0.167289235535004</v>
      </c>
      <c r="AZ574" s="0" t="n">
        <f aca="true">RAND()</f>
        <v>0.554032628812038</v>
      </c>
    </row>
    <row r="575" customFormat="false" ht="15" hidden="false" customHeight="false" outlineLevel="0" collapsed="false">
      <c r="AK575" s="0" t="n">
        <v>562</v>
      </c>
      <c r="AL575" s="0" t="n">
        <f aca="false">IFERROR(IF(AU575&lt;($AM$6-$AL$6)/($AN$6-$AL$6),$AL$6+SQRT(AU575*($AN$6-$AL$6)*($AM$6-$AL$6)),$AN$6-SQRT((1-AU575)*($AN$6-$AL$6)*($AN$6-$AM$6))),$AM$6)</f>
        <v>3.47066585215004</v>
      </c>
      <c r="AM575" s="0" t="n">
        <f aca="false">IFERROR(IF(AV575&lt;($AM$7-$AL$7)/($AN$7-$AL$7),$AL$7+SQRT(AV575*($AN$7-$AL$7)*($AM$7-$AL$7)),$AN$7-SQRT((1-AV575)*($AN$7-$AL$7)*($AN$7-$AM$7))),$AM$7)</f>
        <v>1.0074892936058</v>
      </c>
      <c r="AN575" s="0" t="n">
        <f aca="false">IFERROR(IF(AW575&lt;($AM$8-$AL$8)/($AN$8-$AL$8),$AL$8+SQRT(AW575*($AN$8-$AL$8)*($AM$8-$AL$8)),$AN$8-SQRT((1-AW575)*($AN$8-$AL$8)*($AN$8-$AM$8))),$AM$8)</f>
        <v>0.905072331649933</v>
      </c>
      <c r="AO575" s="0" t="n">
        <f aca="false">IFERROR(IF(AX575&lt;($AM$9-$AL$9)/($AN$9-$AL$9),$AL$9+SQRT(AX575*($AN$9-$AL$9)*($AM$9-$AL$9)),$AN$9-SQRT((1-AX575)*($AN$9-$AL$9)*($AN$9-$AM$9))),$AM$9)</f>
        <v>1.28899160180014</v>
      </c>
      <c r="AP575" s="0" t="n">
        <f aca="false">IFERROR(IF(AY575&lt;($AM$10-$AL$10)/($AN$10-$AL$10),$AL$10+SQRT(AY575*($AN$10-$AL$10)*($AM$10-$AL$10)),$AN$10-SQRT((1-AY575)*($AN$10-$AL$10)*($AN$10-$AM$10))),$AM$10)</f>
        <v>0.804484265042447</v>
      </c>
      <c r="AQ575" s="0" t="n">
        <f aca="false">IFERROR(IF(AZ575&lt;($AM$11-$AL$11)/($AN$11-$AL$11),$AL$11+SQRT(AZ575*($AN$11-$AL$11)*($AM$11-$AL$11)),$AN$11-SQRT((1-AZ575)*($AN$11-$AL$11)*($AN$11-$AM$11))),$AM$11)</f>
        <v>0.56870711675425</v>
      </c>
      <c r="AR575" s="0" t="n">
        <f aca="false">SUMPRODUCT((B24:B31&lt;=$B$6)*(C24:C31*AM575+D24:D31*AO575*$B$8*AQ575)/(1+AL575/100)^B24:B31)+C32*AM575*AP575/(1+AL575/100)^$B$6</f>
        <v>8575504.82012971</v>
      </c>
      <c r="AS575" s="0" t="n">
        <f aca="false">SUMPRODUCT((K24:K26&lt;=$B$6)*(L24:L26*AN575+M24:M26*AO575*$B$8*AQ575)/(1+AL575/100)^K24:K26)+L27*AN575*AP575/(1+AL575/100)^$B$6</f>
        <v>7438175.43921858</v>
      </c>
      <c r="AT575" s="0" t="n">
        <f aca="false">AS575-AR575</f>
        <v>-1137329.38091112</v>
      </c>
      <c r="AU575" s="0" t="n">
        <f aca="true">RAND()</f>
        <v>0.377190023641009</v>
      </c>
      <c r="AV575" s="0" t="n">
        <f aca="true">RAND()</f>
        <v>0.477231620303862</v>
      </c>
      <c r="AW575" s="0" t="n">
        <f aca="true">RAND()</f>
        <v>0.122668831981705</v>
      </c>
      <c r="AX575" s="0" t="n">
        <f aca="true">RAND()</f>
        <v>0.662978038459517</v>
      </c>
      <c r="AY575" s="0" t="n">
        <f aca="true">RAND()</f>
        <v>0.370842670633756</v>
      </c>
      <c r="AZ575" s="0" t="n">
        <f aca="true">RAND()</f>
        <v>0.294708222834212</v>
      </c>
    </row>
    <row r="576" customFormat="false" ht="15" hidden="false" customHeight="false" outlineLevel="0" collapsed="false">
      <c r="AK576" s="0" t="n">
        <v>563</v>
      </c>
      <c r="AL576" s="0" t="n">
        <f aca="false">IFERROR(IF(AU576&lt;($AM$6-$AL$6)/($AN$6-$AL$6),$AL$6+SQRT(AU576*($AN$6-$AL$6)*($AM$6-$AL$6)),$AN$6-SQRT((1-AU576)*($AN$6-$AL$6)*($AN$6-$AM$6))),$AM$6)</f>
        <v>4.50711744261768</v>
      </c>
      <c r="AM576" s="0" t="n">
        <f aca="false">IFERROR(IF(AV576&lt;($AM$7-$AL$7)/($AN$7-$AL$7),$AL$7+SQRT(AV576*($AN$7-$AL$7)*($AM$7-$AL$7)),$AN$7-SQRT((1-AV576)*($AN$7-$AL$7)*($AN$7-$AM$7))),$AM$7)</f>
        <v>1.0997018371177</v>
      </c>
      <c r="AN576" s="0" t="n">
        <f aca="false">IFERROR(IF(AW576&lt;($AM$8-$AL$8)/($AN$8-$AL$8),$AL$8+SQRT(AW576*($AN$8-$AL$8)*($AM$8-$AL$8)),$AN$8-SQRT((1-AW576)*($AN$8-$AL$8)*($AN$8-$AM$8))),$AM$8)</f>
        <v>1.07651059703152</v>
      </c>
      <c r="AO576" s="0" t="n">
        <f aca="false">IFERROR(IF(AX576&lt;($AM$9-$AL$9)/($AN$9-$AL$9),$AL$9+SQRT(AX576*($AN$9-$AL$9)*($AM$9-$AL$9)),$AN$9-SQRT((1-AX576)*($AN$9-$AL$9)*($AN$9-$AM$9))),$AM$9)</f>
        <v>0.906476537758055</v>
      </c>
      <c r="AP576" s="0" t="n">
        <f aca="false">IFERROR(IF(AY576&lt;($AM$10-$AL$10)/($AN$10-$AL$10),$AL$10+SQRT(AY576*($AN$10-$AL$10)*($AM$10-$AL$10)),$AN$10-SQRT((1-AY576)*($AN$10-$AL$10)*($AN$10-$AM$10))),$AM$10)</f>
        <v>0.799407700993691</v>
      </c>
      <c r="AQ576" s="0" t="n">
        <f aca="false">IFERROR(IF(AZ576&lt;($AM$11-$AL$11)/($AN$11-$AL$11),$AL$11+SQRT(AZ576*($AN$11-$AL$11)*($AM$11-$AL$11)),$AN$11-SQRT((1-AZ576)*($AN$11-$AL$11)*($AN$11-$AM$11))),$AM$11)</f>
        <v>0.392049462295499</v>
      </c>
      <c r="AR576" s="0" t="n">
        <f aca="false">SUMPRODUCT((B24:B31&lt;=$B$6)*(C24:C31*AM576+D24:D31*AO576*$B$8*AQ576)/(1+AL576/100)^B24:B31)+C32*AM576*AP576/(1+AL576/100)^$B$6</f>
        <v>8752927.39152904</v>
      </c>
      <c r="AS576" s="0" t="n">
        <f aca="false">SUMPRODUCT((K24:K26&lt;=$B$6)*(L24:L26*AN576+M24:M26*AO576*$B$8*AQ576)/(1+AL576/100)^K24:K26)+L27*AN576*AP576/(1+AL576/100)^$B$6</f>
        <v>8884104.98398976</v>
      </c>
      <c r="AT576" s="0" t="n">
        <f aca="false">AS576-AR576</f>
        <v>131177.592460712</v>
      </c>
      <c r="AU576" s="0" t="n">
        <f aca="true">RAND()</f>
        <v>0.689276827754948</v>
      </c>
      <c r="AV576" s="0" t="n">
        <f aca="true">RAND()</f>
        <v>0.799204108748483</v>
      </c>
      <c r="AW576" s="0" t="n">
        <f aca="true">RAND()</f>
        <v>0.732457129401239</v>
      </c>
      <c r="AX576" s="0" t="n">
        <f aca="true">RAND()</f>
        <v>0.220297567663701</v>
      </c>
      <c r="AY576" s="0" t="n">
        <f aca="true">RAND()</f>
        <v>0.358579885657311</v>
      </c>
      <c r="AZ576" s="0" t="n">
        <f aca="true">RAND()</f>
        <v>0.0345840959546553</v>
      </c>
    </row>
    <row r="577" customFormat="false" ht="15" hidden="false" customHeight="false" outlineLevel="0" collapsed="false">
      <c r="AK577" s="0" t="n">
        <v>564</v>
      </c>
      <c r="AL577" s="0" t="n">
        <f aca="false">IFERROR(IF(AU577&lt;($AM$6-$AL$6)/($AN$6-$AL$6),$AL$6+SQRT(AU577*($AN$6-$AL$6)*($AM$6-$AL$6)),$AN$6-SQRT((1-AU577)*($AN$6-$AL$6)*($AN$6-$AM$6))),$AM$6)</f>
        <v>6.55979760901459</v>
      </c>
      <c r="AM577" s="0" t="n">
        <f aca="false">IFERROR(IF(AV577&lt;($AM$7-$AL$7)/($AN$7-$AL$7),$AL$7+SQRT(AV577*($AN$7-$AL$7)*($AM$7-$AL$7)),$AN$7-SQRT((1-AV577)*($AN$7-$AL$7)*($AN$7-$AM$7))),$AM$7)</f>
        <v>0.910769378227303</v>
      </c>
      <c r="AN577" s="0" t="n">
        <f aca="false">IFERROR(IF(AW577&lt;($AM$8-$AL$8)/($AN$8-$AL$8),$AL$8+SQRT(AW577*($AN$8-$AL$8)*($AM$8-$AL$8)),$AN$8-SQRT((1-AW577)*($AN$8-$AL$8)*($AN$8-$AM$8))),$AM$8)</f>
        <v>1.00437228835977</v>
      </c>
      <c r="AO577" s="0" t="n">
        <f aca="false">IFERROR(IF(AX577&lt;($AM$9-$AL$9)/($AN$9-$AL$9),$AL$9+SQRT(AX577*($AN$9-$AL$9)*($AM$9-$AL$9)),$AN$9-SQRT((1-AX577)*($AN$9-$AL$9)*($AN$9-$AM$9))),$AM$9)</f>
        <v>1.67447696356722</v>
      </c>
      <c r="AP577" s="0" t="n">
        <f aca="false">IFERROR(IF(AY577&lt;($AM$10-$AL$10)/($AN$10-$AL$10),$AL$10+SQRT(AY577*($AN$10-$AL$10)*($AM$10-$AL$10)),$AN$10-SQRT((1-AY577)*($AN$10-$AL$10)*($AN$10-$AM$10))),$AM$10)</f>
        <v>0.763944341523899</v>
      </c>
      <c r="AQ577" s="0" t="n">
        <f aca="false">IFERROR(IF(AZ577&lt;($AM$11-$AL$11)/($AN$11-$AL$11),$AL$11+SQRT(AZ577*($AN$11-$AL$11)*($AM$11-$AL$11)),$AN$11-SQRT((1-AZ577)*($AN$11-$AL$11)*($AN$11-$AM$11))),$AM$11)</f>
        <v>0.492990936925043</v>
      </c>
      <c r="AR577" s="0" t="n">
        <f aca="false">SUMPRODUCT((B24:B31&lt;=$B$6)*(C24:C31*AM577+D24:D31*AO577*$B$8*AQ577)/(1+AL577/100)^B24:B31)+C32*AM577*AP577/(1+AL577/100)^$B$6</f>
        <v>6757957.14999045</v>
      </c>
      <c r="AS577" s="0" t="n">
        <f aca="false">SUMPRODUCT((K24:K26&lt;=$B$6)*(L24:L26*AN577+M24:M26*AO577*$B$8*AQ577)/(1+AL577/100)^K24:K26)+L27*AN577*AP577/(1+AL577/100)^$B$6</f>
        <v>8419933.98984132</v>
      </c>
      <c r="AT577" s="0" t="n">
        <f aca="false">AS577-AR577</f>
        <v>1661976.83985087</v>
      </c>
      <c r="AU577" s="0" t="n">
        <f aca="true">RAND()</f>
        <v>0.990311092748536</v>
      </c>
      <c r="AV577" s="0" t="n">
        <f aca="true">RAND()</f>
        <v>0.136331723920702</v>
      </c>
      <c r="AW577" s="0" t="n">
        <f aca="true">RAND()</f>
        <v>0.463706909105621</v>
      </c>
      <c r="AX577" s="0" t="n">
        <f aca="true">RAND()</f>
        <v>0.929356501834388</v>
      </c>
      <c r="AY577" s="0" t="n">
        <f aca="true">RAND()</f>
        <v>0.278666461689939</v>
      </c>
      <c r="AZ577" s="0" t="n">
        <f aca="true">RAND()</f>
        <v>0.152022456062065</v>
      </c>
    </row>
    <row r="578" customFormat="false" ht="15" hidden="false" customHeight="false" outlineLevel="0" collapsed="false">
      <c r="AK578" s="0" t="n">
        <v>565</v>
      </c>
      <c r="AL578" s="0" t="n">
        <f aca="false">IFERROR(IF(AU578&lt;($AM$6-$AL$6)/($AN$6-$AL$6),$AL$6+SQRT(AU578*($AN$6-$AL$6)*($AM$6-$AL$6)),$AN$6-SQRT((1-AU578)*($AN$6-$AL$6)*($AN$6-$AM$6))),$AM$6)</f>
        <v>3.3151288057509</v>
      </c>
      <c r="AM578" s="0" t="n">
        <f aca="false">IFERROR(IF(AV578&lt;($AM$7-$AL$7)/($AN$7-$AL$7),$AL$7+SQRT(AV578*($AN$7-$AL$7)*($AM$7-$AL$7)),$AN$7-SQRT((1-AV578)*($AN$7-$AL$7)*($AN$7-$AM$7))),$AM$7)</f>
        <v>0.964866089043309</v>
      </c>
      <c r="AN578" s="0" t="n">
        <f aca="false">IFERROR(IF(AW578&lt;($AM$8-$AL$8)/($AN$8-$AL$8),$AL$8+SQRT(AW578*($AN$8-$AL$8)*($AM$8-$AL$8)),$AN$8-SQRT((1-AW578)*($AN$8-$AL$8)*($AN$8-$AM$8))),$AM$8)</f>
        <v>0.954027160262304</v>
      </c>
      <c r="AO578" s="0" t="n">
        <f aca="false">IFERROR(IF(AX578&lt;($AM$9-$AL$9)/($AN$9-$AL$9),$AL$9+SQRT(AX578*($AN$9-$AL$9)*($AM$9-$AL$9)),$AN$9-SQRT((1-AX578)*($AN$9-$AL$9)*($AN$9-$AM$9))),$AM$9)</f>
        <v>0.987284631816057</v>
      </c>
      <c r="AP578" s="0" t="n">
        <f aca="false">IFERROR(IF(AY578&lt;($AM$10-$AL$10)/($AN$10-$AL$10),$AL$10+SQRT(AY578*($AN$10-$AL$10)*($AM$10-$AL$10)),$AN$10-SQRT((1-AY578)*($AN$10-$AL$10)*($AN$10-$AM$10))),$AM$10)</f>
        <v>0.881323853758933</v>
      </c>
      <c r="AQ578" s="0" t="n">
        <f aca="false">IFERROR(IF(AZ578&lt;($AM$11-$AL$11)/($AN$11-$AL$11),$AL$11+SQRT(AZ578*($AN$11-$AL$11)*($AM$11-$AL$11)),$AN$11-SQRT((1-AZ578)*($AN$11-$AL$11)*($AN$11-$AM$11))),$AM$11)</f>
        <v>0.618795643957273</v>
      </c>
      <c r="AR578" s="0" t="n">
        <f aca="false">SUMPRODUCT((B24:B31&lt;=$B$6)*(C24:C31*AM578+D24:D31*AO578*$B$8*AQ578)/(1+AL578/100)^B24:B31)+C32*AM578*AP578/(1+AL578/100)^$B$6</f>
        <v>8250280.70771413</v>
      </c>
      <c r="AS578" s="0" t="n">
        <f aca="false">SUMPRODUCT((K24:K26&lt;=$B$6)*(L24:L26*AN578+M24:M26*AO578*$B$8*AQ578)/(1+AL578/100)^K24:K26)+L27*AN578*AP578/(1+AL578/100)^$B$6</f>
        <v>7752333.75667412</v>
      </c>
      <c r="AT578" s="0" t="n">
        <f aca="false">AS578-AR578</f>
        <v>-497946.95104001</v>
      </c>
      <c r="AU578" s="0" t="n">
        <f aca="true">RAND()</f>
        <v>0.321086214089661</v>
      </c>
      <c r="AV578" s="0" t="n">
        <f aca="true">RAND()</f>
        <v>0.302009192404848</v>
      </c>
      <c r="AW578" s="0" t="n">
        <f aca="true">RAND()</f>
        <v>0.263604067760773</v>
      </c>
      <c r="AX578" s="0" t="n">
        <f aca="true">RAND()</f>
        <v>0.31659508320548</v>
      </c>
      <c r="AY578" s="0" t="n">
        <f aca="true">RAND()</f>
        <v>0.581631525782256</v>
      </c>
      <c r="AZ578" s="0" t="n">
        <f aca="true">RAND()</f>
        <v>0.414819031045437</v>
      </c>
    </row>
    <row r="579" customFormat="false" ht="15" hidden="false" customHeight="false" outlineLevel="0" collapsed="false">
      <c r="AK579" s="0" t="n">
        <v>566</v>
      </c>
      <c r="AL579" s="0" t="n">
        <f aca="false">IFERROR(IF(AU579&lt;($AM$6-$AL$6)/($AN$6-$AL$6),$AL$6+SQRT(AU579*($AN$6-$AL$6)*($AM$6-$AL$6)),$AN$6-SQRT((1-AU579)*($AN$6-$AL$6)*($AN$6-$AM$6))),$AM$6)</f>
        <v>5.34851083432245</v>
      </c>
      <c r="AM579" s="0" t="n">
        <f aca="false">IFERROR(IF(AV579&lt;($AM$7-$AL$7)/($AN$7-$AL$7),$AL$7+SQRT(AV579*($AN$7-$AL$7)*($AM$7-$AL$7)),$AN$7-SQRT((1-AV579)*($AN$7-$AL$7)*($AN$7-$AM$7))),$AM$7)</f>
        <v>1.17038026923112</v>
      </c>
      <c r="AN579" s="0" t="n">
        <f aca="false">IFERROR(IF(AW579&lt;($AM$8-$AL$8)/($AN$8-$AL$8),$AL$8+SQRT(AW579*($AN$8-$AL$8)*($AM$8-$AL$8)),$AN$8-SQRT((1-AW579)*($AN$8-$AL$8)*($AN$8-$AM$8))),$AM$8)</f>
        <v>0.974285869379175</v>
      </c>
      <c r="AO579" s="0" t="n">
        <f aca="false">IFERROR(IF(AX579&lt;($AM$9-$AL$9)/($AN$9-$AL$9),$AL$9+SQRT(AX579*($AN$9-$AL$9)*($AM$9-$AL$9)),$AN$9-SQRT((1-AX579)*($AN$9-$AL$9)*($AN$9-$AM$9))),$AM$9)</f>
        <v>1.00168139134638</v>
      </c>
      <c r="AP579" s="0" t="n">
        <f aca="false">IFERROR(IF(AY579&lt;($AM$10-$AL$10)/($AN$10-$AL$10),$AL$10+SQRT(AY579*($AN$10-$AL$10)*($AM$10-$AL$10)),$AN$10-SQRT((1-AY579)*($AN$10-$AL$10)*($AN$10-$AM$10))),$AM$10)</f>
        <v>0.929631760026109</v>
      </c>
      <c r="AQ579" s="0" t="n">
        <f aca="false">IFERROR(IF(AZ579&lt;($AM$11-$AL$11)/($AN$11-$AL$11),$AL$11+SQRT(AZ579*($AN$11-$AL$11)*($AM$11-$AL$11)),$AN$11-SQRT((1-AZ579)*($AN$11-$AL$11)*($AN$11-$AM$11))),$AM$11)</f>
        <v>0.784868796256637</v>
      </c>
      <c r="AR579" s="0" t="n">
        <f aca="false">SUMPRODUCT((B24:B31&lt;=$B$6)*(C24:C31*AM579+D24:D31*AO579*$B$8*AQ579)/(1+AL579/100)^B24:B31)+C32*AM579*AP579/(1+AL579/100)^$B$6</f>
        <v>9050614.0605965</v>
      </c>
      <c r="AS579" s="0" t="n">
        <f aca="false">SUMPRODUCT((K24:K26&lt;=$B$6)*(L24:L26*AN579+M24:M26*AO579*$B$8*AQ579)/(1+AL579/100)^K24:K26)+L27*AN579*AP579/(1+AL579/100)^$B$6</f>
        <v>8062160.912805</v>
      </c>
      <c r="AT579" s="0" t="n">
        <f aca="false">AS579-AR579</f>
        <v>-988453.147791501</v>
      </c>
      <c r="AU579" s="0" t="n">
        <f aca="true">RAND()</f>
        <v>0.863629176782483</v>
      </c>
      <c r="AV579" s="0" t="n">
        <f aca="true">RAND()</f>
        <v>0.943650653087025</v>
      </c>
      <c r="AW579" s="0" t="n">
        <f aca="true">RAND()</f>
        <v>0.337506269613944</v>
      </c>
      <c r="AX579" s="0" t="n">
        <f aca="true">RAND()</f>
        <v>0.335573303743929</v>
      </c>
      <c r="AY579" s="0" t="n">
        <f aca="true">RAND()</f>
        <v>0.738333796892527</v>
      </c>
      <c r="AZ579" s="0" t="n">
        <f aca="true">RAND()</f>
        <v>0.811096184391557</v>
      </c>
    </row>
    <row r="580" customFormat="false" ht="15" hidden="false" customHeight="false" outlineLevel="0" collapsed="false">
      <c r="AK580" s="0" t="n">
        <v>567</v>
      </c>
      <c r="AL580" s="0" t="n">
        <f aca="false">IFERROR(IF(AU580&lt;($AM$6-$AL$6)/($AN$6-$AL$6),$AL$6+SQRT(AU580*($AN$6-$AL$6)*($AM$6-$AL$6)),$AN$6-SQRT((1-AU580)*($AN$6-$AL$6)*($AN$6-$AM$6))),$AM$6)</f>
        <v>4.4296327711066</v>
      </c>
      <c r="AM580" s="0" t="n">
        <f aca="false">IFERROR(IF(AV580&lt;($AM$7-$AL$7)/($AN$7-$AL$7),$AL$7+SQRT(AV580*($AN$7-$AL$7)*($AM$7-$AL$7)),$AN$7-SQRT((1-AV580)*($AN$7-$AL$7)*($AN$7-$AM$7))),$AM$7)</f>
        <v>0.919156246231726</v>
      </c>
      <c r="AN580" s="0" t="n">
        <f aca="false">IFERROR(IF(AW580&lt;($AM$8-$AL$8)/($AN$8-$AL$8),$AL$8+SQRT(AW580*($AN$8-$AL$8)*($AM$8-$AL$8)),$AN$8-SQRT((1-AW580)*($AN$8-$AL$8)*($AN$8-$AM$8))),$AM$8)</f>
        <v>1.21035373951929</v>
      </c>
      <c r="AO580" s="0" t="n">
        <f aca="false">IFERROR(IF(AX580&lt;($AM$9-$AL$9)/($AN$9-$AL$9),$AL$9+SQRT(AX580*($AN$9-$AL$9)*($AM$9-$AL$9)),$AN$9-SQRT((1-AX580)*($AN$9-$AL$9)*($AN$9-$AM$9))),$AM$9)</f>
        <v>1.71663223252707</v>
      </c>
      <c r="AP580" s="0" t="n">
        <f aca="false">IFERROR(IF(AY580&lt;($AM$10-$AL$10)/($AN$10-$AL$10),$AL$10+SQRT(AY580*($AN$10-$AL$10)*($AM$10-$AL$10)),$AN$10-SQRT((1-AY580)*($AN$10-$AL$10)*($AN$10-$AM$10))),$AM$10)</f>
        <v>0.830254159807039</v>
      </c>
      <c r="AQ580" s="0" t="n">
        <f aca="false">IFERROR(IF(AZ580&lt;($AM$11-$AL$11)/($AN$11-$AL$11),$AL$11+SQRT(AZ580*($AN$11-$AL$11)*($AM$11-$AL$11)),$AN$11-SQRT((1-AZ580)*($AN$11-$AL$11)*($AN$11-$AM$11))),$AM$11)</f>
        <v>0.671685261440598</v>
      </c>
      <c r="AR580" s="0" t="n">
        <f aca="false">SUMPRODUCT((B24:B31&lt;=$B$6)*(C24:C31*AM580+D24:D31*AO580*$B$8*AQ580)/(1+AL580/100)^B24:B31)+C32*AM580*AP580/(1+AL580/100)^$B$6</f>
        <v>7559256.99929437</v>
      </c>
      <c r="AS580" s="0" t="n">
        <f aca="false">SUMPRODUCT((K24:K26&lt;=$B$6)*(L24:L26*AN580+M24:M26*AO580*$B$8*AQ580)/(1+AL580/100)^K24:K26)+L27*AN580*AP580/(1+AL580/100)^$B$6</f>
        <v>10024661.3542461</v>
      </c>
      <c r="AT580" s="0" t="n">
        <f aca="false">AS580-AR580</f>
        <v>2465404.35495169</v>
      </c>
      <c r="AU580" s="0" t="n">
        <f aca="true">RAND()</f>
        <v>0.669660615431544</v>
      </c>
      <c r="AV580" s="0" t="n">
        <f aca="true">RAND()</f>
        <v>0.157757900178175</v>
      </c>
      <c r="AW580" s="0" t="n">
        <f aca="true">RAND()</f>
        <v>0.986028213599074</v>
      </c>
      <c r="AX580" s="0" t="n">
        <f aca="true">RAND()</f>
        <v>0.946468472238271</v>
      </c>
      <c r="AY580" s="0" t="n">
        <f aca="true">RAND()</f>
        <v>0.436271240279413</v>
      </c>
      <c r="AZ580" s="0" t="n">
        <f aca="true">RAND()</f>
        <v>0.56003849977417</v>
      </c>
    </row>
    <row r="581" customFormat="false" ht="15" hidden="false" customHeight="false" outlineLevel="0" collapsed="false">
      <c r="AK581" s="0" t="n">
        <v>568</v>
      </c>
      <c r="AL581" s="0" t="n">
        <f aca="false">IFERROR(IF(AU581&lt;($AM$6-$AL$6)/($AN$6-$AL$6),$AL$6+SQRT(AU581*($AN$6-$AL$6)*($AM$6-$AL$6)),$AN$6-SQRT((1-AU581)*($AN$6-$AL$6)*($AN$6-$AM$6))),$AM$6)</f>
        <v>3.46060693872418</v>
      </c>
      <c r="AM581" s="0" t="n">
        <f aca="false">IFERROR(IF(AV581&lt;($AM$7-$AL$7)/($AN$7-$AL$7),$AL$7+SQRT(AV581*($AN$7-$AL$7)*($AM$7-$AL$7)),$AN$7-SQRT((1-AV581)*($AN$7-$AL$7)*($AN$7-$AM$7))),$AM$7)</f>
        <v>0.958995342889162</v>
      </c>
      <c r="AN581" s="0" t="n">
        <f aca="false">IFERROR(IF(AW581&lt;($AM$8-$AL$8)/($AN$8-$AL$8),$AL$8+SQRT(AW581*($AN$8-$AL$8)*($AM$8-$AL$8)),$AN$8-SQRT((1-AW581)*($AN$8-$AL$8)*($AN$8-$AM$8))),$AM$8)</f>
        <v>0.987946583071609</v>
      </c>
      <c r="AO581" s="0" t="n">
        <f aca="false">IFERROR(IF(AX581&lt;($AM$9-$AL$9)/($AN$9-$AL$9),$AL$9+SQRT(AX581*($AN$9-$AL$9)*($AM$9-$AL$9)),$AN$9-SQRT((1-AX581)*($AN$9-$AL$9)*($AN$9-$AM$9))),$AM$9)</f>
        <v>0.843133654320165</v>
      </c>
      <c r="AP581" s="0" t="n">
        <f aca="false">IFERROR(IF(AY581&lt;($AM$10-$AL$10)/($AN$10-$AL$10),$AL$10+SQRT(AY581*($AN$10-$AL$10)*($AM$10-$AL$10)),$AN$10-SQRT((1-AY581)*($AN$10-$AL$10)*($AN$10-$AM$10))),$AM$10)</f>
        <v>0.605451729104347</v>
      </c>
      <c r="AQ581" s="0" t="n">
        <f aca="false">IFERROR(IF(AZ581&lt;($AM$11-$AL$11)/($AN$11-$AL$11),$AL$11+SQRT(AZ581*($AN$11-$AL$11)*($AM$11-$AL$11)),$AN$11-SQRT((1-AZ581)*($AN$11-$AL$11)*($AN$11-$AM$11))),$AM$11)</f>
        <v>0.789458416532348</v>
      </c>
      <c r="AR581" s="0" t="n">
        <f aca="false">SUMPRODUCT((B24:B31&lt;=$B$6)*(C24:C31*AM581+D24:D31*AO581*$B$8*AQ581)/(1+AL581/100)^B24:B31)+C32*AM581*AP581/(1+AL581/100)^$B$6</f>
        <v>8177740.8863579</v>
      </c>
      <c r="AS581" s="0" t="n">
        <f aca="false">SUMPRODUCT((K24:K26&lt;=$B$6)*(L24:L26*AN581+M24:M26*AO581*$B$8*AQ581)/(1+AL581/100)^K24:K26)+L27*AN581*AP581/(1+AL581/100)^$B$6</f>
        <v>8253272.12116251</v>
      </c>
      <c r="AT581" s="0" t="n">
        <f aca="false">AS581-AR581</f>
        <v>75531.2348046107</v>
      </c>
      <c r="AU581" s="0" t="n">
        <f aca="true">RAND()</f>
        <v>0.37363483788963</v>
      </c>
      <c r="AV581" s="0" t="n">
        <f aca="true">RAND()</f>
        <v>0.280883545116025</v>
      </c>
      <c r="AW581" s="0" t="n">
        <f aca="true">RAND()</f>
        <v>0.392487978758814</v>
      </c>
      <c r="AX581" s="0" t="n">
        <f aca="true">RAND()</f>
        <v>0.156987606302814</v>
      </c>
      <c r="AY581" s="0" t="n">
        <f aca="true">RAND()</f>
        <v>0.044480268684386</v>
      </c>
      <c r="AZ581" s="0" t="n">
        <f aca="true">RAND()</f>
        <v>0.819070374003811</v>
      </c>
    </row>
    <row r="582" customFormat="false" ht="15" hidden="false" customHeight="false" outlineLevel="0" collapsed="false">
      <c r="AK582" s="0" t="n">
        <v>569</v>
      </c>
      <c r="AL582" s="0" t="n">
        <f aca="false">IFERROR(IF(AU582&lt;($AM$6-$AL$6)/($AN$6-$AL$6),$AL$6+SQRT(AU582*($AN$6-$AL$6)*($AM$6-$AL$6)),$AN$6-SQRT((1-AU582)*($AN$6-$AL$6)*($AN$6-$AM$6))),$AM$6)</f>
        <v>3.19677274971817</v>
      </c>
      <c r="AM582" s="0" t="n">
        <f aca="false">IFERROR(IF(AV582&lt;($AM$7-$AL$7)/($AN$7-$AL$7),$AL$7+SQRT(AV582*($AN$7-$AL$7)*($AM$7-$AL$7)),$AN$7-SQRT((1-AV582)*($AN$7-$AL$7)*($AN$7-$AM$7))),$AM$7)</f>
        <v>1.14773125462601</v>
      </c>
      <c r="AN582" s="0" t="n">
        <f aca="false">IFERROR(IF(AW582&lt;($AM$8-$AL$8)/($AN$8-$AL$8),$AL$8+SQRT(AW582*($AN$8-$AL$8)*($AM$8-$AL$8)),$AN$8-SQRT((1-AW582)*($AN$8-$AL$8)*($AN$8-$AM$8))),$AM$8)</f>
        <v>0.868252089493983</v>
      </c>
      <c r="AO582" s="0" t="n">
        <f aca="false">IFERROR(IF(AX582&lt;($AM$9-$AL$9)/($AN$9-$AL$9),$AL$9+SQRT(AX582*($AN$9-$AL$9)*($AM$9-$AL$9)),$AN$9-SQRT((1-AX582)*($AN$9-$AL$9)*($AN$9-$AM$9))),$AM$9)</f>
        <v>0.777117876920161</v>
      </c>
      <c r="AP582" s="0" t="n">
        <f aca="false">IFERROR(IF(AY582&lt;($AM$10-$AL$10)/($AN$10-$AL$10),$AL$10+SQRT(AY582*($AN$10-$AL$10)*($AM$10-$AL$10)),$AN$10-SQRT((1-AY582)*($AN$10-$AL$10)*($AN$10-$AM$10))),$AM$10)</f>
        <v>0.857993379304206</v>
      </c>
      <c r="AQ582" s="0" t="n">
        <f aca="false">IFERROR(IF(AZ582&lt;($AM$11-$AL$11)/($AN$11-$AL$11),$AL$11+SQRT(AZ582*($AN$11-$AL$11)*($AM$11-$AL$11)),$AN$11-SQRT((1-AZ582)*($AN$11-$AL$11)*($AN$11-$AM$11))),$AM$11)</f>
        <v>0.51335658677969</v>
      </c>
      <c r="AR582" s="0" t="n">
        <f aca="false">SUMPRODUCT((B24:B31&lt;=$B$6)*(C24:C31*AM582+D24:D31*AO582*$B$8*AQ582)/(1+AL582/100)^B24:B31)+C32*AM582*AP582/(1+AL582/100)^$B$6</f>
        <v>9783956.48547804</v>
      </c>
      <c r="AS582" s="0" t="n">
        <f aca="false">SUMPRODUCT((K24:K26&lt;=$B$6)*(L24:L26*AN582+M24:M26*AO582*$B$8*AQ582)/(1+AL582/100)^K24:K26)+L27*AN582*AP582/(1+AL582/100)^$B$6</f>
        <v>7042861.69288883</v>
      </c>
      <c r="AT582" s="0" t="n">
        <f aca="false">AS582-AR582</f>
        <v>-2741094.79258921</v>
      </c>
      <c r="AU582" s="0" t="n">
        <f aca="true">RAND()</f>
        <v>0.276773124135684</v>
      </c>
      <c r="AV582" s="0" t="n">
        <f aca="true">RAND()</f>
        <v>0.907032033063369</v>
      </c>
      <c r="AW582" s="0" t="n">
        <f aca="true">RAND()</f>
        <v>0.051759419114385</v>
      </c>
      <c r="AX582" s="0" t="n">
        <f aca="true">RAND()</f>
        <v>0.10239242361165</v>
      </c>
      <c r="AY582" s="0" t="n">
        <f aca="true">RAND()</f>
        <v>0.512637038502582</v>
      </c>
      <c r="AZ582" s="0" t="n">
        <f aca="true">RAND()</f>
        <v>0.185800135192977</v>
      </c>
    </row>
    <row r="583" customFormat="false" ht="15" hidden="false" customHeight="false" outlineLevel="0" collapsed="false">
      <c r="AK583" s="0" t="n">
        <v>570</v>
      </c>
      <c r="AL583" s="0" t="n">
        <f aca="false">IFERROR(IF(AU583&lt;($AM$6-$AL$6)/($AN$6-$AL$6),$AL$6+SQRT(AU583*($AN$6-$AL$6)*($AM$6-$AL$6)),$AN$6-SQRT((1-AU583)*($AN$6-$AL$6)*($AN$6-$AM$6))),$AM$6)</f>
        <v>2.92170332405733</v>
      </c>
      <c r="AM583" s="0" t="n">
        <f aca="false">IFERROR(IF(AV583&lt;($AM$7-$AL$7)/($AN$7-$AL$7),$AL$7+SQRT(AV583*($AN$7-$AL$7)*($AM$7-$AL$7)),$AN$7-SQRT((1-AV583)*($AN$7-$AL$7)*($AN$7-$AM$7))),$AM$7)</f>
        <v>0.973191476799863</v>
      </c>
      <c r="AN583" s="0" t="n">
        <f aca="false">IFERROR(IF(AW583&lt;($AM$8-$AL$8)/($AN$8-$AL$8),$AL$8+SQRT(AW583*($AN$8-$AL$8)*($AM$8-$AL$8)),$AN$8-SQRT((1-AW583)*($AN$8-$AL$8)*($AN$8-$AM$8))),$AM$8)</f>
        <v>1.10234998724946</v>
      </c>
      <c r="AO583" s="0" t="n">
        <f aca="false">IFERROR(IF(AX583&lt;($AM$9-$AL$9)/($AN$9-$AL$9),$AL$9+SQRT(AX583*($AN$9-$AL$9)*($AM$9-$AL$9)),$AN$9-SQRT((1-AX583)*($AN$9-$AL$9)*($AN$9-$AM$9))),$AM$9)</f>
        <v>1.56157360357023</v>
      </c>
      <c r="AP583" s="0" t="n">
        <f aca="false">IFERROR(IF(AY583&lt;($AM$10-$AL$10)/($AN$10-$AL$10),$AL$10+SQRT(AY583*($AN$10-$AL$10)*($AM$10-$AL$10)),$AN$10-SQRT((1-AY583)*($AN$10-$AL$10)*($AN$10-$AM$10))),$AM$10)</f>
        <v>0.950272972350992</v>
      </c>
      <c r="AQ583" s="0" t="n">
        <f aca="false">IFERROR(IF(AZ583&lt;($AM$11-$AL$11)/($AN$11-$AL$11),$AL$11+SQRT(AZ583*($AN$11-$AL$11)*($AM$11-$AL$11)),$AN$11-SQRT((1-AZ583)*($AN$11-$AL$11)*($AN$11-$AM$11))),$AM$11)</f>
        <v>0.556765901334343</v>
      </c>
      <c r="AR583" s="0" t="n">
        <f aca="false">SUMPRODUCT((B24:B31&lt;=$B$6)*(C24:C31*AM583+D24:D31*AO583*$B$8*AQ583)/(1+AL583/100)^B24:B31)+C32*AM583*AP583/(1+AL583/100)^$B$6</f>
        <v>8586684.51891547</v>
      </c>
      <c r="AS583" s="0" t="n">
        <f aca="false">SUMPRODUCT((K24:K26&lt;=$B$6)*(L24:L26*AN583+M24:M26*AO583*$B$8*AQ583)/(1+AL583/100)^K24:K26)+L27*AN583*AP583/(1+AL583/100)^$B$6</f>
        <v>8858844.30782596</v>
      </c>
      <c r="AT583" s="0" t="n">
        <f aca="false">AS583-AR583</f>
        <v>272159.788910495</v>
      </c>
      <c r="AU583" s="0" t="n">
        <f aca="true">RAND()</f>
        <v>0.169907403515668</v>
      </c>
      <c r="AV583" s="0" t="n">
        <f aca="true">RAND()</f>
        <v>0.33328097373464</v>
      </c>
      <c r="AW583" s="0" t="n">
        <f aca="true">RAND()</f>
        <v>0.806217544309037</v>
      </c>
      <c r="AX583" s="0" t="n">
        <f aca="true">RAND()</f>
        <v>0.871854863275739</v>
      </c>
      <c r="AY583" s="0" t="n">
        <f aca="true">RAND()</f>
        <v>0.810982998519187</v>
      </c>
      <c r="AZ583" s="0" t="n">
        <f aca="true">RAND()</f>
        <v>0.269096849338929</v>
      </c>
    </row>
    <row r="584" customFormat="false" ht="15" hidden="false" customHeight="false" outlineLevel="0" collapsed="false">
      <c r="AK584" s="0" t="n">
        <v>571</v>
      </c>
      <c r="AL584" s="0" t="n">
        <f aca="false">IFERROR(IF(AU584&lt;($AM$6-$AL$6)/($AN$6-$AL$6),$AL$6+SQRT(AU584*($AN$6-$AL$6)*($AM$6-$AL$6)),$AN$6-SQRT((1-AU584)*($AN$6-$AL$6)*($AN$6-$AM$6))),$AM$6)</f>
        <v>4.21320512740029</v>
      </c>
      <c r="AM584" s="0" t="n">
        <f aca="false">IFERROR(IF(AV584&lt;($AM$7-$AL$7)/($AN$7-$AL$7),$AL$7+SQRT(AV584*($AN$7-$AL$7)*($AM$7-$AL$7)),$AN$7-SQRT((1-AV584)*($AN$7-$AL$7)*($AN$7-$AM$7))),$AM$7)</f>
        <v>0.857586821873539</v>
      </c>
      <c r="AN584" s="0" t="n">
        <f aca="false">IFERROR(IF(AW584&lt;($AM$8-$AL$8)/($AN$8-$AL$8),$AL$8+SQRT(AW584*($AN$8-$AL$8)*($AM$8-$AL$8)),$AN$8-SQRT((1-AW584)*($AN$8-$AL$8)*($AN$8-$AM$8))),$AM$8)</f>
        <v>1.12171456479785</v>
      </c>
      <c r="AO584" s="0" t="n">
        <f aca="false">IFERROR(IF(AX584&lt;($AM$9-$AL$9)/($AN$9-$AL$9),$AL$9+SQRT(AX584*($AN$9-$AL$9)*($AM$9-$AL$9)),$AN$9-SQRT((1-AX584)*($AN$9-$AL$9)*($AN$9-$AM$9))),$AM$9)</f>
        <v>1.26104078255493</v>
      </c>
      <c r="AP584" s="0" t="n">
        <f aca="false">IFERROR(IF(AY584&lt;($AM$10-$AL$10)/($AN$10-$AL$10),$AL$10+SQRT(AY584*($AN$10-$AL$10)*($AM$10-$AL$10)),$AN$10-SQRT((1-AY584)*($AN$10-$AL$10)*($AN$10-$AM$10))),$AM$10)</f>
        <v>0.732989247116486</v>
      </c>
      <c r="AQ584" s="0" t="n">
        <f aca="false">IFERROR(IF(AZ584&lt;($AM$11-$AL$11)/($AN$11-$AL$11),$AL$11+SQRT(AZ584*($AN$11-$AL$11)*($AM$11-$AL$11)),$AN$11-SQRT((1-AZ584)*($AN$11-$AL$11)*($AN$11-$AM$11))),$AM$11)</f>
        <v>0.616758064010376</v>
      </c>
      <c r="AR584" s="0" t="n">
        <f aca="false">SUMPRODUCT((B24:B31&lt;=$B$6)*(C24:C31*AM584+D24:D31*AO584*$B$8*AQ584)/(1+AL584/100)^B24:B31)+C32*AM584*AP584/(1+AL584/100)^$B$6</f>
        <v>7060734.2692791</v>
      </c>
      <c r="AS584" s="0" t="n">
        <f aca="false">SUMPRODUCT((K24:K26&lt;=$B$6)*(L24:L26*AN584+M24:M26*AO584*$B$8*AQ584)/(1+AL584/100)^K24:K26)+L27*AN584*AP584/(1+AL584/100)^$B$6</f>
        <v>9316212.44757286</v>
      </c>
      <c r="AT584" s="0" t="n">
        <f aca="false">AS584-AR584</f>
        <v>2255478.17829376</v>
      </c>
      <c r="AU584" s="0" t="n">
        <f aca="true">RAND()</f>
        <v>0.611688716902599</v>
      </c>
      <c r="AV584" s="0" t="n">
        <f aca="true">RAND()</f>
        <v>0.0368471339277194</v>
      </c>
      <c r="AW584" s="0" t="n">
        <f aca="true">RAND()</f>
        <v>0.853714196577725</v>
      </c>
      <c r="AX584" s="0" t="n">
        <f aca="true">RAND()</f>
        <v>0.635959516635311</v>
      </c>
      <c r="AY584" s="0" t="n">
        <f aca="true">RAND()</f>
        <v>0.217135957087628</v>
      </c>
      <c r="AZ584" s="0" t="n">
        <f aca="true">RAND()</f>
        <v>0.409533351492252</v>
      </c>
    </row>
    <row r="585" customFormat="false" ht="15" hidden="false" customHeight="false" outlineLevel="0" collapsed="false">
      <c r="AK585" s="0" t="n">
        <v>572</v>
      </c>
      <c r="AL585" s="0" t="n">
        <f aca="false">IFERROR(IF(AU585&lt;($AM$6-$AL$6)/($AN$6-$AL$6),$AL$6+SQRT(AU585*($AN$6-$AL$6)*($AM$6-$AL$6)),$AN$6-SQRT((1-AU585)*($AN$6-$AL$6)*($AN$6-$AM$6))),$AM$6)</f>
        <v>4.36134835914886</v>
      </c>
      <c r="AM585" s="0" t="n">
        <f aca="false">IFERROR(IF(AV585&lt;($AM$7-$AL$7)/($AN$7-$AL$7),$AL$7+SQRT(AV585*($AN$7-$AL$7)*($AM$7-$AL$7)),$AN$7-SQRT((1-AV585)*($AN$7-$AL$7)*($AN$7-$AM$7))),$AM$7)</f>
        <v>0.86335495250387</v>
      </c>
      <c r="AN585" s="0" t="n">
        <f aca="false">IFERROR(IF(AW585&lt;($AM$8-$AL$8)/($AN$8-$AL$8),$AL$8+SQRT(AW585*($AN$8-$AL$8)*($AM$8-$AL$8)),$AN$8-SQRT((1-AW585)*($AN$8-$AL$8)*($AN$8-$AM$8))),$AM$8)</f>
        <v>0.962700982078509</v>
      </c>
      <c r="AO585" s="0" t="n">
        <f aca="false">IFERROR(IF(AX585&lt;($AM$9-$AL$9)/($AN$9-$AL$9),$AL$9+SQRT(AX585*($AN$9-$AL$9)*($AM$9-$AL$9)),$AN$9-SQRT((1-AX585)*($AN$9-$AL$9)*($AN$9-$AM$9))),$AM$9)</f>
        <v>1.50619735696839</v>
      </c>
      <c r="AP585" s="0" t="n">
        <f aca="false">IFERROR(IF(AY585&lt;($AM$10-$AL$10)/($AN$10-$AL$10),$AL$10+SQRT(AY585*($AN$10-$AL$10)*($AM$10-$AL$10)),$AN$10-SQRT((1-AY585)*($AN$10-$AL$10)*($AN$10-$AM$10))),$AM$10)</f>
        <v>0.988965665690489</v>
      </c>
      <c r="AQ585" s="0" t="n">
        <f aca="false">IFERROR(IF(AZ585&lt;($AM$11-$AL$11)/($AN$11-$AL$11),$AL$11+SQRT(AZ585*($AN$11-$AL$11)*($AM$11-$AL$11)),$AN$11-SQRT((1-AZ585)*($AN$11-$AL$11)*($AN$11-$AM$11))),$AM$11)</f>
        <v>0.435886321404414</v>
      </c>
      <c r="AR585" s="0" t="n">
        <f aca="false">SUMPRODUCT((B24:B31&lt;=$B$6)*(C24:C31*AM585+D24:D31*AO585*$B$8*AQ585)/(1+AL585/100)^B24:B31)+C32*AM585*AP585/(1+AL585/100)^$B$6</f>
        <v>7004398.5414864</v>
      </c>
      <c r="AS585" s="0" t="n">
        <f aca="false">SUMPRODUCT((K24:K26&lt;=$B$6)*(L24:L26*AN585+M24:M26*AO585*$B$8*AQ585)/(1+AL585/100)^K24:K26)+L27*AN585*AP585/(1+AL585/100)^$B$6</f>
        <v>7857959.40243755</v>
      </c>
      <c r="AT585" s="0" t="n">
        <f aca="false">AS585-AR585</f>
        <v>853560.860951146</v>
      </c>
      <c r="AU585" s="0" t="n">
        <f aca="true">RAND()</f>
        <v>0.65187587591168</v>
      </c>
      <c r="AV585" s="0" t="n">
        <f aca="true">RAND()</f>
        <v>0.0445983334085288</v>
      </c>
      <c r="AW585" s="0" t="n">
        <f aca="true">RAND()</f>
        <v>0.294128995214572</v>
      </c>
      <c r="AX585" s="0" t="n">
        <f aca="true">RAND()</f>
        <v>0.837439299823332</v>
      </c>
      <c r="AY585" s="0" t="n">
        <f aca="true">RAND()</f>
        <v>0.956349688896573</v>
      </c>
      <c r="AZ585" s="0" t="n">
        <f aca="true">RAND()</f>
        <v>0.0753677238564229</v>
      </c>
    </row>
    <row r="586" customFormat="false" ht="15" hidden="false" customHeight="false" outlineLevel="0" collapsed="false">
      <c r="AK586" s="0" t="n">
        <v>573</v>
      </c>
      <c r="AL586" s="0" t="n">
        <f aca="false">IFERROR(IF(AU586&lt;($AM$6-$AL$6)/($AN$6-$AL$6),$AL$6+SQRT(AU586*($AN$6-$AL$6)*($AM$6-$AL$6)),$AN$6-SQRT((1-AU586)*($AN$6-$AL$6)*($AN$6-$AM$6))),$AM$6)</f>
        <v>3.08071107248406</v>
      </c>
      <c r="AM586" s="0" t="n">
        <f aca="false">IFERROR(IF(AV586&lt;($AM$7-$AL$7)/($AN$7-$AL$7),$AL$7+SQRT(AV586*($AN$7-$AL$7)*($AM$7-$AL$7)),$AN$7-SQRT((1-AV586)*($AN$7-$AL$7)*($AN$7-$AM$7))),$AM$7)</f>
        <v>0.893393417275579</v>
      </c>
      <c r="AN586" s="0" t="n">
        <f aca="false">IFERROR(IF(AW586&lt;($AM$8-$AL$8)/($AN$8-$AL$8),$AL$8+SQRT(AW586*($AN$8-$AL$8)*($AM$8-$AL$8)),$AN$8-SQRT((1-AW586)*($AN$8-$AL$8)*($AN$8-$AM$8))),$AM$8)</f>
        <v>1.05837886724235</v>
      </c>
      <c r="AO586" s="0" t="n">
        <f aca="false">IFERROR(IF(AX586&lt;($AM$9-$AL$9)/($AN$9-$AL$9),$AL$9+SQRT(AX586*($AN$9-$AL$9)*($AM$9-$AL$9)),$AN$9-SQRT((1-AX586)*($AN$9-$AL$9)*($AN$9-$AM$9))),$AM$9)</f>
        <v>1.29912290222932</v>
      </c>
      <c r="AP586" s="0" t="n">
        <f aca="false">IFERROR(IF(AY586&lt;($AM$10-$AL$10)/($AN$10-$AL$10),$AL$10+SQRT(AY586*($AN$10-$AL$10)*($AM$10-$AL$10)),$AN$10-SQRT((1-AY586)*($AN$10-$AL$10)*($AN$10-$AM$10))),$AM$10)</f>
        <v>0.633598253495827</v>
      </c>
      <c r="AQ586" s="0" t="n">
        <f aca="false">IFERROR(IF(AZ586&lt;($AM$11-$AL$11)/($AN$11-$AL$11),$AL$11+SQRT(AZ586*($AN$11-$AL$11)*($AM$11-$AL$11)),$AN$11-SQRT((1-AZ586)*($AN$11-$AL$11)*($AN$11-$AM$11))),$AM$11)</f>
        <v>0.564671961491384</v>
      </c>
      <c r="AR586" s="0" t="n">
        <f aca="false">SUMPRODUCT((B24:B31&lt;=$B$6)*(C24:C31*AM586+D24:D31*AO586*$B$8*AQ586)/(1+AL586/100)^B24:B31)+C32*AM586*AP586/(1+AL586/100)^$B$6</f>
        <v>7820773.95039663</v>
      </c>
      <c r="AS586" s="0" t="n">
        <f aca="false">SUMPRODUCT((K24:K26&lt;=$B$6)*(L24:L26*AN586+M24:M26*AO586*$B$8*AQ586)/(1+AL586/100)^K24:K26)+L27*AN586*AP586/(1+AL586/100)^$B$6</f>
        <v>8800243.50225341</v>
      </c>
      <c r="AT586" s="0" t="n">
        <f aca="false">AS586-AR586</f>
        <v>979469.551856782</v>
      </c>
      <c r="AU586" s="0" t="n">
        <f aca="true">RAND()</f>
        <v>0.231958715132549</v>
      </c>
      <c r="AV586" s="0" t="n">
        <f aca="true">RAND()</f>
        <v>0.0969147821156708</v>
      </c>
      <c r="AW586" s="0" t="n">
        <f aca="true">RAND()</f>
        <v>0.673611924272653</v>
      </c>
      <c r="AX586" s="0" t="n">
        <f aca="true">RAND()</f>
        <v>0.672514195880363</v>
      </c>
      <c r="AY586" s="0" t="n">
        <f aca="true">RAND()</f>
        <v>0.0713939733485413</v>
      </c>
      <c r="AZ586" s="0" t="n">
        <f aca="true">RAND()</f>
        <v>0.285923457957946</v>
      </c>
    </row>
    <row r="587" customFormat="false" ht="15" hidden="false" customHeight="false" outlineLevel="0" collapsed="false">
      <c r="AK587" s="0" t="n">
        <v>574</v>
      </c>
      <c r="AL587" s="0" t="n">
        <f aca="false">IFERROR(IF(AU587&lt;($AM$6-$AL$6)/($AN$6-$AL$6),$AL$6+SQRT(AU587*($AN$6-$AL$6)*($AM$6-$AL$6)),$AN$6-SQRT((1-AU587)*($AN$6-$AL$6)*($AN$6-$AM$6))),$AM$6)</f>
        <v>3.91381449826768</v>
      </c>
      <c r="AM587" s="0" t="n">
        <f aca="false">IFERROR(IF(AV587&lt;($AM$7-$AL$7)/($AN$7-$AL$7),$AL$7+SQRT(AV587*($AN$7-$AL$7)*($AM$7-$AL$7)),$AN$7-SQRT((1-AV587)*($AN$7-$AL$7)*($AN$7-$AM$7))),$AM$7)</f>
        <v>0.972352395652433</v>
      </c>
      <c r="AN587" s="0" t="n">
        <f aca="false">IFERROR(IF(AW587&lt;($AM$8-$AL$8)/($AN$8-$AL$8),$AL$8+SQRT(AW587*($AN$8-$AL$8)*($AM$8-$AL$8)),$AN$8-SQRT((1-AW587)*($AN$8-$AL$8)*($AN$8-$AM$8))),$AM$8)</f>
        <v>0.861985366171534</v>
      </c>
      <c r="AO587" s="0" t="n">
        <f aca="false">IFERROR(IF(AX587&lt;($AM$9-$AL$9)/($AN$9-$AL$9),$AL$9+SQRT(AX587*($AN$9-$AL$9)*($AM$9-$AL$9)),$AN$9-SQRT((1-AX587)*($AN$9-$AL$9)*($AN$9-$AM$9))),$AM$9)</f>
        <v>0.855088724111649</v>
      </c>
      <c r="AP587" s="0" t="n">
        <f aca="false">IFERROR(IF(AY587&lt;($AM$10-$AL$10)/($AN$10-$AL$10),$AL$10+SQRT(AY587*($AN$10-$AL$10)*($AM$10-$AL$10)),$AN$10-SQRT((1-AY587)*($AN$10-$AL$10)*($AN$10-$AM$10))),$AM$10)</f>
        <v>0.850196281407116</v>
      </c>
      <c r="AQ587" s="0" t="n">
        <f aca="false">IFERROR(IF(AZ587&lt;($AM$11-$AL$11)/($AN$11-$AL$11),$AL$11+SQRT(AZ587*($AN$11-$AL$11)*($AM$11-$AL$11)),$AN$11-SQRT((1-AZ587)*($AN$11-$AL$11)*($AN$11-$AM$11))),$AM$11)</f>
        <v>0.675661783471779</v>
      </c>
      <c r="AR587" s="0" t="n">
        <f aca="false">SUMPRODUCT((B24:B31&lt;=$B$6)*(C24:C31*AM587+D24:D31*AO587*$B$8*AQ587)/(1+AL587/100)^B24:B31)+C32*AM587*AP587/(1+AL587/100)^$B$6</f>
        <v>8039050.13213381</v>
      </c>
      <c r="AS587" s="0" t="n">
        <f aca="false">SUMPRODUCT((K24:K26&lt;=$B$6)*(L24:L26*AN587+M24:M26*AO587*$B$8*AQ587)/(1+AL587/100)^K24:K26)+L27*AN587*AP587/(1+AL587/100)^$B$6</f>
        <v>7075629.14444758</v>
      </c>
      <c r="AT587" s="0" t="n">
        <f aca="false">AS587-AR587</f>
        <v>-963420.987686235</v>
      </c>
      <c r="AU587" s="0" t="n">
        <f aca="true">RAND()</f>
        <v>0.523772952444861</v>
      </c>
      <c r="AV587" s="0" t="n">
        <f aca="true">RAND()</f>
        <v>0.330059425412587</v>
      </c>
      <c r="AW587" s="0" t="n">
        <f aca="true">RAND()</f>
        <v>0.0426909513268798</v>
      </c>
      <c r="AX587" s="0" t="n">
        <f aca="true">RAND()</f>
        <v>0.168117335988318</v>
      </c>
      <c r="AY587" s="0" t="n">
        <f aca="true">RAND()</f>
        <v>0.490549742045488</v>
      </c>
      <c r="AZ587" s="0" t="n">
        <f aca="true">RAND()</f>
        <v>0.570631515507318</v>
      </c>
    </row>
    <row r="588" customFormat="false" ht="15" hidden="false" customHeight="false" outlineLevel="0" collapsed="false">
      <c r="AK588" s="0" t="n">
        <v>575</v>
      </c>
      <c r="AL588" s="0" t="n">
        <f aca="false">IFERROR(IF(AU588&lt;($AM$6-$AL$6)/($AN$6-$AL$6),$AL$6+SQRT(AU588*($AN$6-$AL$6)*($AM$6-$AL$6)),$AN$6-SQRT((1-AU588)*($AN$6-$AL$6)*($AN$6-$AM$6))),$AM$6)</f>
        <v>5.7810304245402</v>
      </c>
      <c r="AM588" s="0" t="n">
        <f aca="false">IFERROR(IF(AV588&lt;($AM$7-$AL$7)/($AN$7-$AL$7),$AL$7+SQRT(AV588*($AN$7-$AL$7)*($AM$7-$AL$7)),$AN$7-SQRT((1-AV588)*($AN$7-$AL$7)*($AN$7-$AM$7))),$AM$7)</f>
        <v>1.11877905566165</v>
      </c>
      <c r="AN588" s="0" t="n">
        <f aca="false">IFERROR(IF(AW588&lt;($AM$8-$AL$8)/($AN$8-$AL$8),$AL$8+SQRT(AW588*($AN$8-$AL$8)*($AM$8-$AL$8)),$AN$8-SQRT((1-AW588)*($AN$8-$AL$8)*($AN$8-$AM$8))),$AM$8)</f>
        <v>1.07029827429115</v>
      </c>
      <c r="AO588" s="0" t="n">
        <f aca="false">IFERROR(IF(AX588&lt;($AM$9-$AL$9)/($AN$9-$AL$9),$AL$9+SQRT(AX588*($AN$9-$AL$9)*($AM$9-$AL$9)),$AN$9-SQRT((1-AX588)*($AN$9-$AL$9)*($AN$9-$AM$9))),$AM$9)</f>
        <v>1.32704825532134</v>
      </c>
      <c r="AP588" s="0" t="n">
        <f aca="false">IFERROR(IF(AY588&lt;($AM$10-$AL$10)/($AN$10-$AL$10),$AL$10+SQRT(AY588*($AN$10-$AL$10)*($AM$10-$AL$10)),$AN$10-SQRT((1-AY588)*($AN$10-$AL$10)*($AN$10-$AM$10))),$AM$10)</f>
        <v>0.895356074974152</v>
      </c>
      <c r="AQ588" s="0" t="n">
        <f aca="false">IFERROR(IF(AZ588&lt;($AM$11-$AL$11)/($AN$11-$AL$11),$AL$11+SQRT(AZ588*($AN$11-$AL$11)*($AM$11-$AL$11)),$AN$11-SQRT((1-AZ588)*($AN$11-$AL$11)*($AN$11-$AM$11))),$AM$11)</f>
        <v>0.674715571654236</v>
      </c>
      <c r="AR588" s="0" t="n">
        <f aca="false">SUMPRODUCT((B24:B31&lt;=$B$6)*(C24:C31*AM588+D24:D31*AO588*$B$8*AQ588)/(1+AL588/100)^B24:B31)+C32*AM588*AP588/(1+AL588/100)^$B$6</f>
        <v>8528200.98953633</v>
      </c>
      <c r="AS588" s="0" t="n">
        <f aca="false">SUMPRODUCT((K24:K26&lt;=$B$6)*(L24:L26*AN588+M24:M26*AO588*$B$8*AQ588)/(1+AL588/100)^K24:K26)+L27*AN588*AP588/(1+AL588/100)^$B$6</f>
        <v>8897279.05951373</v>
      </c>
      <c r="AT588" s="0" t="n">
        <f aca="false">AS588-AR588</f>
        <v>369078.069977403</v>
      </c>
      <c r="AU588" s="0" t="n">
        <f aca="true">RAND()</f>
        <v>0.925705658705168</v>
      </c>
      <c r="AV588" s="0" t="n">
        <f aca="true">RAND()</f>
        <v>0.84694278903958</v>
      </c>
      <c r="AW588" s="0" t="n">
        <f aca="true">RAND()</f>
        <v>0.712953686908992</v>
      </c>
      <c r="AX588" s="0" t="n">
        <f aca="true">RAND()</f>
        <v>0.698090632889298</v>
      </c>
      <c r="AY588" s="0" t="n">
        <f aca="true">RAND()</f>
        <v>0.625225704075868</v>
      </c>
      <c r="AZ588" s="0" t="n">
        <f aca="true">RAND()</f>
        <v>0.568122615003141</v>
      </c>
    </row>
    <row r="589" customFormat="false" ht="15" hidden="false" customHeight="false" outlineLevel="0" collapsed="false">
      <c r="AK589" s="0" t="n">
        <v>576</v>
      </c>
      <c r="AL589" s="0" t="n">
        <f aca="false">IFERROR(IF(AU589&lt;($AM$6-$AL$6)/($AN$6-$AL$6),$AL$6+SQRT(AU589*($AN$6-$AL$6)*($AM$6-$AL$6)),$AN$6-SQRT((1-AU589)*($AN$6-$AL$6)*($AN$6-$AM$6))),$AM$6)</f>
        <v>4.29591897010844</v>
      </c>
      <c r="AM589" s="0" t="n">
        <f aca="false">IFERROR(IF(AV589&lt;($AM$7-$AL$7)/($AN$7-$AL$7),$AL$7+SQRT(AV589*($AN$7-$AL$7)*($AM$7-$AL$7)),$AN$7-SQRT((1-AV589)*($AN$7-$AL$7)*($AN$7-$AM$7))),$AM$7)</f>
        <v>0.93282634573518</v>
      </c>
      <c r="AN589" s="0" t="n">
        <f aca="false">IFERROR(IF(AW589&lt;($AM$8-$AL$8)/($AN$8-$AL$8),$AL$8+SQRT(AW589*($AN$8-$AL$8)*($AM$8-$AL$8)),$AN$8-SQRT((1-AW589)*($AN$8-$AL$8)*($AN$8-$AM$8))),$AM$8)</f>
        <v>1.0410309083108</v>
      </c>
      <c r="AO589" s="0" t="n">
        <f aca="false">IFERROR(IF(AX589&lt;($AM$9-$AL$9)/($AN$9-$AL$9),$AL$9+SQRT(AX589*($AN$9-$AL$9)*($AM$9-$AL$9)),$AN$9-SQRT((1-AX589)*($AN$9-$AL$9)*($AN$9-$AM$9))),$AM$9)</f>
        <v>0.96564928858543</v>
      </c>
      <c r="AP589" s="0" t="n">
        <f aca="false">IFERROR(IF(AY589&lt;($AM$10-$AL$10)/($AN$10-$AL$10),$AL$10+SQRT(AY589*($AN$10-$AL$10)*($AM$10-$AL$10)),$AN$10-SQRT((1-AY589)*($AN$10-$AL$10)*($AN$10-$AM$10))),$AM$10)</f>
        <v>0.891516782002918</v>
      </c>
      <c r="AQ589" s="0" t="n">
        <f aca="false">IFERROR(IF(AZ589&lt;($AM$11-$AL$11)/($AN$11-$AL$11),$AL$11+SQRT(AZ589*($AN$11-$AL$11)*($AM$11-$AL$11)),$AN$11-SQRT((1-AZ589)*($AN$11-$AL$11)*($AN$11-$AM$11))),$AM$11)</f>
        <v>0.775196697211717</v>
      </c>
      <c r="AR589" s="0" t="n">
        <f aca="false">SUMPRODUCT((B24:B31&lt;=$B$6)*(C24:C31*AM589+D24:D31*AO589*$B$8*AQ589)/(1+AL589/100)^B24:B31)+C32*AM589*AP589/(1+AL589/100)^$B$6</f>
        <v>7610310.14702033</v>
      </c>
      <c r="AS589" s="0" t="n">
        <f aca="false">SUMPRODUCT((K24:K26&lt;=$B$6)*(L24:L26*AN589+M24:M26*AO589*$B$8*AQ589)/(1+AL589/100)^K24:K26)+L27*AN589*AP589/(1+AL589/100)^$B$6</f>
        <v>8554659.3747918</v>
      </c>
      <c r="AT589" s="0" t="n">
        <f aca="false">AS589-AR589</f>
        <v>944349.227771465</v>
      </c>
      <c r="AU589" s="0" t="n">
        <f aca="true">RAND()</f>
        <v>0.634397289189029</v>
      </c>
      <c r="AV589" s="0" t="n">
        <f aca="true">RAND()</f>
        <v>0.196031534681795</v>
      </c>
      <c r="AW589" s="0" t="n">
        <f aca="true">RAND()</f>
        <v>0.611839277498588</v>
      </c>
      <c r="AX589" s="0" t="n">
        <f aca="true">RAND()</f>
        <v>0.289105679946823</v>
      </c>
      <c r="AY589" s="0" t="n">
        <f aca="true">RAND()</f>
        <v>0.613141562359682</v>
      </c>
      <c r="AZ589" s="0" t="n">
        <f aca="true">RAND()</f>
        <v>0.793728469614202</v>
      </c>
    </row>
    <row r="590" customFormat="false" ht="15" hidden="false" customHeight="false" outlineLevel="0" collapsed="false">
      <c r="AK590" s="0" t="n">
        <v>577</v>
      </c>
      <c r="AL590" s="0" t="n">
        <f aca="false">IFERROR(IF(AU590&lt;($AM$6-$AL$6)/($AN$6-$AL$6),$AL$6+SQRT(AU590*($AN$6-$AL$6)*($AM$6-$AL$6)),$AN$6-SQRT((1-AU590)*($AN$6-$AL$6)*($AN$6-$AM$6))),$AM$6)</f>
        <v>3.2284412063861</v>
      </c>
      <c r="AM590" s="0" t="n">
        <f aca="false">IFERROR(IF(AV590&lt;($AM$7-$AL$7)/($AN$7-$AL$7),$AL$7+SQRT(AV590*($AN$7-$AL$7)*($AM$7-$AL$7)),$AN$7-SQRT((1-AV590)*($AN$7-$AL$7)*($AN$7-$AM$7))),$AM$7)</f>
        <v>0.983154878764326</v>
      </c>
      <c r="AN590" s="0" t="n">
        <f aca="false">IFERROR(IF(AW590&lt;($AM$8-$AL$8)/($AN$8-$AL$8),$AL$8+SQRT(AW590*($AN$8-$AL$8)*($AM$8-$AL$8)),$AN$8-SQRT((1-AW590)*($AN$8-$AL$8)*($AN$8-$AM$8))),$AM$8)</f>
        <v>1.24044045334325</v>
      </c>
      <c r="AO590" s="0" t="n">
        <f aca="false">IFERROR(IF(AX590&lt;($AM$9-$AL$9)/($AN$9-$AL$9),$AL$9+SQRT(AX590*($AN$9-$AL$9)*($AM$9-$AL$9)),$AN$9-SQRT((1-AX590)*($AN$9-$AL$9)*($AN$9-$AM$9))),$AM$9)</f>
        <v>1.40903061030399</v>
      </c>
      <c r="AP590" s="0" t="n">
        <f aca="false">IFERROR(IF(AY590&lt;($AM$10-$AL$10)/($AN$10-$AL$10),$AL$10+SQRT(AY590*($AN$10-$AL$10)*($AM$10-$AL$10)),$AN$10-SQRT((1-AY590)*($AN$10-$AL$10)*($AN$10-$AM$10))),$AM$10)</f>
        <v>0.827014545409813</v>
      </c>
      <c r="AQ590" s="0" t="n">
        <f aca="false">IFERROR(IF(AZ590&lt;($AM$11-$AL$11)/($AN$11-$AL$11),$AL$11+SQRT(AZ590*($AN$11-$AL$11)*($AM$11-$AL$11)),$AN$11-SQRT((1-AZ590)*($AN$11-$AL$11)*($AN$11-$AM$11))),$AM$11)</f>
        <v>0.777941850140274</v>
      </c>
      <c r="AR590" s="0" t="n">
        <f aca="false">SUMPRODUCT((B24:B31&lt;=$B$6)*(C24:C31*AM590+D24:D31*AO590*$B$8*AQ590)/(1+AL590/100)^B24:B31)+C32*AM590*AP590/(1+AL590/100)^$B$6</f>
        <v>8597736.93183799</v>
      </c>
      <c r="AS590" s="0" t="n">
        <f aca="false">SUMPRODUCT((K24:K26&lt;=$B$6)*(L24:L26*AN590+M24:M26*AO590*$B$8*AQ590)/(1+AL590/100)^K24:K26)+L27*AN590*AP590/(1+AL590/100)^$B$6</f>
        <v>10155855.2445143</v>
      </c>
      <c r="AT590" s="0" t="n">
        <f aca="false">AS590-AR590</f>
        <v>1558118.31267633</v>
      </c>
      <c r="AU590" s="0" t="n">
        <f aca="true">RAND()</f>
        <v>0.288767213315685</v>
      </c>
      <c r="AV590" s="0" t="n">
        <f aca="true">RAND()</f>
        <v>0.372730106835277</v>
      </c>
      <c r="AW590" s="0" t="n">
        <f aca="true">RAND()</f>
        <v>0.999187689490822</v>
      </c>
      <c r="AX590" s="0" t="n">
        <f aca="true">RAND()</f>
        <v>0.767170120294884</v>
      </c>
      <c r="AY590" s="0" t="n">
        <f aca="true">RAND()</f>
        <v>0.427754051638347</v>
      </c>
      <c r="AZ590" s="0" t="n">
        <f aca="true">RAND()</f>
        <v>0.798735420738267</v>
      </c>
    </row>
    <row r="591" customFormat="false" ht="15" hidden="false" customHeight="false" outlineLevel="0" collapsed="false">
      <c r="AK591" s="0" t="n">
        <v>578</v>
      </c>
      <c r="AL591" s="0" t="n">
        <f aca="false">IFERROR(IF(AU591&lt;($AM$6-$AL$6)/($AN$6-$AL$6),$AL$6+SQRT(AU591*($AN$6-$AL$6)*($AM$6-$AL$6)),$AN$6-SQRT((1-AU591)*($AN$6-$AL$6)*($AN$6-$AM$6))),$AM$6)</f>
        <v>3.11547704952203</v>
      </c>
      <c r="AM591" s="0" t="n">
        <f aca="false">IFERROR(IF(AV591&lt;($AM$7-$AL$7)/($AN$7-$AL$7),$AL$7+SQRT(AV591*($AN$7-$AL$7)*($AM$7-$AL$7)),$AN$7-SQRT((1-AV591)*($AN$7-$AL$7)*($AN$7-$AM$7))),$AM$7)</f>
        <v>1.12594396189133</v>
      </c>
      <c r="AN591" s="0" t="n">
        <f aca="false">IFERROR(IF(AW591&lt;($AM$8-$AL$8)/($AN$8-$AL$8),$AL$8+SQRT(AW591*($AN$8-$AL$8)*($AM$8-$AL$8)),$AN$8-SQRT((1-AW591)*($AN$8-$AL$8)*($AN$8-$AM$8))),$AM$8)</f>
        <v>0.921880124033474</v>
      </c>
      <c r="AO591" s="0" t="n">
        <f aca="false">IFERROR(IF(AX591&lt;($AM$9-$AL$9)/($AN$9-$AL$9),$AL$9+SQRT(AX591*($AN$9-$AL$9)*($AM$9-$AL$9)),$AN$9-SQRT((1-AX591)*($AN$9-$AL$9)*($AN$9-$AM$9))),$AM$9)</f>
        <v>1.84925896341737</v>
      </c>
      <c r="AP591" s="0" t="n">
        <f aca="false">IFERROR(IF(AY591&lt;($AM$10-$AL$10)/($AN$10-$AL$10),$AL$10+SQRT(AY591*($AN$10-$AL$10)*($AM$10-$AL$10)),$AN$10-SQRT((1-AY591)*($AN$10-$AL$10)*($AN$10-$AM$10))),$AM$10)</f>
        <v>0.627422137430859</v>
      </c>
      <c r="AQ591" s="0" t="n">
        <f aca="false">IFERROR(IF(AZ591&lt;($AM$11-$AL$11)/($AN$11-$AL$11),$AL$11+SQRT(AZ591*($AN$11-$AL$11)*($AM$11-$AL$11)),$AN$11-SQRT((1-AZ591)*($AN$11-$AL$11)*($AN$11-$AM$11))),$AM$11)</f>
        <v>0.727009773339541</v>
      </c>
      <c r="AR591" s="0" t="n">
        <f aca="false">SUMPRODUCT((B24:B31&lt;=$B$6)*(C24:C31*AM591+D24:D31*AO591*$B$8*AQ591)/(1+AL591/100)^B24:B31)+C32*AM591*AP591/(1+AL591/100)^$B$6</f>
        <v>9966102.55905045</v>
      </c>
      <c r="AS591" s="0" t="n">
        <f aca="false">SUMPRODUCT((K24:K26&lt;=$B$6)*(L24:L26*AN591+M24:M26*AO591*$B$8*AQ591)/(1+AL591/100)^K24:K26)+L27*AN591*AP591/(1+AL591/100)^$B$6</f>
        <v>7752217.57637426</v>
      </c>
      <c r="AT591" s="0" t="n">
        <f aca="false">AS591-AR591</f>
        <v>-2213884.98267618</v>
      </c>
      <c r="AU591" s="0" t="n">
        <f aca="true">RAND()</f>
        <v>0.245524072360496</v>
      </c>
      <c r="AV591" s="0" t="n">
        <f aca="true">RAND()</f>
        <v>0.863200883633593</v>
      </c>
      <c r="AW591" s="0" t="n">
        <f aca="true">RAND()</f>
        <v>0.165052940382388</v>
      </c>
      <c r="AX591" s="0" t="n">
        <f aca="true">RAND()</f>
        <v>0.98485142659333</v>
      </c>
      <c r="AY591" s="0" t="n">
        <f aca="true">RAND()</f>
        <v>0.0649456044297944</v>
      </c>
      <c r="AZ591" s="0" t="n">
        <f aca="true">RAND()</f>
        <v>0.695821780195393</v>
      </c>
    </row>
    <row r="592" customFormat="false" ht="15" hidden="false" customHeight="false" outlineLevel="0" collapsed="false">
      <c r="AK592" s="0" t="n">
        <v>579</v>
      </c>
      <c r="AL592" s="0" t="n">
        <f aca="false">IFERROR(IF(AU592&lt;($AM$6-$AL$6)/($AN$6-$AL$6),$AL$6+SQRT(AU592*($AN$6-$AL$6)*($AM$6-$AL$6)),$AN$6-SQRT((1-AU592)*($AN$6-$AL$6)*($AN$6-$AM$6))),$AM$6)</f>
        <v>4.72723361755359</v>
      </c>
      <c r="AM592" s="0" t="n">
        <f aca="false">IFERROR(IF(AV592&lt;($AM$7-$AL$7)/($AN$7-$AL$7),$AL$7+SQRT(AV592*($AN$7-$AL$7)*($AM$7-$AL$7)),$AN$7-SQRT((1-AV592)*($AN$7-$AL$7)*($AN$7-$AM$7))),$AM$7)</f>
        <v>1.11399684144739</v>
      </c>
      <c r="AN592" s="0" t="n">
        <f aca="false">IFERROR(IF(AW592&lt;($AM$8-$AL$8)/($AN$8-$AL$8),$AL$8+SQRT(AW592*($AN$8-$AL$8)*($AM$8-$AL$8)),$AN$8-SQRT((1-AW592)*($AN$8-$AL$8)*($AN$8-$AM$8))),$AM$8)</f>
        <v>1.01958295939375</v>
      </c>
      <c r="AO592" s="0" t="n">
        <f aca="false">IFERROR(IF(AX592&lt;($AM$9-$AL$9)/($AN$9-$AL$9),$AL$9+SQRT(AX592*($AN$9-$AL$9)*($AM$9-$AL$9)),$AN$9-SQRT((1-AX592)*($AN$9-$AL$9)*($AN$9-$AM$9))),$AM$9)</f>
        <v>0.983976244232324</v>
      </c>
      <c r="AP592" s="0" t="n">
        <f aca="false">IFERROR(IF(AY592&lt;($AM$10-$AL$10)/($AN$10-$AL$10),$AL$10+SQRT(AY592*($AN$10-$AL$10)*($AM$10-$AL$10)),$AN$10-SQRT((1-AY592)*($AN$10-$AL$10)*($AN$10-$AM$10))),$AM$10)</f>
        <v>0.781809058220677</v>
      </c>
      <c r="AQ592" s="0" t="n">
        <f aca="false">IFERROR(IF(AZ592&lt;($AM$11-$AL$11)/($AN$11-$AL$11),$AL$11+SQRT(AZ592*($AN$11-$AL$11)*($AM$11-$AL$11)),$AN$11-SQRT((1-AZ592)*($AN$11-$AL$11)*($AN$11-$AM$11))),$AM$11)</f>
        <v>0.60541435835634</v>
      </c>
      <c r="AR592" s="0" t="n">
        <f aca="false">SUMPRODUCT((B24:B31&lt;=$B$6)*(C24:C31*AM592+D24:D31*AO592*$B$8*AQ592)/(1+AL592/100)^B24:B31)+C32*AM592*AP592/(1+AL592/100)^$B$6</f>
        <v>8834343.19579813</v>
      </c>
      <c r="AS592" s="0" t="n">
        <f aca="false">SUMPRODUCT((K24:K26&lt;=$B$6)*(L24:L26*AN592+M24:M26*AO592*$B$8*AQ592)/(1+AL592/100)^K24:K26)+L27*AN592*AP592/(1+AL592/100)^$B$6</f>
        <v>8458099.96283207</v>
      </c>
      <c r="AT592" s="0" t="n">
        <f aca="false">AS592-AR592</f>
        <v>-376243.23296606</v>
      </c>
      <c r="AU592" s="0" t="n">
        <f aca="true">RAND()</f>
        <v>0.741726648541073</v>
      </c>
      <c r="AV592" s="0" t="n">
        <f aca="true">RAND()</f>
        <v>0.835583474344131</v>
      </c>
      <c r="AW592" s="0" t="n">
        <f aca="true">RAND()</f>
        <v>0.528070999095613</v>
      </c>
      <c r="AX592" s="0" t="n">
        <f aca="true">RAND()</f>
        <v>0.312310673308301</v>
      </c>
      <c r="AY592" s="0" t="n">
        <f aca="true">RAND()</f>
        <v>0.3176653811809</v>
      </c>
      <c r="AZ592" s="0" t="n">
        <f aca="true">RAND()</f>
        <v>0.38072624608251</v>
      </c>
    </row>
    <row r="593" customFormat="false" ht="15" hidden="false" customHeight="false" outlineLevel="0" collapsed="false">
      <c r="AK593" s="0" t="n">
        <v>580</v>
      </c>
      <c r="AL593" s="0" t="n">
        <f aca="false">IFERROR(IF(AU593&lt;($AM$6-$AL$6)/($AN$6-$AL$6),$AL$6+SQRT(AU593*($AN$6-$AL$6)*($AM$6-$AL$6)),$AN$6-SQRT((1-AU593)*($AN$6-$AL$6)*($AN$6-$AM$6))),$AM$6)</f>
        <v>4.15506585085362</v>
      </c>
      <c r="AM593" s="0" t="n">
        <f aca="false">IFERROR(IF(AV593&lt;($AM$7-$AL$7)/($AN$7-$AL$7),$AL$7+SQRT(AV593*($AN$7-$AL$7)*($AM$7-$AL$7)),$AN$7-SQRT((1-AV593)*($AN$7-$AL$7)*($AN$7-$AM$7))),$AM$7)</f>
        <v>1.12098196901258</v>
      </c>
      <c r="AN593" s="0" t="n">
        <f aca="false">IFERROR(IF(AW593&lt;($AM$8-$AL$8)/($AN$8-$AL$8),$AL$8+SQRT(AW593*($AN$8-$AL$8)*($AM$8-$AL$8)),$AN$8-SQRT((1-AW593)*($AN$8-$AL$8)*($AN$8-$AM$8))),$AM$8)</f>
        <v>0.981027816473433</v>
      </c>
      <c r="AO593" s="0" t="n">
        <f aca="false">IFERROR(IF(AX593&lt;($AM$9-$AL$9)/($AN$9-$AL$9),$AL$9+SQRT(AX593*($AN$9-$AL$9)*($AM$9-$AL$9)),$AN$9-SQRT((1-AX593)*($AN$9-$AL$9)*($AN$9-$AM$9))),$AM$9)</f>
        <v>1.39824986869827</v>
      </c>
      <c r="AP593" s="0" t="n">
        <f aca="false">IFERROR(IF(AY593&lt;($AM$10-$AL$10)/($AN$10-$AL$10),$AL$10+SQRT(AY593*($AN$10-$AL$10)*($AM$10-$AL$10)),$AN$10-SQRT((1-AY593)*($AN$10-$AL$10)*($AN$10-$AM$10))),$AM$10)</f>
        <v>0.620417668770087</v>
      </c>
      <c r="AQ593" s="0" t="n">
        <f aca="false">IFERROR(IF(AZ593&lt;($AM$11-$AL$11)/($AN$11-$AL$11),$AL$11+SQRT(AZ593*($AN$11-$AL$11)*($AM$11-$AL$11)),$AN$11-SQRT((1-AZ593)*($AN$11-$AL$11)*($AN$11-$AM$11))),$AM$11)</f>
        <v>0.923569111307704</v>
      </c>
      <c r="AR593" s="0" t="n">
        <f aca="false">SUMPRODUCT((B24:B31&lt;=$B$6)*(C24:C31*AM593+D24:D31*AO593*$B$8*AQ593)/(1+AL593/100)^B24:B31)+C32*AM593*AP593/(1+AL593/100)^$B$6</f>
        <v>9340684.82899928</v>
      </c>
      <c r="AS593" s="0" t="n">
        <f aca="false">SUMPRODUCT((K24:K26&lt;=$B$6)*(L24:L26*AN593+M24:M26*AO593*$B$8*AQ593)/(1+AL593/100)^K24:K26)+L27*AN593*AP593/(1+AL593/100)^$B$6</f>
        <v>8268024.63474811</v>
      </c>
      <c r="AT593" s="0" t="n">
        <f aca="false">AS593-AR593</f>
        <v>-1072660.19425117</v>
      </c>
      <c r="AU593" s="0" t="n">
        <f aca="true">RAND()</f>
        <v>0.595317484351038</v>
      </c>
      <c r="AV593" s="0" t="n">
        <f aca="true">RAND()</f>
        <v>0.852038646045585</v>
      </c>
      <c r="AW593" s="0" t="n">
        <f aca="true">RAND()</f>
        <v>0.364123003745988</v>
      </c>
      <c r="AX593" s="0" t="n">
        <f aca="true">RAND()</f>
        <v>0.758597852985565</v>
      </c>
      <c r="AY593" s="0" t="n">
        <f aca="true">RAND()</f>
        <v>0.0580016598080891</v>
      </c>
      <c r="AZ593" s="0" t="n">
        <f aca="true">RAND()</f>
        <v>0.976156405117167</v>
      </c>
    </row>
    <row r="594" customFormat="false" ht="15" hidden="false" customHeight="false" outlineLevel="0" collapsed="false">
      <c r="AK594" s="0" t="n">
        <v>581</v>
      </c>
      <c r="AL594" s="0" t="n">
        <f aca="false">IFERROR(IF(AU594&lt;($AM$6-$AL$6)/($AN$6-$AL$6),$AL$6+SQRT(AU594*($AN$6-$AL$6)*($AM$6-$AL$6)),$AN$6-SQRT((1-AU594)*($AN$6-$AL$6)*($AN$6-$AM$6))),$AM$6)</f>
        <v>3.10486422648771</v>
      </c>
      <c r="AM594" s="0" t="n">
        <f aca="false">IFERROR(IF(AV594&lt;($AM$7-$AL$7)/($AN$7-$AL$7),$AL$7+SQRT(AV594*($AN$7-$AL$7)*($AM$7-$AL$7)),$AN$7-SQRT((1-AV594)*($AN$7-$AL$7)*($AN$7-$AM$7))),$AM$7)</f>
        <v>0.973800940129594</v>
      </c>
      <c r="AN594" s="0" t="n">
        <f aca="false">IFERROR(IF(AW594&lt;($AM$8-$AL$8)/($AN$8-$AL$8),$AL$8+SQRT(AW594*($AN$8-$AL$8)*($AM$8-$AL$8)),$AN$8-SQRT((1-AW594)*($AN$8-$AL$8)*($AN$8-$AM$8))),$AM$8)</f>
        <v>1.16819345291275</v>
      </c>
      <c r="AO594" s="0" t="n">
        <f aca="false">IFERROR(IF(AX594&lt;($AM$9-$AL$9)/($AN$9-$AL$9),$AL$9+SQRT(AX594*($AN$9-$AL$9)*($AM$9-$AL$9)),$AN$9-SQRT((1-AX594)*($AN$9-$AL$9)*($AN$9-$AM$9))),$AM$9)</f>
        <v>0.707603026850972</v>
      </c>
      <c r="AP594" s="0" t="n">
        <f aca="false">IFERROR(IF(AY594&lt;($AM$10-$AL$10)/($AN$10-$AL$10),$AL$10+SQRT(AY594*($AN$10-$AL$10)*($AM$10-$AL$10)),$AN$10-SQRT((1-AY594)*($AN$10-$AL$10)*($AN$10-$AM$10))),$AM$10)</f>
        <v>0.795937217493547</v>
      </c>
      <c r="AQ594" s="0" t="n">
        <f aca="false">IFERROR(IF(AZ594&lt;($AM$11-$AL$11)/($AN$11-$AL$11),$AL$11+SQRT(AZ594*($AN$11-$AL$11)*($AM$11-$AL$11)),$AN$11-SQRT((1-AZ594)*($AN$11-$AL$11)*($AN$11-$AM$11))),$AM$11)</f>
        <v>0.544870679906359</v>
      </c>
      <c r="AR594" s="0" t="n">
        <f aca="false">SUMPRODUCT((B24:B31&lt;=$B$6)*(C24:C31*AM594+D24:D31*AO594*$B$8*AQ594)/(1+AL594/100)^B24:B31)+C32*AM594*AP594/(1+AL594/100)^$B$6</f>
        <v>8366506.79618369</v>
      </c>
      <c r="AS594" s="0" t="n">
        <f aca="false">SUMPRODUCT((K24:K26&lt;=$B$6)*(L24:L26*AN594+M24:M26*AO594*$B$8*AQ594)/(1+AL594/100)^K24:K26)+L27*AN594*AP594/(1+AL594/100)^$B$6</f>
        <v>9507138.33579409</v>
      </c>
      <c r="AT594" s="0" t="n">
        <f aca="false">AS594-AR594</f>
        <v>1140631.5396104</v>
      </c>
      <c r="AU594" s="0" t="n">
        <f aca="true">RAND()</f>
        <v>0.241395865295242</v>
      </c>
      <c r="AV594" s="0" t="n">
        <f aca="true">RAND()</f>
        <v>0.33563074211034</v>
      </c>
      <c r="AW594" s="0" t="n">
        <f aca="true">RAND()</f>
        <v>0.940512789810323</v>
      </c>
      <c r="AX594" s="0" t="n">
        <f aca="true">RAND()</f>
        <v>0.0574653556769139</v>
      </c>
      <c r="AY594" s="0" t="n">
        <f aca="true">RAND()</f>
        <v>0.350315346791291</v>
      </c>
      <c r="AZ594" s="0" t="n">
        <f aca="true">RAND()</f>
        <v>0.244741428072664</v>
      </c>
    </row>
    <row r="595" customFormat="false" ht="15" hidden="false" customHeight="false" outlineLevel="0" collapsed="false">
      <c r="AK595" s="0" t="n">
        <v>582</v>
      </c>
      <c r="AL595" s="0" t="n">
        <f aca="false">IFERROR(IF(AU595&lt;($AM$6-$AL$6)/($AN$6-$AL$6),$AL$6+SQRT(AU595*($AN$6-$AL$6)*($AM$6-$AL$6)),$AN$6-SQRT((1-AU595)*($AN$6-$AL$6)*($AN$6-$AM$6))),$AM$6)</f>
        <v>5.16718403876359</v>
      </c>
      <c r="AM595" s="0" t="n">
        <f aca="false">IFERROR(IF(AV595&lt;($AM$7-$AL$7)/($AN$7-$AL$7),$AL$7+SQRT(AV595*($AN$7-$AL$7)*($AM$7-$AL$7)),$AN$7-SQRT((1-AV595)*($AN$7-$AL$7)*($AN$7-$AM$7))),$AM$7)</f>
        <v>1.0875636328135</v>
      </c>
      <c r="AN595" s="0" t="n">
        <f aca="false">IFERROR(IF(AW595&lt;($AM$8-$AL$8)/($AN$8-$AL$8),$AL$8+SQRT(AW595*($AN$8-$AL$8)*($AM$8-$AL$8)),$AN$8-SQRT((1-AW595)*($AN$8-$AL$8)*($AN$8-$AM$8))),$AM$8)</f>
        <v>1.13877932626585</v>
      </c>
      <c r="AO595" s="0" t="n">
        <f aca="false">IFERROR(IF(AX595&lt;($AM$9-$AL$9)/($AN$9-$AL$9),$AL$9+SQRT(AX595*($AN$9-$AL$9)*($AM$9-$AL$9)),$AN$9-SQRT((1-AX595)*($AN$9-$AL$9)*($AN$9-$AM$9))),$AM$9)</f>
        <v>1.65027034373497</v>
      </c>
      <c r="AP595" s="0" t="n">
        <f aca="false">IFERROR(IF(AY595&lt;($AM$10-$AL$10)/($AN$10-$AL$10),$AL$10+SQRT(AY595*($AN$10-$AL$10)*($AM$10-$AL$10)),$AN$10-SQRT((1-AY595)*($AN$10-$AL$10)*($AN$10-$AM$10))),$AM$10)</f>
        <v>0.780914294446151</v>
      </c>
      <c r="AQ595" s="0" t="n">
        <f aca="false">IFERROR(IF(AZ595&lt;($AM$11-$AL$11)/($AN$11-$AL$11),$AL$11+SQRT(AZ595*($AN$11-$AL$11)*($AM$11-$AL$11)),$AN$11-SQRT((1-AZ595)*($AN$11-$AL$11)*($AN$11-$AM$11))),$AM$11)</f>
        <v>0.781064266561929</v>
      </c>
      <c r="AR595" s="0" t="n">
        <f aca="false">SUMPRODUCT((B24:B31&lt;=$B$6)*(C24:C31*AM595+D24:D31*AO595*$B$8*AQ595)/(1+AL595/100)^B24:B31)+C32*AM595*AP595/(1+AL595/100)^$B$6</f>
        <v>8616336.10599896</v>
      </c>
      <c r="AS595" s="0" t="n">
        <f aca="false">SUMPRODUCT((K24:K26&lt;=$B$6)*(L24:L26*AN595+M24:M26*AO595*$B$8*AQ595)/(1+AL595/100)^K24:K26)+L27*AN595*AP595/(1+AL595/100)^$B$6</f>
        <v>9516183.82687859</v>
      </c>
      <c r="AT595" s="0" t="n">
        <f aca="false">AS595-AR595</f>
        <v>899847.720879639</v>
      </c>
      <c r="AU595" s="0" t="n">
        <f aca="true">RAND()</f>
        <v>0.832039282611853</v>
      </c>
      <c r="AV595" s="0" t="n">
        <f aca="true">RAND()</f>
        <v>0.765461569913342</v>
      </c>
      <c r="AW595" s="0" t="n">
        <f aca="true">RAND()</f>
        <v>0.890044104303313</v>
      </c>
      <c r="AX595" s="0" t="n">
        <f aca="true">RAND()</f>
        <v>0.918459445019164</v>
      </c>
      <c r="AY595" s="0" t="n">
        <f aca="true">RAND()</f>
        <v>0.315651363296714</v>
      </c>
      <c r="AZ595" s="0" t="n">
        <f aca="true">RAND()</f>
        <v>0.804355692342588</v>
      </c>
    </row>
    <row r="596" customFormat="false" ht="15" hidden="false" customHeight="false" outlineLevel="0" collapsed="false">
      <c r="AK596" s="0" t="n">
        <v>583</v>
      </c>
      <c r="AL596" s="0" t="n">
        <f aca="false">IFERROR(IF(AU596&lt;($AM$6-$AL$6)/($AN$6-$AL$6),$AL$6+SQRT(AU596*($AN$6-$AL$6)*($AM$6-$AL$6)),$AN$6-SQRT((1-AU596)*($AN$6-$AL$6)*($AN$6-$AM$6))),$AM$6)</f>
        <v>4.24384781550216</v>
      </c>
      <c r="AM596" s="0" t="n">
        <f aca="false">IFERROR(IF(AV596&lt;($AM$7-$AL$7)/($AN$7-$AL$7),$AL$7+SQRT(AV596*($AN$7-$AL$7)*($AM$7-$AL$7)),$AN$7-SQRT((1-AV596)*($AN$7-$AL$7)*($AN$7-$AM$7))),$AM$7)</f>
        <v>1.0623772681088</v>
      </c>
      <c r="AN596" s="0" t="n">
        <f aca="false">IFERROR(IF(AW596&lt;($AM$8-$AL$8)/($AN$8-$AL$8),$AL$8+SQRT(AW596*($AN$8-$AL$8)*($AM$8-$AL$8)),$AN$8-SQRT((1-AW596)*($AN$8-$AL$8)*($AN$8-$AM$8))),$AM$8)</f>
        <v>0.957876889835592</v>
      </c>
      <c r="AO596" s="0" t="n">
        <f aca="false">IFERROR(IF(AX596&lt;($AM$9-$AL$9)/($AN$9-$AL$9),$AL$9+SQRT(AX596*($AN$9-$AL$9)*($AM$9-$AL$9)),$AN$9-SQRT((1-AX596)*($AN$9-$AL$9)*($AN$9-$AM$9))),$AM$9)</f>
        <v>1.71523455196674</v>
      </c>
      <c r="AP596" s="0" t="n">
        <f aca="false">IFERROR(IF(AY596&lt;($AM$10-$AL$10)/($AN$10-$AL$10),$AL$10+SQRT(AY596*($AN$10-$AL$10)*($AM$10-$AL$10)),$AN$10-SQRT((1-AY596)*($AN$10-$AL$10)*($AN$10-$AM$10))),$AM$10)</f>
        <v>0.958867392142668</v>
      </c>
      <c r="AQ596" s="0" t="n">
        <f aca="false">IFERROR(IF(AZ596&lt;($AM$11-$AL$11)/($AN$11-$AL$11),$AL$11+SQRT(AZ596*($AN$11-$AL$11)*($AM$11-$AL$11)),$AN$11-SQRT((1-AZ596)*($AN$11-$AL$11)*($AN$11-$AM$11))),$AM$11)</f>
        <v>0.627090066518147</v>
      </c>
      <c r="AR596" s="0" t="n">
        <f aca="false">SUMPRODUCT((B24:B31&lt;=$B$6)*(C24:C31*AM596+D24:D31*AO596*$B$8*AQ596)/(1+AL596/100)^B24:B31)+C32*AM596*AP596/(1+AL596/100)^$B$6</f>
        <v>8742529.54838269</v>
      </c>
      <c r="AS596" s="0" t="n">
        <f aca="false">SUMPRODUCT((K24:K26&lt;=$B$6)*(L24:L26*AN596+M24:M26*AO596*$B$8*AQ596)/(1+AL596/100)^K24:K26)+L27*AN596*AP596/(1+AL596/100)^$B$6</f>
        <v>7862462.66472953</v>
      </c>
      <c r="AT596" s="0" t="n">
        <f aca="false">AS596-AR596</f>
        <v>-880066.883653162</v>
      </c>
      <c r="AU596" s="0" t="n">
        <f aca="true">RAND()</f>
        <v>0.620181256794388</v>
      </c>
      <c r="AV596" s="0" t="n">
        <f aca="true">RAND()</f>
        <v>0.687090759801624</v>
      </c>
      <c r="AW596" s="0" t="n">
        <f aca="true">RAND()</f>
        <v>0.276945692712886</v>
      </c>
      <c r="AX596" s="0" t="n">
        <f aca="true">RAND()</f>
        <v>0.945939093070944</v>
      </c>
      <c r="AY596" s="0" t="n">
        <f aca="true">RAND()</f>
        <v>0.842237134287253</v>
      </c>
      <c r="AZ596" s="0" t="n">
        <f aca="true">RAND()</f>
        <v>0.436685353529982</v>
      </c>
    </row>
    <row r="597" customFormat="false" ht="15" hidden="false" customHeight="false" outlineLevel="0" collapsed="false">
      <c r="AK597" s="0" t="n">
        <v>584</v>
      </c>
      <c r="AL597" s="0" t="n">
        <f aca="false">IFERROR(IF(AU597&lt;($AM$6-$AL$6)/($AN$6-$AL$6),$AL$6+SQRT(AU597*($AN$6-$AL$6)*($AM$6-$AL$6)),$AN$6-SQRT((1-AU597)*($AN$6-$AL$6)*($AN$6-$AM$6))),$AM$6)</f>
        <v>2.69702138656784</v>
      </c>
      <c r="AM597" s="0" t="n">
        <f aca="false">IFERROR(IF(AV597&lt;($AM$7-$AL$7)/($AN$7-$AL$7),$AL$7+SQRT(AV597*($AN$7-$AL$7)*($AM$7-$AL$7)),$AN$7-SQRT((1-AV597)*($AN$7-$AL$7)*($AN$7-$AM$7))),$AM$7)</f>
        <v>0.956330779772351</v>
      </c>
      <c r="AN597" s="0" t="n">
        <f aca="false">IFERROR(IF(AW597&lt;($AM$8-$AL$8)/($AN$8-$AL$8),$AL$8+SQRT(AW597*($AN$8-$AL$8)*($AM$8-$AL$8)),$AN$8-SQRT((1-AW597)*($AN$8-$AL$8)*($AN$8-$AM$8))),$AM$8)</f>
        <v>0.85123985907906</v>
      </c>
      <c r="AO597" s="0" t="n">
        <f aca="false">IFERROR(IF(AX597&lt;($AM$9-$AL$9)/($AN$9-$AL$9),$AL$9+SQRT(AX597*($AN$9-$AL$9)*($AM$9-$AL$9)),$AN$9-SQRT((1-AX597)*($AN$9-$AL$9)*($AN$9-$AM$9))),$AM$9)</f>
        <v>1.09448341488864</v>
      </c>
      <c r="AP597" s="0" t="n">
        <f aca="false">IFERROR(IF(AY597&lt;($AM$10-$AL$10)/($AN$10-$AL$10),$AL$10+SQRT(AY597*($AN$10-$AL$10)*($AM$10-$AL$10)),$AN$10-SQRT((1-AY597)*($AN$10-$AL$10)*($AN$10-$AM$10))),$AM$10)</f>
        <v>0.976426732970706</v>
      </c>
      <c r="AQ597" s="0" t="n">
        <f aca="false">IFERROR(IF(AZ597&lt;($AM$11-$AL$11)/($AN$11-$AL$11),$AL$11+SQRT(AZ597*($AN$11-$AL$11)*($AM$11-$AL$11)),$AN$11-SQRT((1-AZ597)*($AN$11-$AL$11)*($AN$11-$AM$11))),$AM$11)</f>
        <v>0.663366550241018</v>
      </c>
      <c r="AR597" s="0" t="n">
        <f aca="false">SUMPRODUCT((B24:B31&lt;=$B$6)*(C24:C31*AM597+D24:D31*AO597*$B$8*AQ597)/(1+AL597/100)^B24:B31)+C32*AM597*AP597/(1+AL597/100)^$B$6</f>
        <v>8509697.98461394</v>
      </c>
      <c r="AS597" s="0" t="n">
        <f aca="false">SUMPRODUCT((K24:K26&lt;=$B$6)*(L24:L26*AN597+M24:M26*AO597*$B$8*AQ597)/(1+AL597/100)^K24:K26)+L27*AN597*AP597/(1+AL597/100)^$B$6</f>
        <v>6798945.89845208</v>
      </c>
      <c r="AT597" s="0" t="n">
        <f aca="false">AS597-AR597</f>
        <v>-1710752.08616185</v>
      </c>
      <c r="AU597" s="0" t="n">
        <f aca="true">RAND()</f>
        <v>0.0971677626665908</v>
      </c>
      <c r="AV597" s="0" t="n">
        <f aca="true">RAND()</f>
        <v>0.271547918935902</v>
      </c>
      <c r="AW597" s="0" t="n">
        <f aca="true">RAND()</f>
        <v>0.0291724795382434</v>
      </c>
      <c r="AX597" s="0" t="n">
        <f aca="true">RAND()</f>
        <v>0.453359809392172</v>
      </c>
      <c r="AY597" s="0" t="n">
        <f aca="true">RAND()</f>
        <v>0.907929727556562</v>
      </c>
      <c r="AZ597" s="0" t="n">
        <f aca="true">RAND()</f>
        <v>0.537460900013744</v>
      </c>
    </row>
    <row r="598" customFormat="false" ht="15" hidden="false" customHeight="false" outlineLevel="0" collapsed="false">
      <c r="AK598" s="0" t="n">
        <v>585</v>
      </c>
      <c r="AL598" s="0" t="n">
        <f aca="false">IFERROR(IF(AU598&lt;($AM$6-$AL$6)/($AN$6-$AL$6),$AL$6+SQRT(AU598*($AN$6-$AL$6)*($AM$6-$AL$6)),$AN$6-SQRT((1-AU598)*($AN$6-$AL$6)*($AN$6-$AM$6))),$AM$6)</f>
        <v>3.29130946719688</v>
      </c>
      <c r="AM598" s="0" t="n">
        <f aca="false">IFERROR(IF(AV598&lt;($AM$7-$AL$7)/($AN$7-$AL$7),$AL$7+SQRT(AV598*($AN$7-$AL$7)*($AM$7-$AL$7)),$AN$7-SQRT((1-AV598)*($AN$7-$AL$7)*($AN$7-$AM$7))),$AM$7)</f>
        <v>1.01397744659009</v>
      </c>
      <c r="AN598" s="0" t="n">
        <f aca="false">IFERROR(IF(AW598&lt;($AM$8-$AL$8)/($AN$8-$AL$8),$AL$8+SQRT(AW598*($AN$8-$AL$8)*($AM$8-$AL$8)),$AN$8-SQRT((1-AW598)*($AN$8-$AL$8)*($AN$8-$AM$8))),$AM$8)</f>
        <v>1.12562357547432</v>
      </c>
      <c r="AO598" s="0" t="n">
        <f aca="false">IFERROR(IF(AX598&lt;($AM$9-$AL$9)/($AN$9-$AL$9),$AL$9+SQRT(AX598*($AN$9-$AL$9)*($AM$9-$AL$9)),$AN$9-SQRT((1-AX598)*($AN$9-$AL$9)*($AN$9-$AM$9))),$AM$9)</f>
        <v>1.06775789700584</v>
      </c>
      <c r="AP598" s="0" t="n">
        <f aca="false">IFERROR(IF(AY598&lt;($AM$10-$AL$10)/($AN$10-$AL$10),$AL$10+SQRT(AY598*($AN$10-$AL$10)*($AM$10-$AL$10)),$AN$10-SQRT((1-AY598)*($AN$10-$AL$10)*($AN$10-$AM$10))),$AM$10)</f>
        <v>0.881174291624868</v>
      </c>
      <c r="AQ598" s="0" t="n">
        <f aca="false">IFERROR(IF(AZ598&lt;($AM$11-$AL$11)/($AN$11-$AL$11),$AL$11+SQRT(AZ598*($AN$11-$AL$11)*($AM$11-$AL$11)),$AN$11-SQRT((1-AZ598)*($AN$11-$AL$11)*($AN$11-$AM$11))),$AM$11)</f>
        <v>0.393029457170358</v>
      </c>
      <c r="AR598" s="0" t="n">
        <f aca="false">SUMPRODUCT((B24:B31&lt;=$B$6)*(C24:C31*AM598+D24:D31*AO598*$B$8*AQ598)/(1+AL598/100)^B24:B31)+C32*AM598*AP598/(1+AL598/100)^$B$6</f>
        <v>8615292.54993441</v>
      </c>
      <c r="AS598" s="0" t="n">
        <f aca="false">SUMPRODUCT((K24:K26&lt;=$B$6)*(L24:L26*AN598+M24:M26*AO598*$B$8*AQ598)/(1+AL598/100)^K24:K26)+L27*AN598*AP598/(1+AL598/100)^$B$6</f>
        <v>9110953.57413034</v>
      </c>
      <c r="AT598" s="0" t="n">
        <f aca="false">AS598-AR598</f>
        <v>495661.024195924</v>
      </c>
      <c r="AU598" s="0" t="n">
        <f aca="true">RAND()</f>
        <v>0.312280726594826</v>
      </c>
      <c r="AV598" s="0" t="n">
        <f aca="true">RAND()</f>
        <v>0.504829815838815</v>
      </c>
      <c r="AW598" s="0" t="n">
        <f aca="true">RAND()</f>
        <v>0.862493377975176</v>
      </c>
      <c r="AX598" s="0" t="n">
        <f aca="true">RAND()</f>
        <v>0.420616440936689</v>
      </c>
      <c r="AY598" s="0" t="n">
        <f aca="true">RAND()</f>
        <v>0.581175362382878</v>
      </c>
      <c r="AZ598" s="0" t="n">
        <f aca="true">RAND()</f>
        <v>0.0353244077608628</v>
      </c>
    </row>
    <row r="599" customFormat="false" ht="15" hidden="false" customHeight="false" outlineLevel="0" collapsed="false">
      <c r="AK599" s="0" t="n">
        <v>586</v>
      </c>
      <c r="AL599" s="0" t="n">
        <f aca="false">IFERROR(IF(AU599&lt;($AM$6-$AL$6)/($AN$6-$AL$6),$AL$6+SQRT(AU599*($AN$6-$AL$6)*($AM$6-$AL$6)),$AN$6-SQRT((1-AU599)*($AN$6-$AL$6)*($AN$6-$AM$6))),$AM$6)</f>
        <v>6.06717761239445</v>
      </c>
      <c r="AM599" s="0" t="n">
        <f aca="false">IFERROR(IF(AV599&lt;($AM$7-$AL$7)/($AN$7-$AL$7),$AL$7+SQRT(AV599*($AN$7-$AL$7)*($AM$7-$AL$7)),$AN$7-SQRT((1-AV599)*($AN$7-$AL$7)*($AN$7-$AM$7))),$AM$7)</f>
        <v>1.16064597218628</v>
      </c>
      <c r="AN599" s="0" t="n">
        <f aca="false">IFERROR(IF(AW599&lt;($AM$8-$AL$8)/($AN$8-$AL$8),$AL$8+SQRT(AW599*($AN$8-$AL$8)*($AM$8-$AL$8)),$AN$8-SQRT((1-AW599)*($AN$8-$AL$8)*($AN$8-$AM$8))),$AM$8)</f>
        <v>0.944212661608812</v>
      </c>
      <c r="AO599" s="0" t="n">
        <f aca="false">IFERROR(IF(AX599&lt;($AM$9-$AL$9)/($AN$9-$AL$9),$AL$9+SQRT(AX599*($AN$9-$AL$9)*($AM$9-$AL$9)),$AN$9-SQRT((1-AX599)*($AN$9-$AL$9)*($AN$9-$AM$9))),$AM$9)</f>
        <v>0.646457594460689</v>
      </c>
      <c r="AP599" s="0" t="n">
        <f aca="false">IFERROR(IF(AY599&lt;($AM$10-$AL$10)/($AN$10-$AL$10),$AL$10+SQRT(AY599*($AN$10-$AL$10)*($AM$10-$AL$10)),$AN$10-SQRT((1-AY599)*($AN$10-$AL$10)*($AN$10-$AM$10))),$AM$10)</f>
        <v>0.759415337564493</v>
      </c>
      <c r="AQ599" s="0" t="n">
        <f aca="false">IFERROR(IF(AZ599&lt;($AM$11-$AL$11)/($AN$11-$AL$11),$AL$11+SQRT(AZ599*($AN$11-$AL$11)*($AM$11-$AL$11)),$AN$11-SQRT((1-AZ599)*($AN$11-$AL$11)*($AN$11-$AM$11))),$AM$11)</f>
        <v>0.674828332535205</v>
      </c>
      <c r="AR599" s="0" t="n">
        <f aca="false">SUMPRODUCT((B24:B31&lt;=$B$6)*(C24:C31*AM599+D24:D31*AO599*$B$8*AQ599)/(1+AL599/100)^B24:B31)+C32*AM599*AP599/(1+AL599/100)^$B$6</f>
        <v>8652422.42408875</v>
      </c>
      <c r="AS599" s="0" t="n">
        <f aca="false">SUMPRODUCT((K24:K26&lt;=$B$6)*(L24:L26*AN599+M24:M26*AO599*$B$8*AQ599)/(1+AL599/100)^K24:K26)+L27*AN599*AP599/(1+AL599/100)^$B$6</f>
        <v>7885979.84521077</v>
      </c>
      <c r="AT599" s="0" t="n">
        <f aca="false">AS599-AR599</f>
        <v>-766442.578877974</v>
      </c>
      <c r="AU599" s="0" t="n">
        <f aca="true">RAND()</f>
        <v>0.956492119659094</v>
      </c>
      <c r="AV599" s="0" t="n">
        <f aca="true">RAND()</f>
        <v>0.929029846341903</v>
      </c>
      <c r="AW599" s="0" t="n">
        <f aca="true">RAND()</f>
        <v>0.231081019647752</v>
      </c>
      <c r="AX599" s="0" t="n">
        <f aca="true">RAND()</f>
        <v>0.0285997693002822</v>
      </c>
      <c r="AY599" s="0" t="n">
        <f aca="true">RAND()</f>
        <v>0.269185269454799</v>
      </c>
      <c r="AZ599" s="0" t="n">
        <f aca="true">RAND()</f>
        <v>0.568421986441488</v>
      </c>
    </row>
    <row r="600" customFormat="false" ht="15" hidden="false" customHeight="false" outlineLevel="0" collapsed="false">
      <c r="AK600" s="0" t="n">
        <v>587</v>
      </c>
      <c r="AL600" s="0" t="n">
        <f aca="false">IFERROR(IF(AU600&lt;($AM$6-$AL$6)/($AN$6-$AL$6),$AL$6+SQRT(AU600*($AN$6-$AL$6)*($AM$6-$AL$6)),$AN$6-SQRT((1-AU600)*($AN$6-$AL$6)*($AN$6-$AM$6))),$AM$6)</f>
        <v>3.22776331517374</v>
      </c>
      <c r="AM600" s="0" t="n">
        <f aca="false">IFERROR(IF(AV600&lt;($AM$7-$AL$7)/($AN$7-$AL$7),$AL$7+SQRT(AV600*($AN$7-$AL$7)*($AM$7-$AL$7)),$AN$7-SQRT((1-AV600)*($AN$7-$AL$7)*($AN$7-$AM$7))),$AM$7)</f>
        <v>0.981222757797205</v>
      </c>
      <c r="AN600" s="0" t="n">
        <f aca="false">IFERROR(IF(AW600&lt;($AM$8-$AL$8)/($AN$8-$AL$8),$AL$8+SQRT(AW600*($AN$8-$AL$8)*($AM$8-$AL$8)),$AN$8-SQRT((1-AW600)*($AN$8-$AL$8)*($AN$8-$AM$8))),$AM$8)</f>
        <v>0.855783122220624</v>
      </c>
      <c r="AO600" s="0" t="n">
        <f aca="false">IFERROR(IF(AX600&lt;($AM$9-$AL$9)/($AN$9-$AL$9),$AL$9+SQRT(AX600*($AN$9-$AL$9)*($AM$9-$AL$9)),$AN$9-SQRT((1-AX600)*($AN$9-$AL$9)*($AN$9-$AM$9))),$AM$9)</f>
        <v>1.32375676830398</v>
      </c>
      <c r="AP600" s="0" t="n">
        <f aca="false">IFERROR(IF(AY600&lt;($AM$10-$AL$10)/($AN$10-$AL$10),$AL$10+SQRT(AY600*($AN$10-$AL$10)*($AM$10-$AL$10)),$AN$10-SQRT((1-AY600)*($AN$10-$AL$10)*($AN$10-$AM$10))),$AM$10)</f>
        <v>0.783010783754151</v>
      </c>
      <c r="AQ600" s="0" t="n">
        <f aca="false">IFERROR(IF(AZ600&lt;($AM$11-$AL$11)/($AN$11-$AL$11),$AL$11+SQRT(AZ600*($AN$11-$AL$11)*($AM$11-$AL$11)),$AN$11-SQRT((1-AZ600)*($AN$11-$AL$11)*($AN$11-$AM$11))),$AM$11)</f>
        <v>0.510160219276119</v>
      </c>
      <c r="AR600" s="0" t="n">
        <f aca="false">SUMPRODUCT((B24:B31&lt;=$B$6)*(C24:C31*AM600+D24:D31*AO600*$B$8*AQ600)/(1+AL600/100)^B24:B31)+C32*AM600*AP600/(1+AL600/100)^$B$6</f>
        <v>8459211.56469253</v>
      </c>
      <c r="AS600" s="0" t="n">
        <f aca="false">SUMPRODUCT((K24:K26&lt;=$B$6)*(L24:L26*AN600+M24:M26*AO600*$B$8*AQ600)/(1+AL600/100)^K24:K26)+L27*AN600*AP600/(1+AL600/100)^$B$6</f>
        <v>7028044.03872763</v>
      </c>
      <c r="AT600" s="0" t="n">
        <f aca="false">AS600-AR600</f>
        <v>-1431167.5259649</v>
      </c>
      <c r="AU600" s="0" t="n">
        <f aca="true">RAND()</f>
        <v>0.288511519682548</v>
      </c>
      <c r="AV600" s="0" t="n">
        <f aca="true">RAND()</f>
        <v>0.364907643818048</v>
      </c>
      <c r="AW600" s="0" t="n">
        <f aca="true">RAND()</f>
        <v>0.034575074718679</v>
      </c>
      <c r="AX600" s="0" t="n">
        <f aca="true">RAND()</f>
        <v>0.69513006105688</v>
      </c>
      <c r="AY600" s="0" t="n">
        <f aca="true">RAND()</f>
        <v>0.320380414884555</v>
      </c>
      <c r="AZ600" s="0" t="n">
        <f aca="true">RAND()</f>
        <v>0.180274766392597</v>
      </c>
    </row>
    <row r="601" customFormat="false" ht="15" hidden="false" customHeight="false" outlineLevel="0" collapsed="false">
      <c r="AK601" s="0" t="n">
        <v>588</v>
      </c>
      <c r="AL601" s="0" t="n">
        <f aca="false">IFERROR(IF(AU601&lt;($AM$6-$AL$6)/($AN$6-$AL$6),$AL$6+SQRT(AU601*($AN$6-$AL$6)*($AM$6-$AL$6)),$AN$6-SQRT((1-AU601)*($AN$6-$AL$6)*($AN$6-$AM$6))),$AM$6)</f>
        <v>2.65878864985064</v>
      </c>
      <c r="AM601" s="0" t="n">
        <f aca="false">IFERROR(IF(AV601&lt;($AM$7-$AL$7)/($AN$7-$AL$7),$AL$7+SQRT(AV601*($AN$7-$AL$7)*($AM$7-$AL$7)),$AN$7-SQRT((1-AV601)*($AN$7-$AL$7)*($AN$7-$AM$7))),$AM$7)</f>
        <v>0.974873602917343</v>
      </c>
      <c r="AN601" s="0" t="n">
        <f aca="false">IFERROR(IF(AW601&lt;($AM$8-$AL$8)/($AN$8-$AL$8),$AL$8+SQRT(AW601*($AN$8-$AL$8)*($AM$8-$AL$8)),$AN$8-SQRT((1-AW601)*($AN$8-$AL$8)*($AN$8-$AM$8))),$AM$8)</f>
        <v>0.921991700380944</v>
      </c>
      <c r="AO601" s="0" t="n">
        <f aca="false">IFERROR(IF(AX601&lt;($AM$9-$AL$9)/($AN$9-$AL$9),$AL$9+SQRT(AX601*($AN$9-$AL$9)*($AM$9-$AL$9)),$AN$9-SQRT((1-AX601)*($AN$9-$AL$9)*($AN$9-$AM$9))),$AM$9)</f>
        <v>0.582437894497637</v>
      </c>
      <c r="AP601" s="0" t="n">
        <f aca="false">IFERROR(IF(AY601&lt;($AM$10-$AL$10)/($AN$10-$AL$10),$AL$10+SQRT(AY601*($AN$10-$AL$10)*($AM$10-$AL$10)),$AN$10-SQRT((1-AY601)*($AN$10-$AL$10)*($AN$10-$AM$10))),$AM$10)</f>
        <v>0.839115900937254</v>
      </c>
      <c r="AQ601" s="0" t="n">
        <f aca="false">IFERROR(IF(AZ601&lt;($AM$11-$AL$11)/($AN$11-$AL$11),$AL$11+SQRT(AZ601*($AN$11-$AL$11)*($AM$11-$AL$11)),$AN$11-SQRT((1-AZ601)*($AN$11-$AL$11)*($AN$11-$AM$11))),$AM$11)</f>
        <v>0.49796527111325</v>
      </c>
      <c r="AR601" s="0" t="n">
        <f aca="false">SUMPRODUCT((B24:B31&lt;=$B$6)*(C24:C31*AM601+D24:D31*AO601*$B$8*AQ601)/(1+AL601/100)^B24:B31)+C32*AM601*AP601/(1+AL601/100)^$B$6</f>
        <v>8564451.61268446</v>
      </c>
      <c r="AS601" s="0" t="n">
        <f aca="false">SUMPRODUCT((K24:K26&lt;=$B$6)*(L24:L26*AN601+M24:M26*AO601*$B$8*AQ601)/(1+AL601/100)^K24:K26)+L27*AN601*AP601/(1+AL601/100)^$B$6</f>
        <v>7416777.15767744</v>
      </c>
      <c r="AT601" s="0" t="n">
        <f aca="false">AS601-AR601</f>
        <v>-1147674.45500703</v>
      </c>
      <c r="AU601" s="0" t="n">
        <f aca="true">RAND()</f>
        <v>0.0868004970344064</v>
      </c>
      <c r="AV601" s="0" t="n">
        <f aca="true">RAND()</f>
        <v>0.339786411081029</v>
      </c>
      <c r="AW601" s="0" t="n">
        <f aca="true">RAND()</f>
        <v>0.165355277353711</v>
      </c>
      <c r="AX601" s="0" t="n">
        <f aca="true">RAND()</f>
        <v>0.00906134193227138</v>
      </c>
      <c r="AY601" s="0" t="n">
        <f aca="true">RAND()</f>
        <v>0.459998377073943</v>
      </c>
      <c r="AZ601" s="0" t="n">
        <f aca="true">RAND()</f>
        <v>0.159960198232419</v>
      </c>
    </row>
    <row r="602" customFormat="false" ht="15" hidden="false" customHeight="false" outlineLevel="0" collapsed="false">
      <c r="AK602" s="0" t="n">
        <v>589</v>
      </c>
      <c r="AL602" s="0" t="n">
        <f aca="false">IFERROR(IF(AU602&lt;($AM$6-$AL$6)/($AN$6-$AL$6),$AL$6+SQRT(AU602*($AN$6-$AL$6)*($AM$6-$AL$6)),$AN$6-SQRT((1-AU602)*($AN$6-$AL$6)*($AN$6-$AM$6))),$AM$6)</f>
        <v>3.10599078048364</v>
      </c>
      <c r="AM602" s="0" t="n">
        <f aca="false">IFERROR(IF(AV602&lt;($AM$7-$AL$7)/($AN$7-$AL$7),$AL$7+SQRT(AV602*($AN$7-$AL$7)*($AM$7-$AL$7)),$AN$7-SQRT((1-AV602)*($AN$7-$AL$7)*($AN$7-$AM$7))),$AM$7)</f>
        <v>1.110684978783</v>
      </c>
      <c r="AN602" s="0" t="n">
        <f aca="false">IFERROR(IF(AW602&lt;($AM$8-$AL$8)/($AN$8-$AL$8),$AL$8+SQRT(AW602*($AN$8-$AL$8)*($AM$8-$AL$8)),$AN$8-SQRT((1-AW602)*($AN$8-$AL$8)*($AN$8-$AM$8))),$AM$8)</f>
        <v>0.921854728703373</v>
      </c>
      <c r="AO602" s="0" t="n">
        <f aca="false">IFERROR(IF(AX602&lt;($AM$9-$AL$9)/($AN$9-$AL$9),$AL$9+SQRT(AX602*($AN$9-$AL$9)*($AM$9-$AL$9)),$AN$9-SQRT((1-AX602)*($AN$9-$AL$9)*($AN$9-$AM$9))),$AM$9)</f>
        <v>1.17757564153707</v>
      </c>
      <c r="AP602" s="0" t="n">
        <f aca="false">IFERROR(IF(AY602&lt;($AM$10-$AL$10)/($AN$10-$AL$10),$AL$10+SQRT(AY602*($AN$10-$AL$10)*($AM$10-$AL$10)),$AN$10-SQRT((1-AY602)*($AN$10-$AL$10)*($AN$10-$AM$10))),$AM$10)</f>
        <v>0.904049950073803</v>
      </c>
      <c r="AQ602" s="0" t="n">
        <f aca="false">IFERROR(IF(AZ602&lt;($AM$11-$AL$11)/($AN$11-$AL$11),$AL$11+SQRT(AZ602*($AN$11-$AL$11)*($AM$11-$AL$11)),$AN$11-SQRT((1-AZ602)*($AN$11-$AL$11)*($AN$11-$AM$11))),$AM$11)</f>
        <v>0.633063241455931</v>
      </c>
      <c r="AR602" s="0" t="n">
        <f aca="false">SUMPRODUCT((B24:B31&lt;=$B$6)*(C24:C31*AM602+D24:D31*AO602*$B$8*AQ602)/(1+AL602/100)^B24:B31)+C32*AM602*AP602/(1+AL602/100)^$B$6</f>
        <v>9622376.50982897</v>
      </c>
      <c r="AS602" s="0" t="n">
        <f aca="false">SUMPRODUCT((K24:K26&lt;=$B$6)*(L24:L26*AN602+M24:M26*AO602*$B$8*AQ602)/(1+AL602/100)^K24:K26)+L27*AN602*AP602/(1+AL602/100)^$B$6</f>
        <v>7469135.3660594</v>
      </c>
      <c r="AT602" s="0" t="n">
        <f aca="false">AS602-AR602</f>
        <v>-2153241.14376957</v>
      </c>
      <c r="AU602" s="0" t="n">
        <f aca="true">RAND()</f>
        <v>0.24183460991608</v>
      </c>
      <c r="AV602" s="0" t="n">
        <f aca="true">RAND()</f>
        <v>0.827478443229397</v>
      </c>
      <c r="AW602" s="0" t="n">
        <f aca="true">RAND()</f>
        <v>0.164984165637474</v>
      </c>
      <c r="AX602" s="0" t="n">
        <f aca="true">RAND()</f>
        <v>0.54907878307123</v>
      </c>
      <c r="AY602" s="0" t="n">
        <f aca="true">RAND()</f>
        <v>0.653025448618569</v>
      </c>
      <c r="AZ602" s="0" t="n">
        <f aca="true">RAND()</f>
        <v>0.452780093098498</v>
      </c>
    </row>
    <row r="603" customFormat="false" ht="15" hidden="false" customHeight="false" outlineLevel="0" collapsed="false">
      <c r="AK603" s="0" t="n">
        <v>590</v>
      </c>
      <c r="AL603" s="0" t="n">
        <f aca="false">IFERROR(IF(AU603&lt;($AM$6-$AL$6)/($AN$6-$AL$6),$AL$6+SQRT(AU603*($AN$6-$AL$6)*($AM$6-$AL$6)),$AN$6-SQRT((1-AU603)*($AN$6-$AL$6)*($AN$6-$AM$6))),$AM$6)</f>
        <v>4.37519812834532</v>
      </c>
      <c r="AM603" s="0" t="n">
        <f aca="false">IFERROR(IF(AV603&lt;($AM$7-$AL$7)/($AN$7-$AL$7),$AL$7+SQRT(AV603*($AN$7-$AL$7)*($AM$7-$AL$7)),$AN$7-SQRT((1-AV603)*($AN$7-$AL$7)*($AN$7-$AM$7))),$AM$7)</f>
        <v>1.01294309345179</v>
      </c>
      <c r="AN603" s="0" t="n">
        <f aca="false">IFERROR(IF(AW603&lt;($AM$8-$AL$8)/($AN$8-$AL$8),$AL$8+SQRT(AW603*($AN$8-$AL$8)*($AM$8-$AL$8)),$AN$8-SQRT((1-AW603)*($AN$8-$AL$8)*($AN$8-$AM$8))),$AM$8)</f>
        <v>1.06375781963446</v>
      </c>
      <c r="AO603" s="0" t="n">
        <f aca="false">IFERROR(IF(AX603&lt;($AM$9-$AL$9)/($AN$9-$AL$9),$AL$9+SQRT(AX603*($AN$9-$AL$9)*($AM$9-$AL$9)),$AN$9-SQRT((1-AX603)*($AN$9-$AL$9)*($AN$9-$AM$9))),$AM$9)</f>
        <v>1.18105185858352</v>
      </c>
      <c r="AP603" s="0" t="n">
        <f aca="false">IFERROR(IF(AY603&lt;($AM$10-$AL$10)/($AN$10-$AL$10),$AL$10+SQRT(AY603*($AN$10-$AL$10)*($AM$10-$AL$10)),$AN$10-SQRT((1-AY603)*($AN$10-$AL$10)*($AN$10-$AM$10))),$AM$10)</f>
        <v>0.608235569513783</v>
      </c>
      <c r="AQ603" s="0" t="n">
        <f aca="false">IFERROR(IF(AZ603&lt;($AM$11-$AL$11)/($AN$11-$AL$11),$AL$11+SQRT(AZ603*($AN$11-$AL$11)*($AM$11-$AL$11)),$AN$11-SQRT((1-AZ603)*($AN$11-$AL$11)*($AN$11-$AM$11))),$AM$11)</f>
        <v>0.677441412128403</v>
      </c>
      <c r="AR603" s="0" t="n">
        <f aca="false">SUMPRODUCT((B24:B31&lt;=$B$6)*(C24:C31*AM603+D24:D31*AO603*$B$8*AQ603)/(1+AL603/100)^B24:B31)+C32*AM603*AP603/(1+AL603/100)^$B$6</f>
        <v>8250749.74483435</v>
      </c>
      <c r="AS603" s="0" t="n">
        <f aca="false">SUMPRODUCT((K24:K26&lt;=$B$6)*(L24:L26*AN603+M24:M26*AO603*$B$8*AQ603)/(1+AL603/100)^K24:K26)+L27*AN603*AP603/(1+AL603/100)^$B$6</f>
        <v>8926226.68296298</v>
      </c>
      <c r="AT603" s="0" t="n">
        <f aca="false">AS603-AR603</f>
        <v>675476.93812863</v>
      </c>
      <c r="AU603" s="0" t="n">
        <f aca="true">RAND()</f>
        <v>0.655520756727904</v>
      </c>
      <c r="AV603" s="0" t="n">
        <f aca="true">RAND()</f>
        <v>0.500480204958176</v>
      </c>
      <c r="AW603" s="0" t="n">
        <f aca="true">RAND()</f>
        <v>0.691678668912808</v>
      </c>
      <c r="AX603" s="0" t="n">
        <f aca="true">RAND()</f>
        <v>0.552882627780332</v>
      </c>
      <c r="AY603" s="0" t="n">
        <f aca="true">RAND()</f>
        <v>0.0468597540318916</v>
      </c>
      <c r="AZ603" s="0" t="n">
        <f aca="true">RAND()</f>
        <v>0.575330438327677</v>
      </c>
    </row>
    <row r="604" customFormat="false" ht="15" hidden="false" customHeight="false" outlineLevel="0" collapsed="false">
      <c r="AK604" s="0" t="n">
        <v>591</v>
      </c>
      <c r="AL604" s="0" t="n">
        <f aca="false">IFERROR(IF(AU604&lt;($AM$6-$AL$6)/($AN$6-$AL$6),$AL$6+SQRT(AU604*($AN$6-$AL$6)*($AM$6-$AL$6)),$AN$6-SQRT((1-AU604)*($AN$6-$AL$6)*($AN$6-$AM$6))),$AM$6)</f>
        <v>4.16662195001228</v>
      </c>
      <c r="AM604" s="0" t="n">
        <f aca="false">IFERROR(IF(AV604&lt;($AM$7-$AL$7)/($AN$7-$AL$7),$AL$7+SQRT(AV604*($AN$7-$AL$7)*($AM$7-$AL$7)),$AN$7-SQRT((1-AV604)*($AN$7-$AL$7)*($AN$7-$AM$7))),$AM$7)</f>
        <v>0.988762965386463</v>
      </c>
      <c r="AN604" s="0" t="n">
        <f aca="false">IFERROR(IF(AW604&lt;($AM$8-$AL$8)/($AN$8-$AL$8),$AL$8+SQRT(AW604*($AN$8-$AL$8)*($AM$8-$AL$8)),$AN$8-SQRT((1-AW604)*($AN$8-$AL$8)*($AN$8-$AM$8))),$AM$8)</f>
        <v>1.17422268038436</v>
      </c>
      <c r="AO604" s="0" t="n">
        <f aca="false">IFERROR(IF(AX604&lt;($AM$9-$AL$9)/($AN$9-$AL$9),$AL$9+SQRT(AX604*($AN$9-$AL$9)*($AM$9-$AL$9)),$AN$9-SQRT((1-AX604)*($AN$9-$AL$9)*($AN$9-$AM$9))),$AM$9)</f>
        <v>1.18885147944899</v>
      </c>
      <c r="AP604" s="0" t="n">
        <f aca="false">IFERROR(IF(AY604&lt;($AM$10-$AL$10)/($AN$10-$AL$10),$AL$10+SQRT(AY604*($AN$10-$AL$10)*($AM$10-$AL$10)),$AN$10-SQRT((1-AY604)*($AN$10-$AL$10)*($AN$10-$AM$10))),$AM$10)</f>
        <v>0.720192888940113</v>
      </c>
      <c r="AQ604" s="0" t="n">
        <f aca="false">IFERROR(IF(AZ604&lt;($AM$11-$AL$11)/($AN$11-$AL$11),$AL$11+SQRT(AZ604*($AN$11-$AL$11)*($AM$11-$AL$11)),$AN$11-SQRT((1-AZ604)*($AN$11-$AL$11)*($AN$11-$AM$11))),$AM$11)</f>
        <v>0.495147379137851</v>
      </c>
      <c r="AR604" s="0" t="n">
        <f aca="false">SUMPRODUCT((B24:B31&lt;=$B$6)*(C24:C31*AM604+D24:D31*AO604*$B$8*AQ604)/(1+AL604/100)^B24:B31)+C32*AM604*AP604/(1+AL604/100)^$B$6</f>
        <v>8079961.49514806</v>
      </c>
      <c r="AS604" s="0" t="n">
        <f aca="false">SUMPRODUCT((K24:K26&lt;=$B$6)*(L24:L26*AN604+M24:M26*AO604*$B$8*AQ604)/(1+AL604/100)^K24:K26)+L27*AN604*AP604/(1+AL604/100)^$B$6</f>
        <v>9738501.88133379</v>
      </c>
      <c r="AT604" s="0" t="n">
        <f aca="false">AS604-AR604</f>
        <v>1658540.38618573</v>
      </c>
      <c r="AU604" s="0" t="n">
        <f aca="true">RAND()</f>
        <v>0.598598441292388</v>
      </c>
      <c r="AV604" s="0" t="n">
        <f aca="true">RAND()</f>
        <v>0.395905078905456</v>
      </c>
      <c r="AW604" s="0" t="n">
        <f aca="true">RAND()</f>
        <v>0.948958202949946</v>
      </c>
      <c r="AX604" s="0" t="n">
        <f aca="true">RAND()</f>
        <v>0.561358718405269</v>
      </c>
      <c r="AY604" s="0" t="n">
        <f aca="true">RAND()</f>
        <v>0.193939633359171</v>
      </c>
      <c r="AZ604" s="0" t="n">
        <f aca="true">RAND()</f>
        <v>0.155438773813764</v>
      </c>
    </row>
    <row r="605" customFormat="false" ht="15" hidden="false" customHeight="false" outlineLevel="0" collapsed="false">
      <c r="AK605" s="0" t="n">
        <v>592</v>
      </c>
      <c r="AL605" s="0" t="n">
        <f aca="false">IFERROR(IF(AU605&lt;($AM$6-$AL$6)/($AN$6-$AL$6),$AL$6+SQRT(AU605*($AN$6-$AL$6)*($AM$6-$AL$6)),$AN$6-SQRT((1-AU605)*($AN$6-$AL$6)*($AN$6-$AM$6))),$AM$6)</f>
        <v>4.33059834394218</v>
      </c>
      <c r="AM605" s="0" t="n">
        <f aca="false">IFERROR(IF(AV605&lt;($AM$7-$AL$7)/($AN$7-$AL$7),$AL$7+SQRT(AV605*($AN$7-$AL$7)*($AM$7-$AL$7)),$AN$7-SQRT((1-AV605)*($AN$7-$AL$7)*($AN$7-$AM$7))),$AM$7)</f>
        <v>1.10096562847142</v>
      </c>
      <c r="AN605" s="0" t="n">
        <f aca="false">IFERROR(IF(AW605&lt;($AM$8-$AL$8)/($AN$8-$AL$8),$AL$8+SQRT(AW605*($AN$8-$AL$8)*($AM$8-$AL$8)),$AN$8-SQRT((1-AW605)*($AN$8-$AL$8)*($AN$8-$AM$8))),$AM$8)</f>
        <v>0.942449882733131</v>
      </c>
      <c r="AO605" s="0" t="n">
        <f aca="false">IFERROR(IF(AX605&lt;($AM$9-$AL$9)/($AN$9-$AL$9),$AL$9+SQRT(AX605*($AN$9-$AL$9)*($AM$9-$AL$9)),$AN$9-SQRT((1-AX605)*($AN$9-$AL$9)*($AN$9-$AM$9))),$AM$9)</f>
        <v>1.63737640965529</v>
      </c>
      <c r="AP605" s="0" t="n">
        <f aca="false">IFERROR(IF(AY605&lt;($AM$10-$AL$10)/($AN$10-$AL$10),$AL$10+SQRT(AY605*($AN$10-$AL$10)*($AM$10-$AL$10)),$AN$10-SQRT((1-AY605)*($AN$10-$AL$10)*($AN$10-$AM$10))),$AM$10)</f>
        <v>0.788068231371746</v>
      </c>
      <c r="AQ605" s="0" t="n">
        <f aca="false">IFERROR(IF(AZ605&lt;($AM$11-$AL$11)/($AN$11-$AL$11),$AL$11+SQRT(AZ605*($AN$11-$AL$11)*($AM$11-$AL$11)),$AN$11-SQRT((1-AZ605)*($AN$11-$AL$11)*($AN$11-$AM$11))),$AM$11)</f>
        <v>0.767067543117131</v>
      </c>
      <c r="AR605" s="0" t="n">
        <f aca="false">SUMPRODUCT((B24:B31&lt;=$B$6)*(C24:C31*AM605+D24:D31*AO605*$B$8*AQ605)/(1+AL605/100)^B24:B31)+C32*AM605*AP605/(1+AL605/100)^$B$6</f>
        <v>9071903.32899721</v>
      </c>
      <c r="AS605" s="0" t="n">
        <f aca="false">SUMPRODUCT((K24:K26&lt;=$B$6)*(L24:L26*AN605+M24:M26*AO605*$B$8*AQ605)/(1+AL605/100)^K24:K26)+L27*AN605*AP605/(1+AL605/100)^$B$6</f>
        <v>7854417.80146652</v>
      </c>
      <c r="AT605" s="0" t="n">
        <f aca="false">AS605-AR605</f>
        <v>-1217485.52753069</v>
      </c>
      <c r="AU605" s="0" t="n">
        <f aca="true">RAND()</f>
        <v>0.643714739931787</v>
      </c>
      <c r="AV605" s="0" t="n">
        <f aca="true">RAND()</f>
        <v>0.802566720916284</v>
      </c>
      <c r="AW605" s="0" t="n">
        <f aca="true">RAND()</f>
        <v>0.225466323229807</v>
      </c>
      <c r="AX605" s="0" t="n">
        <f aca="true">RAND()</f>
        <v>0.912336087817009</v>
      </c>
      <c r="AY605" s="0" t="n">
        <f aca="true">RAND()</f>
        <v>0.331933223702583</v>
      </c>
      <c r="AZ605" s="0" t="n">
        <f aca="true">RAND()</f>
        <v>0.7785406960429</v>
      </c>
    </row>
    <row r="606" customFormat="false" ht="15" hidden="false" customHeight="false" outlineLevel="0" collapsed="false">
      <c r="AK606" s="0" t="n">
        <v>593</v>
      </c>
      <c r="AL606" s="0" t="n">
        <f aca="false">IFERROR(IF(AU606&lt;($AM$6-$AL$6)/($AN$6-$AL$6),$AL$6+SQRT(AU606*($AN$6-$AL$6)*($AM$6-$AL$6)),$AN$6-SQRT((1-AU606)*($AN$6-$AL$6)*($AN$6-$AM$6))),$AM$6)</f>
        <v>2.87732521088944</v>
      </c>
      <c r="AM606" s="0" t="n">
        <f aca="false">IFERROR(IF(AV606&lt;($AM$7-$AL$7)/($AN$7-$AL$7),$AL$7+SQRT(AV606*($AN$7-$AL$7)*($AM$7-$AL$7)),$AN$7-SQRT((1-AV606)*($AN$7-$AL$7)*($AN$7-$AM$7))),$AM$7)</f>
        <v>0.927518448791134</v>
      </c>
      <c r="AN606" s="0" t="n">
        <f aca="false">IFERROR(IF(AW606&lt;($AM$8-$AL$8)/($AN$8-$AL$8),$AL$8+SQRT(AW606*($AN$8-$AL$8)*($AM$8-$AL$8)),$AN$8-SQRT((1-AW606)*($AN$8-$AL$8)*($AN$8-$AM$8))),$AM$8)</f>
        <v>1.09782758190201</v>
      </c>
      <c r="AO606" s="0" t="n">
        <f aca="false">IFERROR(IF(AX606&lt;($AM$9-$AL$9)/($AN$9-$AL$9),$AL$9+SQRT(AX606*($AN$9-$AL$9)*($AM$9-$AL$9)),$AN$9-SQRT((1-AX606)*($AN$9-$AL$9)*($AN$9-$AM$9))),$AM$9)</f>
        <v>0.78860588756682</v>
      </c>
      <c r="AP606" s="0" t="n">
        <f aca="false">IFERROR(IF(AY606&lt;($AM$10-$AL$10)/($AN$10-$AL$10),$AL$10+SQRT(AY606*($AN$10-$AL$10)*($AM$10-$AL$10)),$AN$10-SQRT((1-AY606)*($AN$10-$AL$10)*($AN$10-$AM$10))),$AM$10)</f>
        <v>0.821806254346322</v>
      </c>
      <c r="AQ606" s="0" t="n">
        <f aca="false">IFERROR(IF(AZ606&lt;($AM$11-$AL$11)/($AN$11-$AL$11),$AL$11+SQRT(AZ606*($AN$11-$AL$11)*($AM$11-$AL$11)),$AN$11-SQRT((1-AZ606)*($AN$11-$AL$11)*($AN$11-$AM$11))),$AM$11)</f>
        <v>0.793346509656141</v>
      </c>
      <c r="AR606" s="0" t="n">
        <f aca="false">SUMPRODUCT((B24:B31&lt;=$B$6)*(C24:C31*AM606+D24:D31*AO606*$B$8*AQ606)/(1+AL606/100)^B24:B31)+C32*AM606*AP606/(1+AL606/100)^$B$6</f>
        <v>8155653.4767327</v>
      </c>
      <c r="AS606" s="0" t="n">
        <f aca="false">SUMPRODUCT((K24:K26&lt;=$B$6)*(L24:L26*AN606+M24:M26*AO606*$B$8*AQ606)/(1+AL606/100)^K24:K26)+L27*AN606*AP606/(1+AL606/100)^$B$6</f>
        <v>8913354.12612016</v>
      </c>
      <c r="AT606" s="0" t="n">
        <f aca="false">AS606-AR606</f>
        <v>757700.649387457</v>
      </c>
      <c r="AU606" s="0" t="n">
        <f aca="true">RAND()</f>
        <v>0.153939905132441</v>
      </c>
      <c r="AV606" s="0" t="n">
        <f aca="true">RAND()</f>
        <v>0.180677275356633</v>
      </c>
      <c r="AW606" s="0" t="n">
        <f aca="true">RAND()</f>
        <v>0.794164934846326</v>
      </c>
      <c r="AX606" s="0" t="n">
        <f aca="true">RAND()</f>
        <v>0.111057811117643</v>
      </c>
      <c r="AY606" s="0" t="n">
        <f aca="true">RAND()</f>
        <v>0.414237061345639</v>
      </c>
      <c r="AZ606" s="0" t="n">
        <f aca="true">RAND()</f>
        <v>0.825691162974289</v>
      </c>
    </row>
    <row r="607" customFormat="false" ht="15" hidden="false" customHeight="false" outlineLevel="0" collapsed="false">
      <c r="AK607" s="0" t="n">
        <v>594</v>
      </c>
      <c r="AL607" s="0" t="n">
        <f aca="false">IFERROR(IF(AU607&lt;($AM$6-$AL$6)/($AN$6-$AL$6),$AL$6+SQRT(AU607*($AN$6-$AL$6)*($AM$6-$AL$6)),$AN$6-SQRT((1-AU607)*($AN$6-$AL$6)*($AN$6-$AM$6))),$AM$6)</f>
        <v>3.89884041617138</v>
      </c>
      <c r="AM607" s="0" t="n">
        <f aca="false">IFERROR(IF(AV607&lt;($AM$7-$AL$7)/($AN$7-$AL$7),$AL$7+SQRT(AV607*($AN$7-$AL$7)*($AM$7-$AL$7)),$AN$7-SQRT((1-AV607)*($AN$7-$AL$7)*($AN$7-$AM$7))),$AM$7)</f>
        <v>0.936604336910789</v>
      </c>
      <c r="AN607" s="0" t="n">
        <f aca="false">IFERROR(IF(AW607&lt;($AM$8-$AL$8)/($AN$8-$AL$8),$AL$8+SQRT(AW607*($AN$8-$AL$8)*($AM$8-$AL$8)),$AN$8-SQRT((1-AW607)*($AN$8-$AL$8)*($AN$8-$AM$8))),$AM$8)</f>
        <v>0.970750899055071</v>
      </c>
      <c r="AO607" s="0" t="n">
        <f aca="false">IFERROR(IF(AX607&lt;($AM$9-$AL$9)/($AN$9-$AL$9),$AL$9+SQRT(AX607*($AN$9-$AL$9)*($AM$9-$AL$9)),$AN$9-SQRT((1-AX607)*($AN$9-$AL$9)*($AN$9-$AM$9))),$AM$9)</f>
        <v>1.17374606860149</v>
      </c>
      <c r="AP607" s="0" t="n">
        <f aca="false">IFERROR(IF(AY607&lt;($AM$10-$AL$10)/($AN$10-$AL$10),$AL$10+SQRT(AY607*($AN$10-$AL$10)*($AM$10-$AL$10)),$AN$10-SQRT((1-AY607)*($AN$10-$AL$10)*($AN$10-$AM$10))),$AM$10)</f>
        <v>0.879234077706564</v>
      </c>
      <c r="AQ607" s="0" t="n">
        <f aca="false">IFERROR(IF(AZ607&lt;($AM$11-$AL$11)/($AN$11-$AL$11),$AL$11+SQRT(AZ607*($AN$11-$AL$11)*($AM$11-$AL$11)),$AN$11-SQRT((1-AZ607)*($AN$11-$AL$11)*($AN$11-$AM$11))),$AM$11)</f>
        <v>0.594749074064859</v>
      </c>
      <c r="AR607" s="0" t="n">
        <f aca="false">SUMPRODUCT((B24:B31&lt;=$B$6)*(C24:C31*AM607+D24:D31*AO607*$B$8*AQ607)/(1+AL607/100)^B24:B31)+C32*AM607*AP607/(1+AL607/100)^$B$6</f>
        <v>7786008.08568875</v>
      </c>
      <c r="AS607" s="0" t="n">
        <f aca="false">SUMPRODUCT((K24:K26&lt;=$B$6)*(L24:L26*AN607+M24:M26*AO607*$B$8*AQ607)/(1+AL607/100)^K24:K26)+L27*AN607*AP607/(1+AL607/100)^$B$6</f>
        <v>7952935.27711422</v>
      </c>
      <c r="AT607" s="0" t="n">
        <f aca="false">AS607-AR607</f>
        <v>166927.191425472</v>
      </c>
      <c r="AU607" s="0" t="n">
        <f aca="true">RAND()</f>
        <v>0.519140461781396</v>
      </c>
      <c r="AV607" s="0" t="n">
        <f aca="true">RAND()</f>
        <v>0.207341609587069</v>
      </c>
      <c r="AW607" s="0" t="n">
        <f aca="true">RAND()</f>
        <v>0.323954105867945</v>
      </c>
      <c r="AX607" s="0" t="n">
        <f aca="true">RAND()</f>
        <v>0.544869627232342</v>
      </c>
      <c r="AY607" s="0" t="n">
        <f aca="true">RAND()</f>
        <v>0.575273942775793</v>
      </c>
      <c r="AZ607" s="0" t="n">
        <f aca="true">RAND()</f>
        <v>0.354600068008538</v>
      </c>
    </row>
    <row r="608" customFormat="false" ht="15" hidden="false" customHeight="false" outlineLevel="0" collapsed="false">
      <c r="AK608" s="0" t="n">
        <v>595</v>
      </c>
      <c r="AL608" s="0" t="n">
        <f aca="false">IFERROR(IF(AU608&lt;($AM$6-$AL$6)/($AN$6-$AL$6),$AL$6+SQRT(AU608*($AN$6-$AL$6)*($AM$6-$AL$6)),$AN$6-SQRT((1-AU608)*($AN$6-$AL$6)*($AN$6-$AM$6))),$AM$6)</f>
        <v>4.76428102633272</v>
      </c>
      <c r="AM608" s="0" t="n">
        <f aca="false">IFERROR(IF(AV608&lt;($AM$7-$AL$7)/($AN$7-$AL$7),$AL$7+SQRT(AV608*($AN$7-$AL$7)*($AM$7-$AL$7)),$AN$7-SQRT((1-AV608)*($AN$7-$AL$7)*($AN$7-$AM$7))),$AM$7)</f>
        <v>1.2248666434993</v>
      </c>
      <c r="AN608" s="0" t="n">
        <f aca="false">IFERROR(IF(AW608&lt;($AM$8-$AL$8)/($AN$8-$AL$8),$AL$8+SQRT(AW608*($AN$8-$AL$8)*($AM$8-$AL$8)),$AN$8-SQRT((1-AW608)*($AN$8-$AL$8)*($AN$8-$AM$8))),$AM$8)</f>
        <v>0.987553521448999</v>
      </c>
      <c r="AO608" s="0" t="n">
        <f aca="false">IFERROR(IF(AX608&lt;($AM$9-$AL$9)/($AN$9-$AL$9),$AL$9+SQRT(AX608*($AN$9-$AL$9)*($AM$9-$AL$9)),$AN$9-SQRT((1-AX608)*($AN$9-$AL$9)*($AN$9-$AM$9))),$AM$9)</f>
        <v>1.14742580526497</v>
      </c>
      <c r="AP608" s="0" t="n">
        <f aca="false">IFERROR(IF(AY608&lt;($AM$10-$AL$10)/($AN$10-$AL$10),$AL$10+SQRT(AY608*($AN$10-$AL$10)*($AM$10-$AL$10)),$AN$10-SQRT((1-AY608)*($AN$10-$AL$10)*($AN$10-$AM$10))),$AM$10)</f>
        <v>0.904925361707325</v>
      </c>
      <c r="AQ608" s="0" t="n">
        <f aca="false">IFERROR(IF(AZ608&lt;($AM$11-$AL$11)/($AN$11-$AL$11),$AL$11+SQRT(AZ608*($AN$11-$AL$11)*($AM$11-$AL$11)),$AN$11-SQRT((1-AZ608)*($AN$11-$AL$11)*($AN$11-$AM$11))),$AM$11)</f>
        <v>0.743445863632976</v>
      </c>
      <c r="AR608" s="0" t="n">
        <f aca="false">SUMPRODUCT((B24:B31&lt;=$B$6)*(C24:C31*AM608+D24:D31*AO608*$B$8*AQ608)/(1+AL608/100)^B24:B31)+C32*AM608*AP608/(1+AL608/100)^$B$6</f>
        <v>9734187.2468188</v>
      </c>
      <c r="AS608" s="0" t="n">
        <f aca="false">SUMPRODUCT((K24:K26&lt;=$B$6)*(L24:L26*AN608+M24:M26*AO608*$B$8*AQ608)/(1+AL608/100)^K24:K26)+L27*AN608*AP608/(1+AL608/100)^$B$6</f>
        <v>8152604.86028917</v>
      </c>
      <c r="AT608" s="0" t="n">
        <f aca="false">AS608-AR608</f>
        <v>-1581582.38652963</v>
      </c>
      <c r="AU608" s="0" t="n">
        <f aca="true">RAND()</f>
        <v>0.750078033539205</v>
      </c>
      <c r="AV608" s="0" t="n">
        <f aca="true">RAND()</f>
        <v>0.994385016808966</v>
      </c>
      <c r="AW608" s="0" t="n">
        <f aca="true">RAND()</f>
        <v>0.390848037865779</v>
      </c>
      <c r="AX608" s="0" t="n">
        <f aca="true">RAND()</f>
        <v>0.515411494981277</v>
      </c>
      <c r="AY608" s="0" t="n">
        <f aca="true">RAND()</f>
        <v>0.655858194215232</v>
      </c>
      <c r="AZ608" s="0" t="n">
        <f aca="true">RAND()</f>
        <v>0.731346837195798</v>
      </c>
    </row>
    <row r="609" customFormat="false" ht="15" hidden="false" customHeight="false" outlineLevel="0" collapsed="false">
      <c r="AK609" s="0" t="n">
        <v>596</v>
      </c>
      <c r="AL609" s="0" t="n">
        <f aca="false">IFERROR(IF(AU609&lt;($AM$6-$AL$6)/($AN$6-$AL$6),$AL$6+SQRT(AU609*($AN$6-$AL$6)*($AM$6-$AL$6)),$AN$6-SQRT((1-AU609)*($AN$6-$AL$6)*($AN$6-$AM$6))),$AM$6)</f>
        <v>4.70542927694104</v>
      </c>
      <c r="AM609" s="0" t="n">
        <f aca="false">IFERROR(IF(AV609&lt;($AM$7-$AL$7)/($AN$7-$AL$7),$AL$7+SQRT(AV609*($AN$7-$AL$7)*($AM$7-$AL$7)),$AN$7-SQRT((1-AV609)*($AN$7-$AL$7)*($AN$7-$AM$7))),$AM$7)</f>
        <v>1.02681589633743</v>
      </c>
      <c r="AN609" s="0" t="n">
        <f aca="false">IFERROR(IF(AW609&lt;($AM$8-$AL$8)/($AN$8-$AL$8),$AL$8+SQRT(AW609*($AN$8-$AL$8)*($AM$8-$AL$8)),$AN$8-SQRT((1-AW609)*($AN$8-$AL$8)*($AN$8-$AM$8))),$AM$8)</f>
        <v>0.999433048690833</v>
      </c>
      <c r="AO609" s="0" t="n">
        <f aca="false">IFERROR(IF(AX609&lt;($AM$9-$AL$9)/($AN$9-$AL$9),$AL$9+SQRT(AX609*($AN$9-$AL$9)*($AM$9-$AL$9)),$AN$9-SQRT((1-AX609)*($AN$9-$AL$9)*($AN$9-$AM$9))),$AM$9)</f>
        <v>1.53153122771299</v>
      </c>
      <c r="AP609" s="0" t="n">
        <f aca="false">IFERROR(IF(AY609&lt;($AM$10-$AL$10)/($AN$10-$AL$10),$AL$10+SQRT(AY609*($AN$10-$AL$10)*($AM$10-$AL$10)),$AN$10-SQRT((1-AY609)*($AN$10-$AL$10)*($AN$10-$AM$10))),$AM$10)</f>
        <v>0.775142834349466</v>
      </c>
      <c r="AQ609" s="0" t="n">
        <f aca="false">IFERROR(IF(AZ609&lt;($AM$11-$AL$11)/($AN$11-$AL$11),$AL$11+SQRT(AZ609*($AN$11-$AL$11)*($AM$11-$AL$11)),$AN$11-SQRT((1-AZ609)*($AN$11-$AL$11)*($AN$11-$AM$11))),$AM$11)</f>
        <v>0.465716406664743</v>
      </c>
      <c r="AR609" s="0" t="n">
        <f aca="false">SUMPRODUCT((B24:B31&lt;=$B$6)*(C24:C31*AM609+D24:D31*AO609*$B$8*AQ609)/(1+AL609/100)^B24:B31)+C32*AM609*AP609/(1+AL609/100)^$B$6</f>
        <v>8192133.6538296</v>
      </c>
      <c r="AS609" s="0" t="n">
        <f aca="false">SUMPRODUCT((K24:K26&lt;=$B$6)*(L24:L26*AN609+M24:M26*AO609*$B$8*AQ609)/(1+AL609/100)^K24:K26)+L27*AN609*AP609/(1+AL609/100)^$B$6</f>
        <v>8303562.38062558</v>
      </c>
      <c r="AT609" s="0" t="n">
        <f aca="false">AS609-AR609</f>
        <v>111428.726795975</v>
      </c>
      <c r="AU609" s="0" t="n">
        <f aca="true">RAND()</f>
        <v>0.736747259844035</v>
      </c>
      <c r="AV609" s="0" t="n">
        <f aca="true">RAND()</f>
        <v>0.557234274420757</v>
      </c>
      <c r="AW609" s="0" t="n">
        <f aca="true">RAND()</f>
        <v>0.44192823233467</v>
      </c>
      <c r="AX609" s="0" t="n">
        <f aca="true">RAND()</f>
        <v>0.853691339594599</v>
      </c>
      <c r="AY609" s="0" t="n">
        <f aca="true">RAND()</f>
        <v>0.30281431717543</v>
      </c>
      <c r="AZ609" s="0" t="n">
        <f aca="true">RAND()</f>
        <v>0.112089499746427</v>
      </c>
    </row>
    <row r="610" customFormat="false" ht="15" hidden="false" customHeight="false" outlineLevel="0" collapsed="false">
      <c r="AK610" s="0" t="n">
        <v>597</v>
      </c>
      <c r="AL610" s="0" t="n">
        <f aca="false">IFERROR(IF(AU610&lt;($AM$6-$AL$6)/($AN$6-$AL$6),$AL$6+SQRT(AU610*($AN$6-$AL$6)*($AM$6-$AL$6)),$AN$6-SQRT((1-AU610)*($AN$6-$AL$6)*($AN$6-$AM$6))),$AM$6)</f>
        <v>2.84916482906368</v>
      </c>
      <c r="AM610" s="0" t="n">
        <f aca="false">IFERROR(IF(AV610&lt;($AM$7-$AL$7)/($AN$7-$AL$7),$AL$7+SQRT(AV610*($AN$7-$AL$7)*($AM$7-$AL$7)),$AN$7-SQRT((1-AV610)*($AN$7-$AL$7)*($AN$7-$AM$7))),$AM$7)</f>
        <v>1.02614426671159</v>
      </c>
      <c r="AN610" s="0" t="n">
        <f aca="false">IFERROR(IF(AW610&lt;($AM$8-$AL$8)/($AN$8-$AL$8),$AL$8+SQRT(AW610*($AN$8-$AL$8)*($AM$8-$AL$8)),$AN$8-SQRT((1-AW610)*($AN$8-$AL$8)*($AN$8-$AM$8))),$AM$8)</f>
        <v>0.834287696406773</v>
      </c>
      <c r="AO610" s="0" t="n">
        <f aca="false">IFERROR(IF(AX610&lt;($AM$9-$AL$9)/($AN$9-$AL$9),$AL$9+SQRT(AX610*($AN$9-$AL$9)*($AM$9-$AL$9)),$AN$9-SQRT((1-AX610)*($AN$9-$AL$9)*($AN$9-$AM$9))),$AM$9)</f>
        <v>0.933542624039791</v>
      </c>
      <c r="AP610" s="0" t="n">
        <f aca="false">IFERROR(IF(AY610&lt;($AM$10-$AL$10)/($AN$10-$AL$10),$AL$10+SQRT(AY610*($AN$10-$AL$10)*($AM$10-$AL$10)),$AN$10-SQRT((1-AY610)*($AN$10-$AL$10)*($AN$10-$AM$10))),$AM$10)</f>
        <v>0.912676493584651</v>
      </c>
      <c r="AQ610" s="0" t="n">
        <f aca="false">IFERROR(IF(AZ610&lt;($AM$11-$AL$11)/($AN$11-$AL$11),$AL$11+SQRT(AZ610*($AN$11-$AL$11)*($AM$11-$AL$11)),$AN$11-SQRT((1-AZ610)*($AN$11-$AL$11)*($AN$11-$AM$11))),$AM$11)</f>
        <v>0.601754424625384</v>
      </c>
      <c r="AR610" s="0" t="n">
        <f aca="false">SUMPRODUCT((B24:B31&lt;=$B$6)*(C24:C31*AM610+D24:D31*AO610*$B$8*AQ610)/(1+AL610/100)^B24:B31)+C32*AM610*AP610/(1+AL610/100)^$B$6</f>
        <v>8984967.92719289</v>
      </c>
      <c r="AS610" s="0" t="n">
        <f aca="false">SUMPRODUCT((K24:K26&lt;=$B$6)*(L24:L26*AN610+M24:M26*AO610*$B$8*AQ610)/(1+AL610/100)^K24:K26)+L27*AN610*AP610/(1+AL610/100)^$B$6</f>
        <v>6712801.61294512</v>
      </c>
      <c r="AT610" s="0" t="n">
        <f aca="false">AS610-AR610</f>
        <v>-2272166.31424778</v>
      </c>
      <c r="AU610" s="0" t="n">
        <f aca="true">RAND()</f>
        <v>0.14421618138375</v>
      </c>
      <c r="AV610" s="0" t="n">
        <f aca="true">RAND()</f>
        <v>0.554565428212505</v>
      </c>
      <c r="AW610" s="0" t="n">
        <f aca="true">RAND()</f>
        <v>0.0130627347209225</v>
      </c>
      <c r="AX610" s="0" t="n">
        <f aca="true">RAND()</f>
        <v>0.25061227581241</v>
      </c>
      <c r="AY610" s="0" t="n">
        <f aca="true">RAND()</f>
        <v>0.681207553429289</v>
      </c>
      <c r="AZ610" s="0" t="n">
        <f aca="true">RAND()</f>
        <v>0.371656052167334</v>
      </c>
    </row>
    <row r="611" customFormat="false" ht="15" hidden="false" customHeight="false" outlineLevel="0" collapsed="false">
      <c r="AK611" s="0" t="n">
        <v>598</v>
      </c>
      <c r="AL611" s="0" t="n">
        <f aca="false">IFERROR(IF(AU611&lt;($AM$6-$AL$6)/($AN$6-$AL$6),$AL$6+SQRT(AU611*($AN$6-$AL$6)*($AM$6-$AL$6)),$AN$6-SQRT((1-AU611)*($AN$6-$AL$6)*($AN$6-$AM$6))),$AM$6)</f>
        <v>2.95270998092074</v>
      </c>
      <c r="AM611" s="0" t="n">
        <f aca="false">IFERROR(IF(AV611&lt;($AM$7-$AL$7)/($AN$7-$AL$7),$AL$7+SQRT(AV611*($AN$7-$AL$7)*($AM$7-$AL$7)),$AN$7-SQRT((1-AV611)*($AN$7-$AL$7)*($AN$7-$AM$7))),$AM$7)</f>
        <v>1.08762248620079</v>
      </c>
      <c r="AN611" s="0" t="n">
        <f aca="false">IFERROR(IF(AW611&lt;($AM$8-$AL$8)/($AN$8-$AL$8),$AL$8+SQRT(AW611*($AN$8-$AL$8)*($AM$8-$AL$8)),$AN$8-SQRT((1-AW611)*($AN$8-$AL$8)*($AN$8-$AM$8))),$AM$8)</f>
        <v>1.02787595754835</v>
      </c>
      <c r="AO611" s="0" t="n">
        <f aca="false">IFERROR(IF(AX611&lt;($AM$9-$AL$9)/($AN$9-$AL$9),$AL$9+SQRT(AX611*($AN$9-$AL$9)*($AM$9-$AL$9)),$AN$9-SQRT((1-AX611)*($AN$9-$AL$9)*($AN$9-$AM$9))),$AM$9)</f>
        <v>1.68114425046512</v>
      </c>
      <c r="AP611" s="0" t="n">
        <f aca="false">IFERROR(IF(AY611&lt;($AM$10-$AL$10)/($AN$10-$AL$10),$AL$10+SQRT(AY611*($AN$10-$AL$10)*($AM$10-$AL$10)),$AN$10-SQRT((1-AY611)*($AN$10-$AL$10)*($AN$10-$AM$10))),$AM$10)</f>
        <v>0.800330361599733</v>
      </c>
      <c r="AQ611" s="0" t="n">
        <f aca="false">IFERROR(IF(AZ611&lt;($AM$11-$AL$11)/($AN$11-$AL$11),$AL$11+SQRT(AZ611*($AN$11-$AL$11)*($AM$11-$AL$11)),$AN$11-SQRT((1-AZ611)*($AN$11-$AL$11)*($AN$11-$AM$11))),$AM$11)</f>
        <v>0.732111434016506</v>
      </c>
      <c r="AR611" s="0" t="n">
        <f aca="false">SUMPRODUCT((B24:B31&lt;=$B$6)*(C24:C31*AM611+D24:D31*AO611*$B$8*AQ611)/(1+AL611/100)^B24:B31)+C32*AM611*AP611/(1+AL611/100)^$B$6</f>
        <v>9679722.48250644</v>
      </c>
      <c r="AS611" s="0" t="n">
        <f aca="false">SUMPRODUCT((K24:K26&lt;=$B$6)*(L24:L26*AN611+M24:M26*AO611*$B$8*AQ611)/(1+AL611/100)^K24:K26)+L27*AN611*AP611/(1+AL611/100)^$B$6</f>
        <v>8449821.64761581</v>
      </c>
      <c r="AT611" s="0" t="n">
        <f aca="false">AS611-AR611</f>
        <v>-1229900.83489062</v>
      </c>
      <c r="AU611" s="0" t="n">
        <f aca="true">RAND()</f>
        <v>0.181531261549199</v>
      </c>
      <c r="AV611" s="0" t="n">
        <f aca="true">RAND()</f>
        <v>0.765631493443449</v>
      </c>
      <c r="AW611" s="0" t="n">
        <f aca="true">RAND()</f>
        <v>0.561430309021664</v>
      </c>
      <c r="AX611" s="0" t="n">
        <f aca="true">RAND()</f>
        <v>0.932220673992366</v>
      </c>
      <c r="AY611" s="0" t="n">
        <f aca="true">RAND()</f>
        <v>0.360793304394505</v>
      </c>
      <c r="AZ611" s="0" t="n">
        <f aca="true">RAND()</f>
        <v>0.707084555980844</v>
      </c>
    </row>
    <row r="612" customFormat="false" ht="15" hidden="false" customHeight="false" outlineLevel="0" collapsed="false">
      <c r="AK612" s="0" t="n">
        <v>599</v>
      </c>
      <c r="AL612" s="0" t="n">
        <f aca="false">IFERROR(IF(AU612&lt;($AM$6-$AL$6)/($AN$6-$AL$6),$AL$6+SQRT(AU612*($AN$6-$AL$6)*($AM$6-$AL$6)),$AN$6-SQRT((1-AU612)*($AN$6-$AL$6)*($AN$6-$AM$6))),$AM$6)</f>
        <v>3.24051266164543</v>
      </c>
      <c r="AM612" s="0" t="n">
        <f aca="false">IFERROR(IF(AV612&lt;($AM$7-$AL$7)/($AN$7-$AL$7),$AL$7+SQRT(AV612*($AN$7-$AL$7)*($AM$7-$AL$7)),$AN$7-SQRT((1-AV612)*($AN$7-$AL$7)*($AN$7-$AM$7))),$AM$7)</f>
        <v>1.00810341684675</v>
      </c>
      <c r="AN612" s="0" t="n">
        <f aca="false">IFERROR(IF(AW612&lt;($AM$8-$AL$8)/($AN$8-$AL$8),$AL$8+SQRT(AW612*($AN$8-$AL$8)*($AM$8-$AL$8)),$AN$8-SQRT((1-AW612)*($AN$8-$AL$8)*($AN$8-$AM$8))),$AM$8)</f>
        <v>1.02487825140558</v>
      </c>
      <c r="AO612" s="0" t="n">
        <f aca="false">IFERROR(IF(AX612&lt;($AM$9-$AL$9)/($AN$9-$AL$9),$AL$9+SQRT(AX612*($AN$9-$AL$9)*($AM$9-$AL$9)),$AN$9-SQRT((1-AX612)*($AN$9-$AL$9)*($AN$9-$AM$9))),$AM$9)</f>
        <v>1.11140425465722</v>
      </c>
      <c r="AP612" s="0" t="n">
        <f aca="false">IFERROR(IF(AY612&lt;($AM$10-$AL$10)/($AN$10-$AL$10),$AL$10+SQRT(AY612*($AN$10-$AL$10)*($AM$10-$AL$10)),$AN$10-SQRT((1-AY612)*($AN$10-$AL$10)*($AN$10-$AM$10))),$AM$10)</f>
        <v>0.980369431841086</v>
      </c>
      <c r="AQ612" s="0" t="n">
        <f aca="false">IFERROR(IF(AZ612&lt;($AM$11-$AL$11)/($AN$11-$AL$11),$AL$11+SQRT(AZ612*($AN$11-$AL$11)*($AM$11-$AL$11)),$AN$11-SQRT((1-AZ612)*($AN$11-$AL$11)*($AN$11-$AM$11))),$AM$11)</f>
        <v>0.884957186562138</v>
      </c>
      <c r="AR612" s="0" t="n">
        <f aca="false">SUMPRODUCT((B24:B31&lt;=$B$6)*(C24:C31*AM612+D24:D31*AO612*$B$8*AQ612)/(1+AL612/100)^B24:B31)+C32*AM612*AP612/(1+AL612/100)^$B$6</f>
        <v>8750098.72154966</v>
      </c>
      <c r="AS612" s="0" t="n">
        <f aca="false">SUMPRODUCT((K24:K26&lt;=$B$6)*(L24:L26*AN612+M24:M26*AO612*$B$8*AQ612)/(1+AL612/100)^K24:K26)+L27*AN612*AP612/(1+AL612/100)^$B$6</f>
        <v>8273817.27433662</v>
      </c>
      <c r="AT612" s="0" t="n">
        <f aca="false">AS612-AR612</f>
        <v>-476281.447213036</v>
      </c>
      <c r="AU612" s="0" t="n">
        <f aca="true">RAND()</f>
        <v>0.293312747637583</v>
      </c>
      <c r="AV612" s="0" t="n">
        <f aca="true">RAND()</f>
        <v>0.479875938300292</v>
      </c>
      <c r="AW612" s="0" t="n">
        <f aca="true">RAND()</f>
        <v>0.549512873864825</v>
      </c>
      <c r="AX612" s="0" t="n">
        <f aca="true">RAND()</f>
        <v>0.473598400905804</v>
      </c>
      <c r="AY612" s="0" t="n">
        <f aca="true">RAND()</f>
        <v>0.923019164189311</v>
      </c>
      <c r="AZ612" s="0" t="n">
        <f aca="true">RAND()</f>
        <v>0.945980208474699</v>
      </c>
    </row>
    <row r="613" customFormat="false" ht="15" hidden="false" customHeight="false" outlineLevel="0" collapsed="false">
      <c r="AK613" s="0" t="n">
        <v>600</v>
      </c>
      <c r="AL613" s="0" t="n">
        <f aca="false">IFERROR(IF(AU613&lt;($AM$6-$AL$6)/($AN$6-$AL$6),$AL$6+SQRT(AU613*($AN$6-$AL$6)*($AM$6-$AL$6)),$AN$6-SQRT((1-AU613)*($AN$6-$AL$6)*($AN$6-$AM$6))),$AM$6)</f>
        <v>4.55279916057704</v>
      </c>
      <c r="AM613" s="0" t="n">
        <f aca="false">IFERROR(IF(AV613&lt;($AM$7-$AL$7)/($AN$7-$AL$7),$AL$7+SQRT(AV613*($AN$7-$AL$7)*($AM$7-$AL$7)),$AN$7-SQRT((1-AV613)*($AN$7-$AL$7)*($AN$7-$AM$7))),$AM$7)</f>
        <v>1.07146168529973</v>
      </c>
      <c r="AN613" s="0" t="n">
        <f aca="false">IFERROR(IF(AW613&lt;($AM$8-$AL$8)/($AN$8-$AL$8),$AL$8+SQRT(AW613*($AN$8-$AL$8)*($AM$8-$AL$8)),$AN$8-SQRT((1-AW613)*($AN$8-$AL$8)*($AN$8-$AM$8))),$AM$8)</f>
        <v>1.00886506668946</v>
      </c>
      <c r="AO613" s="0" t="n">
        <f aca="false">IFERROR(IF(AX613&lt;($AM$9-$AL$9)/($AN$9-$AL$9),$AL$9+SQRT(AX613*($AN$9-$AL$9)*($AM$9-$AL$9)),$AN$9-SQRT((1-AX613)*($AN$9-$AL$9)*($AN$9-$AM$9))),$AM$9)</f>
        <v>1.04957300718104</v>
      </c>
      <c r="AP613" s="0" t="n">
        <f aca="false">IFERROR(IF(AY613&lt;($AM$10-$AL$10)/($AN$10-$AL$10),$AL$10+SQRT(AY613*($AN$10-$AL$10)*($AM$10-$AL$10)),$AN$10-SQRT((1-AY613)*($AN$10-$AL$10)*($AN$10-$AM$10))),$AM$10)</f>
        <v>0.979670687988748</v>
      </c>
      <c r="AQ613" s="0" t="n">
        <f aca="false">IFERROR(IF(AZ613&lt;($AM$11-$AL$11)/($AN$11-$AL$11),$AL$11+SQRT(AZ613*($AN$11-$AL$11)*($AM$11-$AL$11)),$AN$11-SQRT((1-AZ613)*($AN$11-$AL$11)*($AN$11-$AM$11))),$AM$11)</f>
        <v>0.66373117939945</v>
      </c>
      <c r="AR613" s="0" t="n">
        <f aca="false">SUMPRODUCT((B24:B31&lt;=$B$6)*(C24:C31*AM613+D24:D31*AO613*$B$8*AQ613)/(1+AL613/100)^B24:B31)+C32*AM613*AP613/(1+AL613/100)^$B$6</f>
        <v>8582820.70393913</v>
      </c>
      <c r="AS613" s="0" t="n">
        <f aca="false">SUMPRODUCT((K24:K26&lt;=$B$6)*(L24:L26*AN613+M24:M26*AO613*$B$8*AQ613)/(1+AL613/100)^K24:K26)+L27*AN613*AP613/(1+AL613/100)^$B$6</f>
        <v>8258049.22216644</v>
      </c>
      <c r="AT613" s="0" t="n">
        <f aca="false">AS613-AR613</f>
        <v>-324771.481772688</v>
      </c>
      <c r="AU613" s="0" t="n">
        <f aca="true">RAND()</f>
        <v>0.700560402576377</v>
      </c>
      <c r="AV613" s="0" t="n">
        <f aca="true">RAND()</f>
        <v>0.716658401635457</v>
      </c>
      <c r="AW613" s="0" t="n">
        <f aca="true">RAND()</f>
        <v>0.483146168331732</v>
      </c>
      <c r="AX613" s="0" t="n">
        <f aca="true">RAND()</f>
        <v>0.397792354214073</v>
      </c>
      <c r="AY613" s="0" t="n">
        <f aca="true">RAND()</f>
        <v>0.920335875662395</v>
      </c>
      <c r="AZ613" s="0" t="n">
        <f aca="true">RAND()</f>
        <v>0.538462368538429</v>
      </c>
    </row>
    <row r="614" customFormat="false" ht="15" hidden="false" customHeight="false" outlineLevel="0" collapsed="false">
      <c r="AK614" s="0" t="n">
        <v>601</v>
      </c>
      <c r="AL614" s="0" t="n">
        <f aca="false">IFERROR(IF(AU614&lt;($AM$6-$AL$6)/($AN$6-$AL$6),$AL$6+SQRT(AU614*($AN$6-$AL$6)*($AM$6-$AL$6)),$AN$6-SQRT((1-AU614)*($AN$6-$AL$6)*($AN$6-$AM$6))),$AM$6)</f>
        <v>3.77508691533317</v>
      </c>
      <c r="AM614" s="0" t="n">
        <f aca="false">IFERROR(IF(AV614&lt;($AM$7-$AL$7)/($AN$7-$AL$7),$AL$7+SQRT(AV614*($AN$7-$AL$7)*($AM$7-$AL$7)),$AN$7-SQRT((1-AV614)*($AN$7-$AL$7)*($AN$7-$AM$7))),$AM$7)</f>
        <v>1.11265557712124</v>
      </c>
      <c r="AN614" s="0" t="n">
        <f aca="false">IFERROR(IF(AW614&lt;($AM$8-$AL$8)/($AN$8-$AL$8),$AL$8+SQRT(AW614*($AN$8-$AL$8)*($AM$8-$AL$8)),$AN$8-SQRT((1-AW614)*($AN$8-$AL$8)*($AN$8-$AM$8))),$AM$8)</f>
        <v>0.997513842201661</v>
      </c>
      <c r="AO614" s="0" t="n">
        <f aca="false">IFERROR(IF(AX614&lt;($AM$9-$AL$9)/($AN$9-$AL$9),$AL$9+SQRT(AX614*($AN$9-$AL$9)*($AM$9-$AL$9)),$AN$9-SQRT((1-AX614)*($AN$9-$AL$9)*($AN$9-$AM$9))),$AM$9)</f>
        <v>1.53196280667682</v>
      </c>
      <c r="AP614" s="0" t="n">
        <f aca="false">IFERROR(IF(AY614&lt;($AM$10-$AL$10)/($AN$10-$AL$10),$AL$10+SQRT(AY614*($AN$10-$AL$10)*($AM$10-$AL$10)),$AN$10-SQRT((1-AY614)*($AN$10-$AL$10)*($AN$10-$AM$10))),$AM$10)</f>
        <v>0.958128800983227</v>
      </c>
      <c r="AQ614" s="0" t="n">
        <f aca="false">IFERROR(IF(AZ614&lt;($AM$11-$AL$11)/($AN$11-$AL$11),$AL$11+SQRT(AZ614*($AN$11-$AL$11)*($AM$11-$AL$11)),$AN$11-SQRT((1-AZ614)*($AN$11-$AL$11)*($AN$11-$AM$11))),$AM$11)</f>
        <v>0.782604325804221</v>
      </c>
      <c r="AR614" s="0" t="n">
        <f aca="false">SUMPRODUCT((B24:B31&lt;=$B$6)*(C24:C31*AM614+D24:D31*AO614*$B$8*AQ614)/(1+AL614/100)^B24:B31)+C32*AM614*AP614/(1+AL614/100)^$B$6</f>
        <v>9405900.57956834</v>
      </c>
      <c r="AS614" s="0" t="n">
        <f aca="false">SUMPRODUCT((K24:K26&lt;=$B$6)*(L24:L26*AN614+M24:M26*AO614*$B$8*AQ614)/(1+AL614/100)^K24:K26)+L27*AN614*AP614/(1+AL614/100)^$B$6</f>
        <v>8153899.76273653</v>
      </c>
      <c r="AT614" s="0" t="n">
        <f aca="false">AS614-AR614</f>
        <v>-1252000.81683182</v>
      </c>
      <c r="AU614" s="0" t="n">
        <f aca="true">RAND()</f>
        <v>0.479996779817235</v>
      </c>
      <c r="AV614" s="0" t="n">
        <f aca="true">RAND()</f>
        <v>0.832324528925333</v>
      </c>
      <c r="AW614" s="0" t="n">
        <f aca="true">RAND()</f>
        <v>0.433463531791808</v>
      </c>
      <c r="AX614" s="0" t="n">
        <f aca="true">RAND()</f>
        <v>0.853960790444105</v>
      </c>
      <c r="AY614" s="0" t="n">
        <f aca="true">RAND()</f>
        <v>0.839527993161315</v>
      </c>
      <c r="AZ614" s="0" t="n">
        <f aca="true">RAND()</f>
        <v>0.807098452412093</v>
      </c>
    </row>
    <row r="615" customFormat="false" ht="15" hidden="false" customHeight="false" outlineLevel="0" collapsed="false">
      <c r="AK615" s="0" t="n">
        <v>602</v>
      </c>
      <c r="AL615" s="0" t="n">
        <f aca="false">IFERROR(IF(AU615&lt;($AM$6-$AL$6)/($AN$6-$AL$6),$AL$6+SQRT(AU615*($AN$6-$AL$6)*($AM$6-$AL$6)),$AN$6-SQRT((1-AU615)*($AN$6-$AL$6)*($AN$6-$AM$6))),$AM$6)</f>
        <v>4.30420945239599</v>
      </c>
      <c r="AM615" s="0" t="n">
        <f aca="false">IFERROR(IF(AV615&lt;($AM$7-$AL$7)/($AN$7-$AL$7),$AL$7+SQRT(AV615*($AN$7-$AL$7)*($AM$7-$AL$7)),$AN$7-SQRT((1-AV615)*($AN$7-$AL$7)*($AN$7-$AM$7))),$AM$7)</f>
        <v>0.933017986675947</v>
      </c>
      <c r="AN615" s="0" t="n">
        <f aca="false">IFERROR(IF(AW615&lt;($AM$8-$AL$8)/($AN$8-$AL$8),$AL$8+SQRT(AW615*($AN$8-$AL$8)*($AM$8-$AL$8)),$AN$8-SQRT((1-AW615)*($AN$8-$AL$8)*($AN$8-$AM$8))),$AM$8)</f>
        <v>1.12516542381088</v>
      </c>
      <c r="AO615" s="0" t="n">
        <f aca="false">IFERROR(IF(AX615&lt;($AM$9-$AL$9)/($AN$9-$AL$9),$AL$9+SQRT(AX615*($AN$9-$AL$9)*($AM$9-$AL$9)),$AN$9-SQRT((1-AX615)*($AN$9-$AL$9)*($AN$9-$AM$9))),$AM$9)</f>
        <v>1.66197146743953</v>
      </c>
      <c r="AP615" s="0" t="n">
        <f aca="false">IFERROR(IF(AY615&lt;($AM$10-$AL$10)/($AN$10-$AL$10),$AL$10+SQRT(AY615*($AN$10-$AL$10)*($AM$10-$AL$10)),$AN$10-SQRT((1-AY615)*($AN$10-$AL$10)*($AN$10-$AM$10))),$AM$10)</f>
        <v>0.821669777776582</v>
      </c>
      <c r="AQ615" s="0" t="n">
        <f aca="false">IFERROR(IF(AZ615&lt;($AM$11-$AL$11)/($AN$11-$AL$11),$AL$11+SQRT(AZ615*($AN$11-$AL$11)*($AM$11-$AL$11)),$AN$11-SQRT((1-AZ615)*($AN$11-$AL$11)*($AN$11-$AM$11))),$AM$11)</f>
        <v>0.616150717534755</v>
      </c>
      <c r="AR615" s="0" t="n">
        <f aca="false">SUMPRODUCT((B24:B31&lt;=$B$6)*(C24:C31*AM615+D24:D31*AO615*$B$8*AQ615)/(1+AL615/100)^B24:B31)+C32*AM615*AP615/(1+AL615/100)^$B$6</f>
        <v>7685437.8737621</v>
      </c>
      <c r="AS615" s="0" t="n">
        <f aca="false">SUMPRODUCT((K24:K26&lt;=$B$6)*(L24:L26*AN615+M24:M26*AO615*$B$8*AQ615)/(1+AL615/100)^K24:K26)+L27*AN615*AP615/(1+AL615/100)^$B$6</f>
        <v>9312074.89649262</v>
      </c>
      <c r="AT615" s="0" t="n">
        <f aca="false">AS615-AR615</f>
        <v>1626637.02273052</v>
      </c>
      <c r="AU615" s="0" t="n">
        <f aca="true">RAND()</f>
        <v>0.636635666172444</v>
      </c>
      <c r="AV615" s="0" t="n">
        <f aca="true">RAND()</f>
        <v>0.196597608659139</v>
      </c>
      <c r="AW615" s="0" t="n">
        <f aca="true">RAND()</f>
        <v>0.861478476334967</v>
      </c>
      <c r="AX615" s="0" t="n">
        <f aca="true">RAND()</f>
        <v>0.923824474116675</v>
      </c>
      <c r="AY615" s="0" t="n">
        <f aca="true">RAND()</f>
        <v>0.413885783739343</v>
      </c>
      <c r="AZ615" s="0" t="n">
        <f aca="true">RAND()</f>
        <v>0.407964392643839</v>
      </c>
    </row>
    <row r="616" customFormat="false" ht="15" hidden="false" customHeight="false" outlineLevel="0" collapsed="false">
      <c r="AK616" s="0" t="n">
        <v>603</v>
      </c>
      <c r="AL616" s="0" t="n">
        <f aca="false">IFERROR(IF(AU616&lt;($AM$6-$AL$6)/($AN$6-$AL$6),$AL$6+SQRT(AU616*($AN$6-$AL$6)*($AM$6-$AL$6)),$AN$6-SQRT((1-AU616)*($AN$6-$AL$6)*($AN$6-$AM$6))),$AM$6)</f>
        <v>3.01913090143251</v>
      </c>
      <c r="AM616" s="0" t="n">
        <f aca="false">IFERROR(IF(AV616&lt;($AM$7-$AL$7)/($AN$7-$AL$7),$AL$7+SQRT(AV616*($AN$7-$AL$7)*($AM$7-$AL$7)),$AN$7-SQRT((1-AV616)*($AN$7-$AL$7)*($AN$7-$AM$7))),$AM$7)</f>
        <v>1.12405456247196</v>
      </c>
      <c r="AN616" s="0" t="n">
        <f aca="false">IFERROR(IF(AW616&lt;($AM$8-$AL$8)/($AN$8-$AL$8),$AL$8+SQRT(AW616*($AN$8-$AL$8)*($AM$8-$AL$8)),$AN$8-SQRT((1-AW616)*($AN$8-$AL$8)*($AN$8-$AM$8))),$AM$8)</f>
        <v>0.945234776087647</v>
      </c>
      <c r="AO616" s="0" t="n">
        <f aca="false">IFERROR(IF(AX616&lt;($AM$9-$AL$9)/($AN$9-$AL$9),$AL$9+SQRT(AX616*($AN$9-$AL$9)*($AM$9-$AL$9)),$AN$9-SQRT((1-AX616)*($AN$9-$AL$9)*($AN$9-$AM$9))),$AM$9)</f>
        <v>1.19421126663796</v>
      </c>
      <c r="AP616" s="0" t="n">
        <f aca="false">IFERROR(IF(AY616&lt;($AM$10-$AL$10)/($AN$10-$AL$10),$AL$10+SQRT(AY616*($AN$10-$AL$10)*($AM$10-$AL$10)),$AN$10-SQRT((1-AY616)*($AN$10-$AL$10)*($AN$10-$AM$10))),$AM$10)</f>
        <v>0.735449757634635</v>
      </c>
      <c r="AQ616" s="0" t="n">
        <f aca="false">IFERROR(IF(AZ616&lt;($AM$11-$AL$11)/($AN$11-$AL$11),$AL$11+SQRT(AZ616*($AN$11-$AL$11)*($AM$11-$AL$11)),$AN$11-SQRT((1-AZ616)*($AN$11-$AL$11)*($AN$11-$AM$11))),$AM$11)</f>
        <v>0.825487813332474</v>
      </c>
      <c r="AR616" s="0" t="n">
        <f aca="false">SUMPRODUCT((B24:B31&lt;=$B$6)*(C24:C31*AM616+D24:D31*AO616*$B$8*AQ616)/(1+AL616/100)^B24:B31)+C32*AM616*AP616/(1+AL616/100)^$B$6</f>
        <v>9882645.95356238</v>
      </c>
      <c r="AS616" s="0" t="n">
        <f aca="false">SUMPRODUCT((K24:K26&lt;=$B$6)*(L24:L26*AN616+M24:M26*AO616*$B$8*AQ616)/(1+AL616/100)^K24:K26)+L27*AN616*AP616/(1+AL616/100)^$B$6</f>
        <v>7811738.5565824</v>
      </c>
      <c r="AT616" s="0" t="n">
        <f aca="false">AS616-AR616</f>
        <v>-2070907.39697998</v>
      </c>
      <c r="AU616" s="0" t="n">
        <f aca="true">RAND()</f>
        <v>0.207634061003522</v>
      </c>
      <c r="AV616" s="0" t="n">
        <f aca="true">RAND()</f>
        <v>0.859002193474401</v>
      </c>
      <c r="AW616" s="0" t="n">
        <f aca="true">RAND()</f>
        <v>0.234368224280322</v>
      </c>
      <c r="AX616" s="0" t="n">
        <f aca="true">RAND()</f>
        <v>0.567136344791203</v>
      </c>
      <c r="AY616" s="0" t="n">
        <f aca="true">RAND()</f>
        <v>0.221746353480834</v>
      </c>
      <c r="AZ616" s="0" t="n">
        <f aca="true">RAND()</f>
        <v>0.875695904916402</v>
      </c>
    </row>
    <row r="617" customFormat="false" ht="15" hidden="false" customHeight="false" outlineLevel="0" collapsed="false">
      <c r="AK617" s="0" t="n">
        <v>604</v>
      </c>
      <c r="AL617" s="0" t="n">
        <f aca="false">IFERROR(IF(AU617&lt;($AM$6-$AL$6)/($AN$6-$AL$6),$AL$6+SQRT(AU617*($AN$6-$AL$6)*($AM$6-$AL$6)),$AN$6-SQRT((1-AU617)*($AN$6-$AL$6)*($AN$6-$AM$6))),$AM$6)</f>
        <v>3.18866407057145</v>
      </c>
      <c r="AM617" s="0" t="n">
        <f aca="false">IFERROR(IF(AV617&lt;($AM$7-$AL$7)/($AN$7-$AL$7),$AL$7+SQRT(AV617*($AN$7-$AL$7)*($AM$7-$AL$7)),$AN$7-SQRT((1-AV617)*($AN$7-$AL$7)*($AN$7-$AM$7))),$AM$7)</f>
        <v>0.975374038027537</v>
      </c>
      <c r="AN617" s="0" t="n">
        <f aca="false">IFERROR(IF(AW617&lt;($AM$8-$AL$8)/($AN$8-$AL$8),$AL$8+SQRT(AW617*($AN$8-$AL$8)*($AM$8-$AL$8)),$AN$8-SQRT((1-AW617)*($AN$8-$AL$8)*($AN$8-$AM$8))),$AM$8)</f>
        <v>0.932844861150836</v>
      </c>
      <c r="AO617" s="0" t="n">
        <f aca="false">IFERROR(IF(AX617&lt;($AM$9-$AL$9)/($AN$9-$AL$9),$AL$9+SQRT(AX617*($AN$9-$AL$9)*($AM$9-$AL$9)),$AN$9-SQRT((1-AX617)*($AN$9-$AL$9)*($AN$9-$AM$9))),$AM$9)</f>
        <v>0.97337068240709</v>
      </c>
      <c r="AP617" s="0" t="n">
        <f aca="false">IFERROR(IF(AY617&lt;($AM$10-$AL$10)/($AN$10-$AL$10),$AL$10+SQRT(AY617*($AN$10-$AL$10)*($AM$10-$AL$10)),$AN$10-SQRT((1-AY617)*($AN$10-$AL$10)*($AN$10-$AM$10))),$AM$10)</f>
        <v>0.821043615250315</v>
      </c>
      <c r="AQ617" s="0" t="n">
        <f aca="false">IFERROR(IF(AZ617&lt;($AM$11-$AL$11)/($AN$11-$AL$11),$AL$11+SQRT(AZ617*($AN$11-$AL$11)*($AM$11-$AL$11)),$AN$11-SQRT((1-AZ617)*($AN$11-$AL$11)*($AN$11-$AM$11))),$AM$11)</f>
        <v>0.612979700546308</v>
      </c>
      <c r="AR617" s="0" t="n">
        <f aca="false">SUMPRODUCT((B24:B31&lt;=$B$6)*(C24:C31*AM617+D24:D31*AO617*$B$8*AQ617)/(1+AL617/100)^B24:B31)+C32*AM617*AP617/(1+AL617/100)^$B$6</f>
        <v>8401017.38410571</v>
      </c>
      <c r="AS617" s="0" t="n">
        <f aca="false">SUMPRODUCT((K24:K26&lt;=$B$6)*(L24:L26*AN617+M24:M26*AO617*$B$8*AQ617)/(1+AL617/100)^K24:K26)+L27*AN617*AP617/(1+AL617/100)^$B$6</f>
        <v>7613037.35546526</v>
      </c>
      <c r="AT617" s="0" t="n">
        <f aca="false">AS617-AR617</f>
        <v>-787980.028640447</v>
      </c>
      <c r="AU617" s="0" t="n">
        <f aca="true">RAND()</f>
        <v>0.273685921652352</v>
      </c>
      <c r="AV617" s="0" t="n">
        <f aca="true">RAND()</f>
        <v>0.341733924600933</v>
      </c>
      <c r="AW617" s="0" t="n">
        <f aca="true">RAND()</f>
        <v>0.196086190379831</v>
      </c>
      <c r="AX617" s="0" t="n">
        <f aca="true">RAND()</f>
        <v>0.298773070616738</v>
      </c>
      <c r="AY617" s="0" t="n">
        <f aca="true">RAND()</f>
        <v>0.412276011571968</v>
      </c>
      <c r="AZ617" s="0" t="n">
        <f aca="true">RAND()</f>
        <v>0.399821603894109</v>
      </c>
    </row>
    <row r="618" customFormat="false" ht="15" hidden="false" customHeight="false" outlineLevel="0" collapsed="false">
      <c r="AK618" s="0" t="n">
        <v>605</v>
      </c>
      <c r="AL618" s="0" t="n">
        <f aca="false">IFERROR(IF(AU618&lt;($AM$6-$AL$6)/($AN$6-$AL$6),$AL$6+SQRT(AU618*($AN$6-$AL$6)*($AM$6-$AL$6)),$AN$6-SQRT((1-AU618)*($AN$6-$AL$6)*($AN$6-$AM$6))),$AM$6)</f>
        <v>4.02088173647283</v>
      </c>
      <c r="AM618" s="0" t="n">
        <f aca="false">IFERROR(IF(AV618&lt;($AM$7-$AL$7)/($AN$7-$AL$7),$AL$7+SQRT(AV618*($AN$7-$AL$7)*($AM$7-$AL$7)),$AN$7-SQRT((1-AV618)*($AN$7-$AL$7)*($AN$7-$AM$7))),$AM$7)</f>
        <v>0.950501115148167</v>
      </c>
      <c r="AN618" s="0" t="n">
        <f aca="false">IFERROR(IF(AW618&lt;($AM$8-$AL$8)/($AN$8-$AL$8),$AL$8+SQRT(AW618*($AN$8-$AL$8)*($AM$8-$AL$8)),$AN$8-SQRT((1-AW618)*($AN$8-$AL$8)*($AN$8-$AM$8))),$AM$8)</f>
        <v>0.974219824061357</v>
      </c>
      <c r="AO618" s="0" t="n">
        <f aca="false">IFERROR(IF(AX618&lt;($AM$9-$AL$9)/($AN$9-$AL$9),$AL$9+SQRT(AX618*($AN$9-$AL$9)*($AM$9-$AL$9)),$AN$9-SQRT((1-AX618)*($AN$9-$AL$9)*($AN$9-$AM$9))),$AM$9)</f>
        <v>1.04308493636082</v>
      </c>
      <c r="AP618" s="0" t="n">
        <f aca="false">IFERROR(IF(AY618&lt;($AM$10-$AL$10)/($AN$10-$AL$10),$AL$10+SQRT(AY618*($AN$10-$AL$10)*($AM$10-$AL$10)),$AN$10-SQRT((1-AY618)*($AN$10-$AL$10)*($AN$10-$AM$10))),$AM$10)</f>
        <v>0.637029310537802</v>
      </c>
      <c r="AQ618" s="0" t="n">
        <f aca="false">IFERROR(IF(AZ618&lt;($AM$11-$AL$11)/($AN$11-$AL$11),$AL$11+SQRT(AZ618*($AN$11-$AL$11)*($AM$11-$AL$11)),$AN$11-SQRT((1-AZ618)*($AN$11-$AL$11)*($AN$11-$AM$11))),$AM$11)</f>
        <v>0.71467263160645</v>
      </c>
      <c r="AR618" s="0" t="n">
        <f aca="false">SUMPRODUCT((B24:B31&lt;=$B$6)*(C24:C31*AM618+D24:D31*AO618*$B$8*AQ618)/(1+AL618/100)^B24:B31)+C32*AM618*AP618/(1+AL618/100)^$B$6</f>
        <v>7881348.64164696</v>
      </c>
      <c r="AS618" s="0" t="n">
        <f aca="false">SUMPRODUCT((K24:K26&lt;=$B$6)*(L24:L26*AN618+M24:M26*AO618*$B$8*AQ618)/(1+AL618/100)^K24:K26)+L27*AN618*AP618/(1+AL618/100)^$B$6</f>
        <v>8147682.65692871</v>
      </c>
      <c r="AT618" s="0" t="n">
        <f aca="false">AS618-AR618</f>
        <v>266334.01528175</v>
      </c>
      <c r="AU618" s="0" t="n">
        <f aca="true">RAND()</f>
        <v>0.556242718595944</v>
      </c>
      <c r="AV618" s="0" t="n">
        <f aca="true">RAND()</f>
        <v>0.251673174009352</v>
      </c>
      <c r="AW618" s="0" t="n">
        <f aca="true">RAND()</f>
        <v>0.337250523288557</v>
      </c>
      <c r="AX618" s="0" t="n">
        <f aca="true">RAND()</f>
        <v>0.389542373986953</v>
      </c>
      <c r="AY618" s="0" t="n">
        <f aca="true">RAND()</f>
        <v>0.0751081277858614</v>
      </c>
      <c r="AZ618" s="0" t="n">
        <f aca="true">RAND()</f>
        <v>0.66770731773719</v>
      </c>
    </row>
    <row r="619" customFormat="false" ht="15" hidden="false" customHeight="false" outlineLevel="0" collapsed="false">
      <c r="AK619" s="0" t="n">
        <v>606</v>
      </c>
      <c r="AL619" s="0" t="n">
        <f aca="false">IFERROR(IF(AU619&lt;($AM$6-$AL$6)/($AN$6-$AL$6),$AL$6+SQRT(AU619*($AN$6-$AL$6)*($AM$6-$AL$6)),$AN$6-SQRT((1-AU619)*($AN$6-$AL$6)*($AN$6-$AM$6))),$AM$6)</f>
        <v>3.71684236529966</v>
      </c>
      <c r="AM619" s="0" t="n">
        <f aca="false">IFERROR(IF(AV619&lt;($AM$7-$AL$7)/($AN$7-$AL$7),$AL$7+SQRT(AV619*($AN$7-$AL$7)*($AM$7-$AL$7)),$AN$7-SQRT((1-AV619)*($AN$7-$AL$7)*($AN$7-$AM$7))),$AM$7)</f>
        <v>0.976746696690579</v>
      </c>
      <c r="AN619" s="0" t="n">
        <f aca="false">IFERROR(IF(AW619&lt;($AM$8-$AL$8)/($AN$8-$AL$8),$AL$8+SQRT(AW619*($AN$8-$AL$8)*($AM$8-$AL$8)),$AN$8-SQRT((1-AW619)*($AN$8-$AL$8)*($AN$8-$AM$8))),$AM$8)</f>
        <v>1.10137859335926</v>
      </c>
      <c r="AO619" s="0" t="n">
        <f aca="false">IFERROR(IF(AX619&lt;($AM$9-$AL$9)/($AN$9-$AL$9),$AL$9+SQRT(AX619*($AN$9-$AL$9)*($AM$9-$AL$9)),$AN$9-SQRT((1-AX619)*($AN$9-$AL$9)*($AN$9-$AM$9))),$AM$9)</f>
        <v>1.033803542432</v>
      </c>
      <c r="AP619" s="0" t="n">
        <f aca="false">IFERROR(IF(AY619&lt;($AM$10-$AL$10)/($AN$10-$AL$10),$AL$10+SQRT(AY619*($AN$10-$AL$10)*($AM$10-$AL$10)),$AN$10-SQRT((1-AY619)*($AN$10-$AL$10)*($AN$10-$AM$10))),$AM$10)</f>
        <v>0.779413632316516</v>
      </c>
      <c r="AQ619" s="0" t="n">
        <f aca="false">IFERROR(IF(AZ619&lt;($AM$11-$AL$11)/($AN$11-$AL$11),$AL$11+SQRT(AZ619*($AN$11-$AL$11)*($AM$11-$AL$11)),$AN$11-SQRT((1-AZ619)*($AN$11-$AL$11)*($AN$11-$AM$11))),$AM$11)</f>
        <v>0.708762743790519</v>
      </c>
      <c r="AR619" s="0" t="n">
        <f aca="false">SUMPRODUCT((B24:B31&lt;=$B$6)*(C24:C31*AM619+D24:D31*AO619*$B$8*AQ619)/(1+AL619/100)^B24:B31)+C32*AM619*AP619/(1+AL619/100)^$B$6</f>
        <v>8210019.72282916</v>
      </c>
      <c r="AS619" s="0" t="n">
        <f aca="false">SUMPRODUCT((K24:K26&lt;=$B$6)*(L24:L26*AN619+M24:M26*AO619*$B$8*AQ619)/(1+AL619/100)^K24:K26)+L27*AN619*AP619/(1+AL619/100)^$B$6</f>
        <v>9076547.91745628</v>
      </c>
      <c r="AT619" s="0" t="n">
        <f aca="false">AS619-AR619</f>
        <v>866528.194627122</v>
      </c>
      <c r="AU619" s="0" t="n">
        <f aca="true">RAND()</f>
        <v>0.461043797285444</v>
      </c>
      <c r="AV619" s="0" t="n">
        <f aca="true">RAND()</f>
        <v>0.347104386567016</v>
      </c>
      <c r="AW619" s="0" t="n">
        <f aca="true">RAND()</f>
        <v>0.803659355450031</v>
      </c>
      <c r="AX619" s="0" t="n">
        <f aca="true">RAND()</f>
        <v>0.377642936922034</v>
      </c>
      <c r="AY619" s="0" t="n">
        <f aca="true">RAND()</f>
        <v>0.312287911697237</v>
      </c>
      <c r="AZ619" s="0" t="n">
        <f aca="true">RAND()</f>
        <v>0.653799431002339</v>
      </c>
    </row>
    <row r="620" customFormat="false" ht="15" hidden="false" customHeight="false" outlineLevel="0" collapsed="false">
      <c r="AK620" s="0" t="n">
        <v>607</v>
      </c>
      <c r="AL620" s="0" t="n">
        <f aca="false">IFERROR(IF(AU620&lt;($AM$6-$AL$6)/($AN$6-$AL$6),$AL$6+SQRT(AU620*($AN$6-$AL$6)*($AM$6-$AL$6)),$AN$6-SQRT((1-AU620)*($AN$6-$AL$6)*($AN$6-$AM$6))),$AM$6)</f>
        <v>4.55242040450413</v>
      </c>
      <c r="AM620" s="0" t="n">
        <f aca="false">IFERROR(IF(AV620&lt;($AM$7-$AL$7)/($AN$7-$AL$7),$AL$7+SQRT(AV620*($AN$7-$AL$7)*($AM$7-$AL$7)),$AN$7-SQRT((1-AV620)*($AN$7-$AL$7)*($AN$7-$AM$7))),$AM$7)</f>
        <v>1.0507730957341</v>
      </c>
      <c r="AN620" s="0" t="n">
        <f aca="false">IFERROR(IF(AW620&lt;($AM$8-$AL$8)/($AN$8-$AL$8),$AL$8+SQRT(AW620*($AN$8-$AL$8)*($AM$8-$AL$8)),$AN$8-SQRT((1-AW620)*($AN$8-$AL$8)*($AN$8-$AM$8))),$AM$8)</f>
        <v>1.01838652857714</v>
      </c>
      <c r="AO620" s="0" t="n">
        <f aca="false">IFERROR(IF(AX620&lt;($AM$9-$AL$9)/($AN$9-$AL$9),$AL$9+SQRT(AX620*($AN$9-$AL$9)*($AM$9-$AL$9)),$AN$9-SQRT((1-AX620)*($AN$9-$AL$9)*($AN$9-$AM$9))),$AM$9)</f>
        <v>0.949555885641438</v>
      </c>
      <c r="AP620" s="0" t="n">
        <f aca="false">IFERROR(IF(AY620&lt;($AM$10-$AL$10)/($AN$10-$AL$10),$AL$10+SQRT(AY620*($AN$10-$AL$10)*($AM$10-$AL$10)),$AN$10-SQRT((1-AY620)*($AN$10-$AL$10)*($AN$10-$AM$10))),$AM$10)</f>
        <v>0.654739976222435</v>
      </c>
      <c r="AQ620" s="0" t="n">
        <f aca="false">IFERROR(IF(AZ620&lt;($AM$11-$AL$11)/($AN$11-$AL$11),$AL$11+SQRT(AZ620*($AN$11-$AL$11)*($AM$11-$AL$11)),$AN$11-SQRT((1-AZ620)*($AN$11-$AL$11)*($AN$11-$AM$11))),$AM$11)</f>
        <v>0.869657425201911</v>
      </c>
      <c r="AR620" s="0" t="n">
        <f aca="false">SUMPRODUCT((B24:B31&lt;=$B$6)*(C24:C31*AM620+D24:D31*AO620*$B$8*AQ620)/(1+AL620/100)^B24:B31)+C32*AM620*AP620/(1+AL620/100)^$B$6</f>
        <v>8478847.92014232</v>
      </c>
      <c r="AS620" s="0" t="n">
        <f aca="false">SUMPRODUCT((K24:K26&lt;=$B$6)*(L24:L26*AN620+M24:M26*AO620*$B$8*AQ620)/(1+AL620/100)^K24:K26)+L27*AN620*AP620/(1+AL620/100)^$B$6</f>
        <v>8528995.11590601</v>
      </c>
      <c r="AT620" s="0" t="n">
        <f aca="false">AS620-AR620</f>
        <v>50147.1957636904</v>
      </c>
      <c r="AU620" s="0" t="n">
        <f aca="true">RAND()</f>
        <v>0.700467706185613</v>
      </c>
      <c r="AV620" s="0" t="n">
        <f aca="true">RAND()</f>
        <v>0.647187916592233</v>
      </c>
      <c r="AW620" s="0" t="n">
        <f aca="true">RAND()</f>
        <v>0.523157332048467</v>
      </c>
      <c r="AX620" s="0" t="n">
        <f aca="true">RAND()</f>
        <v>0.269467325753144</v>
      </c>
      <c r="AY620" s="0" t="n">
        <f aca="true">RAND()</f>
        <v>0.0957778409652789</v>
      </c>
      <c r="AZ620" s="0" t="n">
        <f aca="true">RAND()</f>
        <v>0.930656380387774</v>
      </c>
    </row>
    <row r="621" customFormat="false" ht="15" hidden="false" customHeight="false" outlineLevel="0" collapsed="false">
      <c r="AK621" s="0" t="n">
        <v>608</v>
      </c>
      <c r="AL621" s="0" t="n">
        <f aca="false">IFERROR(IF(AU621&lt;($AM$6-$AL$6)/($AN$6-$AL$6),$AL$6+SQRT(AU621*($AN$6-$AL$6)*($AM$6-$AL$6)),$AN$6-SQRT((1-AU621)*($AN$6-$AL$6)*($AN$6-$AM$6))),$AM$6)</f>
        <v>3.29807826622499</v>
      </c>
      <c r="AM621" s="0" t="n">
        <f aca="false">IFERROR(IF(AV621&lt;($AM$7-$AL$7)/($AN$7-$AL$7),$AL$7+SQRT(AV621*($AN$7-$AL$7)*($AM$7-$AL$7)),$AN$7-SQRT((1-AV621)*($AN$7-$AL$7)*($AN$7-$AM$7))),$AM$7)</f>
        <v>0.955344712746659</v>
      </c>
      <c r="AN621" s="0" t="n">
        <f aca="false">IFERROR(IF(AW621&lt;($AM$8-$AL$8)/($AN$8-$AL$8),$AL$8+SQRT(AW621*($AN$8-$AL$8)*($AM$8-$AL$8)),$AN$8-SQRT((1-AW621)*($AN$8-$AL$8)*($AN$8-$AM$8))),$AM$8)</f>
        <v>1.1732558467063</v>
      </c>
      <c r="AO621" s="0" t="n">
        <f aca="false">IFERROR(IF(AX621&lt;($AM$9-$AL$9)/($AN$9-$AL$9),$AL$9+SQRT(AX621*($AN$9-$AL$9)*($AM$9-$AL$9)),$AN$9-SQRT((1-AX621)*($AN$9-$AL$9)*($AN$9-$AM$9))),$AM$9)</f>
        <v>1.26816302122258</v>
      </c>
      <c r="AP621" s="0" t="n">
        <f aca="false">IFERROR(IF(AY621&lt;($AM$10-$AL$10)/($AN$10-$AL$10),$AL$10+SQRT(AY621*($AN$10-$AL$10)*($AM$10-$AL$10)),$AN$10-SQRT((1-AY621)*($AN$10-$AL$10)*($AN$10-$AM$10))),$AM$10)</f>
        <v>0.806426760599329</v>
      </c>
      <c r="AQ621" s="0" t="n">
        <f aca="false">IFERROR(IF(AZ621&lt;($AM$11-$AL$11)/($AN$11-$AL$11),$AL$11+SQRT(AZ621*($AN$11-$AL$11)*($AM$11-$AL$11)),$AN$11-SQRT((1-AZ621)*($AN$11-$AL$11)*($AN$11-$AM$11))),$AM$11)</f>
        <v>0.705907203535502</v>
      </c>
      <c r="AR621" s="0" t="n">
        <f aca="false">SUMPRODUCT((B24:B31&lt;=$B$6)*(C24:C31*AM621+D24:D31*AO621*$B$8*AQ621)/(1+AL621/100)^B24:B31)+C32*AM621*AP621/(1+AL621/100)^$B$6</f>
        <v>8271573.42151247</v>
      </c>
      <c r="AS621" s="0" t="n">
        <f aca="false">SUMPRODUCT((K24:K26&lt;=$B$6)*(L24:L26*AN621+M24:M26*AO621*$B$8*AQ621)/(1+AL621/100)^K24:K26)+L27*AN621*AP621/(1+AL621/100)^$B$6</f>
        <v>9617082.9720847</v>
      </c>
      <c r="AT621" s="0" t="n">
        <f aca="false">AS621-AR621</f>
        <v>1345509.55057223</v>
      </c>
      <c r="AU621" s="0" t="n">
        <f aca="true">RAND()</f>
        <v>0.314788773850213</v>
      </c>
      <c r="AV621" s="0" t="n">
        <f aca="true">RAND()</f>
        <v>0.268133108648244</v>
      </c>
      <c r="AW621" s="0" t="n">
        <f aca="true">RAND()</f>
        <v>0.947647421646522</v>
      </c>
      <c r="AX621" s="0" t="n">
        <f aca="true">RAND()</f>
        <v>0.642943090995954</v>
      </c>
      <c r="AY621" s="0" t="n">
        <f aca="true">RAND()</f>
        <v>0.375589438445593</v>
      </c>
      <c r="AZ621" s="0" t="n">
        <f aca="true">RAND()</f>
        <v>0.646977253337516</v>
      </c>
    </row>
    <row r="622" customFormat="false" ht="15" hidden="false" customHeight="false" outlineLevel="0" collapsed="false">
      <c r="AK622" s="0" t="n">
        <v>609</v>
      </c>
      <c r="AL622" s="0" t="n">
        <f aca="false">IFERROR(IF(AU622&lt;($AM$6-$AL$6)/($AN$6-$AL$6),$AL$6+SQRT(AU622*($AN$6-$AL$6)*($AM$6-$AL$6)),$AN$6-SQRT((1-AU622)*($AN$6-$AL$6)*($AN$6-$AM$6))),$AM$6)</f>
        <v>3.50677049137562</v>
      </c>
      <c r="AM622" s="0" t="n">
        <f aca="false">IFERROR(IF(AV622&lt;($AM$7-$AL$7)/($AN$7-$AL$7),$AL$7+SQRT(AV622*($AN$7-$AL$7)*($AM$7-$AL$7)),$AN$7-SQRT((1-AV622)*($AN$7-$AL$7)*($AN$7-$AM$7))),$AM$7)</f>
        <v>0.987196570373395</v>
      </c>
      <c r="AN622" s="0" t="n">
        <f aca="false">IFERROR(IF(AW622&lt;($AM$8-$AL$8)/($AN$8-$AL$8),$AL$8+SQRT(AW622*($AN$8-$AL$8)*($AM$8-$AL$8)),$AN$8-SQRT((1-AW622)*($AN$8-$AL$8)*($AN$8-$AM$8))),$AM$8)</f>
        <v>0.908303712956351</v>
      </c>
      <c r="AO622" s="0" t="n">
        <f aca="false">IFERROR(IF(AX622&lt;($AM$9-$AL$9)/($AN$9-$AL$9),$AL$9+SQRT(AX622*($AN$9-$AL$9)*($AM$9-$AL$9)),$AN$9-SQRT((1-AX622)*($AN$9-$AL$9)*($AN$9-$AM$9))),$AM$9)</f>
        <v>1.55279558047211</v>
      </c>
      <c r="AP622" s="0" t="n">
        <f aca="false">IFERROR(IF(AY622&lt;($AM$10-$AL$10)/($AN$10-$AL$10),$AL$10+SQRT(AY622*($AN$10-$AL$10)*($AM$10-$AL$10)),$AN$10-SQRT((1-AY622)*($AN$10-$AL$10)*($AN$10-$AM$10))),$AM$10)</f>
        <v>0.857002599240065</v>
      </c>
      <c r="AQ622" s="0" t="n">
        <f aca="false">IFERROR(IF(AZ622&lt;($AM$11-$AL$11)/($AN$11-$AL$11),$AL$11+SQRT(AZ622*($AN$11-$AL$11)*($AM$11-$AL$11)),$AN$11-SQRT((1-AZ622)*($AN$11-$AL$11)*($AN$11-$AM$11))),$AM$11)</f>
        <v>0.39700024887038</v>
      </c>
      <c r="AR622" s="0" t="n">
        <f aca="false">SUMPRODUCT((B24:B31&lt;=$B$6)*(C24:C31*AM622+D24:D31*AO622*$B$8*AQ622)/(1+AL622/100)^B24:B31)+C32*AM622*AP622/(1+AL622/100)^$B$6</f>
        <v>8350879.88323531</v>
      </c>
      <c r="AS622" s="0" t="n">
        <f aca="false">SUMPRODUCT((K24:K26&lt;=$B$6)*(L24:L26*AN622+M24:M26*AO622*$B$8*AQ622)/(1+AL622/100)^K24:K26)+L27*AN622*AP622/(1+AL622/100)^$B$6</f>
        <v>7419353.13974567</v>
      </c>
      <c r="AT622" s="0" t="n">
        <f aca="false">AS622-AR622</f>
        <v>-931526.743489636</v>
      </c>
      <c r="AU622" s="0" t="n">
        <f aca="true">RAND()</f>
        <v>0.389867380003793</v>
      </c>
      <c r="AV622" s="0" t="n">
        <f aca="true">RAND()</f>
        <v>0.389361732884016</v>
      </c>
      <c r="AW622" s="0" t="n">
        <f aca="true">RAND()</f>
        <v>0.130329936001462</v>
      </c>
      <c r="AX622" s="0" t="n">
        <f aca="true">RAND()</f>
        <v>0.866672138103147</v>
      </c>
      <c r="AY622" s="0" t="n">
        <f aca="true">RAND()</f>
        <v>0.509803423456648</v>
      </c>
      <c r="AZ622" s="0" t="n">
        <f aca="true">RAND()</f>
        <v>0.0384042786976153</v>
      </c>
    </row>
    <row r="623" customFormat="false" ht="15" hidden="false" customHeight="false" outlineLevel="0" collapsed="false">
      <c r="AK623" s="0" t="n">
        <v>610</v>
      </c>
      <c r="AL623" s="0" t="n">
        <f aca="false">IFERROR(IF(AU623&lt;($AM$6-$AL$6)/($AN$6-$AL$6),$AL$6+SQRT(AU623*($AN$6-$AL$6)*($AM$6-$AL$6)),$AN$6-SQRT((1-AU623)*($AN$6-$AL$6)*($AN$6-$AM$6))),$AM$6)</f>
        <v>4.52709400253506</v>
      </c>
      <c r="AM623" s="0" t="n">
        <f aca="false">IFERROR(IF(AV623&lt;($AM$7-$AL$7)/($AN$7-$AL$7),$AL$7+SQRT(AV623*($AN$7-$AL$7)*($AM$7-$AL$7)),$AN$7-SQRT((1-AV623)*($AN$7-$AL$7)*($AN$7-$AM$7))),$AM$7)</f>
        <v>0.931286842417959</v>
      </c>
      <c r="AN623" s="0" t="n">
        <f aca="false">IFERROR(IF(AW623&lt;($AM$8-$AL$8)/($AN$8-$AL$8),$AL$8+SQRT(AW623*($AN$8-$AL$8)*($AM$8-$AL$8)),$AN$8-SQRT((1-AW623)*($AN$8-$AL$8)*($AN$8-$AM$8))),$AM$8)</f>
        <v>0.957619656768303</v>
      </c>
      <c r="AO623" s="0" t="n">
        <f aca="false">IFERROR(IF(AX623&lt;($AM$9-$AL$9)/($AN$9-$AL$9),$AL$9+SQRT(AX623*($AN$9-$AL$9)*($AM$9-$AL$9)),$AN$9-SQRT((1-AX623)*($AN$9-$AL$9)*($AN$9-$AM$9))),$AM$9)</f>
        <v>1.20361997490581</v>
      </c>
      <c r="AP623" s="0" t="n">
        <f aca="false">IFERROR(IF(AY623&lt;($AM$10-$AL$10)/($AN$10-$AL$10),$AL$10+SQRT(AY623*($AN$10-$AL$10)*($AM$10-$AL$10)),$AN$10-SQRT((1-AY623)*($AN$10-$AL$10)*($AN$10-$AM$10))),$AM$10)</f>
        <v>0.780823144947525</v>
      </c>
      <c r="AQ623" s="0" t="n">
        <f aca="false">IFERROR(IF(AZ623&lt;($AM$11-$AL$11)/($AN$11-$AL$11),$AL$11+SQRT(AZ623*($AN$11-$AL$11)*($AM$11-$AL$11)),$AN$11-SQRT((1-AZ623)*($AN$11-$AL$11)*($AN$11-$AM$11))),$AM$11)</f>
        <v>0.595838611880888</v>
      </c>
      <c r="AR623" s="0" t="n">
        <f aca="false">SUMPRODUCT((B24:B31&lt;=$B$6)*(C24:C31*AM623+D24:D31*AO623*$B$8*AQ623)/(1+AL623/100)^B24:B31)+C32*AM623*AP623/(1+AL623/100)^$B$6</f>
        <v>7511413.56742474</v>
      </c>
      <c r="AS623" s="0" t="n">
        <f aca="false">SUMPRODUCT((K24:K26&lt;=$B$6)*(L24:L26*AN623+M24:M26*AO623*$B$8*AQ623)/(1+AL623/100)^K24:K26)+L27*AN623*AP623/(1+AL623/100)^$B$6</f>
        <v>7947149.29657356</v>
      </c>
      <c r="AT623" s="0" t="n">
        <f aca="false">AS623-AR623</f>
        <v>435735.729148815</v>
      </c>
      <c r="AU623" s="0" t="n">
        <f aca="true">RAND()</f>
        <v>0.694236796385098</v>
      </c>
      <c r="AV623" s="0" t="n">
        <f aca="true">RAND()</f>
        <v>0.191513722134201</v>
      </c>
      <c r="AW623" s="0" t="n">
        <f aca="true">RAND()</f>
        <v>0.276043957775085</v>
      </c>
      <c r="AX623" s="0" t="n">
        <f aca="true">RAND()</f>
        <v>0.577185903753984</v>
      </c>
      <c r="AY623" s="0" t="n">
        <f aca="true">RAND()</f>
        <v>0.315446554952875</v>
      </c>
      <c r="AZ623" s="0" t="n">
        <f aca="true">RAND()</f>
        <v>0.357226466447391</v>
      </c>
    </row>
    <row r="624" customFormat="false" ht="15" hidden="false" customHeight="false" outlineLevel="0" collapsed="false">
      <c r="AK624" s="0" t="n">
        <v>611</v>
      </c>
      <c r="AL624" s="0" t="n">
        <f aca="false">IFERROR(IF(AU624&lt;($AM$6-$AL$6)/($AN$6-$AL$6),$AL$6+SQRT(AU624*($AN$6-$AL$6)*($AM$6-$AL$6)),$AN$6-SQRT((1-AU624)*($AN$6-$AL$6)*($AN$6-$AM$6))),$AM$6)</f>
        <v>3.39092870049161</v>
      </c>
      <c r="AM624" s="0" t="n">
        <f aca="false">IFERROR(IF(AV624&lt;($AM$7-$AL$7)/($AN$7-$AL$7),$AL$7+SQRT(AV624*($AN$7-$AL$7)*($AM$7-$AL$7)),$AN$7-SQRT((1-AV624)*($AN$7-$AL$7)*($AN$7-$AM$7))),$AM$7)</f>
        <v>0.970232838911971</v>
      </c>
      <c r="AN624" s="0" t="n">
        <f aca="false">IFERROR(IF(AW624&lt;($AM$8-$AL$8)/($AN$8-$AL$8),$AL$8+SQRT(AW624*($AN$8-$AL$8)*($AM$8-$AL$8)),$AN$8-SQRT((1-AW624)*($AN$8-$AL$8)*($AN$8-$AM$8))),$AM$8)</f>
        <v>1.20660274350346</v>
      </c>
      <c r="AO624" s="0" t="n">
        <f aca="false">IFERROR(IF(AX624&lt;($AM$9-$AL$9)/($AN$9-$AL$9),$AL$9+SQRT(AX624*($AN$9-$AL$9)*($AM$9-$AL$9)),$AN$9-SQRT((1-AX624)*($AN$9-$AL$9)*($AN$9-$AM$9))),$AM$9)</f>
        <v>1.24408584461716</v>
      </c>
      <c r="AP624" s="0" t="n">
        <f aca="false">IFERROR(IF(AY624&lt;($AM$10-$AL$10)/($AN$10-$AL$10),$AL$10+SQRT(AY624*($AN$10-$AL$10)*($AM$10-$AL$10)),$AN$10-SQRT((1-AY624)*($AN$10-$AL$10)*($AN$10-$AM$10))),$AM$10)</f>
        <v>0.960852608474862</v>
      </c>
      <c r="AQ624" s="0" t="n">
        <f aca="false">IFERROR(IF(AZ624&lt;($AM$11-$AL$11)/($AN$11-$AL$11),$AL$11+SQRT(AZ624*($AN$11-$AL$11)*($AM$11-$AL$11)),$AN$11-SQRT((1-AZ624)*($AN$11-$AL$11)*($AN$11-$AM$11))),$AM$11)</f>
        <v>0.701701891262726</v>
      </c>
      <c r="AR624" s="0" t="n">
        <f aca="false">SUMPRODUCT((B24:B31&lt;=$B$6)*(C24:C31*AM624+D24:D31*AO624*$B$8*AQ624)/(1+AL624/100)^B24:B31)+C32*AM624*AP624/(1+AL624/100)^$B$6</f>
        <v>8328988.52766907</v>
      </c>
      <c r="AS624" s="0" t="n">
        <f aca="false">SUMPRODUCT((K24:K26&lt;=$B$6)*(L24:L26*AN624+M24:M26*AO624*$B$8*AQ624)/(1+AL624/100)^K24:K26)+L27*AN624*AP624/(1+AL624/100)^$B$6</f>
        <v>9751146.62429392</v>
      </c>
      <c r="AT624" s="0" t="n">
        <f aca="false">AS624-AR624</f>
        <v>1422158.09662485</v>
      </c>
      <c r="AU624" s="0" t="n">
        <f aca="true">RAND()</f>
        <v>0.348730217753241</v>
      </c>
      <c r="AV624" s="0" t="n">
        <f aca="true">RAND()</f>
        <v>0.321991327155879</v>
      </c>
      <c r="AW624" s="0" t="n">
        <f aca="true">RAND()</f>
        <v>0.983259361142874</v>
      </c>
      <c r="AX624" s="0" t="n">
        <f aca="true">RAND()</f>
        <v>0.619062526461231</v>
      </c>
      <c r="AY624" s="0" t="n">
        <f aca="true">RAND()</f>
        <v>0.849540506952339</v>
      </c>
      <c r="AZ624" s="0" t="n">
        <f aca="true">RAND()</f>
        <v>0.636809136015369</v>
      </c>
    </row>
    <row r="625" customFormat="false" ht="15" hidden="false" customHeight="false" outlineLevel="0" collapsed="false">
      <c r="AK625" s="0" t="n">
        <v>612</v>
      </c>
      <c r="AL625" s="0" t="n">
        <f aca="false">IFERROR(IF(AU625&lt;($AM$6-$AL$6)/($AN$6-$AL$6),$AL$6+SQRT(AU625*($AN$6-$AL$6)*($AM$6-$AL$6)),$AN$6-SQRT((1-AU625)*($AN$6-$AL$6)*($AN$6-$AM$6))),$AM$6)</f>
        <v>3.74335396550037</v>
      </c>
      <c r="AM625" s="0" t="n">
        <f aca="false">IFERROR(IF(AV625&lt;($AM$7-$AL$7)/($AN$7-$AL$7),$AL$7+SQRT(AV625*($AN$7-$AL$7)*($AM$7-$AL$7)),$AN$7-SQRT((1-AV625)*($AN$7-$AL$7)*($AN$7-$AM$7))),$AM$7)</f>
        <v>1.12477019321489</v>
      </c>
      <c r="AN625" s="0" t="n">
        <f aca="false">IFERROR(IF(AW625&lt;($AM$8-$AL$8)/($AN$8-$AL$8),$AL$8+SQRT(AW625*($AN$8-$AL$8)*($AM$8-$AL$8)),$AN$8-SQRT((1-AW625)*($AN$8-$AL$8)*($AN$8-$AM$8))),$AM$8)</f>
        <v>0.883607163563051</v>
      </c>
      <c r="AO625" s="0" t="n">
        <f aca="false">IFERROR(IF(AX625&lt;($AM$9-$AL$9)/($AN$9-$AL$9),$AL$9+SQRT(AX625*($AN$9-$AL$9)*($AM$9-$AL$9)),$AN$9-SQRT((1-AX625)*($AN$9-$AL$9)*($AN$9-$AM$9))),$AM$9)</f>
        <v>1.41905083399332</v>
      </c>
      <c r="AP625" s="0" t="n">
        <f aca="false">IFERROR(IF(AY625&lt;($AM$10-$AL$10)/($AN$10-$AL$10),$AL$10+SQRT(AY625*($AN$10-$AL$10)*($AM$10-$AL$10)),$AN$10-SQRT((1-AY625)*($AN$10-$AL$10)*($AN$10-$AM$10))),$AM$10)</f>
        <v>0.917588394273782</v>
      </c>
      <c r="AQ625" s="0" t="n">
        <f aca="false">IFERROR(IF(AZ625&lt;($AM$11-$AL$11)/($AN$11-$AL$11),$AL$11+SQRT(AZ625*($AN$11-$AL$11)*($AM$11-$AL$11)),$AN$11-SQRT((1-AZ625)*($AN$11-$AL$11)*($AN$11-$AM$11))),$AM$11)</f>
        <v>0.646269766894194</v>
      </c>
      <c r="AR625" s="0" t="n">
        <f aca="false">SUMPRODUCT((B24:B31&lt;=$B$6)*(C24:C31*AM625+D24:D31*AO625*$B$8*AQ625)/(1+AL625/100)^B24:B31)+C32*AM625*AP625/(1+AL625/100)^$B$6</f>
        <v>9446343.51066532</v>
      </c>
      <c r="AS625" s="0" t="n">
        <f aca="false">SUMPRODUCT((K24:K26&lt;=$B$6)*(L24:L26*AN625+M24:M26*AO625*$B$8*AQ625)/(1+AL625/100)^K24:K26)+L27*AN625*AP625/(1+AL625/100)^$B$6</f>
        <v>7230817.83455426</v>
      </c>
      <c r="AT625" s="0" t="n">
        <f aca="false">AS625-AR625</f>
        <v>-2215525.67611106</v>
      </c>
      <c r="AU625" s="0" t="n">
        <f aca="true">RAND()</f>
        <v>0.469712830298892</v>
      </c>
      <c r="AV625" s="0" t="n">
        <f aca="true">RAND()</f>
        <v>0.86059995993391</v>
      </c>
      <c r="AW625" s="0" t="n">
        <f aca="true">RAND()</f>
        <v>0.0776684199895421</v>
      </c>
      <c r="AX625" s="0" t="n">
        <f aca="true">RAND()</f>
        <v>0.774998711010763</v>
      </c>
      <c r="AY625" s="0" t="n">
        <f aca="true">RAND()</f>
        <v>0.697520268128621</v>
      </c>
      <c r="AZ625" s="0" t="n">
        <f aca="true">RAND()</f>
        <v>0.489398985571263</v>
      </c>
    </row>
    <row r="626" customFormat="false" ht="15" hidden="false" customHeight="false" outlineLevel="0" collapsed="false">
      <c r="AK626" s="0" t="n">
        <v>613</v>
      </c>
      <c r="AL626" s="0" t="n">
        <f aca="false">IFERROR(IF(AU626&lt;($AM$6-$AL$6)/($AN$6-$AL$6),$AL$6+SQRT(AU626*($AN$6-$AL$6)*($AM$6-$AL$6)),$AN$6-SQRT((1-AU626)*($AN$6-$AL$6)*($AN$6-$AM$6))),$AM$6)</f>
        <v>4.32565428323827</v>
      </c>
      <c r="AM626" s="0" t="n">
        <f aca="false">IFERROR(IF(AV626&lt;($AM$7-$AL$7)/($AN$7-$AL$7),$AL$7+SQRT(AV626*($AN$7-$AL$7)*($AM$7-$AL$7)),$AN$7-SQRT((1-AV626)*($AN$7-$AL$7)*($AN$7-$AM$7))),$AM$7)</f>
        <v>1.14898398535177</v>
      </c>
      <c r="AN626" s="0" t="n">
        <f aca="false">IFERROR(IF(AW626&lt;($AM$8-$AL$8)/($AN$8-$AL$8),$AL$8+SQRT(AW626*($AN$8-$AL$8)*($AM$8-$AL$8)),$AN$8-SQRT((1-AW626)*($AN$8-$AL$8)*($AN$8-$AM$8))),$AM$8)</f>
        <v>1.19399708716695</v>
      </c>
      <c r="AO626" s="0" t="n">
        <f aca="false">IFERROR(IF(AX626&lt;($AM$9-$AL$9)/($AN$9-$AL$9),$AL$9+SQRT(AX626*($AN$9-$AL$9)*($AM$9-$AL$9)),$AN$9-SQRT((1-AX626)*($AN$9-$AL$9)*($AN$9-$AM$9))),$AM$9)</f>
        <v>1.4858222540834</v>
      </c>
      <c r="AP626" s="0" t="n">
        <f aca="false">IFERROR(IF(AY626&lt;($AM$10-$AL$10)/($AN$10-$AL$10),$AL$10+SQRT(AY626*($AN$10-$AL$10)*($AM$10-$AL$10)),$AN$10-SQRT((1-AY626)*($AN$10-$AL$10)*($AN$10-$AM$10))),$AM$10)</f>
        <v>0.764329258263989</v>
      </c>
      <c r="AQ626" s="0" t="n">
        <f aca="false">IFERROR(IF(AZ626&lt;($AM$11-$AL$11)/($AN$11-$AL$11),$AL$11+SQRT(AZ626*($AN$11-$AL$11)*($AM$11-$AL$11)),$AN$11-SQRT((1-AZ626)*($AN$11-$AL$11)*($AN$11-$AM$11))),$AM$11)</f>
        <v>0.77809503109853</v>
      </c>
      <c r="AR626" s="0" t="n">
        <f aca="false">SUMPRODUCT((B24:B31&lt;=$B$6)*(C24:C31*AM626+D24:D31*AO626*$B$8*AQ626)/(1+AL626/100)^B24:B31)+C32*AM626*AP626/(1+AL626/100)^$B$6</f>
        <v>9432168.06377067</v>
      </c>
      <c r="AS626" s="0" t="n">
        <f aca="false">SUMPRODUCT((K24:K26&lt;=$B$6)*(L24:L26*AN626+M24:M26*AO626*$B$8*AQ626)/(1+AL626/100)^K24:K26)+L27*AN626*AP626/(1+AL626/100)^$B$6</f>
        <v>9929717.30213227</v>
      </c>
      <c r="AT626" s="0" t="n">
        <f aca="false">AS626-AR626</f>
        <v>497549.238361597</v>
      </c>
      <c r="AU626" s="0" t="n">
        <f aca="true">RAND()</f>
        <v>0.64239374936191</v>
      </c>
      <c r="AV626" s="0" t="n">
        <f aca="true">RAND()</f>
        <v>0.909295686974125</v>
      </c>
      <c r="AW626" s="0" t="n">
        <f aca="true">RAND()</f>
        <v>0.972121544481905</v>
      </c>
      <c r="AX626" s="0" t="n">
        <f aca="true">RAND()</f>
        <v>0.823747497069416</v>
      </c>
      <c r="AY626" s="0" t="n">
        <f aca="true">RAND()</f>
        <v>0.279479827097561</v>
      </c>
      <c r="AZ626" s="0" t="n">
        <f aca="true">RAND()</f>
        <v>0.799012999089132</v>
      </c>
    </row>
    <row r="627" customFormat="false" ht="15" hidden="false" customHeight="false" outlineLevel="0" collapsed="false">
      <c r="AK627" s="0" t="n">
        <v>614</v>
      </c>
      <c r="AL627" s="0" t="n">
        <f aca="false">IFERROR(IF(AU627&lt;($AM$6-$AL$6)/($AN$6-$AL$6),$AL$6+SQRT(AU627*($AN$6-$AL$6)*($AM$6-$AL$6)),$AN$6-SQRT((1-AU627)*($AN$6-$AL$6)*($AN$6-$AM$6))),$AM$6)</f>
        <v>5.34700928670547</v>
      </c>
      <c r="AM627" s="0" t="n">
        <f aca="false">IFERROR(IF(AV627&lt;($AM$7-$AL$7)/($AN$7-$AL$7),$AL$7+SQRT(AV627*($AN$7-$AL$7)*($AM$7-$AL$7)),$AN$7-SQRT((1-AV627)*($AN$7-$AL$7)*($AN$7-$AM$7))),$AM$7)</f>
        <v>0.848367744629697</v>
      </c>
      <c r="AN627" s="0" t="n">
        <f aca="false">IFERROR(IF(AW627&lt;($AM$8-$AL$8)/($AN$8-$AL$8),$AL$8+SQRT(AW627*($AN$8-$AL$8)*($AM$8-$AL$8)),$AN$8-SQRT((1-AW627)*($AN$8-$AL$8)*($AN$8-$AM$8))),$AM$8)</f>
        <v>1.13906199825988</v>
      </c>
      <c r="AO627" s="0" t="n">
        <f aca="false">IFERROR(IF(AX627&lt;($AM$9-$AL$9)/($AN$9-$AL$9),$AL$9+SQRT(AX627*($AN$9-$AL$9)*($AM$9-$AL$9)),$AN$9-SQRT((1-AX627)*($AN$9-$AL$9)*($AN$9-$AM$9))),$AM$9)</f>
        <v>1.30084374415179</v>
      </c>
      <c r="AP627" s="0" t="n">
        <f aca="false">IFERROR(IF(AY627&lt;($AM$10-$AL$10)/($AN$10-$AL$10),$AL$10+SQRT(AY627*($AN$10-$AL$10)*($AM$10-$AL$10)),$AN$10-SQRT((1-AY627)*($AN$10-$AL$10)*($AN$10-$AM$10))),$AM$10)</f>
        <v>0.870260955116717</v>
      </c>
      <c r="AQ627" s="0" t="n">
        <f aca="false">IFERROR(IF(AZ627&lt;($AM$11-$AL$11)/($AN$11-$AL$11),$AL$11+SQRT(AZ627*($AN$11-$AL$11)*($AM$11-$AL$11)),$AN$11-SQRT((1-AZ627)*($AN$11-$AL$11)*($AN$11-$AM$11))),$AM$11)</f>
        <v>0.677650523846702</v>
      </c>
      <c r="AR627" s="0" t="n">
        <f aca="false">SUMPRODUCT((B24:B31&lt;=$B$6)*(C24:C31*AM627+D24:D31*AO627*$B$8*AQ627)/(1+AL627/100)^B24:B31)+C32*AM627*AP627/(1+AL627/100)^$B$6</f>
        <v>6634079.56134588</v>
      </c>
      <c r="AS627" s="0" t="n">
        <f aca="false">SUMPRODUCT((K24:K26&lt;=$B$6)*(L24:L26*AN627+M24:M26*AO627*$B$8*AQ627)/(1+AL627/100)^K24:K26)+L27*AN627*AP627/(1+AL627/100)^$B$6</f>
        <v>9452795.39720493</v>
      </c>
      <c r="AT627" s="0" t="n">
        <f aca="false">AS627-AR627</f>
        <v>2818715.83585905</v>
      </c>
      <c r="AU627" s="0" t="n">
        <f aca="true">RAND()</f>
        <v>0.863381085088102</v>
      </c>
      <c r="AV627" s="0" t="n">
        <f aca="true">RAND()</f>
        <v>0.0259937635618178</v>
      </c>
      <c r="AW627" s="0" t="n">
        <f aca="true">RAND()</f>
        <v>0.890602309065863</v>
      </c>
      <c r="AX627" s="0" t="n">
        <f aca="true">RAND()</f>
        <v>0.67412035327221</v>
      </c>
      <c r="AY627" s="0" t="n">
        <f aca="true">RAND()</f>
        <v>0.548372699535774</v>
      </c>
      <c r="AZ627" s="0" t="n">
        <f aca="true">RAND()</f>
        <v>0.575880878464059</v>
      </c>
    </row>
    <row r="628" customFormat="false" ht="15" hidden="false" customHeight="false" outlineLevel="0" collapsed="false">
      <c r="AK628" s="0" t="n">
        <v>615</v>
      </c>
      <c r="AL628" s="0" t="n">
        <f aca="false">IFERROR(IF(AU628&lt;($AM$6-$AL$6)/($AN$6-$AL$6),$AL$6+SQRT(AU628*($AN$6-$AL$6)*($AM$6-$AL$6)),$AN$6-SQRT((1-AU628)*($AN$6-$AL$6)*($AN$6-$AM$6))),$AM$6)</f>
        <v>5.38101625292812</v>
      </c>
      <c r="AM628" s="0" t="n">
        <f aca="false">IFERROR(IF(AV628&lt;($AM$7-$AL$7)/($AN$7-$AL$7),$AL$7+SQRT(AV628*($AN$7-$AL$7)*($AM$7-$AL$7)),$AN$7-SQRT((1-AV628)*($AN$7-$AL$7)*($AN$7-$AM$7))),$AM$7)</f>
        <v>1.15244422414912</v>
      </c>
      <c r="AN628" s="0" t="n">
        <f aca="false">IFERROR(IF(AW628&lt;($AM$8-$AL$8)/($AN$8-$AL$8),$AL$8+SQRT(AW628*($AN$8-$AL$8)*($AM$8-$AL$8)),$AN$8-SQRT((1-AW628)*($AN$8-$AL$8)*($AN$8-$AM$8))),$AM$8)</f>
        <v>0.873668079251781</v>
      </c>
      <c r="AO628" s="0" t="n">
        <f aca="false">IFERROR(IF(AX628&lt;($AM$9-$AL$9)/($AN$9-$AL$9),$AL$9+SQRT(AX628*($AN$9-$AL$9)*($AM$9-$AL$9)),$AN$9-SQRT((1-AX628)*($AN$9-$AL$9)*($AN$9-$AM$9))),$AM$9)</f>
        <v>1.45765450933294</v>
      </c>
      <c r="AP628" s="0" t="n">
        <f aca="false">IFERROR(IF(AY628&lt;($AM$10-$AL$10)/($AN$10-$AL$10),$AL$10+SQRT(AY628*($AN$10-$AL$10)*($AM$10-$AL$10)),$AN$10-SQRT((1-AY628)*($AN$10-$AL$10)*($AN$10-$AM$10))),$AM$10)</f>
        <v>0.625753380123608</v>
      </c>
      <c r="AQ628" s="0" t="n">
        <f aca="false">IFERROR(IF(AZ628&lt;($AM$11-$AL$11)/($AN$11-$AL$11),$AL$11+SQRT(AZ628*($AN$11-$AL$11)*($AM$11-$AL$11)),$AN$11-SQRT((1-AZ628)*($AN$11-$AL$11)*($AN$11-$AM$11))),$AM$11)</f>
        <v>0.645558477574678</v>
      </c>
      <c r="AR628" s="0" t="n">
        <f aca="false">SUMPRODUCT((B24:B31&lt;=$B$6)*(C24:C31*AM628+D24:D31*AO628*$B$8*AQ628)/(1+AL628/100)^B24:B31)+C32*AM628*AP628/(1+AL628/100)^$B$6</f>
        <v>8957709.2675386</v>
      </c>
      <c r="AS628" s="0" t="n">
        <f aca="false">SUMPRODUCT((K24:K26&lt;=$B$6)*(L24:L26*AN628+M24:M26*AO628*$B$8*AQ628)/(1+AL628/100)^K24:K26)+L27*AN628*AP628/(1+AL628/100)^$B$6</f>
        <v>7363075.61522843</v>
      </c>
      <c r="AT628" s="0" t="n">
        <f aca="false">AS628-AR628</f>
        <v>-1594633.65231016</v>
      </c>
      <c r="AU628" s="0" t="n">
        <f aca="true">RAND()</f>
        <v>0.868944581335855</v>
      </c>
      <c r="AV628" s="0" t="n">
        <f aca="true">RAND()</f>
        <v>0.915403294205621</v>
      </c>
      <c r="AW628" s="0" t="n">
        <f aca="true">RAND()</f>
        <v>0.0602998433405193</v>
      </c>
      <c r="AX628" s="0" t="n">
        <f aca="true">RAND()</f>
        <v>0.803907579168739</v>
      </c>
      <c r="AY628" s="0" t="n">
        <f aca="true">RAND()</f>
        <v>0.0632556504500508</v>
      </c>
      <c r="AZ628" s="0" t="n">
        <f aca="true">RAND()</f>
        <v>0.487390454790731</v>
      </c>
    </row>
    <row r="629" customFormat="false" ht="15" hidden="false" customHeight="false" outlineLevel="0" collapsed="false">
      <c r="AK629" s="0" t="n">
        <v>616</v>
      </c>
      <c r="AL629" s="0" t="n">
        <f aca="false">IFERROR(IF(AU629&lt;($AM$6-$AL$6)/($AN$6-$AL$6),$AL$6+SQRT(AU629*($AN$6-$AL$6)*($AM$6-$AL$6)),$AN$6-SQRT((1-AU629)*($AN$6-$AL$6)*($AN$6-$AM$6))),$AM$6)</f>
        <v>2.85972565730938</v>
      </c>
      <c r="AM629" s="0" t="n">
        <f aca="false">IFERROR(IF(AV629&lt;($AM$7-$AL$7)/($AN$7-$AL$7),$AL$7+SQRT(AV629*($AN$7-$AL$7)*($AM$7-$AL$7)),$AN$7-SQRT((1-AV629)*($AN$7-$AL$7)*($AN$7-$AM$7))),$AM$7)</f>
        <v>0.991216866519977</v>
      </c>
      <c r="AN629" s="0" t="n">
        <f aca="false">IFERROR(IF(AW629&lt;($AM$8-$AL$8)/($AN$8-$AL$8),$AL$8+SQRT(AW629*($AN$8-$AL$8)*($AM$8-$AL$8)),$AN$8-SQRT((1-AW629)*($AN$8-$AL$8)*($AN$8-$AM$8))),$AM$8)</f>
        <v>0.959184794101999</v>
      </c>
      <c r="AO629" s="0" t="n">
        <f aca="false">IFERROR(IF(AX629&lt;($AM$9-$AL$9)/($AN$9-$AL$9),$AL$9+SQRT(AX629*($AN$9-$AL$9)*($AM$9-$AL$9)),$AN$9-SQRT((1-AX629)*($AN$9-$AL$9)*($AN$9-$AM$9))),$AM$9)</f>
        <v>1.12594674837221</v>
      </c>
      <c r="AP629" s="0" t="n">
        <f aca="false">IFERROR(IF(AY629&lt;($AM$10-$AL$10)/($AN$10-$AL$10),$AL$10+SQRT(AY629*($AN$10-$AL$10)*($AM$10-$AL$10)),$AN$10-SQRT((1-AY629)*($AN$10-$AL$10)*($AN$10-$AM$10))),$AM$10)</f>
        <v>0.743637135440106</v>
      </c>
      <c r="AQ629" s="0" t="n">
        <f aca="false">IFERROR(IF(AZ629&lt;($AM$11-$AL$11)/($AN$11-$AL$11),$AL$11+SQRT(AZ629*($AN$11-$AL$11)*($AM$11-$AL$11)),$AN$11-SQRT((1-AZ629)*($AN$11-$AL$11)*($AN$11-$AM$11))),$AM$11)</f>
        <v>0.712241421104007</v>
      </c>
      <c r="AR629" s="0" t="n">
        <f aca="false">SUMPRODUCT((B24:B31&lt;=$B$6)*(C24:C31*AM629+D24:D31*AO629*$B$8*AQ629)/(1+AL629/100)^B24:B31)+C32*AM629*AP629/(1+AL629/100)^$B$6</f>
        <v>8777254.33345899</v>
      </c>
      <c r="AS629" s="0" t="n">
        <f aca="false">SUMPRODUCT((K24:K26&lt;=$B$6)*(L24:L26*AN629+M24:M26*AO629*$B$8*AQ629)/(1+AL629/100)^K24:K26)+L27*AN629*AP629/(1+AL629/100)^$B$6</f>
        <v>7884300.10169071</v>
      </c>
      <c r="AT629" s="0" t="n">
        <f aca="false">AS629-AR629</f>
        <v>-892954.231768278</v>
      </c>
      <c r="AU629" s="0" t="n">
        <f aca="true">RAND()</f>
        <v>0.147825641167209</v>
      </c>
      <c r="AV629" s="0" t="n">
        <f aca="true">RAND()</f>
        <v>0.406265444907986</v>
      </c>
      <c r="AW629" s="0" t="n">
        <f aca="true">RAND()</f>
        <v>0.281553318592177</v>
      </c>
      <c r="AX629" s="0" t="n">
        <f aca="true">RAND()</f>
        <v>0.490687275545927</v>
      </c>
      <c r="AY629" s="0" t="n">
        <f aca="true">RAND()</f>
        <v>0.237436215061841</v>
      </c>
      <c r="AZ629" s="0" t="n">
        <f aca="true">RAND()</f>
        <v>0.662020409272483</v>
      </c>
    </row>
    <row r="630" customFormat="false" ht="15" hidden="false" customHeight="false" outlineLevel="0" collapsed="false">
      <c r="AK630" s="0" t="n">
        <v>617</v>
      </c>
      <c r="AL630" s="0" t="n">
        <f aca="false">IFERROR(IF(AU630&lt;($AM$6-$AL$6)/($AN$6-$AL$6),$AL$6+SQRT(AU630*($AN$6-$AL$6)*($AM$6-$AL$6)),$AN$6-SQRT((1-AU630)*($AN$6-$AL$6)*($AN$6-$AM$6))),$AM$6)</f>
        <v>4.90299573881035</v>
      </c>
      <c r="AM630" s="0" t="n">
        <f aca="false">IFERROR(IF(AV630&lt;($AM$7-$AL$7)/($AN$7-$AL$7),$AL$7+SQRT(AV630*($AN$7-$AL$7)*($AM$7-$AL$7)),$AN$7-SQRT((1-AV630)*($AN$7-$AL$7)*($AN$7-$AM$7))),$AM$7)</f>
        <v>1.01067696599008</v>
      </c>
      <c r="AN630" s="0" t="n">
        <f aca="false">IFERROR(IF(AW630&lt;($AM$8-$AL$8)/($AN$8-$AL$8),$AL$8+SQRT(AW630*($AN$8-$AL$8)*($AM$8-$AL$8)),$AN$8-SQRT((1-AW630)*($AN$8-$AL$8)*($AN$8-$AM$8))),$AM$8)</f>
        <v>1.01392932687147</v>
      </c>
      <c r="AO630" s="0" t="n">
        <f aca="false">IFERROR(IF(AX630&lt;($AM$9-$AL$9)/($AN$9-$AL$9),$AL$9+SQRT(AX630*($AN$9-$AL$9)*($AM$9-$AL$9)),$AN$9-SQRT((1-AX630)*($AN$9-$AL$9)*($AN$9-$AM$9))),$AM$9)</f>
        <v>1.31618029405645</v>
      </c>
      <c r="AP630" s="0" t="n">
        <f aca="false">IFERROR(IF(AY630&lt;($AM$10-$AL$10)/($AN$10-$AL$10),$AL$10+SQRT(AY630*($AN$10-$AL$10)*($AM$10-$AL$10)),$AN$10-SQRT((1-AY630)*($AN$10-$AL$10)*($AN$10-$AM$10))),$AM$10)</f>
        <v>0.952006734777521</v>
      </c>
      <c r="AQ630" s="0" t="n">
        <f aca="false">IFERROR(IF(AZ630&lt;($AM$11-$AL$11)/($AN$11-$AL$11),$AL$11+SQRT(AZ630*($AN$11-$AL$11)*($AM$11-$AL$11)),$AN$11-SQRT((1-AZ630)*($AN$11-$AL$11)*($AN$11-$AM$11))),$AM$11)</f>
        <v>0.497269634159122</v>
      </c>
      <c r="AR630" s="0" t="n">
        <f aca="false">SUMPRODUCT((B24:B31&lt;=$B$6)*(C24:C31*AM630+D24:D31*AO630*$B$8*AQ630)/(1+AL630/100)^B24:B31)+C32*AM630*AP630/(1+AL630/100)^$B$6</f>
        <v>7965239.45465821</v>
      </c>
      <c r="AS630" s="0" t="n">
        <f aca="false">SUMPRODUCT((K24:K26&lt;=$B$6)*(L24:L26*AN630+M24:M26*AO630*$B$8*AQ630)/(1+AL630/100)^K24:K26)+L27*AN630*AP630/(1+AL630/100)^$B$6</f>
        <v>8338654.33381758</v>
      </c>
      <c r="AT630" s="0" t="n">
        <f aca="false">AS630-AR630</f>
        <v>373414.87915937</v>
      </c>
      <c r="AU630" s="0" t="n">
        <f aca="true">RAND()</f>
        <v>0.780128656427623</v>
      </c>
      <c r="AV630" s="0" t="n">
        <f aca="true">RAND()</f>
        <v>0.490884314598083</v>
      </c>
      <c r="AW630" s="0" t="n">
        <f aca="true">RAND()</f>
        <v>0.504627887010176</v>
      </c>
      <c r="AX630" s="0" t="n">
        <f aca="true">RAND()</f>
        <v>0.688260406508854</v>
      </c>
      <c r="AY630" s="0" t="n">
        <f aca="true">RAND()</f>
        <v>0.817240353136946</v>
      </c>
      <c r="AZ630" s="0" t="n">
        <f aca="true">RAND()</f>
        <v>0.158837994127648</v>
      </c>
    </row>
    <row r="631" customFormat="false" ht="15" hidden="false" customHeight="false" outlineLevel="0" collapsed="false">
      <c r="AK631" s="0" t="n">
        <v>618</v>
      </c>
      <c r="AL631" s="0" t="n">
        <f aca="false">IFERROR(IF(AU631&lt;($AM$6-$AL$6)/($AN$6-$AL$6),$AL$6+SQRT(AU631*($AN$6-$AL$6)*($AM$6-$AL$6)),$AN$6-SQRT((1-AU631)*($AN$6-$AL$6)*($AN$6-$AM$6))),$AM$6)</f>
        <v>6.30769048295454</v>
      </c>
      <c r="AM631" s="0" t="n">
        <f aca="false">IFERROR(IF(AV631&lt;($AM$7-$AL$7)/($AN$7-$AL$7),$AL$7+SQRT(AV631*($AN$7-$AL$7)*($AM$7-$AL$7)),$AN$7-SQRT((1-AV631)*($AN$7-$AL$7)*($AN$7-$AM$7))),$AM$7)</f>
        <v>0.886657078927258</v>
      </c>
      <c r="AN631" s="0" t="n">
        <f aca="false">IFERROR(IF(AW631&lt;($AM$8-$AL$8)/($AN$8-$AL$8),$AL$8+SQRT(AW631*($AN$8-$AL$8)*($AM$8-$AL$8)),$AN$8-SQRT((1-AW631)*($AN$8-$AL$8)*($AN$8-$AM$8))),$AM$8)</f>
        <v>1.0713157832199</v>
      </c>
      <c r="AO631" s="0" t="n">
        <f aca="false">IFERROR(IF(AX631&lt;($AM$9-$AL$9)/($AN$9-$AL$9),$AL$9+SQRT(AX631*($AN$9-$AL$9)*($AM$9-$AL$9)),$AN$9-SQRT((1-AX631)*($AN$9-$AL$9)*($AN$9-$AM$9))),$AM$9)</f>
        <v>1.25188922394311</v>
      </c>
      <c r="AP631" s="0" t="n">
        <f aca="false">IFERROR(IF(AY631&lt;($AM$10-$AL$10)/($AN$10-$AL$10),$AL$10+SQRT(AY631*($AN$10-$AL$10)*($AM$10-$AL$10)),$AN$10-SQRT((1-AY631)*($AN$10-$AL$10)*($AN$10-$AM$10))),$AM$10)</f>
        <v>0.729383375334865</v>
      </c>
      <c r="AQ631" s="0" t="n">
        <f aca="false">IFERROR(IF(AZ631&lt;($AM$11-$AL$11)/($AN$11-$AL$11),$AL$11+SQRT(AZ631*($AN$11-$AL$11)*($AM$11-$AL$11)),$AN$11-SQRT((1-AZ631)*($AN$11-$AL$11)*($AN$11-$AM$11))),$AM$11)</f>
        <v>0.814811278093612</v>
      </c>
      <c r="AR631" s="0" t="n">
        <f aca="false">SUMPRODUCT((B24:B31&lt;=$B$6)*(C24:C31*AM631+D24:D31*AO631*$B$8*AQ631)/(1+AL631/100)^B24:B31)+C32*AM631*AP631/(1+AL631/100)^$B$6</f>
        <v>6687040.758542</v>
      </c>
      <c r="AS631" s="0" t="n">
        <f aca="false">SUMPRODUCT((K24:K26&lt;=$B$6)*(L24:L26*AN631+M24:M26*AO631*$B$8*AQ631)/(1+AL631/100)^K24:K26)+L27*AN631*AP631/(1+AL631/100)^$B$6</f>
        <v>8995059.3051869</v>
      </c>
      <c r="AT631" s="0" t="n">
        <f aca="false">AS631-AR631</f>
        <v>2308018.5466449</v>
      </c>
      <c r="AU631" s="0" t="n">
        <f aca="true">RAND()</f>
        <v>0.976035376630414</v>
      </c>
      <c r="AV631" s="0" t="n">
        <f aca="true">RAND()</f>
        <v>0.083438325868944</v>
      </c>
      <c r="AW631" s="0" t="n">
        <f aca="true">RAND()</f>
        <v>0.716195117099389</v>
      </c>
      <c r="AX631" s="0" t="n">
        <f aca="true">RAND()</f>
        <v>0.626886844498376</v>
      </c>
      <c r="AY631" s="0" t="n">
        <f aca="true">RAND()</f>
        <v>0.210466931520062</v>
      </c>
      <c r="AZ631" s="0" t="n">
        <f aca="true">RAND()</f>
        <v>0.860020968484403</v>
      </c>
    </row>
    <row r="632" customFormat="false" ht="15" hidden="false" customHeight="false" outlineLevel="0" collapsed="false">
      <c r="AK632" s="0" t="n">
        <v>619</v>
      </c>
      <c r="AL632" s="0" t="n">
        <f aca="false">IFERROR(IF(AU632&lt;($AM$6-$AL$6)/($AN$6-$AL$6),$AL$6+SQRT(AU632*($AN$6-$AL$6)*($AM$6-$AL$6)),$AN$6-SQRT((1-AU632)*($AN$6-$AL$6)*($AN$6-$AM$6))),$AM$6)</f>
        <v>4.53817855276175</v>
      </c>
      <c r="AM632" s="0" t="n">
        <f aca="false">IFERROR(IF(AV632&lt;($AM$7-$AL$7)/($AN$7-$AL$7),$AL$7+SQRT(AV632*($AN$7-$AL$7)*($AM$7-$AL$7)),$AN$7-SQRT((1-AV632)*($AN$7-$AL$7)*($AN$7-$AM$7))),$AM$7)</f>
        <v>1.07578705409853</v>
      </c>
      <c r="AN632" s="0" t="n">
        <f aca="false">IFERROR(IF(AW632&lt;($AM$8-$AL$8)/($AN$8-$AL$8),$AL$8+SQRT(AW632*($AN$8-$AL$8)*($AM$8-$AL$8)),$AN$8-SQRT((1-AW632)*($AN$8-$AL$8)*($AN$8-$AM$8))),$AM$8)</f>
        <v>0.916336832818052</v>
      </c>
      <c r="AO632" s="0" t="n">
        <f aca="false">IFERROR(IF(AX632&lt;($AM$9-$AL$9)/($AN$9-$AL$9),$AL$9+SQRT(AX632*($AN$9-$AL$9)*($AM$9-$AL$9)),$AN$9-SQRT((1-AX632)*($AN$9-$AL$9)*($AN$9-$AM$9))),$AM$9)</f>
        <v>0.910635140907214</v>
      </c>
      <c r="AP632" s="0" t="n">
        <f aca="false">IFERROR(IF(AY632&lt;($AM$10-$AL$10)/($AN$10-$AL$10),$AL$10+SQRT(AY632*($AN$10-$AL$10)*($AM$10-$AL$10)),$AN$10-SQRT((1-AY632)*($AN$10-$AL$10)*($AN$10-$AM$10))),$AM$10)</f>
        <v>0.923567569759302</v>
      </c>
      <c r="AQ632" s="0" t="n">
        <f aca="false">IFERROR(IF(AZ632&lt;($AM$11-$AL$11)/($AN$11-$AL$11),$AL$11+SQRT(AZ632*($AN$11-$AL$11)*($AM$11-$AL$11)),$AN$11-SQRT((1-AZ632)*($AN$11-$AL$11)*($AN$11-$AM$11))),$AM$11)</f>
        <v>0.764772945616871</v>
      </c>
      <c r="AR632" s="0" t="n">
        <f aca="false">SUMPRODUCT((B24:B31&lt;=$B$6)*(C24:C31*AM632+D24:D31*AO632*$B$8*AQ632)/(1+AL632/100)^B24:B31)+C32*AM632*AP632/(1+AL632/100)^$B$6</f>
        <v>8627358.68183197</v>
      </c>
      <c r="AS632" s="0" t="n">
        <f aca="false">SUMPRODUCT((K24:K26&lt;=$B$6)*(L24:L26*AN632+M24:M26*AO632*$B$8*AQ632)/(1+AL632/100)^K24:K26)+L27*AN632*AP632/(1+AL632/100)^$B$6</f>
        <v>7533297.38232155</v>
      </c>
      <c r="AT632" s="0" t="n">
        <f aca="false">AS632-AR632</f>
        <v>-1094061.29951042</v>
      </c>
      <c r="AU632" s="0" t="n">
        <f aca="true">RAND()</f>
        <v>0.696971758095888</v>
      </c>
      <c r="AV632" s="0" t="n">
        <f aca="true">RAND()</f>
        <v>0.730220884269614</v>
      </c>
      <c r="AW632" s="0" t="n">
        <f aca="true">RAND()</f>
        <v>0.150380651890393</v>
      </c>
      <c r="AX632" s="0" t="n">
        <f aca="true">RAND()</f>
        <v>0.224828291930517</v>
      </c>
      <c r="AY632" s="0" t="n">
        <f aca="true">RAND()</f>
        <v>0.717637944607205</v>
      </c>
      <c r="AZ632" s="0" t="n">
        <f aca="true">RAND()</f>
        <v>0.774156052596884</v>
      </c>
    </row>
    <row r="633" customFormat="false" ht="15" hidden="false" customHeight="false" outlineLevel="0" collapsed="false">
      <c r="AK633" s="0" t="n">
        <v>620</v>
      </c>
      <c r="AL633" s="0" t="n">
        <f aca="false">IFERROR(IF(AU633&lt;($AM$6-$AL$6)/($AN$6-$AL$6),$AL$6+SQRT(AU633*($AN$6-$AL$6)*($AM$6-$AL$6)),$AN$6-SQRT((1-AU633)*($AN$6-$AL$6)*($AN$6-$AM$6))),$AM$6)</f>
        <v>3.7879016864022</v>
      </c>
      <c r="AM633" s="0" t="n">
        <f aca="false">IFERROR(IF(AV633&lt;($AM$7-$AL$7)/($AN$7-$AL$7),$AL$7+SQRT(AV633*($AN$7-$AL$7)*($AM$7-$AL$7)),$AN$7-SQRT((1-AV633)*($AN$7-$AL$7)*($AN$7-$AM$7))),$AM$7)</f>
        <v>1.11500601377397</v>
      </c>
      <c r="AN633" s="0" t="n">
        <f aca="false">IFERROR(IF(AW633&lt;($AM$8-$AL$8)/($AN$8-$AL$8),$AL$8+SQRT(AW633*($AN$8-$AL$8)*($AM$8-$AL$8)),$AN$8-SQRT((1-AW633)*($AN$8-$AL$8)*($AN$8-$AM$8))),$AM$8)</f>
        <v>0.993286837057784</v>
      </c>
      <c r="AO633" s="0" t="n">
        <f aca="false">IFERROR(IF(AX633&lt;($AM$9-$AL$9)/($AN$9-$AL$9),$AL$9+SQRT(AX633*($AN$9-$AL$9)*($AM$9-$AL$9)),$AN$9-SQRT((1-AX633)*($AN$9-$AL$9)*($AN$9-$AM$9))),$AM$9)</f>
        <v>1.36996561254235</v>
      </c>
      <c r="AP633" s="0" t="n">
        <f aca="false">IFERROR(IF(AY633&lt;($AM$10-$AL$10)/($AN$10-$AL$10),$AL$10+SQRT(AY633*($AN$10-$AL$10)*($AM$10-$AL$10)),$AN$10-SQRT((1-AY633)*($AN$10-$AL$10)*($AN$10-$AM$10))),$AM$10)</f>
        <v>0.991058425288673</v>
      </c>
      <c r="AQ633" s="0" t="n">
        <f aca="false">IFERROR(IF(AZ633&lt;($AM$11-$AL$11)/($AN$11-$AL$11),$AL$11+SQRT(AZ633*($AN$11-$AL$11)*($AM$11-$AL$11)),$AN$11-SQRT((1-AZ633)*($AN$11-$AL$11)*($AN$11-$AM$11))),$AM$11)</f>
        <v>0.530496108733696</v>
      </c>
      <c r="AR633" s="0" t="n">
        <f aca="false">SUMPRODUCT((B24:B31&lt;=$B$6)*(C24:C31*AM633+D24:D31*AO633*$B$8*AQ633)/(1+AL633/100)^B24:B31)+C32*AM633*AP633/(1+AL633/100)^$B$6</f>
        <v>9283200.14726562</v>
      </c>
      <c r="AS633" s="0" t="n">
        <f aca="false">SUMPRODUCT((K24:K26&lt;=$B$6)*(L24:L26*AN633+M24:M26*AO633*$B$8*AQ633)/(1+AL633/100)^K24:K26)+L27*AN633*AP633/(1+AL633/100)^$B$6</f>
        <v>8052442.99329723</v>
      </c>
      <c r="AT633" s="0" t="n">
        <f aca="false">AS633-AR633</f>
        <v>-1230757.15396839</v>
      </c>
      <c r="AU633" s="0" t="n">
        <f aca="true">RAND()</f>
        <v>0.484121221189107</v>
      </c>
      <c r="AV633" s="0" t="n">
        <f aca="true">RAND()</f>
        <v>0.838014432736055</v>
      </c>
      <c r="AW633" s="0" t="n">
        <f aca="true">RAND()</f>
        <v>0.415108904220025</v>
      </c>
      <c r="AX633" s="0" t="n">
        <f aca="true">RAND()</f>
        <v>0.73537111374724</v>
      </c>
      <c r="AY633" s="0" t="n">
        <f aca="true">RAND()</f>
        <v>0.964553508187965</v>
      </c>
      <c r="AZ633" s="0" t="n">
        <f aca="true">RAND()</f>
        <v>0.216850841393371</v>
      </c>
    </row>
    <row r="634" customFormat="false" ht="15" hidden="false" customHeight="false" outlineLevel="0" collapsed="false">
      <c r="AK634" s="0" t="n">
        <v>621</v>
      </c>
      <c r="AL634" s="0" t="n">
        <f aca="false">IFERROR(IF(AU634&lt;($AM$6-$AL$6)/($AN$6-$AL$6),$AL$6+SQRT(AU634*($AN$6-$AL$6)*($AM$6-$AL$6)),$AN$6-SQRT((1-AU634)*($AN$6-$AL$6)*($AN$6-$AM$6))),$AM$6)</f>
        <v>3.36077792095652</v>
      </c>
      <c r="AM634" s="0" t="n">
        <f aca="false">IFERROR(IF(AV634&lt;($AM$7-$AL$7)/($AN$7-$AL$7),$AL$7+SQRT(AV634*($AN$7-$AL$7)*($AM$7-$AL$7)),$AN$7-SQRT((1-AV634)*($AN$7-$AL$7)*($AN$7-$AM$7))),$AM$7)</f>
        <v>1.12270047109177</v>
      </c>
      <c r="AN634" s="0" t="n">
        <f aca="false">IFERROR(IF(AW634&lt;($AM$8-$AL$8)/($AN$8-$AL$8),$AL$8+SQRT(AW634*($AN$8-$AL$8)*($AM$8-$AL$8)),$AN$8-SQRT((1-AW634)*($AN$8-$AL$8)*($AN$8-$AM$8))),$AM$8)</f>
        <v>0.998012288967923</v>
      </c>
      <c r="AO634" s="0" t="n">
        <f aca="false">IFERROR(IF(AX634&lt;($AM$9-$AL$9)/($AN$9-$AL$9),$AL$9+SQRT(AX634*($AN$9-$AL$9)*($AM$9-$AL$9)),$AN$9-SQRT((1-AX634)*($AN$9-$AL$9)*($AN$9-$AM$9))),$AM$9)</f>
        <v>0.901153733635616</v>
      </c>
      <c r="AP634" s="0" t="n">
        <f aca="false">IFERROR(IF(AY634&lt;($AM$10-$AL$10)/($AN$10-$AL$10),$AL$10+SQRT(AY634*($AN$10-$AL$10)*($AM$10-$AL$10)),$AN$10-SQRT((1-AY634)*($AN$10-$AL$10)*($AN$10-$AM$10))),$AM$10)</f>
        <v>0.865163523556673</v>
      </c>
      <c r="AQ634" s="0" t="n">
        <f aca="false">IFERROR(IF(AZ634&lt;($AM$11-$AL$11)/($AN$11-$AL$11),$AL$11+SQRT(AZ634*($AN$11-$AL$11)*($AM$11-$AL$11)),$AN$11-SQRT((1-AZ634)*($AN$11-$AL$11)*($AN$11-$AM$11))),$AM$11)</f>
        <v>0.509389687863876</v>
      </c>
      <c r="AR634" s="0" t="n">
        <f aca="false">SUMPRODUCT((B24:B31&lt;=$B$6)*(C24:C31*AM634+D24:D31*AO634*$B$8*AQ634)/(1+AL634/100)^B24:B31)+C32*AM634*AP634/(1+AL634/100)^$B$6</f>
        <v>9502236.22738901</v>
      </c>
      <c r="AS634" s="0" t="n">
        <f aca="false">SUMPRODUCT((K24:K26&lt;=$B$6)*(L24:L26*AN634+M24:M26*AO634*$B$8*AQ634)/(1+AL634/100)^K24:K26)+L27*AN634*AP634/(1+AL634/100)^$B$6</f>
        <v>8107894.59836348</v>
      </c>
      <c r="AT634" s="0" t="n">
        <f aca="false">AS634-AR634</f>
        <v>-1394341.62902553</v>
      </c>
      <c r="AU634" s="0" t="n">
        <f aca="true">RAND()</f>
        <v>0.337803132970122</v>
      </c>
      <c r="AV634" s="0" t="n">
        <f aca="true">RAND()</f>
        <v>0.855954043908822</v>
      </c>
      <c r="AW634" s="0" t="n">
        <f aca="true">RAND()</f>
        <v>0.435654073136846</v>
      </c>
      <c r="AX634" s="0" t="n">
        <f aca="true">RAND()</f>
        <v>0.214565757346393</v>
      </c>
      <c r="AY634" s="0" t="n">
        <f aca="true">RAND()</f>
        <v>0.5333775957453</v>
      </c>
      <c r="AZ634" s="0" t="n">
        <f aca="true">RAND()</f>
        <v>0.178955270954005</v>
      </c>
    </row>
    <row r="635" customFormat="false" ht="15" hidden="false" customHeight="false" outlineLevel="0" collapsed="false">
      <c r="AK635" s="0" t="n">
        <v>622</v>
      </c>
      <c r="AL635" s="0" t="n">
        <f aca="false">IFERROR(IF(AU635&lt;($AM$6-$AL$6)/($AN$6-$AL$6),$AL$6+SQRT(AU635*($AN$6-$AL$6)*($AM$6-$AL$6)),$AN$6-SQRT((1-AU635)*($AN$6-$AL$6)*($AN$6-$AM$6))),$AM$6)</f>
        <v>5.22028207120165</v>
      </c>
      <c r="AM635" s="0" t="n">
        <f aca="false">IFERROR(IF(AV635&lt;($AM$7-$AL$7)/($AN$7-$AL$7),$AL$7+SQRT(AV635*($AN$7-$AL$7)*($AM$7-$AL$7)),$AN$7-SQRT((1-AV635)*($AN$7-$AL$7)*($AN$7-$AM$7))),$AM$7)</f>
        <v>1.05984747603909</v>
      </c>
      <c r="AN635" s="0" t="n">
        <f aca="false">IFERROR(IF(AW635&lt;($AM$8-$AL$8)/($AN$8-$AL$8),$AL$8+SQRT(AW635*($AN$8-$AL$8)*($AM$8-$AL$8)),$AN$8-SQRT((1-AW635)*($AN$8-$AL$8)*($AN$8-$AM$8))),$AM$8)</f>
        <v>1.01538712544014</v>
      </c>
      <c r="AO635" s="0" t="n">
        <f aca="false">IFERROR(IF(AX635&lt;($AM$9-$AL$9)/($AN$9-$AL$9),$AL$9+SQRT(AX635*($AN$9-$AL$9)*($AM$9-$AL$9)),$AN$9-SQRT((1-AX635)*($AN$9-$AL$9)*($AN$9-$AM$9))),$AM$9)</f>
        <v>1.15575137646597</v>
      </c>
      <c r="AP635" s="0" t="n">
        <f aca="false">IFERROR(IF(AY635&lt;($AM$10-$AL$10)/($AN$10-$AL$10),$AL$10+SQRT(AY635*($AN$10-$AL$10)*($AM$10-$AL$10)),$AN$10-SQRT((1-AY635)*($AN$10-$AL$10)*($AN$10-$AM$10))),$AM$10)</f>
        <v>0.885273306675086</v>
      </c>
      <c r="AQ635" s="0" t="n">
        <f aca="false">IFERROR(IF(AZ635&lt;($AM$11-$AL$11)/($AN$11-$AL$11),$AL$11+SQRT(AZ635*($AN$11-$AL$11)*($AM$11-$AL$11)),$AN$11-SQRT((1-AZ635)*($AN$11-$AL$11)*($AN$11-$AM$11))),$AM$11)</f>
        <v>0.82473819658014</v>
      </c>
      <c r="AR635" s="0" t="n">
        <f aca="false">SUMPRODUCT((B24:B31&lt;=$B$6)*(C24:C31*AM635+D24:D31*AO635*$B$8*AQ635)/(1+AL635/100)^B24:B31)+C32*AM635*AP635/(1+AL635/100)^$B$6</f>
        <v>8300070.48367294</v>
      </c>
      <c r="AS635" s="0" t="n">
        <f aca="false">SUMPRODUCT((K24:K26&lt;=$B$6)*(L24:L26*AN635+M24:M26*AO635*$B$8*AQ635)/(1+AL635/100)^K24:K26)+L27*AN635*AP635/(1+AL635/100)^$B$6</f>
        <v>8424721.89975138</v>
      </c>
      <c r="AT635" s="0" t="n">
        <f aca="false">AS635-AR635</f>
        <v>124651.416078449</v>
      </c>
      <c r="AU635" s="0" t="n">
        <f aca="true">RAND()</f>
        <v>0.841630204695686</v>
      </c>
      <c r="AV635" s="0" t="n">
        <f aca="true">RAND()</f>
        <v>0.678595712278188</v>
      </c>
      <c r="AW635" s="0" t="n">
        <f aca="true">RAND()</f>
        <v>0.510727103028982</v>
      </c>
      <c r="AX635" s="0" t="n">
        <f aca="true">RAND()</f>
        <v>0.524829507773927</v>
      </c>
      <c r="AY635" s="0" t="n">
        <f aca="true">RAND()</f>
        <v>0.593742083345419</v>
      </c>
      <c r="AZ635" s="0" t="n">
        <f aca="true">RAND()</f>
        <v>0.874625715355177</v>
      </c>
    </row>
    <row r="636" customFormat="false" ht="15" hidden="false" customHeight="false" outlineLevel="0" collapsed="false">
      <c r="AK636" s="0" t="n">
        <v>623</v>
      </c>
      <c r="AL636" s="0" t="n">
        <f aca="false">IFERROR(IF(AU636&lt;($AM$6-$AL$6)/($AN$6-$AL$6),$AL$6+SQRT(AU636*($AN$6-$AL$6)*($AM$6-$AL$6)),$AN$6-SQRT((1-AU636)*($AN$6-$AL$6)*($AN$6-$AM$6))),$AM$6)</f>
        <v>3.99048740212104</v>
      </c>
      <c r="AM636" s="0" t="n">
        <f aca="false">IFERROR(IF(AV636&lt;($AM$7-$AL$7)/($AN$7-$AL$7),$AL$7+SQRT(AV636*($AN$7-$AL$7)*($AM$7-$AL$7)),$AN$7-SQRT((1-AV636)*($AN$7-$AL$7)*($AN$7-$AM$7))),$AM$7)</f>
        <v>1.12984094609979</v>
      </c>
      <c r="AN636" s="0" t="n">
        <f aca="false">IFERROR(IF(AW636&lt;($AM$8-$AL$8)/($AN$8-$AL$8),$AL$8+SQRT(AW636*($AN$8-$AL$8)*($AM$8-$AL$8)),$AN$8-SQRT((1-AW636)*($AN$8-$AL$8)*($AN$8-$AM$8))),$AM$8)</f>
        <v>0.967663123425332</v>
      </c>
      <c r="AO636" s="0" t="n">
        <f aca="false">IFERROR(IF(AX636&lt;($AM$9-$AL$9)/($AN$9-$AL$9),$AL$9+SQRT(AX636*($AN$9-$AL$9)*($AM$9-$AL$9)),$AN$9-SQRT((1-AX636)*($AN$9-$AL$9)*($AN$9-$AM$9))),$AM$9)</f>
        <v>1.06127729001649</v>
      </c>
      <c r="AP636" s="0" t="n">
        <f aca="false">IFERROR(IF(AY636&lt;($AM$10-$AL$10)/($AN$10-$AL$10),$AL$10+SQRT(AY636*($AN$10-$AL$10)*($AM$10-$AL$10)),$AN$10-SQRT((1-AY636)*($AN$10-$AL$10)*($AN$10-$AM$10))),$AM$10)</f>
        <v>0.866940509603855</v>
      </c>
      <c r="AQ636" s="0" t="n">
        <f aca="false">IFERROR(IF(AZ636&lt;($AM$11-$AL$11)/($AN$11-$AL$11),$AL$11+SQRT(AZ636*($AN$11-$AL$11)*($AM$11-$AL$11)),$AN$11-SQRT((1-AZ636)*($AN$11-$AL$11)*($AN$11-$AM$11))),$AM$11)</f>
        <v>0.597695846054396</v>
      </c>
      <c r="AR636" s="0" t="n">
        <f aca="false">SUMPRODUCT((B24:B31&lt;=$B$6)*(C24:C31*AM636+D24:D31*AO636*$B$8*AQ636)/(1+AL636/100)^B24:B31)+C32*AM636*AP636/(1+AL636/100)^$B$6</f>
        <v>9292071.18689819</v>
      </c>
      <c r="AS636" s="0" t="n">
        <f aca="false">SUMPRODUCT((K24:K26&lt;=$B$6)*(L24:L26*AN636+M24:M26*AO636*$B$8*AQ636)/(1+AL636/100)^K24:K26)+L27*AN636*AP636/(1+AL636/100)^$B$6</f>
        <v>7937234.3353785</v>
      </c>
      <c r="AT636" s="0" t="n">
        <f aca="false">AS636-AR636</f>
        <v>-1354836.85151969</v>
      </c>
      <c r="AU636" s="0" t="n">
        <f aca="true">RAND()</f>
        <v>0.547141696160392</v>
      </c>
      <c r="AV636" s="0" t="n">
        <f aca="true">RAND()</f>
        <v>0.871660460140511</v>
      </c>
      <c r="AW636" s="0" t="n">
        <f aca="true">RAND()</f>
        <v>0.312343588408202</v>
      </c>
      <c r="AX636" s="0" t="n">
        <f aca="true">RAND()</f>
        <v>0.412533115840813</v>
      </c>
      <c r="AY636" s="0" t="n">
        <f aca="true">RAND()</f>
        <v>0.538581350353347</v>
      </c>
      <c r="AZ636" s="0" t="n">
        <f aca="true">RAND()</f>
        <v>0.361725782685887</v>
      </c>
    </row>
    <row r="637" customFormat="false" ht="15" hidden="false" customHeight="false" outlineLevel="0" collapsed="false">
      <c r="AK637" s="0" t="n">
        <v>624</v>
      </c>
      <c r="AL637" s="0" t="n">
        <f aca="false">IFERROR(IF(AU637&lt;($AM$6-$AL$6)/($AN$6-$AL$6),$AL$6+SQRT(AU637*($AN$6-$AL$6)*($AM$6-$AL$6)),$AN$6-SQRT((1-AU637)*($AN$6-$AL$6)*($AN$6-$AM$6))),$AM$6)</f>
        <v>2.26386788894844</v>
      </c>
      <c r="AM637" s="0" t="n">
        <f aca="false">IFERROR(IF(AV637&lt;($AM$7-$AL$7)/($AN$7-$AL$7),$AL$7+SQRT(AV637*($AN$7-$AL$7)*($AM$7-$AL$7)),$AN$7-SQRT((1-AV637)*($AN$7-$AL$7)*($AN$7-$AM$7))),$AM$7)</f>
        <v>1.0241851414069</v>
      </c>
      <c r="AN637" s="0" t="n">
        <f aca="false">IFERROR(IF(AW637&lt;($AM$8-$AL$8)/($AN$8-$AL$8),$AL$8+SQRT(AW637*($AN$8-$AL$8)*($AM$8-$AL$8)),$AN$8-SQRT((1-AW637)*($AN$8-$AL$8)*($AN$8-$AM$8))),$AM$8)</f>
        <v>1.08307913036276</v>
      </c>
      <c r="AO637" s="0" t="n">
        <f aca="false">IFERROR(IF(AX637&lt;($AM$9-$AL$9)/($AN$9-$AL$9),$AL$9+SQRT(AX637*($AN$9-$AL$9)*($AM$9-$AL$9)),$AN$9-SQRT((1-AX637)*($AN$9-$AL$9)*($AN$9-$AM$9))),$AM$9)</f>
        <v>0.852703813271641</v>
      </c>
      <c r="AP637" s="0" t="n">
        <f aca="false">IFERROR(IF(AY637&lt;($AM$10-$AL$10)/($AN$10-$AL$10),$AL$10+SQRT(AY637*($AN$10-$AL$10)*($AM$10-$AL$10)),$AN$10-SQRT((1-AY637)*($AN$10-$AL$10)*($AN$10-$AM$10))),$AM$10)</f>
        <v>0.816833625744332</v>
      </c>
      <c r="AQ637" s="0" t="n">
        <f aca="false">IFERROR(IF(AZ637&lt;($AM$11-$AL$11)/($AN$11-$AL$11),$AL$11+SQRT(AZ637*($AN$11-$AL$11)*($AM$11-$AL$11)),$AN$11-SQRT((1-AZ637)*($AN$11-$AL$11)*($AN$11-$AM$11))),$AM$11)</f>
        <v>0.685314915989608</v>
      </c>
      <c r="AR637" s="0" t="n">
        <f aca="false">SUMPRODUCT((B24:B31&lt;=$B$6)*(C24:C31*AM637+D24:D31*AO637*$B$8*AQ637)/(1+AL637/100)^B24:B31)+C32*AM637*AP637/(1+AL637/100)^$B$6</f>
        <v>9323789.97308571</v>
      </c>
      <c r="AS637" s="0" t="n">
        <f aca="false">SUMPRODUCT((K24:K26&lt;=$B$6)*(L24:L26*AN637+M24:M26*AO637*$B$8*AQ637)/(1+AL637/100)^K24:K26)+L27*AN637*AP637/(1+AL637/100)^$B$6</f>
        <v>8710352.61160752</v>
      </c>
      <c r="AT637" s="0" t="n">
        <f aca="false">AS637-AR637</f>
        <v>-613437.361478195</v>
      </c>
      <c r="AU637" s="0" t="n">
        <f aca="true">RAND()</f>
        <v>0.0139252525636214</v>
      </c>
      <c r="AV637" s="0" t="n">
        <f aca="true">RAND()</f>
        <v>0.546734663454034</v>
      </c>
      <c r="AW637" s="0" t="n">
        <f aca="true">RAND()</f>
        <v>0.752332651373763</v>
      </c>
      <c r="AX637" s="0" t="n">
        <f aca="true">RAND()</f>
        <v>0.165866639861808</v>
      </c>
      <c r="AY637" s="0" t="n">
        <f aca="true">RAND()</f>
        <v>0.401534185609198</v>
      </c>
      <c r="AZ637" s="0" t="n">
        <f aca="true">RAND()</f>
        <v>0.595809379189276</v>
      </c>
    </row>
    <row r="638" customFormat="false" ht="15" hidden="false" customHeight="false" outlineLevel="0" collapsed="false">
      <c r="AK638" s="0" t="n">
        <v>625</v>
      </c>
      <c r="AL638" s="0" t="n">
        <f aca="false">IFERROR(IF(AU638&lt;($AM$6-$AL$6)/($AN$6-$AL$6),$AL$6+SQRT(AU638*($AN$6-$AL$6)*($AM$6-$AL$6)),$AN$6-SQRT((1-AU638)*($AN$6-$AL$6)*($AN$6-$AM$6))),$AM$6)</f>
        <v>4.00480355011467</v>
      </c>
      <c r="AM638" s="0" t="n">
        <f aca="false">IFERROR(IF(AV638&lt;($AM$7-$AL$7)/($AN$7-$AL$7),$AL$7+SQRT(AV638*($AN$7-$AL$7)*($AM$7-$AL$7)),$AN$7-SQRT((1-AV638)*($AN$7-$AL$7)*($AN$7-$AM$7))),$AM$7)</f>
        <v>0.896922849649464</v>
      </c>
      <c r="AN638" s="0" t="n">
        <f aca="false">IFERROR(IF(AW638&lt;($AM$8-$AL$8)/($AN$8-$AL$8),$AL$8+SQRT(AW638*($AN$8-$AL$8)*($AM$8-$AL$8)),$AN$8-SQRT((1-AW638)*($AN$8-$AL$8)*($AN$8-$AM$8))),$AM$8)</f>
        <v>1.12193648177741</v>
      </c>
      <c r="AO638" s="0" t="n">
        <f aca="false">IFERROR(IF(AX638&lt;($AM$9-$AL$9)/($AN$9-$AL$9),$AL$9+SQRT(AX638*($AN$9-$AL$9)*($AM$9-$AL$9)),$AN$9-SQRT((1-AX638)*($AN$9-$AL$9)*($AN$9-$AM$9))),$AM$9)</f>
        <v>1.57672737351113</v>
      </c>
      <c r="AP638" s="0" t="n">
        <f aca="false">IFERROR(IF(AY638&lt;($AM$10-$AL$10)/($AN$10-$AL$10),$AL$10+SQRT(AY638*($AN$10-$AL$10)*($AM$10-$AL$10)),$AN$10-SQRT((1-AY638)*($AN$10-$AL$10)*($AN$10-$AM$10))),$AM$10)</f>
        <v>0.850097475030371</v>
      </c>
      <c r="AQ638" s="0" t="n">
        <f aca="false">IFERROR(IF(AZ638&lt;($AM$11-$AL$11)/($AN$11-$AL$11),$AL$11+SQRT(AZ638*($AN$11-$AL$11)*($AM$11-$AL$11)),$AN$11-SQRT((1-AZ638)*($AN$11-$AL$11)*($AN$11-$AM$11))),$AM$11)</f>
        <v>0.750378311597534</v>
      </c>
      <c r="AR638" s="0" t="n">
        <f aca="false">SUMPRODUCT((B24:B31&lt;=$B$6)*(C24:C31*AM638+D24:D31*AO638*$B$8*AQ638)/(1+AL638/100)^B24:B31)+C32*AM638*AP638/(1+AL638/100)^$B$6</f>
        <v>7556321.9594694</v>
      </c>
      <c r="AS638" s="0" t="n">
        <f aca="false">SUMPRODUCT((K24:K26&lt;=$B$6)*(L24:L26*AN638+M24:M26*AO638*$B$8*AQ638)/(1+AL638/100)^K24:K26)+L27*AN638*AP638/(1+AL638/100)^$B$6</f>
        <v>9257798.93146697</v>
      </c>
      <c r="AT638" s="0" t="n">
        <f aca="false">AS638-AR638</f>
        <v>1701476.97199757</v>
      </c>
      <c r="AU638" s="0" t="n">
        <f aca="true">RAND()</f>
        <v>0.551439911329715</v>
      </c>
      <c r="AV638" s="0" t="n">
        <f aca="true">RAND()</f>
        <v>0.10437820871303</v>
      </c>
      <c r="AW638" s="0" t="n">
        <f aca="true">RAND()</f>
        <v>0.854219869337344</v>
      </c>
      <c r="AX638" s="0" t="n">
        <f aca="true">RAND()</f>
        <v>0.880560189110142</v>
      </c>
      <c r="AY638" s="0" t="n">
        <f aca="true">RAND()</f>
        <v>0.490272968090564</v>
      </c>
      <c r="AZ638" s="0" t="n">
        <f aca="true">RAND()</f>
        <v>0.745669439506539</v>
      </c>
    </row>
    <row r="639" customFormat="false" ht="15" hidden="false" customHeight="false" outlineLevel="0" collapsed="false">
      <c r="AK639" s="0" t="n">
        <v>626</v>
      </c>
      <c r="AL639" s="0" t="n">
        <f aca="false">IFERROR(IF(AU639&lt;($AM$6-$AL$6)/($AN$6-$AL$6),$AL$6+SQRT(AU639*($AN$6-$AL$6)*($AM$6-$AL$6)),$AN$6-SQRT((1-AU639)*($AN$6-$AL$6)*($AN$6-$AM$6))),$AM$6)</f>
        <v>4.82269777541367</v>
      </c>
      <c r="AM639" s="0" t="n">
        <f aca="false">IFERROR(IF(AV639&lt;($AM$7-$AL$7)/($AN$7-$AL$7),$AL$7+SQRT(AV639*($AN$7-$AL$7)*($AM$7-$AL$7)),$AN$7-SQRT((1-AV639)*($AN$7-$AL$7)*($AN$7-$AM$7))),$AM$7)</f>
        <v>1.08247257752651</v>
      </c>
      <c r="AN639" s="0" t="n">
        <f aca="false">IFERROR(IF(AW639&lt;($AM$8-$AL$8)/($AN$8-$AL$8),$AL$8+SQRT(AW639*($AN$8-$AL$8)*($AM$8-$AL$8)),$AN$8-SQRT((1-AW639)*($AN$8-$AL$8)*($AN$8-$AM$8))),$AM$8)</f>
        <v>1.0714368132518</v>
      </c>
      <c r="AO639" s="0" t="n">
        <f aca="false">IFERROR(IF(AX639&lt;($AM$9-$AL$9)/($AN$9-$AL$9),$AL$9+SQRT(AX639*($AN$9-$AL$9)*($AM$9-$AL$9)),$AN$9-SQRT((1-AX639)*($AN$9-$AL$9)*($AN$9-$AM$9))),$AM$9)</f>
        <v>0.917121063628744</v>
      </c>
      <c r="AP639" s="0" t="n">
        <f aca="false">IFERROR(IF(AY639&lt;($AM$10-$AL$10)/($AN$10-$AL$10),$AL$10+SQRT(AY639*($AN$10-$AL$10)*($AM$10-$AL$10)),$AN$10-SQRT((1-AY639)*($AN$10-$AL$10)*($AN$10-$AM$10))),$AM$10)</f>
        <v>0.920641041692673</v>
      </c>
      <c r="AQ639" s="0" t="n">
        <f aca="false">IFERROR(IF(AZ639&lt;($AM$11-$AL$11)/($AN$11-$AL$11),$AL$11+SQRT(AZ639*($AN$11-$AL$11)*($AM$11-$AL$11)),$AN$11-SQRT((1-AZ639)*($AN$11-$AL$11)*($AN$11-$AM$11))),$AM$11)</f>
        <v>0.445487963947959</v>
      </c>
      <c r="AR639" s="0" t="n">
        <f aca="false">SUMPRODUCT((B24:B31&lt;=$B$6)*(C24:C31*AM639+D24:D31*AO639*$B$8*AQ639)/(1+AL639/100)^B24:B31)+C32*AM639*AP639/(1+AL639/100)^$B$6</f>
        <v>8494467.73482333</v>
      </c>
      <c r="AS639" s="0" t="n">
        <f aca="false">SUMPRODUCT((K24:K26&lt;=$B$6)*(L24:L26*AN639+M24:M26*AO639*$B$8*AQ639)/(1+AL639/100)^K24:K26)+L27*AN639*AP639/(1+AL639/100)^$B$6</f>
        <v>8800640.69735731</v>
      </c>
      <c r="AT639" s="0" t="n">
        <f aca="false">AS639-AR639</f>
        <v>306172.962533981</v>
      </c>
      <c r="AU639" s="0" t="n">
        <f aca="true">RAND()</f>
        <v>0.762967751140572</v>
      </c>
      <c r="AV639" s="0" t="n">
        <f aca="true">RAND()</f>
        <v>0.750529446394555</v>
      </c>
      <c r="AW639" s="0" t="n">
        <f aca="true">RAND()</f>
        <v>0.716579451896255</v>
      </c>
      <c r="AX639" s="0" t="n">
        <f aca="true">RAND()</f>
        <v>0.231986642297033</v>
      </c>
      <c r="AY639" s="0" t="n">
        <f aca="true">RAND()</f>
        <v>0.707755543825188</v>
      </c>
      <c r="AZ639" s="0" t="n">
        <f aca="true">RAND()</f>
        <v>0.0863948883825414</v>
      </c>
    </row>
    <row r="640" customFormat="false" ht="15" hidden="false" customHeight="false" outlineLevel="0" collapsed="false">
      <c r="AK640" s="0" t="n">
        <v>627</v>
      </c>
      <c r="AL640" s="0" t="n">
        <f aca="false">IFERROR(IF(AU640&lt;($AM$6-$AL$6)/($AN$6-$AL$6),$AL$6+SQRT(AU640*($AN$6-$AL$6)*($AM$6-$AL$6)),$AN$6-SQRT((1-AU640)*($AN$6-$AL$6)*($AN$6-$AM$6))),$AM$6)</f>
        <v>3.08556454320192</v>
      </c>
      <c r="AM640" s="0" t="n">
        <f aca="false">IFERROR(IF(AV640&lt;($AM$7-$AL$7)/($AN$7-$AL$7),$AL$7+SQRT(AV640*($AN$7-$AL$7)*($AM$7-$AL$7)),$AN$7-SQRT((1-AV640)*($AN$7-$AL$7)*($AN$7-$AM$7))),$AM$7)</f>
        <v>1.07405984609154</v>
      </c>
      <c r="AN640" s="0" t="n">
        <f aca="false">IFERROR(IF(AW640&lt;($AM$8-$AL$8)/($AN$8-$AL$8),$AL$8+SQRT(AW640*($AN$8-$AL$8)*($AM$8-$AL$8)),$AN$8-SQRT((1-AW640)*($AN$8-$AL$8)*($AN$8-$AM$8))),$AM$8)</f>
        <v>1.12075701730645</v>
      </c>
      <c r="AO640" s="0" t="n">
        <f aca="false">IFERROR(IF(AX640&lt;($AM$9-$AL$9)/($AN$9-$AL$9),$AL$9+SQRT(AX640*($AN$9-$AL$9)*($AM$9-$AL$9)),$AN$9-SQRT((1-AX640)*($AN$9-$AL$9)*($AN$9-$AM$9))),$AM$9)</f>
        <v>0.771234914166428</v>
      </c>
      <c r="AP640" s="0" t="n">
        <f aca="false">IFERROR(IF(AY640&lt;($AM$10-$AL$10)/($AN$10-$AL$10),$AL$10+SQRT(AY640*($AN$10-$AL$10)*($AM$10-$AL$10)),$AN$10-SQRT((1-AY640)*($AN$10-$AL$10)*($AN$10-$AM$10))),$AM$10)</f>
        <v>0.85907324723769</v>
      </c>
      <c r="AQ640" s="0" t="n">
        <f aca="false">IFERROR(IF(AZ640&lt;($AM$11-$AL$11)/($AN$11-$AL$11),$AL$11+SQRT(AZ640*($AN$11-$AL$11)*($AM$11-$AL$11)),$AN$11-SQRT((1-AZ640)*($AN$11-$AL$11)*($AN$11-$AM$11))),$AM$11)</f>
        <v>0.818709739899538</v>
      </c>
      <c r="AR640" s="0" t="n">
        <f aca="false">SUMPRODUCT((B24:B31&lt;=$B$6)*(C24:C31*AM640+D24:D31*AO640*$B$8*AQ640)/(1+AL640/100)^B24:B31)+C32*AM640*AP640/(1+AL640/100)^$B$6</f>
        <v>9294129.09995093</v>
      </c>
      <c r="AS640" s="0" t="n">
        <f aca="false">SUMPRODUCT((K24:K26&lt;=$B$6)*(L24:L26*AN640+M24:M26*AO640*$B$8*AQ640)/(1+AL640/100)^K24:K26)+L27*AN640*AP640/(1+AL640/100)^$B$6</f>
        <v>9089020.77952913</v>
      </c>
      <c r="AT640" s="0" t="n">
        <f aca="false">AS640-AR640</f>
        <v>-205108.320421806</v>
      </c>
      <c r="AU640" s="0" t="n">
        <f aca="true">RAND()</f>
        <v>0.233859752728102</v>
      </c>
      <c r="AV640" s="0" t="n">
        <f aca="true">RAND()</f>
        <v>0.724844997712584</v>
      </c>
      <c r="AW640" s="0" t="n">
        <f aca="true">RAND()</f>
        <v>0.851522234884216</v>
      </c>
      <c r="AX640" s="0" t="n">
        <f aca="true">RAND()</f>
        <v>0.0980911715504925</v>
      </c>
      <c r="AY640" s="0" t="n">
        <f aca="true">RAND()</f>
        <v>0.515734387527277</v>
      </c>
      <c r="AZ640" s="0" t="n">
        <f aca="true">RAND()</f>
        <v>0.865852414664109</v>
      </c>
    </row>
    <row r="641" customFormat="false" ht="15" hidden="false" customHeight="false" outlineLevel="0" collapsed="false">
      <c r="AK641" s="0" t="n">
        <v>628</v>
      </c>
      <c r="AL641" s="0" t="n">
        <f aca="false">IFERROR(IF(AU641&lt;($AM$6-$AL$6)/($AN$6-$AL$6),$AL$6+SQRT(AU641*($AN$6-$AL$6)*($AM$6-$AL$6)),$AN$6-SQRT((1-AU641)*($AN$6-$AL$6)*($AN$6-$AM$6))),$AM$6)</f>
        <v>3.86583222359762</v>
      </c>
      <c r="AM641" s="0" t="n">
        <f aca="false">IFERROR(IF(AV641&lt;($AM$7-$AL$7)/($AN$7-$AL$7),$AL$7+SQRT(AV641*($AN$7-$AL$7)*($AM$7-$AL$7)),$AN$7-SQRT((1-AV641)*($AN$7-$AL$7)*($AN$7-$AM$7))),$AM$7)</f>
        <v>1.00463363684208</v>
      </c>
      <c r="AN641" s="0" t="n">
        <f aca="false">IFERROR(IF(AW641&lt;($AM$8-$AL$8)/($AN$8-$AL$8),$AL$8+SQRT(AW641*($AN$8-$AL$8)*($AM$8-$AL$8)),$AN$8-SQRT((1-AW641)*($AN$8-$AL$8)*($AN$8-$AM$8))),$AM$8)</f>
        <v>1.16020223470759</v>
      </c>
      <c r="AO641" s="0" t="n">
        <f aca="false">IFERROR(IF(AX641&lt;($AM$9-$AL$9)/($AN$9-$AL$9),$AL$9+SQRT(AX641*($AN$9-$AL$9)*($AM$9-$AL$9)),$AN$9-SQRT((1-AX641)*($AN$9-$AL$9)*($AN$9-$AM$9))),$AM$9)</f>
        <v>0.802864443258682</v>
      </c>
      <c r="AP641" s="0" t="n">
        <f aca="false">IFERROR(IF(AY641&lt;($AM$10-$AL$10)/($AN$10-$AL$10),$AL$10+SQRT(AY641*($AN$10-$AL$10)*($AM$10-$AL$10)),$AN$10-SQRT((1-AY641)*($AN$10-$AL$10)*($AN$10-$AM$10))),$AM$10)</f>
        <v>0.946003799577701</v>
      </c>
      <c r="AQ641" s="0" t="n">
        <f aca="false">IFERROR(IF(AZ641&lt;($AM$11-$AL$11)/($AN$11-$AL$11),$AL$11+SQRT(AZ641*($AN$11-$AL$11)*($AM$11-$AL$11)),$AN$11-SQRT((1-AZ641)*($AN$11-$AL$11)*($AN$11-$AM$11))),$AM$11)</f>
        <v>0.455086744641575</v>
      </c>
      <c r="AR641" s="0" t="n">
        <f aca="false">SUMPRODUCT((B24:B31&lt;=$B$6)*(C24:C31*AM641+D24:D31*AO641*$B$8*AQ641)/(1+AL641/100)^B24:B31)+C32*AM641*AP641/(1+AL641/100)^$B$6</f>
        <v>8254138.90793667</v>
      </c>
      <c r="AS641" s="0" t="n">
        <f aca="false">SUMPRODUCT((K24:K26&lt;=$B$6)*(L24:L26*AN641+M24:M26*AO641*$B$8*AQ641)/(1+AL641/100)^K24:K26)+L27*AN641*AP641/(1+AL641/100)^$B$6</f>
        <v>9404519.46146691</v>
      </c>
      <c r="AT641" s="0" t="n">
        <f aca="false">AS641-AR641</f>
        <v>1150380.55353024</v>
      </c>
      <c r="AU641" s="0" t="n">
        <f aca="true">RAND()</f>
        <v>0.508849617468049</v>
      </c>
      <c r="AV641" s="0" t="n">
        <f aca="true">RAND()</f>
        <v>0.464847536272483</v>
      </c>
      <c r="AW641" s="0" t="n">
        <f aca="true">RAND()</f>
        <v>0.928323211986579</v>
      </c>
      <c r="AX641" s="0" t="n">
        <f aca="true">RAND()</f>
        <v>0.122302494653855</v>
      </c>
      <c r="AY641" s="0" t="n">
        <f aca="true">RAND()</f>
        <v>0.795677556950983</v>
      </c>
      <c r="AZ641" s="0" t="n">
        <f aca="true">RAND()</f>
        <v>0.0981710137286571</v>
      </c>
    </row>
    <row r="642" customFormat="false" ht="15" hidden="false" customHeight="false" outlineLevel="0" collapsed="false">
      <c r="AK642" s="0" t="n">
        <v>629</v>
      </c>
      <c r="AL642" s="0" t="n">
        <f aca="false">IFERROR(IF(AU642&lt;($AM$6-$AL$6)/($AN$6-$AL$6),$AL$6+SQRT(AU642*($AN$6-$AL$6)*($AM$6-$AL$6)),$AN$6-SQRT((1-AU642)*($AN$6-$AL$6)*($AN$6-$AM$6))),$AM$6)</f>
        <v>2.55881361050976</v>
      </c>
      <c r="AM642" s="0" t="n">
        <f aca="false">IFERROR(IF(AV642&lt;($AM$7-$AL$7)/($AN$7-$AL$7),$AL$7+SQRT(AV642*($AN$7-$AL$7)*($AM$7-$AL$7)),$AN$7-SQRT((1-AV642)*($AN$7-$AL$7)*($AN$7-$AM$7))),$AM$7)</f>
        <v>0.860355594110455</v>
      </c>
      <c r="AN642" s="0" t="n">
        <f aca="false">IFERROR(IF(AW642&lt;($AM$8-$AL$8)/($AN$8-$AL$8),$AL$8+SQRT(AW642*($AN$8-$AL$8)*($AM$8-$AL$8)),$AN$8-SQRT((1-AW642)*($AN$8-$AL$8)*($AN$8-$AM$8))),$AM$8)</f>
        <v>1.02094077547643</v>
      </c>
      <c r="AO642" s="0" t="n">
        <f aca="false">IFERROR(IF(AX642&lt;($AM$9-$AL$9)/($AN$9-$AL$9),$AL$9+SQRT(AX642*($AN$9-$AL$9)*($AM$9-$AL$9)),$AN$9-SQRT((1-AX642)*($AN$9-$AL$9)*($AN$9-$AM$9))),$AM$9)</f>
        <v>1.00708220592488</v>
      </c>
      <c r="AP642" s="0" t="n">
        <f aca="false">IFERROR(IF(AY642&lt;($AM$10-$AL$10)/($AN$10-$AL$10),$AL$10+SQRT(AY642*($AN$10-$AL$10)*($AM$10-$AL$10)),$AN$10-SQRT((1-AY642)*($AN$10-$AL$10)*($AN$10-$AM$10))),$AM$10)</f>
        <v>0.759742541635104</v>
      </c>
      <c r="AQ642" s="0" t="n">
        <f aca="false">IFERROR(IF(AZ642&lt;($AM$11-$AL$11)/($AN$11-$AL$11),$AL$11+SQRT(AZ642*($AN$11-$AL$11)*($AM$11-$AL$11)),$AN$11-SQRT((1-AZ642)*($AN$11-$AL$11)*($AN$11-$AM$11))),$AM$11)</f>
        <v>0.445582893240815</v>
      </c>
      <c r="AR642" s="0" t="n">
        <f aca="false">SUMPRODUCT((B24:B31&lt;=$B$6)*(C24:C31*AM642+D24:D31*AO642*$B$8*AQ642)/(1+AL642/100)^B24:B31)+C32*AM642*AP642/(1+AL642/100)^$B$6</f>
        <v>7678573.30077139</v>
      </c>
      <c r="AS642" s="0" t="n">
        <f aca="false">SUMPRODUCT((K24:K26&lt;=$B$6)*(L24:L26*AN642+M24:M26*AO642*$B$8*AQ642)/(1+AL642/100)^K24:K26)+L27*AN642*AP642/(1+AL642/100)^$B$6</f>
        <v>8295078.85829979</v>
      </c>
      <c r="AT642" s="0" t="n">
        <f aca="false">AS642-AR642</f>
        <v>616505.557528406</v>
      </c>
      <c r="AU642" s="0" t="n">
        <f aca="true">RAND()</f>
        <v>0.0624545302581905</v>
      </c>
      <c r="AV642" s="0" t="n">
        <f aca="true">RAND()</f>
        <v>0.040475530449178</v>
      </c>
      <c r="AW642" s="0" t="n">
        <f aca="true">RAND()</f>
        <v>0.533616636983631</v>
      </c>
      <c r="AX642" s="0" t="n">
        <f aca="true">RAND()</f>
        <v>0.342742836139325</v>
      </c>
      <c r="AY642" s="0" t="n">
        <f aca="true">RAND()</f>
        <v>0.269864751740255</v>
      </c>
      <c r="AZ642" s="0" t="n">
        <f aca="true">RAND()</f>
        <v>0.0865076685892513</v>
      </c>
    </row>
    <row r="643" customFormat="false" ht="15" hidden="false" customHeight="false" outlineLevel="0" collapsed="false">
      <c r="AK643" s="0" t="n">
        <v>630</v>
      </c>
      <c r="AL643" s="0" t="n">
        <f aca="false">IFERROR(IF(AU643&lt;($AM$6-$AL$6)/($AN$6-$AL$6),$AL$6+SQRT(AU643*($AN$6-$AL$6)*($AM$6-$AL$6)),$AN$6-SQRT((1-AU643)*($AN$6-$AL$6)*($AN$6-$AM$6))),$AM$6)</f>
        <v>3.72586667132285</v>
      </c>
      <c r="AM643" s="0" t="n">
        <f aca="false">IFERROR(IF(AV643&lt;($AM$7-$AL$7)/($AN$7-$AL$7),$AL$7+SQRT(AV643*($AN$7-$AL$7)*($AM$7-$AL$7)),$AN$7-SQRT((1-AV643)*($AN$7-$AL$7)*($AN$7-$AM$7))),$AM$7)</f>
        <v>0.979899035790991</v>
      </c>
      <c r="AN643" s="0" t="n">
        <f aca="false">IFERROR(IF(AW643&lt;($AM$8-$AL$8)/($AN$8-$AL$8),$AL$8+SQRT(AW643*($AN$8-$AL$8)*($AM$8-$AL$8)),$AN$8-SQRT((1-AW643)*($AN$8-$AL$8)*($AN$8-$AM$8))),$AM$8)</f>
        <v>1.01683623911835</v>
      </c>
      <c r="AO643" s="0" t="n">
        <f aca="false">IFERROR(IF(AX643&lt;($AM$9-$AL$9)/($AN$9-$AL$9),$AL$9+SQRT(AX643*($AN$9-$AL$9)*($AM$9-$AL$9)),$AN$9-SQRT((1-AX643)*($AN$9-$AL$9)*($AN$9-$AM$9))),$AM$9)</f>
        <v>0.991798978946623</v>
      </c>
      <c r="AP643" s="0" t="n">
        <f aca="false">IFERROR(IF(AY643&lt;($AM$10-$AL$10)/($AN$10-$AL$10),$AL$10+SQRT(AY643*($AN$10-$AL$10)*($AM$10-$AL$10)),$AN$10-SQRT((1-AY643)*($AN$10-$AL$10)*($AN$10-$AM$10))),$AM$10)</f>
        <v>0.746609812451692</v>
      </c>
      <c r="AQ643" s="0" t="n">
        <f aca="false">IFERROR(IF(AZ643&lt;($AM$11-$AL$11)/($AN$11-$AL$11),$AL$11+SQRT(AZ643*($AN$11-$AL$11)*($AM$11-$AL$11)),$AN$11-SQRT((1-AZ643)*($AN$11-$AL$11)*($AN$11-$AM$11))),$AM$11)</f>
        <v>0.756616635304996</v>
      </c>
      <c r="AR643" s="0" t="n">
        <f aca="false">SUMPRODUCT((B24:B31&lt;=$B$6)*(C24:C31*AM643+D24:D31*AO643*$B$8*AQ643)/(1+AL643/100)^B24:B31)+C32*AM643*AP643/(1+AL643/100)^$B$6</f>
        <v>8239871.39322184</v>
      </c>
      <c r="AS643" s="0" t="n">
        <f aca="false">SUMPRODUCT((K24:K26&lt;=$B$6)*(L24:L26*AN643+M24:M26*AO643*$B$8*AQ643)/(1+AL643/100)^K24:K26)+L27*AN643*AP643/(1+AL643/100)^$B$6</f>
        <v>8411226.73038239</v>
      </c>
      <c r="AT643" s="0" t="n">
        <f aca="false">AS643-AR643</f>
        <v>171355.337160555</v>
      </c>
      <c r="AU643" s="0" t="n">
        <f aca="true">RAND()</f>
        <v>0.464002547302274</v>
      </c>
      <c r="AV643" s="0" t="n">
        <f aca="true">RAND()</f>
        <v>0.359596256428092</v>
      </c>
      <c r="AW643" s="0" t="n">
        <f aca="true">RAND()</f>
        <v>0.516752538769108</v>
      </c>
      <c r="AX643" s="0" t="n">
        <f aca="true">RAND()</f>
        <v>0.322488314257255</v>
      </c>
      <c r="AY643" s="0" t="n">
        <f aca="true">RAND()</f>
        <v>0.243265598389835</v>
      </c>
      <c r="AZ643" s="0" t="n">
        <f aca="true">RAND()</f>
        <v>0.758222603223422</v>
      </c>
    </row>
    <row r="644" customFormat="false" ht="15" hidden="false" customHeight="false" outlineLevel="0" collapsed="false">
      <c r="AK644" s="0" t="n">
        <v>631</v>
      </c>
      <c r="AL644" s="0" t="n">
        <f aca="false">IFERROR(IF(AU644&lt;($AM$6-$AL$6)/($AN$6-$AL$6),$AL$6+SQRT(AU644*($AN$6-$AL$6)*($AM$6-$AL$6)),$AN$6-SQRT((1-AU644)*($AN$6-$AL$6)*($AN$6-$AM$6))),$AM$6)</f>
        <v>3.3873299133156</v>
      </c>
      <c r="AM644" s="0" t="n">
        <f aca="false">IFERROR(IF(AV644&lt;($AM$7-$AL$7)/($AN$7-$AL$7),$AL$7+SQRT(AV644*($AN$7-$AL$7)*($AM$7-$AL$7)),$AN$7-SQRT((1-AV644)*($AN$7-$AL$7)*($AN$7-$AM$7))),$AM$7)</f>
        <v>0.949248817563025</v>
      </c>
      <c r="AN644" s="0" t="n">
        <f aca="false">IFERROR(IF(AW644&lt;($AM$8-$AL$8)/($AN$8-$AL$8),$AL$8+SQRT(AW644*($AN$8-$AL$8)*($AM$8-$AL$8)),$AN$8-SQRT((1-AW644)*($AN$8-$AL$8)*($AN$8-$AM$8))),$AM$8)</f>
        <v>0.893571877442109</v>
      </c>
      <c r="AO644" s="0" t="n">
        <f aca="false">IFERROR(IF(AX644&lt;($AM$9-$AL$9)/($AN$9-$AL$9),$AL$9+SQRT(AX644*($AN$9-$AL$9)*($AM$9-$AL$9)),$AN$9-SQRT((1-AX644)*($AN$9-$AL$9)*($AN$9-$AM$9))),$AM$9)</f>
        <v>1.031769536542</v>
      </c>
      <c r="AP644" s="0" t="n">
        <f aca="false">IFERROR(IF(AY644&lt;($AM$10-$AL$10)/($AN$10-$AL$10),$AL$10+SQRT(AY644*($AN$10-$AL$10)*($AM$10-$AL$10)),$AN$10-SQRT((1-AY644)*($AN$10-$AL$10)*($AN$10-$AM$10))),$AM$10)</f>
        <v>0.85218630913832</v>
      </c>
      <c r="AQ644" s="0" t="n">
        <f aca="false">IFERROR(IF(AZ644&lt;($AM$11-$AL$11)/($AN$11-$AL$11),$AL$11+SQRT(AZ644*($AN$11-$AL$11)*($AM$11-$AL$11)),$AN$11-SQRT((1-AZ644)*($AN$11-$AL$11)*($AN$11-$AM$11))),$AM$11)</f>
        <v>0.742715569121815</v>
      </c>
      <c r="AR644" s="0" t="n">
        <f aca="false">SUMPRODUCT((B24:B31&lt;=$B$6)*(C24:C31*AM644+D24:D31*AO644*$B$8*AQ644)/(1+AL644/100)^B24:B31)+C32*AM644*AP644/(1+AL644/100)^$B$6</f>
        <v>8135480.72997991</v>
      </c>
      <c r="AS644" s="0" t="n">
        <f aca="false">SUMPRODUCT((K24:K26&lt;=$B$6)*(L24:L26*AN644+M24:M26*AO644*$B$8*AQ644)/(1+AL644/100)^K24:K26)+L27*AN644*AP644/(1+AL644/100)^$B$6</f>
        <v>7308971.0397348</v>
      </c>
      <c r="AT644" s="0" t="n">
        <f aca="false">AS644-AR644</f>
        <v>-826509.69024511</v>
      </c>
      <c r="AU644" s="0" t="n">
        <f aca="true">RAND()</f>
        <v>0.347430742238786</v>
      </c>
      <c r="AV644" s="0" t="n">
        <f aca="true">RAND()</f>
        <v>0.247502328266236</v>
      </c>
      <c r="AW644" s="0" t="n">
        <f aca="true">RAND()</f>
        <v>0.097285513867122</v>
      </c>
      <c r="AX644" s="0" t="n">
        <f aca="true">RAND()</f>
        <v>0.375019846421275</v>
      </c>
      <c r="AY644" s="0" t="n">
        <f aca="true">RAND()</f>
        <v>0.496140785377889</v>
      </c>
      <c r="AZ644" s="0" t="n">
        <f aca="true">RAND()</f>
        <v>0.729815190317096</v>
      </c>
    </row>
    <row r="645" customFormat="false" ht="15" hidden="false" customHeight="false" outlineLevel="0" collapsed="false">
      <c r="AK645" s="0" t="n">
        <v>632</v>
      </c>
      <c r="AL645" s="0" t="n">
        <f aca="false">IFERROR(IF(AU645&lt;($AM$6-$AL$6)/($AN$6-$AL$6),$AL$6+SQRT(AU645*($AN$6-$AL$6)*($AM$6-$AL$6)),$AN$6-SQRT((1-AU645)*($AN$6-$AL$6)*($AN$6-$AM$6))),$AM$6)</f>
        <v>2.5249451610976</v>
      </c>
      <c r="AM645" s="0" t="n">
        <f aca="false">IFERROR(IF(AV645&lt;($AM$7-$AL$7)/($AN$7-$AL$7),$AL$7+SQRT(AV645*($AN$7-$AL$7)*($AM$7-$AL$7)),$AN$7-SQRT((1-AV645)*($AN$7-$AL$7)*($AN$7-$AM$7))),$AM$7)</f>
        <v>1.05865933252148</v>
      </c>
      <c r="AN645" s="0" t="n">
        <f aca="false">IFERROR(IF(AW645&lt;($AM$8-$AL$8)/($AN$8-$AL$8),$AL$8+SQRT(AW645*($AN$8-$AL$8)*($AM$8-$AL$8)),$AN$8-SQRT((1-AW645)*($AN$8-$AL$8)*($AN$8-$AM$8))),$AM$8)</f>
        <v>0.998760799347576</v>
      </c>
      <c r="AO645" s="0" t="n">
        <f aca="false">IFERROR(IF(AX645&lt;($AM$9-$AL$9)/($AN$9-$AL$9),$AL$9+SQRT(AX645*($AN$9-$AL$9)*($AM$9-$AL$9)),$AN$9-SQRT((1-AX645)*($AN$9-$AL$9)*($AN$9-$AM$9))),$AM$9)</f>
        <v>0.657122160833432</v>
      </c>
      <c r="AP645" s="0" t="n">
        <f aca="false">IFERROR(IF(AY645&lt;($AM$10-$AL$10)/($AN$10-$AL$10),$AL$10+SQRT(AY645*($AN$10-$AL$10)*($AM$10-$AL$10)),$AN$10-SQRT((1-AY645)*($AN$10-$AL$10)*($AN$10-$AM$10))),$AM$10)</f>
        <v>0.942376612756964</v>
      </c>
      <c r="AQ645" s="0" t="n">
        <f aca="false">IFERROR(IF(AZ645&lt;($AM$11-$AL$11)/($AN$11-$AL$11),$AL$11+SQRT(AZ645*($AN$11-$AL$11)*($AM$11-$AL$11)),$AN$11-SQRT((1-AZ645)*($AN$11-$AL$11)*($AN$11-$AM$11))),$AM$11)</f>
        <v>0.779395660932434</v>
      </c>
      <c r="AR645" s="0" t="n">
        <f aca="false">SUMPRODUCT((B24:B31&lt;=$B$6)*(C24:C31*AM645+D24:D31*AO645*$B$8*AQ645)/(1+AL645/100)^B24:B31)+C32*AM645*AP645/(1+AL645/100)^$B$6</f>
        <v>9428767.68004661</v>
      </c>
      <c r="AS645" s="0" t="n">
        <f aca="false">SUMPRODUCT((K24:K26&lt;=$B$6)*(L24:L26*AN645+M24:M26*AO645*$B$8*AQ645)/(1+AL645/100)^K24:K26)+L27*AN645*AP645/(1+AL645/100)^$B$6</f>
        <v>7939057.78276964</v>
      </c>
      <c r="AT645" s="0" t="n">
        <f aca="false">AS645-AR645</f>
        <v>-1489709.89727697</v>
      </c>
      <c r="AU645" s="0" t="n">
        <f aca="true">RAND()</f>
        <v>0.0551134844319561</v>
      </c>
      <c r="AV645" s="0" t="n">
        <f aca="true">RAND()</f>
        <v>0.674566657501104</v>
      </c>
      <c r="AW645" s="0" t="n">
        <f aca="true">RAND()</f>
        <v>0.438953948414303</v>
      </c>
      <c r="AX645" s="0" t="n">
        <f aca="true">RAND()</f>
        <v>0.0329164978999558</v>
      </c>
      <c r="AY645" s="0" t="n">
        <f aca="true">RAND()</f>
        <v>0.782788270057299</v>
      </c>
      <c r="AZ645" s="0" t="n">
        <f aca="true">RAND()</f>
        <v>0.801362145243112</v>
      </c>
    </row>
    <row r="646" customFormat="false" ht="15" hidden="false" customHeight="false" outlineLevel="0" collapsed="false">
      <c r="AK646" s="0" t="n">
        <v>633</v>
      </c>
      <c r="AL646" s="0" t="n">
        <f aca="false">IFERROR(IF(AU646&lt;($AM$6-$AL$6)/($AN$6-$AL$6),$AL$6+SQRT(AU646*($AN$6-$AL$6)*($AM$6-$AL$6)),$AN$6-SQRT((1-AU646)*($AN$6-$AL$6)*($AN$6-$AM$6))),$AM$6)</f>
        <v>4.07974255502245</v>
      </c>
      <c r="AM646" s="0" t="n">
        <f aca="false">IFERROR(IF(AV646&lt;($AM$7-$AL$7)/($AN$7-$AL$7),$AL$7+SQRT(AV646*($AN$7-$AL$7)*($AM$7-$AL$7)),$AN$7-SQRT((1-AV646)*($AN$7-$AL$7)*($AN$7-$AM$7))),$AM$7)</f>
        <v>0.820993478472826</v>
      </c>
      <c r="AN646" s="0" t="n">
        <f aca="false">IFERROR(IF(AW646&lt;($AM$8-$AL$8)/($AN$8-$AL$8),$AL$8+SQRT(AW646*($AN$8-$AL$8)*($AM$8-$AL$8)),$AN$8-SQRT((1-AW646)*($AN$8-$AL$8)*($AN$8-$AM$8))),$AM$8)</f>
        <v>0.977412435044743</v>
      </c>
      <c r="AO646" s="0" t="n">
        <f aca="false">IFERROR(IF(AX646&lt;($AM$9-$AL$9)/($AN$9-$AL$9),$AL$9+SQRT(AX646*($AN$9-$AL$9)*($AM$9-$AL$9)),$AN$9-SQRT((1-AX646)*($AN$9-$AL$9)*($AN$9-$AM$9))),$AM$9)</f>
        <v>0.698130751524108</v>
      </c>
      <c r="AP646" s="0" t="n">
        <f aca="false">IFERROR(IF(AY646&lt;($AM$10-$AL$10)/($AN$10-$AL$10),$AL$10+SQRT(AY646*($AN$10-$AL$10)*($AM$10-$AL$10)),$AN$10-SQRT((1-AY646)*($AN$10-$AL$10)*($AN$10-$AM$10))),$AM$10)</f>
        <v>0.907921196004566</v>
      </c>
      <c r="AQ646" s="0" t="n">
        <f aca="false">IFERROR(IF(AZ646&lt;($AM$11-$AL$11)/($AN$11-$AL$11),$AL$11+SQRT(AZ646*($AN$11-$AL$11)*($AM$11-$AL$11)),$AN$11-SQRT((1-AZ646)*($AN$11-$AL$11)*($AN$11-$AM$11))),$AM$11)</f>
        <v>0.571032520510194</v>
      </c>
      <c r="AR646" s="0" t="n">
        <f aca="false">SUMPRODUCT((B24:B31&lt;=$B$6)*(C24:C31*AM646+D24:D31*AO646*$B$8*AQ646)/(1+AL646/100)^B24:B31)+C32*AM646*AP646/(1+AL646/100)^$B$6</f>
        <v>6701482.49613233</v>
      </c>
      <c r="AS646" s="0" t="n">
        <f aca="false">SUMPRODUCT((K24:K26&lt;=$B$6)*(L24:L26*AN646+M24:M26*AO646*$B$8*AQ646)/(1+AL646/100)^K24:K26)+L27*AN646*AP646/(1+AL646/100)^$B$6</f>
        <v>7976885.98743861</v>
      </c>
      <c r="AT646" s="0" t="n">
        <f aca="false">AS646-AR646</f>
        <v>1275403.49130628</v>
      </c>
      <c r="AU646" s="0" t="n">
        <f aca="true">RAND()</f>
        <v>0.57360482275266</v>
      </c>
      <c r="AV646" s="0" t="n">
        <f aca="true">RAND()</f>
        <v>0.00489695709321133</v>
      </c>
      <c r="AW646" s="0" t="n">
        <f aca="true">RAND()</f>
        <v>0.349724134538948</v>
      </c>
      <c r="AX646" s="0" t="n">
        <f aca="true">RAND()</f>
        <v>0.052341059599344</v>
      </c>
      <c r="AY646" s="0" t="n">
        <f aca="true">RAND()</f>
        <v>0.665598808599184</v>
      </c>
      <c r="AZ646" s="0" t="n">
        <f aca="true">RAND()</f>
        <v>0.299831131322892</v>
      </c>
    </row>
    <row r="647" customFormat="false" ht="15" hidden="false" customHeight="false" outlineLevel="0" collapsed="false">
      <c r="AK647" s="0" t="n">
        <v>634</v>
      </c>
      <c r="AL647" s="0" t="n">
        <f aca="false">IFERROR(IF(AU647&lt;($AM$6-$AL$6)/($AN$6-$AL$6),$AL$6+SQRT(AU647*($AN$6-$AL$6)*($AM$6-$AL$6)),$AN$6-SQRT((1-AU647)*($AN$6-$AL$6)*($AN$6-$AM$6))),$AM$6)</f>
        <v>5.21902362451823</v>
      </c>
      <c r="AM647" s="0" t="n">
        <f aca="false">IFERROR(IF(AV647&lt;($AM$7-$AL$7)/($AN$7-$AL$7),$AL$7+SQRT(AV647*($AN$7-$AL$7)*($AM$7-$AL$7)),$AN$7-SQRT((1-AV647)*($AN$7-$AL$7)*($AN$7-$AM$7))),$AM$7)</f>
        <v>0.957747550604167</v>
      </c>
      <c r="AN647" s="0" t="n">
        <f aca="false">IFERROR(IF(AW647&lt;($AM$8-$AL$8)/($AN$8-$AL$8),$AL$8+SQRT(AW647*($AN$8-$AL$8)*($AM$8-$AL$8)),$AN$8-SQRT((1-AW647)*($AN$8-$AL$8)*($AN$8-$AM$8))),$AM$8)</f>
        <v>0.991599177912157</v>
      </c>
      <c r="AO647" s="0" t="n">
        <f aca="false">IFERROR(IF(AX647&lt;($AM$9-$AL$9)/($AN$9-$AL$9),$AL$9+SQRT(AX647*($AN$9-$AL$9)*($AM$9-$AL$9)),$AN$9-SQRT((1-AX647)*($AN$9-$AL$9)*($AN$9-$AM$9))),$AM$9)</f>
        <v>1.47127496689149</v>
      </c>
      <c r="AP647" s="0" t="n">
        <f aca="false">IFERROR(IF(AY647&lt;($AM$10-$AL$10)/($AN$10-$AL$10),$AL$10+SQRT(AY647*($AN$10-$AL$10)*($AM$10-$AL$10)),$AN$10-SQRT((1-AY647)*($AN$10-$AL$10)*($AN$10-$AM$10))),$AM$10)</f>
        <v>0.621477739969541</v>
      </c>
      <c r="AQ647" s="0" t="n">
        <f aca="false">IFERROR(IF(AZ647&lt;($AM$11-$AL$11)/($AN$11-$AL$11),$AL$11+SQRT(AZ647*($AN$11-$AL$11)*($AM$11-$AL$11)),$AN$11-SQRT((1-AZ647)*($AN$11-$AL$11)*($AN$11-$AM$11))),$AM$11)</f>
        <v>0.855857420712659</v>
      </c>
      <c r="AR647" s="0" t="n">
        <f aca="false">SUMPRODUCT((B24:B31&lt;=$B$6)*(C24:C31*AM647+D24:D31*AO647*$B$8*AQ647)/(1+AL647/100)^B24:B31)+C32*AM647*AP647/(1+AL647/100)^$B$6</f>
        <v>7607801.37658233</v>
      </c>
      <c r="AS647" s="0" t="n">
        <f aca="false">SUMPRODUCT((K24:K26&lt;=$B$6)*(L24:L26*AN647+M24:M26*AO647*$B$8*AQ647)/(1+AL647/100)^K24:K26)+L27*AN647*AP647/(1+AL647/100)^$B$6</f>
        <v>8369998.91458785</v>
      </c>
      <c r="AT647" s="0" t="n">
        <f aca="false">AS647-AR647</f>
        <v>762197.538005524</v>
      </c>
      <c r="AU647" s="0" t="n">
        <f aca="true">RAND()</f>
        <v>0.841406157498792</v>
      </c>
      <c r="AV647" s="0" t="n">
        <f aca="true">RAND()</f>
        <v>0.276492108017934</v>
      </c>
      <c r="AW647" s="0" t="n">
        <f aca="true">RAND()</f>
        <v>0.407891610851268</v>
      </c>
      <c r="AX647" s="0" t="n">
        <f aca="true">RAND()</f>
        <v>0.813633226242933</v>
      </c>
      <c r="AY647" s="0" t="n">
        <f aca="true">RAND()</f>
        <v>0.0590273652324296</v>
      </c>
      <c r="AZ647" s="0" t="n">
        <f aca="true">RAND()</f>
        <v>0.915195578924052</v>
      </c>
    </row>
    <row r="648" customFormat="false" ht="15" hidden="false" customHeight="false" outlineLevel="0" collapsed="false">
      <c r="AK648" s="0" t="n">
        <v>635</v>
      </c>
      <c r="AL648" s="0" t="n">
        <f aca="false">IFERROR(IF(AU648&lt;($AM$6-$AL$6)/($AN$6-$AL$6),$AL$6+SQRT(AU648*($AN$6-$AL$6)*($AM$6-$AL$6)),$AN$6-SQRT((1-AU648)*($AN$6-$AL$6)*($AN$6-$AM$6))),$AM$6)</f>
        <v>3.01560266548999</v>
      </c>
      <c r="AM648" s="0" t="n">
        <f aca="false">IFERROR(IF(AV648&lt;($AM$7-$AL$7)/($AN$7-$AL$7),$AL$7+SQRT(AV648*($AN$7-$AL$7)*($AM$7-$AL$7)),$AN$7-SQRT((1-AV648)*($AN$7-$AL$7)*($AN$7-$AM$7))),$AM$7)</f>
        <v>1.12282436776015</v>
      </c>
      <c r="AN648" s="0" t="n">
        <f aca="false">IFERROR(IF(AW648&lt;($AM$8-$AL$8)/($AN$8-$AL$8),$AL$8+SQRT(AW648*($AN$8-$AL$8)*($AM$8-$AL$8)),$AN$8-SQRT((1-AW648)*($AN$8-$AL$8)*($AN$8-$AM$8))),$AM$8)</f>
        <v>1.04884721045593</v>
      </c>
      <c r="AO648" s="0" t="n">
        <f aca="false">IFERROR(IF(AX648&lt;($AM$9-$AL$9)/($AN$9-$AL$9),$AL$9+SQRT(AX648*($AN$9-$AL$9)*($AM$9-$AL$9)),$AN$9-SQRT((1-AX648)*($AN$9-$AL$9)*($AN$9-$AM$9))),$AM$9)</f>
        <v>0.981703773019022</v>
      </c>
      <c r="AP648" s="0" t="n">
        <f aca="false">IFERROR(IF(AY648&lt;($AM$10-$AL$10)/($AN$10-$AL$10),$AL$10+SQRT(AY648*($AN$10-$AL$10)*($AM$10-$AL$10)),$AN$10-SQRT((1-AY648)*($AN$10-$AL$10)*($AN$10-$AM$10))),$AM$10)</f>
        <v>0.813220287712975</v>
      </c>
      <c r="AQ648" s="0" t="n">
        <f aca="false">IFERROR(IF(AZ648&lt;($AM$11-$AL$11)/($AN$11-$AL$11),$AL$11+SQRT(AZ648*($AN$11-$AL$11)*($AM$11-$AL$11)),$AN$11-SQRT((1-AZ648)*($AN$11-$AL$11)*($AN$11-$AM$11))),$AM$11)</f>
        <v>0.731873764280532</v>
      </c>
      <c r="AR648" s="0" t="n">
        <f aca="false">SUMPRODUCT((B24:B31&lt;=$B$6)*(C24:C31*AM648+D24:D31*AO648*$B$8*AQ648)/(1+AL648/100)^B24:B31)+C32*AM648*AP648/(1+AL648/100)^$B$6</f>
        <v>9780445.31933708</v>
      </c>
      <c r="AS648" s="0" t="n">
        <f aca="false">SUMPRODUCT((K24:K26&lt;=$B$6)*(L24:L26*AN648+M24:M26*AO648*$B$8*AQ648)/(1+AL648/100)^K24:K26)+L27*AN648*AP648/(1+AL648/100)^$B$6</f>
        <v>8553645.46322951</v>
      </c>
      <c r="AT648" s="0" t="n">
        <f aca="false">AS648-AR648</f>
        <v>-1226799.85610757</v>
      </c>
      <c r="AU648" s="0" t="n">
        <f aca="true">RAND()</f>
        <v>0.206228894037478</v>
      </c>
      <c r="AV648" s="0" t="n">
        <f aca="true">RAND()</f>
        <v>0.85623429835017</v>
      </c>
      <c r="AW648" s="0" t="n">
        <f aca="true">RAND()</f>
        <v>0.640333824521225</v>
      </c>
      <c r="AX648" s="0" t="n">
        <f aca="true">RAND()</f>
        <v>0.309384699921015</v>
      </c>
      <c r="AY648" s="0" t="n">
        <f aca="true">RAND()</f>
        <v>0.392427794539995</v>
      </c>
      <c r="AZ648" s="0" t="n">
        <f aca="true">RAND()</f>
        <v>0.706564578444525</v>
      </c>
    </row>
    <row r="649" customFormat="false" ht="15" hidden="false" customHeight="false" outlineLevel="0" collapsed="false">
      <c r="AK649" s="0" t="n">
        <v>636</v>
      </c>
      <c r="AL649" s="0" t="n">
        <f aca="false">IFERROR(IF(AU649&lt;($AM$6-$AL$6)/($AN$6-$AL$6),$AL$6+SQRT(AU649*($AN$6-$AL$6)*($AM$6-$AL$6)),$AN$6-SQRT((1-AU649)*($AN$6-$AL$6)*($AN$6-$AM$6))),$AM$6)</f>
        <v>3.64208276156899</v>
      </c>
      <c r="AM649" s="0" t="n">
        <f aca="false">IFERROR(IF(AV649&lt;($AM$7-$AL$7)/($AN$7-$AL$7),$AL$7+SQRT(AV649*($AN$7-$AL$7)*($AM$7-$AL$7)),$AN$7-SQRT((1-AV649)*($AN$7-$AL$7)*($AN$7-$AM$7))),$AM$7)</f>
        <v>0.991890291180997</v>
      </c>
      <c r="AN649" s="0" t="n">
        <f aca="false">IFERROR(IF(AW649&lt;($AM$8-$AL$8)/($AN$8-$AL$8),$AL$8+SQRT(AW649*($AN$8-$AL$8)*($AM$8-$AL$8)),$AN$8-SQRT((1-AW649)*($AN$8-$AL$8)*($AN$8-$AM$8))),$AM$8)</f>
        <v>1.14679317389765</v>
      </c>
      <c r="AO649" s="0" t="n">
        <f aca="false">IFERROR(IF(AX649&lt;($AM$9-$AL$9)/($AN$9-$AL$9),$AL$9+SQRT(AX649*($AN$9-$AL$9)*($AM$9-$AL$9)),$AN$9-SQRT((1-AX649)*($AN$9-$AL$9)*($AN$9-$AM$9))),$AM$9)</f>
        <v>1.20879715537078</v>
      </c>
      <c r="AP649" s="0" t="n">
        <f aca="false">IFERROR(IF(AY649&lt;($AM$10-$AL$10)/($AN$10-$AL$10),$AL$10+SQRT(AY649*($AN$10-$AL$10)*($AM$10-$AL$10)),$AN$10-SQRT((1-AY649)*($AN$10-$AL$10)*($AN$10-$AM$10))),$AM$10)</f>
        <v>0.739012761978021</v>
      </c>
      <c r="AQ649" s="0" t="n">
        <f aca="false">IFERROR(IF(AZ649&lt;($AM$11-$AL$11)/($AN$11-$AL$11),$AL$11+SQRT(AZ649*($AN$11-$AL$11)*($AM$11-$AL$11)),$AN$11-SQRT((1-AZ649)*($AN$11-$AL$11)*($AN$11-$AM$11))),$AM$11)</f>
        <v>0.475738779758862</v>
      </c>
      <c r="AR649" s="0" t="n">
        <f aca="false">SUMPRODUCT((B24:B31&lt;=$B$6)*(C24:C31*AM649+D24:D31*AO649*$B$8*AQ649)/(1+AL649/100)^B24:B31)+C32*AM649*AP649/(1+AL649/100)^$B$6</f>
        <v>8327295.61945708</v>
      </c>
      <c r="AS649" s="0" t="n">
        <f aca="false">SUMPRODUCT((K24:K26&lt;=$B$6)*(L24:L26*AN649+M24:M26*AO649*$B$8*AQ649)/(1+AL649/100)^K24:K26)+L27*AN649*AP649/(1+AL649/100)^$B$6</f>
        <v>9458753.31830099</v>
      </c>
      <c r="AT649" s="0" t="n">
        <f aca="false">AS649-AR649</f>
        <v>1131457.6988439</v>
      </c>
      <c r="AU649" s="0" t="n">
        <f aca="true">RAND()</f>
        <v>0.436219590992392</v>
      </c>
      <c r="AV649" s="0" t="n">
        <f aca="true">RAND()</f>
        <v>0.409132042772532</v>
      </c>
      <c r="AW649" s="0" t="n">
        <f aca="true">RAND()</f>
        <v>0.905318675963372</v>
      </c>
      <c r="AX649" s="0" t="n">
        <f aca="true">RAND()</f>
        <v>0.582665372433749</v>
      </c>
      <c r="AY649" s="0" t="n">
        <f aca="true">RAND()</f>
        <v>0.228508401553449</v>
      </c>
      <c r="AZ649" s="0" t="n">
        <f aca="true">RAND()</f>
        <v>0.126057627392383</v>
      </c>
    </row>
    <row r="650" customFormat="false" ht="15" hidden="false" customHeight="false" outlineLevel="0" collapsed="false">
      <c r="AK650" s="0" t="n">
        <v>637</v>
      </c>
      <c r="AL650" s="0" t="n">
        <f aca="false">IFERROR(IF(AU650&lt;($AM$6-$AL$6)/($AN$6-$AL$6),$AL$6+SQRT(AU650*($AN$6-$AL$6)*($AM$6-$AL$6)),$AN$6-SQRT((1-AU650)*($AN$6-$AL$6)*($AN$6-$AM$6))),$AM$6)</f>
        <v>3.65758198193075</v>
      </c>
      <c r="AM650" s="0" t="n">
        <f aca="false">IFERROR(IF(AV650&lt;($AM$7-$AL$7)/($AN$7-$AL$7),$AL$7+SQRT(AV650*($AN$7-$AL$7)*($AM$7-$AL$7)),$AN$7-SQRT((1-AV650)*($AN$7-$AL$7)*($AN$7-$AM$7))),$AM$7)</f>
        <v>1.05463475014671</v>
      </c>
      <c r="AN650" s="0" t="n">
        <f aca="false">IFERROR(IF(AW650&lt;($AM$8-$AL$8)/($AN$8-$AL$8),$AL$8+SQRT(AW650*($AN$8-$AL$8)*($AM$8-$AL$8)),$AN$8-SQRT((1-AW650)*($AN$8-$AL$8)*($AN$8-$AM$8))),$AM$8)</f>
        <v>1.03166067838482</v>
      </c>
      <c r="AO650" s="0" t="n">
        <f aca="false">IFERROR(IF(AX650&lt;($AM$9-$AL$9)/($AN$9-$AL$9),$AL$9+SQRT(AX650*($AN$9-$AL$9)*($AM$9-$AL$9)),$AN$9-SQRT((1-AX650)*($AN$9-$AL$9)*($AN$9-$AM$9))),$AM$9)</f>
        <v>0.649260698714882</v>
      </c>
      <c r="AP650" s="0" t="n">
        <f aca="false">IFERROR(IF(AY650&lt;($AM$10-$AL$10)/($AN$10-$AL$10),$AL$10+SQRT(AY650*($AN$10-$AL$10)*($AM$10-$AL$10)),$AN$10-SQRT((1-AY650)*($AN$10-$AL$10)*($AN$10-$AM$10))),$AM$10)</f>
        <v>0.906155295107116</v>
      </c>
      <c r="AQ650" s="0" t="n">
        <f aca="false">IFERROR(IF(AZ650&lt;($AM$11-$AL$11)/($AN$11-$AL$11),$AL$11+SQRT(AZ650*($AN$11-$AL$11)*($AM$11-$AL$11)),$AN$11-SQRT((1-AZ650)*($AN$11-$AL$11)*($AN$11-$AM$11))),$AM$11)</f>
        <v>0.559481790567965</v>
      </c>
      <c r="AR650" s="0" t="n">
        <f aca="false">SUMPRODUCT((B24:B31&lt;=$B$6)*(C24:C31*AM650+D24:D31*AO650*$B$8*AQ650)/(1+AL650/100)^B24:B31)+C32*AM650*AP650/(1+AL650/100)^$B$6</f>
        <v>8758701.23669094</v>
      </c>
      <c r="AS650" s="0" t="n">
        <f aca="false">SUMPRODUCT((K24:K26&lt;=$B$6)*(L24:L26*AN650+M24:M26*AO650*$B$8*AQ650)/(1+AL650/100)^K24:K26)+L27*AN650*AP650/(1+AL650/100)^$B$6</f>
        <v>8371375.48276165</v>
      </c>
      <c r="AT650" s="0" t="n">
        <f aca="false">AS650-AR650</f>
        <v>-387325.753929292</v>
      </c>
      <c r="AU650" s="0" t="n">
        <f aca="true">RAND()</f>
        <v>0.4414120896243</v>
      </c>
      <c r="AV650" s="0" t="n">
        <f aca="true">RAND()</f>
        <v>0.660732614664556</v>
      </c>
      <c r="AW650" s="0" t="n">
        <f aca="true">RAND()</f>
        <v>0.576248361214444</v>
      </c>
      <c r="AX650" s="0" t="n">
        <f aca="true">RAND()</f>
        <v>0.0297050082411397</v>
      </c>
      <c r="AY650" s="0" t="n">
        <f aca="true">RAND()</f>
        <v>0.659848494974194</v>
      </c>
      <c r="AZ650" s="0" t="n">
        <f aca="true">RAND()</f>
        <v>0.274819590352478</v>
      </c>
    </row>
    <row r="651" customFormat="false" ht="15" hidden="false" customHeight="false" outlineLevel="0" collapsed="false">
      <c r="AK651" s="0" t="n">
        <v>638</v>
      </c>
      <c r="AL651" s="0" t="n">
        <f aca="false">IFERROR(IF(AU651&lt;($AM$6-$AL$6)/($AN$6-$AL$6),$AL$6+SQRT(AU651*($AN$6-$AL$6)*($AM$6-$AL$6)),$AN$6-SQRT((1-AU651)*($AN$6-$AL$6)*($AN$6-$AM$6))),$AM$6)</f>
        <v>4.53097911508229</v>
      </c>
      <c r="AM651" s="0" t="n">
        <f aca="false">IFERROR(IF(AV651&lt;($AM$7-$AL$7)/($AN$7-$AL$7),$AL$7+SQRT(AV651*($AN$7-$AL$7)*($AM$7-$AL$7)),$AN$7-SQRT((1-AV651)*($AN$7-$AL$7)*($AN$7-$AM$7))),$AM$7)</f>
        <v>0.982668521764548</v>
      </c>
      <c r="AN651" s="0" t="n">
        <f aca="false">IFERROR(IF(AW651&lt;($AM$8-$AL$8)/($AN$8-$AL$8),$AL$8+SQRT(AW651*($AN$8-$AL$8)*($AM$8-$AL$8)),$AN$8-SQRT((1-AW651)*($AN$8-$AL$8)*($AN$8-$AM$8))),$AM$8)</f>
        <v>0.988019724398958</v>
      </c>
      <c r="AO651" s="0" t="n">
        <f aca="false">IFERROR(IF(AX651&lt;($AM$9-$AL$9)/($AN$9-$AL$9),$AL$9+SQRT(AX651*($AN$9-$AL$9)*($AM$9-$AL$9)),$AN$9-SQRT((1-AX651)*($AN$9-$AL$9)*($AN$9-$AM$9))),$AM$9)</f>
        <v>1.01136369896684</v>
      </c>
      <c r="AP651" s="0" t="n">
        <f aca="false">IFERROR(IF(AY651&lt;($AM$10-$AL$10)/($AN$10-$AL$10),$AL$10+SQRT(AY651*($AN$10-$AL$10)*($AM$10-$AL$10)),$AN$10-SQRT((1-AY651)*($AN$10-$AL$10)*($AN$10-$AM$10))),$AM$10)</f>
        <v>0.927049636373271</v>
      </c>
      <c r="AQ651" s="0" t="n">
        <f aca="false">IFERROR(IF(AZ651&lt;($AM$11-$AL$11)/($AN$11-$AL$11),$AL$11+SQRT(AZ651*($AN$11-$AL$11)*($AM$11-$AL$11)),$AN$11-SQRT((1-AZ651)*($AN$11-$AL$11)*($AN$11-$AM$11))),$AM$11)</f>
        <v>0.880591238755547</v>
      </c>
      <c r="AR651" s="0" t="n">
        <f aca="false">SUMPRODUCT((B24:B31&lt;=$B$6)*(C24:C31*AM651+D24:D31*AO651*$B$8*AQ651)/(1+AL651/100)^B24:B31)+C32*AM651*AP651/(1+AL651/100)^$B$6</f>
        <v>7947046.77379163</v>
      </c>
      <c r="AS651" s="0" t="n">
        <f aca="false">SUMPRODUCT((K24:K26&lt;=$B$6)*(L24:L26*AN651+M24:M26*AO651*$B$8*AQ651)/(1+AL651/100)^K24:K26)+L27*AN651*AP651/(1+AL651/100)^$B$6</f>
        <v>8131665.35442564</v>
      </c>
      <c r="AT651" s="0" t="n">
        <f aca="false">AS651-AR651</f>
        <v>184618.580634017</v>
      </c>
      <c r="AU651" s="0" t="n">
        <f aca="true">RAND()</f>
        <v>0.695196793492008</v>
      </c>
      <c r="AV651" s="0" t="n">
        <f aca="true">RAND()</f>
        <v>0.370753209373835</v>
      </c>
      <c r="AW651" s="0" t="n">
        <f aca="true">RAND()</f>
        <v>0.392793519589557</v>
      </c>
      <c r="AX651" s="0" t="n">
        <f aca="true">RAND()</f>
        <v>0.348398842852984</v>
      </c>
      <c r="AY651" s="0" t="n">
        <f aca="true">RAND()</f>
        <v>0.72948556770617</v>
      </c>
      <c r="AZ651" s="0" t="n">
        <f aca="true">RAND()</f>
        <v>0.941802235665573</v>
      </c>
    </row>
    <row r="652" customFormat="false" ht="15" hidden="false" customHeight="false" outlineLevel="0" collapsed="false">
      <c r="AK652" s="0" t="n">
        <v>639</v>
      </c>
      <c r="AL652" s="0" t="n">
        <f aca="false">IFERROR(IF(AU652&lt;($AM$6-$AL$6)/($AN$6-$AL$6),$AL$6+SQRT(AU652*($AN$6-$AL$6)*($AM$6-$AL$6)),$AN$6-SQRT((1-AU652)*($AN$6-$AL$6)*($AN$6-$AM$6))),$AM$6)</f>
        <v>3.45484080126643</v>
      </c>
      <c r="AM652" s="0" t="n">
        <f aca="false">IFERROR(IF(AV652&lt;($AM$7-$AL$7)/($AN$7-$AL$7),$AL$7+SQRT(AV652*($AN$7-$AL$7)*($AM$7-$AL$7)),$AN$7-SQRT((1-AV652)*($AN$7-$AL$7)*($AN$7-$AM$7))),$AM$7)</f>
        <v>0.957800422405233</v>
      </c>
      <c r="AN652" s="0" t="n">
        <f aca="false">IFERROR(IF(AW652&lt;($AM$8-$AL$8)/($AN$8-$AL$8),$AL$8+SQRT(AW652*($AN$8-$AL$8)*($AM$8-$AL$8)),$AN$8-SQRT((1-AW652)*($AN$8-$AL$8)*($AN$8-$AM$8))),$AM$8)</f>
        <v>0.828734162789003</v>
      </c>
      <c r="AO652" s="0" t="n">
        <f aca="false">IFERROR(IF(AX652&lt;($AM$9-$AL$9)/($AN$9-$AL$9),$AL$9+SQRT(AX652*($AN$9-$AL$9)*($AM$9-$AL$9)),$AN$9-SQRT((1-AX652)*($AN$9-$AL$9)*($AN$9-$AM$9))),$AM$9)</f>
        <v>1.41285347801533</v>
      </c>
      <c r="AP652" s="0" t="n">
        <f aca="false">IFERROR(IF(AY652&lt;($AM$10-$AL$10)/($AN$10-$AL$10),$AL$10+SQRT(AY652*($AN$10-$AL$10)*($AM$10-$AL$10)),$AN$10-SQRT((1-AY652)*($AN$10-$AL$10)*($AN$10-$AM$10))),$AM$10)</f>
        <v>0.975353626888061</v>
      </c>
      <c r="AQ652" s="0" t="n">
        <f aca="false">IFERROR(IF(AZ652&lt;($AM$11-$AL$11)/($AN$11-$AL$11),$AL$11+SQRT(AZ652*($AN$11-$AL$11)*($AM$11-$AL$11)),$AN$11-SQRT((1-AZ652)*($AN$11-$AL$11)*($AN$11-$AM$11))),$AM$11)</f>
        <v>0.605898907049142</v>
      </c>
      <c r="AR652" s="0" t="n">
        <f aca="false">SUMPRODUCT((B24:B31&lt;=$B$6)*(C24:C31*AM652+D24:D31*AO652*$B$8*AQ652)/(1+AL652/100)^B24:B31)+C32*AM652*AP652/(1+AL652/100)^$B$6</f>
        <v>8189435.24364659</v>
      </c>
      <c r="AS652" s="0" t="n">
        <f aca="false">SUMPRODUCT((K24:K26&lt;=$B$6)*(L24:L26*AN652+M24:M26*AO652*$B$8*AQ652)/(1+AL652/100)^K24:K26)+L27*AN652*AP652/(1+AL652/100)^$B$6</f>
        <v>6721711.37836839</v>
      </c>
      <c r="AT652" s="0" t="n">
        <f aca="false">AS652-AR652</f>
        <v>-1467723.8652782</v>
      </c>
      <c r="AU652" s="0" t="n">
        <f aca="true">RAND()</f>
        <v>0.371592312781738</v>
      </c>
      <c r="AV652" s="0" t="n">
        <f aca="true">RAND()</f>
        <v>0.276677481236332</v>
      </c>
      <c r="AW652" s="0" t="n">
        <f aca="true">RAND()</f>
        <v>0.00917391234649934</v>
      </c>
      <c r="AX652" s="0" t="n">
        <f aca="true">RAND()</f>
        <v>0.770172641147536</v>
      </c>
      <c r="AY652" s="0" t="n">
        <f aca="true">RAND()</f>
        <v>0.903844282382536</v>
      </c>
      <c r="AZ652" s="0" t="n">
        <f aca="true">RAND()</f>
        <v>0.381935270750447</v>
      </c>
    </row>
    <row r="653" customFormat="false" ht="15" hidden="false" customHeight="false" outlineLevel="0" collapsed="false">
      <c r="AK653" s="0" t="n">
        <v>640</v>
      </c>
      <c r="AL653" s="0" t="n">
        <f aca="false">IFERROR(IF(AU653&lt;($AM$6-$AL$6)/($AN$6-$AL$6),$AL$6+SQRT(AU653*($AN$6-$AL$6)*($AM$6-$AL$6)),$AN$6-SQRT((1-AU653)*($AN$6-$AL$6)*($AN$6-$AM$6))),$AM$6)</f>
        <v>3.14148148661083</v>
      </c>
      <c r="AM653" s="0" t="n">
        <f aca="false">IFERROR(IF(AV653&lt;($AM$7-$AL$7)/($AN$7-$AL$7),$AL$7+SQRT(AV653*($AN$7-$AL$7)*($AM$7-$AL$7)),$AN$7-SQRT((1-AV653)*($AN$7-$AL$7)*($AN$7-$AM$7))),$AM$7)</f>
        <v>1.03083383343335</v>
      </c>
      <c r="AN653" s="0" t="n">
        <f aca="false">IFERROR(IF(AW653&lt;($AM$8-$AL$8)/($AN$8-$AL$8),$AL$8+SQRT(AW653*($AN$8-$AL$8)*($AM$8-$AL$8)),$AN$8-SQRT((1-AW653)*($AN$8-$AL$8)*($AN$8-$AM$8))),$AM$8)</f>
        <v>1.00922053984184</v>
      </c>
      <c r="AO653" s="0" t="n">
        <f aca="false">IFERROR(IF(AX653&lt;($AM$9-$AL$9)/($AN$9-$AL$9),$AL$9+SQRT(AX653*($AN$9-$AL$9)*($AM$9-$AL$9)),$AN$9-SQRT((1-AX653)*($AN$9-$AL$9)*($AN$9-$AM$9))),$AM$9)</f>
        <v>1.24312101680648</v>
      </c>
      <c r="AP653" s="0" t="n">
        <f aca="false">IFERROR(IF(AY653&lt;($AM$10-$AL$10)/($AN$10-$AL$10),$AL$10+SQRT(AY653*($AN$10-$AL$10)*($AM$10-$AL$10)),$AN$10-SQRT((1-AY653)*($AN$10-$AL$10)*($AN$10-$AM$10))),$AM$10)</f>
        <v>0.872035553072287</v>
      </c>
      <c r="AQ653" s="0" t="n">
        <f aca="false">IFERROR(IF(AZ653&lt;($AM$11-$AL$11)/($AN$11-$AL$11),$AL$11+SQRT(AZ653*($AN$11-$AL$11)*($AM$11-$AL$11)),$AN$11-SQRT((1-AZ653)*($AN$11-$AL$11)*($AN$11-$AM$11))),$AM$11)</f>
        <v>0.476599704164291</v>
      </c>
      <c r="AR653" s="0" t="n">
        <f aca="false">SUMPRODUCT((B24:B31&lt;=$B$6)*(C24:C31*AM653+D24:D31*AO653*$B$8*AQ653)/(1+AL653/100)^B24:B31)+C32*AM653*AP653/(1+AL653/100)^$B$6</f>
        <v>8885392.73001634</v>
      </c>
      <c r="AS653" s="0" t="n">
        <f aca="false">SUMPRODUCT((K24:K26&lt;=$B$6)*(L24:L26*AN653+M24:M26*AO653*$B$8*AQ653)/(1+AL653/100)^K24:K26)+L27*AN653*AP653/(1+AL653/100)^$B$6</f>
        <v>8182757.5718651</v>
      </c>
      <c r="AT653" s="0" t="n">
        <f aca="false">AS653-AR653</f>
        <v>-702635.158151241</v>
      </c>
      <c r="AU653" s="0" t="n">
        <f aca="true">RAND()</f>
        <v>0.25559174409165</v>
      </c>
      <c r="AV653" s="0" t="n">
        <f aca="true">RAND()</f>
        <v>0.573032812733138</v>
      </c>
      <c r="AW653" s="0" t="n">
        <f aca="true">RAND()</f>
        <v>0.484668902808405</v>
      </c>
      <c r="AX653" s="0" t="n">
        <f aca="true">RAND()</f>
        <v>0.618089469866627</v>
      </c>
      <c r="AY653" s="0" t="n">
        <f aca="true">RAND()</f>
        <v>0.553641810999209</v>
      </c>
      <c r="AZ653" s="0" t="n">
        <f aca="true">RAND()</f>
        <v>0.127295736779246</v>
      </c>
    </row>
    <row r="654" customFormat="false" ht="15" hidden="false" customHeight="false" outlineLevel="0" collapsed="false">
      <c r="AK654" s="0" t="n">
        <v>641</v>
      </c>
      <c r="AL654" s="0" t="n">
        <f aca="false">IFERROR(IF(AU654&lt;($AM$6-$AL$6)/($AN$6-$AL$6),$AL$6+SQRT(AU654*($AN$6-$AL$6)*($AM$6-$AL$6)),$AN$6-SQRT((1-AU654)*($AN$6-$AL$6)*($AN$6-$AM$6))),$AM$6)</f>
        <v>2.92622313749888</v>
      </c>
      <c r="AM654" s="0" t="n">
        <f aca="false">IFERROR(IF(AV654&lt;($AM$7-$AL$7)/($AN$7-$AL$7),$AL$7+SQRT(AV654*($AN$7-$AL$7)*($AM$7-$AL$7)),$AN$7-SQRT((1-AV654)*($AN$7-$AL$7)*($AN$7-$AM$7))),$AM$7)</f>
        <v>1.03576653634684</v>
      </c>
      <c r="AN654" s="0" t="n">
        <f aca="false">IFERROR(IF(AW654&lt;($AM$8-$AL$8)/($AN$8-$AL$8),$AL$8+SQRT(AW654*($AN$8-$AL$8)*($AM$8-$AL$8)),$AN$8-SQRT((1-AW654)*($AN$8-$AL$8)*($AN$8-$AM$8))),$AM$8)</f>
        <v>1.13867525838476</v>
      </c>
      <c r="AO654" s="0" t="n">
        <f aca="false">IFERROR(IF(AX654&lt;($AM$9-$AL$9)/($AN$9-$AL$9),$AL$9+SQRT(AX654*($AN$9-$AL$9)*($AM$9-$AL$9)),$AN$9-SQRT((1-AX654)*($AN$9-$AL$9)*($AN$9-$AM$9))),$AM$9)</f>
        <v>1.53938105247149</v>
      </c>
      <c r="AP654" s="0" t="n">
        <f aca="false">IFERROR(IF(AY654&lt;($AM$10-$AL$10)/($AN$10-$AL$10),$AL$10+SQRT(AY654*($AN$10-$AL$10)*($AM$10-$AL$10)),$AN$10-SQRT((1-AY654)*($AN$10-$AL$10)*($AN$10-$AM$10))),$AM$10)</f>
        <v>0.529095040471616</v>
      </c>
      <c r="AQ654" s="0" t="n">
        <f aca="false">IFERROR(IF(AZ654&lt;($AM$11-$AL$11)/($AN$11-$AL$11),$AL$11+SQRT(AZ654*($AN$11-$AL$11)*($AM$11-$AL$11)),$AN$11-SQRT((1-AZ654)*($AN$11-$AL$11)*($AN$11-$AM$11))),$AM$11)</f>
        <v>0.493419549250724</v>
      </c>
      <c r="AR654" s="0" t="n">
        <f aca="false">SUMPRODUCT((B24:B31&lt;=$B$6)*(C24:C31*AM654+D24:D31*AO654*$B$8*AQ654)/(1+AL654/100)^B24:B31)+C32*AM654*AP654/(1+AL654/100)^$B$6</f>
        <v>9136673.51511108</v>
      </c>
      <c r="AS654" s="0" t="n">
        <f aca="false">SUMPRODUCT((K24:K26&lt;=$B$6)*(L24:L26*AN654+M24:M26*AO654*$B$8*AQ654)/(1+AL654/100)^K24:K26)+L27*AN654*AP654/(1+AL654/100)^$B$6</f>
        <v>9559448.23704318</v>
      </c>
      <c r="AT654" s="0" t="n">
        <f aca="false">AS654-AR654</f>
        <v>422774.721932096</v>
      </c>
      <c r="AU654" s="0" t="n">
        <f aca="true">RAND()</f>
        <v>0.171577860087655</v>
      </c>
      <c r="AV654" s="0" t="n">
        <f aca="true">RAND()</f>
        <v>0.592035760454828</v>
      </c>
      <c r="AW654" s="0" t="n">
        <f aca="true">RAND()</f>
        <v>0.889838239149325</v>
      </c>
      <c r="AX654" s="0" t="n">
        <f aca="true">RAND()</f>
        <v>0.858553456785151</v>
      </c>
      <c r="AY654" s="0" t="n">
        <f aca="true">RAND()</f>
        <v>0.00338608552017988</v>
      </c>
      <c r="AZ654" s="0" t="n">
        <f aca="true">RAND()</f>
        <v>0.152698457274911</v>
      </c>
    </row>
    <row r="655" customFormat="false" ht="15" hidden="false" customHeight="false" outlineLevel="0" collapsed="false">
      <c r="AK655" s="0" t="n">
        <v>642</v>
      </c>
      <c r="AL655" s="0" t="n">
        <f aca="false">IFERROR(IF(AU655&lt;($AM$6-$AL$6)/($AN$6-$AL$6),$AL$6+SQRT(AU655*($AN$6-$AL$6)*($AM$6-$AL$6)),$AN$6-SQRT((1-AU655)*($AN$6-$AL$6)*($AN$6-$AM$6))),$AM$6)</f>
        <v>5.46040827282196</v>
      </c>
      <c r="AM655" s="0" t="n">
        <f aca="false">IFERROR(IF(AV655&lt;($AM$7-$AL$7)/($AN$7-$AL$7),$AL$7+SQRT(AV655*($AN$7-$AL$7)*($AM$7-$AL$7)),$AN$7-SQRT((1-AV655)*($AN$7-$AL$7)*($AN$7-$AM$7))),$AM$7)</f>
        <v>1.01278871519851</v>
      </c>
      <c r="AN655" s="0" t="n">
        <f aca="false">IFERROR(IF(AW655&lt;($AM$8-$AL$8)/($AN$8-$AL$8),$AL$8+SQRT(AW655*($AN$8-$AL$8)*($AM$8-$AL$8)),$AN$8-SQRT((1-AW655)*($AN$8-$AL$8)*($AN$8-$AM$8))),$AM$8)</f>
        <v>1.14119359637571</v>
      </c>
      <c r="AO655" s="0" t="n">
        <f aca="false">IFERROR(IF(AX655&lt;($AM$9-$AL$9)/($AN$9-$AL$9),$AL$9+SQRT(AX655*($AN$9-$AL$9)*($AM$9-$AL$9)),$AN$9-SQRT((1-AX655)*($AN$9-$AL$9)*($AN$9-$AM$9))),$AM$9)</f>
        <v>0.943822112244773</v>
      </c>
      <c r="AP655" s="0" t="n">
        <f aca="false">IFERROR(IF(AY655&lt;($AM$10-$AL$10)/($AN$10-$AL$10),$AL$10+SQRT(AY655*($AN$10-$AL$10)*($AM$10-$AL$10)),$AN$10-SQRT((1-AY655)*($AN$10-$AL$10)*($AN$10-$AM$10))),$AM$10)</f>
        <v>0.911325712590278</v>
      </c>
      <c r="AQ655" s="0" t="n">
        <f aca="false">IFERROR(IF(AZ655&lt;($AM$11-$AL$11)/($AN$11-$AL$11),$AL$11+SQRT(AZ655*($AN$11-$AL$11)*($AM$11-$AL$11)),$AN$11-SQRT((1-AZ655)*($AN$11-$AL$11)*($AN$11-$AM$11))),$AM$11)</f>
        <v>0.680440310072929</v>
      </c>
      <c r="AR655" s="0" t="n">
        <f aca="false">SUMPRODUCT((B24:B31&lt;=$B$6)*(C24:C31*AM655+D24:D31*AO655*$B$8*AQ655)/(1+AL655/100)^B24:B31)+C32*AM655*AP655/(1+AL655/100)^$B$6</f>
        <v>7787000.39004622</v>
      </c>
      <c r="AS655" s="0" t="n">
        <f aca="false">SUMPRODUCT((K24:K26&lt;=$B$6)*(L24:L26*AN655+M24:M26*AO655*$B$8*AQ655)/(1+AL655/100)^K24:K26)+L27*AN655*AP655/(1+AL655/100)^$B$6</f>
        <v>9440706.07692247</v>
      </c>
      <c r="AT655" s="0" t="n">
        <f aca="false">AS655-AR655</f>
        <v>1653705.68687625</v>
      </c>
      <c r="AU655" s="0" t="n">
        <f aca="true">RAND()</f>
        <v>0.881482865680246</v>
      </c>
      <c r="AV655" s="0" t="n">
        <f aca="true">RAND()</f>
        <v>0.499829389891796</v>
      </c>
      <c r="AW655" s="0" t="n">
        <f aca="true">RAND()</f>
        <v>0.894765924714209</v>
      </c>
      <c r="AX655" s="0" t="n">
        <f aca="true">RAND()</f>
        <v>0.262637423089882</v>
      </c>
      <c r="AY655" s="0" t="n">
        <f aca="true">RAND()</f>
        <v>0.6767553673516</v>
      </c>
      <c r="AZ655" s="0" t="n">
        <f aca="true">RAND()</f>
        <v>0.583190222749854</v>
      </c>
    </row>
    <row r="656" customFormat="false" ht="15" hidden="false" customHeight="false" outlineLevel="0" collapsed="false">
      <c r="AK656" s="0" t="n">
        <v>643</v>
      </c>
      <c r="AL656" s="0" t="n">
        <f aca="false">IFERROR(IF(AU656&lt;($AM$6-$AL$6)/($AN$6-$AL$6),$AL$6+SQRT(AU656*($AN$6-$AL$6)*($AM$6-$AL$6)),$AN$6-SQRT((1-AU656)*($AN$6-$AL$6)*($AN$6-$AM$6))),$AM$6)</f>
        <v>3.02090226170587</v>
      </c>
      <c r="AM656" s="0" t="n">
        <f aca="false">IFERROR(IF(AV656&lt;($AM$7-$AL$7)/($AN$7-$AL$7),$AL$7+SQRT(AV656*($AN$7-$AL$7)*($AM$7-$AL$7)),$AN$7-SQRT((1-AV656)*($AN$7-$AL$7)*($AN$7-$AM$7))),$AM$7)</f>
        <v>0.912558266632728</v>
      </c>
      <c r="AN656" s="0" t="n">
        <f aca="false">IFERROR(IF(AW656&lt;($AM$8-$AL$8)/($AN$8-$AL$8),$AL$8+SQRT(AW656*($AN$8-$AL$8)*($AM$8-$AL$8)),$AN$8-SQRT((1-AW656)*($AN$8-$AL$8)*($AN$8-$AM$8))),$AM$8)</f>
        <v>1.01822530280199</v>
      </c>
      <c r="AO656" s="0" t="n">
        <f aca="false">IFERROR(IF(AX656&lt;($AM$9-$AL$9)/($AN$9-$AL$9),$AL$9+SQRT(AX656*($AN$9-$AL$9)*($AM$9-$AL$9)),$AN$9-SQRT((1-AX656)*($AN$9-$AL$9)*($AN$9-$AM$9))),$AM$9)</f>
        <v>1.8598664330508</v>
      </c>
      <c r="AP656" s="0" t="n">
        <f aca="false">IFERROR(IF(AY656&lt;($AM$10-$AL$10)/($AN$10-$AL$10),$AL$10+SQRT(AY656*($AN$10-$AL$10)*($AM$10-$AL$10)),$AN$10-SQRT((1-AY656)*($AN$10-$AL$10)*($AN$10-$AM$10))),$AM$10)</f>
        <v>0.756262803852693</v>
      </c>
      <c r="AQ656" s="0" t="n">
        <f aca="false">IFERROR(IF(AZ656&lt;($AM$11-$AL$11)/($AN$11-$AL$11),$AL$11+SQRT(AZ656*($AN$11-$AL$11)*($AM$11-$AL$11)),$AN$11-SQRT((1-AZ656)*($AN$11-$AL$11)*($AN$11-$AM$11))),$AM$11)</f>
        <v>0.658245166914021</v>
      </c>
      <c r="AR656" s="0" t="n">
        <f aca="false">SUMPRODUCT((B24:B31&lt;=$B$6)*(C24:C31*AM656+D24:D31*AO656*$B$8*AQ656)/(1+AL656/100)^B24:B31)+C32*AM656*AP656/(1+AL656/100)^$B$6</f>
        <v>8152418.6654998</v>
      </c>
      <c r="AS656" s="0" t="n">
        <f aca="false">SUMPRODUCT((K24:K26&lt;=$B$6)*(L24:L26*AN656+M24:M26*AO656*$B$8*AQ656)/(1+AL656/100)^K24:K26)+L27*AN656*AP656/(1+AL656/100)^$B$6</f>
        <v>8415747.30082127</v>
      </c>
      <c r="AT656" s="0" t="n">
        <f aca="false">AS656-AR656</f>
        <v>263328.635321472</v>
      </c>
      <c r="AU656" s="0" t="n">
        <f aca="true">RAND()</f>
        <v>0.208339059455126</v>
      </c>
      <c r="AV656" s="0" t="n">
        <f aca="true">RAND()</f>
        <v>0.140770704304047</v>
      </c>
      <c r="AW656" s="0" t="n">
        <f aca="true">RAND()</f>
        <v>0.522493242122408</v>
      </c>
      <c r="AX656" s="0" t="n">
        <f aca="true">RAND()</f>
        <v>0.98690838894273</v>
      </c>
      <c r="AY656" s="0" t="n">
        <f aca="true">RAND()</f>
        <v>0.262682498553775</v>
      </c>
      <c r="AZ656" s="0" t="n">
        <f aca="true">RAND()</f>
        <v>0.5232801390301</v>
      </c>
    </row>
    <row r="657" customFormat="false" ht="15" hidden="false" customHeight="false" outlineLevel="0" collapsed="false">
      <c r="AK657" s="0" t="n">
        <v>644</v>
      </c>
      <c r="AL657" s="0" t="n">
        <f aca="false">IFERROR(IF(AU657&lt;($AM$6-$AL$6)/($AN$6-$AL$6),$AL$6+SQRT(AU657*($AN$6-$AL$6)*($AM$6-$AL$6)),$AN$6-SQRT((1-AU657)*($AN$6-$AL$6)*($AN$6-$AM$6))),$AM$6)</f>
        <v>3.5562634692795</v>
      </c>
      <c r="AM657" s="0" t="n">
        <f aca="false">IFERROR(IF(AV657&lt;($AM$7-$AL$7)/($AN$7-$AL$7),$AL$7+SQRT(AV657*($AN$7-$AL$7)*($AM$7-$AL$7)),$AN$7-SQRT((1-AV657)*($AN$7-$AL$7)*($AN$7-$AM$7))),$AM$7)</f>
        <v>0.935488365284317</v>
      </c>
      <c r="AN657" s="0" t="n">
        <f aca="false">IFERROR(IF(AW657&lt;($AM$8-$AL$8)/($AN$8-$AL$8),$AL$8+SQRT(AW657*($AN$8-$AL$8)*($AM$8-$AL$8)),$AN$8-SQRT((1-AW657)*($AN$8-$AL$8)*($AN$8-$AM$8))),$AM$8)</f>
        <v>0.923959250402679</v>
      </c>
      <c r="AO657" s="0" t="n">
        <f aca="false">IFERROR(IF(AX657&lt;($AM$9-$AL$9)/($AN$9-$AL$9),$AL$9+SQRT(AX657*($AN$9-$AL$9)*($AM$9-$AL$9)),$AN$9-SQRT((1-AX657)*($AN$9-$AL$9)*($AN$9-$AM$9))),$AM$9)</f>
        <v>0.974659804381652</v>
      </c>
      <c r="AP657" s="0" t="n">
        <f aca="false">IFERROR(IF(AY657&lt;($AM$10-$AL$10)/($AN$10-$AL$10),$AL$10+SQRT(AY657*($AN$10-$AL$10)*($AM$10-$AL$10)),$AN$10-SQRT((1-AY657)*($AN$10-$AL$10)*($AN$10-$AM$10))),$AM$10)</f>
        <v>0.598607189254974</v>
      </c>
      <c r="AQ657" s="0" t="n">
        <f aca="false">IFERROR(IF(AZ657&lt;($AM$11-$AL$11)/($AN$11-$AL$11),$AL$11+SQRT(AZ657*($AN$11-$AL$11)*($AM$11-$AL$11)),$AN$11-SQRT((1-AZ657)*($AN$11-$AL$11)*($AN$11-$AM$11))),$AM$11)</f>
        <v>0.659897056471408</v>
      </c>
      <c r="AR657" s="0" t="n">
        <f aca="false">SUMPRODUCT((B24:B31&lt;=$B$6)*(C24:C31*AM657+D24:D31*AO657*$B$8*AQ657)/(1+AL657/100)^B24:B31)+C32*AM657*AP657/(1+AL657/100)^$B$6</f>
        <v>7933267.77335911</v>
      </c>
      <c r="AS657" s="0" t="n">
        <f aca="false">SUMPRODUCT((K24:K26&lt;=$B$6)*(L24:L26*AN657+M24:M26*AO657*$B$8*AQ657)/(1+AL657/100)^K24:K26)+L27*AN657*AP657/(1+AL657/100)^$B$6</f>
        <v>7729199.73663959</v>
      </c>
      <c r="AT657" s="0" t="n">
        <f aca="false">AS657-AR657</f>
        <v>-204068.036719523</v>
      </c>
      <c r="AU657" s="0" t="n">
        <f aca="true">RAND()</f>
        <v>0.407033935349056</v>
      </c>
      <c r="AV657" s="0" t="n">
        <f aca="true">RAND()</f>
        <v>0.203967745860184</v>
      </c>
      <c r="AW657" s="0" t="n">
        <f aca="true">RAND()</f>
        <v>0.17073217511549</v>
      </c>
      <c r="AX657" s="0" t="n">
        <f aca="true">RAND()</f>
        <v>0.300402573194171</v>
      </c>
      <c r="AY657" s="0" t="n">
        <f aca="true">RAND()</f>
        <v>0.0388935110910653</v>
      </c>
      <c r="AZ657" s="0" t="n">
        <f aca="true">RAND()</f>
        <v>0.5278775012375</v>
      </c>
    </row>
    <row r="658" customFormat="false" ht="15" hidden="false" customHeight="false" outlineLevel="0" collapsed="false">
      <c r="AK658" s="0" t="n">
        <v>645</v>
      </c>
      <c r="AL658" s="0" t="n">
        <f aca="false">IFERROR(IF(AU658&lt;($AM$6-$AL$6)/($AN$6-$AL$6),$AL$6+SQRT(AU658*($AN$6-$AL$6)*($AM$6-$AL$6)),$AN$6-SQRT((1-AU658)*($AN$6-$AL$6)*($AN$6-$AM$6))),$AM$6)</f>
        <v>3.78349492886056</v>
      </c>
      <c r="AM658" s="0" t="n">
        <f aca="false">IFERROR(IF(AV658&lt;($AM$7-$AL$7)/($AN$7-$AL$7),$AL$7+SQRT(AV658*($AN$7-$AL$7)*($AM$7-$AL$7)),$AN$7-SQRT((1-AV658)*($AN$7-$AL$7)*($AN$7-$AM$7))),$AM$7)</f>
        <v>1.11820203000815</v>
      </c>
      <c r="AN658" s="0" t="n">
        <f aca="false">IFERROR(IF(AW658&lt;($AM$8-$AL$8)/($AN$8-$AL$8),$AL$8+SQRT(AW658*($AN$8-$AL$8)*($AM$8-$AL$8)),$AN$8-SQRT((1-AW658)*($AN$8-$AL$8)*($AN$8-$AM$8))),$AM$8)</f>
        <v>1.11183730352035</v>
      </c>
      <c r="AO658" s="0" t="n">
        <f aca="false">IFERROR(IF(AX658&lt;($AM$9-$AL$9)/($AN$9-$AL$9),$AL$9+SQRT(AX658*($AN$9-$AL$9)*($AM$9-$AL$9)),$AN$9-SQRT((1-AX658)*($AN$9-$AL$9)*($AN$9-$AM$9))),$AM$9)</f>
        <v>1.01546458382676</v>
      </c>
      <c r="AP658" s="0" t="n">
        <f aca="false">IFERROR(IF(AY658&lt;($AM$10-$AL$10)/($AN$10-$AL$10),$AL$10+SQRT(AY658*($AN$10-$AL$10)*($AM$10-$AL$10)),$AN$10-SQRT((1-AY658)*($AN$10-$AL$10)*($AN$10-$AM$10))),$AM$10)</f>
        <v>0.694575357489961</v>
      </c>
      <c r="AQ658" s="0" t="n">
        <f aca="false">IFERROR(IF(AZ658&lt;($AM$11-$AL$11)/($AN$11-$AL$11),$AL$11+SQRT(AZ658*($AN$11-$AL$11)*($AM$11-$AL$11)),$AN$11-SQRT((1-AZ658)*($AN$11-$AL$11)*($AN$11-$AM$11))),$AM$11)</f>
        <v>0.395584250107971</v>
      </c>
      <c r="AR658" s="0" t="n">
        <f aca="false">SUMPRODUCT((B24:B31&lt;=$B$6)*(C24:C31*AM658+D24:D31*AO658*$B$8*AQ658)/(1+AL658/100)^B24:B31)+C32*AM658*AP658/(1+AL658/100)^$B$6</f>
        <v>9251923.40281665</v>
      </c>
      <c r="AS658" s="0" t="n">
        <f aca="false">SUMPRODUCT((K24:K26&lt;=$B$6)*(L24:L26*AN658+M24:M26*AO658*$B$8*AQ658)/(1+AL658/100)^K24:K26)+L27*AN658*AP658/(1+AL658/100)^$B$6</f>
        <v>9200217.07930546</v>
      </c>
      <c r="AT658" s="0" t="n">
        <f aca="false">AS658-AR658</f>
        <v>-51706.3235111889</v>
      </c>
      <c r="AU658" s="0" t="n">
        <f aca="true">RAND()</f>
        <v>0.482704756366714</v>
      </c>
      <c r="AV658" s="0" t="n">
        <f aca="true">RAND()</f>
        <v>0.845593734275787</v>
      </c>
      <c r="AW658" s="0" t="n">
        <f aca="true">RAND()</f>
        <v>0.830320616013088</v>
      </c>
      <c r="AX658" s="0" t="n">
        <f aca="true">RAND()</f>
        <v>0.353793342867056</v>
      </c>
      <c r="AY658" s="0" t="n">
        <f aca="true">RAND()</f>
        <v>0.151438278969384</v>
      </c>
      <c r="AZ658" s="0" t="n">
        <f aca="true">RAND()</f>
        <v>0.0372912198722576</v>
      </c>
    </row>
    <row r="659" customFormat="false" ht="15" hidden="false" customHeight="false" outlineLevel="0" collapsed="false">
      <c r="AK659" s="0" t="n">
        <v>646</v>
      </c>
      <c r="AL659" s="0" t="n">
        <f aca="false">IFERROR(IF(AU659&lt;($AM$6-$AL$6)/($AN$6-$AL$6),$AL$6+SQRT(AU659*($AN$6-$AL$6)*($AM$6-$AL$6)),$AN$6-SQRT((1-AU659)*($AN$6-$AL$6)*($AN$6-$AM$6))),$AM$6)</f>
        <v>4.12077027333648</v>
      </c>
      <c r="AM659" s="0" t="n">
        <f aca="false">IFERROR(IF(AV659&lt;($AM$7-$AL$7)/($AN$7-$AL$7),$AL$7+SQRT(AV659*($AN$7-$AL$7)*($AM$7-$AL$7)),$AN$7-SQRT((1-AV659)*($AN$7-$AL$7)*($AN$7-$AM$7))),$AM$7)</f>
        <v>1.01301415772354</v>
      </c>
      <c r="AN659" s="0" t="n">
        <f aca="false">IFERROR(IF(AW659&lt;($AM$8-$AL$8)/($AN$8-$AL$8),$AL$8+SQRT(AW659*($AN$8-$AL$8)*($AM$8-$AL$8)),$AN$8-SQRT((1-AW659)*($AN$8-$AL$8)*($AN$8-$AM$8))),$AM$8)</f>
        <v>0.929682489110429</v>
      </c>
      <c r="AO659" s="0" t="n">
        <f aca="false">IFERROR(IF(AX659&lt;($AM$9-$AL$9)/($AN$9-$AL$9),$AL$9+SQRT(AX659*($AN$9-$AL$9)*($AM$9-$AL$9)),$AN$9-SQRT((1-AX659)*($AN$9-$AL$9)*($AN$9-$AM$9))),$AM$9)</f>
        <v>1.12510091386783</v>
      </c>
      <c r="AP659" s="0" t="n">
        <f aca="false">IFERROR(IF(AY659&lt;($AM$10-$AL$10)/($AN$10-$AL$10),$AL$10+SQRT(AY659*($AN$10-$AL$10)*($AM$10-$AL$10)),$AN$10-SQRT((1-AY659)*($AN$10-$AL$10)*($AN$10-$AM$10))),$AM$10)</f>
        <v>0.788997941658954</v>
      </c>
      <c r="AQ659" s="0" t="n">
        <f aca="false">IFERROR(IF(AZ659&lt;($AM$11-$AL$11)/($AN$11-$AL$11),$AL$11+SQRT(AZ659*($AN$11-$AL$11)*($AM$11-$AL$11)),$AN$11-SQRT((1-AZ659)*($AN$11-$AL$11)*($AN$11-$AM$11))),$AM$11)</f>
        <v>0.758333635413063</v>
      </c>
      <c r="AR659" s="0" t="n">
        <f aca="false">SUMPRODUCT((B24:B31&lt;=$B$6)*(C24:C31*AM659+D24:D31*AO659*$B$8*AQ659)/(1+AL659/100)^B24:B31)+C32*AM659*AP659/(1+AL659/100)^$B$6</f>
        <v>8358221.94126028</v>
      </c>
      <c r="AS659" s="0" t="n">
        <f aca="false">SUMPRODUCT((K24:K26&lt;=$B$6)*(L24:L26*AN659+M24:M26*AO659*$B$8*AQ659)/(1+AL659/100)^K24:K26)+L27*AN659*AP659/(1+AL659/100)^$B$6</f>
        <v>7702974.83510644</v>
      </c>
      <c r="AT659" s="0" t="n">
        <f aca="false">AS659-AR659</f>
        <v>-655247.106153832</v>
      </c>
      <c r="AU659" s="0" t="n">
        <f aca="true">RAND()</f>
        <v>0.585501809054854</v>
      </c>
      <c r="AV659" s="0" t="n">
        <f aca="true">RAND()</f>
        <v>0.500779649426834</v>
      </c>
      <c r="AW659" s="0" t="n">
        <f aca="true">RAND()</f>
        <v>0.186861644243072</v>
      </c>
      <c r="AX659" s="0" t="n">
        <f aca="true">RAND()</f>
        <v>0.489701059390066</v>
      </c>
      <c r="AY659" s="0" t="n">
        <f aca="true">RAND()</f>
        <v>0.334079241132448</v>
      </c>
      <c r="AZ659" s="0" t="n">
        <f aca="true">RAND()</f>
        <v>0.761621911131975</v>
      </c>
    </row>
    <row r="660" customFormat="false" ht="15" hidden="false" customHeight="false" outlineLevel="0" collapsed="false">
      <c r="AK660" s="0" t="n">
        <v>647</v>
      </c>
      <c r="AL660" s="0" t="n">
        <f aca="false">IFERROR(IF(AU660&lt;($AM$6-$AL$6)/($AN$6-$AL$6),$AL$6+SQRT(AU660*($AN$6-$AL$6)*($AM$6-$AL$6)),$AN$6-SQRT((1-AU660)*($AN$6-$AL$6)*($AN$6-$AM$6))),$AM$6)</f>
        <v>3.85807879423252</v>
      </c>
      <c r="AM660" s="0" t="n">
        <f aca="false">IFERROR(IF(AV660&lt;($AM$7-$AL$7)/($AN$7-$AL$7),$AL$7+SQRT(AV660*($AN$7-$AL$7)*($AM$7-$AL$7)),$AN$7-SQRT((1-AV660)*($AN$7-$AL$7)*($AN$7-$AM$7))),$AM$7)</f>
        <v>1.10006449215252</v>
      </c>
      <c r="AN660" s="0" t="n">
        <f aca="false">IFERROR(IF(AW660&lt;($AM$8-$AL$8)/($AN$8-$AL$8),$AL$8+SQRT(AW660*($AN$8-$AL$8)*($AM$8-$AL$8)),$AN$8-SQRT((1-AW660)*($AN$8-$AL$8)*($AN$8-$AM$8))),$AM$8)</f>
        <v>1.09506416068039</v>
      </c>
      <c r="AO660" s="0" t="n">
        <f aca="false">IFERROR(IF(AX660&lt;($AM$9-$AL$9)/($AN$9-$AL$9),$AL$9+SQRT(AX660*($AN$9-$AL$9)*($AM$9-$AL$9)),$AN$9-SQRT((1-AX660)*($AN$9-$AL$9)*($AN$9-$AM$9))),$AM$9)</f>
        <v>1.52295941941805</v>
      </c>
      <c r="AP660" s="0" t="n">
        <f aca="false">IFERROR(IF(AY660&lt;($AM$10-$AL$10)/($AN$10-$AL$10),$AL$10+SQRT(AY660*($AN$10-$AL$10)*($AM$10-$AL$10)),$AN$10-SQRT((1-AY660)*($AN$10-$AL$10)*($AN$10-$AM$10))),$AM$10)</f>
        <v>0.871720763561564</v>
      </c>
      <c r="AQ660" s="0" t="n">
        <f aca="false">IFERROR(IF(AZ660&lt;($AM$11-$AL$11)/($AN$11-$AL$11),$AL$11+SQRT(AZ660*($AN$11-$AL$11)*($AM$11-$AL$11)),$AN$11-SQRT((1-AZ660)*($AN$11-$AL$11)*($AN$11-$AM$11))),$AM$11)</f>
        <v>0.740401929485847</v>
      </c>
      <c r="AR660" s="0" t="n">
        <f aca="false">SUMPRODUCT((B24:B31&lt;=$B$6)*(C24:C31*AM660+D24:D31*AO660*$B$8*AQ660)/(1+AL660/100)^B24:B31)+C32*AM660*AP660/(1+AL660/100)^$B$6</f>
        <v>9250470.70047659</v>
      </c>
      <c r="AS660" s="0" t="n">
        <f aca="false">SUMPRODUCT((K24:K26&lt;=$B$6)*(L24:L26*AN660+M24:M26*AO660*$B$8*AQ660)/(1+AL660/100)^K24:K26)+L27*AN660*AP660/(1+AL660/100)^$B$6</f>
        <v>9005682.96787969</v>
      </c>
      <c r="AT660" s="0" t="n">
        <f aca="false">AS660-AR660</f>
        <v>-244787.732596898</v>
      </c>
      <c r="AU660" s="0" t="n">
        <f aca="true">RAND()</f>
        <v>0.50641655683743</v>
      </c>
      <c r="AV660" s="0" t="n">
        <f aca="true">RAND()</f>
        <v>0.800171942102375</v>
      </c>
      <c r="AW660" s="0" t="n">
        <f aca="true">RAND()</f>
        <v>0.78662120617181</v>
      </c>
      <c r="AX660" s="0" t="n">
        <f aca="true">RAND()</f>
        <v>0.848288189652025</v>
      </c>
      <c r="AY660" s="0" t="n">
        <f aca="true">RAND()</f>
        <v>0.552705304251168</v>
      </c>
      <c r="AZ660" s="0" t="n">
        <f aca="true">RAND()</f>
        <v>0.724934048103383</v>
      </c>
    </row>
    <row r="661" customFormat="false" ht="15" hidden="false" customHeight="false" outlineLevel="0" collapsed="false">
      <c r="AK661" s="0" t="n">
        <v>648</v>
      </c>
      <c r="AL661" s="0" t="n">
        <f aca="false">IFERROR(IF(AU661&lt;($AM$6-$AL$6)/($AN$6-$AL$6),$AL$6+SQRT(AU661*($AN$6-$AL$6)*($AM$6-$AL$6)),$AN$6-SQRT((1-AU661)*($AN$6-$AL$6)*($AN$6-$AM$6))),$AM$6)</f>
        <v>6.77245331147504</v>
      </c>
      <c r="AM661" s="0" t="n">
        <f aca="false">IFERROR(IF(AV661&lt;($AM$7-$AL$7)/($AN$7-$AL$7),$AL$7+SQRT(AV661*($AN$7-$AL$7)*($AM$7-$AL$7)),$AN$7-SQRT((1-AV661)*($AN$7-$AL$7)*($AN$7-$AM$7))),$AM$7)</f>
        <v>0.86309885136343</v>
      </c>
      <c r="AN661" s="0" t="n">
        <f aca="false">IFERROR(IF(AW661&lt;($AM$8-$AL$8)/($AN$8-$AL$8),$AL$8+SQRT(AW661*($AN$8-$AL$8)*($AM$8-$AL$8)),$AN$8-SQRT((1-AW661)*($AN$8-$AL$8)*($AN$8-$AM$8))),$AM$8)</f>
        <v>0.939715933483904</v>
      </c>
      <c r="AO661" s="0" t="n">
        <f aca="false">IFERROR(IF(AX661&lt;($AM$9-$AL$9)/($AN$9-$AL$9),$AL$9+SQRT(AX661*($AN$9-$AL$9)*($AM$9-$AL$9)),$AN$9-SQRT((1-AX661)*($AN$9-$AL$9)*($AN$9-$AM$9))),$AM$9)</f>
        <v>1.7676083365919</v>
      </c>
      <c r="AP661" s="0" t="n">
        <f aca="false">IFERROR(IF(AY661&lt;($AM$10-$AL$10)/($AN$10-$AL$10),$AL$10+SQRT(AY661*($AN$10-$AL$10)*($AM$10-$AL$10)),$AN$10-SQRT((1-AY661)*($AN$10-$AL$10)*($AN$10-$AM$10))),$AM$10)</f>
        <v>0.957503390439525</v>
      </c>
      <c r="AQ661" s="0" t="n">
        <f aca="false">IFERROR(IF(AZ661&lt;($AM$11-$AL$11)/($AN$11-$AL$11),$AL$11+SQRT(AZ661*($AN$11-$AL$11)*($AM$11-$AL$11)),$AN$11-SQRT((1-AZ661)*($AN$11-$AL$11)*($AN$11-$AM$11))),$AM$11)</f>
        <v>0.661763848730665</v>
      </c>
      <c r="AR661" s="0" t="n">
        <f aca="false">SUMPRODUCT((B24:B31&lt;=$B$6)*(C24:C31*AM661+D24:D31*AO661*$B$8*AQ661)/(1+AL661/100)^B24:B31)+C32*AM661*AP661/(1+AL661/100)^$B$6</f>
        <v>6419906.65644584</v>
      </c>
      <c r="AS661" s="0" t="n">
        <f aca="false">SUMPRODUCT((K24:K26&lt;=$B$6)*(L24:L26*AN661+M24:M26*AO661*$B$8*AQ661)/(1+AL661/100)^K24:K26)+L27*AN661*AP661/(1+AL661/100)^$B$6</f>
        <v>7848420.88217138</v>
      </c>
      <c r="AT661" s="0" t="n">
        <f aca="false">AS661-AR661</f>
        <v>1428514.22572554</v>
      </c>
      <c r="AU661" s="0" t="n">
        <f aca="true">RAND()</f>
        <v>0.997411125227066</v>
      </c>
      <c r="AV661" s="0" t="n">
        <f aca="true">RAND()</f>
        <v>0.0442385004820466</v>
      </c>
      <c r="AW661" s="0" t="n">
        <f aca="true">RAND()</f>
        <v>0.216894911880873</v>
      </c>
      <c r="AX661" s="0" t="n">
        <f aca="true">RAND()</f>
        <v>0.963996076518945</v>
      </c>
      <c r="AY661" s="0" t="n">
        <f aca="true">RAND()</f>
        <v>0.837237409054641</v>
      </c>
      <c r="AZ661" s="0" t="n">
        <f aca="true">RAND()</f>
        <v>0.533046146834724</v>
      </c>
    </row>
    <row r="662" customFormat="false" ht="15" hidden="false" customHeight="false" outlineLevel="0" collapsed="false">
      <c r="AK662" s="0" t="n">
        <v>649</v>
      </c>
      <c r="AL662" s="0" t="n">
        <f aca="false">IFERROR(IF(AU662&lt;($AM$6-$AL$6)/($AN$6-$AL$6),$AL$6+SQRT(AU662*($AN$6-$AL$6)*($AM$6-$AL$6)),$AN$6-SQRT((1-AU662)*($AN$6-$AL$6)*($AN$6-$AM$6))),$AM$6)</f>
        <v>2.59304563029295</v>
      </c>
      <c r="AM662" s="0" t="n">
        <f aca="false">IFERROR(IF(AV662&lt;($AM$7-$AL$7)/($AN$7-$AL$7),$AL$7+SQRT(AV662*($AN$7-$AL$7)*($AM$7-$AL$7)),$AN$7-SQRT((1-AV662)*($AN$7-$AL$7)*($AN$7-$AM$7))),$AM$7)</f>
        <v>1.09447233985824</v>
      </c>
      <c r="AN662" s="0" t="n">
        <f aca="false">IFERROR(IF(AW662&lt;($AM$8-$AL$8)/($AN$8-$AL$8),$AL$8+SQRT(AW662*($AN$8-$AL$8)*($AM$8-$AL$8)),$AN$8-SQRT((1-AW662)*($AN$8-$AL$8)*($AN$8-$AM$8))),$AM$8)</f>
        <v>0.959354007391484</v>
      </c>
      <c r="AO662" s="0" t="n">
        <f aca="false">IFERROR(IF(AX662&lt;($AM$9-$AL$9)/($AN$9-$AL$9),$AL$9+SQRT(AX662*($AN$9-$AL$9)*($AM$9-$AL$9)),$AN$9-SQRT((1-AX662)*($AN$9-$AL$9)*($AN$9-$AM$9))),$AM$9)</f>
        <v>0.638909204466768</v>
      </c>
      <c r="AP662" s="0" t="n">
        <f aca="false">IFERROR(IF(AY662&lt;($AM$10-$AL$10)/($AN$10-$AL$10),$AL$10+SQRT(AY662*($AN$10-$AL$10)*($AM$10-$AL$10)),$AN$10-SQRT((1-AY662)*($AN$10-$AL$10)*($AN$10-$AM$10))),$AM$10)</f>
        <v>0.83846170137836</v>
      </c>
      <c r="AQ662" s="0" t="n">
        <f aca="false">IFERROR(IF(AZ662&lt;($AM$11-$AL$11)/($AN$11-$AL$11),$AL$11+SQRT(AZ662*($AN$11-$AL$11)*($AM$11-$AL$11)),$AN$11-SQRT((1-AZ662)*($AN$11-$AL$11)*($AN$11-$AM$11))),$AM$11)</f>
        <v>0.893732390168277</v>
      </c>
      <c r="AR662" s="0" t="n">
        <f aca="false">SUMPRODUCT((B24:B31&lt;=$B$6)*(C24:C31*AM662+D24:D31*AO662*$B$8*AQ662)/(1+AL662/100)^B24:B31)+C32*AM662*AP662/(1+AL662/100)^$B$6</f>
        <v>9735673.38792702</v>
      </c>
      <c r="AS662" s="0" t="n">
        <f aca="false">SUMPRODUCT((K24:K26&lt;=$B$6)*(L24:L26*AN662+M24:M26*AO662*$B$8*AQ662)/(1+AL662/100)^K24:K26)+L27*AN662*AP662/(1+AL662/100)^$B$6</f>
        <v>7743941.68567385</v>
      </c>
      <c r="AT662" s="0" t="n">
        <f aca="false">AS662-AR662</f>
        <v>-1991731.70225317</v>
      </c>
      <c r="AU662" s="0" t="n">
        <f aca="true">RAND()</f>
        <v>0.0703406239219113</v>
      </c>
      <c r="AV662" s="0" t="n">
        <f aca="true">RAND()</f>
        <v>0.784987972718493</v>
      </c>
      <c r="AW662" s="0" t="n">
        <f aca="true">RAND()</f>
        <v>0.282152218574725</v>
      </c>
      <c r="AX662" s="0" t="n">
        <f aca="true">RAND()</f>
        <v>0.0257276894474536</v>
      </c>
      <c r="AY662" s="0" t="n">
        <f aca="true">RAND()</f>
        <v>0.458225293199736</v>
      </c>
      <c r="AZ662" s="0" t="n">
        <f aca="true">RAND()</f>
        <v>0.953906918778174</v>
      </c>
    </row>
    <row r="663" customFormat="false" ht="15" hidden="false" customHeight="false" outlineLevel="0" collapsed="false">
      <c r="AK663" s="0" t="n">
        <v>650</v>
      </c>
      <c r="AL663" s="0" t="n">
        <f aca="false">IFERROR(IF(AU663&lt;($AM$6-$AL$6)/($AN$6-$AL$6),$AL$6+SQRT(AU663*($AN$6-$AL$6)*($AM$6-$AL$6)),$AN$6-SQRT((1-AU663)*($AN$6-$AL$6)*($AN$6-$AM$6))),$AM$6)</f>
        <v>2.96915804495812</v>
      </c>
      <c r="AM663" s="0" t="n">
        <f aca="false">IFERROR(IF(AV663&lt;($AM$7-$AL$7)/($AN$7-$AL$7),$AL$7+SQRT(AV663*($AN$7-$AL$7)*($AM$7-$AL$7)),$AN$7-SQRT((1-AV663)*($AN$7-$AL$7)*($AN$7-$AM$7))),$AM$7)</f>
        <v>0.986988480616705</v>
      </c>
      <c r="AN663" s="0" t="n">
        <f aca="false">IFERROR(IF(AW663&lt;($AM$8-$AL$8)/($AN$8-$AL$8),$AL$8+SQRT(AW663*($AN$8-$AL$8)*($AM$8-$AL$8)),$AN$8-SQRT((1-AW663)*($AN$8-$AL$8)*($AN$8-$AM$8))),$AM$8)</f>
        <v>1.04863139214731</v>
      </c>
      <c r="AO663" s="0" t="n">
        <f aca="false">IFERROR(IF(AX663&lt;($AM$9-$AL$9)/($AN$9-$AL$9),$AL$9+SQRT(AX663*($AN$9-$AL$9)*($AM$9-$AL$9)),$AN$9-SQRT((1-AX663)*($AN$9-$AL$9)*($AN$9-$AM$9))),$AM$9)</f>
        <v>0.913166497346835</v>
      </c>
      <c r="AP663" s="0" t="n">
        <f aca="false">IFERROR(IF(AY663&lt;($AM$10-$AL$10)/($AN$10-$AL$10),$AL$10+SQRT(AY663*($AN$10-$AL$10)*($AM$10-$AL$10)),$AN$10-SQRT((1-AY663)*($AN$10-$AL$10)*($AN$10-$AM$10))),$AM$10)</f>
        <v>0.67259465261422</v>
      </c>
      <c r="AQ663" s="0" t="n">
        <f aca="false">IFERROR(IF(AZ663&lt;($AM$11-$AL$11)/($AN$11-$AL$11),$AL$11+SQRT(AZ663*($AN$11-$AL$11)*($AM$11-$AL$11)),$AN$11-SQRT((1-AZ663)*($AN$11-$AL$11)*($AN$11-$AM$11))),$AM$11)</f>
        <v>0.541972125557406</v>
      </c>
      <c r="AR663" s="0" t="n">
        <f aca="false">SUMPRODUCT((B24:B31&lt;=$B$6)*(C24:C31*AM663+D24:D31*AO663*$B$8*AQ663)/(1+AL663/100)^B24:B31)+C32*AM663*AP663/(1+AL663/100)^$B$6</f>
        <v>8594653.54662614</v>
      </c>
      <c r="AS663" s="0" t="n">
        <f aca="false">SUMPRODUCT((K24:K26&lt;=$B$6)*(L24:L26*AN663+M24:M26*AO663*$B$8*AQ663)/(1+AL663/100)^K24:K26)+L27*AN663*AP663/(1+AL663/100)^$B$6</f>
        <v>8649374.31252535</v>
      </c>
      <c r="AT663" s="0" t="n">
        <f aca="false">AS663-AR663</f>
        <v>54720.765899213</v>
      </c>
      <c r="AU663" s="0" t="n">
        <f aca="true">RAND()</f>
        <v>0.187853463221409</v>
      </c>
      <c r="AV663" s="0" t="n">
        <f aca="true">RAND()</f>
        <v>0.388496576481598</v>
      </c>
      <c r="AW663" s="0" t="n">
        <f aca="true">RAND()</f>
        <v>0.63956163352418</v>
      </c>
      <c r="AX663" s="0" t="n">
        <f aca="true">RAND()</f>
        <v>0.227608739373136</v>
      </c>
      <c r="AY663" s="0" t="n">
        <f aca="true">RAND()</f>
        <v>0.119155656444092</v>
      </c>
      <c r="AZ663" s="0" t="n">
        <f aca="true">RAND()</f>
        <v>0.238981671619465</v>
      </c>
    </row>
    <row r="664" customFormat="false" ht="15" hidden="false" customHeight="false" outlineLevel="0" collapsed="false">
      <c r="AK664" s="0" t="n">
        <v>651</v>
      </c>
      <c r="AL664" s="0" t="n">
        <f aca="false">IFERROR(IF(AU664&lt;($AM$6-$AL$6)/($AN$6-$AL$6),$AL$6+SQRT(AU664*($AN$6-$AL$6)*($AM$6-$AL$6)),$AN$6-SQRT((1-AU664)*($AN$6-$AL$6)*($AN$6-$AM$6))),$AM$6)</f>
        <v>5.62898086426809</v>
      </c>
      <c r="AM664" s="0" t="n">
        <f aca="false">IFERROR(IF(AV664&lt;($AM$7-$AL$7)/($AN$7-$AL$7),$AL$7+SQRT(AV664*($AN$7-$AL$7)*($AM$7-$AL$7)),$AN$7-SQRT((1-AV664)*($AN$7-$AL$7)*($AN$7-$AM$7))),$AM$7)</f>
        <v>0.944881939438389</v>
      </c>
      <c r="AN664" s="0" t="n">
        <f aca="false">IFERROR(IF(AW664&lt;($AM$8-$AL$8)/($AN$8-$AL$8),$AL$8+SQRT(AW664*($AN$8-$AL$8)*($AM$8-$AL$8)),$AN$8-SQRT((1-AW664)*($AN$8-$AL$8)*($AN$8-$AM$8))),$AM$8)</f>
        <v>0.826337239569065</v>
      </c>
      <c r="AO664" s="0" t="n">
        <f aca="false">IFERROR(IF(AX664&lt;($AM$9-$AL$9)/($AN$9-$AL$9),$AL$9+SQRT(AX664*($AN$9-$AL$9)*($AM$9-$AL$9)),$AN$9-SQRT((1-AX664)*($AN$9-$AL$9)*($AN$9-$AM$9))),$AM$9)</f>
        <v>1.39471054095847</v>
      </c>
      <c r="AP664" s="0" t="n">
        <f aca="false">IFERROR(IF(AY664&lt;($AM$10-$AL$10)/($AN$10-$AL$10),$AL$10+SQRT(AY664*($AN$10-$AL$10)*($AM$10-$AL$10)),$AN$10-SQRT((1-AY664)*($AN$10-$AL$10)*($AN$10-$AM$10))),$AM$10)</f>
        <v>0.76865640832208</v>
      </c>
      <c r="AQ664" s="0" t="n">
        <f aca="false">IFERROR(IF(AZ664&lt;($AM$11-$AL$11)/($AN$11-$AL$11),$AL$11+SQRT(AZ664*($AN$11-$AL$11)*($AM$11-$AL$11)),$AN$11-SQRT((1-AZ664)*($AN$11-$AL$11)*($AN$11-$AM$11))),$AM$11)</f>
        <v>0.472607991859804</v>
      </c>
      <c r="AR664" s="0" t="n">
        <f aca="false">SUMPRODUCT((B24:B31&lt;=$B$6)*(C24:C31*AM664+D24:D31*AO664*$B$8*AQ664)/(1+AL664/100)^B24:B31)+C32*AM664*AP664/(1+AL664/100)^$B$6</f>
        <v>7234006.77516823</v>
      </c>
      <c r="AS664" s="0" t="n">
        <f aca="false">SUMPRODUCT((K24:K26&lt;=$B$6)*(L24:L26*AN664+M24:M26*AO664*$B$8*AQ664)/(1+AL664/100)^K24:K26)+L27*AN664*AP664/(1+AL664/100)^$B$6</f>
        <v>6904023.10766073</v>
      </c>
      <c r="AT664" s="0" t="n">
        <f aca="false">AS664-AR664</f>
        <v>-329983.6675075</v>
      </c>
      <c r="AU664" s="0" t="n">
        <f aca="true">RAND()</f>
        <v>0.906015326472846</v>
      </c>
      <c r="AV664" s="0" t="n">
        <f aca="true">RAND()</f>
        <v>0.233230848615878</v>
      </c>
      <c r="AW664" s="0" t="n">
        <f aca="true">RAND()</f>
        <v>0.00770722431242601</v>
      </c>
      <c r="AX664" s="0" t="n">
        <f aca="true">RAND()</f>
        <v>0.755749780515472</v>
      </c>
      <c r="AY664" s="0" t="n">
        <f aca="true">RAND()</f>
        <v>0.288705062930081</v>
      </c>
      <c r="AZ664" s="0" t="n">
        <f aca="true">RAND()</f>
        <v>0.121606199403568</v>
      </c>
    </row>
    <row r="665" customFormat="false" ht="15" hidden="false" customHeight="false" outlineLevel="0" collapsed="false">
      <c r="AK665" s="0" t="n">
        <v>652</v>
      </c>
      <c r="AL665" s="0" t="n">
        <f aca="false">IFERROR(IF(AU665&lt;($AM$6-$AL$6)/($AN$6-$AL$6),$AL$6+SQRT(AU665*($AN$6-$AL$6)*($AM$6-$AL$6)),$AN$6-SQRT((1-AU665)*($AN$6-$AL$6)*($AN$6-$AM$6))),$AM$6)</f>
        <v>5.22804445929381</v>
      </c>
      <c r="AM665" s="0" t="n">
        <f aca="false">IFERROR(IF(AV665&lt;($AM$7-$AL$7)/($AN$7-$AL$7),$AL$7+SQRT(AV665*($AN$7-$AL$7)*($AM$7-$AL$7)),$AN$7-SQRT((1-AV665)*($AN$7-$AL$7)*($AN$7-$AM$7))),$AM$7)</f>
        <v>0.931931867877441</v>
      </c>
      <c r="AN665" s="0" t="n">
        <f aca="false">IFERROR(IF(AW665&lt;($AM$8-$AL$8)/($AN$8-$AL$8),$AL$8+SQRT(AW665*($AN$8-$AL$8)*($AM$8-$AL$8)),$AN$8-SQRT((1-AW665)*($AN$8-$AL$8)*($AN$8-$AM$8))),$AM$8)</f>
        <v>1.11028525739456</v>
      </c>
      <c r="AO665" s="0" t="n">
        <f aca="false">IFERROR(IF(AX665&lt;($AM$9-$AL$9)/($AN$9-$AL$9),$AL$9+SQRT(AX665*($AN$9-$AL$9)*($AM$9-$AL$9)),$AN$9-SQRT((1-AX665)*($AN$9-$AL$9)*($AN$9-$AM$9))),$AM$9)</f>
        <v>1.94777441548332</v>
      </c>
      <c r="AP665" s="0" t="n">
        <f aca="false">IFERROR(IF(AY665&lt;($AM$10-$AL$10)/($AN$10-$AL$10),$AL$10+SQRT(AY665*($AN$10-$AL$10)*($AM$10-$AL$10)),$AN$10-SQRT((1-AY665)*($AN$10-$AL$10)*($AN$10-$AM$10))),$AM$10)</f>
        <v>0.56023426049562</v>
      </c>
      <c r="AQ665" s="0" t="n">
        <f aca="false">IFERROR(IF(AZ665&lt;($AM$11-$AL$11)/($AN$11-$AL$11),$AL$11+SQRT(AZ665*($AN$11-$AL$11)*($AM$11-$AL$11)),$AN$11-SQRT((1-AZ665)*($AN$11-$AL$11)*($AN$11-$AM$11))),$AM$11)</f>
        <v>0.953384254563685</v>
      </c>
      <c r="AR665" s="0" t="n">
        <f aca="false">SUMPRODUCT((B24:B31&lt;=$B$6)*(C24:C31*AM665+D24:D31*AO665*$B$8*AQ665)/(1+AL665/100)^B24:B31)+C32*AM665*AP665/(1+AL665/100)^$B$6</f>
        <v>7547666.52726404</v>
      </c>
      <c r="AS665" s="0" t="n">
        <f aca="false">SUMPRODUCT((K24:K26&lt;=$B$6)*(L24:L26*AN665+M24:M26*AO665*$B$8*AQ665)/(1+AL665/100)^K24:K26)+L27*AN665*AP665/(1+AL665/100)^$B$6</f>
        <v>9434414.53327117</v>
      </c>
      <c r="AT665" s="0" t="n">
        <f aca="false">AS665-AR665</f>
        <v>1886748.00600713</v>
      </c>
      <c r="AU665" s="0" t="n">
        <f aca="true">RAND()</f>
        <v>0.843008678088032</v>
      </c>
      <c r="AV665" s="0" t="n">
        <f aca="true">RAND()</f>
        <v>0.193400197351451</v>
      </c>
      <c r="AW665" s="0" t="n">
        <f aca="true">RAND()</f>
        <v>0.826487028432859</v>
      </c>
      <c r="AX665" s="0" t="n">
        <f aca="true">RAND()</f>
        <v>0.998181658881261</v>
      </c>
      <c r="AY665" s="0" t="n">
        <f aca="true">RAND()</f>
        <v>0.014512664549817</v>
      </c>
      <c r="AZ665" s="0" t="n">
        <f aca="true">RAND()</f>
        <v>0.991130499091497</v>
      </c>
    </row>
    <row r="666" customFormat="false" ht="15" hidden="false" customHeight="false" outlineLevel="0" collapsed="false">
      <c r="AK666" s="0" t="n">
        <v>653</v>
      </c>
      <c r="AL666" s="0" t="n">
        <f aca="false">IFERROR(IF(AU666&lt;($AM$6-$AL$6)/($AN$6-$AL$6),$AL$6+SQRT(AU666*($AN$6-$AL$6)*($AM$6-$AL$6)),$AN$6-SQRT((1-AU666)*($AN$6-$AL$6)*($AN$6-$AM$6))),$AM$6)</f>
        <v>5.16019315899699</v>
      </c>
      <c r="AM666" s="0" t="n">
        <f aca="false">IFERROR(IF(AV666&lt;($AM$7-$AL$7)/($AN$7-$AL$7),$AL$7+SQRT(AV666*($AN$7-$AL$7)*($AM$7-$AL$7)),$AN$7-SQRT((1-AV666)*($AN$7-$AL$7)*($AN$7-$AM$7))),$AM$7)</f>
        <v>1.09838385295701</v>
      </c>
      <c r="AN666" s="0" t="n">
        <f aca="false">IFERROR(IF(AW666&lt;($AM$8-$AL$8)/($AN$8-$AL$8),$AL$8+SQRT(AW666*($AN$8-$AL$8)*($AM$8-$AL$8)),$AN$8-SQRT((1-AW666)*($AN$8-$AL$8)*($AN$8-$AM$8))),$AM$8)</f>
        <v>0.821257646433015</v>
      </c>
      <c r="AO666" s="0" t="n">
        <f aca="false">IFERROR(IF(AX666&lt;($AM$9-$AL$9)/($AN$9-$AL$9),$AL$9+SQRT(AX666*($AN$9-$AL$9)*($AM$9-$AL$9)),$AN$9-SQRT((1-AX666)*($AN$9-$AL$9)*($AN$9-$AM$9))),$AM$9)</f>
        <v>1.67715792000882</v>
      </c>
      <c r="AP666" s="0" t="n">
        <f aca="false">IFERROR(IF(AY666&lt;($AM$10-$AL$10)/($AN$10-$AL$10),$AL$10+SQRT(AY666*($AN$10-$AL$10)*($AM$10-$AL$10)),$AN$10-SQRT((1-AY666)*($AN$10-$AL$10)*($AN$10-$AM$10))),$AM$10)</f>
        <v>0.952075962738815</v>
      </c>
      <c r="AQ666" s="0" t="n">
        <f aca="false">IFERROR(IF(AZ666&lt;($AM$11-$AL$11)/($AN$11-$AL$11),$AL$11+SQRT(AZ666*($AN$11-$AL$11)*($AM$11-$AL$11)),$AN$11-SQRT((1-AZ666)*($AN$11-$AL$11)*($AN$11-$AM$11))),$AM$11)</f>
        <v>0.886971698327653</v>
      </c>
      <c r="AR666" s="0" t="n">
        <f aca="false">SUMPRODUCT((B24:B31&lt;=$B$6)*(C24:C31*AM666+D24:D31*AO666*$B$8*AQ666)/(1+AL666/100)^B24:B31)+C32*AM666*AP666/(1+AL666/100)^$B$6</f>
        <v>8735778.73313921</v>
      </c>
      <c r="AS666" s="0" t="n">
        <f aca="false">SUMPRODUCT((K24:K26&lt;=$B$6)*(L24:L26*AN666+M24:M26*AO666*$B$8*AQ666)/(1+AL666/100)^K24:K26)+L27*AN666*AP666/(1+AL666/100)^$B$6</f>
        <v>6837186.19682344</v>
      </c>
      <c r="AT666" s="0" t="n">
        <f aca="false">AS666-AR666</f>
        <v>-1898592.53631577</v>
      </c>
      <c r="AU666" s="0" t="n">
        <f aca="true">RAND()</f>
        <v>0.830755539389927</v>
      </c>
      <c r="AV666" s="0" t="n">
        <f aca="true">RAND()</f>
        <v>0.795667057385224</v>
      </c>
      <c r="AW666" s="0" t="n">
        <f aca="true">RAND()</f>
        <v>0.00502097257634529</v>
      </c>
      <c r="AX666" s="0" t="n">
        <f aca="true">RAND()</f>
        <v>0.930515327591311</v>
      </c>
      <c r="AY666" s="0" t="n">
        <f aca="true">RAND()</f>
        <v>0.817490704344907</v>
      </c>
      <c r="AZ666" s="0" t="n">
        <f aca="true">RAND()</f>
        <v>0.947855522534959</v>
      </c>
    </row>
    <row r="667" customFormat="false" ht="15" hidden="false" customHeight="false" outlineLevel="0" collapsed="false">
      <c r="AK667" s="0" t="n">
        <v>654</v>
      </c>
      <c r="AL667" s="0" t="n">
        <f aca="false">IFERROR(IF(AU667&lt;($AM$6-$AL$6)/($AN$6-$AL$6),$AL$6+SQRT(AU667*($AN$6-$AL$6)*($AM$6-$AL$6)),$AN$6-SQRT((1-AU667)*($AN$6-$AL$6)*($AN$6-$AM$6))),$AM$6)</f>
        <v>5.13261149188542</v>
      </c>
      <c r="AM667" s="0" t="n">
        <f aca="false">IFERROR(IF(AV667&lt;($AM$7-$AL$7)/($AN$7-$AL$7),$AL$7+SQRT(AV667*($AN$7-$AL$7)*($AM$7-$AL$7)),$AN$7-SQRT((1-AV667)*($AN$7-$AL$7)*($AN$7-$AM$7))),$AM$7)</f>
        <v>1.08007798489539</v>
      </c>
      <c r="AN667" s="0" t="n">
        <f aca="false">IFERROR(IF(AW667&lt;($AM$8-$AL$8)/($AN$8-$AL$8),$AL$8+SQRT(AW667*($AN$8-$AL$8)*($AM$8-$AL$8)),$AN$8-SQRT((1-AW667)*($AN$8-$AL$8)*($AN$8-$AM$8))),$AM$8)</f>
        <v>0.923316151938556</v>
      </c>
      <c r="AO667" s="0" t="n">
        <f aca="false">IFERROR(IF(AX667&lt;($AM$9-$AL$9)/($AN$9-$AL$9),$AL$9+SQRT(AX667*($AN$9-$AL$9)*($AM$9-$AL$9)),$AN$9-SQRT((1-AX667)*($AN$9-$AL$9)*($AN$9-$AM$9))),$AM$9)</f>
        <v>1.67798552120905</v>
      </c>
      <c r="AP667" s="0" t="n">
        <f aca="false">IFERROR(IF(AY667&lt;($AM$10-$AL$10)/($AN$10-$AL$10),$AL$10+SQRT(AY667*($AN$10-$AL$10)*($AM$10-$AL$10)),$AN$10-SQRT((1-AY667)*($AN$10-$AL$10)*($AN$10-$AM$10))),$AM$10)</f>
        <v>0.912268339138311</v>
      </c>
      <c r="AQ667" s="0" t="n">
        <f aca="false">IFERROR(IF(AZ667&lt;($AM$11-$AL$11)/($AN$11-$AL$11),$AL$11+SQRT(AZ667*($AN$11-$AL$11)*($AM$11-$AL$11)),$AN$11-SQRT((1-AZ667)*($AN$11-$AL$11)*($AN$11-$AM$11))),$AM$11)</f>
        <v>0.811066496427528</v>
      </c>
      <c r="AR667" s="0" t="n">
        <f aca="false">SUMPRODUCT((B24:B31&lt;=$B$6)*(C24:C31*AM667+D24:D31*AO667*$B$8*AQ667)/(1+AL667/100)^B24:B31)+C32*AM667*AP667/(1+AL667/100)^$B$6</f>
        <v>8580320.08964357</v>
      </c>
      <c r="AS667" s="0" t="n">
        <f aca="false">SUMPRODUCT((K24:K26&lt;=$B$6)*(L24:L26*AN667+M24:M26*AO667*$B$8*AQ667)/(1+AL667/100)^K24:K26)+L27*AN667*AP667/(1+AL667/100)^$B$6</f>
        <v>7680437.39173892</v>
      </c>
      <c r="AT667" s="0" t="n">
        <f aca="false">AS667-AR667</f>
        <v>-899882.697904652</v>
      </c>
      <c r="AU667" s="0" t="n">
        <f aca="true">RAND()</f>
        <v>0.82564300798808</v>
      </c>
      <c r="AV667" s="0" t="n">
        <f aca="true">RAND()</f>
        <v>0.743346744735911</v>
      </c>
      <c r="AW667" s="0" t="n">
        <f aca="true">RAND()</f>
        <v>0.168965259210368</v>
      </c>
      <c r="AX667" s="0" t="n">
        <f aca="true">RAND()</f>
        <v>0.930871116965996</v>
      </c>
      <c r="AY667" s="0" t="n">
        <f aca="true">RAND()</f>
        <v>0.679860733823446</v>
      </c>
      <c r="AZ667" s="0" t="n">
        <f aca="true">RAND()</f>
        <v>0.854302576440125</v>
      </c>
    </row>
    <row r="668" customFormat="false" ht="15" hidden="false" customHeight="false" outlineLevel="0" collapsed="false">
      <c r="AK668" s="0" t="n">
        <v>655</v>
      </c>
      <c r="AL668" s="0" t="n">
        <f aca="false">IFERROR(IF(AU668&lt;($AM$6-$AL$6)/($AN$6-$AL$6),$AL$6+SQRT(AU668*($AN$6-$AL$6)*($AM$6-$AL$6)),$AN$6-SQRT((1-AU668)*($AN$6-$AL$6)*($AN$6-$AM$6))),$AM$6)</f>
        <v>3.8716723978632</v>
      </c>
      <c r="AM668" s="0" t="n">
        <f aca="false">IFERROR(IF(AV668&lt;($AM$7-$AL$7)/($AN$7-$AL$7),$AL$7+SQRT(AV668*($AN$7-$AL$7)*($AM$7-$AL$7)),$AN$7-SQRT((1-AV668)*($AN$7-$AL$7)*($AN$7-$AM$7))),$AM$7)</f>
        <v>1.15783503976904</v>
      </c>
      <c r="AN668" s="0" t="n">
        <f aca="false">IFERROR(IF(AW668&lt;($AM$8-$AL$8)/($AN$8-$AL$8),$AL$8+SQRT(AW668*($AN$8-$AL$8)*($AM$8-$AL$8)),$AN$8-SQRT((1-AW668)*($AN$8-$AL$8)*($AN$8-$AM$8))),$AM$8)</f>
        <v>0.938249841845101</v>
      </c>
      <c r="AO668" s="0" t="n">
        <f aca="false">IFERROR(IF(AX668&lt;($AM$9-$AL$9)/($AN$9-$AL$9),$AL$9+SQRT(AX668*($AN$9-$AL$9)*($AM$9-$AL$9)),$AN$9-SQRT((1-AX668)*($AN$9-$AL$9)*($AN$9-$AM$9))),$AM$9)</f>
        <v>1.23713806672054</v>
      </c>
      <c r="AP668" s="0" t="n">
        <f aca="false">IFERROR(IF(AY668&lt;($AM$10-$AL$10)/($AN$10-$AL$10),$AL$10+SQRT(AY668*($AN$10-$AL$10)*($AM$10-$AL$10)),$AN$10-SQRT((1-AY668)*($AN$10-$AL$10)*($AN$10-$AM$10))),$AM$10)</f>
        <v>0.606279666595966</v>
      </c>
      <c r="AQ668" s="0" t="n">
        <f aca="false">IFERROR(IF(AZ668&lt;($AM$11-$AL$11)/($AN$11-$AL$11),$AL$11+SQRT(AZ668*($AN$11-$AL$11)*($AM$11-$AL$11)),$AN$11-SQRT((1-AZ668)*($AN$11-$AL$11)*($AN$11-$AM$11))),$AM$11)</f>
        <v>0.672419072435556</v>
      </c>
      <c r="AR668" s="0" t="n">
        <f aca="false">SUMPRODUCT((B24:B31&lt;=$B$6)*(C24:C31*AM668+D24:D31*AO668*$B$8*AQ668)/(1+AL668/100)^B24:B31)+C32*AM668*AP668/(1+AL668/100)^$B$6</f>
        <v>9659508.67417139</v>
      </c>
      <c r="AS668" s="0" t="n">
        <f aca="false">SUMPRODUCT((K24:K26&lt;=$B$6)*(L24:L26*AN668+M24:M26*AO668*$B$8*AQ668)/(1+AL668/100)^K24:K26)+L27*AN668*AP668/(1+AL668/100)^$B$6</f>
        <v>7871767.2166783</v>
      </c>
      <c r="AT668" s="0" t="n">
        <f aca="false">AS668-AR668</f>
        <v>-1787741.45749309</v>
      </c>
      <c r="AU668" s="0" t="n">
        <f aca="true">RAND()</f>
        <v>0.510678320685449</v>
      </c>
      <c r="AV668" s="0" t="n">
        <f aca="true">RAND()</f>
        <v>0.924494400938898</v>
      </c>
      <c r="AW668" s="0" t="n">
        <f aca="true">RAND()</f>
        <v>0.212366875224395</v>
      </c>
      <c r="AX668" s="0" t="n">
        <f aca="true">RAND()</f>
        <v>0.612027780502084</v>
      </c>
      <c r="AY668" s="0" t="n">
        <f aca="true">RAND()</f>
        <v>0.0451814701269987</v>
      </c>
      <c r="AZ668" s="0" t="n">
        <f aca="true">RAND()</f>
        <v>0.562003003657217</v>
      </c>
    </row>
    <row r="669" customFormat="false" ht="15" hidden="false" customHeight="false" outlineLevel="0" collapsed="false">
      <c r="AK669" s="0" t="n">
        <v>656</v>
      </c>
      <c r="AL669" s="0" t="n">
        <f aca="false">IFERROR(IF(AU669&lt;($AM$6-$AL$6)/($AN$6-$AL$6),$AL$6+SQRT(AU669*($AN$6-$AL$6)*($AM$6-$AL$6)),$AN$6-SQRT((1-AU669)*($AN$6-$AL$6)*($AN$6-$AM$6))),$AM$6)</f>
        <v>4.47055906254274</v>
      </c>
      <c r="AM669" s="0" t="n">
        <f aca="false">IFERROR(IF(AV669&lt;($AM$7-$AL$7)/($AN$7-$AL$7),$AL$7+SQRT(AV669*($AN$7-$AL$7)*($AM$7-$AL$7)),$AN$7-SQRT((1-AV669)*($AN$7-$AL$7)*($AN$7-$AM$7))),$AM$7)</f>
        <v>0.912898199854272</v>
      </c>
      <c r="AN669" s="0" t="n">
        <f aca="false">IFERROR(IF(AW669&lt;($AM$8-$AL$8)/($AN$8-$AL$8),$AL$8+SQRT(AW669*($AN$8-$AL$8)*($AM$8-$AL$8)),$AN$8-SQRT((1-AW669)*($AN$8-$AL$8)*($AN$8-$AM$8))),$AM$8)</f>
        <v>1.20767229406736</v>
      </c>
      <c r="AO669" s="0" t="n">
        <f aca="false">IFERROR(IF(AX669&lt;($AM$9-$AL$9)/($AN$9-$AL$9),$AL$9+SQRT(AX669*($AN$9-$AL$9)*($AM$9-$AL$9)),$AN$9-SQRT((1-AX669)*($AN$9-$AL$9)*($AN$9-$AM$9))),$AM$9)</f>
        <v>1.21374469110638</v>
      </c>
      <c r="AP669" s="0" t="n">
        <f aca="false">IFERROR(IF(AY669&lt;($AM$10-$AL$10)/($AN$10-$AL$10),$AL$10+SQRT(AY669*($AN$10-$AL$10)*($AM$10-$AL$10)),$AN$10-SQRT((1-AY669)*($AN$10-$AL$10)*($AN$10-$AM$10))),$AM$10)</f>
        <v>0.750037424630726</v>
      </c>
      <c r="AQ669" s="0" t="n">
        <f aca="false">IFERROR(IF(AZ669&lt;($AM$11-$AL$11)/($AN$11-$AL$11),$AL$11+SQRT(AZ669*($AN$11-$AL$11)*($AM$11-$AL$11)),$AN$11-SQRT((1-AZ669)*($AN$11-$AL$11)*($AN$11-$AM$11))),$AM$11)</f>
        <v>0.592372983289616</v>
      </c>
      <c r="AR669" s="0" t="n">
        <f aca="false">SUMPRODUCT((B24:B31&lt;=$B$6)*(C24:C31*AM669+D24:D31*AO669*$B$8*AQ669)/(1+AL669/100)^B24:B31)+C32*AM669*AP669/(1+AL669/100)^$B$6</f>
        <v>7389828.41310126</v>
      </c>
      <c r="AS669" s="0" t="n">
        <f aca="false">SUMPRODUCT((K24:K26&lt;=$B$6)*(L24:L26*AN669+M24:M26*AO669*$B$8*AQ669)/(1+AL669/100)^K24:K26)+L27*AN669*AP669/(1+AL669/100)^$B$6</f>
        <v>10024180.1317228</v>
      </c>
      <c r="AT669" s="0" t="n">
        <f aca="false">AS669-AR669</f>
        <v>2634351.71862149</v>
      </c>
      <c r="AU669" s="0" t="n">
        <f aca="true">RAND()</f>
        <v>0.680096427195766</v>
      </c>
      <c r="AV669" s="0" t="n">
        <f aca="true">RAND()</f>
        <v>0.141622261448169</v>
      </c>
      <c r="AW669" s="0" t="n">
        <f aca="true">RAND()</f>
        <v>0.984074358315374</v>
      </c>
      <c r="AX669" s="0" t="n">
        <f aca="true">RAND()</f>
        <v>0.587868392824404</v>
      </c>
      <c r="AY669" s="0" t="n">
        <f aca="true">RAND()</f>
        <v>0.250074854863863</v>
      </c>
      <c r="AZ669" s="0" t="n">
        <f aca="true">RAND()</f>
        <v>0.348905964725183</v>
      </c>
    </row>
    <row r="670" customFormat="false" ht="15" hidden="false" customHeight="false" outlineLevel="0" collapsed="false">
      <c r="AK670" s="0" t="n">
        <v>657</v>
      </c>
      <c r="AL670" s="0" t="n">
        <f aca="false">IFERROR(IF(AU670&lt;($AM$6-$AL$6)/($AN$6-$AL$6),$AL$6+SQRT(AU670*($AN$6-$AL$6)*($AM$6-$AL$6)),$AN$6-SQRT((1-AU670)*($AN$6-$AL$6)*($AN$6-$AM$6))),$AM$6)</f>
        <v>2.82125102226174</v>
      </c>
      <c r="AM670" s="0" t="n">
        <f aca="false">IFERROR(IF(AV670&lt;($AM$7-$AL$7)/($AN$7-$AL$7),$AL$7+SQRT(AV670*($AN$7-$AL$7)*($AM$7-$AL$7)),$AN$7-SQRT((1-AV670)*($AN$7-$AL$7)*($AN$7-$AM$7))),$AM$7)</f>
        <v>1.02854431444651</v>
      </c>
      <c r="AN670" s="0" t="n">
        <f aca="false">IFERROR(IF(AW670&lt;($AM$8-$AL$8)/($AN$8-$AL$8),$AL$8+SQRT(AW670*($AN$8-$AL$8)*($AM$8-$AL$8)),$AN$8-SQRT((1-AW670)*($AN$8-$AL$8)*($AN$8-$AM$8))),$AM$8)</f>
        <v>0.952507163122523</v>
      </c>
      <c r="AO670" s="0" t="n">
        <f aca="false">IFERROR(IF(AX670&lt;($AM$9-$AL$9)/($AN$9-$AL$9),$AL$9+SQRT(AX670*($AN$9-$AL$9)*($AM$9-$AL$9)),$AN$9-SQRT((1-AX670)*($AN$9-$AL$9)*($AN$9-$AM$9))),$AM$9)</f>
        <v>1.18466719193622</v>
      </c>
      <c r="AP670" s="0" t="n">
        <f aca="false">IFERROR(IF(AY670&lt;($AM$10-$AL$10)/($AN$10-$AL$10),$AL$10+SQRT(AY670*($AN$10-$AL$10)*($AM$10-$AL$10)),$AN$10-SQRT((1-AY670)*($AN$10-$AL$10)*($AN$10-$AM$10))),$AM$10)</f>
        <v>0.745149735253811</v>
      </c>
      <c r="AQ670" s="0" t="n">
        <f aca="false">IFERROR(IF(AZ670&lt;($AM$11-$AL$11)/($AN$11-$AL$11),$AL$11+SQRT(AZ670*($AN$11-$AL$11)*($AM$11-$AL$11)),$AN$11-SQRT((1-AZ670)*($AN$11-$AL$11)*($AN$11-$AM$11))),$AM$11)</f>
        <v>0.764190052982506</v>
      </c>
      <c r="AR670" s="0" t="n">
        <f aca="false">SUMPRODUCT((B24:B31&lt;=$B$6)*(C24:C31*AM670+D24:D31*AO670*$B$8*AQ670)/(1+AL670/100)^B24:B31)+C32*AM670*AP670/(1+AL670/100)^$B$6</f>
        <v>9152691.47367576</v>
      </c>
      <c r="AS670" s="0" t="n">
        <f aca="false">SUMPRODUCT((K24:K26&lt;=$B$6)*(L24:L26*AN670+M24:M26*AO670*$B$8*AQ670)/(1+AL670/100)^K24:K26)+L27*AN670*AP670/(1+AL670/100)^$B$6</f>
        <v>7838192.14836244</v>
      </c>
      <c r="AT670" s="0" t="n">
        <f aca="false">AS670-AR670</f>
        <v>-1314499.32531332</v>
      </c>
      <c r="AU670" s="0" t="n">
        <f aca="true">RAND()</f>
        <v>0.134890648313191</v>
      </c>
      <c r="AV670" s="0" t="n">
        <f aca="true">RAND()</f>
        <v>0.564065594098073</v>
      </c>
      <c r="AW670" s="0" t="n">
        <f aca="true">RAND()</f>
        <v>0.258427053374219</v>
      </c>
      <c r="AX670" s="0" t="n">
        <f aca="true">RAND()</f>
        <v>0.556821608063223</v>
      </c>
      <c r="AY670" s="0" t="n">
        <f aca="true">RAND()</f>
        <v>0.240393570780055</v>
      </c>
      <c r="AZ670" s="0" t="n">
        <f aca="true">RAND()</f>
        <v>0.773035383214721</v>
      </c>
    </row>
    <row r="671" customFormat="false" ht="15" hidden="false" customHeight="false" outlineLevel="0" collapsed="false">
      <c r="AK671" s="0" t="n">
        <v>658</v>
      </c>
      <c r="AL671" s="0" t="n">
        <f aca="false">IFERROR(IF(AU671&lt;($AM$6-$AL$6)/($AN$6-$AL$6),$AL$6+SQRT(AU671*($AN$6-$AL$6)*($AM$6-$AL$6)),$AN$6-SQRT((1-AU671)*($AN$6-$AL$6)*($AN$6-$AM$6))),$AM$6)</f>
        <v>4.42821205698644</v>
      </c>
      <c r="AM671" s="0" t="n">
        <f aca="false">IFERROR(IF(AV671&lt;($AM$7-$AL$7)/($AN$7-$AL$7),$AL$7+SQRT(AV671*($AN$7-$AL$7)*($AM$7-$AL$7)),$AN$7-SQRT((1-AV671)*($AN$7-$AL$7)*($AN$7-$AM$7))),$AM$7)</f>
        <v>0.970144966933325</v>
      </c>
      <c r="AN671" s="0" t="n">
        <f aca="false">IFERROR(IF(AW671&lt;($AM$8-$AL$8)/($AN$8-$AL$8),$AL$8+SQRT(AW671*($AN$8-$AL$8)*($AM$8-$AL$8)),$AN$8-SQRT((1-AW671)*($AN$8-$AL$8)*($AN$8-$AM$8))),$AM$8)</f>
        <v>0.896030616644485</v>
      </c>
      <c r="AO671" s="0" t="n">
        <f aca="false">IFERROR(IF(AX671&lt;($AM$9-$AL$9)/($AN$9-$AL$9),$AL$9+SQRT(AX671*($AN$9-$AL$9)*($AM$9-$AL$9)),$AN$9-SQRT((1-AX671)*($AN$9-$AL$9)*($AN$9-$AM$9))),$AM$9)</f>
        <v>1.02925452896837</v>
      </c>
      <c r="AP671" s="0" t="n">
        <f aca="false">IFERROR(IF(AY671&lt;($AM$10-$AL$10)/($AN$10-$AL$10),$AL$10+SQRT(AY671*($AN$10-$AL$10)*($AM$10-$AL$10)),$AN$10-SQRT((1-AY671)*($AN$10-$AL$10)*($AN$10-$AM$10))),$AM$10)</f>
        <v>0.582749776539533</v>
      </c>
      <c r="AQ671" s="0" t="n">
        <f aca="false">IFERROR(IF(AZ671&lt;($AM$11-$AL$11)/($AN$11-$AL$11),$AL$11+SQRT(AZ671*($AN$11-$AL$11)*($AM$11-$AL$11)),$AN$11-SQRT((1-AZ671)*($AN$11-$AL$11)*($AN$11-$AM$11))),$AM$11)</f>
        <v>0.867968093331491</v>
      </c>
      <c r="AR671" s="0" t="n">
        <f aca="false">SUMPRODUCT((B24:B31&lt;=$B$6)*(C24:C31*AM671+D24:D31*AO671*$B$8*AQ671)/(1+AL671/100)^B24:B31)+C32*AM671*AP671/(1+AL671/100)^$B$6</f>
        <v>7915461.92878442</v>
      </c>
      <c r="AS671" s="0" t="n">
        <f aca="false">SUMPRODUCT((K24:K26&lt;=$B$6)*(L24:L26*AN671+M24:M26*AO671*$B$8*AQ671)/(1+AL671/100)^K24:K26)+L27*AN671*AP671/(1+AL671/100)^$B$6</f>
        <v>7551673.89369167</v>
      </c>
      <c r="AT671" s="0" t="n">
        <f aca="false">AS671-AR671</f>
        <v>-363788.035092754</v>
      </c>
      <c r="AU671" s="0" t="n">
        <f aca="true">RAND()</f>
        <v>0.669295338808503</v>
      </c>
      <c r="AV671" s="0" t="n">
        <f aca="true">RAND()</f>
        <v>0.321658997474916</v>
      </c>
      <c r="AW671" s="0" t="n">
        <f aca="true">RAND()</f>
        <v>0.102465325923556</v>
      </c>
      <c r="AX671" s="0" t="n">
        <f aca="true">RAND()</f>
        <v>0.371768820314383</v>
      </c>
      <c r="AY671" s="0" t="n">
        <f aca="true">RAND()</f>
        <v>0.0273901020693707</v>
      </c>
      <c r="AZ671" s="0" t="n">
        <f aca="true">RAND()</f>
        <v>0.928847247434605</v>
      </c>
    </row>
    <row r="672" customFormat="false" ht="15" hidden="false" customHeight="false" outlineLevel="0" collapsed="false">
      <c r="AK672" s="0" t="n">
        <v>659</v>
      </c>
      <c r="AL672" s="0" t="n">
        <f aca="false">IFERROR(IF(AU672&lt;($AM$6-$AL$6)/($AN$6-$AL$6),$AL$6+SQRT(AU672*($AN$6-$AL$6)*($AM$6-$AL$6)),$AN$6-SQRT((1-AU672)*($AN$6-$AL$6)*($AN$6-$AM$6))),$AM$6)</f>
        <v>3.57787851456046</v>
      </c>
      <c r="AM672" s="0" t="n">
        <f aca="false">IFERROR(IF(AV672&lt;($AM$7-$AL$7)/($AN$7-$AL$7),$AL$7+SQRT(AV672*($AN$7-$AL$7)*($AM$7-$AL$7)),$AN$7-SQRT((1-AV672)*($AN$7-$AL$7)*($AN$7-$AM$7))),$AM$7)</f>
        <v>1.07581739299581</v>
      </c>
      <c r="AN672" s="0" t="n">
        <f aca="false">IFERROR(IF(AW672&lt;($AM$8-$AL$8)/($AN$8-$AL$8),$AL$8+SQRT(AW672*($AN$8-$AL$8)*($AM$8-$AL$8)),$AN$8-SQRT((1-AW672)*($AN$8-$AL$8)*($AN$8-$AM$8))),$AM$8)</f>
        <v>0.969495097105425</v>
      </c>
      <c r="AO672" s="0" t="n">
        <f aca="false">IFERROR(IF(AX672&lt;($AM$9-$AL$9)/($AN$9-$AL$9),$AL$9+SQRT(AX672*($AN$9-$AL$9)*($AM$9-$AL$9)),$AN$9-SQRT((1-AX672)*($AN$9-$AL$9)*($AN$9-$AM$9))),$AM$9)</f>
        <v>1.15196372607508</v>
      </c>
      <c r="AP672" s="0" t="n">
        <f aca="false">IFERROR(IF(AY672&lt;($AM$10-$AL$10)/($AN$10-$AL$10),$AL$10+SQRT(AY672*($AN$10-$AL$10)*($AM$10-$AL$10)),$AN$10-SQRT((1-AY672)*($AN$10-$AL$10)*($AN$10-$AM$10))),$AM$10)</f>
        <v>0.849611255440199</v>
      </c>
      <c r="AQ672" s="0" t="n">
        <f aca="false">IFERROR(IF(AZ672&lt;($AM$11-$AL$11)/($AN$11-$AL$11),$AL$11+SQRT(AZ672*($AN$11-$AL$11)*($AM$11-$AL$11)),$AN$11-SQRT((1-AZ672)*($AN$11-$AL$11)*($AN$11-$AM$11))),$AM$11)</f>
        <v>0.602212477319031</v>
      </c>
      <c r="AR672" s="0" t="n">
        <f aca="false">SUMPRODUCT((B24:B31&lt;=$B$6)*(C24:C31*AM672+D24:D31*AO672*$B$8*AQ672)/(1+AL672/100)^B24:B31)+C32*AM672*AP672/(1+AL672/100)^$B$6</f>
        <v>9071996.86369312</v>
      </c>
      <c r="AS672" s="0" t="n">
        <f aca="false">SUMPRODUCT((K24:K26&lt;=$B$6)*(L24:L26*AN672+M24:M26*AO672*$B$8*AQ672)/(1+AL672/100)^K24:K26)+L27*AN672*AP672/(1+AL672/100)^$B$6</f>
        <v>7934639.46410286</v>
      </c>
      <c r="AT672" s="0" t="n">
        <f aca="false">AS672-AR672</f>
        <v>-1137357.39959026</v>
      </c>
      <c r="AU672" s="0" t="n">
        <f aca="true">RAND()</f>
        <v>0.414454226944653</v>
      </c>
      <c r="AV672" s="0" t="n">
        <f aca="true">RAND()</f>
        <v>0.730314839264207</v>
      </c>
      <c r="AW672" s="0" t="n">
        <f aca="true">RAND()</f>
        <v>0.319206532697526</v>
      </c>
      <c r="AX672" s="0" t="n">
        <f aca="true">RAND()</f>
        <v>0.520556318738357</v>
      </c>
      <c r="AY672" s="0" t="n">
        <f aca="true">RAND()</f>
        <v>0.488912119721887</v>
      </c>
      <c r="AZ672" s="0" t="n">
        <f aca="true">RAND()</f>
        <v>0.372785230397167</v>
      </c>
    </row>
    <row r="673" customFormat="false" ht="15" hidden="false" customHeight="false" outlineLevel="0" collapsed="false">
      <c r="AK673" s="0" t="n">
        <v>660</v>
      </c>
      <c r="AL673" s="0" t="n">
        <f aca="false">IFERROR(IF(AU673&lt;($AM$6-$AL$6)/($AN$6-$AL$6),$AL$6+SQRT(AU673*($AN$6-$AL$6)*($AM$6-$AL$6)),$AN$6-SQRT((1-AU673)*($AN$6-$AL$6)*($AN$6-$AM$6))),$AM$6)</f>
        <v>5.60255866256138</v>
      </c>
      <c r="AM673" s="0" t="n">
        <f aca="false">IFERROR(IF(AV673&lt;($AM$7-$AL$7)/($AN$7-$AL$7),$AL$7+SQRT(AV673*($AN$7-$AL$7)*($AM$7-$AL$7)),$AN$7-SQRT((1-AV673)*($AN$7-$AL$7)*($AN$7-$AM$7))),$AM$7)</f>
        <v>1.105817647405</v>
      </c>
      <c r="AN673" s="0" t="n">
        <f aca="false">IFERROR(IF(AW673&lt;($AM$8-$AL$8)/($AN$8-$AL$8),$AL$8+SQRT(AW673*($AN$8-$AL$8)*($AM$8-$AL$8)),$AN$8-SQRT((1-AW673)*($AN$8-$AL$8)*($AN$8-$AM$8))),$AM$8)</f>
        <v>0.862163537083019</v>
      </c>
      <c r="AO673" s="0" t="n">
        <f aca="false">IFERROR(IF(AX673&lt;($AM$9-$AL$9)/($AN$9-$AL$9),$AL$9+SQRT(AX673*($AN$9-$AL$9)*($AM$9-$AL$9)),$AN$9-SQRT((1-AX673)*($AN$9-$AL$9)*($AN$9-$AM$9))),$AM$9)</f>
        <v>0.993213202675824</v>
      </c>
      <c r="AP673" s="0" t="n">
        <f aca="false">IFERROR(IF(AY673&lt;($AM$10-$AL$10)/($AN$10-$AL$10),$AL$10+SQRT(AY673*($AN$10-$AL$10)*($AM$10-$AL$10)),$AN$10-SQRT((1-AY673)*($AN$10-$AL$10)*($AN$10-$AM$10))),$AM$10)</f>
        <v>0.589500310404446</v>
      </c>
      <c r="AQ673" s="0" t="n">
        <f aca="false">IFERROR(IF(AZ673&lt;($AM$11-$AL$11)/($AN$11-$AL$11),$AL$11+SQRT(AZ673*($AN$11-$AL$11)*($AM$11-$AL$11)),$AN$11-SQRT((1-AZ673)*($AN$11-$AL$11)*($AN$11-$AM$11))),$AM$11)</f>
        <v>0.613377820925203</v>
      </c>
      <c r="AR673" s="0" t="n">
        <f aca="false">SUMPRODUCT((B24:B31&lt;=$B$6)*(C24:C31*AM673+D24:D31*AO673*$B$8*AQ673)/(1+AL673/100)^B24:B31)+C32*AM673*AP673/(1+AL673/100)^$B$6</f>
        <v>8451376.49238283</v>
      </c>
      <c r="AS673" s="0" t="n">
        <f aca="false">SUMPRODUCT((K24:K26&lt;=$B$6)*(L24:L26*AN673+M24:M26*AO673*$B$8*AQ673)/(1+AL673/100)^K24:K26)+L27*AN673*AP673/(1+AL673/100)^$B$6</f>
        <v>7260802.05346292</v>
      </c>
      <c r="AT673" s="0" t="n">
        <f aca="false">AS673-AR673</f>
        <v>-1190574.43891991</v>
      </c>
      <c r="AU673" s="0" t="n">
        <f aca="true">RAND()</f>
        <v>0.902357885420889</v>
      </c>
      <c r="AV673" s="0" t="n">
        <f aca="true">RAND()</f>
        <v>0.81521288177929</v>
      </c>
      <c r="AW673" s="0" t="n">
        <f aca="true">RAND()</f>
        <v>0.042936726029687</v>
      </c>
      <c r="AX673" s="0" t="n">
        <f aca="true">RAND()</f>
        <v>0.324345684391657</v>
      </c>
      <c r="AY673" s="0" t="n">
        <f aca="true">RAND()</f>
        <v>0.0320412222499686</v>
      </c>
      <c r="AZ673" s="0" t="n">
        <f aca="true">RAND()</f>
        <v>0.400839423052362</v>
      </c>
    </row>
    <row r="674" customFormat="false" ht="15" hidden="false" customHeight="false" outlineLevel="0" collapsed="false">
      <c r="AK674" s="0" t="n">
        <v>661</v>
      </c>
      <c r="AL674" s="0" t="n">
        <f aca="false">IFERROR(IF(AU674&lt;($AM$6-$AL$6)/($AN$6-$AL$6),$AL$6+SQRT(AU674*($AN$6-$AL$6)*($AM$6-$AL$6)),$AN$6-SQRT((1-AU674)*($AN$6-$AL$6)*($AN$6-$AM$6))),$AM$6)</f>
        <v>3.49803489826151</v>
      </c>
      <c r="AM674" s="0" t="n">
        <f aca="false">IFERROR(IF(AV674&lt;($AM$7-$AL$7)/($AN$7-$AL$7),$AL$7+SQRT(AV674*($AN$7-$AL$7)*($AM$7-$AL$7)),$AN$7-SQRT((1-AV674)*($AN$7-$AL$7)*($AN$7-$AM$7))),$AM$7)</f>
        <v>1.16970160440319</v>
      </c>
      <c r="AN674" s="0" t="n">
        <f aca="false">IFERROR(IF(AW674&lt;($AM$8-$AL$8)/($AN$8-$AL$8),$AL$8+SQRT(AW674*($AN$8-$AL$8)*($AM$8-$AL$8)),$AN$8-SQRT((1-AW674)*($AN$8-$AL$8)*($AN$8-$AM$8))),$AM$8)</f>
        <v>1.14088387739273</v>
      </c>
      <c r="AO674" s="0" t="n">
        <f aca="false">IFERROR(IF(AX674&lt;($AM$9-$AL$9)/($AN$9-$AL$9),$AL$9+SQRT(AX674*($AN$9-$AL$9)*($AM$9-$AL$9)),$AN$9-SQRT((1-AX674)*($AN$9-$AL$9)*($AN$9-$AM$9))),$AM$9)</f>
        <v>0.858441223491064</v>
      </c>
      <c r="AP674" s="0" t="n">
        <f aca="false">IFERROR(IF(AY674&lt;($AM$10-$AL$10)/($AN$10-$AL$10),$AL$10+SQRT(AY674*($AN$10-$AL$10)*($AM$10-$AL$10)),$AN$10-SQRT((1-AY674)*($AN$10-$AL$10)*($AN$10-$AM$10))),$AM$10)</f>
        <v>0.929541440125746</v>
      </c>
      <c r="AQ674" s="0" t="n">
        <f aca="false">IFERROR(IF(AZ674&lt;($AM$11-$AL$11)/($AN$11-$AL$11),$AL$11+SQRT(AZ674*($AN$11-$AL$11)*($AM$11-$AL$11)),$AN$11-SQRT((1-AZ674)*($AN$11-$AL$11)*($AN$11-$AM$11))),$AM$11)</f>
        <v>0.49393292400672</v>
      </c>
      <c r="AR674" s="0" t="n">
        <f aca="false">SUMPRODUCT((B24:B31&lt;=$B$6)*(C24:C31*AM674+D24:D31*AO674*$B$8*AQ674)/(1+AL674/100)^B24:B31)+C32*AM674*AP674/(1+AL674/100)^$B$6</f>
        <v>9801626.26008546</v>
      </c>
      <c r="AS674" s="0" t="n">
        <f aca="false">SUMPRODUCT((K24:K26&lt;=$B$6)*(L24:L26*AN674+M24:M26*AO674*$B$8*AQ674)/(1+AL674/100)^K24:K26)+L27*AN674*AP674/(1+AL674/100)^$B$6</f>
        <v>9219626.30482539</v>
      </c>
      <c r="AT674" s="0" t="n">
        <f aca="false">AS674-AR674</f>
        <v>-581999.955260066</v>
      </c>
      <c r="AU674" s="0" t="n">
        <f aca="true">RAND()</f>
        <v>0.386812021310288</v>
      </c>
      <c r="AV674" s="0" t="n">
        <f aca="true">RAND()</f>
        <v>0.94268593479625</v>
      </c>
      <c r="AW674" s="0" t="n">
        <f aca="true">RAND()</f>
        <v>0.894165971441384</v>
      </c>
      <c r="AX674" s="0" t="n">
        <f aca="true">RAND()</f>
        <v>0.171306814263694</v>
      </c>
      <c r="AY674" s="0" t="n">
        <f aca="true">RAND()</f>
        <v>0.7380233951412</v>
      </c>
      <c r="AZ674" s="0" t="n">
        <f aca="true">RAND()</f>
        <v>0.153510118423659</v>
      </c>
    </row>
    <row r="675" customFormat="false" ht="15" hidden="false" customHeight="false" outlineLevel="0" collapsed="false">
      <c r="AK675" s="0" t="n">
        <v>662</v>
      </c>
      <c r="AL675" s="0" t="n">
        <f aca="false">IFERROR(IF(AU675&lt;($AM$6-$AL$6)/($AN$6-$AL$6),$AL$6+SQRT(AU675*($AN$6-$AL$6)*($AM$6-$AL$6)),$AN$6-SQRT((1-AU675)*($AN$6-$AL$6)*($AN$6-$AM$6))),$AM$6)</f>
        <v>3.1681175686978</v>
      </c>
      <c r="AM675" s="0" t="n">
        <f aca="false">IFERROR(IF(AV675&lt;($AM$7-$AL$7)/($AN$7-$AL$7),$AL$7+SQRT(AV675*($AN$7-$AL$7)*($AM$7-$AL$7)),$AN$7-SQRT((1-AV675)*($AN$7-$AL$7)*($AN$7-$AM$7))),$AM$7)</f>
        <v>1.07137269786215</v>
      </c>
      <c r="AN675" s="0" t="n">
        <f aca="false">IFERROR(IF(AW675&lt;($AM$8-$AL$8)/($AN$8-$AL$8),$AL$8+SQRT(AW675*($AN$8-$AL$8)*($AM$8-$AL$8)),$AN$8-SQRT((1-AW675)*($AN$8-$AL$8)*($AN$8-$AM$8))),$AM$8)</f>
        <v>0.987395773546851</v>
      </c>
      <c r="AO675" s="0" t="n">
        <f aca="false">IFERROR(IF(AX675&lt;($AM$9-$AL$9)/($AN$9-$AL$9),$AL$9+SQRT(AX675*($AN$9-$AL$9)*($AM$9-$AL$9)),$AN$9-SQRT((1-AX675)*($AN$9-$AL$9)*($AN$9-$AM$9))),$AM$9)</f>
        <v>1.00813561238236</v>
      </c>
      <c r="AP675" s="0" t="n">
        <f aca="false">IFERROR(IF(AY675&lt;($AM$10-$AL$10)/($AN$10-$AL$10),$AL$10+SQRT(AY675*($AN$10-$AL$10)*($AM$10-$AL$10)),$AN$10-SQRT((1-AY675)*($AN$10-$AL$10)*($AN$10-$AM$10))),$AM$10)</f>
        <v>0.83889633109454</v>
      </c>
      <c r="AQ675" s="0" t="n">
        <f aca="false">IFERROR(IF(AZ675&lt;($AM$11-$AL$11)/($AN$11-$AL$11),$AL$11+SQRT(AZ675*($AN$11-$AL$11)*($AM$11-$AL$11)),$AN$11-SQRT((1-AZ675)*($AN$11-$AL$11)*($AN$11-$AM$11))),$AM$11)</f>
        <v>0.45896459796943</v>
      </c>
      <c r="AR675" s="0" t="n">
        <f aca="false">SUMPRODUCT((B24:B31&lt;=$B$6)*(C24:C31*AM675+D24:D31*AO675*$B$8*AQ675)/(1+AL675/100)^B24:B31)+C32*AM675*AP675/(1+AL675/100)^$B$6</f>
        <v>9177848.9708792</v>
      </c>
      <c r="AS675" s="0" t="n">
        <f aca="false">SUMPRODUCT((K24:K26&lt;=$B$6)*(L24:L26*AN675+M24:M26*AO675*$B$8*AQ675)/(1+AL675/100)^K24:K26)+L27*AN675*AP675/(1+AL675/100)^$B$6</f>
        <v>8022650.84036411</v>
      </c>
      <c r="AT675" s="0" t="n">
        <f aca="false">AS675-AR675</f>
        <v>-1155198.13051508</v>
      </c>
      <c r="AU675" s="0" t="n">
        <f aca="true">RAND()</f>
        <v>0.265833851633877</v>
      </c>
      <c r="AV675" s="0" t="n">
        <f aca="true">RAND()</f>
        <v>0.716375883830689</v>
      </c>
      <c r="AW675" s="0" t="n">
        <f aca="true">RAND()</f>
        <v>0.390190843813583</v>
      </c>
      <c r="AX675" s="0" t="n">
        <f aca="true">RAND()</f>
        <v>0.344136691050583</v>
      </c>
      <c r="AY675" s="0" t="n">
        <f aca="true">RAND()</f>
        <v>0.45940289291736</v>
      </c>
      <c r="AZ675" s="0" t="n">
        <f aca="true">RAND()</f>
        <v>0.103141809826867</v>
      </c>
    </row>
    <row r="676" customFormat="false" ht="15" hidden="false" customHeight="false" outlineLevel="0" collapsed="false">
      <c r="AK676" s="0" t="n">
        <v>663</v>
      </c>
      <c r="AL676" s="0" t="n">
        <f aca="false">IFERROR(IF(AU676&lt;($AM$6-$AL$6)/($AN$6-$AL$6),$AL$6+SQRT(AU676*($AN$6-$AL$6)*($AM$6-$AL$6)),$AN$6-SQRT((1-AU676)*($AN$6-$AL$6)*($AN$6-$AM$6))),$AM$6)</f>
        <v>2.89175401503911</v>
      </c>
      <c r="AM676" s="0" t="n">
        <f aca="false">IFERROR(IF(AV676&lt;($AM$7-$AL$7)/($AN$7-$AL$7),$AL$7+SQRT(AV676*($AN$7-$AL$7)*($AM$7-$AL$7)),$AN$7-SQRT((1-AV676)*($AN$7-$AL$7)*($AN$7-$AM$7))),$AM$7)</f>
        <v>0.980326962042635</v>
      </c>
      <c r="AN676" s="0" t="n">
        <f aca="false">IFERROR(IF(AW676&lt;($AM$8-$AL$8)/($AN$8-$AL$8),$AL$8+SQRT(AW676*($AN$8-$AL$8)*($AM$8-$AL$8)),$AN$8-SQRT((1-AW676)*($AN$8-$AL$8)*($AN$8-$AM$8))),$AM$8)</f>
        <v>0.834853169856999</v>
      </c>
      <c r="AO676" s="0" t="n">
        <f aca="false">IFERROR(IF(AX676&lt;($AM$9-$AL$9)/($AN$9-$AL$9),$AL$9+SQRT(AX676*($AN$9-$AL$9)*($AM$9-$AL$9)),$AN$9-SQRT((1-AX676)*($AN$9-$AL$9)*($AN$9-$AM$9))),$AM$9)</f>
        <v>1.04888607896475</v>
      </c>
      <c r="AP676" s="0" t="n">
        <f aca="false">IFERROR(IF(AY676&lt;($AM$10-$AL$10)/($AN$10-$AL$10),$AL$10+SQRT(AY676*($AN$10-$AL$10)*($AM$10-$AL$10)),$AN$10-SQRT((1-AY676)*($AN$10-$AL$10)*($AN$10-$AM$10))),$AM$10)</f>
        <v>0.972574341191327</v>
      </c>
      <c r="AQ676" s="0" t="n">
        <f aca="false">IFERROR(IF(AZ676&lt;($AM$11-$AL$11)/($AN$11-$AL$11),$AL$11+SQRT(AZ676*($AN$11-$AL$11)*($AM$11-$AL$11)),$AN$11-SQRT((1-AZ676)*($AN$11-$AL$11)*($AN$11-$AM$11))),$AM$11)</f>
        <v>0.655287174099544</v>
      </c>
      <c r="AR676" s="0" t="n">
        <f aca="false">SUMPRODUCT((B24:B31&lt;=$B$6)*(C24:C31*AM676+D24:D31*AO676*$B$8*AQ676)/(1+AL676/100)^B24:B31)+C32*AM676*AP676/(1+AL676/100)^$B$6</f>
        <v>8602689.46625337</v>
      </c>
      <c r="AS676" s="0" t="n">
        <f aca="false">SUMPRODUCT((K24:K26&lt;=$B$6)*(L24:L26*AN676+M24:M26*AO676*$B$8*AQ676)/(1+AL676/100)^K24:K26)+L27*AN676*AP676/(1+AL676/100)^$B$6</f>
        <v>6692472.38956414</v>
      </c>
      <c r="AT676" s="0" t="n">
        <f aca="false">AS676-AR676</f>
        <v>-1910217.07668923</v>
      </c>
      <c r="AU676" s="0" t="n">
        <f aca="true">RAND()</f>
        <v>0.159045044667673</v>
      </c>
      <c r="AV676" s="0" t="n">
        <f aca="true">RAND()</f>
        <v>0.361309035994731</v>
      </c>
      <c r="AW676" s="0" t="n">
        <f aca="true">RAND()</f>
        <v>0.0134971494342311</v>
      </c>
      <c r="AX676" s="0" t="n">
        <f aca="true">RAND()</f>
        <v>0.396921539475307</v>
      </c>
      <c r="AY676" s="0" t="n">
        <f aca="true">RAND()</f>
        <v>0.893306031809668</v>
      </c>
      <c r="AZ676" s="0" t="n">
        <f aca="true">RAND()</f>
        <v>0.514992112896824</v>
      </c>
    </row>
    <row r="677" customFormat="false" ht="15" hidden="false" customHeight="false" outlineLevel="0" collapsed="false">
      <c r="AK677" s="0" t="n">
        <v>664</v>
      </c>
      <c r="AL677" s="0" t="n">
        <f aca="false">IFERROR(IF(AU677&lt;($AM$6-$AL$6)/($AN$6-$AL$6),$AL$6+SQRT(AU677*($AN$6-$AL$6)*($AM$6-$AL$6)),$AN$6-SQRT((1-AU677)*($AN$6-$AL$6)*($AN$6-$AM$6))),$AM$6)</f>
        <v>3.89202830085689</v>
      </c>
      <c r="AM677" s="0" t="n">
        <f aca="false">IFERROR(IF(AV677&lt;($AM$7-$AL$7)/($AN$7-$AL$7),$AL$7+SQRT(AV677*($AN$7-$AL$7)*($AM$7-$AL$7)),$AN$7-SQRT((1-AV677)*($AN$7-$AL$7)*($AN$7-$AM$7))),$AM$7)</f>
        <v>0.856332978829724</v>
      </c>
      <c r="AN677" s="0" t="n">
        <f aca="false">IFERROR(IF(AW677&lt;($AM$8-$AL$8)/($AN$8-$AL$8),$AL$8+SQRT(AW677*($AN$8-$AL$8)*($AM$8-$AL$8)),$AN$8-SQRT((1-AW677)*($AN$8-$AL$8)*($AN$8-$AM$8))),$AM$8)</f>
        <v>1.12386797044163</v>
      </c>
      <c r="AO677" s="0" t="n">
        <f aca="false">IFERROR(IF(AX677&lt;($AM$9-$AL$9)/($AN$9-$AL$9),$AL$9+SQRT(AX677*($AN$9-$AL$9)*($AM$9-$AL$9)),$AN$9-SQRT((1-AX677)*($AN$9-$AL$9)*($AN$9-$AM$9))),$AM$9)</f>
        <v>0.885860670846435</v>
      </c>
      <c r="AP677" s="0" t="n">
        <f aca="false">IFERROR(IF(AY677&lt;($AM$10-$AL$10)/($AN$10-$AL$10),$AL$10+SQRT(AY677*($AN$10-$AL$10)*($AM$10-$AL$10)),$AN$10-SQRT((1-AY677)*($AN$10-$AL$10)*($AN$10-$AM$10))),$AM$10)</f>
        <v>0.999943847721512</v>
      </c>
      <c r="AQ677" s="0" t="n">
        <f aca="false">IFERROR(IF(AZ677&lt;($AM$11-$AL$11)/($AN$11-$AL$11),$AL$11+SQRT(AZ677*($AN$11-$AL$11)*($AM$11-$AL$11)),$AN$11-SQRT((1-AZ677)*($AN$11-$AL$11)*($AN$11-$AM$11))),$AM$11)</f>
        <v>0.491937652298331</v>
      </c>
      <c r="AR677" s="0" t="n">
        <f aca="false">SUMPRODUCT((B24:B31&lt;=$B$6)*(C24:C31*AM677+D24:D31*AO677*$B$8*AQ677)/(1+AL677/100)^B24:B31)+C32*AM677*AP677/(1+AL677/100)^$B$6</f>
        <v>7056129.08814476</v>
      </c>
      <c r="AS677" s="0" t="n">
        <f aca="false">SUMPRODUCT((K24:K26&lt;=$B$6)*(L24:L26*AN677+M24:M26*AO677*$B$8*AQ677)/(1+AL677/100)^K24:K26)+L27*AN677*AP677/(1+AL677/100)^$B$6</f>
        <v>9080476.45242686</v>
      </c>
      <c r="AT677" s="0" t="n">
        <f aca="false">AS677-AR677</f>
        <v>2024347.36428211</v>
      </c>
      <c r="AU677" s="0" t="n">
        <f aca="true">RAND()</f>
        <v>0.517025595866274</v>
      </c>
      <c r="AV677" s="0" t="n">
        <f aca="true">RAND()</f>
        <v>0.0352600500425569</v>
      </c>
      <c r="AW677" s="0" t="n">
        <f aca="true">RAND()</f>
        <v>0.858584098839873</v>
      </c>
      <c r="AX677" s="0" t="n">
        <f aca="true">RAND()</f>
        <v>0.198517943074748</v>
      </c>
      <c r="AY677" s="0" t="n">
        <f aca="true">RAND()</f>
        <v>0.999775403498363</v>
      </c>
      <c r="AZ677" s="0" t="n">
        <f aca="true">RAND()</f>
        <v>0.150367601509368</v>
      </c>
    </row>
    <row r="678" customFormat="false" ht="15" hidden="false" customHeight="false" outlineLevel="0" collapsed="false">
      <c r="AK678" s="0" t="n">
        <v>665</v>
      </c>
      <c r="AL678" s="0" t="n">
        <f aca="false">IFERROR(IF(AU678&lt;($AM$6-$AL$6)/($AN$6-$AL$6),$AL$6+SQRT(AU678*($AN$6-$AL$6)*($AM$6-$AL$6)),$AN$6-SQRT((1-AU678)*($AN$6-$AL$6)*($AN$6-$AM$6))),$AM$6)</f>
        <v>3.06512822271027</v>
      </c>
      <c r="AM678" s="0" t="n">
        <f aca="false">IFERROR(IF(AV678&lt;($AM$7-$AL$7)/($AN$7-$AL$7),$AL$7+SQRT(AV678*($AN$7-$AL$7)*($AM$7-$AL$7)),$AN$7-SQRT((1-AV678)*($AN$7-$AL$7)*($AN$7-$AM$7))),$AM$7)</f>
        <v>1.02488120648314</v>
      </c>
      <c r="AN678" s="0" t="n">
        <f aca="false">IFERROR(IF(AW678&lt;($AM$8-$AL$8)/($AN$8-$AL$8),$AL$8+SQRT(AW678*($AN$8-$AL$8)*($AM$8-$AL$8)),$AN$8-SQRT((1-AW678)*($AN$8-$AL$8)*($AN$8-$AM$8))),$AM$8)</f>
        <v>1.10668909142382</v>
      </c>
      <c r="AO678" s="0" t="n">
        <f aca="false">IFERROR(IF(AX678&lt;($AM$9-$AL$9)/($AN$9-$AL$9),$AL$9+SQRT(AX678*($AN$9-$AL$9)*($AM$9-$AL$9)),$AN$9-SQRT((1-AX678)*($AN$9-$AL$9)*($AN$9-$AM$9))),$AM$9)</f>
        <v>0.989738815974224</v>
      </c>
      <c r="AP678" s="0" t="n">
        <f aca="false">IFERROR(IF(AY678&lt;($AM$10-$AL$10)/($AN$10-$AL$10),$AL$10+SQRT(AY678*($AN$10-$AL$10)*($AM$10-$AL$10)),$AN$10-SQRT((1-AY678)*($AN$10-$AL$10)*($AN$10-$AM$10))),$AM$10)</f>
        <v>0.980195796064456</v>
      </c>
      <c r="AQ678" s="0" t="n">
        <f aca="false">IFERROR(IF(AZ678&lt;($AM$11-$AL$11)/($AN$11-$AL$11),$AL$11+SQRT(AZ678*($AN$11-$AL$11)*($AM$11-$AL$11)),$AN$11-SQRT((1-AZ678)*($AN$11-$AL$11)*($AN$11-$AM$11))),$AM$11)</f>
        <v>0.747946054849108</v>
      </c>
      <c r="AR678" s="0" t="n">
        <f aca="false">SUMPRODUCT((B24:B31&lt;=$B$6)*(C24:C31*AM678+D24:D31*AO678*$B$8*AQ678)/(1+AL678/100)^B24:B31)+C32*AM678*AP678/(1+AL678/100)^$B$6</f>
        <v>8907475.68010025</v>
      </c>
      <c r="AS678" s="0" t="n">
        <f aca="false">SUMPRODUCT((K24:K26&lt;=$B$6)*(L24:L26*AN678+M24:M26*AO678*$B$8*AQ678)/(1+AL678/100)^K24:K26)+L27*AN678*AP678/(1+AL678/100)^$B$6</f>
        <v>8871849.24174185</v>
      </c>
      <c r="AT678" s="0" t="n">
        <f aca="false">AS678-AR678</f>
        <v>-35626.4383583982</v>
      </c>
      <c r="AU678" s="0" t="n">
        <f aca="true">RAND()</f>
        <v>0.225839204814438</v>
      </c>
      <c r="AV678" s="0" t="n">
        <f aca="true">RAND()</f>
        <v>0.549524700493448</v>
      </c>
      <c r="AW678" s="0" t="n">
        <f aca="true">RAND()</f>
        <v>0.817439853182851</v>
      </c>
      <c r="AX678" s="0" t="n">
        <f aca="true">RAND()</f>
        <v>0.319792143829113</v>
      </c>
      <c r="AY678" s="0" t="n">
        <f aca="true">RAND()</f>
        <v>0.922352010231905</v>
      </c>
      <c r="AZ678" s="0" t="n">
        <f aca="true">RAND()</f>
        <v>0.74068901524029</v>
      </c>
    </row>
    <row r="679" customFormat="false" ht="15" hidden="false" customHeight="false" outlineLevel="0" collapsed="false">
      <c r="AK679" s="0" t="n">
        <v>666</v>
      </c>
      <c r="AL679" s="0" t="n">
        <f aca="false">IFERROR(IF(AU679&lt;($AM$6-$AL$6)/($AN$6-$AL$6),$AL$6+SQRT(AU679*($AN$6-$AL$6)*($AM$6-$AL$6)),$AN$6-SQRT((1-AU679)*($AN$6-$AL$6)*($AN$6-$AM$6))),$AM$6)</f>
        <v>2.71611073342309</v>
      </c>
      <c r="AM679" s="0" t="n">
        <f aca="false">IFERROR(IF(AV679&lt;($AM$7-$AL$7)/($AN$7-$AL$7),$AL$7+SQRT(AV679*($AN$7-$AL$7)*($AM$7-$AL$7)),$AN$7-SQRT((1-AV679)*($AN$7-$AL$7)*($AN$7-$AM$7))),$AM$7)</f>
        <v>1.02538359760347</v>
      </c>
      <c r="AN679" s="0" t="n">
        <f aca="false">IFERROR(IF(AW679&lt;($AM$8-$AL$8)/($AN$8-$AL$8),$AL$8+SQRT(AW679*($AN$8-$AL$8)*($AM$8-$AL$8)),$AN$8-SQRT((1-AW679)*($AN$8-$AL$8)*($AN$8-$AM$8))),$AM$8)</f>
        <v>0.963378148655989</v>
      </c>
      <c r="AO679" s="0" t="n">
        <f aca="false">IFERROR(IF(AX679&lt;($AM$9-$AL$9)/($AN$9-$AL$9),$AL$9+SQRT(AX679*($AN$9-$AL$9)*($AM$9-$AL$9)),$AN$9-SQRT((1-AX679)*($AN$9-$AL$9)*($AN$9-$AM$9))),$AM$9)</f>
        <v>0.974931247790064</v>
      </c>
      <c r="AP679" s="0" t="n">
        <f aca="false">IFERROR(IF(AY679&lt;($AM$10-$AL$10)/($AN$10-$AL$10),$AL$10+SQRT(AY679*($AN$10-$AL$10)*($AM$10-$AL$10)),$AN$10-SQRT((1-AY679)*($AN$10-$AL$10)*($AN$10-$AM$10))),$AM$10)</f>
        <v>0.976460674328351</v>
      </c>
      <c r="AQ679" s="0" t="n">
        <f aca="false">IFERROR(IF(AZ679&lt;($AM$11-$AL$11)/($AN$11-$AL$11),$AL$11+SQRT(AZ679*($AN$11-$AL$11)*($AM$11-$AL$11)),$AN$11-SQRT((1-AZ679)*($AN$11-$AL$11)*($AN$11-$AM$11))),$AM$11)</f>
        <v>0.501425158555343</v>
      </c>
      <c r="AR679" s="0" t="n">
        <f aca="false">SUMPRODUCT((B24:B31&lt;=$B$6)*(C24:C31*AM679+D24:D31*AO679*$B$8*AQ679)/(1+AL679/100)^B24:B31)+C32*AM679*AP679/(1+AL679/100)^$B$6</f>
        <v>9018804.95702153</v>
      </c>
      <c r="AS679" s="0" t="n">
        <f aca="false">SUMPRODUCT((K24:K26&lt;=$B$6)*(L24:L26*AN679+M24:M26*AO679*$B$8*AQ679)/(1+AL679/100)^K24:K26)+L27*AN679*AP679/(1+AL679/100)^$B$6</f>
        <v>7655824.49477754</v>
      </c>
      <c r="AT679" s="0" t="n">
        <f aca="false">AS679-AR679</f>
        <v>-1362980.46224398</v>
      </c>
      <c r="AU679" s="0" t="n">
        <f aca="true">RAND()</f>
        <v>0.10256291650475</v>
      </c>
      <c r="AV679" s="0" t="n">
        <f aca="true">RAND()</f>
        <v>0.551533082439469</v>
      </c>
      <c r="AW679" s="0" t="n">
        <f aca="true">RAND()</f>
        <v>0.296582438425092</v>
      </c>
      <c r="AX679" s="0" t="n">
        <f aca="true">RAND()</f>
        <v>0.300746253503237</v>
      </c>
      <c r="AY679" s="0" t="n">
        <f aca="true">RAND()</f>
        <v>0.908059096725709</v>
      </c>
      <c r="AZ679" s="0" t="n">
        <f aca="true">RAND()</f>
        <v>0.165600385710388</v>
      </c>
    </row>
    <row r="680" customFormat="false" ht="15" hidden="false" customHeight="false" outlineLevel="0" collapsed="false">
      <c r="AK680" s="0" t="n">
        <v>667</v>
      </c>
      <c r="AL680" s="0" t="n">
        <f aca="false">IFERROR(IF(AU680&lt;($AM$6-$AL$6)/($AN$6-$AL$6),$AL$6+SQRT(AU680*($AN$6-$AL$6)*($AM$6-$AL$6)),$AN$6-SQRT((1-AU680)*($AN$6-$AL$6)*($AN$6-$AM$6))),$AM$6)</f>
        <v>4.24865542220752</v>
      </c>
      <c r="AM680" s="0" t="n">
        <f aca="false">IFERROR(IF(AV680&lt;($AM$7-$AL$7)/($AN$7-$AL$7),$AL$7+SQRT(AV680*($AN$7-$AL$7)*($AM$7-$AL$7)),$AN$7-SQRT((1-AV680)*($AN$7-$AL$7)*($AN$7-$AM$7))),$AM$7)</f>
        <v>0.970336106965921</v>
      </c>
      <c r="AN680" s="0" t="n">
        <f aca="false">IFERROR(IF(AW680&lt;($AM$8-$AL$8)/($AN$8-$AL$8),$AL$8+SQRT(AW680*($AN$8-$AL$8)*($AM$8-$AL$8)),$AN$8-SQRT((1-AW680)*($AN$8-$AL$8)*($AN$8-$AM$8))),$AM$8)</f>
        <v>0.997903649899825</v>
      </c>
      <c r="AO680" s="0" t="n">
        <f aca="false">IFERROR(IF(AX680&lt;($AM$9-$AL$9)/($AN$9-$AL$9),$AL$9+SQRT(AX680*($AN$9-$AL$9)*($AM$9-$AL$9)),$AN$9-SQRT((1-AX680)*($AN$9-$AL$9)*($AN$9-$AM$9))),$AM$9)</f>
        <v>0.899521826476869</v>
      </c>
      <c r="AP680" s="0" t="n">
        <f aca="false">IFERROR(IF(AY680&lt;($AM$10-$AL$10)/($AN$10-$AL$10),$AL$10+SQRT(AY680*($AN$10-$AL$10)*($AM$10-$AL$10)),$AN$10-SQRT((1-AY680)*($AN$10-$AL$10)*($AN$10-$AM$10))),$AM$10)</f>
        <v>0.967312325362432</v>
      </c>
      <c r="AQ680" s="0" t="n">
        <f aca="false">IFERROR(IF(AZ680&lt;($AM$11-$AL$11)/($AN$11-$AL$11),$AL$11+SQRT(AZ680*($AN$11-$AL$11)*($AM$11-$AL$11)),$AN$11-SQRT((1-AZ680)*($AN$11-$AL$11)*($AN$11-$AM$11))),$AM$11)</f>
        <v>0.578947183316919</v>
      </c>
      <c r="AR680" s="0" t="n">
        <f aca="false">SUMPRODUCT((B24:B31&lt;=$B$6)*(C24:C31*AM680+D24:D31*AO680*$B$8*AQ680)/(1+AL680/100)^B24:B31)+C32*AM680*AP680/(1+AL680/100)^$B$6</f>
        <v>7861730.24271884</v>
      </c>
      <c r="AS680" s="0" t="n">
        <f aca="false">SUMPRODUCT((K24:K26&lt;=$B$6)*(L24:L26*AN680+M24:M26*AO680*$B$8*AQ680)/(1+AL680/100)^K24:K26)+L27*AN680*AP680/(1+AL680/100)^$B$6</f>
        <v>8133637.76410813</v>
      </c>
      <c r="AT680" s="0" t="n">
        <f aca="false">AS680-AR680</f>
        <v>271907.521389295</v>
      </c>
      <c r="AU680" s="0" t="n">
        <f aca="true">RAND()</f>
        <v>0.621505150712595</v>
      </c>
      <c r="AV680" s="0" t="n">
        <f aca="true">RAND()</f>
        <v>0.322382103736729</v>
      </c>
      <c r="AW680" s="0" t="n">
        <f aca="true">RAND()</f>
        <v>0.435176162707473</v>
      </c>
      <c r="AX680" s="0" t="n">
        <f aca="true">RAND()</f>
        <v>0.212823586441885</v>
      </c>
      <c r="AY680" s="0" t="n">
        <f aca="true">RAND()</f>
        <v>0.873523237742574</v>
      </c>
      <c r="AZ680" s="0" t="n">
        <f aca="true">RAND()</f>
        <v>0.317598086042625</v>
      </c>
    </row>
    <row r="681" customFormat="false" ht="15" hidden="false" customHeight="false" outlineLevel="0" collapsed="false">
      <c r="AK681" s="0" t="n">
        <v>668</v>
      </c>
      <c r="AL681" s="0" t="n">
        <f aca="false">IFERROR(IF(AU681&lt;($AM$6-$AL$6)/($AN$6-$AL$6),$AL$6+SQRT(AU681*($AN$6-$AL$6)*($AM$6-$AL$6)),$AN$6-SQRT((1-AU681)*($AN$6-$AL$6)*($AN$6-$AM$6))),$AM$6)</f>
        <v>5.03055893822082</v>
      </c>
      <c r="AM681" s="0" t="n">
        <f aca="false">IFERROR(IF(AV681&lt;($AM$7-$AL$7)/($AN$7-$AL$7),$AL$7+SQRT(AV681*($AN$7-$AL$7)*($AM$7-$AL$7)),$AN$7-SQRT((1-AV681)*($AN$7-$AL$7)*($AN$7-$AM$7))),$AM$7)</f>
        <v>0.942672198137354</v>
      </c>
      <c r="AN681" s="0" t="n">
        <f aca="false">IFERROR(IF(AW681&lt;($AM$8-$AL$8)/($AN$8-$AL$8),$AL$8+SQRT(AW681*($AN$8-$AL$8)*($AM$8-$AL$8)),$AN$8-SQRT((1-AW681)*($AN$8-$AL$8)*($AN$8-$AM$8))),$AM$8)</f>
        <v>1.16080439088893</v>
      </c>
      <c r="AO681" s="0" t="n">
        <f aca="false">IFERROR(IF(AX681&lt;($AM$9-$AL$9)/($AN$9-$AL$9),$AL$9+SQRT(AX681*($AN$9-$AL$9)*($AM$9-$AL$9)),$AN$9-SQRT((1-AX681)*($AN$9-$AL$9)*($AN$9-$AM$9))),$AM$9)</f>
        <v>1.11054946000551</v>
      </c>
      <c r="AP681" s="0" t="n">
        <f aca="false">IFERROR(IF(AY681&lt;($AM$10-$AL$10)/($AN$10-$AL$10),$AL$10+SQRT(AY681*($AN$10-$AL$10)*($AM$10-$AL$10)),$AN$10-SQRT((1-AY681)*($AN$10-$AL$10)*($AN$10-$AM$10))),$AM$10)</f>
        <v>0.833127200533833</v>
      </c>
      <c r="AQ681" s="0" t="n">
        <f aca="false">IFERROR(IF(AZ681&lt;($AM$11-$AL$11)/($AN$11-$AL$11),$AL$11+SQRT(AZ681*($AN$11-$AL$11)*($AM$11-$AL$11)),$AN$11-SQRT((1-AZ681)*($AN$11-$AL$11)*($AN$11-$AM$11))),$AM$11)</f>
        <v>0.62940089136842</v>
      </c>
      <c r="AR681" s="0" t="n">
        <f aca="false">SUMPRODUCT((B24:B31&lt;=$B$6)*(C24:C31*AM681+D24:D31*AO681*$B$8*AQ681)/(1+AL681/100)^B24:B31)+C32*AM681*AP681/(1+AL681/100)^$B$6</f>
        <v>7414485.58252533</v>
      </c>
      <c r="AS681" s="0" t="n">
        <f aca="false">SUMPRODUCT((K24:K26&lt;=$B$6)*(L24:L26*AN681+M24:M26*AO681*$B$8*AQ681)/(1+AL681/100)^K24:K26)+L27*AN681*AP681/(1+AL681/100)^$B$6</f>
        <v>9619918.01126875</v>
      </c>
      <c r="AT681" s="0" t="n">
        <f aca="false">AS681-AR681</f>
        <v>2205432.42874342</v>
      </c>
      <c r="AU681" s="0" t="n">
        <f aca="true">RAND()</f>
        <v>0.806065095208906</v>
      </c>
      <c r="AV681" s="0" t="n">
        <f aca="true">RAND()</f>
        <v>0.226170623570494</v>
      </c>
      <c r="AW681" s="0" t="n">
        <f aca="true">RAND()</f>
        <v>0.929281273913827</v>
      </c>
      <c r="AX681" s="0" t="n">
        <f aca="true">RAND()</f>
        <v>0.472585157935677</v>
      </c>
      <c r="AY681" s="0" t="n">
        <f aca="true">RAND()</f>
        <v>0.443894926942034</v>
      </c>
      <c r="AZ681" s="0" t="n">
        <f aca="true">RAND()</f>
        <v>0.442877335650243</v>
      </c>
    </row>
    <row r="682" customFormat="false" ht="15" hidden="false" customHeight="false" outlineLevel="0" collapsed="false">
      <c r="AK682" s="0" t="n">
        <v>669</v>
      </c>
      <c r="AL682" s="0" t="n">
        <f aca="false">IFERROR(IF(AU682&lt;($AM$6-$AL$6)/($AN$6-$AL$6),$AL$6+SQRT(AU682*($AN$6-$AL$6)*($AM$6-$AL$6)),$AN$6-SQRT((1-AU682)*($AN$6-$AL$6)*($AN$6-$AM$6))),$AM$6)</f>
        <v>2.79409011399432</v>
      </c>
      <c r="AM682" s="0" t="n">
        <f aca="false">IFERROR(IF(AV682&lt;($AM$7-$AL$7)/($AN$7-$AL$7),$AL$7+SQRT(AV682*($AN$7-$AL$7)*($AM$7-$AL$7)),$AN$7-SQRT((1-AV682)*($AN$7-$AL$7)*($AN$7-$AM$7))),$AM$7)</f>
        <v>0.891607293567844</v>
      </c>
      <c r="AN682" s="0" t="n">
        <f aca="false">IFERROR(IF(AW682&lt;($AM$8-$AL$8)/($AN$8-$AL$8),$AL$8+SQRT(AW682*($AN$8-$AL$8)*($AM$8-$AL$8)),$AN$8-SQRT((1-AW682)*($AN$8-$AL$8)*($AN$8-$AM$8))),$AM$8)</f>
        <v>1.11640168692253</v>
      </c>
      <c r="AO682" s="0" t="n">
        <f aca="false">IFERROR(IF(AX682&lt;($AM$9-$AL$9)/($AN$9-$AL$9),$AL$9+SQRT(AX682*($AN$9-$AL$9)*($AM$9-$AL$9)),$AN$9-SQRT((1-AX682)*($AN$9-$AL$9)*($AN$9-$AM$9))),$AM$9)</f>
        <v>1.33841169970631</v>
      </c>
      <c r="AP682" s="0" t="n">
        <f aca="false">IFERROR(IF(AY682&lt;($AM$10-$AL$10)/($AN$10-$AL$10),$AL$10+SQRT(AY682*($AN$10-$AL$10)*($AM$10-$AL$10)),$AN$10-SQRT((1-AY682)*($AN$10-$AL$10)*($AN$10-$AM$10))),$AM$10)</f>
        <v>0.861649532481371</v>
      </c>
      <c r="AQ682" s="0" t="n">
        <f aca="false">IFERROR(IF(AZ682&lt;($AM$11-$AL$11)/($AN$11-$AL$11),$AL$11+SQRT(AZ682*($AN$11-$AL$11)*($AM$11-$AL$11)),$AN$11-SQRT((1-AZ682)*($AN$11-$AL$11)*($AN$11-$AM$11))),$AM$11)</f>
        <v>0.494687535793629</v>
      </c>
      <c r="AR682" s="0" t="n">
        <f aca="false">SUMPRODUCT((B24:B31&lt;=$B$6)*(C24:C31*AM682+D24:D31*AO682*$B$8*AQ682)/(1+AL682/100)^B24:B31)+C32*AM682*AP682/(1+AL682/100)^$B$6</f>
        <v>7894801.69511738</v>
      </c>
      <c r="AS682" s="0" t="n">
        <f aca="false">SUMPRODUCT((K24:K26&lt;=$B$6)*(L24:L26*AN682+M24:M26*AO682*$B$8*AQ682)/(1+AL682/100)^K24:K26)+L27*AN682*AP682/(1+AL682/100)^$B$6</f>
        <v>9015679.8612166</v>
      </c>
      <c r="AT682" s="0" t="n">
        <f aca="false">AS682-AR682</f>
        <v>1120878.16609922</v>
      </c>
      <c r="AU682" s="0" t="n">
        <f aca="true">RAND()</f>
        <v>0.126115821828702</v>
      </c>
      <c r="AV682" s="0" t="n">
        <f aca="true">RAND()</f>
        <v>0.093243291498057</v>
      </c>
      <c r="AW682" s="0" t="n">
        <f aca="true">RAND()</f>
        <v>0.84134658438093</v>
      </c>
      <c r="AX682" s="0" t="n">
        <f aca="true">RAND()</f>
        <v>0.708200613943002</v>
      </c>
      <c r="AY682" s="0" t="n">
        <f aca="true">RAND()</f>
        <v>0.523161537375977</v>
      </c>
      <c r="AZ682" s="0" t="n">
        <f aca="true">RAND()</f>
        <v>0.154707088136308</v>
      </c>
    </row>
    <row r="683" customFormat="false" ht="15" hidden="false" customHeight="false" outlineLevel="0" collapsed="false">
      <c r="AK683" s="0" t="n">
        <v>670</v>
      </c>
      <c r="AL683" s="0" t="n">
        <f aca="false">IFERROR(IF(AU683&lt;($AM$6-$AL$6)/($AN$6-$AL$6),$AL$6+SQRT(AU683*($AN$6-$AL$6)*($AM$6-$AL$6)),$AN$6-SQRT((1-AU683)*($AN$6-$AL$6)*($AN$6-$AM$6))),$AM$6)</f>
        <v>2.17637562568029</v>
      </c>
      <c r="AM683" s="0" t="n">
        <f aca="false">IFERROR(IF(AV683&lt;($AM$7-$AL$7)/($AN$7-$AL$7),$AL$7+SQRT(AV683*($AN$7-$AL$7)*($AM$7-$AL$7)),$AN$7-SQRT((1-AV683)*($AN$7-$AL$7)*($AN$7-$AM$7))),$AM$7)</f>
        <v>1.07982487568222</v>
      </c>
      <c r="AN683" s="0" t="n">
        <f aca="false">IFERROR(IF(AW683&lt;($AM$8-$AL$8)/($AN$8-$AL$8),$AL$8+SQRT(AW683*($AN$8-$AL$8)*($AM$8-$AL$8)),$AN$8-SQRT((1-AW683)*($AN$8-$AL$8)*($AN$8-$AM$8))),$AM$8)</f>
        <v>0.989413186462816</v>
      </c>
      <c r="AO683" s="0" t="n">
        <f aca="false">IFERROR(IF(AX683&lt;($AM$9-$AL$9)/($AN$9-$AL$9),$AL$9+SQRT(AX683*($AN$9-$AL$9)*($AM$9-$AL$9)),$AN$9-SQRT((1-AX683)*($AN$9-$AL$9)*($AN$9-$AM$9))),$AM$9)</f>
        <v>1.60265555449036</v>
      </c>
      <c r="AP683" s="0" t="n">
        <f aca="false">IFERROR(IF(AY683&lt;($AM$10-$AL$10)/($AN$10-$AL$10),$AL$10+SQRT(AY683*($AN$10-$AL$10)*($AM$10-$AL$10)),$AN$10-SQRT((1-AY683)*($AN$10-$AL$10)*($AN$10-$AM$10))),$AM$10)</f>
        <v>0.58150833465566</v>
      </c>
      <c r="AQ683" s="0" t="n">
        <f aca="false">IFERROR(IF(AZ683&lt;($AM$11-$AL$11)/($AN$11-$AL$11),$AL$11+SQRT(AZ683*($AN$11-$AL$11)*($AM$11-$AL$11)),$AN$11-SQRT((1-AZ683)*($AN$11-$AL$11)*($AN$11-$AM$11))),$AM$11)</f>
        <v>0.809167851559455</v>
      </c>
      <c r="AR683" s="0" t="n">
        <f aca="false">SUMPRODUCT((B24:B31&lt;=$B$6)*(C24:C31*AM683+D24:D31*AO683*$B$8*AQ683)/(1+AL683/100)^B24:B31)+C32*AM683*AP683/(1+AL683/100)^$B$6</f>
        <v>10166562.3754515</v>
      </c>
      <c r="AS683" s="0" t="n">
        <f aca="false">SUMPRODUCT((K24:K26&lt;=$B$6)*(L24:L26*AN683+M24:M26*AO683*$B$8*AQ683)/(1+AL683/100)^K24:K26)+L27*AN683*AP683/(1+AL683/100)^$B$6</f>
        <v>8309534.61449243</v>
      </c>
      <c r="AT683" s="0" t="n">
        <f aca="false">AS683-AR683</f>
        <v>-1857027.76095903</v>
      </c>
      <c r="AU683" s="0" t="n">
        <f aca="true">RAND()</f>
        <v>0.00622167226682255</v>
      </c>
      <c r="AV683" s="0" t="n">
        <f aca="true">RAND()</f>
        <v>0.742581573897126</v>
      </c>
      <c r="AW683" s="0" t="n">
        <f aca="true">RAND()</f>
        <v>0.398637280066641</v>
      </c>
      <c r="AX683" s="0" t="n">
        <f aca="true">RAND()</f>
        <v>0.894744927748422</v>
      </c>
      <c r="AY683" s="0" t="n">
        <f aca="true">RAND()</f>
        <v>0.0265744344733562</v>
      </c>
      <c r="AZ683" s="0" t="n">
        <f aca="true">RAND()</f>
        <v>0.851359555598227</v>
      </c>
    </row>
    <row r="684" customFormat="false" ht="15" hidden="false" customHeight="false" outlineLevel="0" collapsed="false">
      <c r="AK684" s="0" t="n">
        <v>671</v>
      </c>
      <c r="AL684" s="0" t="n">
        <f aca="false">IFERROR(IF(AU684&lt;($AM$6-$AL$6)/($AN$6-$AL$6),$AL$6+SQRT(AU684*($AN$6-$AL$6)*($AM$6-$AL$6)),$AN$6-SQRT((1-AU684)*($AN$6-$AL$6)*($AN$6-$AM$6))),$AM$6)</f>
        <v>4.86517701458874</v>
      </c>
      <c r="AM684" s="0" t="n">
        <f aca="false">IFERROR(IF(AV684&lt;($AM$7-$AL$7)/($AN$7-$AL$7),$AL$7+SQRT(AV684*($AN$7-$AL$7)*($AM$7-$AL$7)),$AN$7-SQRT((1-AV684)*($AN$7-$AL$7)*($AN$7-$AM$7))),$AM$7)</f>
        <v>1.02055944737694</v>
      </c>
      <c r="AN684" s="0" t="n">
        <f aca="false">IFERROR(IF(AW684&lt;($AM$8-$AL$8)/($AN$8-$AL$8),$AL$8+SQRT(AW684*($AN$8-$AL$8)*($AM$8-$AL$8)),$AN$8-SQRT((1-AW684)*($AN$8-$AL$8)*($AN$8-$AM$8))),$AM$8)</f>
        <v>1.17950216168606</v>
      </c>
      <c r="AO684" s="0" t="n">
        <f aca="false">IFERROR(IF(AX684&lt;($AM$9-$AL$9)/($AN$9-$AL$9),$AL$9+SQRT(AX684*($AN$9-$AL$9)*($AM$9-$AL$9)),$AN$9-SQRT((1-AX684)*($AN$9-$AL$9)*($AN$9-$AM$9))),$AM$9)</f>
        <v>0.887100867180664</v>
      </c>
      <c r="AP684" s="0" t="n">
        <f aca="false">IFERROR(IF(AY684&lt;($AM$10-$AL$10)/($AN$10-$AL$10),$AL$10+SQRT(AY684*($AN$10-$AL$10)*($AM$10-$AL$10)),$AN$10-SQRT((1-AY684)*($AN$10-$AL$10)*($AN$10-$AM$10))),$AM$10)</f>
        <v>0.772538188640954</v>
      </c>
      <c r="AQ684" s="0" t="n">
        <f aca="false">IFERROR(IF(AZ684&lt;($AM$11-$AL$11)/($AN$11-$AL$11),$AL$11+SQRT(AZ684*($AN$11-$AL$11)*($AM$11-$AL$11)),$AN$11-SQRT((1-AZ684)*($AN$11-$AL$11)*($AN$11-$AM$11))),$AM$11)</f>
        <v>0.796335188857199</v>
      </c>
      <c r="AR684" s="0" t="n">
        <f aca="false">SUMPRODUCT((B24:B31&lt;=$B$6)*(C24:C31*AM684+D24:D31*AO684*$B$8*AQ684)/(1+AL684/100)^B24:B31)+C32*AM684*AP684/(1+AL684/100)^$B$6</f>
        <v>8080741.57847437</v>
      </c>
      <c r="AS684" s="0" t="n">
        <f aca="false">SUMPRODUCT((K24:K26&lt;=$B$6)*(L24:L26*AN684+M24:M26*AO684*$B$8*AQ684)/(1+AL684/100)^K24:K26)+L27*AN684*AP684/(1+AL684/100)^$B$6</f>
        <v>9799915.37041733</v>
      </c>
      <c r="AT684" s="0" t="n">
        <f aca="false">AS684-AR684</f>
        <v>1719173.79194296</v>
      </c>
      <c r="AU684" s="0" t="n">
        <f aca="true">RAND()</f>
        <v>0.772126541047988</v>
      </c>
      <c r="AV684" s="0" t="n">
        <f aca="true">RAND()</f>
        <v>0.532062513884676</v>
      </c>
      <c r="AW684" s="0" t="n">
        <f aca="true">RAND()</f>
        <v>0.95582270927166</v>
      </c>
      <c r="AX684" s="0" t="n">
        <f aca="true">RAND()</f>
        <v>0.19979610849603</v>
      </c>
      <c r="AY684" s="0" t="n">
        <f aca="true">RAND()</f>
        <v>0.297108257070768</v>
      </c>
      <c r="AZ684" s="0" t="n">
        <f aca="true">RAND()</f>
        <v>0.830696508988438</v>
      </c>
    </row>
    <row r="685" customFormat="false" ht="15" hidden="false" customHeight="false" outlineLevel="0" collapsed="false">
      <c r="AK685" s="0" t="n">
        <v>672</v>
      </c>
      <c r="AL685" s="0" t="n">
        <f aca="false">IFERROR(IF(AU685&lt;($AM$6-$AL$6)/($AN$6-$AL$6),$AL$6+SQRT(AU685*($AN$6-$AL$6)*($AM$6-$AL$6)),$AN$6-SQRT((1-AU685)*($AN$6-$AL$6)*($AN$6-$AM$6))),$AM$6)</f>
        <v>3.44760296932439</v>
      </c>
      <c r="AM685" s="0" t="n">
        <f aca="false">IFERROR(IF(AV685&lt;($AM$7-$AL$7)/($AN$7-$AL$7),$AL$7+SQRT(AV685*($AN$7-$AL$7)*($AM$7-$AL$7)),$AN$7-SQRT((1-AV685)*($AN$7-$AL$7)*($AN$7-$AM$7))),$AM$7)</f>
        <v>1.06359211607428</v>
      </c>
      <c r="AN685" s="0" t="n">
        <f aca="false">IFERROR(IF(AW685&lt;($AM$8-$AL$8)/($AN$8-$AL$8),$AL$8+SQRT(AW685*($AN$8-$AL$8)*($AM$8-$AL$8)),$AN$8-SQRT((1-AW685)*($AN$8-$AL$8)*($AN$8-$AM$8))),$AM$8)</f>
        <v>0.884386858547999</v>
      </c>
      <c r="AO685" s="0" t="n">
        <f aca="false">IFERROR(IF(AX685&lt;($AM$9-$AL$9)/($AN$9-$AL$9),$AL$9+SQRT(AX685*($AN$9-$AL$9)*($AM$9-$AL$9)),$AN$9-SQRT((1-AX685)*($AN$9-$AL$9)*($AN$9-$AM$9))),$AM$9)</f>
        <v>1.54245672824259</v>
      </c>
      <c r="AP685" s="0" t="n">
        <f aca="false">IFERROR(IF(AY685&lt;($AM$10-$AL$10)/($AN$10-$AL$10),$AL$10+SQRT(AY685*($AN$10-$AL$10)*($AM$10-$AL$10)),$AN$10-SQRT((1-AY685)*($AN$10-$AL$10)*($AN$10-$AM$10))),$AM$10)</f>
        <v>0.608180110919989</v>
      </c>
      <c r="AQ685" s="0" t="n">
        <f aca="false">IFERROR(IF(AZ685&lt;($AM$11-$AL$11)/($AN$11-$AL$11),$AL$11+SQRT(AZ685*($AN$11-$AL$11)*($AM$11-$AL$11)),$AN$11-SQRT((1-AZ685)*($AN$11-$AL$11)*($AN$11-$AM$11))),$AM$11)</f>
        <v>0.56207261667311</v>
      </c>
      <c r="AR685" s="0" t="n">
        <f aca="false">SUMPRODUCT((B24:B31&lt;=$B$6)*(C24:C31*AM685+D24:D31*AO685*$B$8*AQ685)/(1+AL685/100)^B24:B31)+C32*AM685*AP685/(1+AL685/100)^$B$6</f>
        <v>9113829.18613755</v>
      </c>
      <c r="AS685" s="0" t="n">
        <f aca="false">SUMPRODUCT((K24:K26&lt;=$B$6)*(L24:L26*AN685+M24:M26*AO685*$B$8*AQ685)/(1+AL685/100)^K24:K26)+L27*AN685*AP685/(1+AL685/100)^$B$6</f>
        <v>7414420.60511959</v>
      </c>
      <c r="AT685" s="0" t="n">
        <f aca="false">AS685-AR685</f>
        <v>-1699408.58101796</v>
      </c>
      <c r="AU685" s="0" t="n">
        <f aca="true">RAND()</f>
        <v>0.369023766822356</v>
      </c>
      <c r="AV685" s="0" t="n">
        <f aca="true">RAND()</f>
        <v>0.691129784980758</v>
      </c>
      <c r="AW685" s="0" t="n">
        <f aca="true">RAND()</f>
        <v>0.0791237988399998</v>
      </c>
      <c r="AX685" s="0" t="n">
        <f aca="true">RAND()</f>
        <v>0.860436102979686</v>
      </c>
      <c r="AY685" s="0" t="n">
        <f aca="true">RAND()</f>
        <v>0.0468117455946446</v>
      </c>
      <c r="AZ685" s="0" t="n">
        <f aca="true">RAND()</f>
        <v>0.280334924122003</v>
      </c>
    </row>
    <row r="686" customFormat="false" ht="15" hidden="false" customHeight="false" outlineLevel="0" collapsed="false">
      <c r="AK686" s="0" t="n">
        <v>673</v>
      </c>
      <c r="AL686" s="0" t="n">
        <f aca="false">IFERROR(IF(AU686&lt;($AM$6-$AL$6)/($AN$6-$AL$6),$AL$6+SQRT(AU686*($AN$6-$AL$6)*($AM$6-$AL$6)),$AN$6-SQRT((1-AU686)*($AN$6-$AL$6)*($AN$6-$AM$6))),$AM$6)</f>
        <v>3.49509075533437</v>
      </c>
      <c r="AM686" s="0" t="n">
        <f aca="false">IFERROR(IF(AV686&lt;($AM$7-$AL$7)/($AN$7-$AL$7),$AL$7+SQRT(AV686*($AN$7-$AL$7)*($AM$7-$AL$7)),$AN$7-SQRT((1-AV686)*($AN$7-$AL$7)*($AN$7-$AM$7))),$AM$7)</f>
        <v>0.831025449373007</v>
      </c>
      <c r="AN686" s="0" t="n">
        <f aca="false">IFERROR(IF(AW686&lt;($AM$8-$AL$8)/($AN$8-$AL$8),$AL$8+SQRT(AW686*($AN$8-$AL$8)*($AM$8-$AL$8)),$AN$8-SQRT((1-AW686)*($AN$8-$AL$8)*($AN$8-$AM$8))),$AM$8)</f>
        <v>0.84418523917446</v>
      </c>
      <c r="AO686" s="0" t="n">
        <f aca="false">IFERROR(IF(AX686&lt;($AM$9-$AL$9)/($AN$9-$AL$9),$AL$9+SQRT(AX686*($AN$9-$AL$9)*($AM$9-$AL$9)),$AN$9-SQRT((1-AX686)*($AN$9-$AL$9)*($AN$9-$AM$9))),$AM$9)</f>
        <v>1.68636382324568</v>
      </c>
      <c r="AP686" s="0" t="n">
        <f aca="false">IFERROR(IF(AY686&lt;($AM$10-$AL$10)/($AN$10-$AL$10),$AL$10+SQRT(AY686*($AN$10-$AL$10)*($AM$10-$AL$10)),$AN$10-SQRT((1-AY686)*($AN$10-$AL$10)*($AN$10-$AM$10))),$AM$10)</f>
        <v>0.86561339806656</v>
      </c>
      <c r="AQ686" s="0" t="n">
        <f aca="false">IFERROR(IF(AZ686&lt;($AM$11-$AL$11)/($AN$11-$AL$11),$AL$11+SQRT(AZ686*($AN$11-$AL$11)*($AM$11-$AL$11)),$AN$11-SQRT((1-AZ686)*($AN$11-$AL$11)*($AN$11-$AM$11))),$AM$11)</f>
        <v>0.565748692699865</v>
      </c>
      <c r="AR686" s="0" t="n">
        <f aca="false">SUMPRODUCT((B24:B31&lt;=$B$6)*(C24:C31*AM686+D24:D31*AO686*$B$8*AQ686)/(1+AL686/100)^B24:B31)+C32*AM686*AP686/(1+AL686/100)^$B$6</f>
        <v>7160329.29283894</v>
      </c>
      <c r="AS686" s="0" t="n">
        <f aca="false">SUMPRODUCT((K24:K26&lt;=$B$6)*(L24:L26*AN686+M24:M26*AO686*$B$8*AQ686)/(1+AL686/100)^K24:K26)+L27*AN686*AP686/(1+AL686/100)^$B$6</f>
        <v>6928985.047779</v>
      </c>
      <c r="AT686" s="0" t="n">
        <f aca="false">AS686-AR686</f>
        <v>-231344.245059934</v>
      </c>
      <c r="AU686" s="0" t="n">
        <f aca="true">RAND()</f>
        <v>0.385780559332869</v>
      </c>
      <c r="AV686" s="0" t="n">
        <f aca="true">RAND()</f>
        <v>0.0106953167644112</v>
      </c>
      <c r="AW686" s="0" t="n">
        <f aca="true">RAND()</f>
        <v>0.0216926151211585</v>
      </c>
      <c r="AX686" s="0" t="n">
        <f aca="true">RAND()</f>
        <v>0.934421565753956</v>
      </c>
      <c r="AY686" s="0" t="n">
        <f aca="true">RAND()</f>
        <v>0.534692627383109</v>
      </c>
      <c r="AZ686" s="0" t="n">
        <f aca="true">RAND()</f>
        <v>0.288254561925254</v>
      </c>
    </row>
    <row r="687" customFormat="false" ht="15" hidden="false" customHeight="false" outlineLevel="0" collapsed="false">
      <c r="AK687" s="0" t="n">
        <v>674</v>
      </c>
      <c r="AL687" s="0" t="n">
        <f aca="false">IFERROR(IF(AU687&lt;($AM$6-$AL$6)/($AN$6-$AL$6),$AL$6+SQRT(AU687*($AN$6-$AL$6)*($AM$6-$AL$6)),$AN$6-SQRT((1-AU687)*($AN$6-$AL$6)*($AN$6-$AM$6))),$AM$6)</f>
        <v>5.40816862420952</v>
      </c>
      <c r="AM687" s="0" t="n">
        <f aca="false">IFERROR(IF(AV687&lt;($AM$7-$AL$7)/($AN$7-$AL$7),$AL$7+SQRT(AV687*($AN$7-$AL$7)*($AM$7-$AL$7)),$AN$7-SQRT((1-AV687)*($AN$7-$AL$7)*($AN$7-$AM$7))),$AM$7)</f>
        <v>0.925094105261859</v>
      </c>
      <c r="AN687" s="0" t="n">
        <f aca="false">IFERROR(IF(AW687&lt;($AM$8-$AL$8)/($AN$8-$AL$8),$AL$8+SQRT(AW687*($AN$8-$AL$8)*($AM$8-$AL$8)),$AN$8-SQRT((1-AW687)*($AN$8-$AL$8)*($AN$8-$AM$8))),$AM$8)</f>
        <v>0.966766090677212</v>
      </c>
      <c r="AO687" s="0" t="n">
        <f aca="false">IFERROR(IF(AX687&lt;($AM$9-$AL$9)/($AN$9-$AL$9),$AL$9+SQRT(AX687*($AN$9-$AL$9)*($AM$9-$AL$9)),$AN$9-SQRT((1-AX687)*($AN$9-$AL$9)*($AN$9-$AM$9))),$AM$9)</f>
        <v>1.14924670665072</v>
      </c>
      <c r="AP687" s="0" t="n">
        <f aca="false">IFERROR(IF(AY687&lt;($AM$10-$AL$10)/($AN$10-$AL$10),$AL$10+SQRT(AY687*($AN$10-$AL$10)*($AM$10-$AL$10)),$AN$10-SQRT((1-AY687)*($AN$10-$AL$10)*($AN$10-$AM$10))),$AM$10)</f>
        <v>0.807260919755336</v>
      </c>
      <c r="AQ687" s="0" t="n">
        <f aca="false">IFERROR(IF(AZ687&lt;($AM$11-$AL$11)/($AN$11-$AL$11),$AL$11+SQRT(AZ687*($AN$11-$AL$11)*($AM$11-$AL$11)),$AN$11-SQRT((1-AZ687)*($AN$11-$AL$11)*($AN$11-$AM$11))),$AM$11)</f>
        <v>0.550028431944221</v>
      </c>
      <c r="AR687" s="0" t="n">
        <f aca="false">SUMPRODUCT((B24:B31&lt;=$B$6)*(C24:C31*AM687+D24:D31*AO687*$B$8*AQ687)/(1+AL687/100)^B24:B31)+C32*AM687*AP687/(1+AL687/100)^$B$6</f>
        <v>7144514.43751445</v>
      </c>
      <c r="AS687" s="0" t="n">
        <f aca="false">SUMPRODUCT((K24:K26&lt;=$B$6)*(L24:L26*AN687+M24:M26*AO687*$B$8*AQ687)/(1+AL687/100)^K24:K26)+L27*AN687*AP687/(1+AL687/100)^$B$6</f>
        <v>8044395.13121765</v>
      </c>
      <c r="AT687" s="0" t="n">
        <f aca="false">AS687-AR687</f>
        <v>899880.693703197</v>
      </c>
      <c r="AU687" s="0" t="n">
        <f aca="true">RAND()</f>
        <v>0.873303643552449</v>
      </c>
      <c r="AV687" s="0" t="n">
        <f aca="true">RAND()</f>
        <v>0.173872613014056</v>
      </c>
      <c r="AW687" s="0" t="n">
        <f aca="true">RAND()</f>
        <v>0.309010322219557</v>
      </c>
      <c r="AX687" s="0" t="n">
        <f aca="true">RAND()</f>
        <v>0.51747922257024</v>
      </c>
      <c r="AY687" s="0" t="n">
        <f aca="true">RAND()</f>
        <v>0.377637091235581</v>
      </c>
      <c r="AZ687" s="0" t="n">
        <f aca="true">RAND()</f>
        <v>0.25516006849178</v>
      </c>
    </row>
    <row r="688" customFormat="false" ht="15" hidden="false" customHeight="false" outlineLevel="0" collapsed="false">
      <c r="AK688" s="0" t="n">
        <v>675</v>
      </c>
      <c r="AL688" s="0" t="n">
        <f aca="false">IFERROR(IF(AU688&lt;($AM$6-$AL$6)/($AN$6-$AL$6),$AL$6+SQRT(AU688*($AN$6-$AL$6)*($AM$6-$AL$6)),$AN$6-SQRT((1-AU688)*($AN$6-$AL$6)*($AN$6-$AM$6))),$AM$6)</f>
        <v>4.01710323251297</v>
      </c>
      <c r="AM688" s="0" t="n">
        <f aca="false">IFERROR(IF(AV688&lt;($AM$7-$AL$7)/($AN$7-$AL$7),$AL$7+SQRT(AV688*($AN$7-$AL$7)*($AM$7-$AL$7)),$AN$7-SQRT((1-AV688)*($AN$7-$AL$7)*($AN$7-$AM$7))),$AM$7)</f>
        <v>1.00510294579725</v>
      </c>
      <c r="AN688" s="0" t="n">
        <f aca="false">IFERROR(IF(AW688&lt;($AM$8-$AL$8)/($AN$8-$AL$8),$AL$8+SQRT(AW688*($AN$8-$AL$8)*($AM$8-$AL$8)),$AN$8-SQRT((1-AW688)*($AN$8-$AL$8)*($AN$8-$AM$8))),$AM$8)</f>
        <v>0.953154452652422</v>
      </c>
      <c r="AO688" s="0" t="n">
        <f aca="false">IFERROR(IF(AX688&lt;($AM$9-$AL$9)/($AN$9-$AL$9),$AL$9+SQRT(AX688*($AN$9-$AL$9)*($AM$9-$AL$9)),$AN$9-SQRT((1-AX688)*($AN$9-$AL$9)*($AN$9-$AM$9))),$AM$9)</f>
        <v>1.33817481676381</v>
      </c>
      <c r="AP688" s="0" t="n">
        <f aca="false">IFERROR(IF(AY688&lt;($AM$10-$AL$10)/($AN$10-$AL$10),$AL$10+SQRT(AY688*($AN$10-$AL$10)*($AM$10-$AL$10)),$AN$10-SQRT((1-AY688)*($AN$10-$AL$10)*($AN$10-$AM$10))),$AM$10)</f>
        <v>0.864047782565783</v>
      </c>
      <c r="AQ688" s="0" t="n">
        <f aca="false">IFERROR(IF(AZ688&lt;($AM$11-$AL$11)/($AN$11-$AL$11),$AL$11+SQRT(AZ688*($AN$11-$AL$11)*($AM$11-$AL$11)),$AN$11-SQRT((1-AZ688)*($AN$11-$AL$11)*($AN$11-$AM$11))),$AM$11)</f>
        <v>0.743587691785122</v>
      </c>
      <c r="AR688" s="0" t="n">
        <f aca="false">SUMPRODUCT((B24:B31&lt;=$B$6)*(C24:C31*AM688+D24:D31*AO688*$B$8*AQ688)/(1+AL688/100)^B24:B31)+C32*AM688*AP688/(1+AL688/100)^$B$6</f>
        <v>8371478.25971365</v>
      </c>
      <c r="AS688" s="0" t="n">
        <f aca="false">SUMPRODUCT((K24:K26&lt;=$B$6)*(L24:L26*AN688+M24:M26*AO688*$B$8*AQ688)/(1+AL688/100)^K24:K26)+L27*AN688*AP688/(1+AL688/100)^$B$6</f>
        <v>7856394.08746097</v>
      </c>
      <c r="AT688" s="0" t="n">
        <f aca="false">AS688-AR688</f>
        <v>-515084.172252688</v>
      </c>
      <c r="AU688" s="0" t="n">
        <f aca="true">RAND()</f>
        <v>0.555116343725771</v>
      </c>
      <c r="AV688" s="0" t="n">
        <f aca="true">RAND()</f>
        <v>0.466892736380595</v>
      </c>
      <c r="AW688" s="0" t="n">
        <f aca="true">RAND()</f>
        <v>0.260625404080699</v>
      </c>
      <c r="AX688" s="0" t="n">
        <f aca="true">RAND()</f>
        <v>0.70799161788959</v>
      </c>
      <c r="AY688" s="0" t="n">
        <f aca="true">RAND()</f>
        <v>0.530123151964255</v>
      </c>
      <c r="AZ688" s="0" t="n">
        <f aca="true">RAND()</f>
        <v>0.731643788554769</v>
      </c>
    </row>
    <row r="689" customFormat="false" ht="15" hidden="false" customHeight="false" outlineLevel="0" collapsed="false">
      <c r="AK689" s="0" t="n">
        <v>676</v>
      </c>
      <c r="AL689" s="0" t="n">
        <f aca="false">IFERROR(IF(AU689&lt;($AM$6-$AL$6)/($AN$6-$AL$6),$AL$6+SQRT(AU689*($AN$6-$AL$6)*($AM$6-$AL$6)),$AN$6-SQRT((1-AU689)*($AN$6-$AL$6)*($AN$6-$AM$6))),$AM$6)</f>
        <v>3.02672769203239</v>
      </c>
      <c r="AM689" s="0" t="n">
        <f aca="false">IFERROR(IF(AV689&lt;($AM$7-$AL$7)/($AN$7-$AL$7),$AL$7+SQRT(AV689*($AN$7-$AL$7)*($AM$7-$AL$7)),$AN$7-SQRT((1-AV689)*($AN$7-$AL$7)*($AN$7-$AM$7))),$AM$7)</f>
        <v>1.17080004022365</v>
      </c>
      <c r="AN689" s="0" t="n">
        <f aca="false">IFERROR(IF(AW689&lt;($AM$8-$AL$8)/($AN$8-$AL$8),$AL$8+SQRT(AW689*($AN$8-$AL$8)*($AM$8-$AL$8)),$AN$8-SQRT((1-AW689)*($AN$8-$AL$8)*($AN$8-$AM$8))),$AM$8)</f>
        <v>0.977922440869524</v>
      </c>
      <c r="AO689" s="0" t="n">
        <f aca="false">IFERROR(IF(AX689&lt;($AM$9-$AL$9)/($AN$9-$AL$9),$AL$9+SQRT(AX689*($AN$9-$AL$9)*($AM$9-$AL$9)),$AN$9-SQRT((1-AX689)*($AN$9-$AL$9)*($AN$9-$AM$9))),$AM$9)</f>
        <v>0.86004915310531</v>
      </c>
      <c r="AP689" s="0" t="n">
        <f aca="false">IFERROR(IF(AY689&lt;($AM$10-$AL$10)/($AN$10-$AL$10),$AL$10+SQRT(AY689*($AN$10-$AL$10)*($AM$10-$AL$10)),$AN$10-SQRT((1-AY689)*($AN$10-$AL$10)*($AN$10-$AM$10))),$AM$10)</f>
        <v>0.789462223262331</v>
      </c>
      <c r="AQ689" s="0" t="n">
        <f aca="false">IFERROR(IF(AZ689&lt;($AM$11-$AL$11)/($AN$11-$AL$11),$AL$11+SQRT(AZ689*($AN$11-$AL$11)*($AM$11-$AL$11)),$AN$11-SQRT((1-AZ689)*($AN$11-$AL$11)*($AN$11-$AM$11))),$AM$11)</f>
        <v>0.615759723601643</v>
      </c>
      <c r="AR689" s="0" t="n">
        <f aca="false">SUMPRODUCT((B24:B31&lt;=$B$6)*(C24:C31*AM689+D24:D31*AO689*$B$8*AQ689)/(1+AL689/100)^B24:B31)+C32*AM689*AP689/(1+AL689/100)^$B$6</f>
        <v>10126396.4831448</v>
      </c>
      <c r="AS689" s="0" t="n">
        <f aca="false">SUMPRODUCT((K24:K26&lt;=$B$6)*(L24:L26*AN689+M24:M26*AO689*$B$8*AQ689)/(1+AL689/100)^K24:K26)+L27*AN689*AP689/(1+AL689/100)^$B$6</f>
        <v>7980005.1063778</v>
      </c>
      <c r="AT689" s="0" t="n">
        <f aca="false">AS689-AR689</f>
        <v>-2146391.37676704</v>
      </c>
      <c r="AU689" s="0" t="n">
        <f aca="true">RAND()</f>
        <v>0.210655358336888</v>
      </c>
      <c r="AV689" s="0" t="n">
        <f aca="true">RAND()</f>
        <v>0.944243256634885</v>
      </c>
      <c r="AW689" s="0" t="n">
        <f aca="true">RAND()</f>
        <v>0.351737721832993</v>
      </c>
      <c r="AX689" s="0" t="n">
        <f aca="true">RAND()</f>
        <v>0.172847190202468</v>
      </c>
      <c r="AY689" s="0" t="n">
        <f aca="true">RAND()</f>
        <v>0.335153514783885</v>
      </c>
      <c r="AZ689" s="0" t="n">
        <f aca="true">RAND()</f>
        <v>0.406955930812188</v>
      </c>
    </row>
    <row r="690" customFormat="false" ht="15" hidden="false" customHeight="false" outlineLevel="0" collapsed="false">
      <c r="AK690" s="0" t="n">
        <v>677</v>
      </c>
      <c r="AL690" s="0" t="n">
        <f aca="false">IFERROR(IF(AU690&lt;($AM$6-$AL$6)/($AN$6-$AL$6),$AL$6+SQRT(AU690*($AN$6-$AL$6)*($AM$6-$AL$6)),$AN$6-SQRT((1-AU690)*($AN$6-$AL$6)*($AN$6-$AM$6))),$AM$6)</f>
        <v>2.6096211028395</v>
      </c>
      <c r="AM690" s="0" t="n">
        <f aca="false">IFERROR(IF(AV690&lt;($AM$7-$AL$7)/($AN$7-$AL$7),$AL$7+SQRT(AV690*($AN$7-$AL$7)*($AM$7-$AL$7)),$AN$7-SQRT((1-AV690)*($AN$7-$AL$7)*($AN$7-$AM$7))),$AM$7)</f>
        <v>0.964320775426259</v>
      </c>
      <c r="AN690" s="0" t="n">
        <f aca="false">IFERROR(IF(AW690&lt;($AM$8-$AL$8)/($AN$8-$AL$8),$AL$8+SQRT(AW690*($AN$8-$AL$8)*($AM$8-$AL$8)),$AN$8-SQRT((1-AW690)*($AN$8-$AL$8)*($AN$8-$AM$8))),$AM$8)</f>
        <v>1.01405513645221</v>
      </c>
      <c r="AO690" s="0" t="n">
        <f aca="false">IFERROR(IF(AX690&lt;($AM$9-$AL$9)/($AN$9-$AL$9),$AL$9+SQRT(AX690*($AN$9-$AL$9)*($AM$9-$AL$9)),$AN$9-SQRT((1-AX690)*($AN$9-$AL$9)*($AN$9-$AM$9))),$AM$9)</f>
        <v>1.31178469580946</v>
      </c>
      <c r="AP690" s="0" t="n">
        <f aca="false">IFERROR(IF(AY690&lt;($AM$10-$AL$10)/($AN$10-$AL$10),$AL$10+SQRT(AY690*($AN$10-$AL$10)*($AM$10-$AL$10)),$AN$10-SQRT((1-AY690)*($AN$10-$AL$10)*($AN$10-$AM$10))),$AM$10)</f>
        <v>0.947763031638658</v>
      </c>
      <c r="AQ690" s="0" t="n">
        <f aca="false">IFERROR(IF(AZ690&lt;($AM$11-$AL$11)/($AN$11-$AL$11),$AL$11+SQRT(AZ690*($AN$11-$AL$11)*($AM$11-$AL$11)),$AN$11-SQRT((1-AZ690)*($AN$11-$AL$11)*($AN$11-$AM$11))),$AM$11)</f>
        <v>0.864437507268937</v>
      </c>
      <c r="AR690" s="0" t="n">
        <f aca="false">SUMPRODUCT((B24:B31&lt;=$B$6)*(C24:C31*AM690+D24:D31*AO690*$B$8*AQ690)/(1+AL690/100)^B24:B31)+C32*AM690*AP690/(1+AL690/100)^$B$6</f>
        <v>8764522.36826851</v>
      </c>
      <c r="AS690" s="0" t="n">
        <f aca="false">SUMPRODUCT((K24:K26&lt;=$B$6)*(L24:L26*AN690+M24:M26*AO690*$B$8*AQ690)/(1+AL690/100)^K24:K26)+L27*AN690*AP690/(1+AL690/100)^$B$6</f>
        <v>8148044.0781911</v>
      </c>
      <c r="AT690" s="0" t="n">
        <f aca="false">AS690-AR690</f>
        <v>-616478.290077402</v>
      </c>
      <c r="AU690" s="0" t="n">
        <f aca="true">RAND()</f>
        <v>0.0743275778054503</v>
      </c>
      <c r="AV690" s="0" t="n">
        <f aca="true">RAND()</f>
        <v>0.300014635963188</v>
      </c>
      <c r="AW690" s="0" t="n">
        <f aca="true">RAND()</f>
        <v>0.505155745470357</v>
      </c>
      <c r="AX690" s="0" t="n">
        <f aca="true">RAND()</f>
        <v>0.684239796718615</v>
      </c>
      <c r="AY690" s="0" t="n">
        <f aca="true">RAND()</f>
        <v>0.801966930008969</v>
      </c>
      <c r="AZ690" s="0" t="n">
        <f aca="true">RAND()</f>
        <v>0.924991063528736</v>
      </c>
    </row>
    <row r="691" customFormat="false" ht="15" hidden="false" customHeight="false" outlineLevel="0" collapsed="false">
      <c r="AK691" s="0" t="n">
        <v>678</v>
      </c>
      <c r="AL691" s="0" t="n">
        <f aca="false">IFERROR(IF(AU691&lt;($AM$6-$AL$6)/($AN$6-$AL$6),$AL$6+SQRT(AU691*($AN$6-$AL$6)*($AM$6-$AL$6)),$AN$6-SQRT((1-AU691)*($AN$6-$AL$6)*($AN$6-$AM$6))),$AM$6)</f>
        <v>5.14331281550857</v>
      </c>
      <c r="AM691" s="0" t="n">
        <f aca="false">IFERROR(IF(AV691&lt;($AM$7-$AL$7)/($AN$7-$AL$7),$AL$7+SQRT(AV691*($AN$7-$AL$7)*($AM$7-$AL$7)),$AN$7-SQRT((1-AV691)*($AN$7-$AL$7)*($AN$7-$AM$7))),$AM$7)</f>
        <v>1.07757004037647</v>
      </c>
      <c r="AN691" s="0" t="n">
        <f aca="false">IFERROR(IF(AW691&lt;($AM$8-$AL$8)/($AN$8-$AL$8),$AL$8+SQRT(AW691*($AN$8-$AL$8)*($AM$8-$AL$8)),$AN$8-SQRT((1-AW691)*($AN$8-$AL$8)*($AN$8-$AM$8))),$AM$8)</f>
        <v>0.996519272512871</v>
      </c>
      <c r="AO691" s="0" t="n">
        <f aca="false">IFERROR(IF(AX691&lt;($AM$9-$AL$9)/($AN$9-$AL$9),$AL$9+SQRT(AX691*($AN$9-$AL$9)*($AM$9-$AL$9)),$AN$9-SQRT((1-AX691)*($AN$9-$AL$9)*($AN$9-$AM$9))),$AM$9)</f>
        <v>1.74443604073529</v>
      </c>
      <c r="AP691" s="0" t="n">
        <f aca="false">IFERROR(IF(AY691&lt;($AM$10-$AL$10)/($AN$10-$AL$10),$AL$10+SQRT(AY691*($AN$10-$AL$10)*($AM$10-$AL$10)),$AN$10-SQRT((1-AY691)*($AN$10-$AL$10)*($AN$10-$AM$10))),$AM$10)</f>
        <v>0.843338336128982</v>
      </c>
      <c r="AQ691" s="0" t="n">
        <f aca="false">IFERROR(IF(AZ691&lt;($AM$11-$AL$11)/($AN$11-$AL$11),$AL$11+SQRT(AZ691*($AN$11-$AL$11)*($AM$11-$AL$11)),$AN$11-SQRT((1-AZ691)*($AN$11-$AL$11)*($AN$11-$AM$11))),$AM$11)</f>
        <v>0.769248274252053</v>
      </c>
      <c r="AR691" s="0" t="n">
        <f aca="false">SUMPRODUCT((B24:B31&lt;=$B$6)*(C24:C31*AM691+D24:D31*AO691*$B$8*AQ691)/(1+AL691/100)^B24:B31)+C32*AM691*AP691/(1+AL691/100)^$B$6</f>
        <v>8557242.99871083</v>
      </c>
      <c r="AS691" s="0" t="n">
        <f aca="false">SUMPRODUCT((K24:K26&lt;=$B$6)*(L24:L26*AN691+M24:M26*AO691*$B$8*AQ691)/(1+AL691/100)^K24:K26)+L27*AN691*AP691/(1+AL691/100)^$B$6</f>
        <v>8312843.38513893</v>
      </c>
      <c r="AT691" s="0" t="n">
        <f aca="false">AS691-AR691</f>
        <v>-244399.613571897</v>
      </c>
      <c r="AU691" s="0" t="n">
        <f aca="true">RAND()</f>
        <v>0.827635634947265</v>
      </c>
      <c r="AV691" s="0" t="n">
        <f aca="true">RAND()</f>
        <v>0.735714746882036</v>
      </c>
      <c r="AW691" s="0" t="n">
        <f aca="true">RAND()</f>
        <v>0.429109160766532</v>
      </c>
      <c r="AX691" s="0" t="n">
        <f aca="true">RAND()</f>
        <v>0.956458041816631</v>
      </c>
      <c r="AY691" s="0" t="n">
        <f aca="true">RAND()</f>
        <v>0.471524852223272</v>
      </c>
      <c r="AZ691" s="0" t="n">
        <f aca="true">RAND()</f>
        <v>0.782667922711609</v>
      </c>
    </row>
    <row r="692" customFormat="false" ht="15" hidden="false" customHeight="false" outlineLevel="0" collapsed="false">
      <c r="AK692" s="0" t="n">
        <v>679</v>
      </c>
      <c r="AL692" s="0" t="n">
        <f aca="false">IFERROR(IF(AU692&lt;($AM$6-$AL$6)/($AN$6-$AL$6),$AL$6+SQRT(AU692*($AN$6-$AL$6)*($AM$6-$AL$6)),$AN$6-SQRT((1-AU692)*($AN$6-$AL$6)*($AN$6-$AM$6))),$AM$6)</f>
        <v>3.10519407735658</v>
      </c>
      <c r="AM692" s="0" t="n">
        <f aca="false">IFERROR(IF(AV692&lt;($AM$7-$AL$7)/($AN$7-$AL$7),$AL$7+SQRT(AV692*($AN$7-$AL$7)*($AM$7-$AL$7)),$AN$7-SQRT((1-AV692)*($AN$7-$AL$7)*($AN$7-$AM$7))),$AM$7)</f>
        <v>1.05617629206695</v>
      </c>
      <c r="AN692" s="0" t="n">
        <f aca="false">IFERROR(IF(AW692&lt;($AM$8-$AL$8)/($AN$8-$AL$8),$AL$8+SQRT(AW692*($AN$8-$AL$8)*($AM$8-$AL$8)),$AN$8-SQRT((1-AW692)*($AN$8-$AL$8)*($AN$8-$AM$8))),$AM$8)</f>
        <v>1.08960006484864</v>
      </c>
      <c r="AO692" s="0" t="n">
        <f aca="false">IFERROR(IF(AX692&lt;($AM$9-$AL$9)/($AN$9-$AL$9),$AL$9+SQRT(AX692*($AN$9-$AL$9)*($AM$9-$AL$9)),$AN$9-SQRT((1-AX692)*($AN$9-$AL$9)*($AN$9-$AM$9))),$AM$9)</f>
        <v>0.917386881957411</v>
      </c>
      <c r="AP692" s="0" t="n">
        <f aca="false">IFERROR(IF(AY692&lt;($AM$10-$AL$10)/($AN$10-$AL$10),$AL$10+SQRT(AY692*($AN$10-$AL$10)*($AM$10-$AL$10)),$AN$10-SQRT((1-AY692)*($AN$10-$AL$10)*($AN$10-$AM$10))),$AM$10)</f>
        <v>0.673206946415657</v>
      </c>
      <c r="AQ692" s="0" t="n">
        <f aca="false">IFERROR(IF(AZ692&lt;($AM$11-$AL$11)/($AN$11-$AL$11),$AL$11+SQRT(AZ692*($AN$11-$AL$11)*($AM$11-$AL$11)),$AN$11-SQRT((1-AZ692)*($AN$11-$AL$11)*($AN$11-$AM$11))),$AM$11)</f>
        <v>0.468440974945831</v>
      </c>
      <c r="AR692" s="0" t="n">
        <f aca="false">SUMPRODUCT((B24:B31&lt;=$B$6)*(C24:C31*AM692+D24:D31*AO692*$B$8*AQ692)/(1+AL692/100)^B24:B31)+C32*AM692*AP692/(1+AL692/100)^$B$6</f>
        <v>9092545.02255765</v>
      </c>
      <c r="AS692" s="0" t="n">
        <f aca="false">SUMPRODUCT((K24:K26&lt;=$B$6)*(L24:L26*AN692+M24:M26*AO692*$B$8*AQ692)/(1+AL692/100)^K24:K26)+L27*AN692*AP692/(1+AL692/100)^$B$6</f>
        <v>8987910.90855838</v>
      </c>
      <c r="AT692" s="0" t="n">
        <f aca="false">AS692-AR692</f>
        <v>-104634.113999266</v>
      </c>
      <c r="AU692" s="0" t="n">
        <f aca="true">RAND()</f>
        <v>0.241524341247085</v>
      </c>
      <c r="AV692" s="0" t="n">
        <f aca="true">RAND()</f>
        <v>0.666065513271857</v>
      </c>
      <c r="AW692" s="0" t="n">
        <f aca="true">RAND()</f>
        <v>0.771305429363909</v>
      </c>
      <c r="AX692" s="0" t="n">
        <f aca="true">RAND()</f>
        <v>0.23228241230684</v>
      </c>
      <c r="AY692" s="0" t="n">
        <f aca="true">RAND()</f>
        <v>0.120002585146545</v>
      </c>
      <c r="AZ692" s="0" t="n">
        <f aca="true">RAND()</f>
        <v>0.115805559349804</v>
      </c>
    </row>
    <row r="693" customFormat="false" ht="15" hidden="false" customHeight="false" outlineLevel="0" collapsed="false">
      <c r="AK693" s="0" t="n">
        <v>680</v>
      </c>
      <c r="AL693" s="0" t="n">
        <f aca="false">IFERROR(IF(AU693&lt;($AM$6-$AL$6)/($AN$6-$AL$6),$AL$6+SQRT(AU693*($AN$6-$AL$6)*($AM$6-$AL$6)),$AN$6-SQRT((1-AU693)*($AN$6-$AL$6)*($AN$6-$AM$6))),$AM$6)</f>
        <v>5.39948769208504</v>
      </c>
      <c r="AM693" s="0" t="n">
        <f aca="false">IFERROR(IF(AV693&lt;($AM$7-$AL$7)/($AN$7-$AL$7),$AL$7+SQRT(AV693*($AN$7-$AL$7)*($AM$7-$AL$7)),$AN$7-SQRT((1-AV693)*($AN$7-$AL$7)*($AN$7-$AM$7))),$AM$7)</f>
        <v>1.16728057347578</v>
      </c>
      <c r="AN693" s="0" t="n">
        <f aca="false">IFERROR(IF(AW693&lt;($AM$8-$AL$8)/($AN$8-$AL$8),$AL$8+SQRT(AW693*($AN$8-$AL$8)*($AM$8-$AL$8)),$AN$8-SQRT((1-AW693)*($AN$8-$AL$8)*($AN$8-$AM$8))),$AM$8)</f>
        <v>1.0704210649397</v>
      </c>
      <c r="AO693" s="0" t="n">
        <f aca="false">IFERROR(IF(AX693&lt;($AM$9-$AL$9)/($AN$9-$AL$9),$AL$9+SQRT(AX693*($AN$9-$AL$9)*($AM$9-$AL$9)),$AN$9-SQRT((1-AX693)*($AN$9-$AL$9)*($AN$9-$AM$9))),$AM$9)</f>
        <v>1.8040345775356</v>
      </c>
      <c r="AP693" s="0" t="n">
        <f aca="false">IFERROR(IF(AY693&lt;($AM$10-$AL$10)/($AN$10-$AL$10),$AL$10+SQRT(AY693*($AN$10-$AL$10)*($AM$10-$AL$10)),$AN$10-SQRT((1-AY693)*($AN$10-$AL$10)*($AN$10-$AM$10))),$AM$10)</f>
        <v>0.83857275163395</v>
      </c>
      <c r="AQ693" s="0" t="n">
        <f aca="false">IFERROR(IF(AZ693&lt;($AM$11-$AL$11)/($AN$11-$AL$11),$AL$11+SQRT(AZ693*($AN$11-$AL$11)*($AM$11-$AL$11)),$AN$11-SQRT((1-AZ693)*($AN$11-$AL$11)*($AN$11-$AM$11))),$AM$11)</f>
        <v>0.521742894757398</v>
      </c>
      <c r="AR693" s="0" t="n">
        <f aca="false">SUMPRODUCT((B24:B31&lt;=$B$6)*(C24:C31*AM693+D24:D31*AO693*$B$8*AQ693)/(1+AL693/100)^B24:B31)+C32*AM693*AP693/(1+AL693/100)^$B$6</f>
        <v>9048240.86066296</v>
      </c>
      <c r="AS693" s="0" t="n">
        <f aca="false">SUMPRODUCT((K24:K26&lt;=$B$6)*(L24:L26*AN693+M24:M26*AO693*$B$8*AQ693)/(1+AL693/100)^K24:K26)+L27*AN693*AP693/(1+AL693/100)^$B$6</f>
        <v>8908309.01603492</v>
      </c>
      <c r="AT693" s="0" t="n">
        <f aca="false">AS693-AR693</f>
        <v>-139931.844628042</v>
      </c>
      <c r="AU693" s="0" t="n">
        <f aca="true">RAND()</f>
        <v>0.871918017610637</v>
      </c>
      <c r="AV693" s="0" t="n">
        <f aca="true">RAND()</f>
        <v>0.939177746448923</v>
      </c>
      <c r="AW693" s="0" t="n">
        <f aca="true">RAND()</f>
        <v>0.713345831845409</v>
      </c>
      <c r="AX693" s="0" t="n">
        <f aca="true">RAND()</f>
        <v>0.9743983687989</v>
      </c>
      <c r="AY693" s="0" t="n">
        <f aca="true">RAND()</f>
        <v>0.458526032595937</v>
      </c>
      <c r="AZ693" s="0" t="n">
        <f aca="true">RAND()</f>
        <v>0.200693515817921</v>
      </c>
    </row>
    <row r="694" customFormat="false" ht="15" hidden="false" customHeight="false" outlineLevel="0" collapsed="false">
      <c r="AK694" s="0" t="n">
        <v>681</v>
      </c>
      <c r="AL694" s="0" t="n">
        <f aca="false">IFERROR(IF(AU694&lt;($AM$6-$AL$6)/($AN$6-$AL$6),$AL$6+SQRT(AU694*($AN$6-$AL$6)*($AM$6-$AL$6)),$AN$6-SQRT((1-AU694)*($AN$6-$AL$6)*($AN$6-$AM$6))),$AM$6)</f>
        <v>3.37292689026378</v>
      </c>
      <c r="AM694" s="0" t="n">
        <f aca="false">IFERROR(IF(AV694&lt;($AM$7-$AL$7)/($AN$7-$AL$7),$AL$7+SQRT(AV694*($AN$7-$AL$7)*($AM$7-$AL$7)),$AN$7-SQRT((1-AV694)*($AN$7-$AL$7)*($AN$7-$AM$7))),$AM$7)</f>
        <v>1.01502920878163</v>
      </c>
      <c r="AN694" s="0" t="n">
        <f aca="false">IFERROR(IF(AW694&lt;($AM$8-$AL$8)/($AN$8-$AL$8),$AL$8+SQRT(AW694*($AN$8-$AL$8)*($AM$8-$AL$8)),$AN$8-SQRT((1-AW694)*($AN$8-$AL$8)*($AN$8-$AM$8))),$AM$8)</f>
        <v>1.08629278181864</v>
      </c>
      <c r="AO694" s="0" t="n">
        <f aca="false">IFERROR(IF(AX694&lt;($AM$9-$AL$9)/($AN$9-$AL$9),$AL$9+SQRT(AX694*($AN$9-$AL$9)*($AM$9-$AL$9)),$AN$9-SQRT((1-AX694)*($AN$9-$AL$9)*($AN$9-$AM$9))),$AM$9)</f>
        <v>1.3767339876883</v>
      </c>
      <c r="AP694" s="0" t="n">
        <f aca="false">IFERROR(IF(AY694&lt;($AM$10-$AL$10)/($AN$10-$AL$10),$AL$10+SQRT(AY694*($AN$10-$AL$10)*($AM$10-$AL$10)),$AN$10-SQRT((1-AY694)*($AN$10-$AL$10)*($AN$10-$AM$10))),$AM$10)</f>
        <v>0.830683098181661</v>
      </c>
      <c r="AQ694" s="0" t="n">
        <f aca="false">IFERROR(IF(AZ694&lt;($AM$11-$AL$11)/($AN$11-$AL$11),$AL$11+SQRT(AZ694*($AN$11-$AL$11)*($AM$11-$AL$11)),$AN$11-SQRT((1-AZ694)*($AN$11-$AL$11)*($AN$11-$AM$11))),$AM$11)</f>
        <v>0.891700937241928</v>
      </c>
      <c r="AR694" s="0" t="n">
        <f aca="false">SUMPRODUCT((B24:B31&lt;=$B$6)*(C24:C31*AM694+D24:D31*AO694*$B$8*AQ694)/(1+AL694/100)^B24:B31)+C32*AM694*AP694/(1+AL694/100)^$B$6</f>
        <v>8829715.49438969</v>
      </c>
      <c r="AS694" s="0" t="n">
        <f aca="false">SUMPRODUCT((K24:K26&lt;=$B$6)*(L24:L26*AN694+M24:M26*AO694*$B$8*AQ694)/(1+AL694/100)^K24:K26)+L27*AN694*AP694/(1+AL694/100)^$B$6</f>
        <v>8933780.98292676</v>
      </c>
      <c r="AT694" s="0" t="n">
        <f aca="false">AS694-AR694</f>
        <v>104065.488537073</v>
      </c>
      <c r="AU694" s="0" t="n">
        <f aca="true">RAND()</f>
        <v>0.342217032831422</v>
      </c>
      <c r="AV694" s="0" t="n">
        <f aca="true">RAND()</f>
        <v>0.509233131326327</v>
      </c>
      <c r="AW694" s="0" t="n">
        <f aca="true">RAND()</f>
        <v>0.761777304136181</v>
      </c>
      <c r="AX694" s="0" t="n">
        <f aca="true">RAND()</f>
        <v>0.741026318598045</v>
      </c>
      <c r="AY694" s="0" t="n">
        <f aca="true">RAND()</f>
        <v>0.437405245692088</v>
      </c>
      <c r="AZ694" s="0" t="n">
        <f aca="true">RAND()</f>
        <v>0.952127808186625</v>
      </c>
    </row>
    <row r="695" customFormat="false" ht="15" hidden="false" customHeight="false" outlineLevel="0" collapsed="false">
      <c r="AK695" s="0" t="n">
        <v>682</v>
      </c>
      <c r="AL695" s="0" t="n">
        <f aca="false">IFERROR(IF(AU695&lt;($AM$6-$AL$6)/($AN$6-$AL$6),$AL$6+SQRT(AU695*($AN$6-$AL$6)*($AM$6-$AL$6)),$AN$6-SQRT((1-AU695)*($AN$6-$AL$6)*($AN$6-$AM$6))),$AM$6)</f>
        <v>5.5547806502416</v>
      </c>
      <c r="AM695" s="0" t="n">
        <f aca="false">IFERROR(IF(AV695&lt;($AM$7-$AL$7)/($AN$7-$AL$7),$AL$7+SQRT(AV695*($AN$7-$AL$7)*($AM$7-$AL$7)),$AN$7-SQRT((1-AV695)*($AN$7-$AL$7)*($AN$7-$AM$7))),$AM$7)</f>
        <v>1.11331240931272</v>
      </c>
      <c r="AN695" s="0" t="n">
        <f aca="false">IFERROR(IF(AW695&lt;($AM$8-$AL$8)/($AN$8-$AL$8),$AL$8+SQRT(AW695*($AN$8-$AL$8)*($AM$8-$AL$8)),$AN$8-SQRT((1-AW695)*($AN$8-$AL$8)*($AN$8-$AM$8))),$AM$8)</f>
        <v>0.928314835784867</v>
      </c>
      <c r="AO695" s="0" t="n">
        <f aca="false">IFERROR(IF(AX695&lt;($AM$9-$AL$9)/($AN$9-$AL$9),$AL$9+SQRT(AX695*($AN$9-$AL$9)*($AM$9-$AL$9)),$AN$9-SQRT((1-AX695)*($AN$9-$AL$9)*($AN$9-$AM$9))),$AM$9)</f>
        <v>1.1327813753914</v>
      </c>
      <c r="AP695" s="0" t="n">
        <f aca="false">IFERROR(IF(AY695&lt;($AM$10-$AL$10)/($AN$10-$AL$10),$AL$10+SQRT(AY695*($AN$10-$AL$10)*($AM$10-$AL$10)),$AN$10-SQRT((1-AY695)*($AN$10-$AL$10)*($AN$10-$AM$10))),$AM$10)</f>
        <v>0.996755026896938</v>
      </c>
      <c r="AQ695" s="0" t="n">
        <f aca="false">IFERROR(IF(AZ695&lt;($AM$11-$AL$11)/($AN$11-$AL$11),$AL$11+SQRT(AZ695*($AN$11-$AL$11)*($AM$11-$AL$11)),$AN$11-SQRT((1-AZ695)*($AN$11-$AL$11)*($AN$11-$AM$11))),$AM$11)</f>
        <v>0.771350867623494</v>
      </c>
      <c r="AR695" s="0" t="n">
        <f aca="false">SUMPRODUCT((B24:B31&lt;=$B$6)*(C24:C31*AM695+D24:D31*AO695*$B$8*AQ695)/(1+AL695/100)^B24:B31)+C32*AM695*AP695/(1+AL695/100)^$B$6</f>
        <v>8557106.1264211</v>
      </c>
      <c r="AS695" s="0" t="n">
        <f aca="false">SUMPRODUCT((K24:K26&lt;=$B$6)*(L24:L26*AN695+M24:M26*AO695*$B$8*AQ695)/(1+AL695/100)^K24:K26)+L27*AN695*AP695/(1+AL695/100)^$B$6</f>
        <v>7674518.44411438</v>
      </c>
      <c r="AT695" s="0" t="n">
        <f aca="false">AS695-AR695</f>
        <v>-882587.682306713</v>
      </c>
      <c r="AU695" s="0" t="n">
        <f aca="true">RAND()</f>
        <v>0.895567051554195</v>
      </c>
      <c r="AV695" s="0" t="n">
        <f aca="true">RAND()</f>
        <v>0.833924467129827</v>
      </c>
      <c r="AW695" s="0" t="n">
        <f aca="true">RAND()</f>
        <v>0.182941078694416</v>
      </c>
      <c r="AX695" s="0" t="n">
        <f aca="true">RAND()</f>
        <v>0.498621238087976</v>
      </c>
      <c r="AY695" s="0" t="n">
        <f aca="true">RAND()</f>
        <v>0.987062226989512</v>
      </c>
      <c r="AZ695" s="0" t="n">
        <f aca="true">RAND()</f>
        <v>0.786610507197841</v>
      </c>
    </row>
    <row r="696" customFormat="false" ht="15" hidden="false" customHeight="false" outlineLevel="0" collapsed="false">
      <c r="AK696" s="0" t="n">
        <v>683</v>
      </c>
      <c r="AL696" s="0" t="n">
        <f aca="false">IFERROR(IF(AU696&lt;($AM$6-$AL$6)/($AN$6-$AL$6),$AL$6+SQRT(AU696*($AN$6-$AL$6)*($AM$6-$AL$6)),$AN$6-SQRT((1-AU696)*($AN$6-$AL$6)*($AN$6-$AM$6))),$AM$6)</f>
        <v>2.86543816465267</v>
      </c>
      <c r="AM696" s="0" t="n">
        <f aca="false">IFERROR(IF(AV696&lt;($AM$7-$AL$7)/($AN$7-$AL$7),$AL$7+SQRT(AV696*($AN$7-$AL$7)*($AM$7-$AL$7)),$AN$7-SQRT((1-AV696)*($AN$7-$AL$7)*($AN$7-$AM$7))),$AM$7)</f>
        <v>1.06328698508895</v>
      </c>
      <c r="AN696" s="0" t="n">
        <f aca="false">IFERROR(IF(AW696&lt;($AM$8-$AL$8)/($AN$8-$AL$8),$AL$8+SQRT(AW696*($AN$8-$AL$8)*($AM$8-$AL$8)),$AN$8-SQRT((1-AW696)*($AN$8-$AL$8)*($AN$8-$AM$8))),$AM$8)</f>
        <v>1.07939258263537</v>
      </c>
      <c r="AO696" s="0" t="n">
        <f aca="false">IFERROR(IF(AX696&lt;($AM$9-$AL$9)/($AN$9-$AL$9),$AL$9+SQRT(AX696*($AN$9-$AL$9)*($AM$9-$AL$9)),$AN$9-SQRT((1-AX696)*($AN$9-$AL$9)*($AN$9-$AM$9))),$AM$9)</f>
        <v>1.25043674425349</v>
      </c>
      <c r="AP696" s="0" t="n">
        <f aca="false">IFERROR(IF(AY696&lt;($AM$10-$AL$10)/($AN$10-$AL$10),$AL$10+SQRT(AY696*($AN$10-$AL$10)*($AM$10-$AL$10)),$AN$10-SQRT((1-AY696)*($AN$10-$AL$10)*($AN$10-$AM$10))),$AM$10)</f>
        <v>0.834614701144859</v>
      </c>
      <c r="AQ696" s="0" t="n">
        <f aca="false">IFERROR(IF(AZ696&lt;($AM$11-$AL$11)/($AN$11-$AL$11),$AL$11+SQRT(AZ696*($AN$11-$AL$11)*($AM$11-$AL$11)),$AN$11-SQRT((1-AZ696)*($AN$11-$AL$11)*($AN$11-$AM$11))),$AM$11)</f>
        <v>0.342556693514549</v>
      </c>
      <c r="AR696" s="0" t="n">
        <f aca="false">SUMPRODUCT((B24:B31&lt;=$B$6)*(C24:C31*AM696+D24:D31*AO696*$B$8*AQ696)/(1+AL696/100)^B24:B31)+C32*AM696*AP696/(1+AL696/100)^$B$6</f>
        <v>9262230.03883481</v>
      </c>
      <c r="AS696" s="0" t="n">
        <f aca="false">SUMPRODUCT((K24:K26&lt;=$B$6)*(L24:L26*AN696+M24:M26*AO696*$B$8*AQ696)/(1+AL696/100)^K24:K26)+L27*AN696*AP696/(1+AL696/100)^$B$6</f>
        <v>8727207.0158492</v>
      </c>
      <c r="AT696" s="0" t="n">
        <f aca="false">AS696-AR696</f>
        <v>-535023.022985607</v>
      </c>
      <c r="AU696" s="0" t="n">
        <f aca="true">RAND()</f>
        <v>0.149796643367476</v>
      </c>
      <c r="AV696" s="0" t="n">
        <f aca="true">RAND()</f>
        <v>0.690117778336225</v>
      </c>
      <c r="AW696" s="0" t="n">
        <f aca="true">RAND()</f>
        <v>0.741272081245956</v>
      </c>
      <c r="AX696" s="0" t="n">
        <f aca="true">RAND()</f>
        <v>0.625436617089791</v>
      </c>
      <c r="AY696" s="0" t="n">
        <f aca="true">RAND()</f>
        <v>0.447867992889054</v>
      </c>
      <c r="AZ696" s="0" t="n">
        <f aca="true">RAND()</f>
        <v>0.00739213127710706</v>
      </c>
    </row>
    <row r="697" customFormat="false" ht="15" hidden="false" customHeight="false" outlineLevel="0" collapsed="false">
      <c r="AK697" s="0" t="n">
        <v>684</v>
      </c>
      <c r="AL697" s="0" t="n">
        <f aca="false">IFERROR(IF(AU697&lt;($AM$6-$AL$6)/($AN$6-$AL$6),$AL$6+SQRT(AU697*($AN$6-$AL$6)*($AM$6-$AL$6)),$AN$6-SQRT((1-AU697)*($AN$6-$AL$6)*($AN$6-$AM$6))),$AM$6)</f>
        <v>6.08009771710296</v>
      </c>
      <c r="AM697" s="0" t="n">
        <f aca="false">IFERROR(IF(AV697&lt;($AM$7-$AL$7)/($AN$7-$AL$7),$AL$7+SQRT(AV697*($AN$7-$AL$7)*($AM$7-$AL$7)),$AN$7-SQRT((1-AV697)*($AN$7-$AL$7)*($AN$7-$AM$7))),$AM$7)</f>
        <v>1.04629018379817</v>
      </c>
      <c r="AN697" s="0" t="n">
        <f aca="false">IFERROR(IF(AW697&lt;($AM$8-$AL$8)/($AN$8-$AL$8),$AL$8+SQRT(AW697*($AN$8-$AL$8)*($AM$8-$AL$8)),$AN$8-SQRT((1-AW697)*($AN$8-$AL$8)*($AN$8-$AM$8))),$AM$8)</f>
        <v>0.940764871597715</v>
      </c>
      <c r="AO697" s="0" t="n">
        <f aca="false">IFERROR(IF(AX697&lt;($AM$9-$AL$9)/($AN$9-$AL$9),$AL$9+SQRT(AX697*($AN$9-$AL$9)*($AM$9-$AL$9)),$AN$9-SQRT((1-AX697)*($AN$9-$AL$9)*($AN$9-$AM$9))),$AM$9)</f>
        <v>1.33928462901592</v>
      </c>
      <c r="AP697" s="0" t="n">
        <f aca="false">IFERROR(IF(AY697&lt;($AM$10-$AL$10)/($AN$10-$AL$10),$AL$10+SQRT(AY697*($AN$10-$AL$10)*($AM$10-$AL$10)),$AN$10-SQRT((1-AY697)*($AN$10-$AL$10)*($AN$10-$AM$10))),$AM$10)</f>
        <v>0.879686477503578</v>
      </c>
      <c r="AQ697" s="0" t="n">
        <f aca="false">IFERROR(IF(AZ697&lt;($AM$11-$AL$11)/($AN$11-$AL$11),$AL$11+SQRT(AZ697*($AN$11-$AL$11)*($AM$11-$AL$11)),$AN$11-SQRT((1-AZ697)*($AN$11-$AL$11)*($AN$11-$AM$11))),$AM$11)</f>
        <v>0.743403008024392</v>
      </c>
      <c r="AR697" s="0" t="n">
        <f aca="false">SUMPRODUCT((B24:B31&lt;=$B$6)*(C24:C31*AM697+D24:D31*AO697*$B$8*AQ697)/(1+AL697/100)^B24:B31)+C32*AM697*AP697/(1+AL697/100)^$B$6</f>
        <v>7913006.15985321</v>
      </c>
      <c r="AS697" s="0" t="n">
        <f aca="false">SUMPRODUCT((K24:K26&lt;=$B$6)*(L24:L26*AN697+M24:M26*AO697*$B$8*AQ697)/(1+AL697/100)^K24:K26)+L27*AN697*AP697/(1+AL697/100)^$B$6</f>
        <v>7849750.35505687</v>
      </c>
      <c r="AT697" s="0" t="n">
        <f aca="false">AS697-AR697</f>
        <v>-63255.8047963455</v>
      </c>
      <c r="AU697" s="0" t="n">
        <f aca="true">RAND()</f>
        <v>0.957688989496041</v>
      </c>
      <c r="AV697" s="0" t="n">
        <f aca="true">RAND()</f>
        <v>0.631131651404601</v>
      </c>
      <c r="AW697" s="0" t="n">
        <f aca="true">RAND()</f>
        <v>0.220163878621345</v>
      </c>
      <c r="AX697" s="0" t="n">
        <f aca="true">RAND()</f>
        <v>0.708970132363577</v>
      </c>
      <c r="AY697" s="0" t="n">
        <f aca="true">RAND()</f>
        <v>0.5766472847963</v>
      </c>
      <c r="AZ697" s="0" t="n">
        <f aca="true">RAND()</f>
        <v>0.731257076363551</v>
      </c>
    </row>
    <row r="698" customFormat="false" ht="15" hidden="false" customHeight="false" outlineLevel="0" collapsed="false">
      <c r="AK698" s="0" t="n">
        <v>685</v>
      </c>
      <c r="AL698" s="0" t="n">
        <f aca="false">IFERROR(IF(AU698&lt;($AM$6-$AL$6)/($AN$6-$AL$6),$AL$6+SQRT(AU698*($AN$6-$AL$6)*($AM$6-$AL$6)),$AN$6-SQRT((1-AU698)*($AN$6-$AL$6)*($AN$6-$AM$6))),$AM$6)</f>
        <v>3.82850248659132</v>
      </c>
      <c r="AM698" s="0" t="n">
        <f aca="false">IFERROR(IF(AV698&lt;($AM$7-$AL$7)/($AN$7-$AL$7),$AL$7+SQRT(AV698*($AN$7-$AL$7)*($AM$7-$AL$7)),$AN$7-SQRT((1-AV698)*($AN$7-$AL$7)*($AN$7-$AM$7))),$AM$7)</f>
        <v>1.0284243260119</v>
      </c>
      <c r="AN698" s="0" t="n">
        <f aca="false">IFERROR(IF(AW698&lt;($AM$8-$AL$8)/($AN$8-$AL$8),$AL$8+SQRT(AW698*($AN$8-$AL$8)*($AM$8-$AL$8)),$AN$8-SQRT((1-AW698)*($AN$8-$AL$8)*($AN$8-$AM$8))),$AM$8)</f>
        <v>1.08347938974249</v>
      </c>
      <c r="AO698" s="0" t="n">
        <f aca="false">IFERROR(IF(AX698&lt;($AM$9-$AL$9)/($AN$9-$AL$9),$AL$9+SQRT(AX698*($AN$9-$AL$9)*($AM$9-$AL$9)),$AN$9-SQRT((1-AX698)*($AN$9-$AL$9)*($AN$9-$AM$9))),$AM$9)</f>
        <v>0.663180991655154</v>
      </c>
      <c r="AP698" s="0" t="n">
        <f aca="false">IFERROR(IF(AY698&lt;($AM$10-$AL$10)/($AN$10-$AL$10),$AL$10+SQRT(AY698*($AN$10-$AL$10)*($AM$10-$AL$10)),$AN$10-SQRT((1-AY698)*($AN$10-$AL$10)*($AN$10-$AM$10))),$AM$10)</f>
        <v>0.804604777376446</v>
      </c>
      <c r="AQ698" s="0" t="n">
        <f aca="false">IFERROR(IF(AZ698&lt;($AM$11-$AL$11)/($AN$11-$AL$11),$AL$11+SQRT(AZ698*($AN$11-$AL$11)*($AM$11-$AL$11)),$AN$11-SQRT((1-AZ698)*($AN$11-$AL$11)*($AN$11-$AM$11))),$AM$11)</f>
        <v>0.43797627607571</v>
      </c>
      <c r="AR698" s="0" t="n">
        <f aca="false">SUMPRODUCT((B24:B31&lt;=$B$6)*(C24:C31*AM698+D24:D31*AO698*$B$8*AQ698)/(1+AL698/100)^B24:B31)+C32*AM698*AP698/(1+AL698/100)^$B$6</f>
        <v>8456384.14052593</v>
      </c>
      <c r="AS698" s="0" t="n">
        <f aca="false">SUMPRODUCT((K24:K26&lt;=$B$6)*(L24:L26*AN698+M24:M26*AO698*$B$8*AQ698)/(1+AL698/100)^K24:K26)+L27*AN698*AP698/(1+AL698/100)^$B$6</f>
        <v>8877583.6009359</v>
      </c>
      <c r="AT698" s="0" t="n">
        <f aca="false">AS698-AR698</f>
        <v>421199.460409975</v>
      </c>
      <c r="AU698" s="0" t="n">
        <f aca="true">RAND()</f>
        <v>0.497080176122126</v>
      </c>
      <c r="AV698" s="0" t="n">
        <f aca="true">RAND()</f>
        <v>0.563593072859712</v>
      </c>
      <c r="AW698" s="0" t="n">
        <f aca="true">RAND()</f>
        <v>0.753518989861934</v>
      </c>
      <c r="AX698" s="0" t="n">
        <f aca="true">RAND()</f>
        <v>0.0355040480500794</v>
      </c>
      <c r="AY698" s="0" t="n">
        <f aca="true">RAND()</f>
        <v>0.371136281602216</v>
      </c>
      <c r="AZ698" s="0" t="n">
        <f aca="true">RAND()</f>
        <v>0.0777038888151856</v>
      </c>
    </row>
    <row r="699" customFormat="false" ht="15" hidden="false" customHeight="false" outlineLevel="0" collapsed="false">
      <c r="AK699" s="0" t="n">
        <v>686</v>
      </c>
      <c r="AL699" s="0" t="n">
        <f aca="false">IFERROR(IF(AU699&lt;($AM$6-$AL$6)/($AN$6-$AL$6),$AL$6+SQRT(AU699*($AN$6-$AL$6)*($AM$6-$AL$6)),$AN$6-SQRT((1-AU699)*($AN$6-$AL$6)*($AN$6-$AM$6))),$AM$6)</f>
        <v>2.51793971244513</v>
      </c>
      <c r="AM699" s="0" t="n">
        <f aca="false">IFERROR(IF(AV699&lt;($AM$7-$AL$7)/($AN$7-$AL$7),$AL$7+SQRT(AV699*($AN$7-$AL$7)*($AM$7-$AL$7)),$AN$7-SQRT((1-AV699)*($AN$7-$AL$7)*($AN$7-$AM$7))),$AM$7)</f>
        <v>1.02568439775693</v>
      </c>
      <c r="AN699" s="0" t="n">
        <f aca="false">IFERROR(IF(AW699&lt;($AM$8-$AL$8)/($AN$8-$AL$8),$AL$8+SQRT(AW699*($AN$8-$AL$8)*($AM$8-$AL$8)),$AN$8-SQRT((1-AW699)*($AN$8-$AL$8)*($AN$8-$AM$8))),$AM$8)</f>
        <v>1.0815342059875</v>
      </c>
      <c r="AO699" s="0" t="n">
        <f aca="false">IFERROR(IF(AX699&lt;($AM$9-$AL$9)/($AN$9-$AL$9),$AL$9+SQRT(AX699*($AN$9-$AL$9)*($AM$9-$AL$9)),$AN$9-SQRT((1-AX699)*($AN$9-$AL$9)*($AN$9-$AM$9))),$AM$9)</f>
        <v>1.91604906359598</v>
      </c>
      <c r="AP699" s="0" t="n">
        <f aca="false">IFERROR(IF(AY699&lt;($AM$10-$AL$10)/($AN$10-$AL$10),$AL$10+SQRT(AY699*($AN$10-$AL$10)*($AM$10-$AL$10)),$AN$10-SQRT((1-AY699)*($AN$10-$AL$10)*($AN$10-$AM$10))),$AM$10)</f>
        <v>0.871191915397826</v>
      </c>
      <c r="AQ699" s="0" t="n">
        <f aca="false">IFERROR(IF(AZ699&lt;($AM$11-$AL$11)/($AN$11-$AL$11),$AL$11+SQRT(AZ699*($AN$11-$AL$11)*($AM$11-$AL$11)),$AN$11-SQRT((1-AZ699)*($AN$11-$AL$11)*($AN$11-$AM$11))),$AM$11)</f>
        <v>0.573855555969426</v>
      </c>
      <c r="AR699" s="0" t="n">
        <f aca="false">SUMPRODUCT((B24:B31&lt;=$B$6)*(C24:C31*AM699+D24:D31*AO699*$B$8*AQ699)/(1+AL699/100)^B24:B31)+C32*AM699*AP699/(1+AL699/100)^$B$6</f>
        <v>9352123.0852721</v>
      </c>
      <c r="AS699" s="0" t="n">
        <f aca="false">SUMPRODUCT((K24:K26&lt;=$B$6)*(L24:L26*AN699+M24:M26*AO699*$B$8*AQ699)/(1+AL699/100)^K24:K26)+L27*AN699*AP699/(1+AL699/100)^$B$6</f>
        <v>8743873.56872614</v>
      </c>
      <c r="AT699" s="0" t="n">
        <f aca="false">AS699-AR699</f>
        <v>-608249.516545964</v>
      </c>
      <c r="AU699" s="0" t="n">
        <f aca="true">RAND()</f>
        <v>0.0536523091455492</v>
      </c>
      <c r="AV699" s="0" t="n">
        <f aca="true">RAND()</f>
        <v>0.552733427469609</v>
      </c>
      <c r="AW699" s="0" t="n">
        <f aca="true">RAND()</f>
        <v>0.747726899979907</v>
      </c>
      <c r="AX699" s="0" t="n">
        <f aca="true">RAND()</f>
        <v>0.995301493517926</v>
      </c>
      <c r="AY699" s="0" t="n">
        <f aca="true">RAND()</f>
        <v>0.551133752226826</v>
      </c>
      <c r="AZ699" s="0" t="n">
        <f aca="true">RAND()</f>
        <v>0.306109655246218</v>
      </c>
    </row>
    <row r="700" customFormat="false" ht="15" hidden="false" customHeight="false" outlineLevel="0" collapsed="false">
      <c r="AK700" s="0" t="n">
        <v>687</v>
      </c>
      <c r="AL700" s="0" t="n">
        <f aca="false">IFERROR(IF(AU700&lt;($AM$6-$AL$6)/($AN$6-$AL$6),$AL$6+SQRT(AU700*($AN$6-$AL$6)*($AM$6-$AL$6)),$AN$6-SQRT((1-AU700)*($AN$6-$AL$6)*($AN$6-$AM$6))),$AM$6)</f>
        <v>3.16978249008091</v>
      </c>
      <c r="AM700" s="0" t="n">
        <f aca="false">IFERROR(IF(AV700&lt;($AM$7-$AL$7)/($AN$7-$AL$7),$AL$7+SQRT(AV700*($AN$7-$AL$7)*($AM$7-$AL$7)),$AN$7-SQRT((1-AV700)*($AN$7-$AL$7)*($AN$7-$AM$7))),$AM$7)</f>
        <v>1.06000131366834</v>
      </c>
      <c r="AN700" s="0" t="n">
        <f aca="false">IFERROR(IF(AW700&lt;($AM$8-$AL$8)/($AN$8-$AL$8),$AL$8+SQRT(AW700*($AN$8-$AL$8)*($AM$8-$AL$8)),$AN$8-SQRT((1-AW700)*($AN$8-$AL$8)*($AN$8-$AM$8))),$AM$8)</f>
        <v>1.11671182061767</v>
      </c>
      <c r="AO700" s="0" t="n">
        <f aca="false">IFERROR(IF(AX700&lt;($AM$9-$AL$9)/($AN$9-$AL$9),$AL$9+SQRT(AX700*($AN$9-$AL$9)*($AM$9-$AL$9)),$AN$9-SQRT((1-AX700)*($AN$9-$AL$9)*($AN$9-$AM$9))),$AM$9)</f>
        <v>0.776308667582766</v>
      </c>
      <c r="AP700" s="0" t="n">
        <f aca="false">IFERROR(IF(AY700&lt;($AM$10-$AL$10)/($AN$10-$AL$10),$AL$10+SQRT(AY700*($AN$10-$AL$10)*($AM$10-$AL$10)),$AN$10-SQRT((1-AY700)*($AN$10-$AL$10)*($AN$10-$AM$10))),$AM$10)</f>
        <v>0.790712080795785</v>
      </c>
      <c r="AQ700" s="0" t="n">
        <f aca="false">IFERROR(IF(AZ700&lt;($AM$11-$AL$11)/($AN$11-$AL$11),$AL$11+SQRT(AZ700*($AN$11-$AL$11)*($AM$11-$AL$11)),$AN$11-SQRT((1-AZ700)*($AN$11-$AL$11)*($AN$11-$AM$11))),$AM$11)</f>
        <v>0.687265329709835</v>
      </c>
      <c r="AR700" s="0" t="n">
        <f aca="false">SUMPRODUCT((B24:B31&lt;=$B$6)*(C24:C31*AM700+D24:D31*AO700*$B$8*AQ700)/(1+AL700/100)^B24:B31)+C32*AM700*AP700/(1+AL700/100)^$B$6</f>
        <v>9108463.14343396</v>
      </c>
      <c r="AS700" s="0" t="n">
        <f aca="false">SUMPRODUCT((K24:K26&lt;=$B$6)*(L24:L26*AN700+M24:M26*AO700*$B$8*AQ700)/(1+AL700/100)^K24:K26)+L27*AN700*AP700/(1+AL700/100)^$B$6</f>
        <v>9119069.33083524</v>
      </c>
      <c r="AT700" s="0" t="n">
        <f aca="false">AS700-AR700</f>
        <v>10606.1874012835</v>
      </c>
      <c r="AU700" s="0" t="n">
        <f aca="true">RAND()</f>
        <v>0.266471691335458</v>
      </c>
      <c r="AV700" s="0" t="n">
        <f aca="true">RAND()</f>
        <v>0.679115548375504</v>
      </c>
      <c r="AW700" s="0" t="n">
        <f aca="true">RAND()</f>
        <v>0.842082322106167</v>
      </c>
      <c r="AX700" s="0" t="n">
        <f aca="true">RAND()</f>
        <v>0.101795306375151</v>
      </c>
      <c r="AY700" s="0" t="n">
        <f aca="true">RAND()</f>
        <v>0.33805405568246</v>
      </c>
      <c r="AZ700" s="0" t="n">
        <f aca="true">RAND()</f>
        <v>0.600804187748988</v>
      </c>
    </row>
    <row r="701" customFormat="false" ht="15" hidden="false" customHeight="false" outlineLevel="0" collapsed="false">
      <c r="AK701" s="0" t="n">
        <v>688</v>
      </c>
      <c r="AL701" s="0" t="n">
        <f aca="false">IFERROR(IF(AU701&lt;($AM$6-$AL$6)/($AN$6-$AL$6),$AL$6+SQRT(AU701*($AN$6-$AL$6)*($AM$6-$AL$6)),$AN$6-SQRT((1-AU701)*($AN$6-$AL$6)*($AN$6-$AM$6))),$AM$6)</f>
        <v>3.0783911267567</v>
      </c>
      <c r="AM701" s="0" t="n">
        <f aca="false">IFERROR(IF(AV701&lt;($AM$7-$AL$7)/($AN$7-$AL$7),$AL$7+SQRT(AV701*($AN$7-$AL$7)*($AM$7-$AL$7)),$AN$7-SQRT((1-AV701)*($AN$7-$AL$7)*($AN$7-$AM$7))),$AM$7)</f>
        <v>0.997430803775954</v>
      </c>
      <c r="AN701" s="0" t="n">
        <f aca="false">IFERROR(IF(AW701&lt;($AM$8-$AL$8)/($AN$8-$AL$8),$AL$8+SQRT(AW701*($AN$8-$AL$8)*($AM$8-$AL$8)),$AN$8-SQRT((1-AW701)*($AN$8-$AL$8)*($AN$8-$AM$8))),$AM$8)</f>
        <v>1.09465984516568</v>
      </c>
      <c r="AO701" s="0" t="n">
        <f aca="false">IFERROR(IF(AX701&lt;($AM$9-$AL$9)/($AN$9-$AL$9),$AL$9+SQRT(AX701*($AN$9-$AL$9)*($AM$9-$AL$9)),$AN$9-SQRT((1-AX701)*($AN$9-$AL$9)*($AN$9-$AM$9))),$AM$9)</f>
        <v>1.21498942823079</v>
      </c>
      <c r="AP701" s="0" t="n">
        <f aca="false">IFERROR(IF(AY701&lt;($AM$10-$AL$10)/($AN$10-$AL$10),$AL$10+SQRT(AY701*($AN$10-$AL$10)*($AM$10-$AL$10)),$AN$10-SQRT((1-AY701)*($AN$10-$AL$10)*($AN$10-$AM$10))),$AM$10)</f>
        <v>0.848856339145841</v>
      </c>
      <c r="AQ701" s="0" t="n">
        <f aca="false">IFERROR(IF(AZ701&lt;($AM$11-$AL$11)/($AN$11-$AL$11),$AL$11+SQRT(AZ701*($AN$11-$AL$11)*($AM$11-$AL$11)),$AN$11-SQRT((1-AZ701)*($AN$11-$AL$11)*($AN$11-$AM$11))),$AM$11)</f>
        <v>0.587070125595487</v>
      </c>
      <c r="AR701" s="0" t="n">
        <f aca="false">SUMPRODUCT((B24:B31&lt;=$B$6)*(C24:C31*AM701+D24:D31*AO701*$B$8*AQ701)/(1+AL701/100)^B24:B31)+C32*AM701*AP701/(1+AL701/100)^$B$6</f>
        <v>8675125.18216178</v>
      </c>
      <c r="AS701" s="0" t="n">
        <f aca="false">SUMPRODUCT((K24:K26&lt;=$B$6)*(L24:L26*AN701+M24:M26*AO701*$B$8*AQ701)/(1+AL701/100)^K24:K26)+L27*AN701*AP701/(1+AL701/100)^$B$6</f>
        <v>8897041.51719152</v>
      </c>
      <c r="AT701" s="0" t="n">
        <f aca="false">AS701-AR701</f>
        <v>221916.335029738</v>
      </c>
      <c r="AU701" s="0" t="n">
        <f aca="true">RAND()</f>
        <v>0.231049192264971</v>
      </c>
      <c r="AV701" s="0" t="n">
        <f aca="true">RAND()</f>
        <v>0.433099136440215</v>
      </c>
      <c r="AW701" s="0" t="n">
        <f aca="true">RAND()</f>
        <v>0.785506100409338</v>
      </c>
      <c r="AX701" s="0" t="n">
        <f aca="true">RAND()</f>
        <v>0.589172268140388</v>
      </c>
      <c r="AY701" s="0" t="n">
        <f aca="true">RAND()</f>
        <v>0.486802981448953</v>
      </c>
      <c r="AZ701" s="0" t="n">
        <f aca="true">RAND()</f>
        <v>0.336364314324118</v>
      </c>
    </row>
    <row r="702" customFormat="false" ht="15" hidden="false" customHeight="false" outlineLevel="0" collapsed="false">
      <c r="AK702" s="0" t="n">
        <v>689</v>
      </c>
      <c r="AL702" s="0" t="n">
        <f aca="false">IFERROR(IF(AU702&lt;($AM$6-$AL$6)/($AN$6-$AL$6),$AL$6+SQRT(AU702*($AN$6-$AL$6)*($AM$6-$AL$6)),$AN$6-SQRT((1-AU702)*($AN$6-$AL$6)*($AN$6-$AM$6))),$AM$6)</f>
        <v>4.02121672912219</v>
      </c>
      <c r="AM702" s="0" t="n">
        <f aca="false">IFERROR(IF(AV702&lt;($AM$7-$AL$7)/($AN$7-$AL$7),$AL$7+SQRT(AV702*($AN$7-$AL$7)*($AM$7-$AL$7)),$AN$7-SQRT((1-AV702)*($AN$7-$AL$7)*($AN$7-$AM$7))),$AM$7)</f>
        <v>0.887452661001608</v>
      </c>
      <c r="AN702" s="0" t="n">
        <f aca="false">IFERROR(IF(AW702&lt;($AM$8-$AL$8)/($AN$8-$AL$8),$AL$8+SQRT(AW702*($AN$8-$AL$8)*($AM$8-$AL$8)),$AN$8-SQRT((1-AW702)*($AN$8-$AL$8)*($AN$8-$AM$8))),$AM$8)</f>
        <v>0.873174179353058</v>
      </c>
      <c r="AO702" s="0" t="n">
        <f aca="false">IFERROR(IF(AX702&lt;($AM$9-$AL$9)/($AN$9-$AL$9),$AL$9+SQRT(AX702*($AN$9-$AL$9)*($AM$9-$AL$9)),$AN$9-SQRT((1-AX702)*($AN$9-$AL$9)*($AN$9-$AM$9))),$AM$9)</f>
        <v>0.804205266236939</v>
      </c>
      <c r="AP702" s="0" t="n">
        <f aca="false">IFERROR(IF(AY702&lt;($AM$10-$AL$10)/($AN$10-$AL$10),$AL$10+SQRT(AY702*($AN$10-$AL$10)*($AM$10-$AL$10)),$AN$10-SQRT((1-AY702)*($AN$10-$AL$10)*($AN$10-$AM$10))),$AM$10)</f>
        <v>0.748563302620576</v>
      </c>
      <c r="AQ702" s="0" t="n">
        <f aca="false">IFERROR(IF(AZ702&lt;($AM$11-$AL$11)/($AN$11-$AL$11),$AL$11+SQRT(AZ702*($AN$11-$AL$11)*($AM$11-$AL$11)),$AN$11-SQRT((1-AZ702)*($AN$11-$AL$11)*($AN$11-$AM$11))),$AM$11)</f>
        <v>0.733403781103616</v>
      </c>
      <c r="AR702" s="0" t="n">
        <f aca="false">SUMPRODUCT((B24:B31&lt;=$B$6)*(C24:C31*AM702+D24:D31*AO702*$B$8*AQ702)/(1+AL702/100)^B24:B31)+C32*AM702*AP702/(1+AL702/100)^$B$6</f>
        <v>7321023.02356659</v>
      </c>
      <c r="AS702" s="0" t="n">
        <f aca="false">SUMPRODUCT((K24:K26&lt;=$B$6)*(L24:L26*AN702+M24:M26*AO702*$B$8*AQ702)/(1+AL702/100)^K24:K26)+L27*AN702*AP702/(1+AL702/100)^$B$6</f>
        <v>7232624.440595</v>
      </c>
      <c r="AT702" s="0" t="n">
        <f aca="false">AS702-AR702</f>
        <v>-88398.5829715859</v>
      </c>
      <c r="AU702" s="0" t="n">
        <f aca="true">RAND()</f>
        <v>0.556342511256926</v>
      </c>
      <c r="AV702" s="0" t="n">
        <f aca="true">RAND()</f>
        <v>0.084977421291801</v>
      </c>
      <c r="AW702" s="0" t="n">
        <f aca="true">RAND()</f>
        <v>0.0594940058221496</v>
      </c>
      <c r="AX702" s="0" t="n">
        <f aca="true">RAND()</f>
        <v>0.123387792008383</v>
      </c>
      <c r="AY702" s="0" t="n">
        <f aca="true">RAND()</f>
        <v>0.247134861638592</v>
      </c>
      <c r="AZ702" s="0" t="n">
        <f aca="true">RAND()</f>
        <v>0.709903902327148</v>
      </c>
    </row>
    <row r="703" customFormat="false" ht="15" hidden="false" customHeight="false" outlineLevel="0" collapsed="false">
      <c r="AK703" s="0" t="n">
        <v>690</v>
      </c>
      <c r="AL703" s="0" t="n">
        <f aca="false">IFERROR(IF(AU703&lt;($AM$6-$AL$6)/($AN$6-$AL$6),$AL$6+SQRT(AU703*($AN$6-$AL$6)*($AM$6-$AL$6)),$AN$6-SQRT((1-AU703)*($AN$6-$AL$6)*($AN$6-$AM$6))),$AM$6)</f>
        <v>4.53200000696139</v>
      </c>
      <c r="AM703" s="0" t="n">
        <f aca="false">IFERROR(IF(AV703&lt;($AM$7-$AL$7)/($AN$7-$AL$7),$AL$7+SQRT(AV703*($AN$7-$AL$7)*($AM$7-$AL$7)),$AN$7-SQRT((1-AV703)*($AN$7-$AL$7)*($AN$7-$AM$7))),$AM$7)</f>
        <v>1.05886254755128</v>
      </c>
      <c r="AN703" s="0" t="n">
        <f aca="false">IFERROR(IF(AW703&lt;($AM$8-$AL$8)/($AN$8-$AL$8),$AL$8+SQRT(AW703*($AN$8-$AL$8)*($AM$8-$AL$8)),$AN$8-SQRT((1-AW703)*($AN$8-$AL$8)*($AN$8-$AM$8))),$AM$8)</f>
        <v>0.856827345816614</v>
      </c>
      <c r="AO703" s="0" t="n">
        <f aca="false">IFERROR(IF(AX703&lt;($AM$9-$AL$9)/($AN$9-$AL$9),$AL$9+SQRT(AX703*($AN$9-$AL$9)*($AM$9-$AL$9)),$AN$9-SQRT((1-AX703)*($AN$9-$AL$9)*($AN$9-$AM$9))),$AM$9)</f>
        <v>1.03411647698497</v>
      </c>
      <c r="AP703" s="0" t="n">
        <f aca="false">IFERROR(IF(AY703&lt;($AM$10-$AL$10)/($AN$10-$AL$10),$AL$10+SQRT(AY703*($AN$10-$AL$10)*($AM$10-$AL$10)),$AN$10-SQRT((1-AY703)*($AN$10-$AL$10)*($AN$10-$AM$10))),$AM$10)</f>
        <v>0.713452569570037</v>
      </c>
      <c r="AQ703" s="0" t="n">
        <f aca="false">IFERROR(IF(AZ703&lt;($AM$11-$AL$11)/($AN$11-$AL$11),$AL$11+SQRT(AZ703*($AN$11-$AL$11)*($AM$11-$AL$11)),$AN$11-SQRT((1-AZ703)*($AN$11-$AL$11)*($AN$11-$AM$11))),$AM$11)</f>
        <v>0.647986382201333</v>
      </c>
      <c r="AR703" s="0" t="n">
        <f aca="false">SUMPRODUCT((B24:B31&lt;=$B$6)*(C24:C31*AM703+D24:D31*AO703*$B$8*AQ703)/(1+AL703/100)^B24:B31)+C32*AM703*AP703/(1+AL703/100)^$B$6</f>
        <v>8507238.71091603</v>
      </c>
      <c r="AS703" s="0" t="n">
        <f aca="false">SUMPRODUCT((K24:K26&lt;=$B$6)*(L24:L26*AN703+M24:M26*AO703*$B$8*AQ703)/(1+AL703/100)^K24:K26)+L27*AN703*AP703/(1+AL703/100)^$B$6</f>
        <v>7145362.24848626</v>
      </c>
      <c r="AT703" s="0" t="n">
        <f aca="false">AS703-AR703</f>
        <v>-1361876.46242977</v>
      </c>
      <c r="AU703" s="0" t="n">
        <f aca="true">RAND()</f>
        <v>0.695448801718071</v>
      </c>
      <c r="AV703" s="0" t="n">
        <f aca="true">RAND()</f>
        <v>0.675257549079218</v>
      </c>
      <c r="AW703" s="0" t="n">
        <f aca="true">RAND()</f>
        <v>0.0358816359173443</v>
      </c>
      <c r="AX703" s="0" t="n">
        <f aca="true">RAND()</f>
        <v>0.378046013312045</v>
      </c>
      <c r="AY703" s="0" t="n">
        <f aca="true">RAND()</f>
        <v>0.182247997824205</v>
      </c>
      <c r="AZ703" s="0" t="n">
        <f aca="true">RAND()</f>
        <v>0.494263355908457</v>
      </c>
    </row>
    <row r="704" customFormat="false" ht="15" hidden="false" customHeight="false" outlineLevel="0" collapsed="false">
      <c r="AK704" s="0" t="n">
        <v>691</v>
      </c>
      <c r="AL704" s="0" t="n">
        <f aca="false">IFERROR(IF(AU704&lt;($AM$6-$AL$6)/($AN$6-$AL$6),$AL$6+SQRT(AU704*($AN$6-$AL$6)*($AM$6-$AL$6)),$AN$6-SQRT((1-AU704)*($AN$6-$AL$6)*($AN$6-$AM$6))),$AM$6)</f>
        <v>2.47257286059654</v>
      </c>
      <c r="AM704" s="0" t="n">
        <f aca="false">IFERROR(IF(AV704&lt;($AM$7-$AL$7)/($AN$7-$AL$7),$AL$7+SQRT(AV704*($AN$7-$AL$7)*($AM$7-$AL$7)),$AN$7-SQRT((1-AV704)*($AN$7-$AL$7)*($AN$7-$AM$7))),$AM$7)</f>
        <v>1.03677902412453</v>
      </c>
      <c r="AN704" s="0" t="n">
        <f aca="false">IFERROR(IF(AW704&lt;($AM$8-$AL$8)/($AN$8-$AL$8),$AL$8+SQRT(AW704*($AN$8-$AL$8)*($AM$8-$AL$8)),$AN$8-SQRT((1-AW704)*($AN$8-$AL$8)*($AN$8-$AM$8))),$AM$8)</f>
        <v>1.0863755820098</v>
      </c>
      <c r="AO704" s="0" t="n">
        <f aca="false">IFERROR(IF(AX704&lt;($AM$9-$AL$9)/($AN$9-$AL$9),$AL$9+SQRT(AX704*($AN$9-$AL$9)*($AM$9-$AL$9)),$AN$9-SQRT((1-AX704)*($AN$9-$AL$9)*($AN$9-$AM$9))),$AM$9)</f>
        <v>0.984108714440102</v>
      </c>
      <c r="AP704" s="0" t="n">
        <f aca="false">IFERROR(IF(AY704&lt;($AM$10-$AL$10)/($AN$10-$AL$10),$AL$10+SQRT(AY704*($AN$10-$AL$10)*($AM$10-$AL$10)),$AN$10-SQRT((1-AY704)*($AN$10-$AL$10)*($AN$10-$AM$10))),$AM$10)</f>
        <v>0.701638719857752</v>
      </c>
      <c r="AQ704" s="0" t="n">
        <f aca="false">IFERROR(IF(AZ704&lt;($AM$11-$AL$11)/($AN$11-$AL$11),$AL$11+SQRT(AZ704*($AN$11-$AL$11)*($AM$11-$AL$11)),$AN$11-SQRT((1-AZ704)*($AN$11-$AL$11)*($AN$11-$AM$11))),$AM$11)</f>
        <v>0.801787123446536</v>
      </c>
      <c r="AR704" s="0" t="n">
        <f aca="false">SUMPRODUCT((B24:B31&lt;=$B$6)*(C24:C31*AM704+D24:D31*AO704*$B$8*AQ704)/(1+AL704/100)^B24:B31)+C32*AM704*AP704/(1+AL704/100)^$B$6</f>
        <v>9396115.86756122</v>
      </c>
      <c r="AS704" s="0" t="n">
        <f aca="false">SUMPRODUCT((K24:K26&lt;=$B$6)*(L24:L26*AN704+M24:M26*AO704*$B$8*AQ704)/(1+AL704/100)^K24:K26)+L27*AN704*AP704/(1+AL704/100)^$B$6</f>
        <v>8920942.94252317</v>
      </c>
      <c r="AT704" s="0" t="n">
        <f aca="false">AS704-AR704</f>
        <v>-475172.925038049</v>
      </c>
      <c r="AU704" s="0" t="n">
        <f aca="true">RAND()</f>
        <v>0.0446650217144789</v>
      </c>
      <c r="AV704" s="0" t="n">
        <f aca="true">RAND()</f>
        <v>0.595882803970763</v>
      </c>
      <c r="AW704" s="0" t="n">
        <f aca="true">RAND()</f>
        <v>0.762018220776613</v>
      </c>
      <c r="AX704" s="0" t="n">
        <f aca="true">RAND()</f>
        <v>0.312481663195798</v>
      </c>
      <c r="AY704" s="0" t="n">
        <f aca="true">RAND()</f>
        <v>0.162632693383492</v>
      </c>
      <c r="AZ704" s="0" t="n">
        <f aca="true">RAND()</f>
        <v>0.839639410483271</v>
      </c>
    </row>
    <row r="705" customFormat="false" ht="15" hidden="false" customHeight="false" outlineLevel="0" collapsed="false">
      <c r="AK705" s="0" t="n">
        <v>692</v>
      </c>
      <c r="AL705" s="0" t="n">
        <f aca="false">IFERROR(IF(AU705&lt;($AM$6-$AL$6)/($AN$6-$AL$6),$AL$6+SQRT(AU705*($AN$6-$AL$6)*($AM$6-$AL$6)),$AN$6-SQRT((1-AU705)*($AN$6-$AL$6)*($AN$6-$AM$6))),$AM$6)</f>
        <v>2.86517179714668</v>
      </c>
      <c r="AM705" s="0" t="n">
        <f aca="false">IFERROR(IF(AV705&lt;($AM$7-$AL$7)/($AN$7-$AL$7),$AL$7+SQRT(AV705*($AN$7-$AL$7)*($AM$7-$AL$7)),$AN$7-SQRT((1-AV705)*($AN$7-$AL$7)*($AN$7-$AM$7))),$AM$7)</f>
        <v>1.12072865734349</v>
      </c>
      <c r="AN705" s="0" t="n">
        <f aca="false">IFERROR(IF(AW705&lt;($AM$8-$AL$8)/($AN$8-$AL$8),$AL$8+SQRT(AW705*($AN$8-$AL$8)*($AM$8-$AL$8)),$AN$8-SQRT((1-AW705)*($AN$8-$AL$8)*($AN$8-$AM$8))),$AM$8)</f>
        <v>1.04213502514433</v>
      </c>
      <c r="AO705" s="0" t="n">
        <f aca="false">IFERROR(IF(AX705&lt;($AM$9-$AL$9)/($AN$9-$AL$9),$AL$9+SQRT(AX705*($AN$9-$AL$9)*($AM$9-$AL$9)),$AN$9-SQRT((1-AX705)*($AN$9-$AL$9)*($AN$9-$AM$9))),$AM$9)</f>
        <v>1.31156090027604</v>
      </c>
      <c r="AP705" s="0" t="n">
        <f aca="false">IFERROR(IF(AY705&lt;($AM$10-$AL$10)/($AN$10-$AL$10),$AL$10+SQRT(AY705*($AN$10-$AL$10)*($AM$10-$AL$10)),$AN$10-SQRT((1-AY705)*($AN$10-$AL$10)*($AN$10-$AM$10))),$AM$10)</f>
        <v>0.943109233655035</v>
      </c>
      <c r="AQ705" s="0" t="n">
        <f aca="false">IFERROR(IF(AZ705&lt;($AM$11-$AL$11)/($AN$11-$AL$11),$AL$11+SQRT(AZ705*($AN$11-$AL$11)*($AM$11-$AL$11)),$AN$11-SQRT((1-AZ705)*($AN$11-$AL$11)*($AN$11-$AM$11))),$AM$11)</f>
        <v>0.414466708094298</v>
      </c>
      <c r="AR705" s="0" t="n">
        <f aca="false">SUMPRODUCT((B24:B31&lt;=$B$6)*(C24:C31*AM705+D24:D31*AO705*$B$8*AQ705)/(1+AL705/100)^B24:B31)+C32*AM705*AP705/(1+AL705/100)^$B$6</f>
        <v>9777188.35813214</v>
      </c>
      <c r="AS705" s="0" t="n">
        <f aca="false">SUMPRODUCT((K24:K26&lt;=$B$6)*(L24:L26*AN705+M24:M26*AO705*$B$8*AQ705)/(1+AL705/100)^K24:K26)+L27*AN705*AP705/(1+AL705/100)^$B$6</f>
        <v>8339770.23603499</v>
      </c>
      <c r="AT705" s="0" t="n">
        <f aca="false">AS705-AR705</f>
        <v>-1437418.12209715</v>
      </c>
      <c r="AU705" s="0" t="n">
        <f aca="true">RAND()</f>
        <v>0.149704447715604</v>
      </c>
      <c r="AV705" s="0" t="n">
        <f aca="true">RAND()</f>
        <v>0.851457066380305</v>
      </c>
      <c r="AW705" s="0" t="n">
        <f aca="true">RAND()</f>
        <v>0.615930242028917</v>
      </c>
      <c r="AX705" s="0" t="n">
        <f aca="true">RAND()</f>
        <v>0.684034403980841</v>
      </c>
      <c r="AY705" s="0" t="n">
        <f aca="true">RAND()</f>
        <v>0.78538317180141</v>
      </c>
      <c r="AZ705" s="0" t="n">
        <f aca="true">RAND()</f>
        <v>0.0534801112732461</v>
      </c>
    </row>
    <row r="706" customFormat="false" ht="15" hidden="false" customHeight="false" outlineLevel="0" collapsed="false">
      <c r="AK706" s="0" t="n">
        <v>693</v>
      </c>
      <c r="AL706" s="0" t="n">
        <f aca="false">IFERROR(IF(AU706&lt;($AM$6-$AL$6)/($AN$6-$AL$6),$AL$6+SQRT(AU706*($AN$6-$AL$6)*($AM$6-$AL$6)),$AN$6-SQRT((1-AU706)*($AN$6-$AL$6)*($AN$6-$AM$6))),$AM$6)</f>
        <v>2.63433124763996</v>
      </c>
      <c r="AM706" s="0" t="n">
        <f aca="false">IFERROR(IF(AV706&lt;($AM$7-$AL$7)/($AN$7-$AL$7),$AL$7+SQRT(AV706*($AN$7-$AL$7)*($AM$7-$AL$7)),$AN$7-SQRT((1-AV706)*($AN$7-$AL$7)*($AN$7-$AM$7))),$AM$7)</f>
        <v>1.03311275979582</v>
      </c>
      <c r="AN706" s="0" t="n">
        <f aca="false">IFERROR(IF(AW706&lt;($AM$8-$AL$8)/($AN$8-$AL$8),$AL$8+SQRT(AW706*($AN$8-$AL$8)*($AM$8-$AL$8)),$AN$8-SQRT((1-AW706)*($AN$8-$AL$8)*($AN$8-$AM$8))),$AM$8)</f>
        <v>1.10008563744152</v>
      </c>
      <c r="AO706" s="0" t="n">
        <f aca="false">IFERROR(IF(AX706&lt;($AM$9-$AL$9)/($AN$9-$AL$9),$AL$9+SQRT(AX706*($AN$9-$AL$9)*($AM$9-$AL$9)),$AN$9-SQRT((1-AX706)*($AN$9-$AL$9)*($AN$9-$AM$9))),$AM$9)</f>
        <v>1.13612409879937</v>
      </c>
      <c r="AP706" s="0" t="n">
        <f aca="false">IFERROR(IF(AY706&lt;($AM$10-$AL$10)/($AN$10-$AL$10),$AL$10+SQRT(AY706*($AN$10-$AL$10)*($AM$10-$AL$10)),$AN$10-SQRT((1-AY706)*($AN$10-$AL$10)*($AN$10-$AM$10))),$AM$10)</f>
        <v>0.985385489093424</v>
      </c>
      <c r="AQ706" s="0" t="n">
        <f aca="false">IFERROR(IF(AZ706&lt;($AM$11-$AL$11)/($AN$11-$AL$11),$AL$11+SQRT(AZ706*($AN$11-$AL$11)*($AM$11-$AL$11)),$AN$11-SQRT((1-AZ706)*($AN$11-$AL$11)*($AN$11-$AM$11))),$AM$11)</f>
        <v>0.564918843490053</v>
      </c>
      <c r="AR706" s="0" t="n">
        <f aca="false">SUMPRODUCT((B24:B31&lt;=$B$6)*(C24:C31*AM706+D24:D31*AO706*$B$8*AQ706)/(1+AL706/100)^B24:B31)+C32*AM706*AP706/(1+AL706/100)^$B$6</f>
        <v>9180332.33623885</v>
      </c>
      <c r="AS706" s="0" t="n">
        <f aca="false">SUMPRODUCT((K24:K26&lt;=$B$6)*(L24:L26*AN706+M24:M26*AO706*$B$8*AQ706)/(1+AL706/100)^K24:K26)+L27*AN706*AP706/(1+AL706/100)^$B$6</f>
        <v>8728366.89022907</v>
      </c>
      <c r="AT706" s="0" t="n">
        <f aca="false">AS706-AR706</f>
        <v>-451965.446009776</v>
      </c>
      <c r="AU706" s="0" t="n">
        <f aca="true">RAND()</f>
        <v>0.0804752263464939</v>
      </c>
      <c r="AV706" s="0" t="n">
        <f aca="true">RAND()</f>
        <v>0.581866000325446</v>
      </c>
      <c r="AW706" s="0" t="n">
        <f aca="true">RAND()</f>
        <v>0.800228301321635</v>
      </c>
      <c r="AX706" s="0" t="n">
        <f aca="true">RAND()</f>
        <v>0.502478951549872</v>
      </c>
      <c r="AY706" s="0" t="n">
        <f aca="true">RAND()</f>
        <v>0.942396292089848</v>
      </c>
      <c r="AZ706" s="0" t="n">
        <f aca="true">RAND()</f>
        <v>0.28645711688207</v>
      </c>
    </row>
    <row r="707" customFormat="false" ht="15" hidden="false" customHeight="false" outlineLevel="0" collapsed="false">
      <c r="AK707" s="0" t="n">
        <v>694</v>
      </c>
      <c r="AL707" s="0" t="n">
        <f aca="false">IFERROR(IF(AU707&lt;($AM$6-$AL$6)/($AN$6-$AL$6),$AL$6+SQRT(AU707*($AN$6-$AL$6)*($AM$6-$AL$6)),$AN$6-SQRT((1-AU707)*($AN$6-$AL$6)*($AN$6-$AM$6))),$AM$6)</f>
        <v>4.28184000562256</v>
      </c>
      <c r="AM707" s="0" t="n">
        <f aca="false">IFERROR(IF(AV707&lt;($AM$7-$AL$7)/($AN$7-$AL$7),$AL$7+SQRT(AV707*($AN$7-$AL$7)*($AM$7-$AL$7)),$AN$7-SQRT((1-AV707)*($AN$7-$AL$7)*($AN$7-$AM$7))),$AM$7)</f>
        <v>0.942902722525749</v>
      </c>
      <c r="AN707" s="0" t="n">
        <f aca="false">IFERROR(IF(AW707&lt;($AM$8-$AL$8)/($AN$8-$AL$8),$AL$8+SQRT(AW707*($AN$8-$AL$8)*($AM$8-$AL$8)),$AN$8-SQRT((1-AW707)*($AN$8-$AL$8)*($AN$8-$AM$8))),$AM$8)</f>
        <v>0.963593557035917</v>
      </c>
      <c r="AO707" s="0" t="n">
        <f aca="false">IFERROR(IF(AX707&lt;($AM$9-$AL$9)/($AN$9-$AL$9),$AL$9+SQRT(AX707*($AN$9-$AL$9)*($AM$9-$AL$9)),$AN$9-SQRT((1-AX707)*($AN$9-$AL$9)*($AN$9-$AM$9))),$AM$9)</f>
        <v>0.55504037190628</v>
      </c>
      <c r="AP707" s="0" t="n">
        <f aca="false">IFERROR(IF(AY707&lt;($AM$10-$AL$10)/($AN$10-$AL$10),$AL$10+SQRT(AY707*($AN$10-$AL$10)*($AM$10-$AL$10)),$AN$10-SQRT((1-AY707)*($AN$10-$AL$10)*($AN$10-$AM$10))),$AM$10)</f>
        <v>0.99639579461758</v>
      </c>
      <c r="AQ707" s="0" t="n">
        <f aca="false">IFERROR(IF(AZ707&lt;($AM$11-$AL$11)/($AN$11-$AL$11),$AL$11+SQRT(AZ707*($AN$11-$AL$11)*($AM$11-$AL$11)),$AN$11-SQRT((1-AZ707)*($AN$11-$AL$11)*($AN$11-$AM$11))),$AM$11)</f>
        <v>0.702395727528554</v>
      </c>
      <c r="AR707" s="0" t="n">
        <f aca="false">SUMPRODUCT((B24:B31&lt;=$B$6)*(C24:C31*AM707+D24:D31*AO707*$B$8*AQ707)/(1+AL707/100)^B24:B31)+C32*AM707*AP707/(1+AL707/100)^$B$6</f>
        <v>7594403.53689058</v>
      </c>
      <c r="AS707" s="0" t="n">
        <f aca="false">SUMPRODUCT((K24:K26&lt;=$B$6)*(L24:L26*AN707+M24:M26*AO707*$B$8*AQ707)/(1+AL707/100)^K24:K26)+L27*AN707*AP707/(1+AL707/100)^$B$6</f>
        <v>7830439.18632322</v>
      </c>
      <c r="AT707" s="0" t="n">
        <f aca="false">AS707-AR707</f>
        <v>236035.649432638</v>
      </c>
      <c r="AU707" s="0" t="n">
        <f aca="true">RAND()</f>
        <v>0.630580312248302</v>
      </c>
      <c r="AV707" s="0" t="n">
        <f aca="true">RAND()</f>
        <v>0.22690209005857</v>
      </c>
      <c r="AW707" s="0" t="n">
        <f aca="true">RAND()</f>
        <v>0.297365021151821</v>
      </c>
      <c r="AX707" s="0" t="n">
        <f aca="true">RAND()</f>
        <v>0.00403925671944216</v>
      </c>
      <c r="AY707" s="0" t="n">
        <f aca="true">RAND()</f>
        <v>0.985635139656075</v>
      </c>
      <c r="AZ707" s="0" t="n">
        <f aca="true">RAND()</f>
        <v>0.638496722476495</v>
      </c>
    </row>
    <row r="708" customFormat="false" ht="15" hidden="false" customHeight="false" outlineLevel="0" collapsed="false">
      <c r="AK708" s="0" t="n">
        <v>695</v>
      </c>
      <c r="AL708" s="0" t="n">
        <f aca="false">IFERROR(IF(AU708&lt;($AM$6-$AL$6)/($AN$6-$AL$6),$AL$6+SQRT(AU708*($AN$6-$AL$6)*($AM$6-$AL$6)),$AN$6-SQRT((1-AU708)*($AN$6-$AL$6)*($AN$6-$AM$6))),$AM$6)</f>
        <v>3.84729994990538</v>
      </c>
      <c r="AM708" s="0" t="n">
        <f aca="false">IFERROR(IF(AV708&lt;($AM$7-$AL$7)/($AN$7-$AL$7),$AL$7+SQRT(AV708*($AN$7-$AL$7)*($AM$7-$AL$7)),$AN$7-SQRT((1-AV708)*($AN$7-$AL$7)*($AN$7-$AM$7))),$AM$7)</f>
        <v>1.00142921603894</v>
      </c>
      <c r="AN708" s="0" t="n">
        <f aca="false">IFERROR(IF(AW708&lt;($AM$8-$AL$8)/($AN$8-$AL$8),$AL$8+SQRT(AW708*($AN$8-$AL$8)*($AM$8-$AL$8)),$AN$8-SQRT((1-AW708)*($AN$8-$AL$8)*($AN$8-$AM$8))),$AM$8)</f>
        <v>0.996760334492215</v>
      </c>
      <c r="AO708" s="0" t="n">
        <f aca="false">IFERROR(IF(AX708&lt;($AM$9-$AL$9)/($AN$9-$AL$9),$AL$9+SQRT(AX708*($AN$9-$AL$9)*($AM$9-$AL$9)),$AN$9-SQRT((1-AX708)*($AN$9-$AL$9)*($AN$9-$AM$9))),$AM$9)</f>
        <v>1.12883857009045</v>
      </c>
      <c r="AP708" s="0" t="n">
        <f aca="false">IFERROR(IF(AY708&lt;($AM$10-$AL$10)/($AN$10-$AL$10),$AL$10+SQRT(AY708*($AN$10-$AL$10)*($AM$10-$AL$10)),$AN$10-SQRT((1-AY708)*($AN$10-$AL$10)*($AN$10-$AM$10))),$AM$10)</f>
        <v>0.841963794491285</v>
      </c>
      <c r="AQ708" s="0" t="n">
        <f aca="false">IFERROR(IF(AZ708&lt;($AM$11-$AL$11)/($AN$11-$AL$11),$AL$11+SQRT(AZ708*($AN$11-$AL$11)*($AM$11-$AL$11)),$AN$11-SQRT((1-AZ708)*($AN$11-$AL$11)*($AN$11-$AM$11))),$AM$11)</f>
        <v>0.777616700199376</v>
      </c>
      <c r="AR708" s="0" t="n">
        <f aca="false">SUMPRODUCT((B24:B31&lt;=$B$6)*(C24:C31*AM708+D24:D31*AO708*$B$8*AQ708)/(1+AL708/100)^B24:B31)+C32*AM708*AP708/(1+AL708/100)^$B$6</f>
        <v>8387561.81341611</v>
      </c>
      <c r="AS708" s="0" t="n">
        <f aca="false">SUMPRODUCT((K24:K26&lt;=$B$6)*(L24:L26*AN708+M24:M26*AO708*$B$8*AQ708)/(1+AL708/100)^K24:K26)+L27*AN708*AP708/(1+AL708/100)^$B$6</f>
        <v>8202173.7005214</v>
      </c>
      <c r="AT708" s="0" t="n">
        <f aca="false">AS708-AR708</f>
        <v>-185388.112894702</v>
      </c>
      <c r="AU708" s="0" t="n">
        <f aca="true">RAND()</f>
        <v>0.503024119706668</v>
      </c>
      <c r="AV708" s="0" t="n">
        <f aca="true">RAND()</f>
        <v>0.45077835876432</v>
      </c>
      <c r="AW708" s="0" t="n">
        <f aca="true">RAND()</f>
        <v>0.430162546994315</v>
      </c>
      <c r="AX708" s="0" t="n">
        <f aca="true">RAND()</f>
        <v>0.494051842025296</v>
      </c>
      <c r="AY708" s="0" t="n">
        <f aca="true">RAND()</f>
        <v>0.46775694697151</v>
      </c>
      <c r="AZ708" s="0" t="n">
        <f aca="true">RAND()</f>
        <v>0.798145583550146</v>
      </c>
    </row>
    <row r="709" customFormat="false" ht="15" hidden="false" customHeight="false" outlineLevel="0" collapsed="false">
      <c r="AK709" s="0" t="n">
        <v>696</v>
      </c>
      <c r="AL709" s="0" t="n">
        <f aca="false">IFERROR(IF(AU709&lt;($AM$6-$AL$6)/($AN$6-$AL$6),$AL$6+SQRT(AU709*($AN$6-$AL$6)*($AM$6-$AL$6)),$AN$6-SQRT((1-AU709)*($AN$6-$AL$6)*($AN$6-$AM$6))),$AM$6)</f>
        <v>4.41431476568935</v>
      </c>
      <c r="AM709" s="0" t="n">
        <f aca="false">IFERROR(IF(AV709&lt;($AM$7-$AL$7)/($AN$7-$AL$7),$AL$7+SQRT(AV709*($AN$7-$AL$7)*($AM$7-$AL$7)),$AN$7-SQRT((1-AV709)*($AN$7-$AL$7)*($AN$7-$AM$7))),$AM$7)</f>
        <v>1.04109452674408</v>
      </c>
      <c r="AN709" s="0" t="n">
        <f aca="false">IFERROR(IF(AW709&lt;($AM$8-$AL$8)/($AN$8-$AL$8),$AL$8+SQRT(AW709*($AN$8-$AL$8)*($AM$8-$AL$8)),$AN$8-SQRT((1-AW709)*($AN$8-$AL$8)*($AN$8-$AM$8))),$AM$8)</f>
        <v>1.11046742165107</v>
      </c>
      <c r="AO709" s="0" t="n">
        <f aca="false">IFERROR(IF(AX709&lt;($AM$9-$AL$9)/($AN$9-$AL$9),$AL$9+SQRT(AX709*($AN$9-$AL$9)*($AM$9-$AL$9)),$AN$9-SQRT((1-AX709)*($AN$9-$AL$9)*($AN$9-$AM$9))),$AM$9)</f>
        <v>1.47545454865825</v>
      </c>
      <c r="AP709" s="0" t="n">
        <f aca="false">IFERROR(IF(AY709&lt;($AM$10-$AL$10)/($AN$10-$AL$10),$AL$10+SQRT(AY709*($AN$10-$AL$10)*($AM$10-$AL$10)),$AN$10-SQRT((1-AY709)*($AN$10-$AL$10)*($AN$10-$AM$10))),$AM$10)</f>
        <v>0.759073097686211</v>
      </c>
      <c r="AQ709" s="0" t="n">
        <f aca="false">IFERROR(IF(AZ709&lt;($AM$11-$AL$11)/($AN$11-$AL$11),$AL$11+SQRT(AZ709*($AN$11-$AL$11)*($AM$11-$AL$11)),$AN$11-SQRT((1-AZ709)*($AN$11-$AL$11)*($AN$11-$AM$11))),$AM$11)</f>
        <v>0.491054702461182</v>
      </c>
      <c r="AR709" s="0" t="n">
        <f aca="false">SUMPRODUCT((B24:B31&lt;=$B$6)*(C24:C31*AM709+D24:D31*AO709*$B$8*AQ709)/(1+AL709/100)^B24:B31)+C32*AM709*AP709/(1+AL709/100)^$B$6</f>
        <v>8426015.0711757</v>
      </c>
      <c r="AS709" s="0" t="n">
        <f aca="false">SUMPRODUCT((K24:K26&lt;=$B$6)*(L24:L26*AN709+M24:M26*AO709*$B$8*AQ709)/(1+AL709/100)^K24:K26)+L27*AN709*AP709/(1+AL709/100)^$B$6</f>
        <v>9213623.85250392</v>
      </c>
      <c r="AT709" s="0" t="n">
        <f aca="false">AS709-AR709</f>
        <v>787608.781328222</v>
      </c>
      <c r="AU709" s="0" t="n">
        <f aca="true">RAND()</f>
        <v>0.665711593453393</v>
      </c>
      <c r="AV709" s="0" t="n">
        <f aca="true">RAND()</f>
        <v>0.612075584388634</v>
      </c>
      <c r="AW709" s="0" t="n">
        <f aca="true">RAND()</f>
        <v>0.826939196260452</v>
      </c>
      <c r="AX709" s="0" t="n">
        <f aca="true">RAND()</f>
        <v>0.816568046317785</v>
      </c>
      <c r="AY709" s="0" t="n">
        <f aca="true">RAND()</f>
        <v>0.268475479778917</v>
      </c>
      <c r="AZ709" s="0" t="n">
        <f aca="true">RAND()</f>
        <v>0.148987344214412</v>
      </c>
    </row>
    <row r="710" customFormat="false" ht="15" hidden="false" customHeight="false" outlineLevel="0" collapsed="false">
      <c r="AK710" s="0" t="n">
        <v>697</v>
      </c>
      <c r="AL710" s="0" t="n">
        <f aca="false">IFERROR(IF(AU710&lt;($AM$6-$AL$6)/($AN$6-$AL$6),$AL$6+SQRT(AU710*($AN$6-$AL$6)*($AM$6-$AL$6)),$AN$6-SQRT((1-AU710)*($AN$6-$AL$6)*($AN$6-$AM$6))),$AM$6)</f>
        <v>3.38175068996223</v>
      </c>
      <c r="AM710" s="0" t="n">
        <f aca="false">IFERROR(IF(AV710&lt;($AM$7-$AL$7)/($AN$7-$AL$7),$AL$7+SQRT(AV710*($AN$7-$AL$7)*($AM$7-$AL$7)),$AN$7-SQRT((1-AV710)*($AN$7-$AL$7)*($AN$7-$AM$7))),$AM$7)</f>
        <v>1.06213661858877</v>
      </c>
      <c r="AN710" s="0" t="n">
        <f aca="false">IFERROR(IF(AW710&lt;($AM$8-$AL$8)/($AN$8-$AL$8),$AL$8+SQRT(AW710*($AN$8-$AL$8)*($AM$8-$AL$8)),$AN$8-SQRT((1-AW710)*($AN$8-$AL$8)*($AN$8-$AM$8))),$AM$8)</f>
        <v>0.960252398694832</v>
      </c>
      <c r="AO710" s="0" t="n">
        <f aca="false">IFERROR(IF(AX710&lt;($AM$9-$AL$9)/($AN$9-$AL$9),$AL$9+SQRT(AX710*($AN$9-$AL$9)*($AM$9-$AL$9)),$AN$9-SQRT((1-AX710)*($AN$9-$AL$9)*($AN$9-$AM$9))),$AM$9)</f>
        <v>1.31499032478159</v>
      </c>
      <c r="AP710" s="0" t="n">
        <f aca="false">IFERROR(IF(AY710&lt;($AM$10-$AL$10)/($AN$10-$AL$10),$AL$10+SQRT(AY710*($AN$10-$AL$10)*($AM$10-$AL$10)),$AN$10-SQRT((1-AY710)*($AN$10-$AL$10)*($AN$10-$AM$10))),$AM$10)</f>
        <v>0.910654083969786</v>
      </c>
      <c r="AQ710" s="0" t="n">
        <f aca="false">IFERROR(IF(AZ710&lt;($AM$11-$AL$11)/($AN$11-$AL$11),$AL$11+SQRT(AZ710*($AN$11-$AL$11)*($AM$11-$AL$11)),$AN$11-SQRT((1-AZ710)*($AN$11-$AL$11)*($AN$11-$AM$11))),$AM$11)</f>
        <v>0.713388264201863</v>
      </c>
      <c r="AR710" s="0" t="n">
        <f aca="false">SUMPRODUCT((B24:B31&lt;=$B$6)*(C24:C31*AM710+D24:D31*AO710*$B$8*AQ710)/(1+AL710/100)^B24:B31)+C32*AM710*AP710/(1+AL710/100)^$B$6</f>
        <v>9123157.84006078</v>
      </c>
      <c r="AS710" s="0" t="n">
        <f aca="false">SUMPRODUCT((K24:K26&lt;=$B$6)*(L24:L26*AN710+M24:M26*AO710*$B$8*AQ710)/(1+AL710/100)^K24:K26)+L27*AN710*AP710/(1+AL710/100)^$B$6</f>
        <v>7822629.29091053</v>
      </c>
      <c r="AT710" s="0" t="n">
        <f aca="false">AS710-AR710</f>
        <v>-1300528.54915025</v>
      </c>
      <c r="AU710" s="0" t="n">
        <f aca="true">RAND()</f>
        <v>0.34541359652056</v>
      </c>
      <c r="AV710" s="0" t="n">
        <f aca="true">RAND()</f>
        <v>0.686287554886582</v>
      </c>
      <c r="AW710" s="0" t="n">
        <f aca="true">RAND()</f>
        <v>0.285342569860527</v>
      </c>
      <c r="AX710" s="0" t="n">
        <f aca="true">RAND()</f>
        <v>0.687174496571446</v>
      </c>
      <c r="AY710" s="0" t="n">
        <f aca="true">RAND()</f>
        <v>0.674547106724256</v>
      </c>
      <c r="AZ710" s="0" t="n">
        <f aca="true">RAND()</f>
        <v>0.664709032256241</v>
      </c>
    </row>
    <row r="711" customFormat="false" ht="15" hidden="false" customHeight="false" outlineLevel="0" collapsed="false">
      <c r="AK711" s="0" t="n">
        <v>698</v>
      </c>
      <c r="AL711" s="0" t="n">
        <f aca="false">IFERROR(IF(AU711&lt;($AM$6-$AL$6)/($AN$6-$AL$6),$AL$6+SQRT(AU711*($AN$6-$AL$6)*($AM$6-$AL$6)),$AN$6-SQRT((1-AU711)*($AN$6-$AL$6)*($AN$6-$AM$6))),$AM$6)</f>
        <v>3.49592700051831</v>
      </c>
      <c r="AM711" s="0" t="n">
        <f aca="false">IFERROR(IF(AV711&lt;($AM$7-$AL$7)/($AN$7-$AL$7),$AL$7+SQRT(AV711*($AN$7-$AL$7)*($AM$7-$AL$7)),$AN$7-SQRT((1-AV711)*($AN$7-$AL$7)*($AN$7-$AM$7))),$AM$7)</f>
        <v>0.95729001827451</v>
      </c>
      <c r="AN711" s="0" t="n">
        <f aca="false">IFERROR(IF(AW711&lt;($AM$8-$AL$8)/($AN$8-$AL$8),$AL$8+SQRT(AW711*($AN$8-$AL$8)*($AM$8-$AL$8)),$AN$8-SQRT((1-AW711)*($AN$8-$AL$8)*($AN$8-$AM$8))),$AM$8)</f>
        <v>1.02447881594152</v>
      </c>
      <c r="AO711" s="0" t="n">
        <f aca="false">IFERROR(IF(AX711&lt;($AM$9-$AL$9)/($AN$9-$AL$9),$AL$9+SQRT(AX711*($AN$9-$AL$9)*($AM$9-$AL$9)),$AN$9-SQRT((1-AX711)*($AN$9-$AL$9)*($AN$9-$AM$9))),$AM$9)</f>
        <v>1.31387523664449</v>
      </c>
      <c r="AP711" s="0" t="n">
        <f aca="false">IFERROR(IF(AY711&lt;($AM$10-$AL$10)/($AN$10-$AL$10),$AL$10+SQRT(AY711*($AN$10-$AL$10)*($AM$10-$AL$10)),$AN$10-SQRT((1-AY711)*($AN$10-$AL$10)*($AN$10-$AM$10))),$AM$10)</f>
        <v>0.817181080893411</v>
      </c>
      <c r="AQ711" s="0" t="n">
        <f aca="false">IFERROR(IF(AZ711&lt;($AM$11-$AL$11)/($AN$11-$AL$11),$AL$11+SQRT(AZ711*($AN$11-$AL$11)*($AM$11-$AL$11)),$AN$11-SQRT((1-AZ711)*($AN$11-$AL$11)*($AN$11-$AM$11))),$AM$11)</f>
        <v>0.583957673165996</v>
      </c>
      <c r="AR711" s="0" t="n">
        <f aca="false">SUMPRODUCT((B24:B31&lt;=$B$6)*(C24:C31*AM711+D24:D31*AO711*$B$8*AQ711)/(1+AL711/100)^B24:B31)+C32*AM711*AP711/(1+AL711/100)^$B$6</f>
        <v>8156024.41865627</v>
      </c>
      <c r="AS711" s="0" t="n">
        <f aca="false">SUMPRODUCT((K24:K26&lt;=$B$6)*(L24:L26*AN711+M24:M26*AO711*$B$8*AQ711)/(1+AL711/100)^K24:K26)+L27*AN711*AP711/(1+AL711/100)^$B$6</f>
        <v>8405346.84885654</v>
      </c>
      <c r="AT711" s="0" t="n">
        <f aca="false">AS711-AR711</f>
        <v>249322.430200265</v>
      </c>
      <c r="AU711" s="0" t="n">
        <f aca="true">RAND()</f>
        <v>0.38607362071517</v>
      </c>
      <c r="AV711" s="0" t="n">
        <f aca="true">RAND()</f>
        <v>0.274890553875508</v>
      </c>
      <c r="AW711" s="0" t="n">
        <f aca="true">RAND()</f>
        <v>0.547912849252118</v>
      </c>
      <c r="AX711" s="0" t="n">
        <f aca="true">RAND()</f>
        <v>0.686155206073566</v>
      </c>
      <c r="AY711" s="0" t="n">
        <f aca="true">RAND()</f>
        <v>0.40241535230685</v>
      </c>
      <c r="AZ711" s="0" t="n">
        <f aca="true">RAND()</f>
        <v>0.329110041427945</v>
      </c>
    </row>
    <row r="712" customFormat="false" ht="15" hidden="false" customHeight="false" outlineLevel="0" collapsed="false">
      <c r="AK712" s="0" t="n">
        <v>699</v>
      </c>
      <c r="AL712" s="0" t="n">
        <f aca="false">IFERROR(IF(AU712&lt;($AM$6-$AL$6)/($AN$6-$AL$6),$AL$6+SQRT(AU712*($AN$6-$AL$6)*($AM$6-$AL$6)),$AN$6-SQRT((1-AU712)*($AN$6-$AL$6)*($AN$6-$AM$6))),$AM$6)</f>
        <v>2.95010921882493</v>
      </c>
      <c r="AM712" s="0" t="n">
        <f aca="false">IFERROR(IF(AV712&lt;($AM$7-$AL$7)/($AN$7-$AL$7),$AL$7+SQRT(AV712*($AN$7-$AL$7)*($AM$7-$AL$7)),$AN$7-SQRT((1-AV712)*($AN$7-$AL$7)*($AN$7-$AM$7))),$AM$7)</f>
        <v>0.897303779980958</v>
      </c>
      <c r="AN712" s="0" t="n">
        <f aca="false">IFERROR(IF(AW712&lt;($AM$8-$AL$8)/($AN$8-$AL$8),$AL$8+SQRT(AW712*($AN$8-$AL$8)*($AM$8-$AL$8)),$AN$8-SQRT((1-AW712)*($AN$8-$AL$8)*($AN$8-$AM$8))),$AM$8)</f>
        <v>0.960195149865971</v>
      </c>
      <c r="AO712" s="0" t="n">
        <f aca="false">IFERROR(IF(AX712&lt;($AM$9-$AL$9)/($AN$9-$AL$9),$AL$9+SQRT(AX712*($AN$9-$AL$9)*($AM$9-$AL$9)),$AN$9-SQRT((1-AX712)*($AN$9-$AL$9)*($AN$9-$AM$9))),$AM$9)</f>
        <v>1.81586418411621</v>
      </c>
      <c r="AP712" s="0" t="n">
        <f aca="false">IFERROR(IF(AY712&lt;($AM$10-$AL$10)/($AN$10-$AL$10),$AL$10+SQRT(AY712*($AN$10-$AL$10)*($AM$10-$AL$10)),$AN$10-SQRT((1-AY712)*($AN$10-$AL$10)*($AN$10-$AM$10))),$AM$10)</f>
        <v>0.87888184700041</v>
      </c>
      <c r="AQ712" s="0" t="n">
        <f aca="false">IFERROR(IF(AZ712&lt;($AM$11-$AL$11)/($AN$11-$AL$11),$AL$11+SQRT(AZ712*($AN$11-$AL$11)*($AM$11-$AL$11)),$AN$11-SQRT((1-AZ712)*($AN$11-$AL$11)*($AN$11-$AM$11))),$AM$11)</f>
        <v>0.620879876455216</v>
      </c>
      <c r="AR712" s="0" t="n">
        <f aca="false">SUMPRODUCT((B24:B31&lt;=$B$6)*(C24:C31*AM712+D24:D31*AO712*$B$8*AQ712)/(1+AL712/100)^B24:B31)+C32*AM712*AP712/(1+AL712/100)^$B$6</f>
        <v>8014040.10899141</v>
      </c>
      <c r="AS712" s="0" t="n">
        <f aca="false">SUMPRODUCT((K24:K26&lt;=$B$6)*(L24:L26*AN712+M24:M26*AO712*$B$8*AQ712)/(1+AL712/100)^K24:K26)+L27*AN712*AP712/(1+AL712/100)^$B$6</f>
        <v>7824287.49780116</v>
      </c>
      <c r="AT712" s="0" t="n">
        <f aca="false">AS712-AR712</f>
        <v>-189752.611190242</v>
      </c>
      <c r="AU712" s="0" t="n">
        <f aca="true">RAND()</f>
        <v>0.180541505539223</v>
      </c>
      <c r="AV712" s="0" t="n">
        <f aca="true">RAND()</f>
        <v>0.105200284428697</v>
      </c>
      <c r="AW712" s="0" t="n">
        <f aca="true">RAND()</f>
        <v>0.285138733784231</v>
      </c>
      <c r="AX712" s="0" t="n">
        <f aca="true">RAND()</f>
        <v>0.977396000872542</v>
      </c>
      <c r="AY712" s="0" t="n">
        <f aca="true">RAND()</f>
        <v>0.574205815945768</v>
      </c>
      <c r="AZ712" s="0" t="n">
        <f aca="true">RAND()</f>
        <v>0.420260796383324</v>
      </c>
    </row>
    <row r="713" customFormat="false" ht="15" hidden="false" customHeight="false" outlineLevel="0" collapsed="false">
      <c r="AK713" s="0" t="n">
        <v>700</v>
      </c>
      <c r="AL713" s="0" t="n">
        <f aca="false">IFERROR(IF(AU713&lt;($AM$6-$AL$6)/($AN$6-$AL$6),$AL$6+SQRT(AU713*($AN$6-$AL$6)*($AM$6-$AL$6)),$AN$6-SQRT((1-AU713)*($AN$6-$AL$6)*($AN$6-$AM$6))),$AM$6)</f>
        <v>3.56976134602098</v>
      </c>
      <c r="AM713" s="0" t="n">
        <f aca="false">IFERROR(IF(AV713&lt;($AM$7-$AL$7)/($AN$7-$AL$7),$AL$7+SQRT(AV713*($AN$7-$AL$7)*($AM$7-$AL$7)),$AN$7-SQRT((1-AV713)*($AN$7-$AL$7)*($AN$7-$AM$7))),$AM$7)</f>
        <v>0.919435262039127</v>
      </c>
      <c r="AN713" s="0" t="n">
        <f aca="false">IFERROR(IF(AW713&lt;($AM$8-$AL$8)/($AN$8-$AL$8),$AL$8+SQRT(AW713*($AN$8-$AL$8)*($AM$8-$AL$8)),$AN$8-SQRT((1-AW713)*($AN$8-$AL$8)*($AN$8-$AM$8))),$AM$8)</f>
        <v>1.09955470530145</v>
      </c>
      <c r="AO713" s="0" t="n">
        <f aca="false">IFERROR(IF(AX713&lt;($AM$9-$AL$9)/($AN$9-$AL$9),$AL$9+SQRT(AX713*($AN$9-$AL$9)*($AM$9-$AL$9)),$AN$9-SQRT((1-AX713)*($AN$9-$AL$9)*($AN$9-$AM$9))),$AM$9)</f>
        <v>0.796041513488651</v>
      </c>
      <c r="AP713" s="0" t="n">
        <f aca="false">IFERROR(IF(AY713&lt;($AM$10-$AL$10)/($AN$10-$AL$10),$AL$10+SQRT(AY713*($AN$10-$AL$10)*($AM$10-$AL$10)),$AN$10-SQRT((1-AY713)*($AN$10-$AL$10)*($AN$10-$AM$10))),$AM$10)</f>
        <v>0.809443778191191</v>
      </c>
      <c r="AQ713" s="0" t="n">
        <f aca="false">IFERROR(IF(AZ713&lt;($AM$11-$AL$11)/($AN$11-$AL$11),$AL$11+SQRT(AZ713*($AN$11-$AL$11)*($AM$11-$AL$11)),$AN$11-SQRT((1-AZ713)*($AN$11-$AL$11)*($AN$11-$AM$11))),$AM$11)</f>
        <v>0.694458191037986</v>
      </c>
      <c r="AR713" s="0" t="n">
        <f aca="false">SUMPRODUCT((B24:B31&lt;=$B$6)*(C24:C31*AM713+D24:D31*AO713*$B$8*AQ713)/(1+AL713/100)^B24:B31)+C32*AM713*AP713/(1+AL713/100)^$B$6</f>
        <v>7748914.61733426</v>
      </c>
      <c r="AS713" s="0" t="n">
        <f aca="false">SUMPRODUCT((K24:K26&lt;=$B$6)*(L24:L26*AN713+M24:M26*AO713*$B$8*AQ713)/(1+AL713/100)^K24:K26)+L27*AN713*AP713/(1+AL713/100)^$B$6</f>
        <v>9006688.59343454</v>
      </c>
      <c r="AT713" s="0" t="n">
        <f aca="false">AS713-AR713</f>
        <v>1257773.97610029</v>
      </c>
      <c r="AU713" s="0" t="n">
        <f aca="true">RAND()</f>
        <v>0.411673138837409</v>
      </c>
      <c r="AV713" s="0" t="n">
        <f aca="true">RAND()</f>
        <v>0.158497575759498</v>
      </c>
      <c r="AW713" s="0" t="n">
        <f aca="true">RAND()</f>
        <v>0.798810784916138</v>
      </c>
      <c r="AX713" s="0" t="n">
        <f aca="true">RAND()</f>
        <v>0.116854103611535</v>
      </c>
      <c r="AY713" s="0" t="n">
        <f aca="true">RAND()</f>
        <v>0.383021807444956</v>
      </c>
      <c r="AZ713" s="0" t="n">
        <f aca="true">RAND()</f>
        <v>0.618955930515185</v>
      </c>
    </row>
    <row r="714" customFormat="false" ht="15" hidden="false" customHeight="false" outlineLevel="0" collapsed="false">
      <c r="AK714" s="0" t="n">
        <v>701</v>
      </c>
      <c r="AL714" s="0" t="n">
        <f aca="false">IFERROR(IF(AU714&lt;($AM$6-$AL$6)/($AN$6-$AL$6),$AL$6+SQRT(AU714*($AN$6-$AL$6)*($AM$6-$AL$6)),$AN$6-SQRT((1-AU714)*($AN$6-$AL$6)*($AN$6-$AM$6))),$AM$6)</f>
        <v>4.48482664581653</v>
      </c>
      <c r="AM714" s="0" t="n">
        <f aca="false">IFERROR(IF(AV714&lt;($AM$7-$AL$7)/($AN$7-$AL$7),$AL$7+SQRT(AV714*($AN$7-$AL$7)*($AM$7-$AL$7)),$AN$7-SQRT((1-AV714)*($AN$7-$AL$7)*($AN$7-$AM$7))),$AM$7)</f>
        <v>1.0541805920592</v>
      </c>
      <c r="AN714" s="0" t="n">
        <f aca="false">IFERROR(IF(AW714&lt;($AM$8-$AL$8)/($AN$8-$AL$8),$AL$8+SQRT(AW714*($AN$8-$AL$8)*($AM$8-$AL$8)),$AN$8-SQRT((1-AW714)*($AN$8-$AL$8)*($AN$8-$AM$8))),$AM$8)</f>
        <v>0.921267033990425</v>
      </c>
      <c r="AO714" s="0" t="n">
        <f aca="false">IFERROR(IF(AX714&lt;($AM$9-$AL$9)/($AN$9-$AL$9),$AL$9+SQRT(AX714*($AN$9-$AL$9)*($AM$9-$AL$9)),$AN$9-SQRT((1-AX714)*($AN$9-$AL$9)*($AN$9-$AM$9))),$AM$9)</f>
        <v>1.12488233017858</v>
      </c>
      <c r="AP714" s="0" t="n">
        <f aca="false">IFERROR(IF(AY714&lt;($AM$10-$AL$10)/($AN$10-$AL$10),$AL$10+SQRT(AY714*($AN$10-$AL$10)*($AM$10-$AL$10)),$AN$10-SQRT((1-AY714)*($AN$10-$AL$10)*($AN$10-$AM$10))),$AM$10)</f>
        <v>0.957945842898685</v>
      </c>
      <c r="AQ714" s="0" t="n">
        <f aca="false">IFERROR(IF(AZ714&lt;($AM$11-$AL$11)/($AN$11-$AL$11),$AL$11+SQRT(AZ714*($AN$11-$AL$11)*($AM$11-$AL$11)),$AN$11-SQRT((1-AZ714)*($AN$11-$AL$11)*($AN$11-$AM$11))),$AM$11)</f>
        <v>0.604972740772146</v>
      </c>
      <c r="AR714" s="0" t="n">
        <f aca="false">SUMPRODUCT((B24:B31&lt;=$B$6)*(C24:C31*AM714+D24:D31*AO714*$B$8*AQ714)/(1+AL714/100)^B24:B31)+C32*AM714*AP714/(1+AL714/100)^$B$6</f>
        <v>8472670.66132099</v>
      </c>
      <c r="AS714" s="0" t="n">
        <f aca="false">SUMPRODUCT((K24:K26&lt;=$B$6)*(L24:L26*AN714+M24:M26*AO714*$B$8*AQ714)/(1+AL714/100)^K24:K26)+L27*AN714*AP714/(1+AL714/100)^$B$6</f>
        <v>7550581.558597</v>
      </c>
      <c r="AT714" s="0" t="n">
        <f aca="false">AS714-AR714</f>
        <v>-922089.102723993</v>
      </c>
      <c r="AU714" s="0" t="n">
        <f aca="true">RAND()</f>
        <v>0.683695149920274</v>
      </c>
      <c r="AV714" s="0" t="n">
        <f aca="true">RAND()</f>
        <v>0.659153417544114</v>
      </c>
      <c r="AW714" s="0" t="n">
        <f aca="true">RAND()</f>
        <v>0.163396594809277</v>
      </c>
      <c r="AX714" s="0" t="n">
        <f aca="true">RAND()</f>
        <v>0.489446042644213</v>
      </c>
      <c r="AY714" s="0" t="n">
        <f aca="true">RAND()</f>
        <v>0.838857580112747</v>
      </c>
      <c r="AZ714" s="0" t="n">
        <f aca="true">RAND()</f>
        <v>0.379626010669692</v>
      </c>
    </row>
    <row r="715" customFormat="false" ht="15" hidden="false" customHeight="false" outlineLevel="0" collapsed="false">
      <c r="AK715" s="0" t="n">
        <v>702</v>
      </c>
      <c r="AL715" s="0" t="n">
        <f aca="false">IFERROR(IF(AU715&lt;($AM$6-$AL$6)/($AN$6-$AL$6),$AL$6+SQRT(AU715*($AN$6-$AL$6)*($AM$6-$AL$6)),$AN$6-SQRT((1-AU715)*($AN$6-$AL$6)*($AN$6-$AM$6))),$AM$6)</f>
        <v>3.86137128240176</v>
      </c>
      <c r="AM715" s="0" t="n">
        <f aca="false">IFERROR(IF(AV715&lt;($AM$7-$AL$7)/($AN$7-$AL$7),$AL$7+SQRT(AV715*($AN$7-$AL$7)*($AM$7-$AL$7)),$AN$7-SQRT((1-AV715)*($AN$7-$AL$7)*($AN$7-$AM$7))),$AM$7)</f>
        <v>1.14907342055724</v>
      </c>
      <c r="AN715" s="0" t="n">
        <f aca="false">IFERROR(IF(AW715&lt;($AM$8-$AL$8)/($AN$8-$AL$8),$AL$8+SQRT(AW715*($AN$8-$AL$8)*($AM$8-$AL$8)),$AN$8-SQRT((1-AW715)*($AN$8-$AL$8)*($AN$8-$AM$8))),$AM$8)</f>
        <v>0.965909126028822</v>
      </c>
      <c r="AO715" s="0" t="n">
        <f aca="false">IFERROR(IF(AX715&lt;($AM$9-$AL$9)/($AN$9-$AL$9),$AL$9+SQRT(AX715*($AN$9-$AL$9)*($AM$9-$AL$9)),$AN$9-SQRT((1-AX715)*($AN$9-$AL$9)*($AN$9-$AM$9))),$AM$9)</f>
        <v>1.48267151257079</v>
      </c>
      <c r="AP715" s="0" t="n">
        <f aca="false">IFERROR(IF(AY715&lt;($AM$10-$AL$10)/($AN$10-$AL$10),$AL$10+SQRT(AY715*($AN$10-$AL$10)*($AM$10-$AL$10)),$AN$10-SQRT((1-AY715)*($AN$10-$AL$10)*($AN$10-$AM$10))),$AM$10)</f>
        <v>0.929345456908822</v>
      </c>
      <c r="AQ715" s="0" t="n">
        <f aca="false">IFERROR(IF(AZ715&lt;($AM$11-$AL$11)/($AN$11-$AL$11),$AL$11+SQRT(AZ715*($AN$11-$AL$11)*($AM$11-$AL$11)),$AN$11-SQRT((1-AZ715)*($AN$11-$AL$11)*($AN$11-$AM$11))),$AM$11)</f>
        <v>0.639501719481267</v>
      </c>
      <c r="AR715" s="0" t="n">
        <f aca="false">SUMPRODUCT((B24:B31&lt;=$B$6)*(C24:C31*AM715+D24:D31*AO715*$B$8*AQ715)/(1+AL715/100)^B24:B31)+C32*AM715*AP715/(1+AL715/100)^$B$6</f>
        <v>9591306.33487918</v>
      </c>
      <c r="AS715" s="0" t="n">
        <f aca="false">SUMPRODUCT((K24:K26&lt;=$B$6)*(L24:L26*AN715+M24:M26*AO715*$B$8*AQ715)/(1+AL715/100)^K24:K26)+L27*AN715*AP715/(1+AL715/100)^$B$6</f>
        <v>7901769.6247049</v>
      </c>
      <c r="AT715" s="0" t="n">
        <f aca="false">AS715-AR715</f>
        <v>-1689536.71017428</v>
      </c>
      <c r="AU715" s="0" t="n">
        <f aca="true">RAND()</f>
        <v>0.507450488653381</v>
      </c>
      <c r="AV715" s="0" t="n">
        <f aca="true">RAND()</f>
        <v>0.909456227217631</v>
      </c>
      <c r="AW715" s="0" t="n">
        <f aca="true">RAND()</f>
        <v>0.305842645551638</v>
      </c>
      <c r="AX715" s="0" t="n">
        <f aca="true">RAND()</f>
        <v>0.821580824062804</v>
      </c>
      <c r="AY715" s="0" t="n">
        <f aca="true">RAND()</f>
        <v>0.737350085472982</v>
      </c>
      <c r="AZ715" s="0" t="n">
        <f aca="true">RAND()</f>
        <v>0.47045476543158</v>
      </c>
    </row>
    <row r="716" customFormat="false" ht="15" hidden="false" customHeight="false" outlineLevel="0" collapsed="false">
      <c r="AK716" s="0" t="n">
        <v>703</v>
      </c>
      <c r="AL716" s="0" t="n">
        <f aca="false">IFERROR(IF(AU716&lt;($AM$6-$AL$6)/($AN$6-$AL$6),$AL$6+SQRT(AU716*($AN$6-$AL$6)*($AM$6-$AL$6)),$AN$6-SQRT((1-AU716)*($AN$6-$AL$6)*($AN$6-$AM$6))),$AM$6)</f>
        <v>3.63927184616789</v>
      </c>
      <c r="AM716" s="0" t="n">
        <f aca="false">IFERROR(IF(AV716&lt;($AM$7-$AL$7)/($AN$7-$AL$7),$AL$7+SQRT(AV716*($AN$7-$AL$7)*($AM$7-$AL$7)),$AN$7-SQRT((1-AV716)*($AN$7-$AL$7)*($AN$7-$AM$7))),$AM$7)</f>
        <v>0.933557856611671</v>
      </c>
      <c r="AN716" s="0" t="n">
        <f aca="false">IFERROR(IF(AW716&lt;($AM$8-$AL$8)/($AN$8-$AL$8),$AL$8+SQRT(AW716*($AN$8-$AL$8)*($AM$8-$AL$8)),$AN$8-SQRT((1-AW716)*($AN$8-$AL$8)*($AN$8-$AM$8))),$AM$8)</f>
        <v>0.903685373382574</v>
      </c>
      <c r="AO716" s="0" t="n">
        <f aca="false">IFERROR(IF(AX716&lt;($AM$9-$AL$9)/($AN$9-$AL$9),$AL$9+SQRT(AX716*($AN$9-$AL$9)*($AM$9-$AL$9)),$AN$9-SQRT((1-AX716)*($AN$9-$AL$9)*($AN$9-$AM$9))),$AM$9)</f>
        <v>0.953700919438542</v>
      </c>
      <c r="AP716" s="0" t="n">
        <f aca="false">IFERROR(IF(AY716&lt;($AM$10-$AL$10)/($AN$10-$AL$10),$AL$10+SQRT(AY716*($AN$10-$AL$10)*($AM$10-$AL$10)),$AN$10-SQRT((1-AY716)*($AN$10-$AL$10)*($AN$10-$AM$10))),$AM$10)</f>
        <v>0.63773028850034</v>
      </c>
      <c r="AQ716" s="0" t="n">
        <f aca="false">IFERROR(IF(AZ716&lt;($AM$11-$AL$11)/($AN$11-$AL$11),$AL$11+SQRT(AZ716*($AN$11-$AL$11)*($AM$11-$AL$11)),$AN$11-SQRT((1-AZ716)*($AN$11-$AL$11)*($AN$11-$AM$11))),$AM$11)</f>
        <v>0.676297298173561</v>
      </c>
      <c r="AR716" s="0" t="n">
        <f aca="false">SUMPRODUCT((B24:B31&lt;=$B$6)*(C24:C31*AM716+D24:D31*AO716*$B$8*AQ716)/(1+AL716/100)^B24:B31)+C32*AM716*AP716/(1+AL716/100)^$B$6</f>
        <v>7877673.58583647</v>
      </c>
      <c r="AS716" s="0" t="n">
        <f aca="false">SUMPRODUCT((K24:K26&lt;=$B$6)*(L24:L26*AN716+M24:M26*AO716*$B$8*AQ716)/(1+AL716/100)^K24:K26)+L27*AN716*AP716/(1+AL716/100)^$B$6</f>
        <v>7538638.71680205</v>
      </c>
      <c r="AT716" s="0" t="n">
        <f aca="false">AS716-AR716</f>
        <v>-339034.869034414</v>
      </c>
      <c r="AU716" s="0" t="n">
        <f aca="true">RAND()</f>
        <v>0.435275313802012</v>
      </c>
      <c r="AV716" s="0" t="n">
        <f aca="true">RAND()</f>
        <v>0.198196678474486</v>
      </c>
      <c r="AW716" s="0" t="n">
        <f aca="true">RAND()</f>
        <v>0.119451740594264</v>
      </c>
      <c r="AX716" s="0" t="n">
        <f aca="true">RAND()</f>
        <v>0.274459365732505</v>
      </c>
      <c r="AY716" s="0" t="n">
        <f aca="true">RAND()</f>
        <v>0.075878529481548</v>
      </c>
      <c r="AZ716" s="0" t="n">
        <f aca="true">RAND()</f>
        <v>0.572312493184748</v>
      </c>
    </row>
    <row r="717" customFormat="false" ht="15" hidden="false" customHeight="false" outlineLevel="0" collapsed="false">
      <c r="AK717" s="0" t="n">
        <v>704</v>
      </c>
      <c r="AL717" s="0" t="n">
        <f aca="false">IFERROR(IF(AU717&lt;($AM$6-$AL$6)/($AN$6-$AL$6),$AL$6+SQRT(AU717*($AN$6-$AL$6)*($AM$6-$AL$6)),$AN$6-SQRT((1-AU717)*($AN$6-$AL$6)*($AN$6-$AM$6))),$AM$6)</f>
        <v>2.93199426023509</v>
      </c>
      <c r="AM717" s="0" t="n">
        <f aca="false">IFERROR(IF(AV717&lt;($AM$7-$AL$7)/($AN$7-$AL$7),$AL$7+SQRT(AV717*($AN$7-$AL$7)*($AM$7-$AL$7)),$AN$7-SQRT((1-AV717)*($AN$7-$AL$7)*($AN$7-$AM$7))),$AM$7)</f>
        <v>0.88915350326354</v>
      </c>
      <c r="AN717" s="0" t="n">
        <f aca="false">IFERROR(IF(AW717&lt;($AM$8-$AL$8)/($AN$8-$AL$8),$AL$8+SQRT(AW717*($AN$8-$AL$8)*($AM$8-$AL$8)),$AN$8-SQRT((1-AW717)*($AN$8-$AL$8)*($AN$8-$AM$8))),$AM$8)</f>
        <v>1.06499483288952</v>
      </c>
      <c r="AO717" s="0" t="n">
        <f aca="false">IFERROR(IF(AX717&lt;($AM$9-$AL$9)/($AN$9-$AL$9),$AL$9+SQRT(AX717*($AN$9-$AL$9)*($AM$9-$AL$9)),$AN$9-SQRT((1-AX717)*($AN$9-$AL$9)*($AN$9-$AM$9))),$AM$9)</f>
        <v>1.63733842290308</v>
      </c>
      <c r="AP717" s="0" t="n">
        <f aca="false">IFERROR(IF(AY717&lt;($AM$10-$AL$10)/($AN$10-$AL$10),$AL$10+SQRT(AY717*($AN$10-$AL$10)*($AM$10-$AL$10)),$AN$10-SQRT((1-AY717)*($AN$10-$AL$10)*($AN$10-$AM$10))),$AM$10)</f>
        <v>0.724918171046702</v>
      </c>
      <c r="AQ717" s="0" t="n">
        <f aca="false">IFERROR(IF(AZ717&lt;($AM$11-$AL$11)/($AN$11-$AL$11),$AL$11+SQRT(AZ717*($AN$11-$AL$11)*($AM$11-$AL$11)),$AN$11-SQRT((1-AZ717)*($AN$11-$AL$11)*($AN$11-$AM$11))),$AM$11)</f>
        <v>0.69649160458054</v>
      </c>
      <c r="AR717" s="0" t="n">
        <f aca="false">SUMPRODUCT((B24:B31&lt;=$B$6)*(C24:C31*AM717+D24:D31*AO717*$B$8*AQ717)/(1+AL717/100)^B24:B31)+C32*AM717*AP717/(1+AL717/100)^$B$6</f>
        <v>7974017.3740984</v>
      </c>
      <c r="AS717" s="0" t="n">
        <f aca="false">SUMPRODUCT((K24:K26&lt;=$B$6)*(L24:L26*AN717+M24:M26*AO717*$B$8*AQ717)/(1+AL717/100)^K24:K26)+L27*AN717*AP717/(1+AL717/100)^$B$6</f>
        <v>8807942.22312577</v>
      </c>
      <c r="AT717" s="0" t="n">
        <f aca="false">AS717-AR717</f>
        <v>833924.849027376</v>
      </c>
      <c r="AU717" s="0" t="n">
        <f aca="true">RAND()</f>
        <v>0.17372266022223</v>
      </c>
      <c r="AV717" s="0" t="n">
        <f aca="true">RAND()</f>
        <v>0.0883149682684675</v>
      </c>
      <c r="AW717" s="0" t="n">
        <f aca="true">RAND()</f>
        <v>0.695760783488191</v>
      </c>
      <c r="AX717" s="0" t="n">
        <f aca="true">RAND()</f>
        <v>0.912317720331716</v>
      </c>
      <c r="AY717" s="0" t="n">
        <f aca="true">RAND()</f>
        <v>0.202352734667975</v>
      </c>
      <c r="AZ717" s="0" t="n">
        <f aca="true">RAND()</f>
        <v>0.624010832285326</v>
      </c>
    </row>
    <row r="718" customFormat="false" ht="15" hidden="false" customHeight="false" outlineLevel="0" collapsed="false">
      <c r="AK718" s="0" t="n">
        <v>705</v>
      </c>
      <c r="AL718" s="0" t="n">
        <f aca="false">IFERROR(IF(AU718&lt;($AM$6-$AL$6)/($AN$6-$AL$6),$AL$6+SQRT(AU718*($AN$6-$AL$6)*($AM$6-$AL$6)),$AN$6-SQRT((1-AU718)*($AN$6-$AL$6)*($AN$6-$AM$6))),$AM$6)</f>
        <v>3.45499393597167</v>
      </c>
      <c r="AM718" s="0" t="n">
        <f aca="false">IFERROR(IF(AV718&lt;($AM$7-$AL$7)/($AN$7-$AL$7),$AL$7+SQRT(AV718*($AN$7-$AL$7)*($AM$7-$AL$7)),$AN$7-SQRT((1-AV718)*($AN$7-$AL$7)*($AN$7-$AM$7))),$AM$7)</f>
        <v>0.986411835278702</v>
      </c>
      <c r="AN718" s="0" t="n">
        <f aca="false">IFERROR(IF(AW718&lt;($AM$8-$AL$8)/($AN$8-$AL$8),$AL$8+SQRT(AW718*($AN$8-$AL$8)*($AM$8-$AL$8)),$AN$8-SQRT((1-AW718)*($AN$8-$AL$8)*($AN$8-$AM$8))),$AM$8)</f>
        <v>1.05275699079145</v>
      </c>
      <c r="AO718" s="0" t="n">
        <f aca="false">IFERROR(IF(AX718&lt;($AM$9-$AL$9)/($AN$9-$AL$9),$AL$9+SQRT(AX718*($AN$9-$AL$9)*($AM$9-$AL$9)),$AN$9-SQRT((1-AX718)*($AN$9-$AL$9)*($AN$9-$AM$9))),$AM$9)</f>
        <v>1.40845246030457</v>
      </c>
      <c r="AP718" s="0" t="n">
        <f aca="false">IFERROR(IF(AY718&lt;($AM$10-$AL$10)/($AN$10-$AL$10),$AL$10+SQRT(AY718*($AN$10-$AL$10)*($AM$10-$AL$10)),$AN$10-SQRT((1-AY718)*($AN$10-$AL$10)*($AN$10-$AM$10))),$AM$10)</f>
        <v>0.588141167251403</v>
      </c>
      <c r="AQ718" s="0" t="n">
        <f aca="false">IFERROR(IF(AZ718&lt;($AM$11-$AL$11)/($AN$11-$AL$11),$AL$11+SQRT(AZ718*($AN$11-$AL$11)*($AM$11-$AL$11)),$AN$11-SQRT((1-AZ718)*($AN$11-$AL$11)*($AN$11-$AM$11))),$AM$11)</f>
        <v>0.620445970180716</v>
      </c>
      <c r="AR718" s="0" t="n">
        <f aca="false">SUMPRODUCT((B24:B31&lt;=$B$6)*(C24:C31*AM718+D24:D31*AO718*$B$8*AQ718)/(1+AL718/100)^B24:B31)+C32*AM718*AP718/(1+AL718/100)^$B$6</f>
        <v>8471408.61649031</v>
      </c>
      <c r="AS718" s="0" t="n">
        <f aca="false">SUMPRODUCT((K24:K26&lt;=$B$6)*(L24:L26*AN718+M24:M26*AO718*$B$8*AQ718)/(1+AL718/100)^K24:K26)+L27*AN718*AP718/(1+AL718/100)^$B$6</f>
        <v>8825612.20009848</v>
      </c>
      <c r="AT718" s="0" t="n">
        <f aca="false">AS718-AR718</f>
        <v>354203.583608171</v>
      </c>
      <c r="AU718" s="0" t="n">
        <f aca="true">RAND()</f>
        <v>0.37164660030012</v>
      </c>
      <c r="AV718" s="0" t="n">
        <f aca="true">RAND()</f>
        <v>0.386104137021933</v>
      </c>
      <c r="AW718" s="0" t="n">
        <f aca="true">RAND()</f>
        <v>0.654179513940931</v>
      </c>
      <c r="AX718" s="0" t="n">
        <f aca="true">RAND()</f>
        <v>0.766714338853523</v>
      </c>
      <c r="AY718" s="0" t="n">
        <f aca="true">RAND()</f>
        <v>0.0310754614577591</v>
      </c>
      <c r="AZ718" s="0" t="n">
        <f aca="true">RAND()</f>
        <v>0.419124978796165</v>
      </c>
    </row>
    <row r="719" customFormat="false" ht="15" hidden="false" customHeight="false" outlineLevel="0" collapsed="false">
      <c r="AK719" s="0" t="n">
        <v>706</v>
      </c>
      <c r="AL719" s="0" t="n">
        <f aca="false">IFERROR(IF(AU719&lt;($AM$6-$AL$6)/($AN$6-$AL$6),$AL$6+SQRT(AU719*($AN$6-$AL$6)*($AM$6-$AL$6)),$AN$6-SQRT((1-AU719)*($AN$6-$AL$6)*($AN$6-$AM$6))),$AM$6)</f>
        <v>5.30697425307509</v>
      </c>
      <c r="AM719" s="0" t="n">
        <f aca="false">IFERROR(IF(AV719&lt;($AM$7-$AL$7)/($AN$7-$AL$7),$AL$7+SQRT(AV719*($AN$7-$AL$7)*($AM$7-$AL$7)),$AN$7-SQRT((1-AV719)*($AN$7-$AL$7)*($AN$7-$AM$7))),$AM$7)</f>
        <v>1.15024164176045</v>
      </c>
      <c r="AN719" s="0" t="n">
        <f aca="false">IFERROR(IF(AW719&lt;($AM$8-$AL$8)/($AN$8-$AL$8),$AL$8+SQRT(AW719*($AN$8-$AL$8)*($AM$8-$AL$8)),$AN$8-SQRT((1-AW719)*($AN$8-$AL$8)*($AN$8-$AM$8))),$AM$8)</f>
        <v>0.877911282302673</v>
      </c>
      <c r="AO719" s="0" t="n">
        <f aca="false">IFERROR(IF(AX719&lt;($AM$9-$AL$9)/($AN$9-$AL$9),$AL$9+SQRT(AX719*($AN$9-$AL$9)*($AM$9-$AL$9)),$AN$9-SQRT((1-AX719)*($AN$9-$AL$9)*($AN$9-$AM$9))),$AM$9)</f>
        <v>1.39240845038567</v>
      </c>
      <c r="AP719" s="0" t="n">
        <f aca="false">IFERROR(IF(AY719&lt;($AM$10-$AL$10)/($AN$10-$AL$10),$AL$10+SQRT(AY719*($AN$10-$AL$10)*($AM$10-$AL$10)),$AN$10-SQRT((1-AY719)*($AN$10-$AL$10)*($AN$10-$AM$10))),$AM$10)</f>
        <v>0.691636985513079</v>
      </c>
      <c r="AQ719" s="0" t="n">
        <f aca="false">IFERROR(IF(AZ719&lt;($AM$11-$AL$11)/($AN$11-$AL$11),$AL$11+SQRT(AZ719*($AN$11-$AL$11)*($AM$11-$AL$11)),$AN$11-SQRT((1-AZ719)*($AN$11-$AL$11)*($AN$11-$AM$11))),$AM$11)</f>
        <v>0.634625869007586</v>
      </c>
      <c r="AR719" s="0" t="n">
        <f aca="false">SUMPRODUCT((B24:B31&lt;=$B$6)*(C24:C31*AM719+D24:D31*AO719*$B$8*AQ719)/(1+AL719/100)^B24:B31)+C32*AM719*AP719/(1+AL719/100)^$B$6</f>
        <v>8952761.25688899</v>
      </c>
      <c r="AS719" s="0" t="n">
        <f aca="false">SUMPRODUCT((K24:K26&lt;=$B$6)*(L24:L26*AN719+M24:M26*AO719*$B$8*AQ719)/(1+AL719/100)^K24:K26)+L27*AN719*AP719/(1+AL719/100)^$B$6</f>
        <v>7367826.12023959</v>
      </c>
      <c r="AT719" s="0" t="n">
        <f aca="false">AS719-AR719</f>
        <v>-1584935.13664939</v>
      </c>
      <c r="AU719" s="0" t="n">
        <f aca="true">RAND()</f>
        <v>0.856683191012468</v>
      </c>
      <c r="AV719" s="0" t="n">
        <f aca="true">RAND()</f>
        <v>0.911540177434218</v>
      </c>
      <c r="AW719" s="0" t="n">
        <f aca="true">RAND()</f>
        <v>0.0674463101116311</v>
      </c>
      <c r="AX719" s="0" t="n">
        <f aca="true">RAND()</f>
        <v>0.753888339224838</v>
      </c>
      <c r="AY719" s="0" t="n">
        <f aca="true">RAND()</f>
        <v>0.14689893686616</v>
      </c>
      <c r="AZ719" s="0" t="n">
        <f aca="true">RAND()</f>
        <v>0.457038662077885</v>
      </c>
    </row>
    <row r="720" customFormat="false" ht="15" hidden="false" customHeight="false" outlineLevel="0" collapsed="false">
      <c r="AK720" s="0" t="n">
        <v>707</v>
      </c>
      <c r="AL720" s="0" t="n">
        <f aca="false">IFERROR(IF(AU720&lt;($AM$6-$AL$6)/($AN$6-$AL$6),$AL$6+SQRT(AU720*($AN$6-$AL$6)*($AM$6-$AL$6)),$AN$6-SQRT((1-AU720)*($AN$6-$AL$6)*($AN$6-$AM$6))),$AM$6)</f>
        <v>3.45865163612168</v>
      </c>
      <c r="AM720" s="0" t="n">
        <f aca="false">IFERROR(IF(AV720&lt;($AM$7-$AL$7)/($AN$7-$AL$7),$AL$7+SQRT(AV720*($AN$7-$AL$7)*($AM$7-$AL$7)),$AN$7-SQRT((1-AV720)*($AN$7-$AL$7)*($AN$7-$AM$7))),$AM$7)</f>
        <v>0.990734556771004</v>
      </c>
      <c r="AN720" s="0" t="n">
        <f aca="false">IFERROR(IF(AW720&lt;($AM$8-$AL$8)/($AN$8-$AL$8),$AL$8+SQRT(AW720*($AN$8-$AL$8)*($AM$8-$AL$8)),$AN$8-SQRT((1-AW720)*($AN$8-$AL$8)*($AN$8-$AM$8))),$AM$8)</f>
        <v>0.949455273435967</v>
      </c>
      <c r="AO720" s="0" t="n">
        <f aca="false">IFERROR(IF(AX720&lt;($AM$9-$AL$9)/($AN$9-$AL$9),$AL$9+SQRT(AX720*($AN$9-$AL$9)*($AM$9-$AL$9)),$AN$9-SQRT((1-AX720)*($AN$9-$AL$9)*($AN$9-$AM$9))),$AM$9)</f>
        <v>1.05148086932259</v>
      </c>
      <c r="AP720" s="0" t="n">
        <f aca="false">IFERROR(IF(AY720&lt;($AM$10-$AL$10)/($AN$10-$AL$10),$AL$10+SQRT(AY720*($AN$10-$AL$10)*($AM$10-$AL$10)),$AN$10-SQRT((1-AY720)*($AN$10-$AL$10)*($AN$10-$AM$10))),$AM$10)</f>
        <v>0.972257906689788</v>
      </c>
      <c r="AQ720" s="0" t="n">
        <f aca="false">IFERROR(IF(AZ720&lt;($AM$11-$AL$11)/($AN$11-$AL$11),$AL$11+SQRT(AZ720*($AN$11-$AL$11)*($AM$11-$AL$11)),$AN$11-SQRT((1-AZ720)*($AN$11-$AL$11)*($AN$11-$AM$11))),$AM$11)</f>
        <v>0.626116221310511</v>
      </c>
      <c r="AR720" s="0" t="n">
        <f aca="false">SUMPRODUCT((B24:B31&lt;=$B$6)*(C24:C31*AM720+D24:D31*AO720*$B$8*AQ720)/(1+AL720/100)^B24:B31)+C32*AM720*AP720/(1+AL720/100)^$B$6</f>
        <v>8403039.3965579</v>
      </c>
      <c r="AS720" s="0" t="n">
        <f aca="false">SUMPRODUCT((K24:K26&lt;=$B$6)*(L24:L26*AN720+M24:M26*AO720*$B$8*AQ720)/(1+AL720/100)^K24:K26)+L27*AN720*AP720/(1+AL720/100)^$B$6</f>
        <v>7669571.01560096</v>
      </c>
      <c r="AT720" s="0" t="n">
        <f aca="false">AS720-AR720</f>
        <v>-733468.380956941</v>
      </c>
      <c r="AU720" s="0" t="n">
        <f aca="true">RAND()</f>
        <v>0.372942588282817</v>
      </c>
      <c r="AV720" s="0" t="n">
        <f aca="true">RAND()</f>
        <v>0.404218568295903</v>
      </c>
      <c r="AW720" s="0" t="n">
        <f aca="true">RAND()</f>
        <v>0.248187541753551</v>
      </c>
      <c r="AX720" s="0" t="n">
        <f aca="true">RAND()</f>
        <v>0.400207639159313</v>
      </c>
      <c r="AY720" s="0" t="n">
        <f aca="true">RAND()</f>
        <v>0.892110121724082</v>
      </c>
      <c r="AZ720" s="0" t="n">
        <f aca="true">RAND()</f>
        <v>0.434088937966719</v>
      </c>
    </row>
    <row r="721" customFormat="false" ht="15" hidden="false" customHeight="false" outlineLevel="0" collapsed="false">
      <c r="AK721" s="0" t="n">
        <v>708</v>
      </c>
      <c r="AL721" s="0" t="n">
        <f aca="false">IFERROR(IF(AU721&lt;($AM$6-$AL$6)/($AN$6-$AL$6),$AL$6+SQRT(AU721*($AN$6-$AL$6)*($AM$6-$AL$6)),$AN$6-SQRT((1-AU721)*($AN$6-$AL$6)*($AN$6-$AM$6))),$AM$6)</f>
        <v>2.80690470995208</v>
      </c>
      <c r="AM721" s="0" t="n">
        <f aca="false">IFERROR(IF(AV721&lt;($AM$7-$AL$7)/($AN$7-$AL$7),$AL$7+SQRT(AV721*($AN$7-$AL$7)*($AM$7-$AL$7)),$AN$7-SQRT((1-AV721)*($AN$7-$AL$7)*($AN$7-$AM$7))),$AM$7)</f>
        <v>0.936167255713982</v>
      </c>
      <c r="AN721" s="0" t="n">
        <f aca="false">IFERROR(IF(AW721&lt;($AM$8-$AL$8)/($AN$8-$AL$8),$AL$8+SQRT(AW721*($AN$8-$AL$8)*($AM$8-$AL$8)),$AN$8-SQRT((1-AW721)*($AN$8-$AL$8)*($AN$8-$AM$8))),$AM$8)</f>
        <v>0.961278880262643</v>
      </c>
      <c r="AO721" s="0" t="n">
        <f aca="false">IFERROR(IF(AX721&lt;($AM$9-$AL$9)/($AN$9-$AL$9),$AL$9+SQRT(AX721*($AN$9-$AL$9)*($AM$9-$AL$9)),$AN$9-SQRT((1-AX721)*($AN$9-$AL$9)*($AN$9-$AM$9))),$AM$9)</f>
        <v>1.26044530907748</v>
      </c>
      <c r="AP721" s="0" t="n">
        <f aca="false">IFERROR(IF(AY721&lt;($AM$10-$AL$10)/($AN$10-$AL$10),$AL$10+SQRT(AY721*($AN$10-$AL$10)*($AM$10-$AL$10)),$AN$10-SQRT((1-AY721)*($AN$10-$AL$10)*($AN$10-$AM$10))),$AM$10)</f>
        <v>0.806874567872232</v>
      </c>
      <c r="AQ721" s="0" t="n">
        <f aca="false">IFERROR(IF(AZ721&lt;($AM$11-$AL$11)/($AN$11-$AL$11),$AL$11+SQRT(AZ721*($AN$11-$AL$11)*($AM$11-$AL$11)),$AN$11-SQRT((1-AZ721)*($AN$11-$AL$11)*($AN$11-$AM$11))),$AM$11)</f>
        <v>0.730237708087798</v>
      </c>
      <c r="AR721" s="0" t="n">
        <f aca="false">SUMPRODUCT((B24:B31&lt;=$B$6)*(C24:C31*AM721+D24:D31*AO721*$B$8*AQ721)/(1+AL721/100)^B24:B31)+C32*AM721*AP721/(1+AL721/100)^$B$6</f>
        <v>8361885.05268541</v>
      </c>
      <c r="AS721" s="0" t="n">
        <f aca="false">SUMPRODUCT((K24:K26&lt;=$B$6)*(L24:L26*AN721+M24:M26*AO721*$B$8*AQ721)/(1+AL721/100)^K24:K26)+L27*AN721*AP721/(1+AL721/100)^$B$6</f>
        <v>7855655.54601282</v>
      </c>
      <c r="AT721" s="0" t="n">
        <f aca="false">AS721-AR721</f>
        <v>-506229.506672581</v>
      </c>
      <c r="AU721" s="0" t="n">
        <f aca="true">RAND()</f>
        <v>0.130219042188569</v>
      </c>
      <c r="AV721" s="0" t="n">
        <f aca="true">RAND()</f>
        <v>0.206016905874189</v>
      </c>
      <c r="AW721" s="0" t="n">
        <f aca="true">RAND()</f>
        <v>0.289009746875243</v>
      </c>
      <c r="AX721" s="0" t="n">
        <f aca="true">RAND()</f>
        <v>0.635372572756331</v>
      </c>
      <c r="AY721" s="0" t="n">
        <f aca="true">RAND()</f>
        <v>0.376688001627075</v>
      </c>
      <c r="AZ721" s="0" t="n">
        <f aca="true">RAND()</f>
        <v>0.70297267698888</v>
      </c>
    </row>
    <row r="722" customFormat="false" ht="15" hidden="false" customHeight="false" outlineLevel="0" collapsed="false">
      <c r="AK722" s="0" t="n">
        <v>709</v>
      </c>
      <c r="AL722" s="0" t="n">
        <f aca="false">IFERROR(IF(AU722&lt;($AM$6-$AL$6)/($AN$6-$AL$6),$AL$6+SQRT(AU722*($AN$6-$AL$6)*($AM$6-$AL$6)),$AN$6-SQRT((1-AU722)*($AN$6-$AL$6)*($AN$6-$AM$6))),$AM$6)</f>
        <v>2.79588814942421</v>
      </c>
      <c r="AM722" s="0" t="n">
        <f aca="false">IFERROR(IF(AV722&lt;($AM$7-$AL$7)/($AN$7-$AL$7),$AL$7+SQRT(AV722*($AN$7-$AL$7)*($AM$7-$AL$7)),$AN$7-SQRT((1-AV722)*($AN$7-$AL$7)*($AN$7-$AM$7))),$AM$7)</f>
        <v>0.992529132317708</v>
      </c>
      <c r="AN722" s="0" t="n">
        <f aca="false">IFERROR(IF(AW722&lt;($AM$8-$AL$8)/($AN$8-$AL$8),$AL$8+SQRT(AW722*($AN$8-$AL$8)*($AM$8-$AL$8)),$AN$8-SQRT((1-AW722)*($AN$8-$AL$8)*($AN$8-$AM$8))),$AM$8)</f>
        <v>1.01064090108593</v>
      </c>
      <c r="AO722" s="0" t="n">
        <f aca="false">IFERROR(IF(AX722&lt;($AM$9-$AL$9)/($AN$9-$AL$9),$AL$9+SQRT(AX722*($AN$9-$AL$9)*($AM$9-$AL$9)),$AN$9-SQRT((1-AX722)*($AN$9-$AL$9)*($AN$9-$AM$9))),$AM$9)</f>
        <v>0.646535811220991</v>
      </c>
      <c r="AP722" s="0" t="n">
        <f aca="false">IFERROR(IF(AY722&lt;($AM$10-$AL$10)/($AN$10-$AL$10),$AL$10+SQRT(AY722*($AN$10-$AL$10)*($AM$10-$AL$10)),$AN$10-SQRT((1-AY722)*($AN$10-$AL$10)*($AN$10-$AM$10))),$AM$10)</f>
        <v>0.878742718719247</v>
      </c>
      <c r="AQ722" s="0" t="n">
        <f aca="false">IFERROR(IF(AZ722&lt;($AM$11-$AL$11)/($AN$11-$AL$11),$AL$11+SQRT(AZ722*($AN$11-$AL$11)*($AM$11-$AL$11)),$AN$11-SQRT((1-AZ722)*($AN$11-$AL$11)*($AN$11-$AM$11))),$AM$11)</f>
        <v>0.712794948995714</v>
      </c>
      <c r="AR722" s="0" t="n">
        <f aca="false">SUMPRODUCT((B24:B31&lt;=$B$6)*(C24:C31*AM722+D24:D31*AO722*$B$8*AQ722)/(1+AL722/100)^B24:B31)+C32*AM722*AP722/(1+AL722/100)^$B$6</f>
        <v>8696162.10019907</v>
      </c>
      <c r="AS722" s="0" t="n">
        <f aca="false">SUMPRODUCT((K24:K26&lt;=$B$6)*(L24:L26*AN722+M24:M26*AO722*$B$8*AQ722)/(1+AL722/100)^K24:K26)+L27*AN722*AP722/(1+AL722/100)^$B$6</f>
        <v>8128943.06990732</v>
      </c>
      <c r="AT722" s="0" t="n">
        <f aca="false">AS722-AR722</f>
        <v>-567219.030291749</v>
      </c>
      <c r="AU722" s="0" t="n">
        <f aca="true">RAND()</f>
        <v>0.12668758927878</v>
      </c>
      <c r="AV722" s="0" t="n">
        <f aca="true">RAND()</f>
        <v>0.411860742122327</v>
      </c>
      <c r="AW722" s="0" t="n">
        <f aca="true">RAND()</f>
        <v>0.490730860151492</v>
      </c>
      <c r="AX722" s="0" t="n">
        <f aca="true">RAND()</f>
        <v>0.0286303252935917</v>
      </c>
      <c r="AY722" s="0" t="n">
        <f aca="true">RAND()</f>
        <v>0.573784187931385</v>
      </c>
      <c r="AZ722" s="0" t="n">
        <f aca="true">RAND()</f>
        <v>0.663319423173981</v>
      </c>
    </row>
    <row r="723" customFormat="false" ht="15" hidden="false" customHeight="false" outlineLevel="0" collapsed="false">
      <c r="AK723" s="0" t="n">
        <v>710</v>
      </c>
      <c r="AL723" s="0" t="n">
        <f aca="false">IFERROR(IF(AU723&lt;($AM$6-$AL$6)/($AN$6-$AL$6),$AL$6+SQRT(AU723*($AN$6-$AL$6)*($AM$6-$AL$6)),$AN$6-SQRT((1-AU723)*($AN$6-$AL$6)*($AN$6-$AM$6))),$AM$6)</f>
        <v>3.8342376000527</v>
      </c>
      <c r="AM723" s="0" t="n">
        <f aca="false">IFERROR(IF(AV723&lt;($AM$7-$AL$7)/($AN$7-$AL$7),$AL$7+SQRT(AV723*($AN$7-$AL$7)*($AM$7-$AL$7)),$AN$7-SQRT((1-AV723)*($AN$7-$AL$7)*($AN$7-$AM$7))),$AM$7)</f>
        <v>0.96425631435237</v>
      </c>
      <c r="AN723" s="0" t="n">
        <f aca="false">IFERROR(IF(AW723&lt;($AM$8-$AL$8)/($AN$8-$AL$8),$AL$8+SQRT(AW723*($AN$8-$AL$8)*($AM$8-$AL$8)),$AN$8-SQRT((1-AW723)*($AN$8-$AL$8)*($AN$8-$AM$8))),$AM$8)</f>
        <v>1.12535323884876</v>
      </c>
      <c r="AO723" s="0" t="n">
        <f aca="false">IFERROR(IF(AX723&lt;($AM$9-$AL$9)/($AN$9-$AL$9),$AL$9+SQRT(AX723*($AN$9-$AL$9)*($AM$9-$AL$9)),$AN$9-SQRT((1-AX723)*($AN$9-$AL$9)*($AN$9-$AM$9))),$AM$9)</f>
        <v>1.35891783742007</v>
      </c>
      <c r="AP723" s="0" t="n">
        <f aca="false">IFERROR(IF(AY723&lt;($AM$10-$AL$10)/($AN$10-$AL$10),$AL$10+SQRT(AY723*($AN$10-$AL$10)*($AM$10-$AL$10)),$AN$10-SQRT((1-AY723)*($AN$10-$AL$10)*($AN$10-$AM$10))),$AM$10)</f>
        <v>0.694094665635376</v>
      </c>
      <c r="AQ723" s="0" t="n">
        <f aca="false">IFERROR(IF(AZ723&lt;($AM$11-$AL$11)/($AN$11-$AL$11),$AL$11+SQRT(AZ723*($AN$11-$AL$11)*($AM$11-$AL$11)),$AN$11-SQRT((1-AZ723)*($AN$11-$AL$11)*($AN$11-$AM$11))),$AM$11)</f>
        <v>0.529151049742064</v>
      </c>
      <c r="AR723" s="0" t="n">
        <f aca="false">SUMPRODUCT((B24:B31&lt;=$B$6)*(C24:C31*AM723+D24:D31*AO723*$B$8*AQ723)/(1+AL723/100)^B24:B31)+C32*AM723*AP723/(1+AL723/100)^$B$6</f>
        <v>8060188.70721294</v>
      </c>
      <c r="AS723" s="0" t="n">
        <f aca="false">SUMPRODUCT((K24:K26&lt;=$B$6)*(L24:L26*AN723+M24:M26*AO723*$B$8*AQ723)/(1+AL723/100)^K24:K26)+L27*AN723*AP723/(1+AL723/100)^$B$6</f>
        <v>9346097.50484338</v>
      </c>
      <c r="AT723" s="0" t="n">
        <f aca="false">AS723-AR723</f>
        <v>1285908.79763044</v>
      </c>
      <c r="AU723" s="0" t="n">
        <f aca="true">RAND()</f>
        <v>0.498897421353994</v>
      </c>
      <c r="AV723" s="0" t="n">
        <f aca="true">RAND()</f>
        <v>0.299779297829162</v>
      </c>
      <c r="AW723" s="0" t="n">
        <f aca="true">RAND()</f>
        <v>0.861894977195598</v>
      </c>
      <c r="AX723" s="0" t="n">
        <f aca="true">RAND()</f>
        <v>0.726009107214561</v>
      </c>
      <c r="AY723" s="0" t="n">
        <f aca="true">RAND()</f>
        <v>0.150690956912433</v>
      </c>
      <c r="AZ723" s="0" t="n">
        <f aca="true">RAND()</f>
        <v>0.21432736162404</v>
      </c>
    </row>
    <row r="724" customFormat="false" ht="15" hidden="false" customHeight="false" outlineLevel="0" collapsed="false">
      <c r="AK724" s="0" t="n">
        <v>711</v>
      </c>
      <c r="AL724" s="0" t="n">
        <f aca="false">IFERROR(IF(AU724&lt;($AM$6-$AL$6)/($AN$6-$AL$6),$AL$6+SQRT(AU724*($AN$6-$AL$6)*($AM$6-$AL$6)),$AN$6-SQRT((1-AU724)*($AN$6-$AL$6)*($AN$6-$AM$6))),$AM$6)</f>
        <v>6.48708481711641</v>
      </c>
      <c r="AM724" s="0" t="n">
        <f aca="false">IFERROR(IF(AV724&lt;($AM$7-$AL$7)/($AN$7-$AL$7),$AL$7+SQRT(AV724*($AN$7-$AL$7)*($AM$7-$AL$7)),$AN$7-SQRT((1-AV724)*($AN$7-$AL$7)*($AN$7-$AM$7))),$AM$7)</f>
        <v>0.84691827006582</v>
      </c>
      <c r="AN724" s="0" t="n">
        <f aca="false">IFERROR(IF(AW724&lt;($AM$8-$AL$8)/($AN$8-$AL$8),$AL$8+SQRT(AW724*($AN$8-$AL$8)*($AM$8-$AL$8)),$AN$8-SQRT((1-AW724)*($AN$8-$AL$8)*($AN$8-$AM$8))),$AM$8)</f>
        <v>1.08975726709416</v>
      </c>
      <c r="AO724" s="0" t="n">
        <f aca="false">IFERROR(IF(AX724&lt;($AM$9-$AL$9)/($AN$9-$AL$9),$AL$9+SQRT(AX724*($AN$9-$AL$9)*($AM$9-$AL$9)),$AN$9-SQRT((1-AX724)*($AN$9-$AL$9)*($AN$9-$AM$9))),$AM$9)</f>
        <v>0.556721698446734</v>
      </c>
      <c r="AP724" s="0" t="n">
        <f aca="false">IFERROR(IF(AY724&lt;($AM$10-$AL$10)/($AN$10-$AL$10),$AL$10+SQRT(AY724*($AN$10-$AL$10)*($AM$10-$AL$10)),$AN$10-SQRT((1-AY724)*($AN$10-$AL$10)*($AN$10-$AM$10))),$AM$10)</f>
        <v>0.901872916975854</v>
      </c>
      <c r="AQ724" s="0" t="n">
        <f aca="false">IFERROR(IF(AZ724&lt;($AM$11-$AL$11)/($AN$11-$AL$11),$AL$11+SQRT(AZ724*($AN$11-$AL$11)*($AM$11-$AL$11)),$AN$11-SQRT((1-AZ724)*($AN$11-$AL$11)*($AN$11-$AM$11))),$AM$11)</f>
        <v>0.684508242418011</v>
      </c>
      <c r="AR724" s="0" t="n">
        <f aca="false">SUMPRODUCT((B24:B31&lt;=$B$6)*(C24:C31*AM724+D24:D31*AO724*$B$8*AQ724)/(1+AL724/100)^B24:B31)+C32*AM724*AP724/(1+AL724/100)^$B$6</f>
        <v>6221292.72318957</v>
      </c>
      <c r="AS724" s="0" t="n">
        <f aca="false">SUMPRODUCT((K24:K26&lt;=$B$6)*(L24:L26*AN724+M24:M26*AO724*$B$8*AQ724)/(1+AL724/100)^K24:K26)+L27*AN724*AP724/(1+AL724/100)^$B$6</f>
        <v>9058613.71362812</v>
      </c>
      <c r="AT724" s="0" t="n">
        <f aca="false">AS724-AR724</f>
        <v>2837320.99043856</v>
      </c>
      <c r="AU724" s="0" t="n">
        <f aca="true">RAND()</f>
        <v>0.986845900758375</v>
      </c>
      <c r="AV724" s="0" t="n">
        <f aca="true">RAND()</f>
        <v>0.0244591562885474</v>
      </c>
      <c r="AW724" s="0" t="n">
        <f aca="true">RAND()</f>
        <v>0.771753480452158</v>
      </c>
      <c r="AX724" s="0" t="n">
        <f aca="true">RAND()</f>
        <v>0.00428980143290955</v>
      </c>
      <c r="AY724" s="0" t="n">
        <f aca="true">RAND()</f>
        <v>0.646007365594726</v>
      </c>
      <c r="AZ724" s="0" t="n">
        <f aca="true">RAND()</f>
        <v>0.59373449346052</v>
      </c>
    </row>
    <row r="725" customFormat="false" ht="15" hidden="false" customHeight="false" outlineLevel="0" collapsed="false">
      <c r="AK725" s="0" t="n">
        <v>712</v>
      </c>
      <c r="AL725" s="0" t="n">
        <f aca="false">IFERROR(IF(AU725&lt;($AM$6-$AL$6)/($AN$6-$AL$6),$AL$6+SQRT(AU725*($AN$6-$AL$6)*($AM$6-$AL$6)),$AN$6-SQRT((1-AU725)*($AN$6-$AL$6)*($AN$6-$AM$6))),$AM$6)</f>
        <v>4.39529997131133</v>
      </c>
      <c r="AM725" s="0" t="n">
        <f aca="false">IFERROR(IF(AV725&lt;($AM$7-$AL$7)/($AN$7-$AL$7),$AL$7+SQRT(AV725*($AN$7-$AL$7)*($AM$7-$AL$7)),$AN$7-SQRT((1-AV725)*($AN$7-$AL$7)*($AN$7-$AM$7))),$AM$7)</f>
        <v>1.01005455163743</v>
      </c>
      <c r="AN725" s="0" t="n">
        <f aca="false">IFERROR(IF(AW725&lt;($AM$8-$AL$8)/($AN$8-$AL$8),$AL$8+SQRT(AW725*($AN$8-$AL$8)*($AM$8-$AL$8)),$AN$8-SQRT((1-AW725)*($AN$8-$AL$8)*($AN$8-$AM$8))),$AM$8)</f>
        <v>1.08917843836699</v>
      </c>
      <c r="AO725" s="0" t="n">
        <f aca="false">IFERROR(IF(AX725&lt;($AM$9-$AL$9)/($AN$9-$AL$9),$AL$9+SQRT(AX725*($AN$9-$AL$9)*($AM$9-$AL$9)),$AN$9-SQRT((1-AX725)*($AN$9-$AL$9)*($AN$9-$AM$9))),$AM$9)</f>
        <v>1.18534198496958</v>
      </c>
      <c r="AP725" s="0" t="n">
        <f aca="false">IFERROR(IF(AY725&lt;($AM$10-$AL$10)/($AN$10-$AL$10),$AL$10+SQRT(AY725*($AN$10-$AL$10)*($AM$10-$AL$10)),$AN$10-SQRT((1-AY725)*($AN$10-$AL$10)*($AN$10-$AM$10))),$AM$10)</f>
        <v>0.793815288056706</v>
      </c>
      <c r="AQ725" s="0" t="n">
        <f aca="false">IFERROR(IF(AZ725&lt;($AM$11-$AL$11)/($AN$11-$AL$11),$AL$11+SQRT(AZ725*($AN$11-$AL$11)*($AM$11-$AL$11)),$AN$11-SQRT((1-AZ725)*($AN$11-$AL$11)*($AN$11-$AM$11))),$AM$11)</f>
        <v>0.410252097106039</v>
      </c>
      <c r="AR725" s="0" t="n">
        <f aca="false">SUMPRODUCT((B24:B31&lt;=$B$6)*(C24:C31*AM725+D24:D31*AO725*$B$8*AQ725)/(1+AL725/100)^B24:B31)+C32*AM725*AP725/(1+AL725/100)^$B$6</f>
        <v>8124227.99024778</v>
      </c>
      <c r="AS725" s="0" t="n">
        <f aca="false">SUMPRODUCT((K24:K26&lt;=$B$6)*(L24:L26*AN725+M24:M26*AO725*$B$8*AQ725)/(1+AL725/100)^K24:K26)+L27*AN725*AP725/(1+AL725/100)^$B$6</f>
        <v>8994914.55920822</v>
      </c>
      <c r="AT725" s="0" t="n">
        <f aca="false">AS725-AR725</f>
        <v>870686.568960444</v>
      </c>
      <c r="AU725" s="0" t="n">
        <f aca="true">RAND()</f>
        <v>0.660776888027462</v>
      </c>
      <c r="AV725" s="0" t="n">
        <f aca="true">RAND()</f>
        <v>0.488232727200762</v>
      </c>
      <c r="AW725" s="0" t="n">
        <f aca="true">RAND()</f>
        <v>0.770101558345957</v>
      </c>
      <c r="AX725" s="0" t="n">
        <f aca="true">RAND()</f>
        <v>0.557554879031131</v>
      </c>
      <c r="AY725" s="0" t="n">
        <f aca="true">RAND()</f>
        <v>0.34530969398338</v>
      </c>
      <c r="AZ725" s="0" t="n">
        <f aca="true">RAND()</f>
        <v>0.0496143874133859</v>
      </c>
    </row>
    <row r="726" customFormat="false" ht="15" hidden="false" customHeight="false" outlineLevel="0" collapsed="false">
      <c r="AK726" s="0" t="n">
        <v>713</v>
      </c>
      <c r="AL726" s="0" t="n">
        <f aca="false">IFERROR(IF(AU726&lt;($AM$6-$AL$6)/($AN$6-$AL$6),$AL$6+SQRT(AU726*($AN$6-$AL$6)*($AM$6-$AL$6)),$AN$6-SQRT((1-AU726)*($AN$6-$AL$6)*($AN$6-$AM$6))),$AM$6)</f>
        <v>3.56862330552163</v>
      </c>
      <c r="AM726" s="0" t="n">
        <f aca="false">IFERROR(IF(AV726&lt;($AM$7-$AL$7)/($AN$7-$AL$7),$AL$7+SQRT(AV726*($AN$7-$AL$7)*($AM$7-$AL$7)),$AN$7-SQRT((1-AV726)*($AN$7-$AL$7)*($AN$7-$AM$7))),$AM$7)</f>
        <v>1.16285149941429</v>
      </c>
      <c r="AN726" s="0" t="n">
        <f aca="false">IFERROR(IF(AW726&lt;($AM$8-$AL$8)/($AN$8-$AL$8),$AL$8+SQRT(AW726*($AN$8-$AL$8)*($AM$8-$AL$8)),$AN$8-SQRT((1-AW726)*($AN$8-$AL$8)*($AN$8-$AM$8))),$AM$8)</f>
        <v>1.04793212354779</v>
      </c>
      <c r="AO726" s="0" t="n">
        <f aca="false">IFERROR(IF(AX726&lt;($AM$9-$AL$9)/($AN$9-$AL$9),$AL$9+SQRT(AX726*($AN$9-$AL$9)*($AM$9-$AL$9)),$AN$9-SQRT((1-AX726)*($AN$9-$AL$9)*($AN$9-$AM$9))),$AM$9)</f>
        <v>0.808558832878366</v>
      </c>
      <c r="AP726" s="0" t="n">
        <f aca="false">IFERROR(IF(AY726&lt;($AM$10-$AL$10)/($AN$10-$AL$10),$AL$10+SQRT(AY726*($AN$10-$AL$10)*($AM$10-$AL$10)),$AN$10-SQRT((1-AY726)*($AN$10-$AL$10)*($AN$10-$AM$10))),$AM$10)</f>
        <v>0.913050703270037</v>
      </c>
      <c r="AQ726" s="0" t="n">
        <f aca="false">IFERROR(IF(AZ726&lt;($AM$11-$AL$11)/($AN$11-$AL$11),$AL$11+SQRT(AZ726*($AN$11-$AL$11)*($AM$11-$AL$11)),$AN$11-SQRT((1-AZ726)*($AN$11-$AL$11)*($AN$11-$AM$11))),$AM$11)</f>
        <v>0.543292909948991</v>
      </c>
      <c r="AR726" s="0" t="n">
        <f aca="false">SUMPRODUCT((B24:B31&lt;=$B$6)*(C24:C31*AM726+D24:D31*AO726*$B$8*AQ726)/(1+AL726/100)^B24:B31)+C32*AM726*AP726/(1+AL726/100)^$B$6</f>
        <v>9714029.03327709</v>
      </c>
      <c r="AS726" s="0" t="n">
        <f aca="false">SUMPRODUCT((K24:K26&lt;=$B$6)*(L24:L26*AN726+M24:M26*AO726*$B$8*AQ726)/(1+AL726/100)^K24:K26)+L27*AN726*AP726/(1+AL726/100)^$B$6</f>
        <v>8495013.9151915</v>
      </c>
      <c r="AT726" s="0" t="n">
        <f aca="false">AS726-AR726</f>
        <v>-1219015.11808559</v>
      </c>
      <c r="AU726" s="0" t="n">
        <f aca="true">RAND()</f>
        <v>0.411282699029535</v>
      </c>
      <c r="AV726" s="0" t="n">
        <f aca="true">RAND()</f>
        <v>0.932490123072557</v>
      </c>
      <c r="AW726" s="0" t="n">
        <f aca="true">RAND()</f>
        <v>0.637053984943045</v>
      </c>
      <c r="AX726" s="0" t="n">
        <f aca="true">RAND()</f>
        <v>0.126944737796346</v>
      </c>
      <c r="AY726" s="0" t="n">
        <f aca="true">RAND()</f>
        <v>0.68244353388749</v>
      </c>
      <c r="AZ726" s="0" t="n">
        <f aca="true">RAND()</f>
        <v>0.241597714414073</v>
      </c>
    </row>
    <row r="727" customFormat="false" ht="15" hidden="false" customHeight="false" outlineLevel="0" collapsed="false">
      <c r="AK727" s="0" t="n">
        <v>714</v>
      </c>
      <c r="AL727" s="0" t="n">
        <f aca="false">IFERROR(IF(AU727&lt;($AM$6-$AL$6)/($AN$6-$AL$6),$AL$6+SQRT(AU727*($AN$6-$AL$6)*($AM$6-$AL$6)),$AN$6-SQRT((1-AU727)*($AN$6-$AL$6)*($AN$6-$AM$6))),$AM$6)</f>
        <v>5.29121536701479</v>
      </c>
      <c r="AM727" s="0" t="n">
        <f aca="false">IFERROR(IF(AV727&lt;($AM$7-$AL$7)/($AN$7-$AL$7),$AL$7+SQRT(AV727*($AN$7-$AL$7)*($AM$7-$AL$7)),$AN$7-SQRT((1-AV727)*($AN$7-$AL$7)*($AN$7-$AM$7))),$AM$7)</f>
        <v>0.900295500446581</v>
      </c>
      <c r="AN727" s="0" t="n">
        <f aca="false">IFERROR(IF(AW727&lt;($AM$8-$AL$8)/($AN$8-$AL$8),$AL$8+SQRT(AW727*($AN$8-$AL$8)*($AM$8-$AL$8)),$AN$8-SQRT((1-AW727)*($AN$8-$AL$8)*($AN$8-$AM$8))),$AM$8)</f>
        <v>0.882353456099668</v>
      </c>
      <c r="AO727" s="0" t="n">
        <f aca="false">IFERROR(IF(AX727&lt;($AM$9-$AL$9)/($AN$9-$AL$9),$AL$9+SQRT(AX727*($AN$9-$AL$9)*($AM$9-$AL$9)),$AN$9-SQRT((1-AX727)*($AN$9-$AL$9)*($AN$9-$AM$9))),$AM$9)</f>
        <v>0.874037048578257</v>
      </c>
      <c r="AP727" s="0" t="n">
        <f aca="false">IFERROR(IF(AY727&lt;($AM$10-$AL$10)/($AN$10-$AL$10),$AL$10+SQRT(AY727*($AN$10-$AL$10)*($AM$10-$AL$10)),$AN$10-SQRT((1-AY727)*($AN$10-$AL$10)*($AN$10-$AM$10))),$AM$10)</f>
        <v>0.972770856624371</v>
      </c>
      <c r="AQ727" s="0" t="n">
        <f aca="false">IFERROR(IF(AZ727&lt;($AM$11-$AL$11)/($AN$11-$AL$11),$AL$11+SQRT(AZ727*($AN$11-$AL$11)*($AM$11-$AL$11)),$AN$11-SQRT((1-AZ727)*($AN$11-$AL$11)*($AN$11-$AM$11))),$AM$11)</f>
        <v>0.443396542596074</v>
      </c>
      <c r="AR727" s="0" t="n">
        <f aca="false">SUMPRODUCT((B24:B31&lt;=$B$6)*(C24:C31*AM727+D24:D31*AO727*$B$8*AQ727)/(1+AL727/100)^B24:B31)+C32*AM727*AP727/(1+AL727/100)^$B$6</f>
        <v>6927764.88643663</v>
      </c>
      <c r="AS727" s="0" t="n">
        <f aca="false">SUMPRODUCT((K24:K26&lt;=$B$6)*(L24:L26*AN727+M24:M26*AO727*$B$8*AQ727)/(1+AL727/100)^K24:K26)+L27*AN727*AP727/(1+AL727/100)^$B$6</f>
        <v>7258955.73798087</v>
      </c>
      <c r="AT727" s="0" t="n">
        <f aca="false">AS727-AR727</f>
        <v>331190.851544241</v>
      </c>
      <c r="AU727" s="0" t="n">
        <f aca="true">RAND()</f>
        <v>0.85400275390368</v>
      </c>
      <c r="AV727" s="0" t="n">
        <f aca="true">RAND()</f>
        <v>0.111768748998111</v>
      </c>
      <c r="AW727" s="0" t="n">
        <f aca="true">RAND()</f>
        <v>0.0753565747951099</v>
      </c>
      <c r="AX727" s="0" t="n">
        <f aca="true">RAND()</f>
        <v>0.186538284945511</v>
      </c>
      <c r="AY727" s="0" t="n">
        <f aca="true">RAND()</f>
        <v>0.894049131493366</v>
      </c>
      <c r="AZ727" s="0" t="n">
        <f aca="true">RAND()</f>
        <v>0.0839288507286028</v>
      </c>
    </row>
    <row r="728" customFormat="false" ht="15" hidden="false" customHeight="false" outlineLevel="0" collapsed="false">
      <c r="AK728" s="0" t="n">
        <v>715</v>
      </c>
      <c r="AL728" s="0" t="n">
        <f aca="false">IFERROR(IF(AU728&lt;($AM$6-$AL$6)/($AN$6-$AL$6),$AL$6+SQRT(AU728*($AN$6-$AL$6)*($AM$6-$AL$6)),$AN$6-SQRT((1-AU728)*($AN$6-$AL$6)*($AN$6-$AM$6))),$AM$6)</f>
        <v>3.85255466202063</v>
      </c>
      <c r="AM728" s="0" t="n">
        <f aca="false">IFERROR(IF(AV728&lt;($AM$7-$AL$7)/($AN$7-$AL$7),$AL$7+SQRT(AV728*($AN$7-$AL$7)*($AM$7-$AL$7)),$AN$7-SQRT((1-AV728)*($AN$7-$AL$7)*($AN$7-$AM$7))),$AM$7)</f>
        <v>0.879841610703318</v>
      </c>
      <c r="AN728" s="0" t="n">
        <f aca="false">IFERROR(IF(AW728&lt;($AM$8-$AL$8)/($AN$8-$AL$8),$AL$8+SQRT(AW728*($AN$8-$AL$8)*($AM$8-$AL$8)),$AN$8-SQRT((1-AW728)*($AN$8-$AL$8)*($AN$8-$AM$8))),$AM$8)</f>
        <v>0.972561314045494</v>
      </c>
      <c r="AO728" s="0" t="n">
        <f aca="false">IFERROR(IF(AX728&lt;($AM$9-$AL$9)/($AN$9-$AL$9),$AL$9+SQRT(AX728*($AN$9-$AL$9)*($AM$9-$AL$9)),$AN$9-SQRT((1-AX728)*($AN$9-$AL$9)*($AN$9-$AM$9))),$AM$9)</f>
        <v>1.31343998377739</v>
      </c>
      <c r="AP728" s="0" t="n">
        <f aca="false">IFERROR(IF(AY728&lt;($AM$10-$AL$10)/($AN$10-$AL$10),$AL$10+SQRT(AY728*($AN$10-$AL$10)*($AM$10-$AL$10)),$AN$10-SQRT((1-AY728)*($AN$10-$AL$10)*($AN$10-$AM$10))),$AM$10)</f>
        <v>0.655166603298928</v>
      </c>
      <c r="AQ728" s="0" t="n">
        <f aca="false">IFERROR(IF(AZ728&lt;($AM$11-$AL$11)/($AN$11-$AL$11),$AL$11+SQRT(AZ728*($AN$11-$AL$11)*($AM$11-$AL$11)),$AN$11-SQRT((1-AZ728)*($AN$11-$AL$11)*($AN$11-$AM$11))),$AM$11)</f>
        <v>0.825021660783302</v>
      </c>
      <c r="AR728" s="0" t="n">
        <f aca="false">SUMPRODUCT((B24:B31&lt;=$B$6)*(C24:C31*AM728+D24:D31*AO728*$B$8*AQ728)/(1+AL728/100)^B24:B31)+C32*AM728*AP728/(1+AL728/100)^$B$6</f>
        <v>7468737.37183526</v>
      </c>
      <c r="AS728" s="0" t="n">
        <f aca="false">SUMPRODUCT((K24:K26&lt;=$B$6)*(L24:L26*AN728+M24:M26*AO728*$B$8*AQ728)/(1+AL728/100)^K24:K26)+L27*AN728*AP728/(1+AL728/100)^$B$6</f>
        <v>8148170.27020063</v>
      </c>
      <c r="AT728" s="0" t="n">
        <f aca="false">AS728-AR728</f>
        <v>679432.898365373</v>
      </c>
      <c r="AU728" s="0" t="n">
        <f aca="true">RAND()</f>
        <v>0.504679392221597</v>
      </c>
      <c r="AV728" s="0" t="n">
        <f aca="true">RAND()</f>
        <v>0.0708298088855576</v>
      </c>
      <c r="AW728" s="0" t="n">
        <f aca="true">RAND()</f>
        <v>0.330860078945641</v>
      </c>
      <c r="AX728" s="0" t="n">
        <f aca="true">RAND()</f>
        <v>0.68575689608294</v>
      </c>
      <c r="AY728" s="0" t="n">
        <f aca="true">RAND()</f>
        <v>0.0963066991173071</v>
      </c>
      <c r="AZ728" s="0" t="n">
        <f aca="true">RAND()</f>
        <v>0.875030942061087</v>
      </c>
    </row>
    <row r="729" customFormat="false" ht="15" hidden="false" customHeight="false" outlineLevel="0" collapsed="false">
      <c r="AK729" s="0" t="n">
        <v>716</v>
      </c>
      <c r="AL729" s="0" t="n">
        <f aca="false">IFERROR(IF(AU729&lt;($AM$6-$AL$6)/($AN$6-$AL$6),$AL$6+SQRT(AU729*($AN$6-$AL$6)*($AM$6-$AL$6)),$AN$6-SQRT((1-AU729)*($AN$6-$AL$6)*($AN$6-$AM$6))),$AM$6)</f>
        <v>4.29234941162534</v>
      </c>
      <c r="AM729" s="0" t="n">
        <f aca="false">IFERROR(IF(AV729&lt;($AM$7-$AL$7)/($AN$7-$AL$7),$AL$7+SQRT(AV729*($AN$7-$AL$7)*($AM$7-$AL$7)),$AN$7-SQRT((1-AV729)*($AN$7-$AL$7)*($AN$7-$AM$7))),$AM$7)</f>
        <v>1.10311745382403</v>
      </c>
      <c r="AN729" s="0" t="n">
        <f aca="false">IFERROR(IF(AW729&lt;($AM$8-$AL$8)/($AN$8-$AL$8),$AL$8+SQRT(AW729*($AN$8-$AL$8)*($AM$8-$AL$8)),$AN$8-SQRT((1-AW729)*($AN$8-$AL$8)*($AN$8-$AM$8))),$AM$8)</f>
        <v>0.824110275578517</v>
      </c>
      <c r="AO729" s="0" t="n">
        <f aca="false">IFERROR(IF(AX729&lt;($AM$9-$AL$9)/($AN$9-$AL$9),$AL$9+SQRT(AX729*($AN$9-$AL$9)*($AM$9-$AL$9)),$AN$9-SQRT((1-AX729)*($AN$9-$AL$9)*($AN$9-$AM$9))),$AM$9)</f>
        <v>1.33264564799405</v>
      </c>
      <c r="AP729" s="0" t="n">
        <f aca="false">IFERROR(IF(AY729&lt;($AM$10-$AL$10)/($AN$10-$AL$10),$AL$10+SQRT(AY729*($AN$10-$AL$10)*($AM$10-$AL$10)),$AN$10-SQRT((1-AY729)*($AN$10-$AL$10)*($AN$10-$AM$10))),$AM$10)</f>
        <v>0.678558295019675</v>
      </c>
      <c r="AQ729" s="0" t="n">
        <f aca="false">IFERROR(IF(AZ729&lt;($AM$11-$AL$11)/($AN$11-$AL$11),$AL$11+SQRT(AZ729*($AN$11-$AL$11)*($AM$11-$AL$11)),$AN$11-SQRT((1-AZ729)*($AN$11-$AL$11)*($AN$11-$AM$11))),$AM$11)</f>
        <v>0.865411694809926</v>
      </c>
      <c r="AR729" s="0" t="n">
        <f aca="false">SUMPRODUCT((B24:B31&lt;=$B$6)*(C24:C31*AM729+D24:D31*AO729*$B$8*AQ729)/(1+AL729/100)^B24:B31)+C32*AM729*AP729/(1+AL729/100)^$B$6</f>
        <v>9090062.70280075</v>
      </c>
      <c r="AS729" s="0" t="n">
        <f aca="false">SUMPRODUCT((K24:K26&lt;=$B$6)*(L24:L26*AN729+M24:M26*AO729*$B$8*AQ729)/(1+AL729/100)^K24:K26)+L27*AN729*AP729/(1+AL729/100)^$B$6</f>
        <v>6925234.70900283</v>
      </c>
      <c r="AT729" s="0" t="n">
        <f aca="false">AS729-AR729</f>
        <v>-2164827.99379792</v>
      </c>
      <c r="AU729" s="0" t="n">
        <f aca="true">RAND()</f>
        <v>0.633431414563718</v>
      </c>
      <c r="AV729" s="0" t="n">
        <f aca="true">RAND()</f>
        <v>0.808226823367692</v>
      </c>
      <c r="AW729" s="0" t="n">
        <f aca="true">RAND()</f>
        <v>0.00645894876080019</v>
      </c>
      <c r="AX729" s="0" t="n">
        <f aca="true">RAND()</f>
        <v>0.70309211257248</v>
      </c>
      <c r="AY729" s="0" t="n">
        <f aca="true">RAND()</f>
        <v>0.127532258881334</v>
      </c>
      <c r="AZ729" s="0" t="n">
        <f aca="true">RAND()</f>
        <v>0.92606525757577</v>
      </c>
    </row>
    <row r="730" customFormat="false" ht="15" hidden="false" customHeight="false" outlineLevel="0" collapsed="false">
      <c r="AK730" s="0" t="n">
        <v>717</v>
      </c>
      <c r="AL730" s="0" t="n">
        <f aca="false">IFERROR(IF(AU730&lt;($AM$6-$AL$6)/($AN$6-$AL$6),$AL$6+SQRT(AU730*($AN$6-$AL$6)*($AM$6-$AL$6)),$AN$6-SQRT((1-AU730)*($AN$6-$AL$6)*($AN$6-$AM$6))),$AM$6)</f>
        <v>3.42995535066996</v>
      </c>
      <c r="AM730" s="0" t="n">
        <f aca="false">IFERROR(IF(AV730&lt;($AM$7-$AL$7)/($AN$7-$AL$7),$AL$7+SQRT(AV730*($AN$7-$AL$7)*($AM$7-$AL$7)),$AN$7-SQRT((1-AV730)*($AN$7-$AL$7)*($AN$7-$AM$7))),$AM$7)</f>
        <v>0.991647783614692</v>
      </c>
      <c r="AN730" s="0" t="n">
        <f aca="false">IFERROR(IF(AW730&lt;($AM$8-$AL$8)/($AN$8-$AL$8),$AL$8+SQRT(AW730*($AN$8-$AL$8)*($AM$8-$AL$8)),$AN$8-SQRT((1-AW730)*($AN$8-$AL$8)*($AN$8-$AM$8))),$AM$8)</f>
        <v>1.13021377980058</v>
      </c>
      <c r="AO730" s="0" t="n">
        <f aca="false">IFERROR(IF(AX730&lt;($AM$9-$AL$9)/($AN$9-$AL$9),$AL$9+SQRT(AX730*($AN$9-$AL$9)*($AM$9-$AL$9)),$AN$9-SQRT((1-AX730)*($AN$9-$AL$9)*($AN$9-$AM$9))),$AM$9)</f>
        <v>1.36019471947878</v>
      </c>
      <c r="AP730" s="0" t="n">
        <f aca="false">IFERROR(IF(AY730&lt;($AM$10-$AL$10)/($AN$10-$AL$10),$AL$10+SQRT(AY730*($AN$10-$AL$10)*($AM$10-$AL$10)),$AN$10-SQRT((1-AY730)*($AN$10-$AL$10)*($AN$10-$AM$10))),$AM$10)</f>
        <v>0.988096321471108</v>
      </c>
      <c r="AQ730" s="0" t="n">
        <f aca="false">IFERROR(IF(AZ730&lt;($AM$11-$AL$11)/($AN$11-$AL$11),$AL$11+SQRT(AZ730*($AN$11-$AL$11)*($AM$11-$AL$11)),$AN$11-SQRT((1-AZ730)*($AN$11-$AL$11)*($AN$11-$AM$11))),$AM$11)</f>
        <v>0.740183987932874</v>
      </c>
      <c r="AR730" s="0" t="n">
        <f aca="false">SUMPRODUCT((B24:B31&lt;=$B$6)*(C24:C31*AM730+D24:D31*AO730*$B$8*AQ730)/(1+AL730/100)^B24:B31)+C32*AM730*AP730/(1+AL730/100)^$B$6</f>
        <v>8524851.04500937</v>
      </c>
      <c r="AS730" s="0" t="n">
        <f aca="false">SUMPRODUCT((K24:K26&lt;=$B$6)*(L24:L26*AN730+M24:M26*AO730*$B$8*AQ730)/(1+AL730/100)^K24:K26)+L27*AN730*AP730/(1+AL730/100)^$B$6</f>
        <v>9135665.68928345</v>
      </c>
      <c r="AT730" s="0" t="n">
        <f aca="false">AS730-AR730</f>
        <v>610814.64427408</v>
      </c>
      <c r="AU730" s="0" t="n">
        <f aca="true">RAND()</f>
        <v>0.362739060089497</v>
      </c>
      <c r="AV730" s="0" t="n">
        <f aca="true">RAND()</f>
        <v>0.408098588493599</v>
      </c>
      <c r="AW730" s="0" t="n">
        <f aca="true">RAND()</f>
        <v>0.872455657336317</v>
      </c>
      <c r="AX730" s="0" t="n">
        <f aca="true">RAND()</f>
        <v>0.727099468678106</v>
      </c>
      <c r="AY730" s="0" t="n">
        <f aca="true">RAND()</f>
        <v>0.952952076134509</v>
      </c>
      <c r="AZ730" s="0" t="n">
        <f aca="true">RAND()</f>
        <v>0.724471999483816</v>
      </c>
    </row>
    <row r="731" customFormat="false" ht="15" hidden="false" customHeight="false" outlineLevel="0" collapsed="false">
      <c r="AK731" s="0" t="n">
        <v>718</v>
      </c>
      <c r="AL731" s="0" t="n">
        <f aca="false">IFERROR(IF(AU731&lt;($AM$6-$AL$6)/($AN$6-$AL$6),$AL$6+SQRT(AU731*($AN$6-$AL$6)*($AM$6-$AL$6)),$AN$6-SQRT((1-AU731)*($AN$6-$AL$6)*($AN$6-$AM$6))),$AM$6)</f>
        <v>2.55959766284513</v>
      </c>
      <c r="AM731" s="0" t="n">
        <f aca="false">IFERROR(IF(AV731&lt;($AM$7-$AL$7)/($AN$7-$AL$7),$AL$7+SQRT(AV731*($AN$7-$AL$7)*($AM$7-$AL$7)),$AN$7-SQRT((1-AV731)*($AN$7-$AL$7)*($AN$7-$AM$7))),$AM$7)</f>
        <v>1.03671520096288</v>
      </c>
      <c r="AN731" s="0" t="n">
        <f aca="false">IFERROR(IF(AW731&lt;($AM$8-$AL$8)/($AN$8-$AL$8),$AL$8+SQRT(AW731*($AN$8-$AL$8)*($AM$8-$AL$8)),$AN$8-SQRT((1-AW731)*($AN$8-$AL$8)*($AN$8-$AM$8))),$AM$8)</f>
        <v>1.026323812291</v>
      </c>
      <c r="AO731" s="0" t="n">
        <f aca="false">IFERROR(IF(AX731&lt;($AM$9-$AL$9)/($AN$9-$AL$9),$AL$9+SQRT(AX731*($AN$9-$AL$9)*($AM$9-$AL$9)),$AN$9-SQRT((1-AX731)*($AN$9-$AL$9)*($AN$9-$AM$9))),$AM$9)</f>
        <v>0.942111633881753</v>
      </c>
      <c r="AP731" s="0" t="n">
        <f aca="false">IFERROR(IF(AY731&lt;($AM$10-$AL$10)/($AN$10-$AL$10),$AL$10+SQRT(AY731*($AN$10-$AL$10)*($AM$10-$AL$10)),$AN$10-SQRT((1-AY731)*($AN$10-$AL$10)*($AN$10-$AM$10))),$AM$10)</f>
        <v>0.949152664758508</v>
      </c>
      <c r="AQ731" s="0" t="n">
        <f aca="false">IFERROR(IF(AZ731&lt;($AM$11-$AL$11)/($AN$11-$AL$11),$AL$11+SQRT(AZ731*($AN$11-$AL$11)*($AM$11-$AL$11)),$AN$11-SQRT((1-AZ731)*($AN$11-$AL$11)*($AN$11-$AM$11))),$AM$11)</f>
        <v>0.703860197394966</v>
      </c>
      <c r="AR731" s="0" t="n">
        <f aca="false">SUMPRODUCT((B24:B31&lt;=$B$6)*(C24:C31*AM731+D24:D31*AO731*$B$8*AQ731)/(1+AL731/100)^B24:B31)+C32*AM731*AP731/(1+AL731/100)^$B$6</f>
        <v>9266567.81119707</v>
      </c>
      <c r="AS731" s="0" t="n">
        <f aca="false">SUMPRODUCT((K24:K26&lt;=$B$6)*(L24:L26*AN731+M24:M26*AO731*$B$8*AQ731)/(1+AL731/100)^K24:K26)+L27*AN731*AP731/(1+AL731/100)^$B$6</f>
        <v>8174906.00265</v>
      </c>
      <c r="AT731" s="0" t="n">
        <f aca="false">AS731-AR731</f>
        <v>-1091661.80854707</v>
      </c>
      <c r="AU731" s="0" t="n">
        <f aca="true">RAND()</f>
        <v>0.0626299088523453</v>
      </c>
      <c r="AV731" s="0" t="n">
        <f aca="true">RAND()</f>
        <v>0.595640839997309</v>
      </c>
      <c r="AW731" s="0" t="n">
        <f aca="true">RAND()</f>
        <v>0.555279671573038</v>
      </c>
      <c r="AX731" s="0" t="n">
        <f aca="true">RAND()</f>
        <v>0.26061692908479</v>
      </c>
      <c r="AY731" s="0" t="n">
        <f aca="true">RAND()</f>
        <v>0.806952465038674</v>
      </c>
      <c r="AZ731" s="0" t="n">
        <f aca="true">RAND()</f>
        <v>0.64204578495123</v>
      </c>
    </row>
    <row r="732" customFormat="false" ht="15" hidden="false" customHeight="false" outlineLevel="0" collapsed="false">
      <c r="AK732" s="0" t="n">
        <v>719</v>
      </c>
      <c r="AL732" s="0" t="n">
        <f aca="false">IFERROR(IF(AU732&lt;($AM$6-$AL$6)/($AN$6-$AL$6),$AL$6+SQRT(AU732*($AN$6-$AL$6)*($AM$6-$AL$6)),$AN$6-SQRT((1-AU732)*($AN$6-$AL$6)*($AN$6-$AM$6))),$AM$6)</f>
        <v>3.9591562723427</v>
      </c>
      <c r="AM732" s="0" t="n">
        <f aca="false">IFERROR(IF(AV732&lt;($AM$7-$AL$7)/($AN$7-$AL$7),$AL$7+SQRT(AV732*($AN$7-$AL$7)*($AM$7-$AL$7)),$AN$7-SQRT((1-AV732)*($AN$7-$AL$7)*($AN$7-$AM$7))),$AM$7)</f>
        <v>0.91928365405229</v>
      </c>
      <c r="AN732" s="0" t="n">
        <f aca="false">IFERROR(IF(AW732&lt;($AM$8-$AL$8)/($AN$8-$AL$8),$AL$8+SQRT(AW732*($AN$8-$AL$8)*($AM$8-$AL$8)),$AN$8-SQRT((1-AW732)*($AN$8-$AL$8)*($AN$8-$AM$8))),$AM$8)</f>
        <v>0.969622445652713</v>
      </c>
      <c r="AO732" s="0" t="n">
        <f aca="false">IFERROR(IF(AX732&lt;($AM$9-$AL$9)/($AN$9-$AL$9),$AL$9+SQRT(AX732*($AN$9-$AL$9)*($AM$9-$AL$9)),$AN$9-SQRT((1-AX732)*($AN$9-$AL$9)*($AN$9-$AM$9))),$AM$9)</f>
        <v>1.05644989869174</v>
      </c>
      <c r="AP732" s="0" t="n">
        <f aca="false">IFERROR(IF(AY732&lt;($AM$10-$AL$10)/($AN$10-$AL$10),$AL$10+SQRT(AY732*($AN$10-$AL$10)*($AM$10-$AL$10)),$AN$10-SQRT((1-AY732)*($AN$10-$AL$10)*($AN$10-$AM$10))),$AM$10)</f>
        <v>0.795716690879173</v>
      </c>
      <c r="AQ732" s="0" t="n">
        <f aca="false">IFERROR(IF(AZ732&lt;($AM$11-$AL$11)/($AN$11-$AL$11),$AL$11+SQRT(AZ732*($AN$11-$AL$11)*($AM$11-$AL$11)),$AN$11-SQRT((1-AZ732)*($AN$11-$AL$11)*($AN$11-$AM$11))),$AM$11)</f>
        <v>0.564812374800079</v>
      </c>
      <c r="AR732" s="0" t="n">
        <f aca="false">SUMPRODUCT((B24:B31&lt;=$B$6)*(C24:C31*AM732+D24:D31*AO732*$B$8*AQ732)/(1+AL732/100)^B24:B31)+C32*AM732*AP732/(1+AL732/100)^$B$6</f>
        <v>7600539.22016264</v>
      </c>
      <c r="AS732" s="0" t="n">
        <f aca="false">SUMPRODUCT((K24:K26&lt;=$B$6)*(L24:L26*AN732+M24:M26*AO732*$B$8*AQ732)/(1+AL732/100)^K24:K26)+L27*AN732*AP732/(1+AL732/100)^$B$6</f>
        <v>7992408.76428817</v>
      </c>
      <c r="AT732" s="0" t="n">
        <f aca="false">AS732-AR732</f>
        <v>391869.544125535</v>
      </c>
      <c r="AU732" s="0" t="n">
        <f aca="true">RAND()</f>
        <v>0.537663471198363</v>
      </c>
      <c r="AV732" s="0" t="n">
        <f aca="true">RAND()</f>
        <v>0.158095445822959</v>
      </c>
      <c r="AW732" s="0" t="n">
        <f aca="true">RAND()</f>
        <v>0.31968637854675</v>
      </c>
      <c r="AX732" s="0" t="n">
        <f aca="true">RAND()</f>
        <v>0.406475470880784</v>
      </c>
      <c r="AY732" s="0" t="n">
        <f aca="true">RAND()</f>
        <v>0.349793445058114</v>
      </c>
      <c r="AZ732" s="0" t="n">
        <f aca="true">RAND()</f>
        <v>0.286226913662276</v>
      </c>
    </row>
    <row r="733" customFormat="false" ht="15" hidden="false" customHeight="false" outlineLevel="0" collapsed="false">
      <c r="AK733" s="0" t="n">
        <v>720</v>
      </c>
      <c r="AL733" s="0" t="n">
        <f aca="false">IFERROR(IF(AU733&lt;($AM$6-$AL$6)/($AN$6-$AL$6),$AL$6+SQRT(AU733*($AN$6-$AL$6)*($AM$6-$AL$6)),$AN$6-SQRT((1-AU733)*($AN$6-$AL$6)*($AN$6-$AM$6))),$AM$6)</f>
        <v>3.59880657223941</v>
      </c>
      <c r="AM733" s="0" t="n">
        <f aca="false">IFERROR(IF(AV733&lt;($AM$7-$AL$7)/($AN$7-$AL$7),$AL$7+SQRT(AV733*($AN$7-$AL$7)*($AM$7-$AL$7)),$AN$7-SQRT((1-AV733)*($AN$7-$AL$7)*($AN$7-$AM$7))),$AM$7)</f>
        <v>0.972894216805615</v>
      </c>
      <c r="AN733" s="0" t="n">
        <f aca="false">IFERROR(IF(AW733&lt;($AM$8-$AL$8)/($AN$8-$AL$8),$AL$8+SQRT(AW733*($AN$8-$AL$8)*($AM$8-$AL$8)),$AN$8-SQRT((1-AW733)*($AN$8-$AL$8)*($AN$8-$AM$8))),$AM$8)</f>
        <v>1.03064244427089</v>
      </c>
      <c r="AO733" s="0" t="n">
        <f aca="false">IFERROR(IF(AX733&lt;($AM$9-$AL$9)/($AN$9-$AL$9),$AL$9+SQRT(AX733*($AN$9-$AL$9)*($AM$9-$AL$9)),$AN$9-SQRT((1-AX733)*($AN$9-$AL$9)*($AN$9-$AM$9))),$AM$9)</f>
        <v>1.10889395940954</v>
      </c>
      <c r="AP733" s="0" t="n">
        <f aca="false">IFERROR(IF(AY733&lt;($AM$10-$AL$10)/($AN$10-$AL$10),$AL$10+SQRT(AY733*($AN$10-$AL$10)*($AM$10-$AL$10)),$AN$10-SQRT((1-AY733)*($AN$10-$AL$10)*($AN$10-$AM$10))),$AM$10)</f>
        <v>0.945507873978184</v>
      </c>
      <c r="AQ733" s="0" t="n">
        <f aca="false">IFERROR(IF(AZ733&lt;($AM$11-$AL$11)/($AN$11-$AL$11),$AL$11+SQRT(AZ733*($AN$11-$AL$11)*($AM$11-$AL$11)),$AN$11-SQRT((1-AZ733)*($AN$11-$AL$11)*($AN$11-$AM$11))),$AM$11)</f>
        <v>0.357552127849082</v>
      </c>
      <c r="AR733" s="0" t="n">
        <f aca="false">SUMPRODUCT((B24:B31&lt;=$B$6)*(C24:C31*AM733+D24:D31*AO733*$B$8*AQ733)/(1+AL733/100)^B24:B31)+C32*AM733*AP733/(1+AL733/100)^$B$6</f>
        <v>8119127.85965947</v>
      </c>
      <c r="AS733" s="0" t="n">
        <f aca="false">SUMPRODUCT((K24:K26&lt;=$B$6)*(L24:L26*AN733+M24:M26*AO733*$B$8*AQ733)/(1+AL733/100)^K24:K26)+L27*AN733*AP733/(1+AL733/100)^$B$6</f>
        <v>8330351.0244183</v>
      </c>
      <c r="AT733" s="0" t="n">
        <f aca="false">AS733-AR733</f>
        <v>211223.164758825</v>
      </c>
      <c r="AU733" s="0" t="n">
        <f aca="true">RAND()</f>
        <v>0.421594163347909</v>
      </c>
      <c r="AV733" s="0" t="n">
        <f aca="true">RAND()</f>
        <v>0.332137891164745</v>
      </c>
      <c r="AW733" s="0" t="n">
        <f aca="true">RAND()</f>
        <v>0.572286779951547</v>
      </c>
      <c r="AX733" s="0" t="n">
        <f aca="true">RAND()</f>
        <v>0.470620016282125</v>
      </c>
      <c r="AY733" s="0" t="n">
        <f aca="true">RAND()</f>
        <v>0.793909063106244</v>
      </c>
      <c r="AZ733" s="0" t="n">
        <f aca="true">RAND()</f>
        <v>0.0135193772243147</v>
      </c>
    </row>
    <row r="734" customFormat="false" ht="15" hidden="false" customHeight="false" outlineLevel="0" collapsed="false">
      <c r="AK734" s="0" t="n">
        <v>721</v>
      </c>
      <c r="AL734" s="0" t="n">
        <f aca="false">IFERROR(IF(AU734&lt;($AM$6-$AL$6)/($AN$6-$AL$6),$AL$6+SQRT(AU734*($AN$6-$AL$6)*($AM$6-$AL$6)),$AN$6-SQRT((1-AU734)*($AN$6-$AL$6)*($AN$6-$AM$6))),$AM$6)</f>
        <v>3.82630827193924</v>
      </c>
      <c r="AM734" s="0" t="n">
        <f aca="false">IFERROR(IF(AV734&lt;($AM$7-$AL$7)/($AN$7-$AL$7),$AL$7+SQRT(AV734*($AN$7-$AL$7)*($AM$7-$AL$7)),$AN$7-SQRT((1-AV734)*($AN$7-$AL$7)*($AN$7-$AM$7))),$AM$7)</f>
        <v>0.882098729658196</v>
      </c>
      <c r="AN734" s="0" t="n">
        <f aca="false">IFERROR(IF(AW734&lt;($AM$8-$AL$8)/($AN$8-$AL$8),$AL$8+SQRT(AW734*($AN$8-$AL$8)*($AM$8-$AL$8)),$AN$8-SQRT((1-AW734)*($AN$8-$AL$8)*($AN$8-$AM$8))),$AM$8)</f>
        <v>1.06129560811682</v>
      </c>
      <c r="AO734" s="0" t="n">
        <f aca="false">IFERROR(IF(AX734&lt;($AM$9-$AL$9)/($AN$9-$AL$9),$AL$9+SQRT(AX734*($AN$9-$AL$9)*($AM$9-$AL$9)),$AN$9-SQRT((1-AX734)*($AN$9-$AL$9)*($AN$9-$AM$9))),$AM$9)</f>
        <v>1.2387375621695</v>
      </c>
      <c r="AP734" s="0" t="n">
        <f aca="false">IFERROR(IF(AY734&lt;($AM$10-$AL$10)/($AN$10-$AL$10),$AL$10+SQRT(AY734*($AN$10-$AL$10)*($AM$10-$AL$10)),$AN$10-SQRT((1-AY734)*($AN$10-$AL$10)*($AN$10-$AM$10))),$AM$10)</f>
        <v>0.801129722177711</v>
      </c>
      <c r="AQ734" s="0" t="n">
        <f aca="false">IFERROR(IF(AZ734&lt;($AM$11-$AL$11)/($AN$11-$AL$11),$AL$11+SQRT(AZ734*($AN$11-$AL$11)*($AM$11-$AL$11)),$AN$11-SQRT((1-AZ734)*($AN$11-$AL$11)*($AN$11-$AM$11))),$AM$11)</f>
        <v>0.510724887759498</v>
      </c>
      <c r="AR734" s="0" t="n">
        <f aca="false">SUMPRODUCT((B24:B31&lt;=$B$6)*(C24:C31*AM734+D24:D31*AO734*$B$8*AQ734)/(1+AL734/100)^B24:B31)+C32*AM734*AP734/(1+AL734/100)^$B$6</f>
        <v>7360796.93992682</v>
      </c>
      <c r="AS734" s="0" t="n">
        <f aca="false">SUMPRODUCT((K24:K26&lt;=$B$6)*(L24:L26*AN734+M24:M26*AO734*$B$8*AQ734)/(1+AL734/100)^K24:K26)+L27*AN734*AP734/(1+AL734/100)^$B$6</f>
        <v>8731811.29855816</v>
      </c>
      <c r="AT734" s="0" t="n">
        <f aca="false">AS734-AR734</f>
        <v>1371014.35863134</v>
      </c>
      <c r="AU734" s="0" t="n">
        <f aca="true">RAND()</f>
        <v>0.496384040761934</v>
      </c>
      <c r="AV734" s="0" t="n">
        <f aca="true">RAND()</f>
        <v>0.0748911267943278</v>
      </c>
      <c r="AW734" s="0" t="n">
        <f aca="true">RAND()</f>
        <v>0.683472466524452</v>
      </c>
      <c r="AX734" s="0" t="n">
        <f aca="true">RAND()</f>
        <v>0.613653000498914</v>
      </c>
      <c r="AY734" s="0" t="n">
        <f aca="true">RAND()</f>
        <v>0.362716438315301</v>
      </c>
      <c r="AZ734" s="0" t="n">
        <f aca="true">RAND()</f>
        <v>0.181244809474503</v>
      </c>
    </row>
    <row r="735" customFormat="false" ht="15" hidden="false" customHeight="false" outlineLevel="0" collapsed="false">
      <c r="AK735" s="0" t="n">
        <v>722</v>
      </c>
      <c r="AL735" s="0" t="n">
        <f aca="false">IFERROR(IF(AU735&lt;($AM$6-$AL$6)/($AN$6-$AL$6),$AL$6+SQRT(AU735*($AN$6-$AL$6)*($AM$6-$AL$6)),$AN$6-SQRT((1-AU735)*($AN$6-$AL$6)*($AN$6-$AM$6))),$AM$6)</f>
        <v>4.54987832746929</v>
      </c>
      <c r="AM735" s="0" t="n">
        <f aca="false">IFERROR(IF(AV735&lt;($AM$7-$AL$7)/($AN$7-$AL$7),$AL$7+SQRT(AV735*($AN$7-$AL$7)*($AM$7-$AL$7)),$AN$7-SQRT((1-AV735)*($AN$7-$AL$7)*($AN$7-$AM$7))),$AM$7)</f>
        <v>1.08447281176476</v>
      </c>
      <c r="AN735" s="0" t="n">
        <f aca="false">IFERROR(IF(AW735&lt;($AM$8-$AL$8)/($AN$8-$AL$8),$AL$8+SQRT(AW735*($AN$8-$AL$8)*($AM$8-$AL$8)),$AN$8-SQRT((1-AW735)*($AN$8-$AL$8)*($AN$8-$AM$8))),$AM$8)</f>
        <v>0.975814968006372</v>
      </c>
      <c r="AO735" s="0" t="n">
        <f aca="false">IFERROR(IF(AX735&lt;($AM$9-$AL$9)/($AN$9-$AL$9),$AL$9+SQRT(AX735*($AN$9-$AL$9)*($AM$9-$AL$9)),$AN$9-SQRT((1-AX735)*($AN$9-$AL$9)*($AN$9-$AM$9))),$AM$9)</f>
        <v>1.1836039749627</v>
      </c>
      <c r="AP735" s="0" t="n">
        <f aca="false">IFERROR(IF(AY735&lt;($AM$10-$AL$10)/($AN$10-$AL$10),$AL$10+SQRT(AY735*($AN$10-$AL$10)*($AM$10-$AL$10)),$AN$10-SQRT((1-AY735)*($AN$10-$AL$10)*($AN$10-$AM$10))),$AM$10)</f>
        <v>0.64269973654895</v>
      </c>
      <c r="AQ735" s="0" t="n">
        <f aca="false">IFERROR(IF(AZ735&lt;($AM$11-$AL$11)/($AN$11-$AL$11),$AL$11+SQRT(AZ735*($AN$11-$AL$11)*($AM$11-$AL$11)),$AN$11-SQRT((1-AZ735)*($AN$11-$AL$11)*($AN$11-$AM$11))),$AM$11)</f>
        <v>0.710340558935881</v>
      </c>
      <c r="AR735" s="0" t="n">
        <f aca="false">SUMPRODUCT((B24:B31&lt;=$B$6)*(C24:C31*AM735+D24:D31*AO735*$B$8*AQ735)/(1+AL735/100)^B24:B31)+C32*AM735*AP735/(1+AL735/100)^$B$6</f>
        <v>8749972.06071499</v>
      </c>
      <c r="AS735" s="0" t="n">
        <f aca="false">SUMPRODUCT((K24:K26&lt;=$B$6)*(L24:L26*AN735+M24:M26*AO735*$B$8*AQ735)/(1+AL735/100)^K24:K26)+L27*AN735*AP735/(1+AL735/100)^$B$6</f>
        <v>8182941.65832395</v>
      </c>
      <c r="AT735" s="0" t="n">
        <f aca="false">AS735-AR735</f>
        <v>-567030.402391041</v>
      </c>
      <c r="AU735" s="0" t="n">
        <f aca="true">RAND()</f>
        <v>0.699845189489766</v>
      </c>
      <c r="AV735" s="0" t="n">
        <f aca="true">RAND()</f>
        <v>0.756451110710548</v>
      </c>
      <c r="AW735" s="0" t="n">
        <f aca="true">RAND()</f>
        <v>0.343454477500906</v>
      </c>
      <c r="AX735" s="0" t="n">
        <f aca="true">RAND()</f>
        <v>0.555665020202193</v>
      </c>
      <c r="AY735" s="0" t="n">
        <f aca="true">RAND()</f>
        <v>0.0814528592445584</v>
      </c>
      <c r="AZ735" s="0" t="n">
        <f aca="true">RAND()</f>
        <v>0.657540441642538</v>
      </c>
    </row>
    <row r="736" customFormat="false" ht="15" hidden="false" customHeight="false" outlineLevel="0" collapsed="false">
      <c r="AK736" s="0" t="n">
        <v>723</v>
      </c>
      <c r="AL736" s="0" t="n">
        <f aca="false">IFERROR(IF(AU736&lt;($AM$6-$AL$6)/($AN$6-$AL$6),$AL$6+SQRT(AU736*($AN$6-$AL$6)*($AM$6-$AL$6)),$AN$6-SQRT((1-AU736)*($AN$6-$AL$6)*($AN$6-$AM$6))),$AM$6)</f>
        <v>2.35323503062592</v>
      </c>
      <c r="AM736" s="0" t="n">
        <f aca="false">IFERROR(IF(AV736&lt;($AM$7-$AL$7)/($AN$7-$AL$7),$AL$7+SQRT(AV736*($AN$7-$AL$7)*($AM$7-$AL$7)),$AN$7-SQRT((1-AV736)*($AN$7-$AL$7)*($AN$7-$AM$7))),$AM$7)</f>
        <v>0.983202891040715</v>
      </c>
      <c r="AN736" s="0" t="n">
        <f aca="false">IFERROR(IF(AW736&lt;($AM$8-$AL$8)/($AN$8-$AL$8),$AL$8+SQRT(AW736*($AN$8-$AL$8)*($AM$8-$AL$8)),$AN$8-SQRT((1-AW736)*($AN$8-$AL$8)*($AN$8-$AM$8))),$AM$8)</f>
        <v>1.06690326894316</v>
      </c>
      <c r="AO736" s="0" t="n">
        <f aca="false">IFERROR(IF(AX736&lt;($AM$9-$AL$9)/($AN$9-$AL$9),$AL$9+SQRT(AX736*($AN$9-$AL$9)*($AM$9-$AL$9)),$AN$9-SQRT((1-AX736)*($AN$9-$AL$9)*($AN$9-$AM$9))),$AM$9)</f>
        <v>0.9763408144575</v>
      </c>
      <c r="AP736" s="0" t="n">
        <f aca="false">IFERROR(IF(AY736&lt;($AM$10-$AL$10)/($AN$10-$AL$10),$AL$10+SQRT(AY736*($AN$10-$AL$10)*($AM$10-$AL$10)),$AN$10-SQRT((1-AY736)*($AN$10-$AL$10)*($AN$10-$AM$10))),$AM$10)</f>
        <v>0.965858457907331</v>
      </c>
      <c r="AQ736" s="0" t="n">
        <f aca="false">IFERROR(IF(AZ736&lt;($AM$11-$AL$11)/($AN$11-$AL$11),$AL$11+SQRT(AZ736*($AN$11-$AL$11)*($AM$11-$AL$11)),$AN$11-SQRT((1-AZ736)*($AN$11-$AL$11)*($AN$11-$AM$11))),$AM$11)</f>
        <v>0.686933566637491</v>
      </c>
      <c r="AR736" s="0" t="n">
        <f aca="false">SUMPRODUCT((B24:B31&lt;=$B$6)*(C24:C31*AM736+D24:D31*AO736*$B$8*AQ736)/(1+AL736/100)^B24:B31)+C32*AM736*AP736/(1+AL736/100)^$B$6</f>
        <v>8915912.08160251</v>
      </c>
      <c r="AS736" s="0" t="n">
        <f aca="false">SUMPRODUCT((K24:K26&lt;=$B$6)*(L24:L26*AN736+M24:M26*AO736*$B$8*AQ736)/(1+AL736/100)^K24:K26)+L27*AN736*AP736/(1+AL736/100)^$B$6</f>
        <v>8440035.69782941</v>
      </c>
      <c r="AT736" s="0" t="n">
        <f aca="false">AS736-AR736</f>
        <v>-475876.383773105</v>
      </c>
      <c r="AU736" s="0" t="n">
        <f aca="true">RAND()</f>
        <v>0.0249549973722584</v>
      </c>
      <c r="AV736" s="0" t="n">
        <f aca="true">RAND()</f>
        <v>0.372925547618622</v>
      </c>
      <c r="AW736" s="0" t="n">
        <f aca="true">RAND()</f>
        <v>0.702005218455996</v>
      </c>
      <c r="AX736" s="0" t="n">
        <f aca="true">RAND()</f>
        <v>0.30253409535738</v>
      </c>
      <c r="AY736" s="0" t="n">
        <f aca="true">RAND()</f>
        <v>0.868096411215187</v>
      </c>
      <c r="AZ736" s="0" t="n">
        <f aca="true">RAND()</f>
        <v>0.599956768578276</v>
      </c>
    </row>
    <row r="737" customFormat="false" ht="15" hidden="false" customHeight="false" outlineLevel="0" collapsed="false">
      <c r="AK737" s="0" t="n">
        <v>724</v>
      </c>
      <c r="AL737" s="0" t="n">
        <f aca="false">IFERROR(IF(AU737&lt;($AM$6-$AL$6)/($AN$6-$AL$6),$AL$6+SQRT(AU737*($AN$6-$AL$6)*($AM$6-$AL$6)),$AN$6-SQRT((1-AU737)*($AN$6-$AL$6)*($AN$6-$AM$6))),$AM$6)</f>
        <v>5.22594480506277</v>
      </c>
      <c r="AM737" s="0" t="n">
        <f aca="false">IFERROR(IF(AV737&lt;($AM$7-$AL$7)/($AN$7-$AL$7),$AL$7+SQRT(AV737*($AN$7-$AL$7)*($AM$7-$AL$7)),$AN$7-SQRT((1-AV737)*($AN$7-$AL$7)*($AN$7-$AM$7))),$AM$7)</f>
        <v>1.08845342484621</v>
      </c>
      <c r="AN737" s="0" t="n">
        <f aca="false">IFERROR(IF(AW737&lt;($AM$8-$AL$8)/($AN$8-$AL$8),$AL$8+SQRT(AW737*($AN$8-$AL$8)*($AM$8-$AL$8)),$AN$8-SQRT((1-AW737)*($AN$8-$AL$8)*($AN$8-$AM$8))),$AM$8)</f>
        <v>1.04502979328421</v>
      </c>
      <c r="AO737" s="0" t="n">
        <f aca="false">IFERROR(IF(AX737&lt;($AM$9-$AL$9)/($AN$9-$AL$9),$AL$9+SQRT(AX737*($AN$9-$AL$9)*($AM$9-$AL$9)),$AN$9-SQRT((1-AX737)*($AN$9-$AL$9)*($AN$9-$AM$9))),$AM$9)</f>
        <v>1.08685143331612</v>
      </c>
      <c r="AP737" s="0" t="n">
        <f aca="false">IFERROR(IF(AY737&lt;($AM$10-$AL$10)/($AN$10-$AL$10),$AL$10+SQRT(AY737*($AN$10-$AL$10)*($AM$10-$AL$10)),$AN$10-SQRT((1-AY737)*($AN$10-$AL$10)*($AN$10-$AM$10))),$AM$10)</f>
        <v>0.600036176295762</v>
      </c>
      <c r="AQ737" s="0" t="n">
        <f aca="false">IFERROR(IF(AZ737&lt;($AM$11-$AL$11)/($AN$11-$AL$11),$AL$11+SQRT(AZ737*($AN$11-$AL$11)*($AM$11-$AL$11)),$AN$11-SQRT((1-AZ737)*($AN$11-$AL$11)*($AN$11-$AM$11))),$AM$11)</f>
        <v>0.312929884833006</v>
      </c>
      <c r="AR737" s="0" t="n">
        <f aca="false">SUMPRODUCT((B24:B31&lt;=$B$6)*(C24:C31*AM737+D24:D31*AO737*$B$8*AQ737)/(1+AL737/100)^B24:B31)+C32*AM737*AP737/(1+AL737/100)^$B$6</f>
        <v>8395196.17147078</v>
      </c>
      <c r="AS737" s="0" t="n">
        <f aca="false">SUMPRODUCT((K24:K26&lt;=$B$6)*(L24:L26*AN737+M24:M26*AO737*$B$8*AQ737)/(1+AL737/100)^K24:K26)+L27*AN737*AP737/(1+AL737/100)^$B$6</f>
        <v>8761775.97408656</v>
      </c>
      <c r="AT737" s="0" t="n">
        <f aca="false">AS737-AR737</f>
        <v>366579.802615786</v>
      </c>
      <c r="AU737" s="0" t="n">
        <f aca="true">RAND()</f>
        <v>0.842636408265812</v>
      </c>
      <c r="AV737" s="0" t="n">
        <f aca="true">RAND()</f>
        <v>0.768024036054061</v>
      </c>
      <c r="AW737" s="0" t="n">
        <f aca="true">RAND()</f>
        <v>0.626553016523438</v>
      </c>
      <c r="AX737" s="0" t="n">
        <f aca="true">RAND()</f>
        <v>0.444106463442114</v>
      </c>
      <c r="AY737" s="0" t="n">
        <f aca="true">RAND()</f>
        <v>0.0400289462715071</v>
      </c>
      <c r="AZ737" s="0" t="n">
        <f aca="true">RAND()</f>
        <v>0.000682375190999194</v>
      </c>
    </row>
    <row r="738" customFormat="false" ht="15" hidden="false" customHeight="false" outlineLevel="0" collapsed="false">
      <c r="AK738" s="0" t="n">
        <v>725</v>
      </c>
      <c r="AL738" s="0" t="n">
        <f aca="false">IFERROR(IF(AU738&lt;($AM$6-$AL$6)/($AN$6-$AL$6),$AL$6+SQRT(AU738*($AN$6-$AL$6)*($AM$6-$AL$6)),$AN$6-SQRT((1-AU738)*($AN$6-$AL$6)*($AN$6-$AM$6))),$AM$6)</f>
        <v>2.79463353424782</v>
      </c>
      <c r="AM738" s="0" t="n">
        <f aca="false">IFERROR(IF(AV738&lt;($AM$7-$AL$7)/($AN$7-$AL$7),$AL$7+SQRT(AV738*($AN$7-$AL$7)*($AM$7-$AL$7)),$AN$7-SQRT((1-AV738)*($AN$7-$AL$7)*($AN$7-$AM$7))),$AM$7)</f>
        <v>0.963903674378274</v>
      </c>
      <c r="AN738" s="0" t="n">
        <f aca="false">IFERROR(IF(AW738&lt;($AM$8-$AL$8)/($AN$8-$AL$8),$AL$8+SQRT(AW738*($AN$8-$AL$8)*($AM$8-$AL$8)),$AN$8-SQRT((1-AW738)*($AN$8-$AL$8)*($AN$8-$AM$8))),$AM$8)</f>
        <v>1.00380396091605</v>
      </c>
      <c r="AO738" s="0" t="n">
        <f aca="false">IFERROR(IF(AX738&lt;($AM$9-$AL$9)/($AN$9-$AL$9),$AL$9+SQRT(AX738*($AN$9-$AL$9)*($AM$9-$AL$9)),$AN$9-SQRT((1-AX738)*($AN$9-$AL$9)*($AN$9-$AM$9))),$AM$9)</f>
        <v>1.63235983120656</v>
      </c>
      <c r="AP738" s="0" t="n">
        <f aca="false">IFERROR(IF(AY738&lt;($AM$10-$AL$10)/($AN$10-$AL$10),$AL$10+SQRT(AY738*($AN$10-$AL$10)*($AM$10-$AL$10)),$AN$10-SQRT((1-AY738)*($AN$10-$AL$10)*($AN$10-$AM$10))),$AM$10)</f>
        <v>0.887751086390932</v>
      </c>
      <c r="AQ738" s="0" t="n">
        <f aca="false">IFERROR(IF(AZ738&lt;($AM$11-$AL$11)/($AN$11-$AL$11),$AL$11+SQRT(AZ738*($AN$11-$AL$11)*($AM$11-$AL$11)),$AN$11-SQRT((1-AZ738)*($AN$11-$AL$11)*($AN$11-$AM$11))),$AM$11)</f>
        <v>0.836126158848867</v>
      </c>
      <c r="AR738" s="0" t="n">
        <f aca="false">SUMPRODUCT((B24:B31&lt;=$B$6)*(C24:C31*AM738+D24:D31*AO738*$B$8*AQ738)/(1+AL738/100)^B24:B31)+C32*AM738*AP738/(1+AL738/100)^$B$6</f>
        <v>8741070.05283786</v>
      </c>
      <c r="AS738" s="0" t="n">
        <f aca="false">SUMPRODUCT((K24:K26&lt;=$B$6)*(L24:L26*AN738+M24:M26*AO738*$B$8*AQ738)/(1+AL738/100)^K24:K26)+L27*AN738*AP738/(1+AL738/100)^$B$6</f>
        <v>8176809.26940241</v>
      </c>
      <c r="AT738" s="0" t="n">
        <f aca="false">AS738-AR738</f>
        <v>-564260.783435448</v>
      </c>
      <c r="AU738" s="0" t="n">
        <f aca="true">RAND()</f>
        <v>0.126288490750238</v>
      </c>
      <c r="AV738" s="0" t="n">
        <f aca="true">RAND()</f>
        <v>0.298493494163325</v>
      </c>
      <c r="AW738" s="0" t="n">
        <f aca="true">RAND()</f>
        <v>0.461222314127753</v>
      </c>
      <c r="AX738" s="0" t="n">
        <f aca="true">RAND()</f>
        <v>0.90989380419302</v>
      </c>
      <c r="AY738" s="0" t="n">
        <f aca="true">RAND()</f>
        <v>0.601403619989391</v>
      </c>
      <c r="AZ738" s="0" t="n">
        <f aca="true">RAND()</f>
        <v>0.890389241577034</v>
      </c>
    </row>
    <row r="739" customFormat="false" ht="15" hidden="false" customHeight="false" outlineLevel="0" collapsed="false">
      <c r="AK739" s="0" t="n">
        <v>726</v>
      </c>
      <c r="AL739" s="0" t="n">
        <f aca="false">IFERROR(IF(AU739&lt;($AM$6-$AL$6)/($AN$6-$AL$6),$AL$6+SQRT(AU739*($AN$6-$AL$6)*($AM$6-$AL$6)),$AN$6-SQRT((1-AU739)*($AN$6-$AL$6)*($AN$6-$AM$6))),$AM$6)</f>
        <v>4.97958921257382</v>
      </c>
      <c r="AM739" s="0" t="n">
        <f aca="false">IFERROR(IF(AV739&lt;($AM$7-$AL$7)/($AN$7-$AL$7),$AL$7+SQRT(AV739*($AN$7-$AL$7)*($AM$7-$AL$7)),$AN$7-SQRT((1-AV739)*($AN$7-$AL$7)*($AN$7-$AM$7))),$AM$7)</f>
        <v>1.07455767948181</v>
      </c>
      <c r="AN739" s="0" t="n">
        <f aca="false">IFERROR(IF(AW739&lt;($AM$8-$AL$8)/($AN$8-$AL$8),$AL$8+SQRT(AW739*($AN$8-$AL$8)*($AM$8-$AL$8)),$AN$8-SQRT((1-AW739)*($AN$8-$AL$8)*($AN$8-$AM$8))),$AM$8)</f>
        <v>1.00286482756534</v>
      </c>
      <c r="AO739" s="0" t="n">
        <f aca="false">IFERROR(IF(AX739&lt;($AM$9-$AL$9)/($AN$9-$AL$9),$AL$9+SQRT(AX739*($AN$9-$AL$9)*($AM$9-$AL$9)),$AN$9-SQRT((1-AX739)*($AN$9-$AL$9)*($AN$9-$AM$9))),$AM$9)</f>
        <v>1.12457059650907</v>
      </c>
      <c r="AP739" s="0" t="n">
        <f aca="false">IFERROR(IF(AY739&lt;($AM$10-$AL$10)/($AN$10-$AL$10),$AL$10+SQRT(AY739*($AN$10-$AL$10)*($AM$10-$AL$10)),$AN$10-SQRT((1-AY739)*($AN$10-$AL$10)*($AN$10-$AM$10))),$AM$10)</f>
        <v>0.617069293831648</v>
      </c>
      <c r="AQ739" s="0" t="n">
        <f aca="false">IFERROR(IF(AZ739&lt;($AM$11-$AL$11)/($AN$11-$AL$11),$AL$11+SQRT(AZ739*($AN$11-$AL$11)*($AM$11-$AL$11)),$AN$11-SQRT((1-AZ739)*($AN$11-$AL$11)*($AN$11-$AM$11))),$AM$11)</f>
        <v>0.920232870712402</v>
      </c>
      <c r="AR739" s="0" t="n">
        <f aca="false">SUMPRODUCT((B24:B31&lt;=$B$6)*(C24:C31*AM739+D24:D31*AO739*$B$8*AQ739)/(1+AL739/100)^B24:B31)+C32*AM739*AP739/(1+AL739/100)^$B$6</f>
        <v>8543401.55816636</v>
      </c>
      <c r="AS739" s="0" t="n">
        <f aca="false">SUMPRODUCT((K24:K26&lt;=$B$6)*(L24:L26*AN739+M24:M26*AO739*$B$8*AQ739)/(1+AL739/100)^K24:K26)+L27*AN739*AP739/(1+AL739/100)^$B$6</f>
        <v>8446373.52315177</v>
      </c>
      <c r="AT739" s="0" t="n">
        <f aca="false">AS739-AR739</f>
        <v>-97028.035014594</v>
      </c>
      <c r="AU739" s="0" t="n">
        <f aca="true">RAND()</f>
        <v>0.795897012502596</v>
      </c>
      <c r="AV739" s="0" t="n">
        <f aca="true">RAND()</f>
        <v>0.726399930410596</v>
      </c>
      <c r="AW739" s="0" t="n">
        <f aca="true">RAND()</f>
        <v>0.457104058183902</v>
      </c>
      <c r="AX739" s="0" t="n">
        <f aca="true">RAND()</f>
        <v>0.48908223966901</v>
      </c>
      <c r="AY739" s="0" t="n">
        <f aca="true">RAND()</f>
        <v>0.0548208782329625</v>
      </c>
      <c r="AZ739" s="0" t="n">
        <f aca="true">RAND()</f>
        <v>0.974029408511084</v>
      </c>
    </row>
    <row r="740" customFormat="false" ht="15" hidden="false" customHeight="false" outlineLevel="0" collapsed="false">
      <c r="AK740" s="0" t="n">
        <v>727</v>
      </c>
      <c r="AL740" s="0" t="n">
        <f aca="false">IFERROR(IF(AU740&lt;($AM$6-$AL$6)/($AN$6-$AL$6),$AL$6+SQRT(AU740*($AN$6-$AL$6)*($AM$6-$AL$6)),$AN$6-SQRT((1-AU740)*($AN$6-$AL$6)*($AN$6-$AM$6))),$AM$6)</f>
        <v>3.47018460149019</v>
      </c>
      <c r="AM740" s="0" t="n">
        <f aca="false">IFERROR(IF(AV740&lt;($AM$7-$AL$7)/($AN$7-$AL$7),$AL$7+SQRT(AV740*($AN$7-$AL$7)*($AM$7-$AL$7)),$AN$7-SQRT((1-AV740)*($AN$7-$AL$7)*($AN$7-$AM$7))),$AM$7)</f>
        <v>1.00456912465839</v>
      </c>
      <c r="AN740" s="0" t="n">
        <f aca="false">IFERROR(IF(AW740&lt;($AM$8-$AL$8)/($AN$8-$AL$8),$AL$8+SQRT(AW740*($AN$8-$AL$8)*($AM$8-$AL$8)),$AN$8-SQRT((1-AW740)*($AN$8-$AL$8)*($AN$8-$AM$8))),$AM$8)</f>
        <v>0.901265137922777</v>
      </c>
      <c r="AO740" s="0" t="n">
        <f aca="false">IFERROR(IF(AX740&lt;($AM$9-$AL$9)/($AN$9-$AL$9),$AL$9+SQRT(AX740*($AN$9-$AL$9)*($AM$9-$AL$9)),$AN$9-SQRT((1-AX740)*($AN$9-$AL$9)*($AN$9-$AM$9))),$AM$9)</f>
        <v>0.991187027155969</v>
      </c>
      <c r="AP740" s="0" t="n">
        <f aca="false">IFERROR(IF(AY740&lt;($AM$10-$AL$10)/($AN$10-$AL$10),$AL$10+SQRT(AY740*($AN$10-$AL$10)*($AM$10-$AL$10)),$AN$10-SQRT((1-AY740)*($AN$10-$AL$10)*($AN$10-$AM$10))),$AM$10)</f>
        <v>0.8015475188225</v>
      </c>
      <c r="AQ740" s="0" t="n">
        <f aca="false">IFERROR(IF(AZ740&lt;($AM$11-$AL$11)/($AN$11-$AL$11),$AL$11+SQRT(AZ740*($AN$11-$AL$11)*($AM$11-$AL$11)),$AN$11-SQRT((1-AZ740)*($AN$11-$AL$11)*($AN$11-$AM$11))),$AM$11)</f>
        <v>0.812436215459407</v>
      </c>
      <c r="AR740" s="0" t="n">
        <f aca="false">SUMPRODUCT((B24:B31&lt;=$B$6)*(C24:C31*AM740+D24:D31*AO740*$B$8*AQ740)/(1+AL740/100)^B24:B31)+C32*AM740*AP740/(1+AL740/100)^$B$6</f>
        <v>8572912.23673299</v>
      </c>
      <c r="AS740" s="0" t="n">
        <f aca="false">SUMPRODUCT((K24:K26&lt;=$B$6)*(L24:L26*AN740+M24:M26*AO740*$B$8*AQ740)/(1+AL740/100)^K24:K26)+L27*AN740*AP740/(1+AL740/100)^$B$6</f>
        <v>7416755.27241166</v>
      </c>
      <c r="AT740" s="0" t="n">
        <f aca="false">AS740-AR740</f>
        <v>-1156156.96432133</v>
      </c>
      <c r="AU740" s="0" t="n">
        <f aca="true">RAND()</f>
        <v>0.377020162622153</v>
      </c>
      <c r="AV740" s="0" t="n">
        <f aca="true">RAND()</f>
        <v>0.464566092702659</v>
      </c>
      <c r="AW740" s="0" t="n">
        <f aca="true">RAND()</f>
        <v>0.113940312872434</v>
      </c>
      <c r="AX740" s="0" t="n">
        <f aca="true">RAND()</f>
        <v>0.321686260861758</v>
      </c>
      <c r="AY740" s="0" t="n">
        <f aca="true">RAND()</f>
        <v>0.363723624432024</v>
      </c>
      <c r="AZ740" s="0" t="n">
        <f aca="true">RAND()</f>
        <v>0.856407456035959</v>
      </c>
    </row>
    <row r="741" customFormat="false" ht="15" hidden="false" customHeight="false" outlineLevel="0" collapsed="false">
      <c r="AK741" s="0" t="n">
        <v>728</v>
      </c>
      <c r="AL741" s="0" t="n">
        <f aca="false">IFERROR(IF(AU741&lt;($AM$6-$AL$6)/($AN$6-$AL$6),$AL$6+SQRT(AU741*($AN$6-$AL$6)*($AM$6-$AL$6)),$AN$6-SQRT((1-AU741)*($AN$6-$AL$6)*($AN$6-$AM$6))),$AM$6)</f>
        <v>3.91039010405653</v>
      </c>
      <c r="AM741" s="0" t="n">
        <f aca="false">IFERROR(IF(AV741&lt;($AM$7-$AL$7)/($AN$7-$AL$7),$AL$7+SQRT(AV741*($AN$7-$AL$7)*($AM$7-$AL$7)),$AN$7-SQRT((1-AV741)*($AN$7-$AL$7)*($AN$7-$AM$7))),$AM$7)</f>
        <v>1.05092261685307</v>
      </c>
      <c r="AN741" s="0" t="n">
        <f aca="false">IFERROR(IF(AW741&lt;($AM$8-$AL$8)/($AN$8-$AL$8),$AL$8+SQRT(AW741*($AN$8-$AL$8)*($AM$8-$AL$8)),$AN$8-SQRT((1-AW741)*($AN$8-$AL$8)*($AN$8-$AM$8))),$AM$8)</f>
        <v>1.11612447192856</v>
      </c>
      <c r="AO741" s="0" t="n">
        <f aca="false">IFERROR(IF(AX741&lt;($AM$9-$AL$9)/($AN$9-$AL$9),$AL$9+SQRT(AX741*($AN$9-$AL$9)*($AM$9-$AL$9)),$AN$9-SQRT((1-AX741)*($AN$9-$AL$9)*($AN$9-$AM$9))),$AM$9)</f>
        <v>1.58178313489444</v>
      </c>
      <c r="AP741" s="0" t="n">
        <f aca="false">IFERROR(IF(AY741&lt;($AM$10-$AL$10)/($AN$10-$AL$10),$AL$10+SQRT(AY741*($AN$10-$AL$10)*($AM$10-$AL$10)),$AN$10-SQRT((1-AY741)*($AN$10-$AL$10)*($AN$10-$AM$10))),$AM$10)</f>
        <v>0.761448214315769</v>
      </c>
      <c r="AQ741" s="0" t="n">
        <f aca="false">IFERROR(IF(AZ741&lt;($AM$11-$AL$11)/($AN$11-$AL$11),$AL$11+SQRT(AZ741*($AN$11-$AL$11)*($AM$11-$AL$11)),$AN$11-SQRT((1-AZ741)*($AN$11-$AL$11)*($AN$11-$AM$11))),$AM$11)</f>
        <v>0.636133420429028</v>
      </c>
      <c r="AR741" s="0" t="n">
        <f aca="false">SUMPRODUCT((B24:B31&lt;=$B$6)*(C24:C31*AM741+D24:D31*AO741*$B$8*AQ741)/(1+AL741/100)^B24:B31)+C32*AM741*AP741/(1+AL741/100)^$B$6</f>
        <v>8803430.7229894</v>
      </c>
      <c r="AS741" s="0" t="n">
        <f aca="false">SUMPRODUCT((K24:K26&lt;=$B$6)*(L24:L26*AN741+M24:M26*AO741*$B$8*AQ741)/(1+AL741/100)^K24:K26)+L27*AN741*AP741/(1+AL741/100)^$B$6</f>
        <v>9251810.86352622</v>
      </c>
      <c r="AT741" s="0" t="n">
        <f aca="false">AS741-AR741</f>
        <v>448380.140536817</v>
      </c>
      <c r="AU741" s="0" t="n">
        <f aca="true">RAND()</f>
        <v>0.52271553454441</v>
      </c>
      <c r="AV741" s="0" t="n">
        <f aca="true">RAND()</f>
        <v>0.647717293505503</v>
      </c>
      <c r="AW741" s="0" t="n">
        <f aca="true">RAND()</f>
        <v>0.840687493187495</v>
      </c>
      <c r="AX741" s="0" t="n">
        <f aca="true">RAND()</f>
        <v>0.883396435827521</v>
      </c>
      <c r="AY741" s="0" t="n">
        <f aca="true">RAND()</f>
        <v>0.273420675075618</v>
      </c>
      <c r="AZ741" s="0" t="n">
        <f aca="true">RAND()</f>
        <v>0.461166025833949</v>
      </c>
    </row>
    <row r="742" customFormat="false" ht="15" hidden="false" customHeight="false" outlineLevel="0" collapsed="false">
      <c r="AK742" s="0" t="n">
        <v>729</v>
      </c>
      <c r="AL742" s="0" t="n">
        <f aca="false">IFERROR(IF(AU742&lt;($AM$6-$AL$6)/($AN$6-$AL$6),$AL$6+SQRT(AU742*($AN$6-$AL$6)*($AM$6-$AL$6)),$AN$6-SQRT((1-AU742)*($AN$6-$AL$6)*($AN$6-$AM$6))),$AM$6)</f>
        <v>5.1793286889393</v>
      </c>
      <c r="AM742" s="0" t="n">
        <f aca="false">IFERROR(IF(AV742&lt;($AM$7-$AL$7)/($AN$7-$AL$7),$AL$7+SQRT(AV742*($AN$7-$AL$7)*($AM$7-$AL$7)),$AN$7-SQRT((1-AV742)*($AN$7-$AL$7)*($AN$7-$AM$7))),$AM$7)</f>
        <v>1.15464229741493</v>
      </c>
      <c r="AN742" s="0" t="n">
        <f aca="false">IFERROR(IF(AW742&lt;($AM$8-$AL$8)/($AN$8-$AL$8),$AL$8+SQRT(AW742*($AN$8-$AL$8)*($AM$8-$AL$8)),$AN$8-SQRT((1-AW742)*($AN$8-$AL$8)*($AN$8-$AM$8))),$AM$8)</f>
        <v>1.05095691928569</v>
      </c>
      <c r="AO742" s="0" t="n">
        <f aca="false">IFERROR(IF(AX742&lt;($AM$9-$AL$9)/($AN$9-$AL$9),$AL$9+SQRT(AX742*($AN$9-$AL$9)*($AM$9-$AL$9)),$AN$9-SQRT((1-AX742)*($AN$9-$AL$9)*($AN$9-$AM$9))),$AM$9)</f>
        <v>0.669175323185772</v>
      </c>
      <c r="AP742" s="0" t="n">
        <f aca="false">IFERROR(IF(AY742&lt;($AM$10-$AL$10)/($AN$10-$AL$10),$AL$10+SQRT(AY742*($AN$10-$AL$10)*($AM$10-$AL$10)),$AN$10-SQRT((1-AY742)*($AN$10-$AL$10)*($AN$10-$AM$10))),$AM$10)</f>
        <v>0.616936131096488</v>
      </c>
      <c r="AQ742" s="0" t="n">
        <f aca="false">IFERROR(IF(AZ742&lt;($AM$11-$AL$11)/($AN$11-$AL$11),$AL$11+SQRT(AZ742*($AN$11-$AL$11)*($AM$11-$AL$11)),$AN$11-SQRT((1-AZ742)*($AN$11-$AL$11)*($AN$11-$AM$11))),$AM$11)</f>
        <v>0.551464496336537</v>
      </c>
      <c r="AR742" s="0" t="n">
        <f aca="false">SUMPRODUCT((B24:B31&lt;=$B$6)*(C24:C31*AM742+D24:D31*AO742*$B$8*AQ742)/(1+AL742/100)^B24:B31)+C32*AM742*AP742/(1+AL742/100)^$B$6</f>
        <v>8924597.19951989</v>
      </c>
      <c r="AS742" s="0" t="n">
        <f aca="false">SUMPRODUCT((K24:K26&lt;=$B$6)*(L24:L26*AN742+M24:M26*AO742*$B$8*AQ742)/(1+AL742/100)^K24:K26)+L27*AN742*AP742/(1+AL742/100)^$B$6</f>
        <v>8803990.93461723</v>
      </c>
      <c r="AT742" s="0" t="n">
        <f aca="false">AS742-AR742</f>
        <v>-120606.264902666</v>
      </c>
      <c r="AU742" s="0" t="n">
        <f aca="true">RAND()</f>
        <v>0.834257798854026</v>
      </c>
      <c r="AV742" s="0" t="n">
        <f aca="true">RAND()</f>
        <v>0.919172520512866</v>
      </c>
      <c r="AW742" s="0" t="n">
        <f aca="true">RAND()</f>
        <v>0.647838684620056</v>
      </c>
      <c r="AX742" s="0" t="n">
        <f aca="true">RAND()</f>
        <v>0.038160386633347</v>
      </c>
      <c r="AY742" s="0" t="n">
        <f aca="true">RAND()</f>
        <v>0.0546962350232597</v>
      </c>
      <c r="AZ742" s="0" t="n">
        <f aca="true">RAND()</f>
        <v>0.258099562929747</v>
      </c>
    </row>
    <row r="743" customFormat="false" ht="15" hidden="false" customHeight="false" outlineLevel="0" collapsed="false">
      <c r="AK743" s="0" t="n">
        <v>730</v>
      </c>
      <c r="AL743" s="0" t="n">
        <f aca="false">IFERROR(IF(AU743&lt;($AM$6-$AL$6)/($AN$6-$AL$6),$AL$6+SQRT(AU743*($AN$6-$AL$6)*($AM$6-$AL$6)),$AN$6-SQRT((1-AU743)*($AN$6-$AL$6)*($AN$6-$AM$6))),$AM$6)</f>
        <v>3.9790826894164</v>
      </c>
      <c r="AM743" s="0" t="n">
        <f aca="false">IFERROR(IF(AV743&lt;($AM$7-$AL$7)/($AN$7-$AL$7),$AL$7+SQRT(AV743*($AN$7-$AL$7)*($AM$7-$AL$7)),$AN$7-SQRT((1-AV743)*($AN$7-$AL$7)*($AN$7-$AM$7))),$AM$7)</f>
        <v>0.99508459059254</v>
      </c>
      <c r="AN743" s="0" t="n">
        <f aca="false">IFERROR(IF(AW743&lt;($AM$8-$AL$8)/($AN$8-$AL$8),$AL$8+SQRT(AW743*($AN$8-$AL$8)*($AM$8-$AL$8)),$AN$8-SQRT((1-AW743)*($AN$8-$AL$8)*($AN$8-$AM$8))),$AM$8)</f>
        <v>1.07986759377785</v>
      </c>
      <c r="AO743" s="0" t="n">
        <f aca="false">IFERROR(IF(AX743&lt;($AM$9-$AL$9)/($AN$9-$AL$9),$AL$9+SQRT(AX743*($AN$9-$AL$9)*($AM$9-$AL$9)),$AN$9-SQRT((1-AX743)*($AN$9-$AL$9)*($AN$9-$AM$9))),$AM$9)</f>
        <v>1.68442598851956</v>
      </c>
      <c r="AP743" s="0" t="n">
        <f aca="false">IFERROR(IF(AY743&lt;($AM$10-$AL$10)/($AN$10-$AL$10),$AL$10+SQRT(AY743*($AN$10-$AL$10)*($AM$10-$AL$10)),$AN$10-SQRT((1-AY743)*($AN$10-$AL$10)*($AN$10-$AM$10))),$AM$10)</f>
        <v>0.929483107302361</v>
      </c>
      <c r="AQ743" s="0" t="n">
        <f aca="false">IFERROR(IF(AZ743&lt;($AM$11-$AL$11)/($AN$11-$AL$11),$AL$11+SQRT(AZ743*($AN$11-$AL$11)*($AM$11-$AL$11)),$AN$11-SQRT((1-AZ743)*($AN$11-$AL$11)*($AN$11-$AM$11))),$AM$11)</f>
        <v>0.623654521404245</v>
      </c>
      <c r="AR743" s="0" t="n">
        <f aca="false">SUMPRODUCT((B24:B31&lt;=$B$6)*(C24:C31*AM743+D24:D31*AO743*$B$8*AQ743)/(1+AL743/100)^B24:B31)+C32*AM743*AP743/(1+AL743/100)^$B$6</f>
        <v>8316701.13933279</v>
      </c>
      <c r="AS743" s="0" t="n">
        <f aca="false">SUMPRODUCT((K24:K26&lt;=$B$6)*(L24:L26*AN743+M24:M26*AO743*$B$8*AQ743)/(1+AL743/100)^K24:K26)+L27*AN743*AP743/(1+AL743/100)^$B$6</f>
        <v>8844517.69784641</v>
      </c>
      <c r="AT743" s="0" t="n">
        <f aca="false">AS743-AR743</f>
        <v>527816.558513617</v>
      </c>
      <c r="AU743" s="0" t="n">
        <f aca="true">RAND()</f>
        <v>0.543702930130819</v>
      </c>
      <c r="AV743" s="0" t="n">
        <f aca="true">RAND()</f>
        <v>0.422866638740655</v>
      </c>
      <c r="AW743" s="0" t="n">
        <f aca="true">RAND()</f>
        <v>0.742710794249448</v>
      </c>
      <c r="AX743" s="0" t="n">
        <f aca="true">RAND()</f>
        <v>0.93360869551876</v>
      </c>
      <c r="AY743" s="0" t="n">
        <f aca="true">RAND()</f>
        <v>0.737822957832366</v>
      </c>
      <c r="AZ743" s="0" t="n">
        <f aca="true">RAND()</f>
        <v>0.427560200920043</v>
      </c>
    </row>
    <row r="744" customFormat="false" ht="15" hidden="false" customHeight="false" outlineLevel="0" collapsed="false">
      <c r="AK744" s="0" t="n">
        <v>731</v>
      </c>
      <c r="AL744" s="0" t="n">
        <f aca="false">IFERROR(IF(AU744&lt;($AM$6-$AL$6)/($AN$6-$AL$6),$AL$6+SQRT(AU744*($AN$6-$AL$6)*($AM$6-$AL$6)),$AN$6-SQRT((1-AU744)*($AN$6-$AL$6)*($AN$6-$AM$6))),$AM$6)</f>
        <v>2.87716640468966</v>
      </c>
      <c r="AM744" s="0" t="n">
        <f aca="false">IFERROR(IF(AV744&lt;($AM$7-$AL$7)/($AN$7-$AL$7),$AL$7+SQRT(AV744*($AN$7-$AL$7)*($AM$7-$AL$7)),$AN$7-SQRT((1-AV744)*($AN$7-$AL$7)*($AN$7-$AM$7))),$AM$7)</f>
        <v>1.11055226442834</v>
      </c>
      <c r="AN744" s="0" t="n">
        <f aca="false">IFERROR(IF(AW744&lt;($AM$8-$AL$8)/($AN$8-$AL$8),$AL$8+SQRT(AW744*($AN$8-$AL$8)*($AM$8-$AL$8)),$AN$8-SQRT((1-AW744)*($AN$8-$AL$8)*($AN$8-$AM$8))),$AM$8)</f>
        <v>1.03019304500377</v>
      </c>
      <c r="AO744" s="0" t="n">
        <f aca="false">IFERROR(IF(AX744&lt;($AM$9-$AL$9)/($AN$9-$AL$9),$AL$9+SQRT(AX744*($AN$9-$AL$9)*($AM$9-$AL$9)),$AN$9-SQRT((1-AX744)*($AN$9-$AL$9)*($AN$9-$AM$9))),$AM$9)</f>
        <v>1.0610331735223</v>
      </c>
      <c r="AP744" s="0" t="n">
        <f aca="false">IFERROR(IF(AY744&lt;($AM$10-$AL$10)/($AN$10-$AL$10),$AL$10+SQRT(AY744*($AN$10-$AL$10)*($AM$10-$AL$10)),$AN$10-SQRT((1-AY744)*($AN$10-$AL$10)*($AN$10-$AM$10))),$AM$10)</f>
        <v>0.89729926356088</v>
      </c>
      <c r="AQ744" s="0" t="n">
        <f aca="false">IFERROR(IF(AZ744&lt;($AM$11-$AL$11)/($AN$11-$AL$11),$AL$11+SQRT(AZ744*($AN$11-$AL$11)*($AM$11-$AL$11)),$AN$11-SQRT((1-AZ744)*($AN$11-$AL$11)*($AN$11-$AM$11))),$AM$11)</f>
        <v>0.545637061713509</v>
      </c>
      <c r="AR744" s="0" t="n">
        <f aca="false">SUMPRODUCT((B24:B31&lt;=$B$6)*(C24:C31*AM744+D24:D31*AO744*$B$8*AQ744)/(1+AL744/100)^B24:B31)+C32*AM744*AP744/(1+AL744/100)^$B$6</f>
        <v>9700590.78492474</v>
      </c>
      <c r="AS744" s="0" t="n">
        <f aca="false">SUMPRODUCT((K24:K26&lt;=$B$6)*(L24:L26*AN744+M24:M26*AO744*$B$8*AQ744)/(1+AL744/100)^K24:K26)+L27*AN744*AP744/(1+AL744/100)^$B$6</f>
        <v>8293399.19722334</v>
      </c>
      <c r="AT744" s="0" t="n">
        <f aca="false">AS744-AR744</f>
        <v>-1407191.5877014</v>
      </c>
      <c r="AU744" s="0" t="n">
        <f aca="true">RAND()</f>
        <v>0.153884180303235</v>
      </c>
      <c r="AV744" s="0" t="n">
        <f aca="true">RAND()</f>
        <v>0.827149591501649</v>
      </c>
      <c r="AW744" s="0" t="n">
        <f aca="true">RAND()</f>
        <v>0.570532466980299</v>
      </c>
      <c r="AX744" s="0" t="n">
        <f aca="true">RAND()</f>
        <v>0.412227532516267</v>
      </c>
      <c r="AY744" s="0" t="n">
        <f aca="true">RAND()</f>
        <v>0.63138681930407</v>
      </c>
      <c r="AZ744" s="0" t="n">
        <f aca="true">RAND()</f>
        <v>0.246275779947943</v>
      </c>
    </row>
    <row r="745" customFormat="false" ht="15" hidden="false" customHeight="false" outlineLevel="0" collapsed="false">
      <c r="AK745" s="0" t="n">
        <v>732</v>
      </c>
      <c r="AL745" s="0" t="n">
        <f aca="false">IFERROR(IF(AU745&lt;($AM$6-$AL$6)/($AN$6-$AL$6),$AL$6+SQRT(AU745*($AN$6-$AL$6)*($AM$6-$AL$6)),$AN$6-SQRT((1-AU745)*($AN$6-$AL$6)*($AN$6-$AM$6))),$AM$6)</f>
        <v>2.56716467347259</v>
      </c>
      <c r="AM745" s="0" t="n">
        <f aca="false">IFERROR(IF(AV745&lt;($AM$7-$AL$7)/($AN$7-$AL$7),$AL$7+SQRT(AV745*($AN$7-$AL$7)*($AM$7-$AL$7)),$AN$7-SQRT((1-AV745)*($AN$7-$AL$7)*($AN$7-$AM$7))),$AM$7)</f>
        <v>0.917344305460597</v>
      </c>
      <c r="AN745" s="0" t="n">
        <f aca="false">IFERROR(IF(AW745&lt;($AM$8-$AL$8)/($AN$8-$AL$8),$AL$8+SQRT(AW745*($AN$8-$AL$8)*($AM$8-$AL$8)),$AN$8-SQRT((1-AW745)*($AN$8-$AL$8)*($AN$8-$AM$8))),$AM$8)</f>
        <v>0.961005777850231</v>
      </c>
      <c r="AO745" s="0" t="n">
        <f aca="false">IFERROR(IF(AX745&lt;($AM$9-$AL$9)/($AN$9-$AL$9),$AL$9+SQRT(AX745*($AN$9-$AL$9)*($AM$9-$AL$9)),$AN$9-SQRT((1-AX745)*($AN$9-$AL$9)*($AN$9-$AM$9))),$AM$9)</f>
        <v>0.938469034950891</v>
      </c>
      <c r="AP745" s="0" t="n">
        <f aca="false">IFERROR(IF(AY745&lt;($AM$10-$AL$10)/($AN$10-$AL$10),$AL$10+SQRT(AY745*($AN$10-$AL$10)*($AM$10-$AL$10)),$AN$10-SQRT((1-AY745)*($AN$10-$AL$10)*($AN$10-$AM$10))),$AM$10)</f>
        <v>0.943152362829078</v>
      </c>
      <c r="AQ745" s="0" t="n">
        <f aca="false">IFERROR(IF(AZ745&lt;($AM$11-$AL$11)/($AN$11-$AL$11),$AL$11+SQRT(AZ745*($AN$11-$AL$11)*($AM$11-$AL$11)),$AN$11-SQRT((1-AZ745)*($AN$11-$AL$11)*($AN$11-$AM$11))),$AM$11)</f>
        <v>0.903984593745573</v>
      </c>
      <c r="AR745" s="0" t="n">
        <f aca="false">SUMPRODUCT((B24:B31&lt;=$B$6)*(C24:C31*AM745+D24:D31*AO745*$B$8*AQ745)/(1+AL745/100)^B24:B31)+C32*AM745*AP745/(1+AL745/100)^$B$6</f>
        <v>8283853.89654954</v>
      </c>
      <c r="AS745" s="0" t="n">
        <f aca="false">SUMPRODUCT((K24:K26&lt;=$B$6)*(L24:L26*AN745+M24:M26*AO745*$B$8*AQ745)/(1+AL745/100)^K24:K26)+L27*AN745*AP745/(1+AL745/100)^$B$6</f>
        <v>7690914.39972564</v>
      </c>
      <c r="AT745" s="0" t="n">
        <f aca="false">AS745-AR745</f>
        <v>-592939.496823893</v>
      </c>
      <c r="AU745" s="0" t="n">
        <f aca="true">RAND()</f>
        <v>0.0643351533670549</v>
      </c>
      <c r="AV745" s="0" t="n">
        <f aca="true">RAND()</f>
        <v>0.152996511378109</v>
      </c>
      <c r="AW745" s="0" t="n">
        <f aca="true">RAND()</f>
        <v>0.288031783346199</v>
      </c>
      <c r="AX745" s="0" t="n">
        <f aca="true">RAND()</f>
        <v>0.256340126147688</v>
      </c>
      <c r="AY745" s="0" t="n">
        <f aca="true">RAND()</f>
        <v>0.78553606672398</v>
      </c>
      <c r="AZ745" s="0" t="n">
        <f aca="true">RAND()</f>
        <v>0.962371599027744</v>
      </c>
    </row>
    <row r="746" customFormat="false" ht="15" hidden="false" customHeight="false" outlineLevel="0" collapsed="false">
      <c r="AK746" s="0" t="n">
        <v>733</v>
      </c>
      <c r="AL746" s="0" t="n">
        <f aca="false">IFERROR(IF(AU746&lt;($AM$6-$AL$6)/($AN$6-$AL$6),$AL$6+SQRT(AU746*($AN$6-$AL$6)*($AM$6-$AL$6)),$AN$6-SQRT((1-AU746)*($AN$6-$AL$6)*($AN$6-$AM$6))),$AM$6)</f>
        <v>3.80353894724831</v>
      </c>
      <c r="AM746" s="0" t="n">
        <f aca="false">IFERROR(IF(AV746&lt;($AM$7-$AL$7)/($AN$7-$AL$7),$AL$7+SQRT(AV746*($AN$7-$AL$7)*($AM$7-$AL$7)),$AN$7-SQRT((1-AV746)*($AN$7-$AL$7)*($AN$7-$AM$7))),$AM$7)</f>
        <v>0.863590349934419</v>
      </c>
      <c r="AN746" s="0" t="n">
        <f aca="false">IFERROR(IF(AW746&lt;($AM$8-$AL$8)/($AN$8-$AL$8),$AL$8+SQRT(AW746*($AN$8-$AL$8)*($AM$8-$AL$8)),$AN$8-SQRT((1-AW746)*($AN$8-$AL$8)*($AN$8-$AM$8))),$AM$8)</f>
        <v>0.89345206374237</v>
      </c>
      <c r="AO746" s="0" t="n">
        <f aca="false">IFERROR(IF(AX746&lt;($AM$9-$AL$9)/($AN$9-$AL$9),$AL$9+SQRT(AX746*($AN$9-$AL$9)*($AM$9-$AL$9)),$AN$9-SQRT((1-AX746)*($AN$9-$AL$9)*($AN$9-$AM$9))),$AM$9)</f>
        <v>0.959290567125119</v>
      </c>
      <c r="AP746" s="0" t="n">
        <f aca="false">IFERROR(IF(AY746&lt;($AM$10-$AL$10)/($AN$10-$AL$10),$AL$10+SQRT(AY746*($AN$10-$AL$10)*($AM$10-$AL$10)),$AN$10-SQRT((1-AY746)*($AN$10-$AL$10)*($AN$10-$AM$10))),$AM$10)</f>
        <v>0.855117458962343</v>
      </c>
      <c r="AQ746" s="0" t="n">
        <f aca="false">IFERROR(IF(AZ746&lt;($AM$11-$AL$11)/($AN$11-$AL$11),$AL$11+SQRT(AZ746*($AN$11-$AL$11)*($AM$11-$AL$11)),$AN$11-SQRT((1-AZ746)*($AN$11-$AL$11)*($AN$11-$AM$11))),$AM$11)</f>
        <v>0.743365281607459</v>
      </c>
      <c r="AR746" s="0" t="n">
        <f aca="false">SUMPRODUCT((B24:B31&lt;=$B$6)*(C24:C31*AM746+D24:D31*AO746*$B$8*AQ746)/(1+AL746/100)^B24:B31)+C32*AM746*AP746/(1+AL746/100)^$B$6</f>
        <v>7236889.45481967</v>
      </c>
      <c r="AS746" s="0" t="n">
        <f aca="false">SUMPRODUCT((K24:K26&lt;=$B$6)*(L24:L26*AN746+M24:M26*AO746*$B$8*AQ746)/(1+AL746/100)^K24:K26)+L27*AN746*AP746/(1+AL746/100)^$B$6</f>
        <v>7333769.40057756</v>
      </c>
      <c r="AT746" s="0" t="n">
        <f aca="false">AS746-AR746</f>
        <v>96879.9457578855</v>
      </c>
      <c r="AU746" s="0" t="n">
        <f aca="true">RAND()</f>
        <v>0.489131836912077</v>
      </c>
      <c r="AV746" s="0" t="n">
        <f aca="true">RAND()</f>
        <v>0.0449303622753539</v>
      </c>
      <c r="AW746" s="0" t="n">
        <f aca="true">RAND()</f>
        <v>0.0970365357523113</v>
      </c>
      <c r="AX746" s="0" t="n">
        <f aca="true">RAND()</f>
        <v>0.281263766733485</v>
      </c>
      <c r="AY746" s="0" t="n">
        <f aca="true">RAND()</f>
        <v>0.504433638639486</v>
      </c>
      <c r="AZ746" s="0" t="n">
        <f aca="true">RAND()</f>
        <v>0.731178046186046</v>
      </c>
    </row>
    <row r="747" customFormat="false" ht="15" hidden="false" customHeight="false" outlineLevel="0" collapsed="false">
      <c r="AK747" s="0" t="n">
        <v>734</v>
      </c>
      <c r="AL747" s="0" t="n">
        <f aca="false">IFERROR(IF(AU747&lt;($AM$6-$AL$6)/($AN$6-$AL$6),$AL$6+SQRT(AU747*($AN$6-$AL$6)*($AM$6-$AL$6)),$AN$6-SQRT((1-AU747)*($AN$6-$AL$6)*($AN$6-$AM$6))),$AM$6)</f>
        <v>5.11549031728427</v>
      </c>
      <c r="AM747" s="0" t="n">
        <f aca="false">IFERROR(IF(AV747&lt;($AM$7-$AL$7)/($AN$7-$AL$7),$AL$7+SQRT(AV747*($AN$7-$AL$7)*($AM$7-$AL$7)),$AN$7-SQRT((1-AV747)*($AN$7-$AL$7)*($AN$7-$AM$7))),$AM$7)</f>
        <v>1.05957822636118</v>
      </c>
      <c r="AN747" s="0" t="n">
        <f aca="false">IFERROR(IF(AW747&lt;($AM$8-$AL$8)/($AN$8-$AL$8),$AL$8+SQRT(AW747*($AN$8-$AL$8)*($AM$8-$AL$8)),$AN$8-SQRT((1-AW747)*($AN$8-$AL$8)*($AN$8-$AM$8))),$AM$8)</f>
        <v>0.961768948147085</v>
      </c>
      <c r="AO747" s="0" t="n">
        <f aca="false">IFERROR(IF(AX747&lt;($AM$9-$AL$9)/($AN$9-$AL$9),$AL$9+SQRT(AX747*($AN$9-$AL$9)*($AM$9-$AL$9)),$AN$9-SQRT((1-AX747)*($AN$9-$AL$9)*($AN$9-$AM$9))),$AM$9)</f>
        <v>0.853004906367178</v>
      </c>
      <c r="AP747" s="0" t="n">
        <f aca="false">IFERROR(IF(AY747&lt;($AM$10-$AL$10)/($AN$10-$AL$10),$AL$10+SQRT(AY747*($AN$10-$AL$10)*($AM$10-$AL$10)),$AN$10-SQRT((1-AY747)*($AN$10-$AL$10)*($AN$10-$AM$10))),$AM$10)</f>
        <v>0.976998080503288</v>
      </c>
      <c r="AQ747" s="0" t="n">
        <f aca="false">IFERROR(IF(AZ747&lt;($AM$11-$AL$11)/($AN$11-$AL$11),$AL$11+SQRT(AZ747*($AN$11-$AL$11)*($AM$11-$AL$11)),$AN$11-SQRT((1-AZ747)*($AN$11-$AL$11)*($AN$11-$AM$11))),$AM$11)</f>
        <v>0.623582181198731</v>
      </c>
      <c r="AR747" s="0" t="n">
        <f aca="false">SUMPRODUCT((B24:B31&lt;=$B$6)*(C24:C31*AM747+D24:D31*AO747*$B$8*AQ747)/(1+AL747/100)^B24:B31)+C32*AM747*AP747/(1+AL747/100)^$B$6</f>
        <v>8233236.99855171</v>
      </c>
      <c r="AS747" s="0" t="n">
        <f aca="false">SUMPRODUCT((K24:K26&lt;=$B$6)*(L24:L26*AN747+M24:M26*AO747*$B$8*AQ747)/(1+AL747/100)^K24:K26)+L27*AN747*AP747/(1+AL747/100)^$B$6</f>
        <v>7906233.58311242</v>
      </c>
      <c r="AT747" s="0" t="n">
        <f aca="false">AS747-AR747</f>
        <v>-327003.415439292</v>
      </c>
      <c r="AU747" s="0" t="n">
        <f aca="true">RAND()</f>
        <v>0.822431162787533</v>
      </c>
      <c r="AV747" s="0" t="n">
        <f aca="true">RAND()</f>
        <v>0.677684872215512</v>
      </c>
      <c r="AW747" s="0" t="n">
        <f aca="true">RAND()</f>
        <v>0.290768806495714</v>
      </c>
      <c r="AX747" s="0" t="n">
        <f aca="true">RAND()</f>
        <v>0.1661499518924</v>
      </c>
      <c r="AY747" s="0" t="n">
        <f aca="true">RAND()</f>
        <v>0.910108675215284</v>
      </c>
      <c r="AZ747" s="0" t="n">
        <f aca="true">RAND()</f>
        <v>0.427369093833993</v>
      </c>
    </row>
    <row r="748" customFormat="false" ht="15" hidden="false" customHeight="false" outlineLevel="0" collapsed="false">
      <c r="AK748" s="0" t="n">
        <v>735</v>
      </c>
      <c r="AL748" s="0" t="n">
        <f aca="false">IFERROR(IF(AU748&lt;($AM$6-$AL$6)/($AN$6-$AL$6),$AL$6+SQRT(AU748*($AN$6-$AL$6)*($AM$6-$AL$6)),$AN$6-SQRT((1-AU748)*($AN$6-$AL$6)*($AN$6-$AM$6))),$AM$6)</f>
        <v>3.45032406885341</v>
      </c>
      <c r="AM748" s="0" t="n">
        <f aca="false">IFERROR(IF(AV748&lt;($AM$7-$AL$7)/($AN$7-$AL$7),$AL$7+SQRT(AV748*($AN$7-$AL$7)*($AM$7-$AL$7)),$AN$7-SQRT((1-AV748)*($AN$7-$AL$7)*($AN$7-$AM$7))),$AM$7)</f>
        <v>1.17766016549637</v>
      </c>
      <c r="AN748" s="0" t="n">
        <f aca="false">IFERROR(IF(AW748&lt;($AM$8-$AL$8)/($AN$8-$AL$8),$AL$8+SQRT(AW748*($AN$8-$AL$8)*($AM$8-$AL$8)),$AN$8-SQRT((1-AW748)*($AN$8-$AL$8)*($AN$8-$AM$8))),$AM$8)</f>
        <v>1.08332341283864</v>
      </c>
      <c r="AO748" s="0" t="n">
        <f aca="false">IFERROR(IF(AX748&lt;($AM$9-$AL$9)/($AN$9-$AL$9),$AL$9+SQRT(AX748*($AN$9-$AL$9)*($AM$9-$AL$9)),$AN$9-SQRT((1-AX748)*($AN$9-$AL$9)*($AN$9-$AM$9))),$AM$9)</f>
        <v>1.29710530072999</v>
      </c>
      <c r="AP748" s="0" t="n">
        <f aca="false">IFERROR(IF(AY748&lt;($AM$10-$AL$10)/($AN$10-$AL$10),$AL$10+SQRT(AY748*($AN$10-$AL$10)*($AM$10-$AL$10)),$AN$10-SQRT((1-AY748)*($AN$10-$AL$10)*($AN$10-$AM$10))),$AM$10)</f>
        <v>0.771685895252984</v>
      </c>
      <c r="AQ748" s="0" t="n">
        <f aca="false">IFERROR(IF(AZ748&lt;($AM$11-$AL$11)/($AN$11-$AL$11),$AL$11+SQRT(AZ748*($AN$11-$AL$11)*($AM$11-$AL$11)),$AN$11-SQRT((1-AZ748)*($AN$11-$AL$11)*($AN$11-$AM$11))),$AM$11)</f>
        <v>0.671531006536623</v>
      </c>
      <c r="AR748" s="0" t="n">
        <f aca="false">SUMPRODUCT((B24:B31&lt;=$B$6)*(C24:C31*AM748+D24:D31*AO748*$B$8*AQ748)/(1+AL748/100)^B24:B31)+C32*AM748*AP748/(1+AL748/100)^$B$6</f>
        <v>10043608.3886201</v>
      </c>
      <c r="AS748" s="0" t="n">
        <f aca="false">SUMPRODUCT((K24:K26&lt;=$B$6)*(L24:L26*AN748+M24:M26*AO748*$B$8*AQ748)/(1+AL748/100)^K24:K26)+L27*AN748*AP748/(1+AL748/100)^$B$6</f>
        <v>8927599.86153457</v>
      </c>
      <c r="AT748" s="0" t="n">
        <f aca="false">AS748-AR748</f>
        <v>-1116008.52708557</v>
      </c>
      <c r="AU748" s="0" t="n">
        <f aca="true">RAND()</f>
        <v>0.369990039191929</v>
      </c>
      <c r="AV748" s="0" t="n">
        <f aca="true">RAND()</f>
        <v>0.953483985279891</v>
      </c>
      <c r="AW748" s="0" t="n">
        <f aca="true">RAND()</f>
        <v>0.753057024819927</v>
      </c>
      <c r="AX748" s="0" t="n">
        <f aca="true">RAND()</f>
        <v>0.670626027825416</v>
      </c>
      <c r="AY748" s="0" t="n">
        <f aca="true">RAND()</f>
        <v>0.295252902717662</v>
      </c>
      <c r="AZ748" s="0" t="n">
        <f aca="true">RAND()</f>
        <v>0.559624980951656</v>
      </c>
    </row>
    <row r="749" customFormat="false" ht="15" hidden="false" customHeight="false" outlineLevel="0" collapsed="false">
      <c r="AK749" s="0" t="n">
        <v>736</v>
      </c>
      <c r="AL749" s="0" t="n">
        <f aca="false">IFERROR(IF(AU749&lt;($AM$6-$AL$6)/($AN$6-$AL$6),$AL$6+SQRT(AU749*($AN$6-$AL$6)*($AM$6-$AL$6)),$AN$6-SQRT((1-AU749)*($AN$6-$AL$6)*($AN$6-$AM$6))),$AM$6)</f>
        <v>2.60319756975977</v>
      </c>
      <c r="AM749" s="0" t="n">
        <f aca="false">IFERROR(IF(AV749&lt;($AM$7-$AL$7)/($AN$7-$AL$7),$AL$7+SQRT(AV749*($AN$7-$AL$7)*($AM$7-$AL$7)),$AN$7-SQRT((1-AV749)*($AN$7-$AL$7)*($AN$7-$AM$7))),$AM$7)</f>
        <v>1.07938964240143</v>
      </c>
      <c r="AN749" s="0" t="n">
        <f aca="false">IFERROR(IF(AW749&lt;($AM$8-$AL$8)/($AN$8-$AL$8),$AL$8+SQRT(AW749*($AN$8-$AL$8)*($AM$8-$AL$8)),$AN$8-SQRT((1-AW749)*($AN$8-$AL$8)*($AN$8-$AM$8))),$AM$8)</f>
        <v>0.997978867762983</v>
      </c>
      <c r="AO749" s="0" t="n">
        <f aca="false">IFERROR(IF(AX749&lt;($AM$9-$AL$9)/($AN$9-$AL$9),$AL$9+SQRT(AX749*($AN$9-$AL$9)*($AM$9-$AL$9)),$AN$9-SQRT((1-AX749)*($AN$9-$AL$9)*($AN$9-$AM$9))),$AM$9)</f>
        <v>0.93377609573419</v>
      </c>
      <c r="AP749" s="0" t="n">
        <f aca="false">IFERROR(IF(AY749&lt;($AM$10-$AL$10)/($AN$10-$AL$10),$AL$10+SQRT(AY749*($AN$10-$AL$10)*($AM$10-$AL$10)),$AN$10-SQRT((1-AY749)*($AN$10-$AL$10)*($AN$10-$AM$10))),$AM$10)</f>
        <v>0.61995948023512</v>
      </c>
      <c r="AQ749" s="0" t="n">
        <f aca="false">IFERROR(IF(AZ749&lt;($AM$11-$AL$11)/($AN$11-$AL$11),$AL$11+SQRT(AZ749*($AN$11-$AL$11)*($AM$11-$AL$11)),$AN$11-SQRT((1-AZ749)*($AN$11-$AL$11)*($AN$11-$AM$11))),$AM$11)</f>
        <v>0.67495775321302</v>
      </c>
      <c r="AR749" s="0" t="n">
        <f aca="false">SUMPRODUCT((B24:B31&lt;=$B$6)*(C24:C31*AM749+D24:D31*AO749*$B$8*AQ749)/(1+AL749/100)^B24:B31)+C32*AM749*AP749/(1+AL749/100)^$B$6</f>
        <v>9649152.30009585</v>
      </c>
      <c r="AS749" s="0" t="n">
        <f aca="false">SUMPRODUCT((K24:K26&lt;=$B$6)*(L24:L26*AN749+M24:M26*AO749*$B$8*AQ749)/(1+AL749/100)^K24:K26)+L27*AN749*AP749/(1+AL749/100)^$B$6</f>
        <v>8273769.64022545</v>
      </c>
      <c r="AT749" s="0" t="n">
        <f aca="false">AS749-AR749</f>
        <v>-1375382.6598704</v>
      </c>
      <c r="AU749" s="0" t="n">
        <f aca="true">RAND()</f>
        <v>0.0727694616328174</v>
      </c>
      <c r="AV749" s="0" t="n">
        <f aca="true">RAND()</f>
        <v>0.741263163378565</v>
      </c>
      <c r="AW749" s="0" t="n">
        <f aca="true">RAND()</f>
        <v>0.43550702311903</v>
      </c>
      <c r="AX749" s="0" t="n">
        <f aca="true">RAND()</f>
        <v>0.250882268307196</v>
      </c>
      <c r="AY749" s="0" t="n">
        <f aca="true">RAND()</f>
        <v>0.0575611075931206</v>
      </c>
      <c r="AZ749" s="0" t="n">
        <f aca="true">RAND()</f>
        <v>0.56876546042315</v>
      </c>
    </row>
    <row r="750" customFormat="false" ht="15" hidden="false" customHeight="false" outlineLevel="0" collapsed="false">
      <c r="AK750" s="0" t="n">
        <v>737</v>
      </c>
      <c r="AL750" s="0" t="n">
        <f aca="false">IFERROR(IF(AU750&lt;($AM$6-$AL$6)/($AN$6-$AL$6),$AL$6+SQRT(AU750*($AN$6-$AL$6)*($AM$6-$AL$6)),$AN$6-SQRT((1-AU750)*($AN$6-$AL$6)*($AN$6-$AM$6))),$AM$6)</f>
        <v>3.29226244221231</v>
      </c>
      <c r="AM750" s="0" t="n">
        <f aca="false">IFERROR(IF(AV750&lt;($AM$7-$AL$7)/($AN$7-$AL$7),$AL$7+SQRT(AV750*($AN$7-$AL$7)*($AM$7-$AL$7)),$AN$7-SQRT((1-AV750)*($AN$7-$AL$7)*($AN$7-$AM$7))),$AM$7)</f>
        <v>0.983044819534943</v>
      </c>
      <c r="AN750" s="0" t="n">
        <f aca="false">IFERROR(IF(AW750&lt;($AM$8-$AL$8)/($AN$8-$AL$8),$AL$8+SQRT(AW750*($AN$8-$AL$8)*($AM$8-$AL$8)),$AN$8-SQRT((1-AW750)*($AN$8-$AL$8)*($AN$8-$AM$8))),$AM$8)</f>
        <v>1.06723390919366</v>
      </c>
      <c r="AO750" s="0" t="n">
        <f aca="false">IFERROR(IF(AX750&lt;($AM$9-$AL$9)/($AN$9-$AL$9),$AL$9+SQRT(AX750*($AN$9-$AL$9)*($AM$9-$AL$9)),$AN$9-SQRT((1-AX750)*($AN$9-$AL$9)*($AN$9-$AM$9))),$AM$9)</f>
        <v>0.819422193651118</v>
      </c>
      <c r="AP750" s="0" t="n">
        <f aca="false">IFERROR(IF(AY750&lt;($AM$10-$AL$10)/($AN$10-$AL$10),$AL$10+SQRT(AY750*($AN$10-$AL$10)*($AM$10-$AL$10)),$AN$10-SQRT((1-AY750)*($AN$10-$AL$10)*($AN$10-$AM$10))),$AM$10)</f>
        <v>0.903526525255287</v>
      </c>
      <c r="AQ750" s="0" t="n">
        <f aca="false">IFERROR(IF(AZ750&lt;($AM$11-$AL$11)/($AN$11-$AL$11),$AL$11+SQRT(AZ750*($AN$11-$AL$11)*($AM$11-$AL$11)),$AN$11-SQRT((1-AZ750)*($AN$11-$AL$11)*($AN$11-$AM$11))),$AM$11)</f>
        <v>0.453255995064314</v>
      </c>
      <c r="AR750" s="0" t="n">
        <f aca="false">SUMPRODUCT((B24:B31&lt;=$B$6)*(C24:C31*AM750+D24:D31*AO750*$B$8*AQ750)/(1+AL750/100)^B24:B31)+C32*AM750*AP750/(1+AL750/100)^$B$6</f>
        <v>8338998.33576738</v>
      </c>
      <c r="AS750" s="0" t="n">
        <f aca="false">SUMPRODUCT((K24:K26&lt;=$B$6)*(L24:L26*AN750+M24:M26*AO750*$B$8*AQ750)/(1+AL750/100)^K24:K26)+L27*AN750*AP750/(1+AL750/100)^$B$6</f>
        <v>8616582.14253627</v>
      </c>
      <c r="AT750" s="0" t="n">
        <f aca="false">AS750-AR750</f>
        <v>277583.80676889</v>
      </c>
      <c r="AU750" s="0" t="n">
        <f aca="true">RAND()</f>
        <v>0.312634110128528</v>
      </c>
      <c r="AV750" s="0" t="n">
        <f aca="true">RAND()</f>
        <v>0.372282288428665</v>
      </c>
      <c r="AW750" s="0" t="n">
        <f aca="true">RAND()</f>
        <v>0.703080498234388</v>
      </c>
      <c r="AX750" s="0" t="n">
        <f aca="true">RAND()</f>
        <v>0.136040717062523</v>
      </c>
      <c r="AY750" s="0" t="n">
        <f aca="true">RAND()</f>
        <v>0.651334626338423</v>
      </c>
      <c r="AZ750" s="0" t="n">
        <f aca="true">RAND()</f>
        <v>0.0958669388700123</v>
      </c>
    </row>
    <row r="751" customFormat="false" ht="15" hidden="false" customHeight="false" outlineLevel="0" collapsed="false">
      <c r="AK751" s="0" t="n">
        <v>738</v>
      </c>
      <c r="AL751" s="0" t="n">
        <f aca="false">IFERROR(IF(AU751&lt;($AM$6-$AL$6)/($AN$6-$AL$6),$AL$6+SQRT(AU751*($AN$6-$AL$6)*($AM$6-$AL$6)),$AN$6-SQRT((1-AU751)*($AN$6-$AL$6)*($AN$6-$AM$6))),$AM$6)</f>
        <v>3.47508584506693</v>
      </c>
      <c r="AM751" s="0" t="n">
        <f aca="false">IFERROR(IF(AV751&lt;($AM$7-$AL$7)/($AN$7-$AL$7),$AL$7+SQRT(AV751*($AN$7-$AL$7)*($AM$7-$AL$7)),$AN$7-SQRT((1-AV751)*($AN$7-$AL$7)*($AN$7-$AM$7))),$AM$7)</f>
        <v>0.93026698886229</v>
      </c>
      <c r="AN751" s="0" t="n">
        <f aca="false">IFERROR(IF(AW751&lt;($AM$8-$AL$8)/($AN$8-$AL$8),$AL$8+SQRT(AW751*($AN$8-$AL$8)*($AM$8-$AL$8)),$AN$8-SQRT((1-AW751)*($AN$8-$AL$8)*($AN$8-$AM$8))),$AM$8)</f>
        <v>1.01859090661745</v>
      </c>
      <c r="AO751" s="0" t="n">
        <f aca="false">IFERROR(IF(AX751&lt;($AM$9-$AL$9)/($AN$9-$AL$9),$AL$9+SQRT(AX751*($AN$9-$AL$9)*($AM$9-$AL$9)),$AN$9-SQRT((1-AX751)*($AN$9-$AL$9)*($AN$9-$AM$9))),$AM$9)</f>
        <v>0.895487697149608</v>
      </c>
      <c r="AP751" s="0" t="n">
        <f aca="false">IFERROR(IF(AY751&lt;($AM$10-$AL$10)/($AN$10-$AL$10),$AL$10+SQRT(AY751*($AN$10-$AL$10)*($AM$10-$AL$10)),$AN$10-SQRT((1-AY751)*($AN$10-$AL$10)*($AN$10-$AM$10))),$AM$10)</f>
        <v>0.818929628498052</v>
      </c>
      <c r="AQ751" s="0" t="n">
        <f aca="false">IFERROR(IF(AZ751&lt;($AM$11-$AL$11)/($AN$11-$AL$11),$AL$11+SQRT(AZ751*($AN$11-$AL$11)*($AM$11-$AL$11)),$AN$11-SQRT((1-AZ751)*($AN$11-$AL$11)*($AN$11-$AM$11))),$AM$11)</f>
        <v>0.529785066892968</v>
      </c>
      <c r="AR751" s="0" t="n">
        <f aca="false">SUMPRODUCT((B24:B31&lt;=$B$6)*(C24:C31*AM751+D24:D31*AO751*$B$8*AQ751)/(1+AL751/100)^B24:B31)+C32*AM751*AP751/(1+AL751/100)^$B$6</f>
        <v>7855727.46542427</v>
      </c>
      <c r="AS751" s="0" t="n">
        <f aca="false">SUMPRODUCT((K24:K26&lt;=$B$6)*(L24:L26*AN751+M24:M26*AO751*$B$8*AQ751)/(1+AL751/100)^K24:K26)+L27*AN751*AP751/(1+AL751/100)^$B$6</f>
        <v>8323617.22407344</v>
      </c>
      <c r="AT751" s="0" t="n">
        <f aca="false">AS751-AR751</f>
        <v>467889.758649164</v>
      </c>
      <c r="AU751" s="0" t="n">
        <f aca="true">RAND()</f>
        <v>0.378749010017623</v>
      </c>
      <c r="AV751" s="0" t="n">
        <f aca="true">RAND()</f>
        <v>0.188549870969423</v>
      </c>
      <c r="AW751" s="0" t="n">
        <f aca="true">RAND()</f>
        <v>0.523998502221044</v>
      </c>
      <c r="AX751" s="0" t="n">
        <f aca="true">RAND()</f>
        <v>0.208547358128933</v>
      </c>
      <c r="AY751" s="0" t="n">
        <f aca="true">RAND()</f>
        <v>0.406864431735622</v>
      </c>
      <c r="AZ751" s="0" t="n">
        <f aca="true">RAND()</f>
        <v>0.215515008028595</v>
      </c>
    </row>
    <row r="752" customFormat="false" ht="15" hidden="false" customHeight="false" outlineLevel="0" collapsed="false">
      <c r="AK752" s="0" t="n">
        <v>739</v>
      </c>
      <c r="AL752" s="0" t="n">
        <f aca="false">IFERROR(IF(AU752&lt;($AM$6-$AL$6)/($AN$6-$AL$6),$AL$6+SQRT(AU752*($AN$6-$AL$6)*($AM$6-$AL$6)),$AN$6-SQRT((1-AU752)*($AN$6-$AL$6)*($AN$6-$AM$6))),$AM$6)</f>
        <v>6.87194686008842</v>
      </c>
      <c r="AM752" s="0" t="n">
        <f aca="false">IFERROR(IF(AV752&lt;($AM$7-$AL$7)/($AN$7-$AL$7),$AL$7+SQRT(AV752*($AN$7-$AL$7)*($AM$7-$AL$7)),$AN$7-SQRT((1-AV752)*($AN$7-$AL$7)*($AN$7-$AM$7))),$AM$7)</f>
        <v>0.926210660449491</v>
      </c>
      <c r="AN752" s="0" t="n">
        <f aca="false">IFERROR(IF(AW752&lt;($AM$8-$AL$8)/($AN$8-$AL$8),$AL$8+SQRT(AW752*($AN$8-$AL$8)*($AM$8-$AL$8)),$AN$8-SQRT((1-AW752)*($AN$8-$AL$8)*($AN$8-$AM$8))),$AM$8)</f>
        <v>1.07002807916618</v>
      </c>
      <c r="AO752" s="0" t="n">
        <f aca="false">IFERROR(IF(AX752&lt;($AM$9-$AL$9)/($AN$9-$AL$9),$AL$9+SQRT(AX752*($AN$9-$AL$9)*($AM$9-$AL$9)),$AN$9-SQRT((1-AX752)*($AN$9-$AL$9)*($AN$9-$AM$9))),$AM$9)</f>
        <v>1.54501370664294</v>
      </c>
      <c r="AP752" s="0" t="n">
        <f aca="false">IFERROR(IF(AY752&lt;($AM$10-$AL$10)/($AN$10-$AL$10),$AL$10+SQRT(AY752*($AN$10-$AL$10)*($AM$10-$AL$10)),$AN$10-SQRT((1-AY752)*($AN$10-$AL$10)*($AN$10-$AM$10))),$AM$10)</f>
        <v>0.843329000471579</v>
      </c>
      <c r="AQ752" s="0" t="n">
        <f aca="false">IFERROR(IF(AZ752&lt;($AM$11-$AL$11)/($AN$11-$AL$11),$AL$11+SQRT(AZ752*($AN$11-$AL$11)*($AM$11-$AL$11)),$AN$11-SQRT((1-AZ752)*($AN$11-$AL$11)*($AN$11-$AM$11))),$AM$11)</f>
        <v>0.794629452465739</v>
      </c>
      <c r="AR752" s="0" t="n">
        <f aca="false">SUMPRODUCT((B24:B31&lt;=$B$6)*(C24:C31*AM752+D24:D31*AO752*$B$8*AQ752)/(1+AL752/100)^B24:B31)+C32*AM752*AP752/(1+AL752/100)^$B$6</f>
        <v>6863119.41955108</v>
      </c>
      <c r="AS752" s="0" t="n">
        <f aca="false">SUMPRODUCT((K24:K26&lt;=$B$6)*(L24:L26*AN752+M24:M26*AO752*$B$8*AQ752)/(1+AL752/100)^K24:K26)+L27*AN752*AP752/(1+AL752/100)^$B$6</f>
        <v>8969933.22355898</v>
      </c>
      <c r="AT752" s="0" t="n">
        <f aca="false">AS752-AR752</f>
        <v>2106813.8040079</v>
      </c>
      <c r="AU752" s="0" t="n">
        <f aca="true">RAND()</f>
        <v>0.999180119667939</v>
      </c>
      <c r="AV752" s="0" t="n">
        <f aca="true">RAND()</f>
        <v>0.17699034234552</v>
      </c>
      <c r="AW752" s="0" t="n">
        <f aca="true">RAND()</f>
        <v>0.712089846323411</v>
      </c>
      <c r="AX752" s="0" t="n">
        <f aca="true">RAND()</f>
        <v>0.861991648571471</v>
      </c>
      <c r="AY752" s="0" t="n">
        <f aca="true">RAND()</f>
        <v>0.471499210259255</v>
      </c>
      <c r="AZ752" s="0" t="n">
        <f aca="true">RAND()</f>
        <v>0.827848727369297</v>
      </c>
    </row>
    <row r="753" customFormat="false" ht="15" hidden="false" customHeight="false" outlineLevel="0" collapsed="false">
      <c r="AK753" s="0" t="n">
        <v>740</v>
      </c>
      <c r="AL753" s="0" t="n">
        <f aca="false">IFERROR(IF(AU753&lt;($AM$6-$AL$6)/($AN$6-$AL$6),$AL$6+SQRT(AU753*($AN$6-$AL$6)*($AM$6-$AL$6)),$AN$6-SQRT((1-AU753)*($AN$6-$AL$6)*($AN$6-$AM$6))),$AM$6)</f>
        <v>5.33492315872565</v>
      </c>
      <c r="AM753" s="0" t="n">
        <f aca="false">IFERROR(IF(AV753&lt;($AM$7-$AL$7)/($AN$7-$AL$7),$AL$7+SQRT(AV753*($AN$7-$AL$7)*($AM$7-$AL$7)),$AN$7-SQRT((1-AV753)*($AN$7-$AL$7)*($AN$7-$AM$7))),$AM$7)</f>
        <v>1.08856932768479</v>
      </c>
      <c r="AN753" s="0" t="n">
        <f aca="false">IFERROR(IF(AW753&lt;($AM$8-$AL$8)/($AN$8-$AL$8),$AL$8+SQRT(AW753*($AN$8-$AL$8)*($AM$8-$AL$8)),$AN$8-SQRT((1-AW753)*($AN$8-$AL$8)*($AN$8-$AM$8))),$AM$8)</f>
        <v>0.90925824063284</v>
      </c>
      <c r="AO753" s="0" t="n">
        <f aca="false">IFERROR(IF(AX753&lt;($AM$9-$AL$9)/($AN$9-$AL$9),$AL$9+SQRT(AX753*($AN$9-$AL$9)*($AM$9-$AL$9)),$AN$9-SQRT((1-AX753)*($AN$9-$AL$9)*($AN$9-$AM$9))),$AM$9)</f>
        <v>0.81095058208393</v>
      </c>
      <c r="AP753" s="0" t="n">
        <f aca="false">IFERROR(IF(AY753&lt;($AM$10-$AL$10)/($AN$10-$AL$10),$AL$10+SQRT(AY753*($AN$10-$AL$10)*($AM$10-$AL$10)),$AN$10-SQRT((1-AY753)*($AN$10-$AL$10)*($AN$10-$AM$10))),$AM$10)</f>
        <v>0.718742518512945</v>
      </c>
      <c r="AQ753" s="0" t="n">
        <f aca="false">IFERROR(IF(AZ753&lt;($AM$11-$AL$11)/($AN$11-$AL$11),$AL$11+SQRT(AZ753*($AN$11-$AL$11)*($AM$11-$AL$11)),$AN$11-SQRT((1-AZ753)*($AN$11-$AL$11)*($AN$11-$AM$11))),$AM$11)</f>
        <v>0.647285695620664</v>
      </c>
      <c r="AR753" s="0" t="n">
        <f aca="false">SUMPRODUCT((B24:B31&lt;=$B$6)*(C24:C31*AM753+D24:D31*AO753*$B$8*AQ753)/(1+AL753/100)^B24:B31)+C32*AM753*AP753/(1+AL753/100)^$B$6</f>
        <v>8390309.88222667</v>
      </c>
      <c r="AS753" s="0" t="n">
        <f aca="false">SUMPRODUCT((K24:K26&lt;=$B$6)*(L24:L26*AN753+M24:M26*AO753*$B$8*AQ753)/(1+AL753/100)^K24:K26)+L27*AN753*AP753/(1+AL753/100)^$B$6</f>
        <v>7593786.48186904</v>
      </c>
      <c r="AT753" s="0" t="n">
        <f aca="false">AS753-AR753</f>
        <v>-796523.400357635</v>
      </c>
      <c r="AU753" s="0" t="n">
        <f aca="true">RAND()</f>
        <v>0.861375955632592</v>
      </c>
      <c r="AV753" s="0" t="n">
        <f aca="true">RAND()</f>
        <v>0.768356782540969</v>
      </c>
      <c r="AW753" s="0" t="n">
        <f aca="true">RAND()</f>
        <v>0.132637368290929</v>
      </c>
      <c r="AX753" s="0" t="n">
        <f aca="true">RAND()</f>
        <v>0.128920352664446</v>
      </c>
      <c r="AY753" s="0" t="n">
        <f aca="true">RAND()</f>
        <v>0.191393157621543</v>
      </c>
      <c r="AZ753" s="0" t="n">
        <f aca="true">RAND()</f>
        <v>0.492274915847872</v>
      </c>
    </row>
    <row r="754" customFormat="false" ht="15" hidden="false" customHeight="false" outlineLevel="0" collapsed="false">
      <c r="AK754" s="0" t="n">
        <v>741</v>
      </c>
      <c r="AL754" s="0" t="n">
        <f aca="false">IFERROR(IF(AU754&lt;($AM$6-$AL$6)/($AN$6-$AL$6),$AL$6+SQRT(AU754*($AN$6-$AL$6)*($AM$6-$AL$6)),$AN$6-SQRT((1-AU754)*($AN$6-$AL$6)*($AN$6-$AM$6))),$AM$6)</f>
        <v>3.7988904241058</v>
      </c>
      <c r="AM754" s="0" t="n">
        <f aca="false">IFERROR(IF(AV754&lt;($AM$7-$AL$7)/($AN$7-$AL$7),$AL$7+SQRT(AV754*($AN$7-$AL$7)*($AM$7-$AL$7)),$AN$7-SQRT((1-AV754)*($AN$7-$AL$7)*($AN$7-$AM$7))),$AM$7)</f>
        <v>0.969350356731521</v>
      </c>
      <c r="AN754" s="0" t="n">
        <f aca="false">IFERROR(IF(AW754&lt;($AM$8-$AL$8)/($AN$8-$AL$8),$AL$8+SQRT(AW754*($AN$8-$AL$8)*($AM$8-$AL$8)),$AN$8-SQRT((1-AW754)*($AN$8-$AL$8)*($AN$8-$AM$8))),$AM$8)</f>
        <v>1.00257226493395</v>
      </c>
      <c r="AO754" s="0" t="n">
        <f aca="false">IFERROR(IF(AX754&lt;($AM$9-$AL$9)/($AN$9-$AL$9),$AL$9+SQRT(AX754*($AN$9-$AL$9)*($AM$9-$AL$9)),$AN$9-SQRT((1-AX754)*($AN$9-$AL$9)*($AN$9-$AM$9))),$AM$9)</f>
        <v>1.47166216512731</v>
      </c>
      <c r="AP754" s="0" t="n">
        <f aca="false">IFERROR(IF(AY754&lt;($AM$10-$AL$10)/($AN$10-$AL$10),$AL$10+SQRT(AY754*($AN$10-$AL$10)*($AM$10-$AL$10)),$AN$10-SQRT((1-AY754)*($AN$10-$AL$10)*($AN$10-$AM$10))),$AM$10)</f>
        <v>0.848210758654844</v>
      </c>
      <c r="AQ754" s="0" t="n">
        <f aca="false">IFERROR(IF(AZ754&lt;($AM$11-$AL$11)/($AN$11-$AL$11),$AL$11+SQRT(AZ754*($AN$11-$AL$11)*($AM$11-$AL$11)),$AN$11-SQRT((1-AZ754)*($AN$11-$AL$11)*($AN$11-$AM$11))),$AM$11)</f>
        <v>0.547626093570079</v>
      </c>
      <c r="AR754" s="0" t="n">
        <f aca="false">SUMPRODUCT((B24:B31&lt;=$B$6)*(C24:C31*AM754+D24:D31*AO754*$B$8*AQ754)/(1+AL754/100)^B24:B31)+C32*AM754*AP754/(1+AL754/100)^$B$6</f>
        <v>8127354.72571892</v>
      </c>
      <c r="AS754" s="0" t="n">
        <f aca="false">SUMPRODUCT((K24:K26&lt;=$B$6)*(L24:L26*AN754+M24:M26*AO754*$B$8*AQ754)/(1+AL754/100)^K24:K26)+L27*AN754*AP754/(1+AL754/100)^$B$6</f>
        <v>8234391.34192334</v>
      </c>
      <c r="AT754" s="0" t="n">
        <f aca="false">AS754-AR754</f>
        <v>107036.616204424</v>
      </c>
      <c r="AU754" s="0" t="n">
        <f aca="true">RAND()</f>
        <v>0.487644874155922</v>
      </c>
      <c r="AV754" s="0" t="n">
        <f aca="true">RAND()</f>
        <v>0.318661592501037</v>
      </c>
      <c r="AW754" s="0" t="n">
        <f aca="true">RAND()</f>
        <v>0.455817919289656</v>
      </c>
      <c r="AX754" s="0" t="n">
        <f aca="true">RAND()</f>
        <v>0.813906088161358</v>
      </c>
      <c r="AY754" s="0" t="n">
        <f aca="true">RAND()</f>
        <v>0.485002929771927</v>
      </c>
      <c r="AZ754" s="0" t="n">
        <f aca="true">RAND()</f>
        <v>0.250280335578685</v>
      </c>
    </row>
    <row r="755" customFormat="false" ht="15" hidden="false" customHeight="false" outlineLevel="0" collapsed="false">
      <c r="AK755" s="0" t="n">
        <v>742</v>
      </c>
      <c r="AL755" s="0" t="n">
        <f aca="false">IFERROR(IF(AU755&lt;($AM$6-$AL$6)/($AN$6-$AL$6),$AL$6+SQRT(AU755*($AN$6-$AL$6)*($AM$6-$AL$6)),$AN$6-SQRT((1-AU755)*($AN$6-$AL$6)*($AN$6-$AM$6))),$AM$6)</f>
        <v>3.63600278747772</v>
      </c>
      <c r="AM755" s="0" t="n">
        <f aca="false">IFERROR(IF(AV755&lt;($AM$7-$AL$7)/($AN$7-$AL$7),$AL$7+SQRT(AV755*($AN$7-$AL$7)*($AM$7-$AL$7)),$AN$7-SQRT((1-AV755)*($AN$7-$AL$7)*($AN$7-$AM$7))),$AM$7)</f>
        <v>1.05919831615328</v>
      </c>
      <c r="AN755" s="0" t="n">
        <f aca="false">IFERROR(IF(AW755&lt;($AM$8-$AL$8)/($AN$8-$AL$8),$AL$8+SQRT(AW755*($AN$8-$AL$8)*($AM$8-$AL$8)),$AN$8-SQRT((1-AW755)*($AN$8-$AL$8)*($AN$8-$AM$8))),$AM$8)</f>
        <v>1.01214225501814</v>
      </c>
      <c r="AO755" s="0" t="n">
        <f aca="false">IFERROR(IF(AX755&lt;($AM$9-$AL$9)/($AN$9-$AL$9),$AL$9+SQRT(AX755*($AN$9-$AL$9)*($AM$9-$AL$9)),$AN$9-SQRT((1-AX755)*($AN$9-$AL$9)*($AN$9-$AM$9))),$AM$9)</f>
        <v>0.934468599761722</v>
      </c>
      <c r="AP755" s="0" t="n">
        <f aca="false">IFERROR(IF(AY755&lt;($AM$10-$AL$10)/($AN$10-$AL$10),$AL$10+SQRT(AY755*($AN$10-$AL$10)*($AM$10-$AL$10)),$AN$10-SQRT((1-AY755)*($AN$10-$AL$10)*($AN$10-$AM$10))),$AM$10)</f>
        <v>0.956514995074981</v>
      </c>
      <c r="AQ755" s="0" t="n">
        <f aca="false">IFERROR(IF(AZ755&lt;($AM$11-$AL$11)/($AN$11-$AL$11),$AL$11+SQRT(AZ755*($AN$11-$AL$11)*($AM$11-$AL$11)),$AN$11-SQRT((1-AZ755)*($AN$11-$AL$11)*($AN$11-$AM$11))),$AM$11)</f>
        <v>0.82287872451051</v>
      </c>
      <c r="AR755" s="0" t="n">
        <f aca="false">SUMPRODUCT((B24:B31&lt;=$B$6)*(C24:C31*AM755+D24:D31*AO755*$B$8*AQ755)/(1+AL755/100)^B24:B31)+C32*AM755*AP755/(1+AL755/100)^$B$6</f>
        <v>8916803.15068699</v>
      </c>
      <c r="AS755" s="0" t="n">
        <f aca="false">SUMPRODUCT((K24:K26&lt;=$B$6)*(L24:L26*AN755+M24:M26*AO755*$B$8*AQ755)/(1+AL755/100)^K24:K26)+L27*AN755*AP755/(1+AL755/100)^$B$6</f>
        <v>8215588.70099575</v>
      </c>
      <c r="AT755" s="0" t="n">
        <f aca="false">AS755-AR755</f>
        <v>-701214.449691244</v>
      </c>
      <c r="AU755" s="0" t="n">
        <f aca="true">RAND()</f>
        <v>0.434176137707116</v>
      </c>
      <c r="AV755" s="0" t="n">
        <f aca="true">RAND()</f>
        <v>0.676397488366731</v>
      </c>
      <c r="AW755" s="0" t="n">
        <f aca="true">RAND()</f>
        <v>0.497099494685719</v>
      </c>
      <c r="AX755" s="0" t="n">
        <f aca="true">RAND()</f>
        <v>0.251683952238549</v>
      </c>
      <c r="AY755" s="0" t="n">
        <f aca="true">RAND()</f>
        <v>0.833623762913238</v>
      </c>
      <c r="AZ755" s="0" t="n">
        <f aca="true">RAND()</f>
        <v>0.871951239873372</v>
      </c>
    </row>
    <row r="756" customFormat="false" ht="15" hidden="false" customHeight="false" outlineLevel="0" collapsed="false">
      <c r="AK756" s="0" t="n">
        <v>743</v>
      </c>
      <c r="AL756" s="0" t="n">
        <f aca="false">IFERROR(IF(AU756&lt;($AM$6-$AL$6)/($AN$6-$AL$6),$AL$6+SQRT(AU756*($AN$6-$AL$6)*($AM$6-$AL$6)),$AN$6-SQRT((1-AU756)*($AN$6-$AL$6)*($AN$6-$AM$6))),$AM$6)</f>
        <v>4.12216084086284</v>
      </c>
      <c r="AM756" s="0" t="n">
        <f aca="false">IFERROR(IF(AV756&lt;($AM$7-$AL$7)/($AN$7-$AL$7),$AL$7+SQRT(AV756*($AN$7-$AL$7)*($AM$7-$AL$7)),$AN$7-SQRT((1-AV756)*($AN$7-$AL$7)*($AN$7-$AM$7))),$AM$7)</f>
        <v>0.932004582640192</v>
      </c>
      <c r="AN756" s="0" t="n">
        <f aca="false">IFERROR(IF(AW756&lt;($AM$8-$AL$8)/($AN$8-$AL$8),$AL$8+SQRT(AW756*($AN$8-$AL$8)*($AM$8-$AL$8)),$AN$8-SQRT((1-AW756)*($AN$8-$AL$8)*($AN$8-$AM$8))),$AM$8)</f>
        <v>1.00367579813394</v>
      </c>
      <c r="AO756" s="0" t="n">
        <f aca="false">IFERROR(IF(AX756&lt;($AM$9-$AL$9)/($AN$9-$AL$9),$AL$9+SQRT(AX756*($AN$9-$AL$9)*($AM$9-$AL$9)),$AN$9-SQRT((1-AX756)*($AN$9-$AL$9)*($AN$9-$AM$9))),$AM$9)</f>
        <v>0.821255931764872</v>
      </c>
      <c r="AP756" s="0" t="n">
        <f aca="false">IFERROR(IF(AY756&lt;($AM$10-$AL$10)/($AN$10-$AL$10),$AL$10+SQRT(AY756*($AN$10-$AL$10)*($AM$10-$AL$10)),$AN$10-SQRT((1-AY756)*($AN$10-$AL$10)*($AN$10-$AM$10))),$AM$10)</f>
        <v>0.871941824745064</v>
      </c>
      <c r="AQ756" s="0" t="n">
        <f aca="false">IFERROR(IF(AZ756&lt;($AM$11-$AL$11)/($AN$11-$AL$11),$AL$11+SQRT(AZ756*($AN$11-$AL$11)*($AM$11-$AL$11)),$AN$11-SQRT((1-AZ756)*($AN$11-$AL$11)*($AN$11-$AM$11))),$AM$11)</f>
        <v>0.720103150277348</v>
      </c>
      <c r="AR756" s="0" t="n">
        <f aca="false">SUMPRODUCT((B24:B31&lt;=$B$6)*(C24:C31*AM756+D24:D31*AO756*$B$8*AQ756)/(1+AL756/100)^B24:B31)+C32*AM756*AP756/(1+AL756/100)^$B$6</f>
        <v>7631110.91271431</v>
      </c>
      <c r="AS756" s="0" t="n">
        <f aca="false">SUMPRODUCT((K24:K26&lt;=$B$6)*(L24:L26*AN756+M24:M26*AO756*$B$8*AQ756)/(1+AL756/100)^K24:K26)+L27*AN756*AP756/(1+AL756/100)^$B$6</f>
        <v>8234229.17794734</v>
      </c>
      <c r="AT756" s="0" t="n">
        <f aca="false">AS756-AR756</f>
        <v>603118.265233032</v>
      </c>
      <c r="AU756" s="0" t="n">
        <f aca="true">RAND()</f>
        <v>0.585902088706836</v>
      </c>
      <c r="AV756" s="0" t="n">
        <f aca="true">RAND()</f>
        <v>0.19361344264457</v>
      </c>
      <c r="AW756" s="0" t="n">
        <f aca="true">RAND()</f>
        <v>0.460661222889338</v>
      </c>
      <c r="AX756" s="0" t="n">
        <f aca="true">RAND()</f>
        <v>0.137607164925488</v>
      </c>
      <c r="AY756" s="0" t="n">
        <f aca="true">RAND()</f>
        <v>0.553362883978751</v>
      </c>
      <c r="AZ756" s="0" t="n">
        <f aca="true">RAND()</f>
        <v>0.680235728634022</v>
      </c>
    </row>
    <row r="757" customFormat="false" ht="15" hidden="false" customHeight="false" outlineLevel="0" collapsed="false">
      <c r="AK757" s="0" t="n">
        <v>744</v>
      </c>
      <c r="AL757" s="0" t="n">
        <f aca="false">IFERROR(IF(AU757&lt;($AM$6-$AL$6)/($AN$6-$AL$6),$AL$6+SQRT(AU757*($AN$6-$AL$6)*($AM$6-$AL$6)),$AN$6-SQRT((1-AU757)*($AN$6-$AL$6)*($AN$6-$AM$6))),$AM$6)</f>
        <v>3.02986008437681</v>
      </c>
      <c r="AM757" s="0" t="n">
        <f aca="false">IFERROR(IF(AV757&lt;($AM$7-$AL$7)/($AN$7-$AL$7),$AL$7+SQRT(AV757*($AN$7-$AL$7)*($AM$7-$AL$7)),$AN$7-SQRT((1-AV757)*($AN$7-$AL$7)*($AN$7-$AM$7))),$AM$7)</f>
        <v>1.03700010147996</v>
      </c>
      <c r="AN757" s="0" t="n">
        <f aca="false">IFERROR(IF(AW757&lt;($AM$8-$AL$8)/($AN$8-$AL$8),$AL$8+SQRT(AW757*($AN$8-$AL$8)*($AM$8-$AL$8)),$AN$8-SQRT((1-AW757)*($AN$8-$AL$8)*($AN$8-$AM$8))),$AM$8)</f>
        <v>1.20176152512689</v>
      </c>
      <c r="AO757" s="0" t="n">
        <f aca="false">IFERROR(IF(AX757&lt;($AM$9-$AL$9)/($AN$9-$AL$9),$AL$9+SQRT(AX757*($AN$9-$AL$9)*($AM$9-$AL$9)),$AN$9-SQRT((1-AX757)*($AN$9-$AL$9)*($AN$9-$AM$9))),$AM$9)</f>
        <v>1.24151784067581</v>
      </c>
      <c r="AP757" s="0" t="n">
        <f aca="false">IFERROR(IF(AY757&lt;($AM$10-$AL$10)/($AN$10-$AL$10),$AL$10+SQRT(AY757*($AN$10-$AL$10)*($AM$10-$AL$10)),$AN$10-SQRT((1-AY757)*($AN$10-$AL$10)*($AN$10-$AM$10))),$AM$10)</f>
        <v>0.945713998573325</v>
      </c>
      <c r="AQ757" s="0" t="n">
        <f aca="false">IFERROR(IF(AZ757&lt;($AM$11-$AL$11)/($AN$11-$AL$11),$AL$11+SQRT(AZ757*($AN$11-$AL$11)*($AM$11-$AL$11)),$AN$11-SQRT((1-AZ757)*($AN$11-$AL$11)*($AN$11-$AM$11))),$AM$11)</f>
        <v>0.592431313912608</v>
      </c>
      <c r="AR757" s="0" t="n">
        <f aca="false">SUMPRODUCT((B24:B31&lt;=$B$6)*(C24:C31*AM757+D24:D31*AO757*$B$8*AQ757)/(1+AL757/100)^B24:B31)+C32*AM757*AP757/(1+AL757/100)^$B$6</f>
        <v>9031514.5986442</v>
      </c>
      <c r="AS757" s="0" t="n">
        <f aca="false">SUMPRODUCT((K24:K26&lt;=$B$6)*(L24:L26*AN757+M24:M26*AO757*$B$8*AQ757)/(1+AL757/100)^K24:K26)+L27*AN757*AP757/(1+AL757/100)^$B$6</f>
        <v>9655542.5088647</v>
      </c>
      <c r="AT757" s="0" t="n">
        <f aca="false">AS757-AR757</f>
        <v>624027.910220504</v>
      </c>
      <c r="AU757" s="0" t="n">
        <f aca="true">RAND()</f>
        <v>0.211899452518774</v>
      </c>
      <c r="AV757" s="0" t="n">
        <f aca="true">RAND()</f>
        <v>0.596720384270682</v>
      </c>
      <c r="AW757" s="0" t="n">
        <f aca="true">RAND()</f>
        <v>0.979315995928142</v>
      </c>
      <c r="AX757" s="0" t="n">
        <f aca="true">RAND()</f>
        <v>0.616469875991279</v>
      </c>
      <c r="AY757" s="0" t="n">
        <f aca="true">RAND()</f>
        <v>0.794643874096888</v>
      </c>
      <c r="AZ757" s="0" t="n">
        <f aca="true">RAND()</f>
        <v>0.349045197374099</v>
      </c>
    </row>
    <row r="758" customFormat="false" ht="15" hidden="false" customHeight="false" outlineLevel="0" collapsed="false">
      <c r="AK758" s="0" t="n">
        <v>745</v>
      </c>
      <c r="AL758" s="0" t="n">
        <f aca="false">IFERROR(IF(AU758&lt;($AM$6-$AL$6)/($AN$6-$AL$6),$AL$6+SQRT(AU758*($AN$6-$AL$6)*($AM$6-$AL$6)),$AN$6-SQRT((1-AU758)*($AN$6-$AL$6)*($AN$6-$AM$6))),$AM$6)</f>
        <v>5.14082092585015</v>
      </c>
      <c r="AM758" s="0" t="n">
        <f aca="false">IFERROR(IF(AV758&lt;($AM$7-$AL$7)/($AN$7-$AL$7),$AL$7+SQRT(AV758*($AN$7-$AL$7)*($AM$7-$AL$7)),$AN$7-SQRT((1-AV758)*($AN$7-$AL$7)*($AN$7-$AM$7))),$AM$7)</f>
        <v>1.19214765237128</v>
      </c>
      <c r="AN758" s="0" t="n">
        <f aca="false">IFERROR(IF(AW758&lt;($AM$8-$AL$8)/($AN$8-$AL$8),$AL$8+SQRT(AW758*($AN$8-$AL$8)*($AM$8-$AL$8)),$AN$8-SQRT((1-AW758)*($AN$8-$AL$8)*($AN$8-$AM$8))),$AM$8)</f>
        <v>0.9953504613975</v>
      </c>
      <c r="AO758" s="0" t="n">
        <f aca="false">IFERROR(IF(AX758&lt;($AM$9-$AL$9)/($AN$9-$AL$9),$AL$9+SQRT(AX758*($AN$9-$AL$9)*($AM$9-$AL$9)),$AN$9-SQRT((1-AX758)*($AN$9-$AL$9)*($AN$9-$AM$9))),$AM$9)</f>
        <v>1.0544813654733</v>
      </c>
      <c r="AP758" s="0" t="n">
        <f aca="false">IFERROR(IF(AY758&lt;($AM$10-$AL$10)/($AN$10-$AL$10),$AL$10+SQRT(AY758*($AN$10-$AL$10)*($AM$10-$AL$10)),$AN$10-SQRT((1-AY758)*($AN$10-$AL$10)*($AN$10-$AM$10))),$AM$10)</f>
        <v>0.770559932748075</v>
      </c>
      <c r="AQ758" s="0" t="n">
        <f aca="false">IFERROR(IF(AZ758&lt;($AM$11-$AL$11)/($AN$11-$AL$11),$AL$11+SQRT(AZ758*($AN$11-$AL$11)*($AM$11-$AL$11)),$AN$11-SQRT((1-AZ758)*($AN$11-$AL$11)*($AN$11-$AM$11))),$AM$11)</f>
        <v>0.788639850275045</v>
      </c>
      <c r="AR758" s="0" t="n">
        <f aca="false">SUMPRODUCT((B24:B31&lt;=$B$6)*(C24:C31*AM758+D24:D31*AO758*$B$8*AQ758)/(1+AL758/100)^B24:B31)+C32*AM758*AP758/(1+AL758/100)^$B$6</f>
        <v>9322689.83598602</v>
      </c>
      <c r="AS758" s="0" t="n">
        <f aca="false">SUMPRODUCT((K24:K26&lt;=$B$6)*(L24:L26*AN758+M24:M26*AO758*$B$8*AQ758)/(1+AL758/100)^K24:K26)+L27*AN758*AP758/(1+AL758/100)^$B$6</f>
        <v>8300312.64164054</v>
      </c>
      <c r="AT758" s="0" t="n">
        <f aca="false">AS758-AR758</f>
        <v>-1022377.19434548</v>
      </c>
      <c r="AU758" s="0" t="n">
        <f aca="true">RAND()</f>
        <v>0.827172658512166</v>
      </c>
      <c r="AV758" s="0" t="n">
        <f aca="true">RAND()</f>
        <v>0.970249829989739</v>
      </c>
      <c r="AW758" s="0" t="n">
        <f aca="true">RAND()</f>
        <v>0.424020030757955</v>
      </c>
      <c r="AX758" s="0" t="n">
        <f aca="true">RAND()</f>
        <v>0.403996341175178</v>
      </c>
      <c r="AY758" s="0" t="n">
        <f aca="true">RAND()</f>
        <v>0.292810708834571</v>
      </c>
      <c r="AZ758" s="0" t="n">
        <f aca="true">RAND()</f>
        <v>0.81766076370712</v>
      </c>
    </row>
    <row r="759" customFormat="false" ht="15" hidden="false" customHeight="false" outlineLevel="0" collapsed="false">
      <c r="AK759" s="0" t="n">
        <v>746</v>
      </c>
      <c r="AL759" s="0" t="n">
        <f aca="false">IFERROR(IF(AU759&lt;($AM$6-$AL$6)/($AN$6-$AL$6),$AL$6+SQRT(AU759*($AN$6-$AL$6)*($AM$6-$AL$6)),$AN$6-SQRT((1-AU759)*($AN$6-$AL$6)*($AN$6-$AM$6))),$AM$6)</f>
        <v>5.36592080288503</v>
      </c>
      <c r="AM759" s="0" t="n">
        <f aca="false">IFERROR(IF(AV759&lt;($AM$7-$AL$7)/($AN$7-$AL$7),$AL$7+SQRT(AV759*($AN$7-$AL$7)*($AM$7-$AL$7)),$AN$7-SQRT((1-AV759)*($AN$7-$AL$7)*($AN$7-$AM$7))),$AM$7)</f>
        <v>0.955665154410525</v>
      </c>
      <c r="AN759" s="0" t="n">
        <f aca="false">IFERROR(IF(AW759&lt;($AM$8-$AL$8)/($AN$8-$AL$8),$AL$8+SQRT(AW759*($AN$8-$AL$8)*($AM$8-$AL$8)),$AN$8-SQRT((1-AW759)*($AN$8-$AL$8)*($AN$8-$AM$8))),$AM$8)</f>
        <v>0.964294088543997</v>
      </c>
      <c r="AO759" s="0" t="n">
        <f aca="false">IFERROR(IF(AX759&lt;($AM$9-$AL$9)/($AN$9-$AL$9),$AL$9+SQRT(AX759*($AN$9-$AL$9)*($AM$9-$AL$9)),$AN$9-SQRT((1-AX759)*($AN$9-$AL$9)*($AN$9-$AM$9))),$AM$9)</f>
        <v>0.967844692122187</v>
      </c>
      <c r="AP759" s="0" t="n">
        <f aca="false">IFERROR(IF(AY759&lt;($AM$10-$AL$10)/($AN$10-$AL$10),$AL$10+SQRT(AY759*($AN$10-$AL$10)*($AM$10-$AL$10)),$AN$10-SQRT((1-AY759)*($AN$10-$AL$10)*($AN$10-$AM$10))),$AM$10)</f>
        <v>0.750140169205605</v>
      </c>
      <c r="AQ759" s="0" t="n">
        <f aca="false">IFERROR(IF(AZ759&lt;($AM$11-$AL$11)/($AN$11-$AL$11),$AL$11+SQRT(AZ759*($AN$11-$AL$11)*($AM$11-$AL$11)),$AN$11-SQRT((1-AZ759)*($AN$11-$AL$11)*($AN$11-$AM$11))),$AM$11)</f>
        <v>0.58664060884827</v>
      </c>
      <c r="AR759" s="0" t="n">
        <f aca="false">SUMPRODUCT((B24:B31&lt;=$B$6)*(C24:C31*AM759+D24:D31*AO759*$B$8*AQ759)/(1+AL759/100)^B24:B31)+C32*AM759*AP759/(1+AL759/100)^$B$6</f>
        <v>7378283.72198026</v>
      </c>
      <c r="AS759" s="0" t="n">
        <f aca="false">SUMPRODUCT((K24:K26&lt;=$B$6)*(L24:L26*AN759+M24:M26*AO759*$B$8*AQ759)/(1+AL759/100)^K24:K26)+L27*AN759*AP759/(1+AL759/100)^$B$6</f>
        <v>8041924.66847787</v>
      </c>
      <c r="AT759" s="0" t="n">
        <f aca="false">AS759-AR759</f>
        <v>663640.946497617</v>
      </c>
      <c r="AU759" s="0" t="n">
        <f aca="true">RAND()</f>
        <v>0.866489258877804</v>
      </c>
      <c r="AV759" s="0" t="n">
        <f aca="true">RAND()</f>
        <v>0.269240447751694</v>
      </c>
      <c r="AW759" s="0" t="n">
        <f aca="true">RAND()</f>
        <v>0.299917194783363</v>
      </c>
      <c r="AX759" s="0" t="n">
        <f aca="true">RAND()</f>
        <v>0.291838207929205</v>
      </c>
      <c r="AY759" s="0" t="n">
        <f aca="true">RAND()</f>
        <v>0.250280417000835</v>
      </c>
      <c r="AZ759" s="0" t="n">
        <f aca="true">RAND()</f>
        <v>0.335358525064925</v>
      </c>
    </row>
    <row r="760" customFormat="false" ht="15" hidden="false" customHeight="false" outlineLevel="0" collapsed="false">
      <c r="AK760" s="0" t="n">
        <v>747</v>
      </c>
      <c r="AL760" s="0" t="n">
        <f aca="false">IFERROR(IF(AU760&lt;($AM$6-$AL$6)/($AN$6-$AL$6),$AL$6+SQRT(AU760*($AN$6-$AL$6)*($AM$6-$AL$6)),$AN$6-SQRT((1-AU760)*($AN$6-$AL$6)*($AN$6-$AM$6))),$AM$6)</f>
        <v>3.75041105092174</v>
      </c>
      <c r="AM760" s="0" t="n">
        <f aca="false">IFERROR(IF(AV760&lt;($AM$7-$AL$7)/($AN$7-$AL$7),$AL$7+SQRT(AV760*($AN$7-$AL$7)*($AM$7-$AL$7)),$AN$7-SQRT((1-AV760)*($AN$7-$AL$7)*($AN$7-$AM$7))),$AM$7)</f>
        <v>0.984696992490849</v>
      </c>
      <c r="AN760" s="0" t="n">
        <f aca="false">IFERROR(IF(AW760&lt;($AM$8-$AL$8)/($AN$8-$AL$8),$AL$8+SQRT(AW760*($AN$8-$AL$8)*($AM$8-$AL$8)),$AN$8-SQRT((1-AW760)*($AN$8-$AL$8)*($AN$8-$AM$8))),$AM$8)</f>
        <v>1.023572045245</v>
      </c>
      <c r="AO760" s="0" t="n">
        <f aca="false">IFERROR(IF(AX760&lt;($AM$9-$AL$9)/($AN$9-$AL$9),$AL$9+SQRT(AX760*($AN$9-$AL$9)*($AM$9-$AL$9)),$AN$9-SQRT((1-AX760)*($AN$9-$AL$9)*($AN$9-$AM$9))),$AM$9)</f>
        <v>1.82176229297832</v>
      </c>
      <c r="AP760" s="0" t="n">
        <f aca="false">IFERROR(IF(AY760&lt;($AM$10-$AL$10)/($AN$10-$AL$10),$AL$10+SQRT(AY760*($AN$10-$AL$10)*($AM$10-$AL$10)),$AN$10-SQRT((1-AY760)*($AN$10-$AL$10)*($AN$10-$AM$10))),$AM$10)</f>
        <v>0.792935285287051</v>
      </c>
      <c r="AQ760" s="0" t="n">
        <f aca="false">IFERROR(IF(AZ760&lt;($AM$11-$AL$11)/($AN$11-$AL$11),$AL$11+SQRT(AZ760*($AN$11-$AL$11)*($AM$11-$AL$11)),$AN$11-SQRT((1-AZ760)*($AN$11-$AL$11)*($AN$11-$AM$11))),$AM$11)</f>
        <v>0.47875254291318</v>
      </c>
      <c r="AR760" s="0" t="n">
        <f aca="false">SUMPRODUCT((B24:B31&lt;=$B$6)*(C24:C31*AM760+D24:D31*AO760*$B$8*AQ760)/(1+AL760/100)^B24:B31)+C32*AM760*AP760/(1+AL760/100)^$B$6</f>
        <v>8297940.13663199</v>
      </c>
      <c r="AS760" s="0" t="n">
        <f aca="false">SUMPRODUCT((K24:K26&lt;=$B$6)*(L24:L26*AN760+M24:M26*AO760*$B$8*AQ760)/(1+AL760/100)^K24:K26)+L27*AN760*AP760/(1+AL760/100)^$B$6</f>
        <v>8447034.6113181</v>
      </c>
      <c r="AT760" s="0" t="n">
        <f aca="false">AS760-AR760</f>
        <v>149094.474686112</v>
      </c>
      <c r="AU760" s="0" t="n">
        <f aca="true">RAND()</f>
        <v>0.472008583101422</v>
      </c>
      <c r="AV760" s="0" t="n">
        <f aca="true">RAND()</f>
        <v>0.37903310039072</v>
      </c>
      <c r="AW760" s="0" t="n">
        <f aca="true">RAND()</f>
        <v>0.544270056048613</v>
      </c>
      <c r="AX760" s="0" t="n">
        <f aca="true">RAND()</f>
        <v>0.978820879863769</v>
      </c>
      <c r="AY760" s="0" t="n">
        <f aca="true">RAND()</f>
        <v>0.343244325464823</v>
      </c>
      <c r="AZ760" s="0" t="n">
        <f aca="true">RAND()</f>
        <v>0.130418251420115</v>
      </c>
    </row>
    <row r="761" customFormat="false" ht="15" hidden="false" customHeight="false" outlineLevel="0" collapsed="false">
      <c r="AK761" s="0" t="n">
        <v>748</v>
      </c>
      <c r="AL761" s="0" t="n">
        <f aca="false">IFERROR(IF(AU761&lt;($AM$6-$AL$6)/($AN$6-$AL$6),$AL$6+SQRT(AU761*($AN$6-$AL$6)*($AM$6-$AL$6)),$AN$6-SQRT((1-AU761)*($AN$6-$AL$6)*($AN$6-$AM$6))),$AM$6)</f>
        <v>2.91449687132864</v>
      </c>
      <c r="AM761" s="0" t="n">
        <f aca="false">IFERROR(IF(AV761&lt;($AM$7-$AL$7)/($AN$7-$AL$7),$AL$7+SQRT(AV761*($AN$7-$AL$7)*($AM$7-$AL$7)),$AN$7-SQRT((1-AV761)*($AN$7-$AL$7)*($AN$7-$AM$7))),$AM$7)</f>
        <v>0.938167866998252</v>
      </c>
      <c r="AN761" s="0" t="n">
        <f aca="false">IFERROR(IF(AW761&lt;($AM$8-$AL$8)/($AN$8-$AL$8),$AL$8+SQRT(AW761*($AN$8-$AL$8)*($AM$8-$AL$8)),$AN$8-SQRT((1-AW761)*($AN$8-$AL$8)*($AN$8-$AM$8))),$AM$8)</f>
        <v>1.01069683477115</v>
      </c>
      <c r="AO761" s="0" t="n">
        <f aca="false">IFERROR(IF(AX761&lt;($AM$9-$AL$9)/($AN$9-$AL$9),$AL$9+SQRT(AX761*($AN$9-$AL$9)*($AM$9-$AL$9)),$AN$9-SQRT((1-AX761)*($AN$9-$AL$9)*($AN$9-$AM$9))),$AM$9)</f>
        <v>1.74511498393936</v>
      </c>
      <c r="AP761" s="0" t="n">
        <f aca="false">IFERROR(IF(AY761&lt;($AM$10-$AL$10)/($AN$10-$AL$10),$AL$10+SQRT(AY761*($AN$10-$AL$10)*($AM$10-$AL$10)),$AN$10-SQRT((1-AY761)*($AN$10-$AL$10)*($AN$10-$AM$10))),$AM$10)</f>
        <v>0.708235864016164</v>
      </c>
      <c r="AQ761" s="0" t="n">
        <f aca="false">IFERROR(IF(AZ761&lt;($AM$11-$AL$11)/($AN$11-$AL$11),$AL$11+SQRT(AZ761*($AN$11-$AL$11)*($AM$11-$AL$11)),$AN$11-SQRT((1-AZ761)*($AN$11-$AL$11)*($AN$11-$AM$11))),$AM$11)</f>
        <v>0.748094888802551</v>
      </c>
      <c r="AR761" s="0" t="n">
        <f aca="false">SUMPRODUCT((B24:B31&lt;=$B$6)*(C24:C31*AM761+D24:D31*AO761*$B$8*AQ761)/(1+AL761/100)^B24:B31)+C32*AM761*AP761/(1+AL761/100)^$B$6</f>
        <v>8457098.3723885</v>
      </c>
      <c r="AS761" s="0" t="n">
        <f aca="false">SUMPRODUCT((K24:K26&lt;=$B$6)*(L24:L26*AN761+M24:M26*AO761*$B$8*AQ761)/(1+AL761/100)^K24:K26)+L27*AN761*AP761/(1+AL761/100)^$B$6</f>
        <v>8399205.94044298</v>
      </c>
      <c r="AT761" s="0" t="n">
        <f aca="false">AS761-AR761</f>
        <v>-57892.4319455121</v>
      </c>
      <c r="AU761" s="0" t="n">
        <f aca="true">RAND()</f>
        <v>0.167260905533975</v>
      </c>
      <c r="AV761" s="0" t="n">
        <f aca="true">RAND()</f>
        <v>0.212115105231629</v>
      </c>
      <c r="AW761" s="0" t="n">
        <f aca="true">RAND()</f>
        <v>0.490968845435156</v>
      </c>
      <c r="AX761" s="0" t="n">
        <f aca="true">RAND()</f>
        <v>0.956689085725177</v>
      </c>
      <c r="AY761" s="0" t="n">
        <f aca="true">RAND()</f>
        <v>0.173448700250234</v>
      </c>
      <c r="AZ761" s="0" t="n">
        <f aca="true">RAND()</f>
        <v>0.74099516307184</v>
      </c>
    </row>
    <row r="762" customFormat="false" ht="15" hidden="false" customHeight="false" outlineLevel="0" collapsed="false">
      <c r="AK762" s="0" t="n">
        <v>749</v>
      </c>
      <c r="AL762" s="0" t="n">
        <f aca="false">IFERROR(IF(AU762&lt;($AM$6-$AL$6)/($AN$6-$AL$6),$AL$6+SQRT(AU762*($AN$6-$AL$6)*($AM$6-$AL$6)),$AN$6-SQRT((1-AU762)*($AN$6-$AL$6)*($AN$6-$AM$6))),$AM$6)</f>
        <v>2.96479377217511</v>
      </c>
      <c r="AM762" s="0" t="n">
        <f aca="false">IFERROR(IF(AV762&lt;($AM$7-$AL$7)/($AN$7-$AL$7),$AL$7+SQRT(AV762*($AN$7-$AL$7)*($AM$7-$AL$7)),$AN$7-SQRT((1-AV762)*($AN$7-$AL$7)*($AN$7-$AM$7))),$AM$7)</f>
        <v>1.04058770931801</v>
      </c>
      <c r="AN762" s="0" t="n">
        <f aca="false">IFERROR(IF(AW762&lt;($AM$8-$AL$8)/($AN$8-$AL$8),$AL$8+SQRT(AW762*($AN$8-$AL$8)*($AM$8-$AL$8)),$AN$8-SQRT((1-AW762)*($AN$8-$AL$8)*($AN$8-$AM$8))),$AM$8)</f>
        <v>1.05632717517168</v>
      </c>
      <c r="AO762" s="0" t="n">
        <f aca="false">IFERROR(IF(AX762&lt;($AM$9-$AL$9)/($AN$9-$AL$9),$AL$9+SQRT(AX762*($AN$9-$AL$9)*($AM$9-$AL$9)),$AN$9-SQRT((1-AX762)*($AN$9-$AL$9)*($AN$9-$AM$9))),$AM$9)</f>
        <v>1.55375691797852</v>
      </c>
      <c r="AP762" s="0" t="n">
        <f aca="false">IFERROR(IF(AY762&lt;($AM$10-$AL$10)/($AN$10-$AL$10),$AL$10+SQRT(AY762*($AN$10-$AL$10)*($AM$10-$AL$10)),$AN$10-SQRT((1-AY762)*($AN$10-$AL$10)*($AN$10-$AM$10))),$AM$10)</f>
        <v>0.988716821404893</v>
      </c>
      <c r="AQ762" s="0" t="n">
        <f aca="false">IFERROR(IF(AZ762&lt;($AM$11-$AL$11)/($AN$11-$AL$11),$AL$11+SQRT(AZ762*($AN$11-$AL$11)*($AM$11-$AL$11)),$AN$11-SQRT((1-AZ762)*($AN$11-$AL$11)*($AN$11-$AM$11))),$AM$11)</f>
        <v>0.707848041733408</v>
      </c>
      <c r="AR762" s="0" t="n">
        <f aca="false">SUMPRODUCT((B24:B31&lt;=$B$6)*(C24:C31*AM762+D24:D31*AO762*$B$8*AQ762)/(1+AL762/100)^B24:B31)+C32*AM762*AP762/(1+AL762/100)^$B$6</f>
        <v>9206299.21993492</v>
      </c>
      <c r="AS762" s="0" t="n">
        <f aca="false">SUMPRODUCT((K24:K26&lt;=$B$6)*(L24:L26*AN762+M24:M26*AO762*$B$8*AQ762)/(1+AL762/100)^K24:K26)+L27*AN762*AP762/(1+AL762/100)^$B$6</f>
        <v>8491207.21074249</v>
      </c>
      <c r="AT762" s="0" t="n">
        <f aca="false">AS762-AR762</f>
        <v>-715092.009192431</v>
      </c>
      <c r="AU762" s="0" t="n">
        <f aca="true">RAND()</f>
        <v>0.186165404565577</v>
      </c>
      <c r="AV762" s="0" t="n">
        <f aca="true">RAND()</f>
        <v>0.610191044545075</v>
      </c>
      <c r="AW762" s="0" t="n">
        <f aca="true">RAND()</f>
        <v>0.666585217093503</v>
      </c>
      <c r="AX762" s="0" t="n">
        <f aca="true">RAND()</f>
        <v>0.867244741165312</v>
      </c>
      <c r="AY762" s="0" t="n">
        <f aca="true">RAND()</f>
        <v>0.955376526096407</v>
      </c>
      <c r="AZ762" s="0" t="n">
        <f aca="true">RAND()</f>
        <v>0.651621360330594</v>
      </c>
    </row>
    <row r="763" customFormat="false" ht="15" hidden="false" customHeight="false" outlineLevel="0" collapsed="false">
      <c r="AK763" s="0" t="n">
        <v>750</v>
      </c>
      <c r="AL763" s="0" t="n">
        <f aca="false">IFERROR(IF(AU763&lt;($AM$6-$AL$6)/($AN$6-$AL$6),$AL$6+SQRT(AU763*($AN$6-$AL$6)*($AM$6-$AL$6)),$AN$6-SQRT((1-AU763)*($AN$6-$AL$6)*($AN$6-$AM$6))),$AM$6)</f>
        <v>2.83264693063061</v>
      </c>
      <c r="AM763" s="0" t="n">
        <f aca="false">IFERROR(IF(AV763&lt;($AM$7-$AL$7)/($AN$7-$AL$7),$AL$7+SQRT(AV763*($AN$7-$AL$7)*($AM$7-$AL$7)),$AN$7-SQRT((1-AV763)*($AN$7-$AL$7)*($AN$7-$AM$7))),$AM$7)</f>
        <v>0.942301622302066</v>
      </c>
      <c r="AN763" s="0" t="n">
        <f aca="false">IFERROR(IF(AW763&lt;($AM$8-$AL$8)/($AN$8-$AL$8),$AL$8+SQRT(AW763*($AN$8-$AL$8)*($AM$8-$AL$8)),$AN$8-SQRT((1-AW763)*($AN$8-$AL$8)*($AN$8-$AM$8))),$AM$8)</f>
        <v>0.99658077653466</v>
      </c>
      <c r="AO763" s="0" t="n">
        <f aca="false">IFERROR(IF(AX763&lt;($AM$9-$AL$9)/($AN$9-$AL$9),$AL$9+SQRT(AX763*($AN$9-$AL$9)*($AM$9-$AL$9)),$AN$9-SQRT((1-AX763)*($AN$9-$AL$9)*($AN$9-$AM$9))),$AM$9)</f>
        <v>1.22150556906746</v>
      </c>
      <c r="AP763" s="0" t="n">
        <f aca="false">IFERROR(IF(AY763&lt;($AM$10-$AL$10)/($AN$10-$AL$10),$AL$10+SQRT(AY763*($AN$10-$AL$10)*($AM$10-$AL$10)),$AN$10-SQRT((1-AY763)*($AN$10-$AL$10)*($AN$10-$AM$10))),$AM$10)</f>
        <v>0.662469954699496</v>
      </c>
      <c r="AQ763" s="0" t="n">
        <f aca="false">IFERROR(IF(AZ763&lt;($AM$11-$AL$11)/($AN$11-$AL$11),$AL$11+SQRT(AZ763*($AN$11-$AL$11)*($AM$11-$AL$11)),$AN$11-SQRT((1-AZ763)*($AN$11-$AL$11)*($AN$11-$AM$11))),$AM$11)</f>
        <v>0.507915790563096</v>
      </c>
      <c r="AR763" s="0" t="n">
        <f aca="false">SUMPRODUCT((B24:B31&lt;=$B$6)*(C24:C31*AM763+D24:D31*AO763*$B$8*AQ763)/(1+AL763/100)^B24:B31)+C32*AM763*AP763/(1+AL763/100)^$B$6</f>
        <v>8321951.32148979</v>
      </c>
      <c r="AS763" s="0" t="n">
        <f aca="false">SUMPRODUCT((K24:K26&lt;=$B$6)*(L24:L26*AN763+M24:M26*AO763*$B$8*AQ763)/(1+AL763/100)^K24:K26)+L27*AN763*AP763/(1+AL763/100)^$B$6</f>
        <v>8237022.84803006</v>
      </c>
      <c r="AT763" s="0" t="n">
        <f aca="false">AS763-AR763</f>
        <v>-84928.4734597355</v>
      </c>
      <c r="AU763" s="0" t="n">
        <f aca="true">RAND()</f>
        <v>0.138660182217716</v>
      </c>
      <c r="AV763" s="0" t="n">
        <f aca="true">RAND()</f>
        <v>0.224997241219998</v>
      </c>
      <c r="AW763" s="0" t="n">
        <f aca="true">RAND()</f>
        <v>0.429377796699666</v>
      </c>
      <c r="AX763" s="0" t="n">
        <f aca="true">RAND()</f>
        <v>0.595964280671343</v>
      </c>
      <c r="AY763" s="0" t="n">
        <f aca="true">RAND()</f>
        <v>0.105585944720225</v>
      </c>
      <c r="AZ763" s="0" t="n">
        <f aca="true">RAND()</f>
        <v>0.17644479985909</v>
      </c>
    </row>
    <row r="764" customFormat="false" ht="15" hidden="false" customHeight="false" outlineLevel="0" collapsed="false">
      <c r="AK764" s="0" t="n">
        <v>751</v>
      </c>
      <c r="AL764" s="0" t="n">
        <f aca="false">IFERROR(IF(AU764&lt;($AM$6-$AL$6)/($AN$6-$AL$6),$AL$6+SQRT(AU764*($AN$6-$AL$6)*($AM$6-$AL$6)),$AN$6-SQRT((1-AU764)*($AN$6-$AL$6)*($AN$6-$AM$6))),$AM$6)</f>
        <v>2.72720854274047</v>
      </c>
      <c r="AM764" s="0" t="n">
        <f aca="false">IFERROR(IF(AV764&lt;($AM$7-$AL$7)/($AN$7-$AL$7),$AL$7+SQRT(AV764*($AN$7-$AL$7)*($AM$7-$AL$7)),$AN$7-SQRT((1-AV764)*($AN$7-$AL$7)*($AN$7-$AM$7))),$AM$7)</f>
        <v>0.915410268068854</v>
      </c>
      <c r="AN764" s="0" t="n">
        <f aca="false">IFERROR(IF(AW764&lt;($AM$8-$AL$8)/($AN$8-$AL$8),$AL$8+SQRT(AW764*($AN$8-$AL$8)*($AM$8-$AL$8)),$AN$8-SQRT((1-AW764)*($AN$8-$AL$8)*($AN$8-$AM$8))),$AM$8)</f>
        <v>1.00098057185819</v>
      </c>
      <c r="AO764" s="0" t="n">
        <f aca="false">IFERROR(IF(AX764&lt;($AM$9-$AL$9)/($AN$9-$AL$9),$AL$9+SQRT(AX764*($AN$9-$AL$9)*($AM$9-$AL$9)),$AN$9-SQRT((1-AX764)*($AN$9-$AL$9)*($AN$9-$AM$9))),$AM$9)</f>
        <v>0.824252951508094</v>
      </c>
      <c r="AP764" s="0" t="n">
        <f aca="false">IFERROR(IF(AY764&lt;($AM$10-$AL$10)/($AN$10-$AL$10),$AL$10+SQRT(AY764*($AN$10-$AL$10)*($AM$10-$AL$10)),$AN$10-SQRT((1-AY764)*($AN$10-$AL$10)*($AN$10-$AM$10))),$AM$10)</f>
        <v>0.961803114094015</v>
      </c>
      <c r="AQ764" s="0" t="n">
        <f aca="false">IFERROR(IF(AZ764&lt;($AM$11-$AL$11)/($AN$11-$AL$11),$AL$11+SQRT(AZ764*($AN$11-$AL$11)*($AM$11-$AL$11)),$AN$11-SQRT((1-AZ764)*($AN$11-$AL$11)*($AN$11-$AM$11))),$AM$11)</f>
        <v>0.666407156707666</v>
      </c>
      <c r="AR764" s="0" t="n">
        <f aca="false">SUMPRODUCT((B24:B31&lt;=$B$6)*(C24:C31*AM764+D24:D31*AO764*$B$8*AQ764)/(1+AL764/100)^B24:B31)+C32*AM764*AP764/(1+AL764/100)^$B$6</f>
        <v>8084653.1089134</v>
      </c>
      <c r="AS764" s="0" t="n">
        <f aca="false">SUMPRODUCT((K24:K26&lt;=$B$6)*(L24:L26*AN764+M24:M26*AO764*$B$8*AQ764)/(1+AL764/100)^K24:K26)+L27*AN764*AP764/(1+AL764/100)^$B$6</f>
        <v>7975391.40180312</v>
      </c>
      <c r="AT764" s="0" t="n">
        <f aca="false">AS764-AR764</f>
        <v>-109261.707110281</v>
      </c>
      <c r="AU764" s="0" t="n">
        <f aca="true">RAND()</f>
        <v>0.105766452926944</v>
      </c>
      <c r="AV764" s="0" t="n">
        <f aca="true">RAND()</f>
        <v>0.147994777508053</v>
      </c>
      <c r="AW764" s="0" t="n">
        <f aca="true">RAND()</f>
        <v>0.448793994737128</v>
      </c>
      <c r="AX764" s="0" t="n">
        <f aca="true">RAND()</f>
        <v>0.140186635415614</v>
      </c>
      <c r="AY764" s="0" t="n">
        <f aca="true">RAND()</f>
        <v>0.85304846474772</v>
      </c>
      <c r="AZ764" s="0" t="n">
        <f aca="true">RAND()</f>
        <v>0.545778836343413</v>
      </c>
    </row>
    <row r="765" customFormat="false" ht="15" hidden="false" customHeight="false" outlineLevel="0" collapsed="false">
      <c r="AK765" s="0" t="n">
        <v>752</v>
      </c>
      <c r="AL765" s="0" t="n">
        <f aca="false">IFERROR(IF(AU765&lt;($AM$6-$AL$6)/($AN$6-$AL$6),$AL$6+SQRT(AU765*($AN$6-$AL$6)*($AM$6-$AL$6)),$AN$6-SQRT((1-AU765)*($AN$6-$AL$6)*($AN$6-$AM$6))),$AM$6)</f>
        <v>3.01156781061846</v>
      </c>
      <c r="AM765" s="0" t="n">
        <f aca="false">IFERROR(IF(AV765&lt;($AM$7-$AL$7)/($AN$7-$AL$7),$AL$7+SQRT(AV765*($AN$7-$AL$7)*($AM$7-$AL$7)),$AN$7-SQRT((1-AV765)*($AN$7-$AL$7)*($AN$7-$AM$7))),$AM$7)</f>
        <v>1.00349932230025</v>
      </c>
      <c r="AN765" s="0" t="n">
        <f aca="false">IFERROR(IF(AW765&lt;($AM$8-$AL$8)/($AN$8-$AL$8),$AL$8+SQRT(AW765*($AN$8-$AL$8)*($AM$8-$AL$8)),$AN$8-SQRT((1-AW765)*($AN$8-$AL$8)*($AN$8-$AM$8))),$AM$8)</f>
        <v>0.981834550704589</v>
      </c>
      <c r="AO765" s="0" t="n">
        <f aca="false">IFERROR(IF(AX765&lt;($AM$9-$AL$9)/($AN$9-$AL$9),$AL$9+SQRT(AX765*($AN$9-$AL$9)*($AM$9-$AL$9)),$AN$9-SQRT((1-AX765)*($AN$9-$AL$9)*($AN$9-$AM$9))),$AM$9)</f>
        <v>1.0266025076477</v>
      </c>
      <c r="AP765" s="0" t="n">
        <f aca="false">IFERROR(IF(AY765&lt;($AM$10-$AL$10)/($AN$10-$AL$10),$AL$10+SQRT(AY765*($AN$10-$AL$10)*($AM$10-$AL$10)),$AN$10-SQRT((1-AY765)*($AN$10-$AL$10)*($AN$10-$AM$10))),$AM$10)</f>
        <v>0.892784901402203</v>
      </c>
      <c r="AQ765" s="0" t="n">
        <f aca="false">IFERROR(IF(AZ765&lt;($AM$11-$AL$11)/($AN$11-$AL$11),$AL$11+SQRT(AZ765*($AN$11-$AL$11)*($AM$11-$AL$11)),$AN$11-SQRT((1-AZ765)*($AN$11-$AL$11)*($AN$11-$AM$11))),$AM$11)</f>
        <v>0.865188400917232</v>
      </c>
      <c r="AR765" s="0" t="n">
        <f aca="false">SUMPRODUCT((B24:B31&lt;=$B$6)*(C24:C31*AM765+D24:D31*AO765*$B$8*AQ765)/(1+AL765/100)^B24:B31)+C32*AM765*AP765/(1+AL765/100)^$B$6</f>
        <v>8810636.59694986</v>
      </c>
      <c r="AS765" s="0" t="n">
        <f aca="false">SUMPRODUCT((K24:K26&lt;=$B$6)*(L24:L26*AN765+M24:M26*AO765*$B$8*AQ765)/(1+AL765/100)^K24:K26)+L27*AN765*AP765/(1+AL765/100)^$B$6</f>
        <v>7964453.63208707</v>
      </c>
      <c r="AT765" s="0" t="n">
        <f aca="false">AS765-AR765</f>
        <v>-846182.96486279</v>
      </c>
      <c r="AU765" s="0" t="n">
        <f aca="true">RAND()</f>
        <v>0.20462043353526</v>
      </c>
      <c r="AV765" s="0" t="n">
        <f aca="true">RAND()</f>
        <v>0.459888141276112</v>
      </c>
      <c r="AW765" s="0" t="n">
        <f aca="true">RAND()</f>
        <v>0.367375598110441</v>
      </c>
      <c r="AX765" s="0" t="n">
        <f aca="true">RAND()</f>
        <v>0.368331547921504</v>
      </c>
      <c r="AY765" s="0" t="n">
        <f aca="true">RAND()</f>
        <v>0.617119915078152</v>
      </c>
      <c r="AZ765" s="0" t="n">
        <f aca="true">RAND()</f>
        <v>0.925819725521417</v>
      </c>
    </row>
    <row r="766" customFormat="false" ht="15" hidden="false" customHeight="false" outlineLevel="0" collapsed="false">
      <c r="AK766" s="0" t="n">
        <v>753</v>
      </c>
      <c r="AL766" s="0" t="n">
        <f aca="false">IFERROR(IF(AU766&lt;($AM$6-$AL$6)/($AN$6-$AL$6),$AL$6+SQRT(AU766*($AN$6-$AL$6)*($AM$6-$AL$6)),$AN$6-SQRT((1-AU766)*($AN$6-$AL$6)*($AN$6-$AM$6))),$AM$6)</f>
        <v>2.65143918127756</v>
      </c>
      <c r="AM766" s="0" t="n">
        <f aca="false">IFERROR(IF(AV766&lt;($AM$7-$AL$7)/($AN$7-$AL$7),$AL$7+SQRT(AV766*($AN$7-$AL$7)*($AM$7-$AL$7)),$AN$7-SQRT((1-AV766)*($AN$7-$AL$7)*($AN$7-$AM$7))),$AM$7)</f>
        <v>1.10492141676351</v>
      </c>
      <c r="AN766" s="0" t="n">
        <f aca="false">IFERROR(IF(AW766&lt;($AM$8-$AL$8)/($AN$8-$AL$8),$AL$8+SQRT(AW766*($AN$8-$AL$8)*($AM$8-$AL$8)),$AN$8-SQRT((1-AW766)*($AN$8-$AL$8)*($AN$8-$AM$8))),$AM$8)</f>
        <v>1.02762364276608</v>
      </c>
      <c r="AO766" s="0" t="n">
        <f aca="false">IFERROR(IF(AX766&lt;($AM$9-$AL$9)/($AN$9-$AL$9),$AL$9+SQRT(AX766*($AN$9-$AL$9)*($AM$9-$AL$9)),$AN$9-SQRT((1-AX766)*($AN$9-$AL$9)*($AN$9-$AM$9))),$AM$9)</f>
        <v>1.16496574464721</v>
      </c>
      <c r="AP766" s="0" t="n">
        <f aca="false">IFERROR(IF(AY766&lt;($AM$10-$AL$10)/($AN$10-$AL$10),$AL$10+SQRT(AY766*($AN$10-$AL$10)*($AM$10-$AL$10)),$AN$10-SQRT((1-AY766)*($AN$10-$AL$10)*($AN$10-$AM$10))),$AM$10)</f>
        <v>0.937737637675742</v>
      </c>
      <c r="AQ766" s="0" t="n">
        <f aca="false">IFERROR(IF(AZ766&lt;($AM$11-$AL$11)/($AN$11-$AL$11),$AL$11+SQRT(AZ766*($AN$11-$AL$11)*($AM$11-$AL$11)),$AN$11-SQRT((1-AZ766)*($AN$11-$AL$11)*($AN$11-$AM$11))),$AM$11)</f>
        <v>0.79953695210441</v>
      </c>
      <c r="AR766" s="0" t="n">
        <f aca="false">SUMPRODUCT((B24:B31&lt;=$B$6)*(C24:C31*AM766+D24:D31*AO766*$B$8*AQ766)/(1+AL766/100)^B24:B31)+C32*AM766*AP766/(1+AL766/100)^$B$6</f>
        <v>9895818.09557731</v>
      </c>
      <c r="AS766" s="0" t="n">
        <f aca="false">SUMPRODUCT((K24:K26&lt;=$B$6)*(L24:L26*AN766+M24:M26*AO766*$B$8*AQ766)/(1+AL766/100)^K24:K26)+L27*AN766*AP766/(1+AL766/100)^$B$6</f>
        <v>8245484.96640587</v>
      </c>
      <c r="AT766" s="0" t="n">
        <f aca="false">AS766-AR766</f>
        <v>-1650333.12917145</v>
      </c>
      <c r="AU766" s="0" t="n">
        <f aca="true">RAND()</f>
        <v>0.0848746013807167</v>
      </c>
      <c r="AV766" s="0" t="n">
        <f aca="true">RAND()</f>
        <v>0.812908486098603</v>
      </c>
      <c r="AW766" s="0" t="n">
        <f aca="true">RAND()</f>
        <v>0.560433384385546</v>
      </c>
      <c r="AX766" s="0" t="n">
        <f aca="true">RAND()</f>
        <v>0.535145194924942</v>
      </c>
      <c r="AY766" s="0" t="n">
        <f aca="true">RAND()</f>
        <v>0.766456957751757</v>
      </c>
      <c r="AZ766" s="0" t="n">
        <f aca="true">RAND()</f>
        <v>0.835977822156776</v>
      </c>
    </row>
    <row r="767" customFormat="false" ht="15" hidden="false" customHeight="false" outlineLevel="0" collapsed="false">
      <c r="AK767" s="0" t="n">
        <v>754</v>
      </c>
      <c r="AL767" s="0" t="n">
        <f aca="false">IFERROR(IF(AU767&lt;($AM$6-$AL$6)/($AN$6-$AL$6),$AL$6+SQRT(AU767*($AN$6-$AL$6)*($AM$6-$AL$6)),$AN$6-SQRT((1-AU767)*($AN$6-$AL$6)*($AN$6-$AM$6))),$AM$6)</f>
        <v>3.14709334942159</v>
      </c>
      <c r="AM767" s="0" t="n">
        <f aca="false">IFERROR(IF(AV767&lt;($AM$7-$AL$7)/($AN$7-$AL$7),$AL$7+SQRT(AV767*($AN$7-$AL$7)*($AM$7-$AL$7)),$AN$7-SQRT((1-AV767)*($AN$7-$AL$7)*($AN$7-$AM$7))),$AM$7)</f>
        <v>1.03747680333977</v>
      </c>
      <c r="AN767" s="0" t="n">
        <f aca="false">IFERROR(IF(AW767&lt;($AM$8-$AL$8)/($AN$8-$AL$8),$AL$8+SQRT(AW767*($AN$8-$AL$8)*($AM$8-$AL$8)),$AN$8-SQRT((1-AW767)*($AN$8-$AL$8)*($AN$8-$AM$8))),$AM$8)</f>
        <v>0.922719081678937</v>
      </c>
      <c r="AO767" s="0" t="n">
        <f aca="false">IFERROR(IF(AX767&lt;($AM$9-$AL$9)/($AN$9-$AL$9),$AL$9+SQRT(AX767*($AN$9-$AL$9)*($AM$9-$AL$9)),$AN$9-SQRT((1-AX767)*($AN$9-$AL$9)*($AN$9-$AM$9))),$AM$9)</f>
        <v>1.42440355262956</v>
      </c>
      <c r="AP767" s="0" t="n">
        <f aca="false">IFERROR(IF(AY767&lt;($AM$10-$AL$10)/($AN$10-$AL$10),$AL$10+SQRT(AY767*($AN$10-$AL$10)*($AM$10-$AL$10)),$AN$10-SQRT((1-AY767)*($AN$10-$AL$10)*($AN$10-$AM$10))),$AM$10)</f>
        <v>0.849449364218914</v>
      </c>
      <c r="AQ767" s="0" t="n">
        <f aca="false">IFERROR(IF(AZ767&lt;($AM$11-$AL$11)/($AN$11-$AL$11),$AL$11+SQRT(AZ767*($AN$11-$AL$11)*($AM$11-$AL$11)),$AN$11-SQRT((1-AZ767)*($AN$11-$AL$11)*($AN$11-$AM$11))),$AM$11)</f>
        <v>0.904732664192408</v>
      </c>
      <c r="AR767" s="0" t="n">
        <f aca="false">SUMPRODUCT((B24:B31&lt;=$B$6)*(C24:C31*AM767+D24:D31*AO767*$B$8*AQ767)/(1+AL767/100)^B24:B31)+C32*AM767*AP767/(1+AL767/100)^$B$6</f>
        <v>9154562.14858689</v>
      </c>
      <c r="AS767" s="0" t="n">
        <f aca="false">SUMPRODUCT((K24:K26&lt;=$B$6)*(L24:L26*AN767+M24:M26*AO767*$B$8*AQ767)/(1+AL767/100)^K24:K26)+L27*AN767*AP767/(1+AL767/100)^$B$6</f>
        <v>7583786.45039118</v>
      </c>
      <c r="AT767" s="0" t="n">
        <f aca="false">AS767-AR767</f>
        <v>-1570775.69819571</v>
      </c>
      <c r="AU767" s="0" t="n">
        <f aca="true">RAND()</f>
        <v>0.257755517096434</v>
      </c>
      <c r="AV767" s="0" t="n">
        <f aca="true">RAND()</f>
        <v>0.598523474500609</v>
      </c>
      <c r="AW767" s="0" t="n">
        <f aca="true">RAND()</f>
        <v>0.167333033423572</v>
      </c>
      <c r="AX767" s="0" t="n">
        <f aca="true">RAND()</f>
        <v>0.779125819849684</v>
      </c>
      <c r="AY767" s="0" t="n">
        <f aca="true">RAND()</f>
        <v>0.488459432612012</v>
      </c>
      <c r="AZ767" s="0" t="n">
        <f aca="true">RAND()</f>
        <v>0.962955651951524</v>
      </c>
    </row>
    <row r="768" customFormat="false" ht="15" hidden="false" customHeight="false" outlineLevel="0" collapsed="false">
      <c r="AK768" s="0" t="n">
        <v>755</v>
      </c>
      <c r="AL768" s="0" t="n">
        <f aca="false">IFERROR(IF(AU768&lt;($AM$6-$AL$6)/($AN$6-$AL$6),$AL$6+SQRT(AU768*($AN$6-$AL$6)*($AM$6-$AL$6)),$AN$6-SQRT((1-AU768)*($AN$6-$AL$6)*($AN$6-$AM$6))),$AM$6)</f>
        <v>3.9843998159885</v>
      </c>
      <c r="AM768" s="0" t="n">
        <f aca="false">IFERROR(IF(AV768&lt;($AM$7-$AL$7)/($AN$7-$AL$7),$AL$7+SQRT(AV768*($AN$7-$AL$7)*($AM$7-$AL$7)),$AN$7-SQRT((1-AV768)*($AN$7-$AL$7)*($AN$7-$AM$7))),$AM$7)</f>
        <v>0.853479009088812</v>
      </c>
      <c r="AN768" s="0" t="n">
        <f aca="false">IFERROR(IF(AW768&lt;($AM$8-$AL$8)/($AN$8-$AL$8),$AL$8+SQRT(AW768*($AN$8-$AL$8)*($AM$8-$AL$8)),$AN$8-SQRT((1-AW768)*($AN$8-$AL$8)*($AN$8-$AM$8))),$AM$8)</f>
        <v>1.12560821362733</v>
      </c>
      <c r="AO768" s="0" t="n">
        <f aca="false">IFERROR(IF(AX768&lt;($AM$9-$AL$9)/($AN$9-$AL$9),$AL$9+SQRT(AX768*($AN$9-$AL$9)*($AM$9-$AL$9)),$AN$9-SQRT((1-AX768)*($AN$9-$AL$9)*($AN$9-$AM$9))),$AM$9)</f>
        <v>1.55638800459709</v>
      </c>
      <c r="AP768" s="0" t="n">
        <f aca="false">IFERROR(IF(AY768&lt;($AM$10-$AL$10)/($AN$10-$AL$10),$AL$10+SQRT(AY768*($AN$10-$AL$10)*($AM$10-$AL$10)),$AN$10-SQRT((1-AY768)*($AN$10-$AL$10)*($AN$10-$AM$10))),$AM$10)</f>
        <v>0.729736283576409</v>
      </c>
      <c r="AQ768" s="0" t="n">
        <f aca="false">IFERROR(IF(AZ768&lt;($AM$11-$AL$11)/($AN$11-$AL$11),$AL$11+SQRT(AZ768*($AN$11-$AL$11)*($AM$11-$AL$11)),$AN$11-SQRT((1-AZ768)*($AN$11-$AL$11)*($AN$11-$AM$11))),$AM$11)</f>
        <v>0.809965790553854</v>
      </c>
      <c r="AR768" s="0" t="n">
        <f aca="false">SUMPRODUCT((B24:B31&lt;=$B$6)*(C24:C31*AM768+D24:D31*AO768*$B$8*AQ768)/(1+AL768/100)^B24:B31)+C32*AM768*AP768/(1+AL768/100)^$B$6</f>
        <v>7243993.52363294</v>
      </c>
      <c r="AS768" s="0" t="n">
        <f aca="false">SUMPRODUCT((K24:K26&lt;=$B$6)*(L24:L26*AN768+M24:M26*AO768*$B$8*AQ768)/(1+AL768/100)^K24:K26)+L27*AN768*AP768/(1+AL768/100)^$B$6</f>
        <v>9381542.14262624</v>
      </c>
      <c r="AT768" s="0" t="n">
        <f aca="false">AS768-AR768</f>
        <v>2137548.6189933</v>
      </c>
      <c r="AU768" s="0" t="n">
        <f aca="true">RAND()</f>
        <v>0.545307776509491</v>
      </c>
      <c r="AV768" s="0" t="n">
        <f aca="true">RAND()</f>
        <v>0.0317778268124582</v>
      </c>
      <c r="AW768" s="0" t="n">
        <f aca="true">RAND()</f>
        <v>0.862459408737924</v>
      </c>
      <c r="AX768" s="0" t="n">
        <f aca="true">RAND()</f>
        <v>0.86880559835643</v>
      </c>
      <c r="AY768" s="0" t="n">
        <f aca="true">RAND()</f>
        <v>0.211115039966</v>
      </c>
      <c r="AZ768" s="0" t="n">
        <f aca="true">RAND()</f>
        <v>0.852599996898687</v>
      </c>
    </row>
    <row r="769" customFormat="false" ht="15" hidden="false" customHeight="false" outlineLevel="0" collapsed="false">
      <c r="AK769" s="0" t="n">
        <v>756</v>
      </c>
      <c r="AL769" s="0" t="n">
        <f aca="false">IFERROR(IF(AU769&lt;($AM$6-$AL$6)/($AN$6-$AL$6),$AL$6+SQRT(AU769*($AN$6-$AL$6)*($AM$6-$AL$6)),$AN$6-SQRT((1-AU769)*($AN$6-$AL$6)*($AN$6-$AM$6))),$AM$6)</f>
        <v>3.30394962193042</v>
      </c>
      <c r="AM769" s="0" t="n">
        <f aca="false">IFERROR(IF(AV769&lt;($AM$7-$AL$7)/($AN$7-$AL$7),$AL$7+SQRT(AV769*($AN$7-$AL$7)*($AM$7-$AL$7)),$AN$7-SQRT((1-AV769)*($AN$7-$AL$7)*($AN$7-$AM$7))),$AM$7)</f>
        <v>0.992212641194107</v>
      </c>
      <c r="AN769" s="0" t="n">
        <f aca="false">IFERROR(IF(AW769&lt;($AM$8-$AL$8)/($AN$8-$AL$8),$AL$8+SQRT(AW769*($AN$8-$AL$8)*($AM$8-$AL$8)),$AN$8-SQRT((1-AW769)*($AN$8-$AL$8)*($AN$8-$AM$8))),$AM$8)</f>
        <v>0.913778919859291</v>
      </c>
      <c r="AO769" s="0" t="n">
        <f aca="false">IFERROR(IF(AX769&lt;($AM$9-$AL$9)/($AN$9-$AL$9),$AL$9+SQRT(AX769*($AN$9-$AL$9)*($AM$9-$AL$9)),$AN$9-SQRT((1-AX769)*($AN$9-$AL$9)*($AN$9-$AM$9))),$AM$9)</f>
        <v>1.64375239306967</v>
      </c>
      <c r="AP769" s="0" t="n">
        <f aca="false">IFERROR(IF(AY769&lt;($AM$10-$AL$10)/($AN$10-$AL$10),$AL$10+SQRT(AY769*($AN$10-$AL$10)*($AM$10-$AL$10)),$AN$10-SQRT((1-AY769)*($AN$10-$AL$10)*($AN$10-$AM$10))),$AM$10)</f>
        <v>0.863522838911836</v>
      </c>
      <c r="AQ769" s="0" t="n">
        <f aca="false">IFERROR(IF(AZ769&lt;($AM$11-$AL$11)/($AN$11-$AL$11),$AL$11+SQRT(AZ769*($AN$11-$AL$11)*($AM$11-$AL$11)),$AN$11-SQRT((1-AZ769)*($AN$11-$AL$11)*($AN$11-$AM$11))),$AM$11)</f>
        <v>0.562384971864852</v>
      </c>
      <c r="AR769" s="0" t="n">
        <f aca="false">SUMPRODUCT((B24:B31&lt;=$B$6)*(C24:C31*AM769+D24:D31*AO769*$B$8*AQ769)/(1+AL769/100)^B24:B31)+C32*AM769*AP769/(1+AL769/100)^$B$6</f>
        <v>8580108.4248338</v>
      </c>
      <c r="AS769" s="0" t="n">
        <f aca="false">SUMPRODUCT((K24:K26&lt;=$B$6)*(L24:L26*AN769+M24:M26*AO769*$B$8*AQ769)/(1+AL769/100)^K24:K26)+L27*AN769*AP769/(1+AL769/100)^$B$6</f>
        <v>7474063.87537358</v>
      </c>
      <c r="AT769" s="0" t="n">
        <f aca="false">AS769-AR769</f>
        <v>-1106044.54946021</v>
      </c>
      <c r="AU769" s="0" t="n">
        <f aca="true">RAND()</f>
        <v>0.316960580138587</v>
      </c>
      <c r="AV769" s="0" t="n">
        <f aca="true">RAND()</f>
        <v>0.410507771497938</v>
      </c>
      <c r="AW769" s="0" t="n">
        <f aca="true">RAND()</f>
        <v>0.143840473381632</v>
      </c>
      <c r="AX769" s="0" t="n">
        <f aca="true">RAND()</f>
        <v>0.915391761704276</v>
      </c>
      <c r="AY769" s="0" t="n">
        <f aca="true">RAND()</f>
        <v>0.528595417642082</v>
      </c>
      <c r="AZ769" s="0" t="n">
        <f aca="true">RAND()</f>
        <v>0.281003565144975</v>
      </c>
    </row>
    <row r="770" customFormat="false" ht="15" hidden="false" customHeight="false" outlineLevel="0" collapsed="false">
      <c r="AK770" s="0" t="n">
        <v>757</v>
      </c>
      <c r="AL770" s="0" t="n">
        <f aca="false">IFERROR(IF(AU770&lt;($AM$6-$AL$6)/($AN$6-$AL$6),$AL$6+SQRT(AU770*($AN$6-$AL$6)*($AM$6-$AL$6)),$AN$6-SQRT((1-AU770)*($AN$6-$AL$6)*($AN$6-$AM$6))),$AM$6)</f>
        <v>2.50160166179833</v>
      </c>
      <c r="AM770" s="0" t="n">
        <f aca="false">IFERROR(IF(AV770&lt;($AM$7-$AL$7)/($AN$7-$AL$7),$AL$7+SQRT(AV770*($AN$7-$AL$7)*($AM$7-$AL$7)),$AN$7-SQRT((1-AV770)*($AN$7-$AL$7)*($AN$7-$AM$7))),$AM$7)</f>
        <v>0.970301919518648</v>
      </c>
      <c r="AN770" s="0" t="n">
        <f aca="false">IFERROR(IF(AW770&lt;($AM$8-$AL$8)/($AN$8-$AL$8),$AL$8+SQRT(AW770*($AN$8-$AL$8)*($AM$8-$AL$8)),$AN$8-SQRT((1-AW770)*($AN$8-$AL$8)*($AN$8-$AM$8))),$AM$8)</f>
        <v>1.09371759201991</v>
      </c>
      <c r="AO770" s="0" t="n">
        <f aca="false">IFERROR(IF(AX770&lt;($AM$9-$AL$9)/($AN$9-$AL$9),$AL$9+SQRT(AX770*($AN$9-$AL$9)*($AM$9-$AL$9)),$AN$9-SQRT((1-AX770)*($AN$9-$AL$9)*($AN$9-$AM$9))),$AM$9)</f>
        <v>1.60233858402189</v>
      </c>
      <c r="AP770" s="0" t="n">
        <f aca="false">IFERROR(IF(AY770&lt;($AM$10-$AL$10)/($AN$10-$AL$10),$AL$10+SQRT(AY770*($AN$10-$AL$10)*($AM$10-$AL$10)),$AN$10-SQRT((1-AY770)*($AN$10-$AL$10)*($AN$10-$AM$10))),$AM$10)</f>
        <v>0.814831355763936</v>
      </c>
      <c r="AQ770" s="0" t="n">
        <f aca="false">IFERROR(IF(AZ770&lt;($AM$11-$AL$11)/($AN$11-$AL$11),$AL$11+SQRT(AZ770*($AN$11-$AL$11)*($AM$11-$AL$11)),$AN$11-SQRT((1-AZ770)*($AN$11-$AL$11)*($AN$11-$AM$11))),$AM$11)</f>
        <v>0.763345098414291</v>
      </c>
      <c r="AR770" s="0" t="n">
        <f aca="false">SUMPRODUCT((B24:B31&lt;=$B$6)*(C24:C31*AM770+D24:D31*AO770*$B$8*AQ770)/(1+AL770/100)^B24:B31)+C32*AM770*AP770/(1+AL770/100)^$B$6</f>
        <v>8925731.32376914</v>
      </c>
      <c r="AS770" s="0" t="n">
        <f aca="false">SUMPRODUCT((K24:K26&lt;=$B$6)*(L24:L26*AN770+M24:M26*AO770*$B$8*AQ770)/(1+AL770/100)^K24:K26)+L27*AN770*AP770/(1+AL770/100)^$B$6</f>
        <v>8916419.99917609</v>
      </c>
      <c r="AT770" s="0" t="n">
        <f aca="false">AS770-AR770</f>
        <v>-9311.32459304668</v>
      </c>
      <c r="AU770" s="0" t="n">
        <f aca="true">RAND()</f>
        <v>0.0503208454237686</v>
      </c>
      <c r="AV770" s="0" t="n">
        <f aca="true">RAND()</f>
        <v>0.322252708797067</v>
      </c>
      <c r="AW770" s="0" t="n">
        <f aca="true">RAND()</f>
        <v>0.782896079608404</v>
      </c>
      <c r="AX770" s="0" t="n">
        <f aca="true">RAND()</f>
        <v>0.894576932161522</v>
      </c>
      <c r="AY770" s="0" t="n">
        <f aca="true">RAND()</f>
        <v>0.396475130288632</v>
      </c>
      <c r="AZ770" s="0" t="n">
        <f aca="true">RAND()</f>
        <v>0.771405949205953</v>
      </c>
    </row>
    <row r="771" customFormat="false" ht="15" hidden="false" customHeight="false" outlineLevel="0" collapsed="false">
      <c r="AK771" s="0" t="n">
        <v>758</v>
      </c>
      <c r="AL771" s="0" t="n">
        <f aca="false">IFERROR(IF(AU771&lt;($AM$6-$AL$6)/($AN$6-$AL$6),$AL$6+SQRT(AU771*($AN$6-$AL$6)*($AM$6-$AL$6)),$AN$6-SQRT((1-AU771)*($AN$6-$AL$6)*($AN$6-$AM$6))),$AM$6)</f>
        <v>3.78830826960165</v>
      </c>
      <c r="AM771" s="0" t="n">
        <f aca="false">IFERROR(IF(AV771&lt;($AM$7-$AL$7)/($AN$7-$AL$7),$AL$7+SQRT(AV771*($AN$7-$AL$7)*($AM$7-$AL$7)),$AN$7-SQRT((1-AV771)*($AN$7-$AL$7)*($AN$7-$AM$7))),$AM$7)</f>
        <v>1.00730298633778</v>
      </c>
      <c r="AN771" s="0" t="n">
        <f aca="false">IFERROR(IF(AW771&lt;($AM$8-$AL$8)/($AN$8-$AL$8),$AL$8+SQRT(AW771*($AN$8-$AL$8)*($AM$8-$AL$8)),$AN$8-SQRT((1-AW771)*($AN$8-$AL$8)*($AN$8-$AM$8))),$AM$8)</f>
        <v>1.13288224058286</v>
      </c>
      <c r="AO771" s="0" t="n">
        <f aca="false">IFERROR(IF(AX771&lt;($AM$9-$AL$9)/($AN$9-$AL$9),$AL$9+SQRT(AX771*($AN$9-$AL$9)*($AM$9-$AL$9)),$AN$9-SQRT((1-AX771)*($AN$9-$AL$9)*($AN$9-$AM$9))),$AM$9)</f>
        <v>0.598696141288232</v>
      </c>
      <c r="AP771" s="0" t="n">
        <f aca="false">IFERROR(IF(AY771&lt;($AM$10-$AL$10)/($AN$10-$AL$10),$AL$10+SQRT(AY771*($AN$10-$AL$10)*($AM$10-$AL$10)),$AN$10-SQRT((1-AY771)*($AN$10-$AL$10)*($AN$10-$AM$10))),$AM$10)</f>
        <v>0.851339345525554</v>
      </c>
      <c r="AQ771" s="0" t="n">
        <f aca="false">IFERROR(IF(AZ771&lt;($AM$11-$AL$11)/($AN$11-$AL$11),$AL$11+SQRT(AZ771*($AN$11-$AL$11)*($AM$11-$AL$11)),$AN$11-SQRT((1-AZ771)*($AN$11-$AL$11)*($AN$11-$AM$11))),$AM$11)</f>
        <v>0.569039637504229</v>
      </c>
      <c r="AR771" s="0" t="n">
        <f aca="false">SUMPRODUCT((B24:B31&lt;=$B$6)*(C24:C31*AM771+D24:D31*AO771*$B$8*AQ771)/(1+AL771/100)^B24:B31)+C32*AM771*AP771/(1+AL771/100)^$B$6</f>
        <v>8311414.83240133</v>
      </c>
      <c r="AS771" s="0" t="n">
        <f aca="false">SUMPRODUCT((K24:K26&lt;=$B$6)*(L24:L26*AN771+M24:M26*AO771*$B$8*AQ771)/(1+AL771/100)^K24:K26)+L27*AN771*AP771/(1+AL771/100)^$B$6</f>
        <v>9245615.95701165</v>
      </c>
      <c r="AT771" s="0" t="n">
        <f aca="false">AS771-AR771</f>
        <v>934201.124610312</v>
      </c>
      <c r="AU771" s="0" t="n">
        <f aca="true">RAND()</f>
        <v>0.484251811444543</v>
      </c>
      <c r="AV771" s="0" t="n">
        <f aca="true">RAND()</f>
        <v>0.476428084972792</v>
      </c>
      <c r="AW771" s="0" t="n">
        <f aca="true">RAND()</f>
        <v>0.878074937147632</v>
      </c>
      <c r="AX771" s="0" t="n">
        <f aca="true">RAND()</f>
        <v>0.0129879044069154</v>
      </c>
      <c r="AY771" s="0" t="n">
        <f aca="true">RAND()</f>
        <v>0.493757342857298</v>
      </c>
      <c r="AZ771" s="0" t="n">
        <f aca="true">RAND()</f>
        <v>0.295438067544519</v>
      </c>
    </row>
    <row r="772" customFormat="false" ht="15" hidden="false" customHeight="false" outlineLevel="0" collapsed="false">
      <c r="AK772" s="0" t="n">
        <v>759</v>
      </c>
      <c r="AL772" s="0" t="n">
        <f aca="false">IFERROR(IF(AU772&lt;($AM$6-$AL$6)/($AN$6-$AL$6),$AL$6+SQRT(AU772*($AN$6-$AL$6)*($AM$6-$AL$6)),$AN$6-SQRT((1-AU772)*($AN$6-$AL$6)*($AN$6-$AM$6))),$AM$6)</f>
        <v>5.37315313280553</v>
      </c>
      <c r="AM772" s="0" t="n">
        <f aca="false">IFERROR(IF(AV772&lt;($AM$7-$AL$7)/($AN$7-$AL$7),$AL$7+SQRT(AV772*($AN$7-$AL$7)*($AM$7-$AL$7)),$AN$7-SQRT((1-AV772)*($AN$7-$AL$7)*($AN$7-$AM$7))),$AM$7)</f>
        <v>1.0109889681493</v>
      </c>
      <c r="AN772" s="0" t="n">
        <f aca="false">IFERROR(IF(AW772&lt;($AM$8-$AL$8)/($AN$8-$AL$8),$AL$8+SQRT(AW772*($AN$8-$AL$8)*($AM$8-$AL$8)),$AN$8-SQRT((1-AW772)*($AN$8-$AL$8)*($AN$8-$AM$8))),$AM$8)</f>
        <v>1.12225458781768</v>
      </c>
      <c r="AO772" s="0" t="n">
        <f aca="false">IFERROR(IF(AX772&lt;($AM$9-$AL$9)/($AN$9-$AL$9),$AL$9+SQRT(AX772*($AN$9-$AL$9)*($AM$9-$AL$9)),$AN$9-SQRT((1-AX772)*($AN$9-$AL$9)*($AN$9-$AM$9))),$AM$9)</f>
        <v>0.963365620485493</v>
      </c>
      <c r="AP772" s="0" t="n">
        <f aca="false">IFERROR(IF(AY772&lt;($AM$10-$AL$10)/($AN$10-$AL$10),$AL$10+SQRT(AY772*($AN$10-$AL$10)*($AM$10-$AL$10)),$AN$10-SQRT((1-AY772)*($AN$10-$AL$10)*($AN$10-$AM$10))),$AM$10)</f>
        <v>0.963799377126496</v>
      </c>
      <c r="AQ772" s="0" t="n">
        <f aca="false">IFERROR(IF(AZ772&lt;($AM$11-$AL$11)/($AN$11-$AL$11),$AL$11+SQRT(AZ772*($AN$11-$AL$11)*($AM$11-$AL$11)),$AN$11-SQRT((1-AZ772)*($AN$11-$AL$11)*($AN$11-$AM$11))),$AM$11)</f>
        <v>0.849635487619424</v>
      </c>
      <c r="AR772" s="0" t="n">
        <f aca="false">SUMPRODUCT((B24:B31&lt;=$B$6)*(C24:C31*AM772+D24:D31*AO772*$B$8*AQ772)/(1+AL772/100)^B24:B31)+C32*AM772*AP772/(1+AL772/100)^$B$6</f>
        <v>7838902.05661246</v>
      </c>
      <c r="AS772" s="0" t="n">
        <f aca="false">SUMPRODUCT((K24:K26&lt;=$B$6)*(L24:L26*AN772+M24:M26*AO772*$B$8*AQ772)/(1+AL772/100)^K24:K26)+L27*AN772*AP772/(1+AL772/100)^$B$6</f>
        <v>9265450.47913539</v>
      </c>
      <c r="AT772" s="0" t="n">
        <f aca="false">AS772-AR772</f>
        <v>1426548.42252293</v>
      </c>
      <c r="AU772" s="0" t="n">
        <f aca="true">RAND()</f>
        <v>0.867668463534977</v>
      </c>
      <c r="AV772" s="0" t="n">
        <f aca="true">RAND()</f>
        <v>0.492210903588106</v>
      </c>
      <c r="AW772" s="0" t="n">
        <f aca="true">RAND()</f>
        <v>0.854943197034396</v>
      </c>
      <c r="AX772" s="0" t="n">
        <f aca="true">RAND()</f>
        <v>0.286276930997208</v>
      </c>
      <c r="AY772" s="0" t="n">
        <f aca="true">RAND()</f>
        <v>0.860439448891702</v>
      </c>
      <c r="AZ772" s="0" t="n">
        <f aca="true">RAND()</f>
        <v>0.907716381292047</v>
      </c>
    </row>
    <row r="773" customFormat="false" ht="15" hidden="false" customHeight="false" outlineLevel="0" collapsed="false">
      <c r="AK773" s="0" t="n">
        <v>760</v>
      </c>
      <c r="AL773" s="0" t="n">
        <f aca="false">IFERROR(IF(AU773&lt;($AM$6-$AL$6)/($AN$6-$AL$6),$AL$6+SQRT(AU773*($AN$6-$AL$6)*($AM$6-$AL$6)),$AN$6-SQRT((1-AU773)*($AN$6-$AL$6)*($AN$6-$AM$6))),$AM$6)</f>
        <v>4.26644274961542</v>
      </c>
      <c r="AM773" s="0" t="n">
        <f aca="false">IFERROR(IF(AV773&lt;($AM$7-$AL$7)/($AN$7-$AL$7),$AL$7+SQRT(AV773*($AN$7-$AL$7)*($AM$7-$AL$7)),$AN$7-SQRT((1-AV773)*($AN$7-$AL$7)*($AN$7-$AM$7))),$AM$7)</f>
        <v>0.967027362102246</v>
      </c>
      <c r="AN773" s="0" t="n">
        <f aca="false">IFERROR(IF(AW773&lt;($AM$8-$AL$8)/($AN$8-$AL$8),$AL$8+SQRT(AW773*($AN$8-$AL$8)*($AM$8-$AL$8)),$AN$8-SQRT((1-AW773)*($AN$8-$AL$8)*($AN$8-$AM$8))),$AM$8)</f>
        <v>1.16403201550331</v>
      </c>
      <c r="AO773" s="0" t="n">
        <f aca="false">IFERROR(IF(AX773&lt;($AM$9-$AL$9)/($AN$9-$AL$9),$AL$9+SQRT(AX773*($AN$9-$AL$9)*($AM$9-$AL$9)),$AN$9-SQRT((1-AX773)*($AN$9-$AL$9)*($AN$9-$AM$9))),$AM$9)</f>
        <v>1.40758069619046</v>
      </c>
      <c r="AP773" s="0" t="n">
        <f aca="false">IFERROR(IF(AY773&lt;($AM$10-$AL$10)/($AN$10-$AL$10),$AL$10+SQRT(AY773*($AN$10-$AL$10)*($AM$10-$AL$10)),$AN$10-SQRT((1-AY773)*($AN$10-$AL$10)*($AN$10-$AM$10))),$AM$10)</f>
        <v>0.794109251055044</v>
      </c>
      <c r="AQ773" s="0" t="n">
        <f aca="false">IFERROR(IF(AZ773&lt;($AM$11-$AL$11)/($AN$11-$AL$11),$AL$11+SQRT(AZ773*($AN$11-$AL$11)*($AM$11-$AL$11)),$AN$11-SQRT((1-AZ773)*($AN$11-$AL$11)*($AN$11-$AM$11))),$AM$11)</f>
        <v>0.840228494949325</v>
      </c>
      <c r="AR773" s="0" t="n">
        <f aca="false">SUMPRODUCT((B24:B31&lt;=$B$6)*(C24:C31*AM773+D24:D31*AO773*$B$8*AQ773)/(1+AL773/100)^B24:B31)+C32*AM773*AP773/(1+AL773/100)^$B$6</f>
        <v>8014910.89016048</v>
      </c>
      <c r="AS773" s="0" t="n">
        <f aca="false">SUMPRODUCT((K24:K26&lt;=$B$6)*(L24:L26*AN773+M24:M26*AO773*$B$8*AQ773)/(1+AL773/100)^K24:K26)+L27*AN773*AP773/(1+AL773/100)^$B$6</f>
        <v>9661053.0065919</v>
      </c>
      <c r="AT773" s="0" t="n">
        <f aca="false">AS773-AR773</f>
        <v>1646142.11643142</v>
      </c>
      <c r="AU773" s="0" t="n">
        <f aca="true">RAND()</f>
        <v>0.626383237943495</v>
      </c>
      <c r="AV773" s="0" t="n">
        <f aca="true">RAND()</f>
        <v>0.309979329898162</v>
      </c>
      <c r="AW773" s="0" t="n">
        <f aca="true">RAND()</f>
        <v>0.93430671681401</v>
      </c>
      <c r="AX773" s="0" t="n">
        <f aca="true">RAND()</f>
        <v>0.766026245649209</v>
      </c>
      <c r="AY773" s="0" t="n">
        <f aca="true">RAND()</f>
        <v>0.346001006224634</v>
      </c>
      <c r="AZ773" s="0" t="n">
        <f aca="true">RAND()</f>
        <v>0.895808433362621</v>
      </c>
    </row>
    <row r="774" customFormat="false" ht="15" hidden="false" customHeight="false" outlineLevel="0" collapsed="false">
      <c r="AK774" s="0" t="n">
        <v>761</v>
      </c>
      <c r="AL774" s="0" t="n">
        <f aca="false">IFERROR(IF(AU774&lt;($AM$6-$AL$6)/($AN$6-$AL$6),$AL$6+SQRT(AU774*($AN$6-$AL$6)*($AM$6-$AL$6)),$AN$6-SQRT((1-AU774)*($AN$6-$AL$6)*($AN$6-$AM$6))),$AM$6)</f>
        <v>2.31959944818943</v>
      </c>
      <c r="AM774" s="0" t="n">
        <f aca="false">IFERROR(IF(AV774&lt;($AM$7-$AL$7)/($AN$7-$AL$7),$AL$7+SQRT(AV774*($AN$7-$AL$7)*($AM$7-$AL$7)),$AN$7-SQRT((1-AV774)*($AN$7-$AL$7)*($AN$7-$AM$7))),$AM$7)</f>
        <v>1.132801399913</v>
      </c>
      <c r="AN774" s="0" t="n">
        <f aca="false">IFERROR(IF(AW774&lt;($AM$8-$AL$8)/($AN$8-$AL$8),$AL$8+SQRT(AW774*($AN$8-$AL$8)*($AM$8-$AL$8)),$AN$8-SQRT((1-AW774)*($AN$8-$AL$8)*($AN$8-$AM$8))),$AM$8)</f>
        <v>0.989124746688116</v>
      </c>
      <c r="AO774" s="0" t="n">
        <f aca="false">IFERROR(IF(AX774&lt;($AM$9-$AL$9)/($AN$9-$AL$9),$AL$9+SQRT(AX774*($AN$9-$AL$9)*($AM$9-$AL$9)),$AN$9-SQRT((1-AX774)*($AN$9-$AL$9)*($AN$9-$AM$9))),$AM$9)</f>
        <v>0.590333652069047</v>
      </c>
      <c r="AP774" s="0" t="n">
        <f aca="false">IFERROR(IF(AY774&lt;($AM$10-$AL$10)/($AN$10-$AL$10),$AL$10+SQRT(AY774*($AN$10-$AL$10)*($AM$10-$AL$10)),$AN$10-SQRT((1-AY774)*($AN$10-$AL$10)*($AN$10-$AM$10))),$AM$10)</f>
        <v>0.95728727222545</v>
      </c>
      <c r="AQ774" s="0" t="n">
        <f aca="false">IFERROR(IF(AZ774&lt;($AM$11-$AL$11)/($AN$11-$AL$11),$AL$11+SQRT(AZ774*($AN$11-$AL$11)*($AM$11-$AL$11)),$AN$11-SQRT((1-AZ774)*($AN$11-$AL$11)*($AN$11-$AM$11))),$AM$11)</f>
        <v>0.63428207986693</v>
      </c>
      <c r="AR774" s="0" t="n">
        <f aca="false">SUMPRODUCT((B24:B31&lt;=$B$6)*(C24:C31*AM774+D24:D31*AO774*$B$8*AQ774)/(1+AL774/100)^B24:B31)+C32*AM774*AP774/(1+AL774/100)^$B$6</f>
        <v>10157999.6914649</v>
      </c>
      <c r="AS774" s="0" t="n">
        <f aca="false">SUMPRODUCT((K24:K26&lt;=$B$6)*(L24:L26*AN774+M24:M26*AO774*$B$8*AQ774)/(1+AL774/100)^K24:K26)+L27*AN774*AP774/(1+AL774/100)^$B$6</f>
        <v>7793782.04080321</v>
      </c>
      <c r="AT774" s="0" t="n">
        <f aca="false">AS774-AR774</f>
        <v>-2364217.6506617</v>
      </c>
      <c r="AU774" s="0" t="n">
        <f aca="true">RAND()</f>
        <v>0.0204287614565974</v>
      </c>
      <c r="AV774" s="0" t="n">
        <f aca="true">RAND()</f>
        <v>0.877906561223532</v>
      </c>
      <c r="AW774" s="0" t="n">
        <f aca="true">RAND()</f>
        <v>0.397424108998266</v>
      </c>
      <c r="AX774" s="0" t="n">
        <f aca="true">RAND()</f>
        <v>0.0108802249281755</v>
      </c>
      <c r="AY774" s="0" t="n">
        <f aca="true">RAND()</f>
        <v>0.836446597357572</v>
      </c>
      <c r="AZ774" s="0" t="n">
        <f aca="true">RAND()</f>
        <v>0.456100036408819</v>
      </c>
    </row>
    <row r="775" customFormat="false" ht="15" hidden="false" customHeight="false" outlineLevel="0" collapsed="false">
      <c r="AK775" s="0" t="n">
        <v>762</v>
      </c>
      <c r="AL775" s="0" t="n">
        <f aca="false">IFERROR(IF(AU775&lt;($AM$6-$AL$6)/($AN$6-$AL$6),$AL$6+SQRT(AU775*($AN$6-$AL$6)*($AM$6-$AL$6)),$AN$6-SQRT((1-AU775)*($AN$6-$AL$6)*($AN$6-$AM$6))),$AM$6)</f>
        <v>2.83962031826213</v>
      </c>
      <c r="AM775" s="0" t="n">
        <f aca="false">IFERROR(IF(AV775&lt;($AM$7-$AL$7)/($AN$7-$AL$7),$AL$7+SQRT(AV775*($AN$7-$AL$7)*($AM$7-$AL$7)),$AN$7-SQRT((1-AV775)*($AN$7-$AL$7)*($AN$7-$AM$7))),$AM$7)</f>
        <v>1.02402730912221</v>
      </c>
      <c r="AN775" s="0" t="n">
        <f aca="false">IFERROR(IF(AW775&lt;($AM$8-$AL$8)/($AN$8-$AL$8),$AL$8+SQRT(AW775*($AN$8-$AL$8)*($AM$8-$AL$8)),$AN$8-SQRT((1-AW775)*($AN$8-$AL$8)*($AN$8-$AM$8))),$AM$8)</f>
        <v>1.03287589310088</v>
      </c>
      <c r="AO775" s="0" t="n">
        <f aca="false">IFERROR(IF(AX775&lt;($AM$9-$AL$9)/($AN$9-$AL$9),$AL$9+SQRT(AX775*($AN$9-$AL$9)*($AM$9-$AL$9)),$AN$9-SQRT((1-AX775)*($AN$9-$AL$9)*($AN$9-$AM$9))),$AM$9)</f>
        <v>0.575554196704651</v>
      </c>
      <c r="AP775" s="0" t="n">
        <f aca="false">IFERROR(IF(AY775&lt;($AM$10-$AL$10)/($AN$10-$AL$10),$AL$10+SQRT(AY775*($AN$10-$AL$10)*($AM$10-$AL$10)),$AN$10-SQRT((1-AY775)*($AN$10-$AL$10)*($AN$10-$AM$10))),$AM$10)</f>
        <v>0.635652144220208</v>
      </c>
      <c r="AQ775" s="0" t="n">
        <f aca="false">IFERROR(IF(AZ775&lt;($AM$11-$AL$11)/($AN$11-$AL$11),$AL$11+SQRT(AZ775*($AN$11-$AL$11)*($AM$11-$AL$11)),$AN$11-SQRT((1-AZ775)*($AN$11-$AL$11)*($AN$11-$AM$11))),$AM$11)</f>
        <v>0.602458218068152</v>
      </c>
      <c r="AR775" s="0" t="n">
        <f aca="false">SUMPRODUCT((B24:B31&lt;=$B$6)*(C24:C31*AM775+D24:D31*AO775*$B$8*AQ775)/(1+AL775/100)^B24:B31)+C32*AM775*AP775/(1+AL775/100)^$B$6</f>
        <v>8938235.7588209</v>
      </c>
      <c r="AS775" s="0" t="n">
        <f aca="false">SUMPRODUCT((K24:K26&lt;=$B$6)*(L24:L26*AN775+M24:M26*AO775*$B$8*AQ775)/(1+AL775/100)^K24:K26)+L27*AN775*AP775/(1+AL775/100)^$B$6</f>
        <v>8526685.12009683</v>
      </c>
      <c r="AT775" s="0" t="n">
        <f aca="false">AS775-AR775</f>
        <v>-411550.638724079</v>
      </c>
      <c r="AU775" s="0" t="n">
        <f aca="true">RAND()</f>
        <v>0.140992455767719</v>
      </c>
      <c r="AV775" s="0" t="n">
        <f aca="true">RAND()</f>
        <v>0.546100826466224</v>
      </c>
      <c r="AW775" s="0" t="n">
        <f aca="true">RAND()</f>
        <v>0.580952197362318</v>
      </c>
      <c r="AX775" s="0" t="n">
        <f aca="true">RAND()</f>
        <v>0.00761124885291351</v>
      </c>
      <c r="AY775" s="0" t="n">
        <f aca="true">RAND()</f>
        <v>0.0736060169261604</v>
      </c>
      <c r="AZ775" s="0" t="n">
        <f aca="true">RAND()</f>
        <v>0.37339172929372</v>
      </c>
    </row>
    <row r="776" customFormat="false" ht="15" hidden="false" customHeight="false" outlineLevel="0" collapsed="false">
      <c r="AK776" s="0" t="n">
        <v>763</v>
      </c>
      <c r="AL776" s="0" t="n">
        <f aca="false">IFERROR(IF(AU776&lt;($AM$6-$AL$6)/($AN$6-$AL$6),$AL$6+SQRT(AU776*($AN$6-$AL$6)*($AM$6-$AL$6)),$AN$6-SQRT((1-AU776)*($AN$6-$AL$6)*($AN$6-$AM$6))),$AM$6)</f>
        <v>3.88507393581522</v>
      </c>
      <c r="AM776" s="0" t="n">
        <f aca="false">IFERROR(IF(AV776&lt;($AM$7-$AL$7)/($AN$7-$AL$7),$AL$7+SQRT(AV776*($AN$7-$AL$7)*($AM$7-$AL$7)),$AN$7-SQRT((1-AV776)*($AN$7-$AL$7)*($AN$7-$AM$7))),$AM$7)</f>
        <v>1.07602186800111</v>
      </c>
      <c r="AN776" s="0" t="n">
        <f aca="false">IFERROR(IF(AW776&lt;($AM$8-$AL$8)/($AN$8-$AL$8),$AL$8+SQRT(AW776*($AN$8-$AL$8)*($AM$8-$AL$8)),$AN$8-SQRT((1-AW776)*($AN$8-$AL$8)*($AN$8-$AM$8))),$AM$8)</f>
        <v>1.10765818645855</v>
      </c>
      <c r="AO776" s="0" t="n">
        <f aca="false">IFERROR(IF(AX776&lt;($AM$9-$AL$9)/($AN$9-$AL$9),$AL$9+SQRT(AX776*($AN$9-$AL$9)*($AM$9-$AL$9)),$AN$9-SQRT((1-AX776)*($AN$9-$AL$9)*($AN$9-$AM$9))),$AM$9)</f>
        <v>1.4305706763372</v>
      </c>
      <c r="AP776" s="0" t="n">
        <f aca="false">IFERROR(IF(AY776&lt;($AM$10-$AL$10)/($AN$10-$AL$10),$AL$10+SQRT(AY776*($AN$10-$AL$10)*($AM$10-$AL$10)),$AN$10-SQRT((1-AY776)*($AN$10-$AL$10)*($AN$10-$AM$10))),$AM$10)</f>
        <v>0.961680695750723</v>
      </c>
      <c r="AQ776" s="0" t="n">
        <f aca="false">IFERROR(IF(AZ776&lt;($AM$11-$AL$11)/($AN$11-$AL$11),$AL$11+SQRT(AZ776*($AN$11-$AL$11)*($AM$11-$AL$11)),$AN$11-SQRT((1-AZ776)*($AN$11-$AL$11)*($AN$11-$AM$11))),$AM$11)</f>
        <v>0.37072045905497</v>
      </c>
      <c r="AR776" s="0" t="n">
        <f aca="false">SUMPRODUCT((B24:B31&lt;=$B$6)*(C24:C31*AM776+D24:D31*AO776*$B$8*AQ776)/(1+AL776/100)^B24:B31)+C32*AM776*AP776/(1+AL776/100)^$B$6</f>
        <v>8868587.06551831</v>
      </c>
      <c r="AS776" s="0" t="n">
        <f aca="false">SUMPRODUCT((K24:K26&lt;=$B$6)*(L24:L26*AN776+M24:M26*AO776*$B$8*AQ776)/(1+AL776/100)^K24:K26)+L27*AN776*AP776/(1+AL776/100)^$B$6</f>
        <v>8986623.55662279</v>
      </c>
      <c r="AT776" s="0" t="n">
        <f aca="false">AS776-AR776</f>
        <v>118036.491104472</v>
      </c>
      <c r="AU776" s="0" t="n">
        <f aca="true">RAND()</f>
        <v>0.514861780733114</v>
      </c>
      <c r="AV776" s="0" t="n">
        <f aca="true">RAND()</f>
        <v>0.730947640766012</v>
      </c>
      <c r="AW776" s="0" t="n">
        <f aca="true">RAND()</f>
        <v>0.819900516602065</v>
      </c>
      <c r="AX776" s="0" t="n">
        <f aca="true">RAND()</f>
        <v>0.783833496901948</v>
      </c>
      <c r="AY776" s="0" t="n">
        <f aca="true">RAND()</f>
        <v>0.852596259315487</v>
      </c>
      <c r="AZ776" s="0" t="n">
        <f aca="true">RAND()</f>
        <v>0.0204138095059008</v>
      </c>
    </row>
    <row r="777" customFormat="false" ht="15" hidden="false" customHeight="false" outlineLevel="0" collapsed="false">
      <c r="AK777" s="0" t="n">
        <v>764</v>
      </c>
      <c r="AL777" s="0" t="n">
        <f aca="false">IFERROR(IF(AU777&lt;($AM$6-$AL$6)/($AN$6-$AL$6),$AL$6+SQRT(AU777*($AN$6-$AL$6)*($AM$6-$AL$6)),$AN$6-SQRT((1-AU777)*($AN$6-$AL$6)*($AN$6-$AM$6))),$AM$6)</f>
        <v>3.47232810030876</v>
      </c>
      <c r="AM777" s="0" t="n">
        <f aca="false">IFERROR(IF(AV777&lt;($AM$7-$AL$7)/($AN$7-$AL$7),$AL$7+SQRT(AV777*($AN$7-$AL$7)*($AM$7-$AL$7)),$AN$7-SQRT((1-AV777)*($AN$7-$AL$7)*($AN$7-$AM$7))),$AM$7)</f>
        <v>1.02923474192876</v>
      </c>
      <c r="AN777" s="0" t="n">
        <f aca="false">IFERROR(IF(AW777&lt;($AM$8-$AL$8)/($AN$8-$AL$8),$AL$8+SQRT(AW777*($AN$8-$AL$8)*($AM$8-$AL$8)),$AN$8-SQRT((1-AW777)*($AN$8-$AL$8)*($AN$8-$AM$8))),$AM$8)</f>
        <v>1.07237841524789</v>
      </c>
      <c r="AO777" s="0" t="n">
        <f aca="false">IFERROR(IF(AX777&lt;($AM$9-$AL$9)/($AN$9-$AL$9),$AL$9+SQRT(AX777*($AN$9-$AL$9)*($AM$9-$AL$9)),$AN$9-SQRT((1-AX777)*($AN$9-$AL$9)*($AN$9-$AM$9))),$AM$9)</f>
        <v>1.53702361399946</v>
      </c>
      <c r="AP777" s="0" t="n">
        <f aca="false">IFERROR(IF(AY777&lt;($AM$10-$AL$10)/($AN$10-$AL$10),$AL$10+SQRT(AY777*($AN$10-$AL$10)*($AM$10-$AL$10)),$AN$10-SQRT((1-AY777)*($AN$10-$AL$10)*($AN$10-$AM$10))),$AM$10)</f>
        <v>0.971178315192863</v>
      </c>
      <c r="AQ777" s="0" t="n">
        <f aca="false">IFERROR(IF(AZ777&lt;($AM$11-$AL$11)/($AN$11-$AL$11),$AL$11+SQRT(AZ777*($AN$11-$AL$11)*($AM$11-$AL$11)),$AN$11-SQRT((1-AZ777)*($AN$11-$AL$11)*($AN$11-$AM$11))),$AM$11)</f>
        <v>0.602071794442737</v>
      </c>
      <c r="AR777" s="0" t="n">
        <f aca="false">SUMPRODUCT((B24:B31&lt;=$B$6)*(C24:C31*AM777+D24:D31*AO777*$B$8*AQ777)/(1+AL777/100)^B24:B31)+C32*AM777*AP777/(1+AL777/100)^$B$6</f>
        <v>8793615.7333459</v>
      </c>
      <c r="AS777" s="0" t="n">
        <f aca="false">SUMPRODUCT((K24:K26&lt;=$B$6)*(L24:L26*AN777+M24:M26*AO777*$B$8*AQ777)/(1+AL777/100)^K24:K26)+L27*AN777*AP777/(1+AL777/100)^$B$6</f>
        <v>8684274.3104689</v>
      </c>
      <c r="AT777" s="0" t="n">
        <f aca="false">AS777-AR777</f>
        <v>-109341.422877001</v>
      </c>
      <c r="AU777" s="0" t="n">
        <f aca="true">RAND()</f>
        <v>0.37777654840644</v>
      </c>
      <c r="AV777" s="0" t="n">
        <f aca="true">RAND()</f>
        <v>0.566779562922119</v>
      </c>
      <c r="AW777" s="0" t="n">
        <f aca="true">RAND()</f>
        <v>0.719560645601324</v>
      </c>
      <c r="AX777" s="0" t="n">
        <f aca="true">RAND()</f>
        <v>0.857101910670584</v>
      </c>
      <c r="AY777" s="0" t="n">
        <f aca="true">RAND()</f>
        <v>0.888036018831938</v>
      </c>
      <c r="AZ777" s="0" t="n">
        <f aca="true">RAND()</f>
        <v>0.372438240807571</v>
      </c>
    </row>
    <row r="778" customFormat="false" ht="15" hidden="false" customHeight="false" outlineLevel="0" collapsed="false">
      <c r="AK778" s="0" t="n">
        <v>765</v>
      </c>
      <c r="AL778" s="0" t="n">
        <f aca="false">IFERROR(IF(AU778&lt;($AM$6-$AL$6)/($AN$6-$AL$6),$AL$6+SQRT(AU778*($AN$6-$AL$6)*($AM$6-$AL$6)),$AN$6-SQRT((1-AU778)*($AN$6-$AL$6)*($AN$6-$AM$6))),$AM$6)</f>
        <v>2.32211829902634</v>
      </c>
      <c r="AM778" s="0" t="n">
        <f aca="false">IFERROR(IF(AV778&lt;($AM$7-$AL$7)/($AN$7-$AL$7),$AL$7+SQRT(AV778*($AN$7-$AL$7)*($AM$7-$AL$7)),$AN$7-SQRT((1-AV778)*($AN$7-$AL$7)*($AN$7-$AM$7))),$AM$7)</f>
        <v>1.09971412459421</v>
      </c>
      <c r="AN778" s="0" t="n">
        <f aca="false">IFERROR(IF(AW778&lt;($AM$8-$AL$8)/($AN$8-$AL$8),$AL$8+SQRT(AW778*($AN$8-$AL$8)*($AM$8-$AL$8)),$AN$8-SQRT((1-AW778)*($AN$8-$AL$8)*($AN$8-$AM$8))),$AM$8)</f>
        <v>0.961592197872237</v>
      </c>
      <c r="AO778" s="0" t="n">
        <f aca="false">IFERROR(IF(AX778&lt;($AM$9-$AL$9)/($AN$9-$AL$9),$AL$9+SQRT(AX778*($AN$9-$AL$9)*($AM$9-$AL$9)),$AN$9-SQRT((1-AX778)*($AN$9-$AL$9)*($AN$9-$AM$9))),$AM$9)</f>
        <v>0.681583390786018</v>
      </c>
      <c r="AP778" s="0" t="n">
        <f aca="false">IFERROR(IF(AY778&lt;($AM$10-$AL$10)/($AN$10-$AL$10),$AL$10+SQRT(AY778*($AN$10-$AL$10)*($AM$10-$AL$10)),$AN$10-SQRT((1-AY778)*($AN$10-$AL$10)*($AN$10-$AM$10))),$AM$10)</f>
        <v>0.946454866262666</v>
      </c>
      <c r="AQ778" s="0" t="n">
        <f aca="false">IFERROR(IF(AZ778&lt;($AM$11-$AL$11)/($AN$11-$AL$11),$AL$11+SQRT(AZ778*($AN$11-$AL$11)*($AM$11-$AL$11)),$AN$11-SQRT((1-AZ778)*($AN$11-$AL$11)*($AN$11-$AM$11))),$AM$11)</f>
        <v>0.544443016844719</v>
      </c>
      <c r="AR778" s="0" t="n">
        <f aca="false">SUMPRODUCT((B24:B31&lt;=$B$6)*(C24:C31*AM778+D24:D31*AO778*$B$8*AQ778)/(1+AL778/100)^B24:B31)+C32*AM778*AP778/(1+AL778/100)^$B$6</f>
        <v>9864079.50121444</v>
      </c>
      <c r="AS778" s="0" t="n">
        <f aca="false">SUMPRODUCT((K24:K26&lt;=$B$6)*(L24:L26*AN778+M24:M26*AO778*$B$8*AQ778)/(1+AL778/100)^K24:K26)+L27*AN778*AP778/(1+AL778/100)^$B$6</f>
        <v>7589260.64634053</v>
      </c>
      <c r="AT778" s="0" t="n">
        <f aca="false">AS778-AR778</f>
        <v>-2274818.85487391</v>
      </c>
      <c r="AU778" s="0" t="n">
        <f aca="true">RAND()</f>
        <v>0.0207520397135241</v>
      </c>
      <c r="AV778" s="0" t="n">
        <f aca="true">RAND()</f>
        <v>0.799236939142365</v>
      </c>
      <c r="AW778" s="0" t="n">
        <f aca="true">RAND()</f>
        <v>0.290133760146448</v>
      </c>
      <c r="AX778" s="0" t="n">
        <f aca="true">RAND()</f>
        <v>0.0439633704124636</v>
      </c>
      <c r="AY778" s="0" t="n">
        <f aca="true">RAND()</f>
        <v>0.797287790438461</v>
      </c>
      <c r="AZ778" s="0" t="n">
        <f aca="true">RAND()</f>
        <v>0.243887299935297</v>
      </c>
    </row>
    <row r="779" customFormat="false" ht="15" hidden="false" customHeight="false" outlineLevel="0" collapsed="false">
      <c r="AK779" s="0" t="n">
        <v>766</v>
      </c>
      <c r="AL779" s="0" t="n">
        <f aca="false">IFERROR(IF(AU779&lt;($AM$6-$AL$6)/($AN$6-$AL$6),$AL$6+SQRT(AU779*($AN$6-$AL$6)*($AM$6-$AL$6)),$AN$6-SQRT((1-AU779)*($AN$6-$AL$6)*($AN$6-$AM$6))),$AM$6)</f>
        <v>2.19545149348774</v>
      </c>
      <c r="AM779" s="0" t="n">
        <f aca="false">IFERROR(IF(AV779&lt;($AM$7-$AL$7)/($AN$7-$AL$7),$AL$7+SQRT(AV779*($AN$7-$AL$7)*($AM$7-$AL$7)),$AN$7-SQRT((1-AV779)*($AN$7-$AL$7)*($AN$7-$AM$7))),$AM$7)</f>
        <v>0.942722329785904</v>
      </c>
      <c r="AN779" s="0" t="n">
        <f aca="false">IFERROR(IF(AW779&lt;($AM$8-$AL$8)/($AN$8-$AL$8),$AL$8+SQRT(AW779*($AN$8-$AL$8)*($AM$8-$AL$8)),$AN$8-SQRT((1-AW779)*($AN$8-$AL$8)*($AN$8-$AM$8))),$AM$8)</f>
        <v>1.19627998775828</v>
      </c>
      <c r="AO779" s="0" t="n">
        <f aca="false">IFERROR(IF(AX779&lt;($AM$9-$AL$9)/($AN$9-$AL$9),$AL$9+SQRT(AX779*($AN$9-$AL$9)*($AM$9-$AL$9)),$AN$9-SQRT((1-AX779)*($AN$9-$AL$9)*($AN$9-$AM$9))),$AM$9)</f>
        <v>0.728686481354489</v>
      </c>
      <c r="AP779" s="0" t="n">
        <f aca="false">IFERROR(IF(AY779&lt;($AM$10-$AL$10)/($AN$10-$AL$10),$AL$10+SQRT(AY779*($AN$10-$AL$10)*($AM$10-$AL$10)),$AN$10-SQRT((1-AY779)*($AN$10-$AL$10)*($AN$10-$AM$10))),$AM$10)</f>
        <v>0.986803478639438</v>
      </c>
      <c r="AQ779" s="0" t="n">
        <f aca="false">IFERROR(IF(AZ779&lt;($AM$11-$AL$11)/($AN$11-$AL$11),$AL$11+SQRT(AZ779*($AN$11-$AL$11)*($AM$11-$AL$11)),$AN$11-SQRT((1-AZ779)*($AN$11-$AL$11)*($AN$11-$AM$11))),$AM$11)</f>
        <v>0.862400732009998</v>
      </c>
      <c r="AR779" s="0" t="n">
        <f aca="false">SUMPRODUCT((B24:B31&lt;=$B$6)*(C24:C31*AM779+D24:D31*AO779*$B$8*AQ779)/(1+AL779/100)^B24:B31)+C32*AM779*AP779/(1+AL779/100)^$B$6</f>
        <v>8628661.55866443</v>
      </c>
      <c r="AS779" s="0" t="n">
        <f aca="false">SUMPRODUCT((K24:K26&lt;=$B$6)*(L24:L26*AN779+M24:M26*AO779*$B$8*AQ779)/(1+AL779/100)^K24:K26)+L27*AN779*AP779/(1+AL779/100)^$B$6</f>
        <v>9383825.23309116</v>
      </c>
      <c r="AT779" s="0" t="n">
        <f aca="false">AS779-AR779</f>
        <v>755163.674426725</v>
      </c>
      <c r="AU779" s="0" t="n">
        <f aca="true">RAND()</f>
        <v>0.0076402572613175</v>
      </c>
      <c r="AV779" s="0" t="n">
        <f aca="true">RAND()</f>
        <v>0.226329593550181</v>
      </c>
      <c r="AW779" s="0" t="n">
        <f aca="true">RAND()</f>
        <v>0.974348091419991</v>
      </c>
      <c r="AX779" s="0" t="n">
        <f aca="true">RAND()</f>
        <v>0.0697300090057295</v>
      </c>
      <c r="AY779" s="0" t="n">
        <f aca="true">RAND()</f>
        <v>0.947910507261833</v>
      </c>
      <c r="AZ779" s="0" t="n">
        <f aca="true">RAND()</f>
        <v>0.922720169178023</v>
      </c>
    </row>
    <row r="780" customFormat="false" ht="15" hidden="false" customHeight="false" outlineLevel="0" collapsed="false">
      <c r="AK780" s="0" t="n">
        <v>767</v>
      </c>
      <c r="AL780" s="0" t="n">
        <f aca="false">IFERROR(IF(AU780&lt;($AM$6-$AL$6)/($AN$6-$AL$6),$AL$6+SQRT(AU780*($AN$6-$AL$6)*($AM$6-$AL$6)),$AN$6-SQRT((1-AU780)*($AN$6-$AL$6)*($AN$6-$AM$6))),$AM$6)</f>
        <v>4.91272192449444</v>
      </c>
      <c r="AM780" s="0" t="n">
        <f aca="false">IFERROR(IF(AV780&lt;($AM$7-$AL$7)/($AN$7-$AL$7),$AL$7+SQRT(AV780*($AN$7-$AL$7)*($AM$7-$AL$7)),$AN$7-SQRT((1-AV780)*($AN$7-$AL$7)*($AN$7-$AM$7))),$AM$7)</f>
        <v>1.00162810616768</v>
      </c>
      <c r="AN780" s="0" t="n">
        <f aca="false">IFERROR(IF(AW780&lt;($AM$8-$AL$8)/($AN$8-$AL$8),$AL$8+SQRT(AW780*($AN$8-$AL$8)*($AM$8-$AL$8)),$AN$8-SQRT((1-AW780)*($AN$8-$AL$8)*($AN$8-$AM$8))),$AM$8)</f>
        <v>0.994288125149404</v>
      </c>
      <c r="AO780" s="0" t="n">
        <f aca="false">IFERROR(IF(AX780&lt;($AM$9-$AL$9)/($AN$9-$AL$9),$AL$9+SQRT(AX780*($AN$9-$AL$9)*($AM$9-$AL$9)),$AN$9-SQRT((1-AX780)*($AN$9-$AL$9)*($AN$9-$AM$9))),$AM$9)</f>
        <v>0.715597451254102</v>
      </c>
      <c r="AP780" s="0" t="n">
        <f aca="false">IFERROR(IF(AY780&lt;($AM$10-$AL$10)/($AN$10-$AL$10),$AL$10+SQRT(AY780*($AN$10-$AL$10)*($AM$10-$AL$10)),$AN$10-SQRT((1-AY780)*($AN$10-$AL$10)*($AN$10-$AM$10))),$AM$10)</f>
        <v>0.927193240466261</v>
      </c>
      <c r="AQ780" s="0" t="n">
        <f aca="false">IFERROR(IF(AZ780&lt;($AM$11-$AL$11)/($AN$11-$AL$11),$AL$11+SQRT(AZ780*($AN$11-$AL$11)*($AM$11-$AL$11)),$AN$11-SQRT((1-AZ780)*($AN$11-$AL$11)*($AN$11-$AM$11))),$AM$11)</f>
        <v>0.735105417785733</v>
      </c>
      <c r="AR780" s="0" t="n">
        <f aca="false">SUMPRODUCT((B24:B31&lt;=$B$6)*(C24:C31*AM780+D24:D31*AO780*$B$8*AQ780)/(1+AL780/100)^B24:B31)+C32*AM780*AP780/(1+AL780/100)^$B$6</f>
        <v>7862847.54179237</v>
      </c>
      <c r="AS780" s="0" t="n">
        <f aca="false">SUMPRODUCT((K24:K26&lt;=$B$6)*(L24:L26*AN780+M24:M26*AO780*$B$8*AQ780)/(1+AL780/100)^K24:K26)+L27*AN780*AP780/(1+AL780/100)^$B$6</f>
        <v>8181377.76278814</v>
      </c>
      <c r="AT780" s="0" t="n">
        <f aca="false">AS780-AR780</f>
        <v>318530.220995766</v>
      </c>
      <c r="AU780" s="0" t="n">
        <f aca="true">RAND()</f>
        <v>0.782163511775691</v>
      </c>
      <c r="AV780" s="0" t="n">
        <f aca="true">RAND()</f>
        <v>0.451656909814623</v>
      </c>
      <c r="AW780" s="0" t="n">
        <f aca="true">RAND()</f>
        <v>0.419420839711895</v>
      </c>
      <c r="AX780" s="0" t="n">
        <f aca="true">RAND()</f>
        <v>0.0619763479830195</v>
      </c>
      <c r="AY780" s="0" t="n">
        <f aca="true">RAND()</f>
        <v>0.729976258800259</v>
      </c>
      <c r="AZ780" s="0" t="n">
        <f aca="true">RAND()</f>
        <v>0.713595348218486</v>
      </c>
    </row>
    <row r="781" customFormat="false" ht="15" hidden="false" customHeight="false" outlineLevel="0" collapsed="false">
      <c r="AK781" s="0" t="n">
        <v>768</v>
      </c>
      <c r="AL781" s="0" t="n">
        <f aca="false">IFERROR(IF(AU781&lt;($AM$6-$AL$6)/($AN$6-$AL$6),$AL$6+SQRT(AU781*($AN$6-$AL$6)*($AM$6-$AL$6)),$AN$6-SQRT((1-AU781)*($AN$6-$AL$6)*($AN$6-$AM$6))),$AM$6)</f>
        <v>4.92333000807429</v>
      </c>
      <c r="AM781" s="0" t="n">
        <f aca="false">IFERROR(IF(AV781&lt;($AM$7-$AL$7)/($AN$7-$AL$7),$AL$7+SQRT(AV781*($AN$7-$AL$7)*($AM$7-$AL$7)),$AN$7-SQRT((1-AV781)*($AN$7-$AL$7)*($AN$7-$AM$7))),$AM$7)</f>
        <v>1.05492899451999</v>
      </c>
      <c r="AN781" s="0" t="n">
        <f aca="false">IFERROR(IF(AW781&lt;($AM$8-$AL$8)/($AN$8-$AL$8),$AL$8+SQRT(AW781*($AN$8-$AL$8)*($AM$8-$AL$8)),$AN$8-SQRT((1-AW781)*($AN$8-$AL$8)*($AN$8-$AM$8))),$AM$8)</f>
        <v>0.859420750963118</v>
      </c>
      <c r="AO781" s="0" t="n">
        <f aca="false">IFERROR(IF(AX781&lt;($AM$9-$AL$9)/($AN$9-$AL$9),$AL$9+SQRT(AX781*($AN$9-$AL$9)*($AM$9-$AL$9)),$AN$9-SQRT((1-AX781)*($AN$9-$AL$9)*($AN$9-$AM$9))),$AM$9)</f>
        <v>1.7548052918029</v>
      </c>
      <c r="AP781" s="0" t="n">
        <f aca="false">IFERROR(IF(AY781&lt;($AM$10-$AL$10)/($AN$10-$AL$10),$AL$10+SQRT(AY781*($AN$10-$AL$10)*($AM$10-$AL$10)),$AN$10-SQRT((1-AY781)*($AN$10-$AL$10)*($AN$10-$AM$10))),$AM$10)</f>
        <v>0.634738952463469</v>
      </c>
      <c r="AQ781" s="0" t="n">
        <f aca="false">IFERROR(IF(AZ781&lt;($AM$11-$AL$11)/($AN$11-$AL$11),$AL$11+SQRT(AZ781*($AN$11-$AL$11)*($AM$11-$AL$11)),$AN$11-SQRT((1-AZ781)*($AN$11-$AL$11)*($AN$11-$AM$11))),$AM$11)</f>
        <v>0.735844643712604</v>
      </c>
      <c r="AR781" s="0" t="n">
        <f aca="false">SUMPRODUCT((B24:B31&lt;=$B$6)*(C24:C31*AM781+D24:D31*AO781*$B$8*AQ781)/(1+AL781/100)^B24:B31)+C32*AM781*AP781/(1+AL781/100)^$B$6</f>
        <v>8473932.26057943</v>
      </c>
      <c r="AS781" s="0" t="n">
        <f aca="false">SUMPRODUCT((K24:K26&lt;=$B$6)*(L24:L26*AN781+M24:M26*AO781*$B$8*AQ781)/(1+AL781/100)^K24:K26)+L27*AN781*AP781/(1+AL781/100)^$B$6</f>
        <v>7260346.93945358</v>
      </c>
      <c r="AT781" s="0" t="n">
        <f aca="false">AS781-AR781</f>
        <v>-1213585.32112585</v>
      </c>
      <c r="AU781" s="0" t="n">
        <f aca="true">RAND()</f>
        <v>0.784372087231763</v>
      </c>
      <c r="AV781" s="0" t="n">
        <f aca="true">RAND()</f>
        <v>0.661753802853478</v>
      </c>
      <c r="AW781" s="0" t="n">
        <f aca="true">RAND()</f>
        <v>0.0392313960557881</v>
      </c>
      <c r="AX781" s="0" t="n">
        <f aca="true">RAND()</f>
        <v>0.959919703381425</v>
      </c>
      <c r="AY781" s="0" t="n">
        <f aca="true">RAND()</f>
        <v>0.0726183412438119</v>
      </c>
      <c r="AZ781" s="0" t="n">
        <f aca="true">RAND()</f>
        <v>0.715191623447669</v>
      </c>
    </row>
    <row r="782" customFormat="false" ht="15" hidden="false" customHeight="false" outlineLevel="0" collapsed="false">
      <c r="AK782" s="0" t="n">
        <v>769</v>
      </c>
      <c r="AL782" s="0" t="n">
        <f aca="false">IFERROR(IF(AU782&lt;($AM$6-$AL$6)/($AN$6-$AL$6),$AL$6+SQRT(AU782*($AN$6-$AL$6)*($AM$6-$AL$6)),$AN$6-SQRT((1-AU782)*($AN$6-$AL$6)*($AN$6-$AM$6))),$AM$6)</f>
        <v>4.40624167729024</v>
      </c>
      <c r="AM782" s="0" t="n">
        <f aca="false">IFERROR(IF(AV782&lt;($AM$7-$AL$7)/($AN$7-$AL$7),$AL$7+SQRT(AV782*($AN$7-$AL$7)*($AM$7-$AL$7)),$AN$7-SQRT((1-AV782)*($AN$7-$AL$7)*($AN$7-$AM$7))),$AM$7)</f>
        <v>0.998428905329166</v>
      </c>
      <c r="AN782" s="0" t="n">
        <f aca="false">IFERROR(IF(AW782&lt;($AM$8-$AL$8)/($AN$8-$AL$8),$AL$8+SQRT(AW782*($AN$8-$AL$8)*($AM$8-$AL$8)),$AN$8-SQRT((1-AW782)*($AN$8-$AL$8)*($AN$8-$AM$8))),$AM$8)</f>
        <v>1.0102312002905</v>
      </c>
      <c r="AO782" s="0" t="n">
        <f aca="false">IFERROR(IF(AX782&lt;($AM$9-$AL$9)/($AN$9-$AL$9),$AL$9+SQRT(AX782*($AN$9-$AL$9)*($AM$9-$AL$9)),$AN$9-SQRT((1-AX782)*($AN$9-$AL$9)*($AN$9-$AM$9))),$AM$9)</f>
        <v>0.95318340846715</v>
      </c>
      <c r="AP782" s="0" t="n">
        <f aca="false">IFERROR(IF(AY782&lt;($AM$10-$AL$10)/($AN$10-$AL$10),$AL$10+SQRT(AY782*($AN$10-$AL$10)*($AM$10-$AL$10)),$AN$10-SQRT((1-AY782)*($AN$10-$AL$10)*($AN$10-$AM$10))),$AM$10)</f>
        <v>0.742915988126301</v>
      </c>
      <c r="AQ782" s="0" t="n">
        <f aca="false">IFERROR(IF(AZ782&lt;($AM$11-$AL$11)/($AN$11-$AL$11),$AL$11+SQRT(AZ782*($AN$11-$AL$11)*($AM$11-$AL$11)),$AN$11-SQRT((1-AZ782)*($AN$11-$AL$11)*($AN$11-$AM$11))),$AM$11)</f>
        <v>0.58916759554961</v>
      </c>
      <c r="AR782" s="0" t="n">
        <f aca="false">SUMPRODUCT((B24:B31&lt;=$B$6)*(C24:C31*AM782+D24:D31*AO782*$B$8*AQ782)/(1+AL782/100)^B24:B31)+C32*AM782*AP782/(1+AL782/100)^$B$6</f>
        <v>8051123.79366838</v>
      </c>
      <c r="AS782" s="0" t="n">
        <f aca="false">SUMPRODUCT((K24:K26&lt;=$B$6)*(L24:L26*AN782+M24:M26*AO782*$B$8*AQ782)/(1+AL782/100)^K24:K26)+L27*AN782*AP782/(1+AL782/100)^$B$6</f>
        <v>8382663.00389808</v>
      </c>
      <c r="AT782" s="0" t="n">
        <f aca="false">AS782-AR782</f>
        <v>331539.210229707</v>
      </c>
      <c r="AU782" s="0" t="n">
        <f aca="true">RAND()</f>
        <v>0.663620888168692</v>
      </c>
      <c r="AV782" s="0" t="n">
        <f aca="true">RAND()</f>
        <v>0.437489227445903</v>
      </c>
      <c r="AW782" s="0" t="n">
        <f aca="true">RAND()</f>
        <v>0.488985979429928</v>
      </c>
      <c r="AX782" s="0" t="n">
        <f aca="true">RAND()</f>
        <v>0.273833602279872</v>
      </c>
      <c r="AY782" s="0" t="n">
        <f aca="true">RAND()</f>
        <v>0.236032709149509</v>
      </c>
      <c r="AZ782" s="0" t="n">
        <f aca="true">RAND()</f>
        <v>0.341297544146705</v>
      </c>
    </row>
    <row r="783" customFormat="false" ht="15" hidden="false" customHeight="false" outlineLevel="0" collapsed="false">
      <c r="AK783" s="0" t="n">
        <v>770</v>
      </c>
      <c r="AL783" s="0" t="n">
        <f aca="false">IFERROR(IF(AU783&lt;($AM$6-$AL$6)/($AN$6-$AL$6),$AL$6+SQRT(AU783*($AN$6-$AL$6)*($AM$6-$AL$6)),$AN$6-SQRT((1-AU783)*($AN$6-$AL$6)*($AN$6-$AM$6))),$AM$6)</f>
        <v>5.18543006292054</v>
      </c>
      <c r="AM783" s="0" t="n">
        <f aca="false">IFERROR(IF(AV783&lt;($AM$7-$AL$7)/($AN$7-$AL$7),$AL$7+SQRT(AV783*($AN$7-$AL$7)*($AM$7-$AL$7)),$AN$7-SQRT((1-AV783)*($AN$7-$AL$7)*($AN$7-$AM$7))),$AM$7)</f>
        <v>1.05595898051052</v>
      </c>
      <c r="AN783" s="0" t="n">
        <f aca="false">IFERROR(IF(AW783&lt;($AM$8-$AL$8)/($AN$8-$AL$8),$AL$8+SQRT(AW783*($AN$8-$AL$8)*($AM$8-$AL$8)),$AN$8-SQRT((1-AW783)*($AN$8-$AL$8)*($AN$8-$AM$8))),$AM$8)</f>
        <v>0.941789216768546</v>
      </c>
      <c r="AO783" s="0" t="n">
        <f aca="false">IFERROR(IF(AX783&lt;($AM$9-$AL$9)/($AN$9-$AL$9),$AL$9+SQRT(AX783*($AN$9-$AL$9)*($AM$9-$AL$9)),$AN$9-SQRT((1-AX783)*($AN$9-$AL$9)*($AN$9-$AM$9))),$AM$9)</f>
        <v>1.30170612333549</v>
      </c>
      <c r="AP783" s="0" t="n">
        <f aca="false">IFERROR(IF(AY783&lt;($AM$10-$AL$10)/($AN$10-$AL$10),$AL$10+SQRT(AY783*($AN$10-$AL$10)*($AM$10-$AL$10)),$AN$10-SQRT((1-AY783)*($AN$10-$AL$10)*($AN$10-$AM$10))),$AM$10)</f>
        <v>0.84259379485775</v>
      </c>
      <c r="AQ783" s="0" t="n">
        <f aca="false">IFERROR(IF(AZ783&lt;($AM$11-$AL$11)/($AN$11-$AL$11),$AL$11+SQRT(AZ783*($AN$11-$AL$11)*($AM$11-$AL$11)),$AN$11-SQRT((1-AZ783)*($AN$11-$AL$11)*($AN$11-$AM$11))),$AM$11)</f>
        <v>0.533735950928405</v>
      </c>
      <c r="AR783" s="0" t="n">
        <f aca="false">SUMPRODUCT((B24:B31&lt;=$B$6)*(C24:C31*AM783+D24:D31*AO783*$B$8*AQ783)/(1+AL783/100)^B24:B31)+C32*AM783*AP783/(1+AL783/100)^$B$6</f>
        <v>8226773.33727082</v>
      </c>
      <c r="AS783" s="0" t="n">
        <f aca="false">SUMPRODUCT((K24:K26&lt;=$B$6)*(L24:L26*AN783+M24:M26*AO783*$B$8*AQ783)/(1+AL783/100)^K24:K26)+L27*AN783*AP783/(1+AL783/100)^$B$6</f>
        <v>7817456.88988954</v>
      </c>
      <c r="AT783" s="0" t="n">
        <f aca="false">AS783-AR783</f>
        <v>-409316.447381274</v>
      </c>
      <c r="AU783" s="0" t="n">
        <f aca="true">RAND()</f>
        <v>0.835366797172372</v>
      </c>
      <c r="AV783" s="0" t="n">
        <f aca="true">RAND()</f>
        <v>0.665316291159842</v>
      </c>
      <c r="AW783" s="0" t="n">
        <f aca="true">RAND()</f>
        <v>0.223379799909309</v>
      </c>
      <c r="AX783" s="0" t="n">
        <f aca="true">RAND()</f>
        <v>0.6749237745419</v>
      </c>
      <c r="AY783" s="0" t="n">
        <f aca="true">RAND()</f>
        <v>0.469482033100136</v>
      </c>
      <c r="AZ783" s="0" t="n">
        <f aca="true">RAND()</f>
        <v>0.222989774515943</v>
      </c>
    </row>
    <row r="784" customFormat="false" ht="15" hidden="false" customHeight="false" outlineLevel="0" collapsed="false">
      <c r="AK784" s="0" t="n">
        <v>771</v>
      </c>
      <c r="AL784" s="0" t="n">
        <f aca="false">IFERROR(IF(AU784&lt;($AM$6-$AL$6)/($AN$6-$AL$6),$AL$6+SQRT(AU784*($AN$6-$AL$6)*($AM$6-$AL$6)),$AN$6-SQRT((1-AU784)*($AN$6-$AL$6)*($AN$6-$AM$6))),$AM$6)</f>
        <v>4.03037554527891</v>
      </c>
      <c r="AM784" s="0" t="n">
        <f aca="false">IFERROR(IF(AV784&lt;($AM$7-$AL$7)/($AN$7-$AL$7),$AL$7+SQRT(AV784*($AN$7-$AL$7)*($AM$7-$AL$7)),$AN$7-SQRT((1-AV784)*($AN$7-$AL$7)*($AN$7-$AM$7))),$AM$7)</f>
        <v>0.972947511664542</v>
      </c>
      <c r="AN784" s="0" t="n">
        <f aca="false">IFERROR(IF(AW784&lt;($AM$8-$AL$8)/($AN$8-$AL$8),$AL$8+SQRT(AW784*($AN$8-$AL$8)*($AM$8-$AL$8)),$AN$8-SQRT((1-AW784)*($AN$8-$AL$8)*($AN$8-$AM$8))),$AM$8)</f>
        <v>1.07673282039849</v>
      </c>
      <c r="AO784" s="0" t="n">
        <f aca="false">IFERROR(IF(AX784&lt;($AM$9-$AL$9)/($AN$9-$AL$9),$AL$9+SQRT(AX784*($AN$9-$AL$9)*($AM$9-$AL$9)),$AN$9-SQRT((1-AX784)*($AN$9-$AL$9)*($AN$9-$AM$9))),$AM$9)</f>
        <v>1.20950085865684</v>
      </c>
      <c r="AP784" s="0" t="n">
        <f aca="false">IFERROR(IF(AY784&lt;($AM$10-$AL$10)/($AN$10-$AL$10),$AL$10+SQRT(AY784*($AN$10-$AL$10)*($AM$10-$AL$10)),$AN$10-SQRT((1-AY784)*($AN$10-$AL$10)*($AN$10-$AM$10))),$AM$10)</f>
        <v>0.501391049667046</v>
      </c>
      <c r="AQ784" s="0" t="n">
        <f aca="false">IFERROR(IF(AZ784&lt;($AM$11-$AL$11)/($AN$11-$AL$11),$AL$11+SQRT(AZ784*($AN$11-$AL$11)*($AM$11-$AL$11)),$AN$11-SQRT((1-AZ784)*($AN$11-$AL$11)*($AN$11-$AM$11))),$AM$11)</f>
        <v>0.687698018410861</v>
      </c>
      <c r="AR784" s="0" t="n">
        <f aca="false">SUMPRODUCT((B24:B31&lt;=$B$6)*(C24:C31*AM784+D24:D31*AO784*$B$8*AQ784)/(1+AL784/100)^B24:B31)+C32*AM784*AP784/(1+AL784/100)^$B$6</f>
        <v>8093564.71781297</v>
      </c>
      <c r="AS784" s="0" t="n">
        <f aca="false">SUMPRODUCT((K24:K26&lt;=$B$6)*(L24:L26*AN784+M24:M26*AO784*$B$8*AQ784)/(1+AL784/100)^K24:K26)+L27*AN784*AP784/(1+AL784/100)^$B$6</f>
        <v>9099985.97849151</v>
      </c>
      <c r="AT784" s="0" t="n">
        <f aca="false">AS784-AR784</f>
        <v>1006421.26067854</v>
      </c>
      <c r="AU784" s="0" t="n">
        <f aca="true">RAND()</f>
        <v>0.559066529896124</v>
      </c>
      <c r="AV784" s="0" t="n">
        <f aca="true">RAND()</f>
        <v>0.332342686566186</v>
      </c>
      <c r="AW784" s="0" t="n">
        <f aca="true">RAND()</f>
        <v>0.7331420842039</v>
      </c>
      <c r="AX784" s="0" t="n">
        <f aca="true">RAND()</f>
        <v>0.583407405023819</v>
      </c>
      <c r="AY784" s="0" t="n">
        <f aca="true">RAND()</f>
        <v>7.74007670475724E-006</v>
      </c>
      <c r="AZ784" s="0" t="n">
        <f aca="true">RAND()</f>
        <v>0.601908050185701</v>
      </c>
    </row>
    <row r="785" customFormat="false" ht="15" hidden="false" customHeight="false" outlineLevel="0" collapsed="false">
      <c r="AK785" s="0" t="n">
        <v>772</v>
      </c>
      <c r="AL785" s="0" t="n">
        <f aca="false">IFERROR(IF(AU785&lt;($AM$6-$AL$6)/($AN$6-$AL$6),$AL$6+SQRT(AU785*($AN$6-$AL$6)*($AM$6-$AL$6)),$AN$6-SQRT((1-AU785)*($AN$6-$AL$6)*($AN$6-$AM$6))),$AM$6)</f>
        <v>3.76037485967384</v>
      </c>
      <c r="AM785" s="0" t="n">
        <f aca="false">IFERROR(IF(AV785&lt;($AM$7-$AL$7)/($AN$7-$AL$7),$AL$7+SQRT(AV785*($AN$7-$AL$7)*($AM$7-$AL$7)),$AN$7-SQRT((1-AV785)*($AN$7-$AL$7)*($AN$7-$AM$7))),$AM$7)</f>
        <v>0.857233448957174</v>
      </c>
      <c r="AN785" s="0" t="n">
        <f aca="false">IFERROR(IF(AW785&lt;($AM$8-$AL$8)/($AN$8-$AL$8),$AL$8+SQRT(AW785*($AN$8-$AL$8)*($AM$8-$AL$8)),$AN$8-SQRT((1-AW785)*($AN$8-$AL$8)*($AN$8-$AM$8))),$AM$8)</f>
        <v>1.0566216121704</v>
      </c>
      <c r="AO785" s="0" t="n">
        <f aca="false">IFERROR(IF(AX785&lt;($AM$9-$AL$9)/($AN$9-$AL$9),$AL$9+SQRT(AX785*($AN$9-$AL$9)*($AM$9-$AL$9)),$AN$9-SQRT((1-AX785)*($AN$9-$AL$9)*($AN$9-$AM$9))),$AM$9)</f>
        <v>0.613476775927411</v>
      </c>
      <c r="AP785" s="0" t="n">
        <f aca="false">IFERROR(IF(AY785&lt;($AM$10-$AL$10)/($AN$10-$AL$10),$AL$10+SQRT(AY785*($AN$10-$AL$10)*($AM$10-$AL$10)),$AN$10-SQRT((1-AY785)*($AN$10-$AL$10)*($AN$10-$AM$10))),$AM$10)</f>
        <v>0.986843838128343</v>
      </c>
      <c r="AQ785" s="0" t="n">
        <f aca="false">IFERROR(IF(AZ785&lt;($AM$11-$AL$11)/($AN$11-$AL$11),$AL$11+SQRT(AZ785*($AN$11-$AL$11)*($AM$11-$AL$11)),$AN$11-SQRT((1-AZ785)*($AN$11-$AL$11)*($AN$11-$AM$11))),$AM$11)</f>
        <v>0.561952812469581</v>
      </c>
      <c r="AR785" s="0" t="n">
        <f aca="false">SUMPRODUCT((B24:B31&lt;=$B$6)*(C24:C31*AM785+D24:D31*AO785*$B$8*AQ785)/(1+AL785/100)^B24:B31)+C32*AM785*AP785/(1+AL785/100)^$B$6</f>
        <v>7087899.74088564</v>
      </c>
      <c r="AS785" s="0" t="n">
        <f aca="false">SUMPRODUCT((K24:K26&lt;=$B$6)*(L24:L26*AN785+M24:M26*AO785*$B$8*AQ785)/(1+AL785/100)^K24:K26)+L27*AN785*AP785/(1+AL785/100)^$B$6</f>
        <v>8523629.12181042</v>
      </c>
      <c r="AT785" s="0" t="n">
        <f aca="false">AS785-AR785</f>
        <v>1435729.38092478</v>
      </c>
      <c r="AU785" s="0" t="n">
        <f aca="true">RAND()</f>
        <v>0.475241447508336</v>
      </c>
      <c r="AV785" s="0" t="n">
        <f aca="true">RAND()</f>
        <v>0.0363963075503716</v>
      </c>
      <c r="AW785" s="0" t="n">
        <f aca="true">RAND()</f>
        <v>0.66759821440376</v>
      </c>
      <c r="AX785" s="0" t="n">
        <f aca="true">RAND()</f>
        <v>0.0171693048998396</v>
      </c>
      <c r="AY785" s="0" t="n">
        <f aca="true">RAND()</f>
        <v>0.948067690894146</v>
      </c>
      <c r="AZ785" s="0" t="n">
        <f aca="true">RAND()</f>
        <v>0.280078677390709</v>
      </c>
    </row>
    <row r="786" customFormat="false" ht="15" hidden="false" customHeight="false" outlineLevel="0" collapsed="false">
      <c r="AK786" s="0" t="n">
        <v>773</v>
      </c>
      <c r="AL786" s="0" t="n">
        <f aca="false">IFERROR(IF(AU786&lt;($AM$6-$AL$6)/($AN$6-$AL$6),$AL$6+SQRT(AU786*($AN$6-$AL$6)*($AM$6-$AL$6)),$AN$6-SQRT((1-AU786)*($AN$6-$AL$6)*($AN$6-$AM$6))),$AM$6)</f>
        <v>2.82874008941449</v>
      </c>
      <c r="AM786" s="0" t="n">
        <f aca="false">IFERROR(IF(AV786&lt;($AM$7-$AL$7)/($AN$7-$AL$7),$AL$7+SQRT(AV786*($AN$7-$AL$7)*($AM$7-$AL$7)),$AN$7-SQRT((1-AV786)*($AN$7-$AL$7)*($AN$7-$AM$7))),$AM$7)</f>
        <v>0.930693979284293</v>
      </c>
      <c r="AN786" s="0" t="n">
        <f aca="false">IFERROR(IF(AW786&lt;($AM$8-$AL$8)/($AN$8-$AL$8),$AL$8+SQRT(AW786*($AN$8-$AL$8)*($AM$8-$AL$8)),$AN$8-SQRT((1-AW786)*($AN$8-$AL$8)*($AN$8-$AM$8))),$AM$8)</f>
        <v>1.07846649355589</v>
      </c>
      <c r="AO786" s="0" t="n">
        <f aca="false">IFERROR(IF(AX786&lt;($AM$9-$AL$9)/($AN$9-$AL$9),$AL$9+SQRT(AX786*($AN$9-$AL$9)*($AM$9-$AL$9)),$AN$9-SQRT((1-AX786)*($AN$9-$AL$9)*($AN$9-$AM$9))),$AM$9)</f>
        <v>1.05814367752102</v>
      </c>
      <c r="AP786" s="0" t="n">
        <f aca="false">IFERROR(IF(AY786&lt;($AM$10-$AL$10)/($AN$10-$AL$10),$AL$10+SQRT(AY786*($AN$10-$AL$10)*($AM$10-$AL$10)),$AN$10-SQRT((1-AY786)*($AN$10-$AL$10)*($AN$10-$AM$10))),$AM$10)</f>
        <v>0.833796875242461</v>
      </c>
      <c r="AQ786" s="0" t="n">
        <f aca="false">IFERROR(IF(AZ786&lt;($AM$11-$AL$11)/($AN$11-$AL$11),$AL$11+SQRT(AZ786*($AN$11-$AL$11)*($AM$11-$AL$11)),$AN$11-SQRT((1-AZ786)*($AN$11-$AL$11)*($AN$11-$AM$11))),$AM$11)</f>
        <v>0.859165866476644</v>
      </c>
      <c r="AR786" s="0" t="n">
        <f aca="false">SUMPRODUCT((B24:B31&lt;=$B$6)*(C24:C31*AM786+D24:D31*AO786*$B$8*AQ786)/(1+AL786/100)^B24:B31)+C32*AM786*AP786/(1+AL786/100)^$B$6</f>
        <v>8296724.85515293</v>
      </c>
      <c r="AS786" s="0" t="n">
        <f aca="false">SUMPRODUCT((K24:K26&lt;=$B$6)*(L24:L26*AN786+M24:M26*AO786*$B$8*AQ786)/(1+AL786/100)^K24:K26)+L27*AN786*AP786/(1+AL786/100)^$B$6</f>
        <v>8774230.28312862</v>
      </c>
      <c r="AT786" s="0" t="n">
        <f aca="false">AS786-AR786</f>
        <v>477505.427975687</v>
      </c>
      <c r="AU786" s="0" t="n">
        <f aca="true">RAND()</f>
        <v>0.137362027160548</v>
      </c>
      <c r="AV786" s="0" t="n">
        <f aca="true">RAND()</f>
        <v>0.189787958012924</v>
      </c>
      <c r="AW786" s="0" t="n">
        <f aca="true">RAND()</f>
        <v>0.738455610373231</v>
      </c>
      <c r="AX786" s="0" t="n">
        <f aca="true">RAND()</f>
        <v>0.408604445204244</v>
      </c>
      <c r="AY786" s="0" t="n">
        <f aca="true">RAND()</f>
        <v>0.445681415686523</v>
      </c>
      <c r="AZ786" s="0" t="n">
        <f aca="true">RAND()</f>
        <v>0.919043864631533</v>
      </c>
    </row>
    <row r="787" customFormat="false" ht="15" hidden="false" customHeight="false" outlineLevel="0" collapsed="false">
      <c r="AK787" s="0" t="n">
        <v>774</v>
      </c>
      <c r="AL787" s="0" t="n">
        <f aca="false">IFERROR(IF(AU787&lt;($AM$6-$AL$6)/($AN$6-$AL$6),$AL$6+SQRT(AU787*($AN$6-$AL$6)*($AM$6-$AL$6)),$AN$6-SQRT((1-AU787)*($AN$6-$AL$6)*($AN$6-$AM$6))),$AM$6)</f>
        <v>4.40450164408031</v>
      </c>
      <c r="AM787" s="0" t="n">
        <f aca="false">IFERROR(IF(AV787&lt;($AM$7-$AL$7)/($AN$7-$AL$7),$AL$7+SQRT(AV787*($AN$7-$AL$7)*($AM$7-$AL$7)),$AN$7-SQRT((1-AV787)*($AN$7-$AL$7)*($AN$7-$AM$7))),$AM$7)</f>
        <v>1.02667623992685</v>
      </c>
      <c r="AN787" s="0" t="n">
        <f aca="false">IFERROR(IF(AW787&lt;($AM$8-$AL$8)/($AN$8-$AL$8),$AL$8+SQRT(AW787*($AN$8-$AL$8)*($AM$8-$AL$8)),$AN$8-SQRT((1-AW787)*($AN$8-$AL$8)*($AN$8-$AM$8))),$AM$8)</f>
        <v>1.11719632351321</v>
      </c>
      <c r="AO787" s="0" t="n">
        <f aca="false">IFERROR(IF(AX787&lt;($AM$9-$AL$9)/($AN$9-$AL$9),$AL$9+SQRT(AX787*($AN$9-$AL$9)*($AM$9-$AL$9)),$AN$9-SQRT((1-AX787)*($AN$9-$AL$9)*($AN$9-$AM$9))),$AM$9)</f>
        <v>0.891059489312032</v>
      </c>
      <c r="AP787" s="0" t="n">
        <f aca="false">IFERROR(IF(AY787&lt;($AM$10-$AL$10)/($AN$10-$AL$10),$AL$10+SQRT(AY787*($AN$10-$AL$10)*($AM$10-$AL$10)),$AN$10-SQRT((1-AY787)*($AN$10-$AL$10)*($AN$10-$AM$10))),$AM$10)</f>
        <v>0.930836356875546</v>
      </c>
      <c r="AQ787" s="0" t="n">
        <f aca="false">IFERROR(IF(AZ787&lt;($AM$11-$AL$11)/($AN$11-$AL$11),$AL$11+SQRT(AZ787*($AN$11-$AL$11)*($AM$11-$AL$11)),$AN$11-SQRT((1-AZ787)*($AN$11-$AL$11)*($AN$11-$AM$11))),$AM$11)</f>
        <v>0.821617859652994</v>
      </c>
      <c r="AR787" s="0" t="n">
        <f aca="false">SUMPRODUCT((B24:B31&lt;=$B$6)*(C24:C31*AM787+D24:D31*AO787*$B$8*AQ787)/(1+AL787/100)^B24:B31)+C32*AM787*AP787/(1+AL787/100)^$B$6</f>
        <v>8303947.23799971</v>
      </c>
      <c r="AS787" s="0" t="n">
        <f aca="false">SUMPRODUCT((K24:K26&lt;=$B$6)*(L24:L26*AN787+M24:M26*AO787*$B$8*AQ787)/(1+AL787/100)^K24:K26)+L27*AN787*AP787/(1+AL787/100)^$B$6</f>
        <v>9158411.11305733</v>
      </c>
      <c r="AT787" s="0" t="n">
        <f aca="false">AS787-AR787</f>
        <v>854463.875057617</v>
      </c>
      <c r="AU787" s="0" t="n">
        <f aca="true">RAND()</f>
        <v>0.66316941422091</v>
      </c>
      <c r="AV787" s="0" t="n">
        <f aca="true">RAND()</f>
        <v>0.556679983882576</v>
      </c>
      <c r="AW787" s="0" t="n">
        <f aca="true">RAND()</f>
        <v>0.843228297880825</v>
      </c>
      <c r="AX787" s="0" t="n">
        <f aca="true">RAND()</f>
        <v>0.20390336557465</v>
      </c>
      <c r="AY787" s="0" t="n">
        <f aca="true">RAND()</f>
        <v>0.74247986562317</v>
      </c>
      <c r="AZ787" s="0" t="n">
        <f aca="true">RAND()</f>
        <v>0.870121681653964</v>
      </c>
    </row>
    <row r="788" customFormat="false" ht="15" hidden="false" customHeight="false" outlineLevel="0" collapsed="false">
      <c r="AK788" s="0" t="n">
        <v>775</v>
      </c>
      <c r="AL788" s="0" t="n">
        <f aca="false">IFERROR(IF(AU788&lt;($AM$6-$AL$6)/($AN$6-$AL$6),$AL$6+SQRT(AU788*($AN$6-$AL$6)*($AM$6-$AL$6)),$AN$6-SQRT((1-AU788)*($AN$6-$AL$6)*($AN$6-$AM$6))),$AM$6)</f>
        <v>4.58041854192039</v>
      </c>
      <c r="AM788" s="0" t="n">
        <f aca="false">IFERROR(IF(AV788&lt;($AM$7-$AL$7)/($AN$7-$AL$7),$AL$7+SQRT(AV788*($AN$7-$AL$7)*($AM$7-$AL$7)),$AN$7-SQRT((1-AV788)*($AN$7-$AL$7)*($AN$7-$AM$7))),$AM$7)</f>
        <v>1.00920972647754</v>
      </c>
      <c r="AN788" s="0" t="n">
        <f aca="false">IFERROR(IF(AW788&lt;($AM$8-$AL$8)/($AN$8-$AL$8),$AL$8+SQRT(AW788*($AN$8-$AL$8)*($AM$8-$AL$8)),$AN$8-SQRT((1-AW788)*($AN$8-$AL$8)*($AN$8-$AM$8))),$AM$8)</f>
        <v>1.03085938286462</v>
      </c>
      <c r="AO788" s="0" t="n">
        <f aca="false">IFERROR(IF(AX788&lt;($AM$9-$AL$9)/($AN$9-$AL$9),$AL$9+SQRT(AX788*($AN$9-$AL$9)*($AM$9-$AL$9)),$AN$9-SQRT((1-AX788)*($AN$9-$AL$9)*($AN$9-$AM$9))),$AM$9)</f>
        <v>1.02263615674942</v>
      </c>
      <c r="AP788" s="0" t="n">
        <f aca="false">IFERROR(IF(AY788&lt;($AM$10-$AL$10)/($AN$10-$AL$10),$AL$10+SQRT(AY788*($AN$10-$AL$10)*($AM$10-$AL$10)),$AN$10-SQRT((1-AY788)*($AN$10-$AL$10)*($AN$10-$AM$10))),$AM$10)</f>
        <v>0.996585806301133</v>
      </c>
      <c r="AQ788" s="0" t="n">
        <f aca="false">IFERROR(IF(AZ788&lt;($AM$11-$AL$11)/($AN$11-$AL$11),$AL$11+SQRT(AZ788*($AN$11-$AL$11)*($AM$11-$AL$11)),$AN$11-SQRT((1-AZ788)*($AN$11-$AL$11)*($AN$11-$AM$11))),$AM$11)</f>
        <v>0.918334220916209</v>
      </c>
      <c r="AR788" s="0" t="n">
        <f aca="false">SUMPRODUCT((B24:B31&lt;=$B$6)*(C24:C31*AM788+D24:D31*AO788*$B$8*AQ788)/(1+AL788/100)^B24:B31)+C32*AM788*AP788/(1+AL788/100)^$B$6</f>
        <v>8142842.89757795</v>
      </c>
      <c r="AS788" s="0" t="n">
        <f aca="false">SUMPRODUCT((K24:K26&lt;=$B$6)*(L24:L26*AN788+M24:M26*AO788*$B$8*AQ788)/(1+AL788/100)^K24:K26)+L27*AN788*AP788/(1+AL788/100)^$B$6</f>
        <v>8449457.88462162</v>
      </c>
      <c r="AT788" s="0" t="n">
        <f aca="false">AS788-AR788</f>
        <v>306614.987043668</v>
      </c>
      <c r="AU788" s="0" t="n">
        <f aca="true">RAND()</f>
        <v>0.707281278385867</v>
      </c>
      <c r="AV788" s="0" t="n">
        <f aca="true">RAND()</f>
        <v>0.484622614906465</v>
      </c>
      <c r="AW788" s="0" t="n">
        <f aca="true">RAND()</f>
        <v>0.573132354858007</v>
      </c>
      <c r="AX788" s="0" t="n">
        <f aca="true">RAND()</f>
        <v>0.363173278604305</v>
      </c>
      <c r="AY788" s="0" t="n">
        <f aca="true">RAND()</f>
        <v>0.986389852078984</v>
      </c>
      <c r="AZ788" s="0" t="n">
        <f aca="true">RAND()</f>
        <v>0.97277836949648</v>
      </c>
    </row>
    <row r="789" customFormat="false" ht="15" hidden="false" customHeight="false" outlineLevel="0" collapsed="false">
      <c r="AK789" s="0" t="n">
        <v>776</v>
      </c>
      <c r="AL789" s="0" t="n">
        <f aca="false">IFERROR(IF(AU789&lt;($AM$6-$AL$6)/($AN$6-$AL$6),$AL$6+SQRT(AU789*($AN$6-$AL$6)*($AM$6-$AL$6)),$AN$6-SQRT((1-AU789)*($AN$6-$AL$6)*($AN$6-$AM$6))),$AM$6)</f>
        <v>2.43115743123325</v>
      </c>
      <c r="AM789" s="0" t="n">
        <f aca="false">IFERROR(IF(AV789&lt;($AM$7-$AL$7)/($AN$7-$AL$7),$AL$7+SQRT(AV789*($AN$7-$AL$7)*($AM$7-$AL$7)),$AN$7-SQRT((1-AV789)*($AN$7-$AL$7)*($AN$7-$AM$7))),$AM$7)</f>
        <v>1.13336411047101</v>
      </c>
      <c r="AN789" s="0" t="n">
        <f aca="false">IFERROR(IF(AW789&lt;($AM$8-$AL$8)/($AN$8-$AL$8),$AL$8+SQRT(AW789*($AN$8-$AL$8)*($AM$8-$AL$8)),$AN$8-SQRT((1-AW789)*($AN$8-$AL$8)*($AN$8-$AM$8))),$AM$8)</f>
        <v>1.15079857913791</v>
      </c>
      <c r="AO789" s="0" t="n">
        <f aca="false">IFERROR(IF(AX789&lt;($AM$9-$AL$9)/($AN$9-$AL$9),$AL$9+SQRT(AX789*($AN$9-$AL$9)*($AM$9-$AL$9)),$AN$9-SQRT((1-AX789)*($AN$9-$AL$9)*($AN$9-$AM$9))),$AM$9)</f>
        <v>1.67544093806585</v>
      </c>
      <c r="AP789" s="0" t="n">
        <f aca="false">IFERROR(IF(AY789&lt;($AM$10-$AL$10)/($AN$10-$AL$10),$AL$10+SQRT(AY789*($AN$10-$AL$10)*($AM$10-$AL$10)),$AN$10-SQRT((1-AY789)*($AN$10-$AL$10)*($AN$10-$AM$10))),$AM$10)</f>
        <v>0.680300687384638</v>
      </c>
      <c r="AQ789" s="0" t="n">
        <f aca="false">IFERROR(IF(AZ789&lt;($AM$11-$AL$11)/($AN$11-$AL$11),$AL$11+SQRT(AZ789*($AN$11-$AL$11)*($AM$11-$AL$11)),$AN$11-SQRT((1-AZ789)*($AN$11-$AL$11)*($AN$11-$AM$11))),$AM$11)</f>
        <v>0.674322986729351</v>
      </c>
      <c r="AR789" s="0" t="n">
        <f aca="false">SUMPRODUCT((B24:B31&lt;=$B$6)*(C24:C31*AM789+D24:D31*AO789*$B$8*AQ789)/(1+AL789/100)^B24:B31)+C32*AM789*AP789/(1+AL789/100)^$B$6</f>
        <v>10393510.3225475</v>
      </c>
      <c r="AS789" s="0" t="n">
        <f aca="false">SUMPRODUCT((K24:K26&lt;=$B$6)*(L24:L26*AN789+M24:M26*AO789*$B$8*AQ789)/(1+AL789/100)^K24:K26)+L27*AN789*AP789/(1+AL789/100)^$B$6</f>
        <v>9509984.6784322</v>
      </c>
      <c r="AT789" s="0" t="n">
        <f aca="false">AS789-AR789</f>
        <v>-883525.644115273</v>
      </c>
      <c r="AU789" s="0" t="n">
        <f aca="true">RAND()</f>
        <v>0.0371793461015303</v>
      </c>
      <c r="AV789" s="0" t="n">
        <f aca="true">RAND()</f>
        <v>0.879076171322502</v>
      </c>
      <c r="AW789" s="0" t="n">
        <f aca="true">RAND()</f>
        <v>0.912525138657258</v>
      </c>
      <c r="AX789" s="0" t="n">
        <f aca="true">RAND()</f>
        <v>0.929774276877618</v>
      </c>
      <c r="AY789" s="0" t="n">
        <f aca="true">RAND()</f>
        <v>0.130033351485492</v>
      </c>
      <c r="AZ789" s="0" t="n">
        <f aca="true">RAND()</f>
        <v>0.56707952255963</v>
      </c>
    </row>
    <row r="790" customFormat="false" ht="15" hidden="false" customHeight="false" outlineLevel="0" collapsed="false">
      <c r="AK790" s="0" t="n">
        <v>777</v>
      </c>
      <c r="AL790" s="0" t="n">
        <f aca="false">IFERROR(IF(AU790&lt;($AM$6-$AL$6)/($AN$6-$AL$6),$AL$6+SQRT(AU790*($AN$6-$AL$6)*($AM$6-$AL$6)),$AN$6-SQRT((1-AU790)*($AN$6-$AL$6)*($AN$6-$AM$6))),$AM$6)</f>
        <v>2.70728923971591</v>
      </c>
      <c r="AM790" s="0" t="n">
        <f aca="false">IFERROR(IF(AV790&lt;($AM$7-$AL$7)/($AN$7-$AL$7),$AL$7+SQRT(AV790*($AN$7-$AL$7)*($AM$7-$AL$7)),$AN$7-SQRT((1-AV790)*($AN$7-$AL$7)*($AN$7-$AM$7))),$AM$7)</f>
        <v>1.0061821463613</v>
      </c>
      <c r="AN790" s="0" t="n">
        <f aca="false">IFERROR(IF(AW790&lt;($AM$8-$AL$8)/($AN$8-$AL$8),$AL$8+SQRT(AW790*($AN$8-$AL$8)*($AM$8-$AL$8)),$AN$8-SQRT((1-AW790)*($AN$8-$AL$8)*($AN$8-$AM$8))),$AM$8)</f>
        <v>1.1786356989874</v>
      </c>
      <c r="AO790" s="0" t="n">
        <f aca="false">IFERROR(IF(AX790&lt;($AM$9-$AL$9)/($AN$9-$AL$9),$AL$9+SQRT(AX790*($AN$9-$AL$9)*($AM$9-$AL$9)),$AN$9-SQRT((1-AX790)*($AN$9-$AL$9)*($AN$9-$AM$9))),$AM$9)</f>
        <v>1.14108287076252</v>
      </c>
      <c r="AP790" s="0" t="n">
        <f aca="false">IFERROR(IF(AY790&lt;($AM$10-$AL$10)/($AN$10-$AL$10),$AL$10+SQRT(AY790*($AN$10-$AL$10)*($AM$10-$AL$10)),$AN$10-SQRT((1-AY790)*($AN$10-$AL$10)*($AN$10-$AM$10))),$AM$10)</f>
        <v>0.847020782709807</v>
      </c>
      <c r="AQ790" s="0" t="n">
        <f aca="false">IFERROR(IF(AZ790&lt;($AM$11-$AL$11)/($AN$11-$AL$11),$AL$11+SQRT(AZ790*($AN$11-$AL$11)*($AM$11-$AL$11)),$AN$11-SQRT((1-AZ790)*($AN$11-$AL$11)*($AN$11-$AM$11))),$AM$11)</f>
        <v>0.811081945697075</v>
      </c>
      <c r="AR790" s="0" t="n">
        <f aca="false">SUMPRODUCT((B24:B31&lt;=$B$6)*(C24:C31*AM790+D24:D31*AO790*$B$8*AQ790)/(1+AL790/100)^B24:B31)+C32*AM790*AP790/(1+AL790/100)^$B$6</f>
        <v>9017309.9407548</v>
      </c>
      <c r="AS790" s="0" t="n">
        <f aca="false">SUMPRODUCT((K24:K26&lt;=$B$6)*(L24:L26*AN790+M24:M26*AO790*$B$8*AQ790)/(1+AL790/100)^K24:K26)+L27*AN790*AP790/(1+AL790/100)^$B$6</f>
        <v>9549676.04341844</v>
      </c>
      <c r="AT790" s="0" t="n">
        <f aca="false">AS790-AR790</f>
        <v>532366.102663647</v>
      </c>
      <c r="AU790" s="0" t="n">
        <f aca="true">RAND()</f>
        <v>0.100051613723583</v>
      </c>
      <c r="AV790" s="0" t="n">
        <f aca="true">RAND()</f>
        <v>0.471580926640169</v>
      </c>
      <c r="AW790" s="0" t="n">
        <f aca="true">RAND()</f>
        <v>0.954730102586513</v>
      </c>
      <c r="AX790" s="0" t="n">
        <f aca="true">RAND()</f>
        <v>0.508174243401626</v>
      </c>
      <c r="AY790" s="0" t="n">
        <f aca="true">RAND()</f>
        <v>0.481693694530108</v>
      </c>
      <c r="AZ790" s="0" t="n">
        <f aca="true">RAND()</f>
        <v>0.854326403095498</v>
      </c>
    </row>
    <row r="791" customFormat="false" ht="15" hidden="false" customHeight="false" outlineLevel="0" collapsed="false">
      <c r="AK791" s="0" t="n">
        <v>778</v>
      </c>
      <c r="AL791" s="0" t="n">
        <f aca="false">IFERROR(IF(AU791&lt;($AM$6-$AL$6)/($AN$6-$AL$6),$AL$6+SQRT(AU791*($AN$6-$AL$6)*($AM$6-$AL$6)),$AN$6-SQRT((1-AU791)*($AN$6-$AL$6)*($AN$6-$AM$6))),$AM$6)</f>
        <v>5.89616890891732</v>
      </c>
      <c r="AM791" s="0" t="n">
        <f aca="false">IFERROR(IF(AV791&lt;($AM$7-$AL$7)/($AN$7-$AL$7),$AL$7+SQRT(AV791*($AN$7-$AL$7)*($AM$7-$AL$7)),$AN$7-SQRT((1-AV791)*($AN$7-$AL$7)*($AN$7-$AM$7))),$AM$7)</f>
        <v>1.13708133310756</v>
      </c>
      <c r="AN791" s="0" t="n">
        <f aca="false">IFERROR(IF(AW791&lt;($AM$8-$AL$8)/($AN$8-$AL$8),$AL$8+SQRT(AW791*($AN$8-$AL$8)*($AM$8-$AL$8)),$AN$8-SQRT((1-AW791)*($AN$8-$AL$8)*($AN$8-$AM$8))),$AM$8)</f>
        <v>1.16890401590422</v>
      </c>
      <c r="AO791" s="0" t="n">
        <f aca="false">IFERROR(IF(AX791&lt;($AM$9-$AL$9)/($AN$9-$AL$9),$AL$9+SQRT(AX791*($AN$9-$AL$9)*($AM$9-$AL$9)),$AN$9-SQRT((1-AX791)*($AN$9-$AL$9)*($AN$9-$AM$9))),$AM$9)</f>
        <v>0.648799712155385</v>
      </c>
      <c r="AP791" s="0" t="n">
        <f aca="false">IFERROR(IF(AY791&lt;($AM$10-$AL$10)/($AN$10-$AL$10),$AL$10+SQRT(AY791*($AN$10-$AL$10)*($AM$10-$AL$10)),$AN$10-SQRT((1-AY791)*($AN$10-$AL$10)*($AN$10-$AM$10))),$AM$10)</f>
        <v>0.74384050883065</v>
      </c>
      <c r="AQ791" s="0" t="n">
        <f aca="false">IFERROR(IF(AZ791&lt;($AM$11-$AL$11)/($AN$11-$AL$11),$AL$11+SQRT(AZ791*($AN$11-$AL$11)*($AM$11-$AL$11)),$AN$11-SQRT((1-AZ791)*($AN$11-$AL$11)*($AN$11-$AM$11))),$AM$11)</f>
        <v>0.748401925979452</v>
      </c>
      <c r="AR791" s="0" t="n">
        <f aca="false">SUMPRODUCT((B24:B31&lt;=$B$6)*(C24:C31*AM791+D24:D31*AO791*$B$8*AQ791)/(1+AL791/100)^B24:B31)+C32*AM791*AP791/(1+AL791/100)^$B$6</f>
        <v>8547000.424718</v>
      </c>
      <c r="AS791" s="0" t="n">
        <f aca="false">SUMPRODUCT((K24:K26&lt;=$B$6)*(L24:L26*AN791+M24:M26*AO791*$B$8*AQ791)/(1+AL791/100)^K24:K26)+L27*AN791*AP791/(1+AL791/100)^$B$6</f>
        <v>9759730.43224442</v>
      </c>
      <c r="AT791" s="0" t="n">
        <f aca="false">AS791-AR791</f>
        <v>1212730.00752641</v>
      </c>
      <c r="AU791" s="0" t="n">
        <f aca="true">RAND()</f>
        <v>0.939077846117961</v>
      </c>
      <c r="AV791" s="0" t="n">
        <f aca="true">RAND()</f>
        <v>0.886661108153196</v>
      </c>
      <c r="AW791" s="0" t="n">
        <f aca="true">RAND()</f>
        <v>0.941541701009213</v>
      </c>
      <c r="AX791" s="0" t="n">
        <f aca="true">RAND()</f>
        <v>0.0295218057833671</v>
      </c>
      <c r="AY791" s="0" t="n">
        <f aca="true">RAND()</f>
        <v>0.237832774987161</v>
      </c>
      <c r="AZ791" s="0" t="n">
        <f aca="true">RAND()</f>
        <v>0.741626159792452</v>
      </c>
    </row>
    <row r="792" customFormat="false" ht="15" hidden="false" customHeight="false" outlineLevel="0" collapsed="false">
      <c r="AK792" s="0" t="n">
        <v>779</v>
      </c>
      <c r="AL792" s="0" t="n">
        <f aca="false">IFERROR(IF(AU792&lt;($AM$6-$AL$6)/($AN$6-$AL$6),$AL$6+SQRT(AU792*($AN$6-$AL$6)*($AM$6-$AL$6)),$AN$6-SQRT((1-AU792)*($AN$6-$AL$6)*($AN$6-$AM$6))),$AM$6)</f>
        <v>5.29846122536928</v>
      </c>
      <c r="AM792" s="0" t="n">
        <f aca="false">IFERROR(IF(AV792&lt;($AM$7-$AL$7)/($AN$7-$AL$7),$AL$7+SQRT(AV792*($AN$7-$AL$7)*($AM$7-$AL$7)),$AN$7-SQRT((1-AV792)*($AN$7-$AL$7)*($AN$7-$AM$7))),$AM$7)</f>
        <v>1.13739874503837</v>
      </c>
      <c r="AN792" s="0" t="n">
        <f aca="false">IFERROR(IF(AW792&lt;($AM$8-$AL$8)/($AN$8-$AL$8),$AL$8+SQRT(AW792*($AN$8-$AL$8)*($AM$8-$AL$8)),$AN$8-SQRT((1-AW792)*($AN$8-$AL$8)*($AN$8-$AM$8))),$AM$8)</f>
        <v>1.23213911036206</v>
      </c>
      <c r="AO792" s="0" t="n">
        <f aca="false">IFERROR(IF(AX792&lt;($AM$9-$AL$9)/($AN$9-$AL$9),$AL$9+SQRT(AX792*($AN$9-$AL$9)*($AM$9-$AL$9)),$AN$9-SQRT((1-AX792)*($AN$9-$AL$9)*($AN$9-$AM$9))),$AM$9)</f>
        <v>1.03223559078244</v>
      </c>
      <c r="AP792" s="0" t="n">
        <f aca="false">IFERROR(IF(AY792&lt;($AM$10-$AL$10)/($AN$10-$AL$10),$AL$10+SQRT(AY792*($AN$10-$AL$10)*($AM$10-$AL$10)),$AN$10-SQRT((1-AY792)*($AN$10-$AL$10)*($AN$10-$AM$10))),$AM$10)</f>
        <v>0.897286347955805</v>
      </c>
      <c r="AQ792" s="0" t="n">
        <f aca="false">IFERROR(IF(AZ792&lt;($AM$11-$AL$11)/($AN$11-$AL$11),$AL$11+SQRT(AZ792*($AN$11-$AL$11)*($AM$11-$AL$11)),$AN$11-SQRT((1-AZ792)*($AN$11-$AL$11)*($AN$11-$AM$11))),$AM$11)</f>
        <v>0.532071047073908</v>
      </c>
      <c r="AR792" s="0" t="n">
        <f aca="false">SUMPRODUCT((B24:B31&lt;=$B$6)*(C24:C31*AM792+D24:D31*AO792*$B$8*AQ792)/(1+AL792/100)^B24:B31)+C32*AM792*AP792/(1+AL792/100)^$B$6</f>
        <v>8768306.68387857</v>
      </c>
      <c r="AS792" s="0" t="n">
        <f aca="false">SUMPRODUCT((K24:K26&lt;=$B$6)*(L24:L26*AN792+M24:M26*AO792*$B$8*AQ792)/(1+AL792/100)^K24:K26)+L27*AN792*AP792/(1+AL792/100)^$B$6</f>
        <v>10179304.4087839</v>
      </c>
      <c r="AT792" s="0" t="n">
        <f aca="false">AS792-AR792</f>
        <v>1410997.72490532</v>
      </c>
      <c r="AU792" s="0" t="n">
        <f aca="true">RAND()</f>
        <v>0.855238289921409</v>
      </c>
      <c r="AV792" s="0" t="n">
        <f aca="true">RAND()</f>
        <v>0.887297398942804</v>
      </c>
      <c r="AW792" s="0" t="n">
        <f aca="true">RAND()</f>
        <v>0.997164343300812</v>
      </c>
      <c r="AX792" s="0" t="n">
        <f aca="true">RAND()</f>
        <v>0.375621365501192</v>
      </c>
      <c r="AY792" s="0" t="n">
        <f aca="true">RAND()</f>
        <v>0.631345769088244</v>
      </c>
      <c r="AZ792" s="0" t="n">
        <f aca="true">RAND()</f>
        <v>0.21982437097951</v>
      </c>
    </row>
    <row r="793" customFormat="false" ht="15" hidden="false" customHeight="false" outlineLevel="0" collapsed="false">
      <c r="AK793" s="0" t="n">
        <v>780</v>
      </c>
      <c r="AL793" s="0" t="n">
        <f aca="false">IFERROR(IF(AU793&lt;($AM$6-$AL$6)/($AN$6-$AL$6),$AL$6+SQRT(AU793*($AN$6-$AL$6)*($AM$6-$AL$6)),$AN$6-SQRT((1-AU793)*($AN$6-$AL$6)*($AN$6-$AM$6))),$AM$6)</f>
        <v>4.0450823302966</v>
      </c>
      <c r="AM793" s="0" t="n">
        <f aca="false">IFERROR(IF(AV793&lt;($AM$7-$AL$7)/($AN$7-$AL$7),$AL$7+SQRT(AV793*($AN$7-$AL$7)*($AM$7-$AL$7)),$AN$7-SQRT((1-AV793)*($AN$7-$AL$7)*($AN$7-$AM$7))),$AM$7)</f>
        <v>1.07045135835282</v>
      </c>
      <c r="AN793" s="0" t="n">
        <f aca="false">IFERROR(IF(AW793&lt;($AM$8-$AL$8)/($AN$8-$AL$8),$AL$8+SQRT(AW793*($AN$8-$AL$8)*($AM$8-$AL$8)),$AN$8-SQRT((1-AW793)*($AN$8-$AL$8)*($AN$8-$AM$8))),$AM$8)</f>
        <v>1.11380227898825</v>
      </c>
      <c r="AO793" s="0" t="n">
        <f aca="false">IFERROR(IF(AX793&lt;($AM$9-$AL$9)/($AN$9-$AL$9),$AL$9+SQRT(AX793*($AN$9-$AL$9)*($AM$9-$AL$9)),$AN$9-SQRT((1-AX793)*($AN$9-$AL$9)*($AN$9-$AM$9))),$AM$9)</f>
        <v>1.13537064763672</v>
      </c>
      <c r="AP793" s="0" t="n">
        <f aca="false">IFERROR(IF(AY793&lt;($AM$10-$AL$10)/($AN$10-$AL$10),$AL$10+SQRT(AY793*($AN$10-$AL$10)*($AM$10-$AL$10)),$AN$10-SQRT((1-AY793)*($AN$10-$AL$10)*($AN$10-$AM$10))),$AM$10)</f>
        <v>0.672120217302043</v>
      </c>
      <c r="AQ793" s="0" t="n">
        <f aca="false">IFERROR(IF(AZ793&lt;($AM$11-$AL$11)/($AN$11-$AL$11),$AL$11+SQRT(AZ793*($AN$11-$AL$11)*($AM$11-$AL$11)),$AN$11-SQRT((1-AZ793)*($AN$11-$AL$11)*($AN$11-$AM$11))),$AM$11)</f>
        <v>0.795854353531162</v>
      </c>
      <c r="AR793" s="0" t="n">
        <f aca="false">SUMPRODUCT((B24:B31&lt;=$B$6)*(C24:C31*AM793+D24:D31*AO793*$B$8*AQ793)/(1+AL793/100)^B24:B31)+C32*AM793*AP793/(1+AL793/100)^$B$6</f>
        <v>8878576.83802419</v>
      </c>
      <c r="AS793" s="0" t="n">
        <f aca="false">SUMPRODUCT((K24:K26&lt;=$B$6)*(L24:L26*AN793+M24:M26*AO793*$B$8*AQ793)/(1+AL793/100)^K24:K26)+L27*AN793*AP793/(1+AL793/100)^$B$6</f>
        <v>9295766.13293033</v>
      </c>
      <c r="AT793" s="0" t="n">
        <f aca="false">AS793-AR793</f>
        <v>417189.294906136</v>
      </c>
      <c r="AU793" s="0" t="n">
        <f aca="true">RAND()</f>
        <v>0.563423078263731</v>
      </c>
      <c r="AV793" s="0" t="n">
        <f aca="true">RAND()</f>
        <v>0.713442535845789</v>
      </c>
      <c r="AW793" s="0" t="n">
        <f aca="true">RAND()</f>
        <v>0.835112718144037</v>
      </c>
      <c r="AX793" s="0" t="n">
        <f aca="true">RAND()</f>
        <v>0.501610722021234</v>
      </c>
      <c r="AY793" s="0" t="n">
        <f aca="true">RAND()</f>
        <v>0.11850147681641</v>
      </c>
      <c r="AZ793" s="0" t="n">
        <f aca="true">RAND()</f>
        <v>0.829896142970695</v>
      </c>
    </row>
    <row r="794" customFormat="false" ht="15" hidden="false" customHeight="false" outlineLevel="0" collapsed="false">
      <c r="AK794" s="0" t="n">
        <v>781</v>
      </c>
      <c r="AL794" s="0" t="n">
        <f aca="false">IFERROR(IF(AU794&lt;($AM$6-$AL$6)/($AN$6-$AL$6),$AL$6+SQRT(AU794*($AN$6-$AL$6)*($AM$6-$AL$6)),$AN$6-SQRT((1-AU794)*($AN$6-$AL$6)*($AN$6-$AM$6))),$AM$6)</f>
        <v>3.10602557441553</v>
      </c>
      <c r="AM794" s="0" t="n">
        <f aca="false">IFERROR(IF(AV794&lt;($AM$7-$AL$7)/($AN$7-$AL$7),$AL$7+SQRT(AV794*($AN$7-$AL$7)*($AM$7-$AL$7)),$AN$7-SQRT((1-AV794)*($AN$7-$AL$7)*($AN$7-$AM$7))),$AM$7)</f>
        <v>1.02243368318532</v>
      </c>
      <c r="AN794" s="0" t="n">
        <f aca="false">IFERROR(IF(AW794&lt;($AM$8-$AL$8)/($AN$8-$AL$8),$AL$8+SQRT(AW794*($AN$8-$AL$8)*($AM$8-$AL$8)),$AN$8-SQRT((1-AW794)*($AN$8-$AL$8)*($AN$8-$AM$8))),$AM$8)</f>
        <v>0.892848839559603</v>
      </c>
      <c r="AO794" s="0" t="n">
        <f aca="false">IFERROR(IF(AX794&lt;($AM$9-$AL$9)/($AN$9-$AL$9),$AL$9+SQRT(AX794*($AN$9-$AL$9)*($AM$9-$AL$9)),$AN$9-SQRT((1-AX794)*($AN$9-$AL$9)*($AN$9-$AM$9))),$AM$9)</f>
        <v>1.35745064590158</v>
      </c>
      <c r="AP794" s="0" t="n">
        <f aca="false">IFERROR(IF(AY794&lt;($AM$10-$AL$10)/($AN$10-$AL$10),$AL$10+SQRT(AY794*($AN$10-$AL$10)*($AM$10-$AL$10)),$AN$10-SQRT((1-AY794)*($AN$10-$AL$10)*($AN$10-$AM$10))),$AM$10)</f>
        <v>0.848102639563041</v>
      </c>
      <c r="AQ794" s="0" t="n">
        <f aca="false">IFERROR(IF(AZ794&lt;($AM$11-$AL$11)/($AN$11-$AL$11),$AL$11+SQRT(AZ794*($AN$11-$AL$11)*($AM$11-$AL$11)),$AN$11-SQRT((1-AZ794)*($AN$11-$AL$11)*($AN$11-$AM$11))),$AM$11)</f>
        <v>0.379828078794786</v>
      </c>
      <c r="AR794" s="0" t="n">
        <f aca="false">SUMPRODUCT((B24:B31&lt;=$B$6)*(C24:C31*AM794+D24:D31*AO794*$B$8*AQ794)/(1+AL794/100)^B24:B31)+C32*AM794*AP794/(1+AL794/100)^$B$6</f>
        <v>8811769.24714804</v>
      </c>
      <c r="AS794" s="0" t="n">
        <f aca="false">SUMPRODUCT((K24:K26&lt;=$B$6)*(L24:L26*AN794+M24:M26*AO794*$B$8*AQ794)/(1+AL794/100)^K24:K26)+L27*AN794*AP794/(1+AL794/100)^$B$6</f>
        <v>7252509.66055162</v>
      </c>
      <c r="AT794" s="0" t="n">
        <f aca="false">AS794-AR794</f>
        <v>-1559259.58659642</v>
      </c>
      <c r="AU794" s="0" t="n">
        <f aca="true">RAND()</f>
        <v>0.241848158644706</v>
      </c>
      <c r="AV794" s="0" t="n">
        <f aca="true">RAND()</f>
        <v>0.539676190679117</v>
      </c>
      <c r="AW794" s="0" t="n">
        <f aca="true">RAND()</f>
        <v>0.0957878556396101</v>
      </c>
      <c r="AX794" s="0" t="n">
        <f aca="true">RAND()</f>
        <v>0.724753551698469</v>
      </c>
      <c r="AY794" s="0" t="n">
        <f aca="true">RAND()</f>
        <v>0.484701790683026</v>
      </c>
      <c r="AZ794" s="0" t="n">
        <f aca="true">RAND()</f>
        <v>0.0260102945472105</v>
      </c>
    </row>
    <row r="795" customFormat="false" ht="15" hidden="false" customHeight="false" outlineLevel="0" collapsed="false">
      <c r="AK795" s="0" t="n">
        <v>782</v>
      </c>
      <c r="AL795" s="0" t="n">
        <f aca="false">IFERROR(IF(AU795&lt;($AM$6-$AL$6)/($AN$6-$AL$6),$AL$6+SQRT(AU795*($AN$6-$AL$6)*($AM$6-$AL$6)),$AN$6-SQRT((1-AU795)*($AN$6-$AL$6)*($AN$6-$AM$6))),$AM$6)</f>
        <v>3.97906521916241</v>
      </c>
      <c r="AM795" s="0" t="n">
        <f aca="false">IFERROR(IF(AV795&lt;($AM$7-$AL$7)/($AN$7-$AL$7),$AL$7+SQRT(AV795*($AN$7-$AL$7)*($AM$7-$AL$7)),$AN$7-SQRT((1-AV795)*($AN$7-$AL$7)*($AN$7-$AM$7))),$AM$7)</f>
        <v>0.990166706858979</v>
      </c>
      <c r="AN795" s="0" t="n">
        <f aca="false">IFERROR(IF(AW795&lt;($AM$8-$AL$8)/($AN$8-$AL$8),$AL$8+SQRT(AW795*($AN$8-$AL$8)*($AM$8-$AL$8)),$AN$8-SQRT((1-AW795)*($AN$8-$AL$8)*($AN$8-$AM$8))),$AM$8)</f>
        <v>1.02558641354884</v>
      </c>
      <c r="AO795" s="0" t="n">
        <f aca="false">IFERROR(IF(AX795&lt;($AM$9-$AL$9)/($AN$9-$AL$9),$AL$9+SQRT(AX795*($AN$9-$AL$9)*($AM$9-$AL$9)),$AN$9-SQRT((1-AX795)*($AN$9-$AL$9)*($AN$9-$AM$9))),$AM$9)</f>
        <v>1.80047789086803</v>
      </c>
      <c r="AP795" s="0" t="n">
        <f aca="false">IFERROR(IF(AY795&lt;($AM$10-$AL$10)/($AN$10-$AL$10),$AL$10+SQRT(AY795*($AN$10-$AL$10)*($AM$10-$AL$10)),$AN$10-SQRT((1-AY795)*($AN$10-$AL$10)*($AN$10-$AM$10))),$AM$10)</f>
        <v>0.945057012483814</v>
      </c>
      <c r="AQ795" s="0" t="n">
        <f aca="false">IFERROR(IF(AZ795&lt;($AM$11-$AL$11)/($AN$11-$AL$11),$AL$11+SQRT(AZ795*($AN$11-$AL$11)*($AM$11-$AL$11)),$AN$11-SQRT((1-AZ795)*($AN$11-$AL$11)*($AN$11-$AM$11))),$AM$11)</f>
        <v>0.54754282186618</v>
      </c>
      <c r="AR795" s="0" t="n">
        <f aca="false">SUMPRODUCT((B24:B31&lt;=$B$6)*(C24:C31*AM795+D24:D31*AO795*$B$8*AQ795)/(1+AL795/100)^B24:B31)+C32*AM795*AP795/(1+AL795/100)^$B$6</f>
        <v>8258073.77998857</v>
      </c>
      <c r="AS795" s="0" t="n">
        <f aca="false">SUMPRODUCT((K24:K26&lt;=$B$6)*(L24:L26*AN795+M24:M26*AO795*$B$8*AQ795)/(1+AL795/100)^K24:K26)+L27*AN795*AP795/(1+AL795/100)^$B$6</f>
        <v>8388408.60433492</v>
      </c>
      <c r="AT795" s="0" t="n">
        <f aca="false">AS795-AR795</f>
        <v>130334.824346356</v>
      </c>
      <c r="AU795" s="0" t="n">
        <f aca="true">RAND()</f>
        <v>0.543697652496288</v>
      </c>
      <c r="AV795" s="0" t="n">
        <f aca="true">RAND()</f>
        <v>0.401815293306544</v>
      </c>
      <c r="AW795" s="0" t="n">
        <f aca="true">RAND()</f>
        <v>0.552342597476696</v>
      </c>
      <c r="AX795" s="0" t="n">
        <f aca="true">RAND()</f>
        <v>0.973460618645019</v>
      </c>
      <c r="AY795" s="0" t="n">
        <f aca="true">RAND()</f>
        <v>0.792302977444069</v>
      </c>
      <c r="AZ795" s="0" t="n">
        <f aca="true">RAND()</f>
        <v>0.250112035336618</v>
      </c>
    </row>
    <row r="796" customFormat="false" ht="15" hidden="false" customHeight="false" outlineLevel="0" collapsed="false">
      <c r="AK796" s="0" t="n">
        <v>783</v>
      </c>
      <c r="AL796" s="0" t="n">
        <f aca="false">IFERROR(IF(AU796&lt;($AM$6-$AL$6)/($AN$6-$AL$6),$AL$6+SQRT(AU796*($AN$6-$AL$6)*($AM$6-$AL$6)),$AN$6-SQRT((1-AU796)*($AN$6-$AL$6)*($AN$6-$AM$6))),$AM$6)</f>
        <v>3.54384147039628</v>
      </c>
      <c r="AM796" s="0" t="n">
        <f aca="false">IFERROR(IF(AV796&lt;($AM$7-$AL$7)/($AN$7-$AL$7),$AL$7+SQRT(AV796*($AN$7-$AL$7)*($AM$7-$AL$7)),$AN$7-SQRT((1-AV796)*($AN$7-$AL$7)*($AN$7-$AM$7))),$AM$7)</f>
        <v>1.05087874451029</v>
      </c>
      <c r="AN796" s="0" t="n">
        <f aca="false">IFERROR(IF(AW796&lt;($AM$8-$AL$8)/($AN$8-$AL$8),$AL$8+SQRT(AW796*($AN$8-$AL$8)*($AM$8-$AL$8)),$AN$8-SQRT((1-AW796)*($AN$8-$AL$8)*($AN$8-$AM$8))),$AM$8)</f>
        <v>0.911332860577714</v>
      </c>
      <c r="AO796" s="0" t="n">
        <f aca="false">IFERROR(IF(AX796&lt;($AM$9-$AL$9)/($AN$9-$AL$9),$AL$9+SQRT(AX796*($AN$9-$AL$9)*($AM$9-$AL$9)),$AN$9-SQRT((1-AX796)*($AN$9-$AL$9)*($AN$9-$AM$9))),$AM$9)</f>
        <v>1.53249460327729</v>
      </c>
      <c r="AP796" s="0" t="n">
        <f aca="false">IFERROR(IF(AY796&lt;($AM$10-$AL$10)/($AN$10-$AL$10),$AL$10+SQRT(AY796*($AN$10-$AL$10)*($AM$10-$AL$10)),$AN$10-SQRT((1-AY796)*($AN$10-$AL$10)*($AN$10-$AM$10))),$AM$10)</f>
        <v>0.919901264712466</v>
      </c>
      <c r="AQ796" s="0" t="n">
        <f aca="false">IFERROR(IF(AZ796&lt;($AM$11-$AL$11)/($AN$11-$AL$11),$AL$11+SQRT(AZ796*($AN$11-$AL$11)*($AM$11-$AL$11)),$AN$11-SQRT((1-AZ796)*($AN$11-$AL$11)*($AN$11-$AM$11))),$AM$11)</f>
        <v>0.893893628454417</v>
      </c>
      <c r="AR796" s="0" t="n">
        <f aca="false">SUMPRODUCT((B24:B31&lt;=$B$6)*(C24:C31*AM796+D24:D31*AO796*$B$8*AQ796)/(1+AL796/100)^B24:B31)+C32*AM796*AP796/(1+AL796/100)^$B$6</f>
        <v>9071029.03491384</v>
      </c>
      <c r="AS796" s="0" t="n">
        <f aca="false">SUMPRODUCT((K24:K26&lt;=$B$6)*(L24:L26*AN796+M24:M26*AO796*$B$8*AQ796)/(1+AL796/100)^K24:K26)+L27*AN796*AP796/(1+AL796/100)^$B$6</f>
        <v>7482473.17820493</v>
      </c>
      <c r="AT796" s="0" t="n">
        <f aca="false">AS796-AR796</f>
        <v>-1588555.85670891</v>
      </c>
      <c r="AU796" s="0" t="n">
        <f aca="true">RAND()</f>
        <v>0.402748410912374</v>
      </c>
      <c r="AV796" s="0" t="n">
        <f aca="true">RAND()</f>
        <v>0.647562005441793</v>
      </c>
      <c r="AW796" s="0" t="n">
        <f aca="true">RAND()</f>
        <v>0.137722287160186</v>
      </c>
      <c r="AX796" s="0" t="n">
        <f aca="true">RAND()</f>
        <v>0.854292469356762</v>
      </c>
      <c r="AY796" s="0" t="n">
        <f aca="true">RAND()</f>
        <v>0.705268288428513</v>
      </c>
      <c r="AZ796" s="0" t="n">
        <f aca="true">RAND()</f>
        <v>0.954046685377268</v>
      </c>
    </row>
    <row r="797" customFormat="false" ht="15" hidden="false" customHeight="false" outlineLevel="0" collapsed="false">
      <c r="AK797" s="0" t="n">
        <v>784</v>
      </c>
      <c r="AL797" s="0" t="n">
        <f aca="false">IFERROR(IF(AU797&lt;($AM$6-$AL$6)/($AN$6-$AL$6),$AL$6+SQRT(AU797*($AN$6-$AL$6)*($AM$6-$AL$6)),$AN$6-SQRT((1-AU797)*($AN$6-$AL$6)*($AN$6-$AM$6))),$AM$6)</f>
        <v>2.95096054837838</v>
      </c>
      <c r="AM797" s="0" t="n">
        <f aca="false">IFERROR(IF(AV797&lt;($AM$7-$AL$7)/($AN$7-$AL$7),$AL$7+SQRT(AV797*($AN$7-$AL$7)*($AM$7-$AL$7)),$AN$7-SQRT((1-AV797)*($AN$7-$AL$7)*($AN$7-$AM$7))),$AM$7)</f>
        <v>0.888547498179123</v>
      </c>
      <c r="AN797" s="0" t="n">
        <f aca="false">IFERROR(IF(AW797&lt;($AM$8-$AL$8)/($AN$8-$AL$8),$AL$8+SQRT(AW797*($AN$8-$AL$8)*($AM$8-$AL$8)),$AN$8-SQRT((1-AW797)*($AN$8-$AL$8)*($AN$8-$AM$8))),$AM$8)</f>
        <v>1.10962792969959</v>
      </c>
      <c r="AO797" s="0" t="n">
        <f aca="false">IFERROR(IF(AX797&lt;($AM$9-$AL$9)/($AN$9-$AL$9),$AL$9+SQRT(AX797*($AN$9-$AL$9)*($AM$9-$AL$9)),$AN$9-SQRT((1-AX797)*($AN$9-$AL$9)*($AN$9-$AM$9))),$AM$9)</f>
        <v>1.2558457772514</v>
      </c>
      <c r="AP797" s="0" t="n">
        <f aca="false">IFERROR(IF(AY797&lt;($AM$10-$AL$10)/($AN$10-$AL$10),$AL$10+SQRT(AY797*($AN$10-$AL$10)*($AM$10-$AL$10)),$AN$10-SQRT((1-AY797)*($AN$10-$AL$10)*($AN$10-$AM$10))),$AM$10)</f>
        <v>0.802111842364991</v>
      </c>
      <c r="AQ797" s="0" t="n">
        <f aca="false">IFERROR(IF(AZ797&lt;($AM$11-$AL$11)/($AN$11-$AL$11),$AL$11+SQRT(AZ797*($AN$11-$AL$11)*($AM$11-$AL$11)),$AN$11-SQRT((1-AZ797)*($AN$11-$AL$11)*($AN$11-$AM$11))),$AM$11)</f>
        <v>0.841808748540655</v>
      </c>
      <c r="AR797" s="0" t="n">
        <f aca="false">SUMPRODUCT((B24:B31&lt;=$B$6)*(C24:C31*AM797+D24:D31*AO797*$B$8*AQ797)/(1+AL797/100)^B24:B31)+C32*AM797*AP797/(1+AL797/100)^$B$6</f>
        <v>7924935.88582854</v>
      </c>
      <c r="AS797" s="0" t="n">
        <f aca="false">SUMPRODUCT((K24:K26&lt;=$B$6)*(L24:L26*AN797+M24:M26*AO797*$B$8*AQ797)/(1+AL797/100)^K24:K26)+L27*AN797*AP797/(1+AL797/100)^$B$6</f>
        <v>9087833.84703357</v>
      </c>
      <c r="AT797" s="0" t="n">
        <f aca="false">AS797-AR797</f>
        <v>1162897.96120504</v>
      </c>
      <c r="AU797" s="0" t="n">
        <f aca="true">RAND()</f>
        <v>0.180865192914423</v>
      </c>
      <c r="AV797" s="0" t="n">
        <f aca="true">RAND()</f>
        <v>0.0871184381531314</v>
      </c>
      <c r="AW797" s="0" t="n">
        <f aca="true">RAND()</f>
        <v>0.824850505596246</v>
      </c>
      <c r="AX797" s="0" t="n">
        <f aca="true">RAND()</f>
        <v>0.630822995176954</v>
      </c>
      <c r="AY797" s="0" t="n">
        <f aca="true">RAND()</f>
        <v>0.365086261188678</v>
      </c>
      <c r="AZ797" s="0" t="n">
        <f aca="true">RAND()</f>
        <v>0.897859297802965</v>
      </c>
    </row>
    <row r="798" customFormat="false" ht="15" hidden="false" customHeight="false" outlineLevel="0" collapsed="false">
      <c r="AK798" s="0" t="n">
        <v>785</v>
      </c>
      <c r="AL798" s="0" t="n">
        <f aca="false">IFERROR(IF(AU798&lt;($AM$6-$AL$6)/($AN$6-$AL$6),$AL$6+SQRT(AU798*($AN$6-$AL$6)*($AM$6-$AL$6)),$AN$6-SQRT((1-AU798)*($AN$6-$AL$6)*($AN$6-$AM$6))),$AM$6)</f>
        <v>3.84506769208569</v>
      </c>
      <c r="AM798" s="0" t="n">
        <f aca="false">IFERROR(IF(AV798&lt;($AM$7-$AL$7)/($AN$7-$AL$7),$AL$7+SQRT(AV798*($AN$7-$AL$7)*($AM$7-$AL$7)),$AN$7-SQRT((1-AV798)*($AN$7-$AL$7)*($AN$7-$AM$7))),$AM$7)</f>
        <v>0.937184453416747</v>
      </c>
      <c r="AN798" s="0" t="n">
        <f aca="false">IFERROR(IF(AW798&lt;($AM$8-$AL$8)/($AN$8-$AL$8),$AL$8+SQRT(AW798*($AN$8-$AL$8)*($AM$8-$AL$8)),$AN$8-SQRT((1-AW798)*($AN$8-$AL$8)*($AN$8-$AM$8))),$AM$8)</f>
        <v>1.05142783568147</v>
      </c>
      <c r="AO798" s="0" t="n">
        <f aca="false">IFERROR(IF(AX798&lt;($AM$9-$AL$9)/($AN$9-$AL$9),$AL$9+SQRT(AX798*($AN$9-$AL$9)*($AM$9-$AL$9)),$AN$9-SQRT((1-AX798)*($AN$9-$AL$9)*($AN$9-$AM$9))),$AM$9)</f>
        <v>0.743073576508533</v>
      </c>
      <c r="AP798" s="0" t="n">
        <f aca="false">IFERROR(IF(AY798&lt;($AM$10-$AL$10)/($AN$10-$AL$10),$AL$10+SQRT(AY798*($AN$10-$AL$10)*($AM$10-$AL$10)),$AN$10-SQRT((1-AY798)*($AN$10-$AL$10)*($AN$10-$AM$10))),$AM$10)</f>
        <v>0.865269242873793</v>
      </c>
      <c r="AQ798" s="0" t="n">
        <f aca="false">IFERROR(IF(AZ798&lt;($AM$11-$AL$11)/($AN$11-$AL$11),$AL$11+SQRT(AZ798*($AN$11-$AL$11)*($AM$11-$AL$11)),$AN$11-SQRT((1-AZ798)*($AN$11-$AL$11)*($AN$11-$AM$11))),$AM$11)</f>
        <v>0.392646259021599</v>
      </c>
      <c r="AR798" s="0" t="n">
        <f aca="false">SUMPRODUCT((B24:B31&lt;=$B$6)*(C24:C31*AM798+D24:D31*AO798*$B$8*AQ798)/(1+AL798/100)^B24:B31)+C32*AM798*AP798/(1+AL798/100)^$B$6</f>
        <v>7701711.50649285</v>
      </c>
      <c r="AS798" s="0" t="n">
        <f aca="false">SUMPRODUCT((K24:K26&lt;=$B$6)*(L24:L26*AN798+M24:M26*AO798*$B$8*AQ798)/(1+AL798/100)^K24:K26)+L27*AN798*AP798/(1+AL798/100)^$B$6</f>
        <v>8574148.16076747</v>
      </c>
      <c r="AT798" s="0" t="n">
        <f aca="false">AS798-AR798</f>
        <v>872436.654274616</v>
      </c>
      <c r="AU798" s="0" t="n">
        <f aca="true">RAND()</f>
        <v>0.502320106623924</v>
      </c>
      <c r="AV798" s="0" t="n">
        <f aca="true">RAND()</f>
        <v>0.20910638065835</v>
      </c>
      <c r="AW798" s="0" t="n">
        <f aca="true">RAND()</f>
        <v>0.649503071625368</v>
      </c>
      <c r="AX798" s="0" t="n">
        <f aca="true">RAND()</f>
        <v>0.078779684795533</v>
      </c>
      <c r="AY798" s="0" t="n">
        <f aca="true">RAND()</f>
        <v>0.533686479158375</v>
      </c>
      <c r="AZ798" s="0" t="n">
        <f aca="true">RAND()</f>
        <v>0.0350339971865194</v>
      </c>
    </row>
    <row r="799" customFormat="false" ht="15" hidden="false" customHeight="false" outlineLevel="0" collapsed="false">
      <c r="AK799" s="0" t="n">
        <v>786</v>
      </c>
      <c r="AL799" s="0" t="n">
        <f aca="false">IFERROR(IF(AU799&lt;($AM$6-$AL$6)/($AN$6-$AL$6),$AL$6+SQRT(AU799*($AN$6-$AL$6)*($AM$6-$AL$6)),$AN$6-SQRT((1-AU799)*($AN$6-$AL$6)*($AN$6-$AM$6))),$AM$6)</f>
        <v>3.31408703112944</v>
      </c>
      <c r="AM799" s="0" t="n">
        <f aca="false">IFERROR(IF(AV799&lt;($AM$7-$AL$7)/($AN$7-$AL$7),$AL$7+SQRT(AV799*($AN$7-$AL$7)*($AM$7-$AL$7)),$AN$7-SQRT((1-AV799)*($AN$7-$AL$7)*($AN$7-$AM$7))),$AM$7)</f>
        <v>1.01712711322465</v>
      </c>
      <c r="AN799" s="0" t="n">
        <f aca="false">IFERROR(IF(AW799&lt;($AM$8-$AL$8)/($AN$8-$AL$8),$AL$8+SQRT(AW799*($AN$8-$AL$8)*($AM$8-$AL$8)),$AN$8-SQRT((1-AW799)*($AN$8-$AL$8)*($AN$8-$AM$8))),$AM$8)</f>
        <v>1.0586601308059</v>
      </c>
      <c r="AO799" s="0" t="n">
        <f aca="false">IFERROR(IF(AX799&lt;($AM$9-$AL$9)/($AN$9-$AL$9),$AL$9+SQRT(AX799*($AN$9-$AL$9)*($AM$9-$AL$9)),$AN$9-SQRT((1-AX799)*($AN$9-$AL$9)*($AN$9-$AM$9))),$AM$9)</f>
        <v>0.909856018509081</v>
      </c>
      <c r="AP799" s="0" t="n">
        <f aca="false">IFERROR(IF(AY799&lt;($AM$10-$AL$10)/($AN$10-$AL$10),$AL$10+SQRT(AY799*($AN$10-$AL$10)*($AM$10-$AL$10)),$AN$10-SQRT((1-AY799)*($AN$10-$AL$10)*($AN$10-$AM$10))),$AM$10)</f>
        <v>0.666329405470069</v>
      </c>
      <c r="AQ799" s="0" t="n">
        <f aca="false">IFERROR(IF(AZ799&lt;($AM$11-$AL$11)/($AN$11-$AL$11),$AL$11+SQRT(AZ799*($AN$11-$AL$11)*($AM$11-$AL$11)),$AN$11-SQRT((1-AZ799)*($AN$11-$AL$11)*($AN$11-$AM$11))),$AM$11)</f>
        <v>0.435341470562952</v>
      </c>
      <c r="AR799" s="0" t="n">
        <f aca="false">SUMPRODUCT((B24:B31&lt;=$B$6)*(C24:C31*AM799+D24:D31*AO799*$B$8*AQ799)/(1+AL799/100)^B24:B31)+C32*AM799*AP799/(1+AL799/100)^$B$6</f>
        <v>8647207.9318995</v>
      </c>
      <c r="AS799" s="0" t="n">
        <f aca="false">SUMPRODUCT((K24:K26&lt;=$B$6)*(L24:L26*AN799+M24:M26*AO799*$B$8*AQ799)/(1+AL799/100)^K24:K26)+L27*AN799*AP799/(1+AL799/100)^$B$6</f>
        <v>8751729.36550462</v>
      </c>
      <c r="AT799" s="0" t="n">
        <f aca="false">AS799-AR799</f>
        <v>104521.433605121</v>
      </c>
      <c r="AU799" s="0" t="n">
        <f aca="true">RAND()</f>
        <v>0.320702279295592</v>
      </c>
      <c r="AV799" s="0" t="n">
        <f aca="true">RAND()</f>
        <v>0.517957498710364</v>
      </c>
      <c r="AW799" s="0" t="n">
        <f aca="true">RAND()</f>
        <v>0.67456937294919</v>
      </c>
      <c r="AX799" s="0" t="n">
        <f aca="true">RAND()</f>
        <v>0.223975941210822</v>
      </c>
      <c r="AY799" s="0" t="n">
        <f aca="true">RAND()</f>
        <v>0.110661884496106</v>
      </c>
      <c r="AZ799" s="0" t="n">
        <f aca="true">RAND()</f>
        <v>0.0747645455271118</v>
      </c>
    </row>
    <row r="800" customFormat="false" ht="15" hidden="false" customHeight="false" outlineLevel="0" collapsed="false">
      <c r="AK800" s="0" t="n">
        <v>787</v>
      </c>
      <c r="AL800" s="0" t="n">
        <f aca="false">IFERROR(IF(AU800&lt;($AM$6-$AL$6)/($AN$6-$AL$6),$AL$6+SQRT(AU800*($AN$6-$AL$6)*($AM$6-$AL$6)),$AN$6-SQRT((1-AU800)*($AN$6-$AL$6)*($AN$6-$AM$6))),$AM$6)</f>
        <v>4.05514718580697</v>
      </c>
      <c r="AM800" s="0" t="n">
        <f aca="false">IFERROR(IF(AV800&lt;($AM$7-$AL$7)/($AN$7-$AL$7),$AL$7+SQRT(AV800*($AN$7-$AL$7)*($AM$7-$AL$7)),$AN$7-SQRT((1-AV800)*($AN$7-$AL$7)*($AN$7-$AM$7))),$AM$7)</f>
        <v>0.947698742152918</v>
      </c>
      <c r="AN800" s="0" t="n">
        <f aca="false">IFERROR(IF(AW800&lt;($AM$8-$AL$8)/($AN$8-$AL$8),$AL$8+SQRT(AW800*($AN$8-$AL$8)*($AM$8-$AL$8)),$AN$8-SQRT((1-AW800)*($AN$8-$AL$8)*($AN$8-$AM$8))),$AM$8)</f>
        <v>0.936965509158949</v>
      </c>
      <c r="AO800" s="0" t="n">
        <f aca="false">IFERROR(IF(AX800&lt;($AM$9-$AL$9)/($AN$9-$AL$9),$AL$9+SQRT(AX800*($AN$9-$AL$9)*($AM$9-$AL$9)),$AN$9-SQRT((1-AX800)*($AN$9-$AL$9)*($AN$9-$AM$9))),$AM$9)</f>
        <v>1.2459225151153</v>
      </c>
      <c r="AP800" s="0" t="n">
        <f aca="false">IFERROR(IF(AY800&lt;($AM$10-$AL$10)/($AN$10-$AL$10),$AL$10+SQRT(AY800*($AN$10-$AL$10)*($AM$10-$AL$10)),$AN$10-SQRT((1-AY800)*($AN$10-$AL$10)*($AN$10-$AM$10))),$AM$10)</f>
        <v>0.795189537353077</v>
      </c>
      <c r="AQ800" s="0" t="n">
        <f aca="false">IFERROR(IF(AZ800&lt;($AM$11-$AL$11)/($AN$11-$AL$11),$AL$11+SQRT(AZ800*($AN$11-$AL$11)*($AM$11-$AL$11)),$AN$11-SQRT((1-AZ800)*($AN$11-$AL$11)*($AN$11-$AM$11))),$AM$11)</f>
        <v>0.740383461029284</v>
      </c>
      <c r="AR800" s="0" t="n">
        <f aca="false">SUMPRODUCT((B24:B31&lt;=$B$6)*(C24:C31*AM800+D24:D31*AO800*$B$8*AQ800)/(1+AL800/100)^B24:B31)+C32*AM800*AP800/(1+AL800/100)^$B$6</f>
        <v>7879001.6285264</v>
      </c>
      <c r="AS800" s="0" t="n">
        <f aca="false">SUMPRODUCT((K24:K26&lt;=$B$6)*(L24:L26*AN800+M24:M26*AO800*$B$8*AQ800)/(1+AL800/100)^K24:K26)+L27*AN800*AP800/(1+AL800/100)^$B$6</f>
        <v>7761620.55925927</v>
      </c>
      <c r="AT800" s="0" t="n">
        <f aca="false">AS800-AR800</f>
        <v>-117381.069267134</v>
      </c>
      <c r="AU800" s="0" t="n">
        <f aca="true">RAND()</f>
        <v>0.566392095136969</v>
      </c>
      <c r="AV800" s="0" t="n">
        <f aca="true">RAND()</f>
        <v>0.242387982595048</v>
      </c>
      <c r="AW800" s="0" t="n">
        <f aca="true">RAND()</f>
        <v>0.208439452213002</v>
      </c>
      <c r="AX800" s="0" t="n">
        <f aca="true">RAND()</f>
        <v>0.620911431193312</v>
      </c>
      <c r="AY800" s="0" t="n">
        <f aca="true">RAND()</f>
        <v>0.348547451850894</v>
      </c>
      <c r="AZ800" s="0" t="n">
        <f aca="true">RAND()</f>
        <v>0.724894908950477</v>
      </c>
    </row>
    <row r="801" customFormat="false" ht="15" hidden="false" customHeight="false" outlineLevel="0" collapsed="false">
      <c r="AK801" s="0" t="n">
        <v>788</v>
      </c>
      <c r="AL801" s="0" t="n">
        <f aca="false">IFERROR(IF(AU801&lt;($AM$6-$AL$6)/($AN$6-$AL$6),$AL$6+SQRT(AU801*($AN$6-$AL$6)*($AM$6-$AL$6)),$AN$6-SQRT((1-AU801)*($AN$6-$AL$6)*($AN$6-$AM$6))),$AM$6)</f>
        <v>5.05501772826391</v>
      </c>
      <c r="AM801" s="0" t="n">
        <f aca="false">IFERROR(IF(AV801&lt;($AM$7-$AL$7)/($AN$7-$AL$7),$AL$7+SQRT(AV801*($AN$7-$AL$7)*($AM$7-$AL$7)),$AN$7-SQRT((1-AV801)*($AN$7-$AL$7)*($AN$7-$AM$7))),$AM$7)</f>
        <v>1.07668827752012</v>
      </c>
      <c r="AN801" s="0" t="n">
        <f aca="false">IFERROR(IF(AW801&lt;($AM$8-$AL$8)/($AN$8-$AL$8),$AL$8+SQRT(AW801*($AN$8-$AL$8)*($AM$8-$AL$8)),$AN$8-SQRT((1-AW801)*($AN$8-$AL$8)*($AN$8-$AM$8))),$AM$8)</f>
        <v>0.809241862032048</v>
      </c>
      <c r="AO801" s="0" t="n">
        <f aca="false">IFERROR(IF(AX801&lt;($AM$9-$AL$9)/($AN$9-$AL$9),$AL$9+SQRT(AX801*($AN$9-$AL$9)*($AM$9-$AL$9)),$AN$9-SQRT((1-AX801)*($AN$9-$AL$9)*($AN$9-$AM$9))),$AM$9)</f>
        <v>1.29636749152697</v>
      </c>
      <c r="AP801" s="0" t="n">
        <f aca="false">IFERROR(IF(AY801&lt;($AM$10-$AL$10)/($AN$10-$AL$10),$AL$10+SQRT(AY801*($AN$10-$AL$10)*($AM$10-$AL$10)),$AN$10-SQRT((1-AY801)*($AN$10-$AL$10)*($AN$10-$AM$10))),$AM$10)</f>
        <v>0.733027295515218</v>
      </c>
      <c r="AQ801" s="0" t="n">
        <f aca="false">IFERROR(IF(AZ801&lt;($AM$11-$AL$11)/($AN$11-$AL$11),$AL$11+SQRT(AZ801*($AN$11-$AL$11)*($AM$11-$AL$11)),$AN$11-SQRT((1-AZ801)*($AN$11-$AL$11)*($AN$11-$AM$11))),$AM$11)</f>
        <v>0.475277629687614</v>
      </c>
      <c r="AR801" s="0" t="n">
        <f aca="false">SUMPRODUCT((B24:B31&lt;=$B$6)*(C24:C31*AM801+D24:D31*AO801*$B$8*AQ801)/(1+AL801/100)^B24:B31)+C32*AM801*AP801/(1+AL801/100)^$B$6</f>
        <v>8423565.96500667</v>
      </c>
      <c r="AS801" s="0" t="n">
        <f aca="false">SUMPRODUCT((K24:K26&lt;=$B$6)*(L24:L26*AN801+M24:M26*AO801*$B$8*AQ801)/(1+AL801/100)^K24:K26)+L27*AN801*AP801/(1+AL801/100)^$B$6</f>
        <v>6755702.84959976</v>
      </c>
      <c r="AT801" s="0" t="n">
        <f aca="false">AS801-AR801</f>
        <v>-1667863.11540691</v>
      </c>
      <c r="AU801" s="0" t="n">
        <f aca="true">RAND()</f>
        <v>0.810852198131616</v>
      </c>
      <c r="AV801" s="0" t="n">
        <f aca="true">RAND()</f>
        <v>0.733004860898286</v>
      </c>
      <c r="AW801" s="0" t="n">
        <f aca="true">RAND()</f>
        <v>0.000949022375771207</v>
      </c>
      <c r="AX801" s="0" t="n">
        <f aca="true">RAND()</f>
        <v>0.669934195346638</v>
      </c>
      <c r="AY801" s="0" t="n">
        <f aca="true">RAND()</f>
        <v>0.217206881820546</v>
      </c>
      <c r="AZ801" s="0" t="n">
        <f aca="true">RAND()</f>
        <v>0.125396928444524</v>
      </c>
    </row>
    <row r="802" customFormat="false" ht="15" hidden="false" customHeight="false" outlineLevel="0" collapsed="false">
      <c r="AK802" s="0" t="n">
        <v>789</v>
      </c>
      <c r="AL802" s="0" t="n">
        <f aca="false">IFERROR(IF(AU802&lt;($AM$6-$AL$6)/($AN$6-$AL$6),$AL$6+SQRT(AU802*($AN$6-$AL$6)*($AM$6-$AL$6)),$AN$6-SQRT((1-AU802)*($AN$6-$AL$6)*($AN$6-$AM$6))),$AM$6)</f>
        <v>3.97975007183645</v>
      </c>
      <c r="AM802" s="0" t="n">
        <f aca="false">IFERROR(IF(AV802&lt;($AM$7-$AL$7)/($AN$7-$AL$7),$AL$7+SQRT(AV802*($AN$7-$AL$7)*($AM$7-$AL$7)),$AN$7-SQRT((1-AV802)*($AN$7-$AL$7)*($AN$7-$AM$7))),$AM$7)</f>
        <v>1.0147981231038</v>
      </c>
      <c r="AN802" s="0" t="n">
        <f aca="false">IFERROR(IF(AW802&lt;($AM$8-$AL$8)/($AN$8-$AL$8),$AL$8+SQRT(AW802*($AN$8-$AL$8)*($AM$8-$AL$8)),$AN$8-SQRT((1-AW802)*($AN$8-$AL$8)*($AN$8-$AM$8))),$AM$8)</f>
        <v>1.03085507814606</v>
      </c>
      <c r="AO802" s="0" t="n">
        <f aca="false">IFERROR(IF(AX802&lt;($AM$9-$AL$9)/($AN$9-$AL$9),$AL$9+SQRT(AX802*($AN$9-$AL$9)*($AM$9-$AL$9)),$AN$9-SQRT((1-AX802)*($AN$9-$AL$9)*($AN$9-$AM$9))),$AM$9)</f>
        <v>1.67106182343123</v>
      </c>
      <c r="AP802" s="0" t="n">
        <f aca="false">IFERROR(IF(AY802&lt;($AM$10-$AL$10)/($AN$10-$AL$10),$AL$10+SQRT(AY802*($AN$10-$AL$10)*($AM$10-$AL$10)),$AN$10-SQRT((1-AY802)*($AN$10-$AL$10)*($AN$10-$AM$10))),$AM$10)</f>
        <v>0.606532798360706</v>
      </c>
      <c r="AQ802" s="0" t="n">
        <f aca="false">IFERROR(IF(AZ802&lt;($AM$11-$AL$11)/($AN$11-$AL$11),$AL$11+SQRT(AZ802*($AN$11-$AL$11)*($AM$11-$AL$11)),$AN$11-SQRT((1-AZ802)*($AN$11-$AL$11)*($AN$11-$AM$11))),$AM$11)</f>
        <v>0.837181198918799</v>
      </c>
      <c r="AR802" s="0" t="n">
        <f aca="false">SUMPRODUCT((B24:B31&lt;=$B$6)*(C24:C31*AM802+D24:D31*AO802*$B$8*AQ802)/(1+AL802/100)^B24:B31)+C32*AM802*AP802/(1+AL802/100)^$B$6</f>
        <v>8599422.48299665</v>
      </c>
      <c r="AS802" s="0" t="n">
        <f aca="false">SUMPRODUCT((K24:K26&lt;=$B$6)*(L24:L26*AN802+M24:M26*AO802*$B$8*AQ802)/(1+AL802/100)^K24:K26)+L27*AN802*AP802/(1+AL802/100)^$B$6</f>
        <v>8697226.34769018</v>
      </c>
      <c r="AT802" s="0" t="n">
        <f aca="false">AS802-AR802</f>
        <v>97803.864693528</v>
      </c>
      <c r="AU802" s="0" t="n">
        <f aca="true">RAND()</f>
        <v>0.543904518571403</v>
      </c>
      <c r="AV802" s="0" t="n">
        <f aca="true">RAND()</f>
        <v>0.508267352040037</v>
      </c>
      <c r="AW802" s="0" t="n">
        <f aca="true">RAND()</f>
        <v>0.573115584227834</v>
      </c>
      <c r="AX802" s="0" t="n">
        <f aca="true">RAND()</f>
        <v>0.927866450663744</v>
      </c>
      <c r="AY802" s="0" t="n">
        <f aca="true">RAND()</f>
        <v>0.0453969485062511</v>
      </c>
      <c r="AZ802" s="0" t="n">
        <f aca="true">RAND()</f>
        <v>0.891796073528491</v>
      </c>
    </row>
    <row r="803" customFormat="false" ht="15" hidden="false" customHeight="false" outlineLevel="0" collapsed="false">
      <c r="AK803" s="0" t="n">
        <v>790</v>
      </c>
      <c r="AL803" s="0" t="n">
        <f aca="false">IFERROR(IF(AU803&lt;($AM$6-$AL$6)/($AN$6-$AL$6),$AL$6+SQRT(AU803*($AN$6-$AL$6)*($AM$6-$AL$6)),$AN$6-SQRT((1-AU803)*($AN$6-$AL$6)*($AN$6-$AM$6))),$AM$6)</f>
        <v>5.34160255338519</v>
      </c>
      <c r="AM803" s="0" t="n">
        <f aca="false">IFERROR(IF(AV803&lt;($AM$7-$AL$7)/($AN$7-$AL$7),$AL$7+SQRT(AV803*($AN$7-$AL$7)*($AM$7-$AL$7)),$AN$7-SQRT((1-AV803)*($AN$7-$AL$7)*($AN$7-$AM$7))),$AM$7)</f>
        <v>0.88906106339332</v>
      </c>
      <c r="AN803" s="0" t="n">
        <f aca="false">IFERROR(IF(AW803&lt;($AM$8-$AL$8)/($AN$8-$AL$8),$AL$8+SQRT(AW803*($AN$8-$AL$8)*($AM$8-$AL$8)),$AN$8-SQRT((1-AW803)*($AN$8-$AL$8)*($AN$8-$AM$8))),$AM$8)</f>
        <v>1.04478050706175</v>
      </c>
      <c r="AO803" s="0" t="n">
        <f aca="false">IFERROR(IF(AX803&lt;($AM$9-$AL$9)/($AN$9-$AL$9),$AL$9+SQRT(AX803*($AN$9-$AL$9)*($AM$9-$AL$9)),$AN$9-SQRT((1-AX803)*($AN$9-$AL$9)*($AN$9-$AM$9))),$AM$9)</f>
        <v>1.90819115850733</v>
      </c>
      <c r="AP803" s="0" t="n">
        <f aca="false">IFERROR(IF(AY803&lt;($AM$10-$AL$10)/($AN$10-$AL$10),$AL$10+SQRT(AY803*($AN$10-$AL$10)*($AM$10-$AL$10)),$AN$10-SQRT((1-AY803)*($AN$10-$AL$10)*($AN$10-$AM$10))),$AM$10)</f>
        <v>0.706951564528087</v>
      </c>
      <c r="AQ803" s="0" t="n">
        <f aca="false">IFERROR(IF(AZ803&lt;($AM$11-$AL$11)/($AN$11-$AL$11),$AL$11+SQRT(AZ803*($AN$11-$AL$11)*($AM$11-$AL$11)),$AN$11-SQRT((1-AZ803)*($AN$11-$AL$11)*($AN$11-$AM$11))),$AM$11)</f>
        <v>0.357082038020492</v>
      </c>
      <c r="AR803" s="0" t="n">
        <f aca="false">SUMPRODUCT((B24:B31&lt;=$B$6)*(C24:C31*AM803+D24:D31*AO803*$B$8*AQ803)/(1+AL803/100)^B24:B31)+C32*AM803*AP803/(1+AL803/100)^$B$6</f>
        <v>6908132.87667888</v>
      </c>
      <c r="AS803" s="0" t="n">
        <f aca="false">SUMPRODUCT((K24:K26&lt;=$B$6)*(L24:L26*AN803+M24:M26*AO803*$B$8*AQ803)/(1+AL803/100)^K24:K26)+L27*AN803*AP803/(1+AL803/100)^$B$6</f>
        <v>8736662.3570483</v>
      </c>
      <c r="AT803" s="0" t="n">
        <f aca="false">AS803-AR803</f>
        <v>1828529.48036942</v>
      </c>
      <c r="AU803" s="0" t="n">
        <f aca="true">RAND()</f>
        <v>0.862485895453073</v>
      </c>
      <c r="AV803" s="0" t="n">
        <f aca="true">RAND()</f>
        <v>0.0881319223638766</v>
      </c>
      <c r="AW803" s="0" t="n">
        <f aca="true">RAND()</f>
        <v>0.625644086383702</v>
      </c>
      <c r="AX803" s="0" t="n">
        <f aca="true">RAND()</f>
        <v>0.994380757749183</v>
      </c>
      <c r="AY803" s="0" t="n">
        <f aca="true">RAND()</f>
        <v>0.171315800242491</v>
      </c>
      <c r="AZ803" s="0" t="n">
        <f aca="true">RAND()</f>
        <v>0.0132994247533587</v>
      </c>
    </row>
    <row r="804" customFormat="false" ht="15" hidden="false" customHeight="false" outlineLevel="0" collapsed="false">
      <c r="AK804" s="0" t="n">
        <v>791</v>
      </c>
      <c r="AL804" s="0" t="n">
        <f aca="false">IFERROR(IF(AU804&lt;($AM$6-$AL$6)/($AN$6-$AL$6),$AL$6+SQRT(AU804*($AN$6-$AL$6)*($AM$6-$AL$6)),$AN$6-SQRT((1-AU804)*($AN$6-$AL$6)*($AN$6-$AM$6))),$AM$6)</f>
        <v>2.37438719030498</v>
      </c>
      <c r="AM804" s="0" t="n">
        <f aca="false">IFERROR(IF(AV804&lt;($AM$7-$AL$7)/($AN$7-$AL$7),$AL$7+SQRT(AV804*($AN$7-$AL$7)*($AM$7-$AL$7)),$AN$7-SQRT((1-AV804)*($AN$7-$AL$7)*($AN$7-$AM$7))),$AM$7)</f>
        <v>0.840537493092367</v>
      </c>
      <c r="AN804" s="0" t="n">
        <f aca="false">IFERROR(IF(AW804&lt;($AM$8-$AL$8)/($AN$8-$AL$8),$AL$8+SQRT(AW804*($AN$8-$AL$8)*($AM$8-$AL$8)),$AN$8-SQRT((1-AW804)*($AN$8-$AL$8)*($AN$8-$AM$8))),$AM$8)</f>
        <v>1.14190600665599</v>
      </c>
      <c r="AO804" s="0" t="n">
        <f aca="false">IFERROR(IF(AX804&lt;($AM$9-$AL$9)/($AN$9-$AL$9),$AL$9+SQRT(AX804*($AN$9-$AL$9)*($AM$9-$AL$9)),$AN$9-SQRT((1-AX804)*($AN$9-$AL$9)*($AN$9-$AM$9))),$AM$9)</f>
        <v>1.15379743485192</v>
      </c>
      <c r="AP804" s="0" t="n">
        <f aca="false">IFERROR(IF(AY804&lt;($AM$10-$AL$10)/($AN$10-$AL$10),$AL$10+SQRT(AY804*($AN$10-$AL$10)*($AM$10-$AL$10)),$AN$10-SQRT((1-AY804)*($AN$10-$AL$10)*($AN$10-$AM$10))),$AM$10)</f>
        <v>0.590215632239253</v>
      </c>
      <c r="AQ804" s="0" t="n">
        <f aca="false">IFERROR(IF(AZ804&lt;($AM$11-$AL$11)/($AN$11-$AL$11),$AL$11+SQRT(AZ804*($AN$11-$AL$11)*($AM$11-$AL$11)),$AN$11-SQRT((1-AZ804)*($AN$11-$AL$11)*($AN$11-$AM$11))),$AM$11)</f>
        <v>0.740825980355688</v>
      </c>
      <c r="AR804" s="0" t="n">
        <f aca="false">SUMPRODUCT((B24:B31&lt;=$B$6)*(C24:C31*AM804+D24:D31*AO804*$B$8*AQ804)/(1+AL804/100)^B24:B31)+C32*AM804*AP804/(1+AL804/100)^$B$6</f>
        <v>7753613.87663145</v>
      </c>
      <c r="AS804" s="0" t="n">
        <f aca="false">SUMPRODUCT((K24:K26&lt;=$B$6)*(L24:L26*AN804+M24:M26*AO804*$B$8*AQ804)/(1+AL804/100)^K24:K26)+L27*AN804*AP804/(1+AL804/100)^$B$6</f>
        <v>9502304.01533887</v>
      </c>
      <c r="AT804" s="0" t="n">
        <f aca="false">AS804-AR804</f>
        <v>1748690.13870742</v>
      </c>
      <c r="AU804" s="0" t="n">
        <f aca="true">RAND()</f>
        <v>0.0280331536528911</v>
      </c>
      <c r="AV804" s="0" t="n">
        <f aca="true">RAND()</f>
        <v>0.0182587594023743</v>
      </c>
      <c r="AW804" s="0" t="n">
        <f aca="true">RAND()</f>
        <v>0.896139454248399</v>
      </c>
      <c r="AX804" s="0" t="n">
        <f aca="true">RAND()</f>
        <v>0.522627479157873</v>
      </c>
      <c r="AY804" s="0" t="n">
        <f aca="true">RAND()</f>
        <v>0.0325554412013124</v>
      </c>
      <c r="AZ804" s="0" t="n">
        <f aca="true">RAND()</f>
        <v>0.725831949148612</v>
      </c>
    </row>
    <row r="805" customFormat="false" ht="15" hidden="false" customHeight="false" outlineLevel="0" collapsed="false">
      <c r="AK805" s="0" t="n">
        <v>792</v>
      </c>
      <c r="AL805" s="0" t="n">
        <f aca="false">IFERROR(IF(AU805&lt;($AM$6-$AL$6)/($AN$6-$AL$6),$AL$6+SQRT(AU805*($AN$6-$AL$6)*($AM$6-$AL$6)),$AN$6-SQRT((1-AU805)*($AN$6-$AL$6)*($AN$6-$AM$6))),$AM$6)</f>
        <v>3.09105034895007</v>
      </c>
      <c r="AM805" s="0" t="n">
        <f aca="false">IFERROR(IF(AV805&lt;($AM$7-$AL$7)/($AN$7-$AL$7),$AL$7+SQRT(AV805*($AN$7-$AL$7)*($AM$7-$AL$7)),$AN$7-SQRT((1-AV805)*($AN$7-$AL$7)*($AN$7-$AM$7))),$AM$7)</f>
        <v>0.935280735406442</v>
      </c>
      <c r="AN805" s="0" t="n">
        <f aca="false">IFERROR(IF(AW805&lt;($AM$8-$AL$8)/($AN$8-$AL$8),$AL$8+SQRT(AW805*($AN$8-$AL$8)*($AM$8-$AL$8)),$AN$8-SQRT((1-AW805)*($AN$8-$AL$8)*($AN$8-$AM$8))),$AM$8)</f>
        <v>1.06348621058545</v>
      </c>
      <c r="AO805" s="0" t="n">
        <f aca="false">IFERROR(IF(AX805&lt;($AM$9-$AL$9)/($AN$9-$AL$9),$AL$9+SQRT(AX805*($AN$9-$AL$9)*($AM$9-$AL$9)),$AN$9-SQRT((1-AX805)*($AN$9-$AL$9)*($AN$9-$AM$9))),$AM$9)</f>
        <v>1.709933576766</v>
      </c>
      <c r="AP805" s="0" t="n">
        <f aca="false">IFERROR(IF(AY805&lt;($AM$10-$AL$10)/($AN$10-$AL$10),$AL$10+SQRT(AY805*($AN$10-$AL$10)*($AM$10-$AL$10)),$AN$10-SQRT((1-AY805)*($AN$10-$AL$10)*($AN$10-$AM$10))),$AM$10)</f>
        <v>0.957924995600673</v>
      </c>
      <c r="AQ805" s="0" t="n">
        <f aca="false">IFERROR(IF(AZ805&lt;($AM$11-$AL$11)/($AN$11-$AL$11),$AL$11+SQRT(AZ805*($AN$11-$AL$11)*($AM$11-$AL$11)),$AN$11-SQRT((1-AZ805)*($AN$11-$AL$11)*($AN$11-$AM$11))),$AM$11)</f>
        <v>0.652487558424249</v>
      </c>
      <c r="AR805" s="0" t="n">
        <f aca="false">SUMPRODUCT((B24:B31&lt;=$B$6)*(C24:C31*AM805+D24:D31*AO805*$B$8*AQ805)/(1+AL805/100)^B24:B31)+C32*AM805*AP805/(1+AL805/100)^$B$6</f>
        <v>8254788.88225757</v>
      </c>
      <c r="AS805" s="0" t="n">
        <f aca="false">SUMPRODUCT((K24:K26&lt;=$B$6)*(L24:L26*AN805+M24:M26*AO805*$B$8*AQ805)/(1+AL805/100)^K24:K26)+L27*AN805*AP805/(1+AL805/100)^$B$6</f>
        <v>8595747.01173379</v>
      </c>
      <c r="AT805" s="0" t="n">
        <f aca="false">AS805-AR805</f>
        <v>340958.129476221</v>
      </c>
      <c r="AU805" s="0" t="n">
        <f aca="true">RAND()</f>
        <v>0.236005631277831</v>
      </c>
      <c r="AV805" s="0" t="n">
        <f aca="true">RAND()</f>
        <v>0.203343081912307</v>
      </c>
      <c r="AW805" s="0" t="n">
        <f aca="true">RAND()</f>
        <v>0.690778723184233</v>
      </c>
      <c r="AX805" s="0" t="n">
        <f aca="true">RAND()</f>
        <v>0.943907646741489</v>
      </c>
      <c r="AY805" s="0" t="n">
        <f aca="true">RAND()</f>
        <v>0.838781206383505</v>
      </c>
      <c r="AZ805" s="0" t="n">
        <f aca="true">RAND()</f>
        <v>0.50708205285739</v>
      </c>
    </row>
    <row r="806" customFormat="false" ht="15" hidden="false" customHeight="false" outlineLevel="0" collapsed="false">
      <c r="AK806" s="0" t="n">
        <v>793</v>
      </c>
      <c r="AL806" s="0" t="n">
        <f aca="false">IFERROR(IF(AU806&lt;($AM$6-$AL$6)/($AN$6-$AL$6),$AL$6+SQRT(AU806*($AN$6-$AL$6)*($AM$6-$AL$6)),$AN$6-SQRT((1-AU806)*($AN$6-$AL$6)*($AN$6-$AM$6))),$AM$6)</f>
        <v>4.48510744566201</v>
      </c>
      <c r="AM806" s="0" t="n">
        <f aca="false">IFERROR(IF(AV806&lt;($AM$7-$AL$7)/($AN$7-$AL$7),$AL$7+SQRT(AV806*($AN$7-$AL$7)*($AM$7-$AL$7)),$AN$7-SQRT((1-AV806)*($AN$7-$AL$7)*($AN$7-$AM$7))),$AM$7)</f>
        <v>1.07263886909279</v>
      </c>
      <c r="AN806" s="0" t="n">
        <f aca="false">IFERROR(IF(AW806&lt;($AM$8-$AL$8)/($AN$8-$AL$8),$AL$8+SQRT(AW806*($AN$8-$AL$8)*($AM$8-$AL$8)),$AN$8-SQRT((1-AW806)*($AN$8-$AL$8)*($AN$8-$AM$8))),$AM$8)</f>
        <v>1.09929949435631</v>
      </c>
      <c r="AO806" s="0" t="n">
        <f aca="false">IFERROR(IF(AX806&lt;($AM$9-$AL$9)/($AN$9-$AL$9),$AL$9+SQRT(AX806*($AN$9-$AL$9)*($AM$9-$AL$9)),$AN$9-SQRT((1-AX806)*($AN$9-$AL$9)*($AN$9-$AM$9))),$AM$9)</f>
        <v>1.71333583340017</v>
      </c>
      <c r="AP806" s="0" t="n">
        <f aca="false">IFERROR(IF(AY806&lt;($AM$10-$AL$10)/($AN$10-$AL$10),$AL$10+SQRT(AY806*($AN$10-$AL$10)*($AM$10-$AL$10)),$AN$10-SQRT((1-AY806)*($AN$10-$AL$10)*($AN$10-$AM$10))),$AM$10)</f>
        <v>0.89839338904203</v>
      </c>
      <c r="AQ806" s="0" t="n">
        <f aca="false">IFERROR(IF(AZ806&lt;($AM$11-$AL$11)/($AN$11-$AL$11),$AL$11+SQRT(AZ806*($AN$11-$AL$11)*($AM$11-$AL$11)),$AN$11-SQRT((1-AZ806)*($AN$11-$AL$11)*($AN$11-$AM$11))),$AM$11)</f>
        <v>0.551031050602631</v>
      </c>
      <c r="AR806" s="0" t="n">
        <f aca="false">SUMPRODUCT((B24:B31&lt;=$B$6)*(C24:C31*AM806+D24:D31*AO806*$B$8*AQ806)/(1+AL806/100)^B24:B31)+C32*AM806*AP806/(1+AL806/100)^$B$6</f>
        <v>8689519.15021124</v>
      </c>
      <c r="AS806" s="0" t="n">
        <f aca="false">SUMPRODUCT((K24:K26&lt;=$B$6)*(L24:L26*AN806+M24:M26*AO806*$B$8*AQ806)/(1+AL806/100)^K24:K26)+L27*AN806*AP806/(1+AL806/100)^$B$6</f>
        <v>9057641.12698538</v>
      </c>
      <c r="AT806" s="0" t="n">
        <f aca="false">AS806-AR806</f>
        <v>368121.976774137</v>
      </c>
      <c r="AU806" s="0" t="n">
        <f aca="true">RAND()</f>
        <v>0.683765772006768</v>
      </c>
      <c r="AV806" s="0" t="n">
        <f aca="true">RAND()</f>
        <v>0.720382482162814</v>
      </c>
      <c r="AW806" s="0" t="n">
        <f aca="true">RAND()</f>
        <v>0.79812762309988</v>
      </c>
      <c r="AX806" s="0" t="n">
        <f aca="true">RAND()</f>
        <v>0.94521577039175</v>
      </c>
      <c r="AY806" s="0" t="n">
        <f aca="true">RAND()</f>
        <v>0.634869169729576</v>
      </c>
      <c r="AZ806" s="0" t="n">
        <f aca="true">RAND()</f>
        <v>0.25721056476188</v>
      </c>
    </row>
    <row r="807" customFormat="false" ht="15" hidden="false" customHeight="false" outlineLevel="0" collapsed="false">
      <c r="AK807" s="0" t="n">
        <v>794</v>
      </c>
      <c r="AL807" s="0" t="n">
        <f aca="false">IFERROR(IF(AU807&lt;($AM$6-$AL$6)/($AN$6-$AL$6),$AL$6+SQRT(AU807*($AN$6-$AL$6)*($AM$6-$AL$6)),$AN$6-SQRT((1-AU807)*($AN$6-$AL$6)*($AN$6-$AM$6))),$AM$6)</f>
        <v>3.24835595989333</v>
      </c>
      <c r="AM807" s="0" t="n">
        <f aca="false">IFERROR(IF(AV807&lt;($AM$7-$AL$7)/($AN$7-$AL$7),$AL$7+SQRT(AV807*($AN$7-$AL$7)*($AM$7-$AL$7)),$AN$7-SQRT((1-AV807)*($AN$7-$AL$7)*($AN$7-$AM$7))),$AM$7)</f>
        <v>1.01100812562661</v>
      </c>
      <c r="AN807" s="0" t="n">
        <f aca="false">IFERROR(IF(AW807&lt;($AM$8-$AL$8)/($AN$8-$AL$8),$AL$8+SQRT(AW807*($AN$8-$AL$8)*($AM$8-$AL$8)),$AN$8-SQRT((1-AW807)*($AN$8-$AL$8)*($AN$8-$AM$8))),$AM$8)</f>
        <v>1.00616569670492</v>
      </c>
      <c r="AO807" s="0" t="n">
        <f aca="false">IFERROR(IF(AX807&lt;($AM$9-$AL$9)/($AN$9-$AL$9),$AL$9+SQRT(AX807*($AN$9-$AL$9)*($AM$9-$AL$9)),$AN$9-SQRT((1-AX807)*($AN$9-$AL$9)*($AN$9-$AM$9))),$AM$9)</f>
        <v>0.984197706595325</v>
      </c>
      <c r="AP807" s="0" t="n">
        <f aca="false">IFERROR(IF(AY807&lt;($AM$10-$AL$10)/($AN$10-$AL$10),$AL$10+SQRT(AY807*($AN$10-$AL$10)*($AM$10-$AL$10)),$AN$10-SQRT((1-AY807)*($AN$10-$AL$10)*($AN$10-$AM$10))),$AM$10)</f>
        <v>0.958523327818942</v>
      </c>
      <c r="AQ807" s="0" t="n">
        <f aca="false">IFERROR(IF(AZ807&lt;($AM$11-$AL$11)/($AN$11-$AL$11),$AL$11+SQRT(AZ807*($AN$11-$AL$11)*($AM$11-$AL$11)),$AN$11-SQRT((1-AZ807)*($AN$11-$AL$11)*($AN$11-$AM$11))),$AM$11)</f>
        <v>0.466408441548118</v>
      </c>
      <c r="AR807" s="0" t="n">
        <f aca="false">SUMPRODUCT((B24:B31&lt;=$B$6)*(C24:C31*AM807+D24:D31*AO807*$B$8*AQ807)/(1+AL807/100)^B24:B31)+C32*AM807*AP807/(1+AL807/100)^$B$6</f>
        <v>8614558.21241461</v>
      </c>
      <c r="AS807" s="0" t="n">
        <f aca="false">SUMPRODUCT((K24:K26&lt;=$B$6)*(L24:L26*AN807+M24:M26*AO807*$B$8*AQ807)/(1+AL807/100)^K24:K26)+L27*AN807*AP807/(1+AL807/100)^$B$6</f>
        <v>8085502.89002818</v>
      </c>
      <c r="AT807" s="0" t="n">
        <f aca="false">AS807-AR807</f>
        <v>-529055.322386423</v>
      </c>
      <c r="AU807" s="0" t="n">
        <f aca="true">RAND()</f>
        <v>0.296258349816605</v>
      </c>
      <c r="AV807" s="0" t="n">
        <f aca="true">RAND()</f>
        <v>0.492292302075484</v>
      </c>
      <c r="AW807" s="0" t="n">
        <f aca="true">RAND()</f>
        <v>0.471509622547575</v>
      </c>
      <c r="AX807" s="0" t="n">
        <f aca="true">RAND()</f>
        <v>0.312596558762897</v>
      </c>
      <c r="AY807" s="0" t="n">
        <f aca="true">RAND()</f>
        <v>0.84097456861663</v>
      </c>
      <c r="AZ807" s="0" t="n">
        <f aca="true">RAND()</f>
        <v>0.113027630279483</v>
      </c>
    </row>
    <row r="808" customFormat="false" ht="15" hidden="false" customHeight="false" outlineLevel="0" collapsed="false">
      <c r="AK808" s="0" t="n">
        <v>795</v>
      </c>
      <c r="AL808" s="0" t="n">
        <f aca="false">IFERROR(IF(AU808&lt;($AM$6-$AL$6)/($AN$6-$AL$6),$AL$6+SQRT(AU808*($AN$6-$AL$6)*($AM$6-$AL$6)),$AN$6-SQRT((1-AU808)*($AN$6-$AL$6)*($AN$6-$AM$6))),$AM$6)</f>
        <v>5.02074545532969</v>
      </c>
      <c r="AM808" s="0" t="n">
        <f aca="false">IFERROR(IF(AV808&lt;($AM$7-$AL$7)/($AN$7-$AL$7),$AL$7+SQRT(AV808*($AN$7-$AL$7)*($AM$7-$AL$7)),$AN$7-SQRT((1-AV808)*($AN$7-$AL$7)*($AN$7-$AM$7))),$AM$7)</f>
        <v>0.90228242762005</v>
      </c>
      <c r="AN808" s="0" t="n">
        <f aca="false">IFERROR(IF(AW808&lt;($AM$8-$AL$8)/($AN$8-$AL$8),$AL$8+SQRT(AW808*($AN$8-$AL$8)*($AM$8-$AL$8)),$AN$8-SQRT((1-AW808)*($AN$8-$AL$8)*($AN$8-$AM$8))),$AM$8)</f>
        <v>0.918398235326736</v>
      </c>
      <c r="AO808" s="0" t="n">
        <f aca="false">IFERROR(IF(AX808&lt;($AM$9-$AL$9)/($AN$9-$AL$9),$AL$9+SQRT(AX808*($AN$9-$AL$9)*($AM$9-$AL$9)),$AN$9-SQRT((1-AX808)*($AN$9-$AL$9)*($AN$9-$AM$9))),$AM$9)</f>
        <v>1.74424761483609</v>
      </c>
      <c r="AP808" s="0" t="n">
        <f aca="false">IFERROR(IF(AY808&lt;($AM$10-$AL$10)/($AN$10-$AL$10),$AL$10+SQRT(AY808*($AN$10-$AL$10)*($AM$10-$AL$10)),$AN$10-SQRT((1-AY808)*($AN$10-$AL$10)*($AN$10-$AM$10))),$AM$10)</f>
        <v>0.736471997924696</v>
      </c>
      <c r="AQ808" s="0" t="n">
        <f aca="false">IFERROR(IF(AZ808&lt;($AM$11-$AL$11)/($AN$11-$AL$11),$AL$11+SQRT(AZ808*($AN$11-$AL$11)*($AM$11-$AL$11)),$AN$11-SQRT((1-AZ808)*($AN$11-$AL$11)*($AN$11-$AM$11))),$AM$11)</f>
        <v>0.488675208479617</v>
      </c>
      <c r="AR808" s="0" t="n">
        <f aca="false">SUMPRODUCT((B24:B31&lt;=$B$6)*(C24:C31*AM808+D24:D31*AO808*$B$8*AQ808)/(1+AL808/100)^B24:B31)+C32*AM808*AP808/(1+AL808/100)^$B$6</f>
        <v>7148868.0372072</v>
      </c>
      <c r="AS808" s="0" t="n">
        <f aca="false">SUMPRODUCT((K24:K26&lt;=$B$6)*(L24:L26*AN808+M24:M26*AO808*$B$8*AQ808)/(1+AL808/100)^K24:K26)+L27*AN808*AP808/(1+AL808/100)^$B$6</f>
        <v>7675556.90606158</v>
      </c>
      <c r="AT808" s="0" t="n">
        <f aca="false">AS808-AR808</f>
        <v>526688.868854378</v>
      </c>
      <c r="AU808" s="0" t="n">
        <f aca="true">RAND()</f>
        <v>0.804127572370095</v>
      </c>
      <c r="AV808" s="0" t="n">
        <f aca="true">RAND()</f>
        <v>0.116241055553898</v>
      </c>
      <c r="AW808" s="0" t="n">
        <f aca="true">RAND()</f>
        <v>0.155757134760946</v>
      </c>
      <c r="AX808" s="0" t="n">
        <f aca="true">RAND()</f>
        <v>0.956393811655313</v>
      </c>
      <c r="AY808" s="0" t="n">
        <f aca="true">RAND()</f>
        <v>0.22367602320999</v>
      </c>
      <c r="AZ808" s="0" t="n">
        <f aca="true">RAND()</f>
        <v>0.145299323652355</v>
      </c>
    </row>
    <row r="809" customFormat="false" ht="15" hidden="false" customHeight="false" outlineLevel="0" collapsed="false">
      <c r="AK809" s="0" t="n">
        <v>796</v>
      </c>
      <c r="AL809" s="0" t="n">
        <f aca="false">IFERROR(IF(AU809&lt;($AM$6-$AL$6)/($AN$6-$AL$6),$AL$6+SQRT(AU809*($AN$6-$AL$6)*($AM$6-$AL$6)),$AN$6-SQRT((1-AU809)*($AN$6-$AL$6)*($AN$6-$AM$6))),$AM$6)</f>
        <v>3.70426504354362</v>
      </c>
      <c r="AM809" s="0" t="n">
        <f aca="false">IFERROR(IF(AV809&lt;($AM$7-$AL$7)/($AN$7-$AL$7),$AL$7+SQRT(AV809*($AN$7-$AL$7)*($AM$7-$AL$7)),$AN$7-SQRT((1-AV809)*($AN$7-$AL$7)*($AN$7-$AM$7))),$AM$7)</f>
        <v>0.939309044461716</v>
      </c>
      <c r="AN809" s="0" t="n">
        <f aca="false">IFERROR(IF(AW809&lt;($AM$8-$AL$8)/($AN$8-$AL$8),$AL$8+SQRT(AW809*($AN$8-$AL$8)*($AM$8-$AL$8)),$AN$8-SQRT((1-AW809)*($AN$8-$AL$8)*($AN$8-$AM$8))),$AM$8)</f>
        <v>0.936478118289831</v>
      </c>
      <c r="AO809" s="0" t="n">
        <f aca="false">IFERROR(IF(AX809&lt;($AM$9-$AL$9)/($AN$9-$AL$9),$AL$9+SQRT(AX809*($AN$9-$AL$9)*($AM$9-$AL$9)),$AN$9-SQRT((1-AX809)*($AN$9-$AL$9)*($AN$9-$AM$9))),$AM$9)</f>
        <v>0.913164784816216</v>
      </c>
      <c r="AP809" s="0" t="n">
        <f aca="false">IFERROR(IF(AY809&lt;($AM$10-$AL$10)/($AN$10-$AL$10),$AL$10+SQRT(AY809*($AN$10-$AL$10)*($AM$10-$AL$10)),$AN$10-SQRT((1-AY809)*($AN$10-$AL$10)*($AN$10-$AM$10))),$AM$10)</f>
        <v>0.620788877228401</v>
      </c>
      <c r="AQ809" s="0" t="n">
        <f aca="false">IFERROR(IF(AZ809&lt;($AM$11-$AL$11)/($AN$11-$AL$11),$AL$11+SQRT(AZ809*($AN$11-$AL$11)*($AM$11-$AL$11)),$AN$11-SQRT((1-AZ809)*($AN$11-$AL$11)*($AN$11-$AM$11))),$AM$11)</f>
        <v>0.886423030096738</v>
      </c>
      <c r="AR809" s="0" t="n">
        <f aca="false">SUMPRODUCT((B24:B31&lt;=$B$6)*(C24:C31*AM809+D24:D31*AO809*$B$8*AQ809)/(1+AL809/100)^B24:B31)+C32*AM809*AP809/(1+AL809/100)^$B$6</f>
        <v>7944774.16877079</v>
      </c>
      <c r="AS809" s="0" t="n">
        <f aca="false">SUMPRODUCT((K24:K26&lt;=$B$6)*(L24:L26*AN809+M24:M26*AO809*$B$8*AQ809)/(1+AL809/100)^K24:K26)+L27*AN809*AP809/(1+AL809/100)^$B$6</f>
        <v>7840150.74988802</v>
      </c>
      <c r="AT809" s="0" t="n">
        <f aca="false">AS809-AR809</f>
        <v>-104623.418882777</v>
      </c>
      <c r="AU809" s="0" t="n">
        <f aca="true">RAND()</f>
        <v>0.456906554839573</v>
      </c>
      <c r="AV809" s="0" t="n">
        <f aca="true">RAND()</f>
        <v>0.21563344298707</v>
      </c>
      <c r="AW809" s="0" t="n">
        <f aca="true">RAND()</f>
        <v>0.206958630799256</v>
      </c>
      <c r="AX809" s="0" t="n">
        <f aca="true">RAND()</f>
        <v>0.22760685254964</v>
      </c>
      <c r="AY809" s="0" t="n">
        <f aca="true">RAND()</f>
        <v>0.0583598114483906</v>
      </c>
      <c r="AZ809" s="0" t="n">
        <f aca="true">RAND()</f>
        <v>0.947348048602422</v>
      </c>
    </row>
    <row r="810" customFormat="false" ht="15" hidden="false" customHeight="false" outlineLevel="0" collapsed="false">
      <c r="AK810" s="0" t="n">
        <v>797</v>
      </c>
      <c r="AL810" s="0" t="n">
        <f aca="false">IFERROR(IF(AU810&lt;($AM$6-$AL$6)/($AN$6-$AL$6),$AL$6+SQRT(AU810*($AN$6-$AL$6)*($AM$6-$AL$6)),$AN$6-SQRT((1-AU810)*($AN$6-$AL$6)*($AN$6-$AM$6))),$AM$6)</f>
        <v>5.04420048435349</v>
      </c>
      <c r="AM810" s="0" t="n">
        <f aca="false">IFERROR(IF(AV810&lt;($AM$7-$AL$7)/($AN$7-$AL$7),$AL$7+SQRT(AV810*($AN$7-$AL$7)*($AM$7-$AL$7)),$AN$7-SQRT((1-AV810)*($AN$7-$AL$7)*($AN$7-$AM$7))),$AM$7)</f>
        <v>0.947860897562098</v>
      </c>
      <c r="AN810" s="0" t="n">
        <f aca="false">IFERROR(IF(AW810&lt;($AM$8-$AL$8)/($AN$8-$AL$8),$AL$8+SQRT(AW810*($AN$8-$AL$8)*($AM$8-$AL$8)),$AN$8-SQRT((1-AW810)*($AN$8-$AL$8)*($AN$8-$AM$8))),$AM$8)</f>
        <v>0.95246093654901</v>
      </c>
      <c r="AO810" s="0" t="n">
        <f aca="false">IFERROR(IF(AX810&lt;($AM$9-$AL$9)/($AN$9-$AL$9),$AL$9+SQRT(AX810*($AN$9-$AL$9)*($AM$9-$AL$9)),$AN$9-SQRT((1-AX810)*($AN$9-$AL$9)*($AN$9-$AM$9))),$AM$9)</f>
        <v>1.28423310810531</v>
      </c>
      <c r="AP810" s="0" t="n">
        <f aca="false">IFERROR(IF(AY810&lt;($AM$10-$AL$10)/($AN$10-$AL$10),$AL$10+SQRT(AY810*($AN$10-$AL$10)*($AM$10-$AL$10)),$AN$10-SQRT((1-AY810)*($AN$10-$AL$10)*($AN$10-$AM$10))),$AM$10)</f>
        <v>0.915027244340409</v>
      </c>
      <c r="AQ810" s="0" t="n">
        <f aca="false">IFERROR(IF(AZ810&lt;($AM$11-$AL$11)/($AN$11-$AL$11),$AL$11+SQRT(AZ810*($AN$11-$AL$11)*($AM$11-$AL$11)),$AN$11-SQRT((1-AZ810)*($AN$11-$AL$11)*($AN$11-$AM$11))),$AM$11)</f>
        <v>0.739656129106167</v>
      </c>
      <c r="AR810" s="0" t="n">
        <f aca="false">SUMPRODUCT((B24:B31&lt;=$B$6)*(C24:C31*AM810+D24:D31*AO810*$B$8*AQ810)/(1+AL810/100)^B24:B31)+C32*AM810*AP810/(1+AL810/100)^$B$6</f>
        <v>7503473.34275557</v>
      </c>
      <c r="AS810" s="0" t="n">
        <f aca="false">SUMPRODUCT((K24:K26&lt;=$B$6)*(L24:L26*AN810+M24:M26*AO810*$B$8*AQ810)/(1+AL810/100)^K24:K26)+L27*AN810*AP810/(1+AL810/100)^$B$6</f>
        <v>7884158.46685038</v>
      </c>
      <c r="AT810" s="0" t="n">
        <f aca="false">AS810-AR810</f>
        <v>380685.124094806</v>
      </c>
      <c r="AU810" s="0" t="n">
        <f aca="true">RAND()</f>
        <v>0.808742412729844</v>
      </c>
      <c r="AV810" s="0" t="n">
        <f aca="true">RAND()</f>
        <v>0.242920500309657</v>
      </c>
      <c r="AW810" s="0" t="n">
        <f aca="true">RAND()</f>
        <v>0.258270413037792</v>
      </c>
      <c r="AX810" s="0" t="n">
        <f aca="true">RAND()</f>
        <v>0.658451837644939</v>
      </c>
      <c r="AY810" s="0" t="n">
        <f aca="true">RAND()</f>
        <v>0.688990454179173</v>
      </c>
      <c r="AZ810" s="0" t="n">
        <f aca="true">RAND()</f>
        <v>0.723351301583736</v>
      </c>
    </row>
    <row r="811" customFormat="false" ht="15" hidden="false" customHeight="false" outlineLevel="0" collapsed="false">
      <c r="AK811" s="0" t="n">
        <v>798</v>
      </c>
      <c r="AL811" s="0" t="n">
        <f aca="false">IFERROR(IF(AU811&lt;($AM$6-$AL$6)/($AN$6-$AL$6),$AL$6+SQRT(AU811*($AN$6-$AL$6)*($AM$6-$AL$6)),$AN$6-SQRT((1-AU811)*($AN$6-$AL$6)*($AN$6-$AM$6))),$AM$6)</f>
        <v>4.59912931680007</v>
      </c>
      <c r="AM811" s="0" t="n">
        <f aca="false">IFERROR(IF(AV811&lt;($AM$7-$AL$7)/($AN$7-$AL$7),$AL$7+SQRT(AV811*($AN$7-$AL$7)*($AM$7-$AL$7)),$AN$7-SQRT((1-AV811)*($AN$7-$AL$7)*($AN$7-$AM$7))),$AM$7)</f>
        <v>1.05045330276236</v>
      </c>
      <c r="AN811" s="0" t="n">
        <f aca="false">IFERROR(IF(AW811&lt;($AM$8-$AL$8)/($AN$8-$AL$8),$AL$8+SQRT(AW811*($AN$8-$AL$8)*($AM$8-$AL$8)),$AN$8-SQRT((1-AW811)*($AN$8-$AL$8)*($AN$8-$AM$8))),$AM$8)</f>
        <v>0.956428205096114</v>
      </c>
      <c r="AO811" s="0" t="n">
        <f aca="false">IFERROR(IF(AX811&lt;($AM$9-$AL$9)/($AN$9-$AL$9),$AL$9+SQRT(AX811*($AN$9-$AL$9)*($AM$9-$AL$9)),$AN$9-SQRT((1-AX811)*($AN$9-$AL$9)*($AN$9-$AM$9))),$AM$9)</f>
        <v>0.860001452695118</v>
      </c>
      <c r="AP811" s="0" t="n">
        <f aca="false">IFERROR(IF(AY811&lt;($AM$10-$AL$10)/($AN$10-$AL$10),$AL$10+SQRT(AY811*($AN$10-$AL$10)*($AM$10-$AL$10)),$AN$10-SQRT((1-AY811)*($AN$10-$AL$10)*($AN$10-$AM$10))),$AM$10)</f>
        <v>0.913847987177679</v>
      </c>
      <c r="AQ811" s="0" t="n">
        <f aca="false">IFERROR(IF(AZ811&lt;($AM$11-$AL$11)/($AN$11-$AL$11),$AL$11+SQRT(AZ811*($AN$11-$AL$11)*($AM$11-$AL$11)),$AN$11-SQRT((1-AZ811)*($AN$11-$AL$11)*($AN$11-$AM$11))),$AM$11)</f>
        <v>0.691409951834982</v>
      </c>
      <c r="AR811" s="0" t="n">
        <f aca="false">SUMPRODUCT((B24:B31&lt;=$B$6)*(C24:C31*AM811+D24:D31*AO811*$B$8*AQ811)/(1+AL811/100)^B24:B31)+C32*AM811*AP811/(1+AL811/100)^$B$6</f>
        <v>8379041.17833113</v>
      </c>
      <c r="AS811" s="0" t="n">
        <f aca="false">SUMPRODUCT((K24:K26&lt;=$B$6)*(L24:L26*AN811+M24:M26*AO811*$B$8*AQ811)/(1+AL811/100)^K24:K26)+L27*AN811*AP811/(1+AL811/100)^$B$6</f>
        <v>7861596.13559259</v>
      </c>
      <c r="AT811" s="0" t="n">
        <f aca="false">AS811-AR811</f>
        <v>-517445.042738537</v>
      </c>
      <c r="AU811" s="0" t="n">
        <f aca="true">RAND()</f>
        <v>0.711790998127554</v>
      </c>
      <c r="AV811" s="0" t="n">
        <f aca="true">RAND()</f>
        <v>0.646054361080442</v>
      </c>
      <c r="AW811" s="0" t="n">
        <f aca="true">RAND()</f>
        <v>0.271886481662132</v>
      </c>
      <c r="AX811" s="0" t="n">
        <f aca="true">RAND()</f>
        <v>0.172801394590127</v>
      </c>
      <c r="AY811" s="0" t="n">
        <f aca="true">RAND()</f>
        <v>0.685080625964064</v>
      </c>
      <c r="AZ811" s="0" t="n">
        <f aca="true">RAND()</f>
        <v>0.611315029279639</v>
      </c>
    </row>
    <row r="812" customFormat="false" ht="15" hidden="false" customHeight="false" outlineLevel="0" collapsed="false">
      <c r="AK812" s="0" t="n">
        <v>799</v>
      </c>
      <c r="AL812" s="0" t="n">
        <f aca="false">IFERROR(IF(AU812&lt;($AM$6-$AL$6)/($AN$6-$AL$6),$AL$6+SQRT(AU812*($AN$6-$AL$6)*($AM$6-$AL$6)),$AN$6-SQRT((1-AU812)*($AN$6-$AL$6)*($AN$6-$AM$6))),$AM$6)</f>
        <v>6.46877612069559</v>
      </c>
      <c r="AM812" s="0" t="n">
        <f aca="false">IFERROR(IF(AV812&lt;($AM$7-$AL$7)/($AN$7-$AL$7),$AL$7+SQRT(AV812*($AN$7-$AL$7)*($AM$7-$AL$7)),$AN$7-SQRT((1-AV812)*($AN$7-$AL$7)*($AN$7-$AM$7))),$AM$7)</f>
        <v>1.14426652984278</v>
      </c>
      <c r="AN812" s="0" t="n">
        <f aca="false">IFERROR(IF(AW812&lt;($AM$8-$AL$8)/($AN$8-$AL$8),$AL$8+SQRT(AW812*($AN$8-$AL$8)*($AM$8-$AL$8)),$AN$8-SQRT((1-AW812)*($AN$8-$AL$8)*($AN$8-$AM$8))),$AM$8)</f>
        <v>1.01972375508461</v>
      </c>
      <c r="AO812" s="0" t="n">
        <f aca="false">IFERROR(IF(AX812&lt;($AM$9-$AL$9)/($AN$9-$AL$9),$AL$9+SQRT(AX812*($AN$9-$AL$9)*($AM$9-$AL$9)),$AN$9-SQRT((1-AX812)*($AN$9-$AL$9)*($AN$9-$AM$9))),$AM$9)</f>
        <v>0.990418648080357</v>
      </c>
      <c r="AP812" s="0" t="n">
        <f aca="false">IFERROR(IF(AY812&lt;($AM$10-$AL$10)/($AN$10-$AL$10),$AL$10+SQRT(AY812*($AN$10-$AL$10)*($AM$10-$AL$10)),$AN$10-SQRT((1-AY812)*($AN$10-$AL$10)*($AN$10-$AM$10))),$AM$10)</f>
        <v>0.990153495086746</v>
      </c>
      <c r="AQ812" s="0" t="n">
        <f aca="false">IFERROR(IF(AZ812&lt;($AM$11-$AL$11)/($AN$11-$AL$11),$AL$11+SQRT(AZ812*($AN$11-$AL$11)*($AM$11-$AL$11)),$AN$11-SQRT((1-AZ812)*($AN$11-$AL$11)*($AN$11-$AM$11))),$AM$11)</f>
        <v>0.419737759543718</v>
      </c>
      <c r="AR812" s="0" t="n">
        <f aca="false">SUMPRODUCT((B24:B31&lt;=$B$6)*(C24:C31*AM812+D24:D31*AO812*$B$8*AQ812)/(1+AL812/100)^B24:B31)+C32*AM812*AP812/(1+AL812/100)^$B$6</f>
        <v>8387471.10089278</v>
      </c>
      <c r="AS812" s="0" t="n">
        <f aca="false">SUMPRODUCT((K24:K26&lt;=$B$6)*(L24:L26*AN812+M24:M26*AO812*$B$8*AQ812)/(1+AL812/100)^K24:K26)+L27*AN812*AP812/(1+AL812/100)^$B$6</f>
        <v>8449994.4187989</v>
      </c>
      <c r="AT812" s="0" t="n">
        <f aca="false">AS812-AR812</f>
        <v>62523.3179061189</v>
      </c>
      <c r="AU812" s="0" t="n">
        <f aca="true">RAND()</f>
        <v>0.985890059502839</v>
      </c>
      <c r="AV812" s="0" t="n">
        <f aca="true">RAND()</f>
        <v>0.900626073675655</v>
      </c>
      <c r="AW812" s="0" t="n">
        <f aca="true">RAND()</f>
        <v>0.528647564690388</v>
      </c>
      <c r="AX812" s="0" t="n">
        <f aca="true">RAND()</f>
        <v>0.320680600513287</v>
      </c>
      <c r="AY812" s="0" t="n">
        <f aca="true">RAND()</f>
        <v>0.961001794983011</v>
      </c>
      <c r="AZ812" s="0" t="n">
        <f aca="true">RAND()</f>
        <v>0.0585189022879561</v>
      </c>
    </row>
    <row r="813" customFormat="false" ht="15" hidden="false" customHeight="false" outlineLevel="0" collapsed="false">
      <c r="AK813" s="0" t="n">
        <v>800</v>
      </c>
      <c r="AL813" s="0" t="n">
        <f aca="false">IFERROR(IF(AU813&lt;($AM$6-$AL$6)/($AN$6-$AL$6),$AL$6+SQRT(AU813*($AN$6-$AL$6)*($AM$6-$AL$6)),$AN$6-SQRT((1-AU813)*($AN$6-$AL$6)*($AN$6-$AM$6))),$AM$6)</f>
        <v>2.76085050770049</v>
      </c>
      <c r="AM813" s="0" t="n">
        <f aca="false">IFERROR(IF(AV813&lt;($AM$7-$AL$7)/($AN$7-$AL$7),$AL$7+SQRT(AV813*($AN$7-$AL$7)*($AM$7-$AL$7)),$AN$7-SQRT((1-AV813)*($AN$7-$AL$7)*($AN$7-$AM$7))),$AM$7)</f>
        <v>1.07356651475799</v>
      </c>
      <c r="AN813" s="0" t="n">
        <f aca="false">IFERROR(IF(AW813&lt;($AM$8-$AL$8)/($AN$8-$AL$8),$AL$8+SQRT(AW813*($AN$8-$AL$8)*($AM$8-$AL$8)),$AN$8-SQRT((1-AW813)*($AN$8-$AL$8)*($AN$8-$AM$8))),$AM$8)</f>
        <v>0.879998528174078</v>
      </c>
      <c r="AO813" s="0" t="n">
        <f aca="false">IFERROR(IF(AX813&lt;($AM$9-$AL$9)/($AN$9-$AL$9),$AL$9+SQRT(AX813*($AN$9-$AL$9)*($AM$9-$AL$9)),$AN$9-SQRT((1-AX813)*($AN$9-$AL$9)*($AN$9-$AM$9))),$AM$9)</f>
        <v>1.20782372153689</v>
      </c>
      <c r="AP813" s="0" t="n">
        <f aca="false">IFERROR(IF(AY813&lt;($AM$10-$AL$10)/($AN$10-$AL$10),$AL$10+SQRT(AY813*($AN$10-$AL$10)*($AM$10-$AL$10)),$AN$10-SQRT((1-AY813)*($AN$10-$AL$10)*($AN$10-$AM$10))),$AM$10)</f>
        <v>0.88820158527221</v>
      </c>
      <c r="AQ813" s="0" t="n">
        <f aca="false">IFERROR(IF(AZ813&lt;($AM$11-$AL$11)/($AN$11-$AL$11),$AL$11+SQRT(AZ813*($AN$11-$AL$11)*($AM$11-$AL$11)),$AN$11-SQRT((1-AZ813)*($AN$11-$AL$11)*($AN$11-$AM$11))),$AM$11)</f>
        <v>0.697278479753472</v>
      </c>
      <c r="AR813" s="0" t="n">
        <f aca="false">SUMPRODUCT((B24:B31&lt;=$B$6)*(C24:C31*AM813+D24:D31*AO813*$B$8*AQ813)/(1+AL813/100)^B24:B31)+C32*AM813*AP813/(1+AL813/100)^$B$6</f>
        <v>9536356.44255048</v>
      </c>
      <c r="AS813" s="0" t="n">
        <f aca="false">SUMPRODUCT((K24:K26&lt;=$B$6)*(L24:L26*AN813+M24:M26*AO813*$B$8*AQ813)/(1+AL813/100)^K24:K26)+L27*AN813*AP813/(1+AL813/100)^$B$6</f>
        <v>7120745.69152382</v>
      </c>
      <c r="AT813" s="0" t="n">
        <f aca="false">AS813-AR813</f>
        <v>-2415610.75102666</v>
      </c>
      <c r="AU813" s="0" t="n">
        <f aca="true">RAND()</f>
        <v>0.115778699013619</v>
      </c>
      <c r="AV813" s="0" t="n">
        <f aca="true">RAND()</f>
        <v>0.723299780314303</v>
      </c>
      <c r="AW813" s="0" t="n">
        <f aca="true">RAND()</f>
        <v>0.0711084945557632</v>
      </c>
      <c r="AX813" s="0" t="n">
        <f aca="true">RAND()</f>
        <v>0.581637829226892</v>
      </c>
      <c r="AY813" s="0" t="n">
        <f aca="true">RAND()</f>
        <v>0.602801883231428</v>
      </c>
      <c r="AZ813" s="0" t="n">
        <f aca="true">RAND()</f>
        <v>0.62595788236584</v>
      </c>
    </row>
    <row r="814" customFormat="false" ht="15" hidden="false" customHeight="false" outlineLevel="0" collapsed="false">
      <c r="AK814" s="0" t="n">
        <v>801</v>
      </c>
      <c r="AL814" s="0" t="n">
        <f aca="false">IFERROR(IF(AU814&lt;($AM$6-$AL$6)/($AN$6-$AL$6),$AL$6+SQRT(AU814*($AN$6-$AL$6)*($AM$6-$AL$6)),$AN$6-SQRT((1-AU814)*($AN$6-$AL$6)*($AN$6-$AM$6))),$AM$6)</f>
        <v>3.2051323528671</v>
      </c>
      <c r="AM814" s="0" t="n">
        <f aca="false">IFERROR(IF(AV814&lt;($AM$7-$AL$7)/($AN$7-$AL$7),$AL$7+SQRT(AV814*($AN$7-$AL$7)*($AM$7-$AL$7)),$AN$7-SQRT((1-AV814)*($AN$7-$AL$7)*($AN$7-$AM$7))),$AM$7)</f>
        <v>1.1859450092243</v>
      </c>
      <c r="AN814" s="0" t="n">
        <f aca="false">IFERROR(IF(AW814&lt;($AM$8-$AL$8)/($AN$8-$AL$8),$AL$8+SQRT(AW814*($AN$8-$AL$8)*($AM$8-$AL$8)),$AN$8-SQRT((1-AW814)*($AN$8-$AL$8)*($AN$8-$AM$8))),$AM$8)</f>
        <v>0.903874705045451</v>
      </c>
      <c r="AO814" s="0" t="n">
        <f aca="false">IFERROR(IF(AX814&lt;($AM$9-$AL$9)/($AN$9-$AL$9),$AL$9+SQRT(AX814*($AN$9-$AL$9)*($AM$9-$AL$9)),$AN$9-SQRT((1-AX814)*($AN$9-$AL$9)*($AN$9-$AM$9))),$AM$9)</f>
        <v>0.8091480290747</v>
      </c>
      <c r="AP814" s="0" t="n">
        <f aca="false">IFERROR(IF(AY814&lt;($AM$10-$AL$10)/($AN$10-$AL$10),$AL$10+SQRT(AY814*($AN$10-$AL$10)*($AM$10-$AL$10)),$AN$10-SQRT((1-AY814)*($AN$10-$AL$10)*($AN$10-$AM$10))),$AM$10)</f>
        <v>0.953251930984458</v>
      </c>
      <c r="AQ814" s="0" t="n">
        <f aca="false">IFERROR(IF(AZ814&lt;($AM$11-$AL$11)/($AN$11-$AL$11),$AL$11+SQRT(AZ814*($AN$11-$AL$11)*($AM$11-$AL$11)),$AN$11-SQRT((1-AZ814)*($AN$11-$AL$11)*($AN$11-$AM$11))),$AM$11)</f>
        <v>0.456590422849773</v>
      </c>
      <c r="AR814" s="0" t="n">
        <f aca="false">SUMPRODUCT((B24:B31&lt;=$B$6)*(C24:C31*AM814+D24:D31*AO814*$B$8*AQ814)/(1+AL814/100)^B24:B31)+C32*AM814*AP814/(1+AL814/100)^$B$6</f>
        <v>10079296.8461591</v>
      </c>
      <c r="AS814" s="0" t="n">
        <f aca="false">SUMPRODUCT((K24:K26&lt;=$B$6)*(L24:L26*AN814+M24:M26*AO814*$B$8*AQ814)/(1+AL814/100)^K24:K26)+L27*AN814*AP814/(1+AL814/100)^$B$6</f>
        <v>7257290.3618091</v>
      </c>
      <c r="AT814" s="0" t="n">
        <f aca="false">AS814-AR814</f>
        <v>-2822006.48435004</v>
      </c>
      <c r="AU814" s="0" t="n">
        <f aca="true">RAND()</f>
        <v>0.279948977037199</v>
      </c>
      <c r="AV814" s="0" t="n">
        <f aca="true">RAND()</f>
        <v>0.963528516948665</v>
      </c>
      <c r="AW814" s="0" t="n">
        <f aca="true">RAND()</f>
        <v>0.11988838164755</v>
      </c>
      <c r="AX814" s="0" t="n">
        <f aca="true">RAND()</f>
        <v>0.127430005174362</v>
      </c>
      <c r="AY814" s="0" t="n">
        <f aca="true">RAND()</f>
        <v>0.821749251764558</v>
      </c>
      <c r="AZ814" s="0" t="n">
        <f aca="true">RAND()</f>
        <v>0.100083920523554</v>
      </c>
    </row>
    <row r="815" customFormat="false" ht="15" hidden="false" customHeight="false" outlineLevel="0" collapsed="false">
      <c r="AK815" s="0" t="n">
        <v>802</v>
      </c>
      <c r="AL815" s="0" t="n">
        <f aca="false">IFERROR(IF(AU815&lt;($AM$6-$AL$6)/($AN$6-$AL$6),$AL$6+SQRT(AU815*($AN$6-$AL$6)*($AM$6-$AL$6)),$AN$6-SQRT((1-AU815)*($AN$6-$AL$6)*($AN$6-$AM$6))),$AM$6)</f>
        <v>2.8122193577223</v>
      </c>
      <c r="AM815" s="0" t="n">
        <f aca="false">IFERROR(IF(AV815&lt;($AM$7-$AL$7)/($AN$7-$AL$7),$AL$7+SQRT(AV815*($AN$7-$AL$7)*($AM$7-$AL$7)),$AN$7-SQRT((1-AV815)*($AN$7-$AL$7)*($AN$7-$AM$7))),$AM$7)</f>
        <v>1.07614237763828</v>
      </c>
      <c r="AN815" s="0" t="n">
        <f aca="false">IFERROR(IF(AW815&lt;($AM$8-$AL$8)/($AN$8-$AL$8),$AL$8+SQRT(AW815*($AN$8-$AL$8)*($AM$8-$AL$8)),$AN$8-SQRT((1-AW815)*($AN$8-$AL$8)*($AN$8-$AM$8))),$AM$8)</f>
        <v>1.04293548323238</v>
      </c>
      <c r="AO815" s="0" t="n">
        <f aca="false">IFERROR(IF(AX815&lt;($AM$9-$AL$9)/($AN$9-$AL$9),$AL$9+SQRT(AX815*($AN$9-$AL$9)*($AM$9-$AL$9)),$AN$9-SQRT((1-AX815)*($AN$9-$AL$9)*($AN$9-$AM$9))),$AM$9)</f>
        <v>1.44560760559553</v>
      </c>
      <c r="AP815" s="0" t="n">
        <f aca="false">IFERROR(IF(AY815&lt;($AM$10-$AL$10)/($AN$10-$AL$10),$AL$10+SQRT(AY815*($AN$10-$AL$10)*($AM$10-$AL$10)),$AN$10-SQRT((1-AY815)*($AN$10-$AL$10)*($AN$10-$AM$10))),$AM$10)</f>
        <v>0.841765209574935</v>
      </c>
      <c r="AQ815" s="0" t="n">
        <f aca="false">IFERROR(IF(AZ815&lt;($AM$11-$AL$11)/($AN$11-$AL$11),$AL$11+SQRT(AZ815*($AN$11-$AL$11)*($AM$11-$AL$11)),$AN$11-SQRT((1-AZ815)*($AN$11-$AL$11)*($AN$11-$AM$11))),$AM$11)</f>
        <v>0.708329821380944</v>
      </c>
      <c r="AR815" s="0" t="n">
        <f aca="false">SUMPRODUCT((B24:B31&lt;=$B$6)*(C24:C31*AM815+D24:D31*AO815*$B$8*AQ815)/(1+AL815/100)^B24:B31)+C32*AM815*AP815/(1+AL815/100)^$B$6</f>
        <v>9593301.49760496</v>
      </c>
      <c r="AS815" s="0" t="n">
        <f aca="false">SUMPRODUCT((K24:K26&lt;=$B$6)*(L24:L26*AN815+M24:M26*AO815*$B$8*AQ815)/(1+AL815/100)^K24:K26)+L27*AN815*AP815/(1+AL815/100)^$B$6</f>
        <v>8493328.86061415</v>
      </c>
      <c r="AT815" s="0" t="n">
        <f aca="false">AS815-AR815</f>
        <v>-1099972.63699081</v>
      </c>
      <c r="AU815" s="0" t="n">
        <f aca="true">RAND()</f>
        <v>0.131940057011765</v>
      </c>
      <c r="AV815" s="0" t="n">
        <f aca="true">RAND()</f>
        <v>0.731320241304276</v>
      </c>
      <c r="AW815" s="0" t="n">
        <f aca="true">RAND()</f>
        <v>0.618882541295925</v>
      </c>
      <c r="AX815" s="0" t="n">
        <f aca="true">RAND()</f>
        <v>0.79509938201765</v>
      </c>
      <c r="AY815" s="0" t="n">
        <f aca="true">RAND()</f>
        <v>0.467213833903196</v>
      </c>
      <c r="AZ815" s="0" t="n">
        <f aca="true">RAND()</f>
        <v>0.652769415936032</v>
      </c>
    </row>
    <row r="816" customFormat="false" ht="15" hidden="false" customHeight="false" outlineLevel="0" collapsed="false">
      <c r="AK816" s="0" t="n">
        <v>803</v>
      </c>
      <c r="AL816" s="0" t="n">
        <f aca="false">IFERROR(IF(AU816&lt;($AM$6-$AL$6)/($AN$6-$AL$6),$AL$6+SQRT(AU816*($AN$6-$AL$6)*($AM$6-$AL$6)),$AN$6-SQRT((1-AU816)*($AN$6-$AL$6)*($AN$6-$AM$6))),$AM$6)</f>
        <v>3.53649503036058</v>
      </c>
      <c r="AM816" s="0" t="n">
        <f aca="false">IFERROR(IF(AV816&lt;($AM$7-$AL$7)/($AN$7-$AL$7),$AL$7+SQRT(AV816*($AN$7-$AL$7)*($AM$7-$AL$7)),$AN$7-SQRT((1-AV816)*($AN$7-$AL$7)*($AN$7-$AM$7))),$AM$7)</f>
        <v>0.884022367179733</v>
      </c>
      <c r="AN816" s="0" t="n">
        <f aca="false">IFERROR(IF(AW816&lt;($AM$8-$AL$8)/($AN$8-$AL$8),$AL$8+SQRT(AW816*($AN$8-$AL$8)*($AM$8-$AL$8)),$AN$8-SQRT((1-AW816)*($AN$8-$AL$8)*($AN$8-$AM$8))),$AM$8)</f>
        <v>1.14630926884209</v>
      </c>
      <c r="AO816" s="0" t="n">
        <f aca="false">IFERROR(IF(AX816&lt;($AM$9-$AL$9)/($AN$9-$AL$9),$AL$9+SQRT(AX816*($AN$9-$AL$9)*($AM$9-$AL$9)),$AN$9-SQRT((1-AX816)*($AN$9-$AL$9)*($AN$9-$AM$9))),$AM$9)</f>
        <v>1.47025367410232</v>
      </c>
      <c r="AP816" s="0" t="n">
        <f aca="false">IFERROR(IF(AY816&lt;($AM$10-$AL$10)/($AN$10-$AL$10),$AL$10+SQRT(AY816*($AN$10-$AL$10)*($AM$10-$AL$10)),$AN$10-SQRT((1-AY816)*($AN$10-$AL$10)*($AN$10-$AM$10))),$AM$10)</f>
        <v>0.785237177325434</v>
      </c>
      <c r="AQ816" s="0" t="n">
        <f aca="false">IFERROR(IF(AZ816&lt;($AM$11-$AL$11)/($AN$11-$AL$11),$AL$11+SQRT(AZ816*($AN$11-$AL$11)*($AM$11-$AL$11)),$AN$11-SQRT((1-AZ816)*($AN$11-$AL$11)*($AN$11-$AM$11))),$AM$11)</f>
        <v>0.721786290805556</v>
      </c>
      <c r="AR816" s="0" t="n">
        <f aca="false">SUMPRODUCT((B24:B31&lt;=$B$6)*(C24:C31*AM816+D24:D31*AO816*$B$8*AQ816)/(1+AL816/100)^B24:B31)+C32*AM816*AP816/(1+AL816/100)^$B$6</f>
        <v>7619639.09769398</v>
      </c>
      <c r="AS816" s="0" t="n">
        <f aca="false">SUMPRODUCT((K24:K26&lt;=$B$6)*(L24:L26*AN816+M24:M26*AO816*$B$8*AQ816)/(1+AL816/100)^K24:K26)+L27*AN816*AP816/(1+AL816/100)^$B$6</f>
        <v>9456983.2888314</v>
      </c>
      <c r="AT816" s="0" t="n">
        <f aca="false">AS816-AR816</f>
        <v>1837344.19113742</v>
      </c>
      <c r="AU816" s="0" t="n">
        <f aca="true">RAND()</f>
        <v>0.400206666264153</v>
      </c>
      <c r="AV816" s="0" t="n">
        <f aca="true">RAND()</f>
        <v>0.0784417576276202</v>
      </c>
      <c r="AW816" s="0" t="n">
        <f aca="true">RAND()</f>
        <v>0.904428731306122</v>
      </c>
      <c r="AX816" s="0" t="n">
        <f aca="true">RAND()</f>
        <v>0.812912553465275</v>
      </c>
      <c r="AY816" s="0" t="n">
        <f aca="true">RAND()</f>
        <v>0.325440989314325</v>
      </c>
      <c r="AZ816" s="0" t="n">
        <f aca="true">RAND()</f>
        <v>0.684069926597017</v>
      </c>
    </row>
    <row r="817" customFormat="false" ht="15" hidden="false" customHeight="false" outlineLevel="0" collapsed="false">
      <c r="AK817" s="0" t="n">
        <v>804</v>
      </c>
      <c r="AL817" s="0" t="n">
        <f aca="false">IFERROR(IF(AU817&lt;($AM$6-$AL$6)/($AN$6-$AL$6),$AL$6+SQRT(AU817*($AN$6-$AL$6)*($AM$6-$AL$6)),$AN$6-SQRT((1-AU817)*($AN$6-$AL$6)*($AN$6-$AM$6))),$AM$6)</f>
        <v>4.52005448221331</v>
      </c>
      <c r="AM817" s="0" t="n">
        <f aca="false">IFERROR(IF(AV817&lt;($AM$7-$AL$7)/($AN$7-$AL$7),$AL$7+SQRT(AV817*($AN$7-$AL$7)*($AM$7-$AL$7)),$AN$7-SQRT((1-AV817)*($AN$7-$AL$7)*($AN$7-$AM$7))),$AM$7)</f>
        <v>1.20970495251907</v>
      </c>
      <c r="AN817" s="0" t="n">
        <f aca="false">IFERROR(IF(AW817&lt;($AM$8-$AL$8)/($AN$8-$AL$8),$AL$8+SQRT(AW817*($AN$8-$AL$8)*($AM$8-$AL$8)),$AN$8-SQRT((1-AW817)*($AN$8-$AL$8)*($AN$8-$AM$8))),$AM$8)</f>
        <v>1.20939614584843</v>
      </c>
      <c r="AO817" s="0" t="n">
        <f aca="false">IFERROR(IF(AX817&lt;($AM$9-$AL$9)/($AN$9-$AL$9),$AL$9+SQRT(AX817*($AN$9-$AL$9)*($AM$9-$AL$9)),$AN$9-SQRT((1-AX817)*($AN$9-$AL$9)*($AN$9-$AM$9))),$AM$9)</f>
        <v>1.36384648585949</v>
      </c>
      <c r="AP817" s="0" t="n">
        <f aca="false">IFERROR(IF(AY817&lt;($AM$10-$AL$10)/($AN$10-$AL$10),$AL$10+SQRT(AY817*($AN$10-$AL$10)*($AM$10-$AL$10)),$AN$10-SQRT((1-AY817)*($AN$10-$AL$10)*($AN$10-$AM$10))),$AM$10)</f>
        <v>0.926727011974894</v>
      </c>
      <c r="AQ817" s="0" t="n">
        <f aca="false">IFERROR(IF(AZ817&lt;($AM$11-$AL$11)/($AN$11-$AL$11),$AL$11+SQRT(AZ817*($AN$11-$AL$11)*($AM$11-$AL$11)),$AN$11-SQRT((1-AZ817)*($AN$11-$AL$11)*($AN$11-$AM$11))),$AM$11)</f>
        <v>0.428048057986078</v>
      </c>
      <c r="AR817" s="0" t="n">
        <f aca="false">SUMPRODUCT((B24:B31&lt;=$B$6)*(C24:C31*AM817+D24:D31*AO817*$B$8*AQ817)/(1+AL817/100)^B24:B31)+C32*AM817*AP817/(1+AL817/100)^$B$6</f>
        <v>9659332.65513125</v>
      </c>
      <c r="AS817" s="0" t="n">
        <f aca="false">SUMPRODUCT((K24:K26&lt;=$B$6)*(L24:L26*AN817+M24:M26*AO817*$B$8*AQ817)/(1+AL817/100)^K24:K26)+L27*AN817*AP817/(1+AL817/100)^$B$6</f>
        <v>9911072.25826937</v>
      </c>
      <c r="AT817" s="0" t="n">
        <f aca="false">AS817-AR817</f>
        <v>251739.603138128</v>
      </c>
      <c r="AU817" s="0" t="n">
        <f aca="true">RAND()</f>
        <v>0.692493511440486</v>
      </c>
      <c r="AV817" s="0" t="n">
        <f aca="true">RAND()</f>
        <v>0.985567192431197</v>
      </c>
      <c r="AW817" s="0" t="n">
        <f aca="true">RAND()</f>
        <v>0.985345129138115</v>
      </c>
      <c r="AX817" s="0" t="n">
        <f aca="true">RAND()</f>
        <v>0.730205804297783</v>
      </c>
      <c r="AY817" s="0" t="n">
        <f aca="true">RAND()</f>
        <v>0.728383770996084</v>
      </c>
      <c r="AZ817" s="0" t="n">
        <f aca="true">RAND()</f>
        <v>0.0669236945061468</v>
      </c>
    </row>
    <row r="818" customFormat="false" ht="15" hidden="false" customHeight="false" outlineLevel="0" collapsed="false">
      <c r="AK818" s="0" t="n">
        <v>805</v>
      </c>
      <c r="AL818" s="0" t="n">
        <f aca="false">IFERROR(IF(AU818&lt;($AM$6-$AL$6)/($AN$6-$AL$6),$AL$6+SQRT(AU818*($AN$6-$AL$6)*($AM$6-$AL$6)),$AN$6-SQRT((1-AU818)*($AN$6-$AL$6)*($AN$6-$AM$6))),$AM$6)</f>
        <v>3.19594170265618</v>
      </c>
      <c r="AM818" s="0" t="n">
        <f aca="false">IFERROR(IF(AV818&lt;($AM$7-$AL$7)/($AN$7-$AL$7),$AL$7+SQRT(AV818*($AN$7-$AL$7)*($AM$7-$AL$7)),$AN$7-SQRT((1-AV818)*($AN$7-$AL$7)*($AN$7-$AM$7))),$AM$7)</f>
        <v>0.987311382948571</v>
      </c>
      <c r="AN818" s="0" t="n">
        <f aca="false">IFERROR(IF(AW818&lt;($AM$8-$AL$8)/($AN$8-$AL$8),$AL$8+SQRT(AW818*($AN$8-$AL$8)*($AM$8-$AL$8)),$AN$8-SQRT((1-AW818)*($AN$8-$AL$8)*($AN$8-$AM$8))),$AM$8)</f>
        <v>1.14929667794376</v>
      </c>
      <c r="AO818" s="0" t="n">
        <f aca="false">IFERROR(IF(AX818&lt;($AM$9-$AL$9)/($AN$9-$AL$9),$AL$9+SQRT(AX818*($AN$9-$AL$9)*($AM$9-$AL$9)),$AN$9-SQRT((1-AX818)*($AN$9-$AL$9)*($AN$9-$AM$9))),$AM$9)</f>
        <v>0.871118159897589</v>
      </c>
      <c r="AP818" s="0" t="n">
        <f aca="false">IFERROR(IF(AY818&lt;($AM$10-$AL$10)/($AN$10-$AL$10),$AL$10+SQRT(AY818*($AN$10-$AL$10)*($AM$10-$AL$10)),$AN$10-SQRT((1-AY818)*($AN$10-$AL$10)*($AN$10-$AM$10))),$AM$10)</f>
        <v>0.748201599663305</v>
      </c>
      <c r="AQ818" s="0" t="n">
        <f aca="false">IFERROR(IF(AZ818&lt;($AM$11-$AL$11)/($AN$11-$AL$11),$AL$11+SQRT(AZ818*($AN$11-$AL$11)*($AM$11-$AL$11)),$AN$11-SQRT((1-AZ818)*($AN$11-$AL$11)*($AN$11-$AM$11))),$AM$11)</f>
        <v>0.307527272705958</v>
      </c>
      <c r="AR818" s="0" t="n">
        <f aca="false">SUMPRODUCT((B24:B31&lt;=$B$6)*(C24:C31*AM818+D24:D31*AO818*$B$8*AQ818)/(1+AL818/100)^B24:B31)+C32*AM818*AP818/(1+AL818/100)^$B$6</f>
        <v>8406077.25703068</v>
      </c>
      <c r="AS818" s="0" t="n">
        <f aca="false">SUMPRODUCT((K24:K26&lt;=$B$6)*(L24:L26*AN818+M24:M26*AO818*$B$8*AQ818)/(1+AL818/100)^K24:K26)+L27*AN818*AP818/(1+AL818/100)^$B$6</f>
        <v>9396607.70012531</v>
      </c>
      <c r="AT818" s="0" t="n">
        <f aca="false">AS818-AR818</f>
        <v>990530.443094637</v>
      </c>
      <c r="AU818" s="0" t="n">
        <f aca="true">RAND()</f>
        <v>0.276457023520482</v>
      </c>
      <c r="AV818" s="0" t="n">
        <f aca="true">RAND()</f>
        <v>0.38983949091229</v>
      </c>
      <c r="AW818" s="0" t="n">
        <f aca="true">RAND()</f>
        <v>0.909856363794108</v>
      </c>
      <c r="AX818" s="0" t="n">
        <f aca="true">RAND()</f>
        <v>0.183638251474363</v>
      </c>
      <c r="AY818" s="0" t="n">
        <f aca="true">RAND()</f>
        <v>0.246416136301694</v>
      </c>
      <c r="AZ818" s="0" t="n">
        <f aca="true">RAND()</f>
        <v>0.000231264630162709</v>
      </c>
    </row>
    <row r="819" customFormat="false" ht="15" hidden="false" customHeight="false" outlineLevel="0" collapsed="false">
      <c r="AK819" s="0" t="n">
        <v>806</v>
      </c>
      <c r="AL819" s="0" t="n">
        <f aca="false">IFERROR(IF(AU819&lt;($AM$6-$AL$6)/($AN$6-$AL$6),$AL$6+SQRT(AU819*($AN$6-$AL$6)*($AM$6-$AL$6)),$AN$6-SQRT((1-AU819)*($AN$6-$AL$6)*($AN$6-$AM$6))),$AM$6)</f>
        <v>5.51440038709127</v>
      </c>
      <c r="AM819" s="0" t="n">
        <f aca="false">IFERROR(IF(AV819&lt;($AM$7-$AL$7)/($AN$7-$AL$7),$AL$7+SQRT(AV819*($AN$7-$AL$7)*($AM$7-$AL$7)),$AN$7-SQRT((1-AV819)*($AN$7-$AL$7)*($AN$7-$AM$7))),$AM$7)</f>
        <v>0.985871207435586</v>
      </c>
      <c r="AN819" s="0" t="n">
        <f aca="false">IFERROR(IF(AW819&lt;($AM$8-$AL$8)/($AN$8-$AL$8),$AL$8+SQRT(AW819*($AN$8-$AL$8)*($AM$8-$AL$8)),$AN$8-SQRT((1-AW819)*($AN$8-$AL$8)*($AN$8-$AM$8))),$AM$8)</f>
        <v>1.08588264898341</v>
      </c>
      <c r="AO819" s="0" t="n">
        <f aca="false">IFERROR(IF(AX819&lt;($AM$9-$AL$9)/($AN$9-$AL$9),$AL$9+SQRT(AX819*($AN$9-$AL$9)*($AM$9-$AL$9)),$AN$9-SQRT((1-AX819)*($AN$9-$AL$9)*($AN$9-$AM$9))),$AM$9)</f>
        <v>0.749727715288048</v>
      </c>
      <c r="AP819" s="0" t="n">
        <f aca="false">IFERROR(IF(AY819&lt;($AM$10-$AL$10)/($AN$10-$AL$10),$AL$10+SQRT(AY819*($AN$10-$AL$10)*($AM$10-$AL$10)),$AN$10-SQRT((1-AY819)*($AN$10-$AL$10)*($AN$10-$AM$10))),$AM$10)</f>
        <v>0.733651217510991</v>
      </c>
      <c r="AQ819" s="0" t="n">
        <f aca="false">IFERROR(IF(AZ819&lt;($AM$11-$AL$11)/($AN$11-$AL$11),$AL$11+SQRT(AZ819*($AN$11-$AL$11)*($AM$11-$AL$11)),$AN$11-SQRT((1-AZ819)*($AN$11-$AL$11)*($AN$11-$AM$11))),$AM$11)</f>
        <v>0.519132980720779</v>
      </c>
      <c r="AR819" s="0" t="n">
        <f aca="false">SUMPRODUCT((B24:B31&lt;=$B$6)*(C24:C31*AM819+D24:D31*AO819*$B$8*AQ819)/(1+AL819/100)^B24:B31)+C32*AM819*AP819/(1+AL819/100)^$B$6</f>
        <v>7520828.02203823</v>
      </c>
      <c r="AS819" s="0" t="n">
        <f aca="false">SUMPRODUCT((K24:K26&lt;=$B$6)*(L24:L26*AN819+M24:M26*AO819*$B$8*AQ819)/(1+AL819/100)^K24:K26)+L27*AN819*AP819/(1+AL819/100)^$B$6</f>
        <v>9052792.52118331</v>
      </c>
      <c r="AT819" s="0" t="n">
        <f aca="false">AS819-AR819</f>
        <v>1531964.49914507</v>
      </c>
      <c r="AU819" s="0" t="n">
        <f aca="true">RAND()</f>
        <v>0.889649689506271</v>
      </c>
      <c r="AV819" s="0" t="n">
        <f aca="true">RAND()</f>
        <v>0.38386784170625</v>
      </c>
      <c r="AW819" s="0" t="n">
        <f aca="true">RAND()</f>
        <v>0.760582178624866</v>
      </c>
      <c r="AX819" s="0" t="n">
        <f aca="true">RAND()</f>
        <v>0.0831519090439847</v>
      </c>
      <c r="AY819" s="0" t="n">
        <f aca="true">RAND()</f>
        <v>0.218371565777473</v>
      </c>
      <c r="AZ819" s="0" t="n">
        <f aca="true">RAND()</f>
        <v>0.195996992814585</v>
      </c>
    </row>
    <row r="820" customFormat="false" ht="15" hidden="false" customHeight="false" outlineLevel="0" collapsed="false">
      <c r="AK820" s="0" t="n">
        <v>807</v>
      </c>
      <c r="AL820" s="0" t="n">
        <f aca="false">IFERROR(IF(AU820&lt;($AM$6-$AL$6)/($AN$6-$AL$6),$AL$6+SQRT(AU820*($AN$6-$AL$6)*($AM$6-$AL$6)),$AN$6-SQRT((1-AU820)*($AN$6-$AL$6)*($AN$6-$AM$6))),$AM$6)</f>
        <v>5.48429279419704</v>
      </c>
      <c r="AM820" s="0" t="n">
        <f aca="false">IFERROR(IF(AV820&lt;($AM$7-$AL$7)/($AN$7-$AL$7),$AL$7+SQRT(AV820*($AN$7-$AL$7)*($AM$7-$AL$7)),$AN$7-SQRT((1-AV820)*($AN$7-$AL$7)*($AN$7-$AM$7))),$AM$7)</f>
        <v>0.937689528305908</v>
      </c>
      <c r="AN820" s="0" t="n">
        <f aca="false">IFERROR(IF(AW820&lt;($AM$8-$AL$8)/($AN$8-$AL$8),$AL$8+SQRT(AW820*($AN$8-$AL$8)*($AM$8-$AL$8)),$AN$8-SQRT((1-AW820)*($AN$8-$AL$8)*($AN$8-$AM$8))),$AM$8)</f>
        <v>1.04116154479068</v>
      </c>
      <c r="AO820" s="0" t="n">
        <f aca="false">IFERROR(IF(AX820&lt;($AM$9-$AL$9)/($AN$9-$AL$9),$AL$9+SQRT(AX820*($AN$9-$AL$9)*($AM$9-$AL$9)),$AN$9-SQRT((1-AX820)*($AN$9-$AL$9)*($AN$9-$AM$9))),$AM$9)</f>
        <v>0.847455172008613</v>
      </c>
      <c r="AP820" s="0" t="n">
        <f aca="false">IFERROR(IF(AY820&lt;($AM$10-$AL$10)/($AN$10-$AL$10),$AL$10+SQRT(AY820*($AN$10-$AL$10)*($AM$10-$AL$10)),$AN$10-SQRT((1-AY820)*($AN$10-$AL$10)*($AN$10-$AM$10))),$AM$10)</f>
        <v>0.623254609312185</v>
      </c>
      <c r="AQ820" s="0" t="n">
        <f aca="false">IFERROR(IF(AZ820&lt;($AM$11-$AL$11)/($AN$11-$AL$11),$AL$11+SQRT(AZ820*($AN$11-$AL$11)*($AM$11-$AL$11)),$AN$11-SQRT((1-AZ820)*($AN$11-$AL$11)*($AN$11-$AM$11))),$AM$11)</f>
        <v>0.755030192597851</v>
      </c>
      <c r="AR820" s="0" t="n">
        <f aca="false">SUMPRODUCT((B24:B31&lt;=$B$6)*(C24:C31*AM820+D24:D31*AO820*$B$8*AQ820)/(1+AL820/100)^B24:B31)+C32*AM820*AP820/(1+AL820/100)^$B$6</f>
        <v>7227939.54154314</v>
      </c>
      <c r="AS820" s="0" t="n">
        <f aca="false">SUMPRODUCT((K24:K26&lt;=$B$6)*(L24:L26*AN820+M24:M26*AO820*$B$8*AQ820)/(1+AL820/100)^K24:K26)+L27*AN820*AP820/(1+AL820/100)^$B$6</f>
        <v>8745244.23452277</v>
      </c>
      <c r="AT820" s="0" t="n">
        <f aca="false">AS820-AR820</f>
        <v>1517304.69297962</v>
      </c>
      <c r="AU820" s="0" t="n">
        <f aca="true">RAND()</f>
        <v>0.885131583313849</v>
      </c>
      <c r="AV820" s="0" t="n">
        <f aca="true">RAND()</f>
        <v>0.210648957834482</v>
      </c>
      <c r="AW820" s="0" t="n">
        <f aca="true">RAND()</f>
        <v>0.612324441118101</v>
      </c>
      <c r="AX820" s="0" t="n">
        <f aca="true">RAND()</f>
        <v>0.160966795407379</v>
      </c>
      <c r="AY820" s="0" t="n">
        <f aca="true">RAND()</f>
        <v>0.0607667948667974</v>
      </c>
      <c r="AZ820" s="0" t="n">
        <f aca="true">RAND()</f>
        <v>0.755060381474914</v>
      </c>
    </row>
    <row r="821" customFormat="false" ht="15" hidden="false" customHeight="false" outlineLevel="0" collapsed="false">
      <c r="AK821" s="0" t="n">
        <v>808</v>
      </c>
      <c r="AL821" s="0" t="n">
        <f aca="false">IFERROR(IF(AU821&lt;($AM$6-$AL$6)/($AN$6-$AL$6),$AL$6+SQRT(AU821*($AN$6-$AL$6)*($AM$6-$AL$6)),$AN$6-SQRT((1-AU821)*($AN$6-$AL$6)*($AN$6-$AM$6))),$AM$6)</f>
        <v>4.87171125805184</v>
      </c>
      <c r="AM821" s="0" t="n">
        <f aca="false">IFERROR(IF(AV821&lt;($AM$7-$AL$7)/($AN$7-$AL$7),$AL$7+SQRT(AV821*($AN$7-$AL$7)*($AM$7-$AL$7)),$AN$7-SQRT((1-AV821)*($AN$7-$AL$7)*($AN$7-$AM$7))),$AM$7)</f>
        <v>0.813823795187303</v>
      </c>
      <c r="AN821" s="0" t="n">
        <f aca="false">IFERROR(IF(AW821&lt;($AM$8-$AL$8)/($AN$8-$AL$8),$AL$8+SQRT(AW821*($AN$8-$AL$8)*($AM$8-$AL$8)),$AN$8-SQRT((1-AW821)*($AN$8-$AL$8)*($AN$8-$AM$8))),$AM$8)</f>
        <v>0.873640948536387</v>
      </c>
      <c r="AO821" s="0" t="n">
        <f aca="false">IFERROR(IF(AX821&lt;($AM$9-$AL$9)/($AN$9-$AL$9),$AL$9+SQRT(AX821*($AN$9-$AL$9)*($AM$9-$AL$9)),$AN$9-SQRT((1-AX821)*($AN$9-$AL$9)*($AN$9-$AM$9))),$AM$9)</f>
        <v>0.656928021546593</v>
      </c>
      <c r="AP821" s="0" t="n">
        <f aca="false">IFERROR(IF(AY821&lt;($AM$10-$AL$10)/($AN$10-$AL$10),$AL$10+SQRT(AY821*($AN$10-$AL$10)*($AM$10-$AL$10)),$AN$10-SQRT((1-AY821)*($AN$10-$AL$10)*($AN$10-$AM$10))),$AM$10)</f>
        <v>0.929156916509582</v>
      </c>
      <c r="AQ821" s="0" t="n">
        <f aca="false">IFERROR(IF(AZ821&lt;($AM$11-$AL$11)/($AN$11-$AL$11),$AL$11+SQRT(AZ821*($AN$11-$AL$11)*($AM$11-$AL$11)),$AN$11-SQRT((1-AZ821)*($AN$11-$AL$11)*($AN$11-$AM$11))),$AM$11)</f>
        <v>0.886881103065971</v>
      </c>
      <c r="AR821" s="0" t="n">
        <f aca="false">SUMPRODUCT((B24:B31&lt;=$B$6)*(C24:C31*AM821+D24:D31*AO821*$B$8*AQ821)/(1+AL821/100)^B24:B31)+C32*AM821*AP821/(1+AL821/100)^$B$6</f>
        <v>6437680.10762677</v>
      </c>
      <c r="AS821" s="0" t="n">
        <f aca="false">SUMPRODUCT((K24:K26&lt;=$B$6)*(L24:L26*AN821+M24:M26*AO821*$B$8*AQ821)/(1+AL821/100)^K24:K26)+L27*AN821*AP821/(1+AL821/100)^$B$6</f>
        <v>7194415.11854388</v>
      </c>
      <c r="AT821" s="0" t="n">
        <f aca="false">AS821-AR821</f>
        <v>756735.010917112</v>
      </c>
      <c r="AU821" s="0" t="n">
        <f aca="true">RAND()</f>
        <v>0.773519351544836</v>
      </c>
      <c r="AV821" s="0" t="n">
        <f aca="true">RAND()</f>
        <v>0.00212330348200563</v>
      </c>
      <c r="AW821" s="0" t="n">
        <f aca="true">RAND()</f>
        <v>0.0602554366815426</v>
      </c>
      <c r="AX821" s="0" t="n">
        <f aca="true">RAND()</f>
        <v>0.0328352052620372</v>
      </c>
      <c r="AY821" s="0" t="n">
        <f aca="true">RAND()</f>
        <v>0.736702635952048</v>
      </c>
      <c r="AZ821" s="0" t="n">
        <f aca="true">RAND()</f>
        <v>0.947771898597667</v>
      </c>
    </row>
    <row r="822" customFormat="false" ht="15" hidden="false" customHeight="false" outlineLevel="0" collapsed="false">
      <c r="AK822" s="0" t="n">
        <v>809</v>
      </c>
      <c r="AL822" s="0" t="n">
        <f aca="false">IFERROR(IF(AU822&lt;($AM$6-$AL$6)/($AN$6-$AL$6),$AL$6+SQRT(AU822*($AN$6-$AL$6)*($AM$6-$AL$6)),$AN$6-SQRT((1-AU822)*($AN$6-$AL$6)*($AN$6-$AM$6))),$AM$6)</f>
        <v>3.18257518686073</v>
      </c>
      <c r="AM822" s="0" t="n">
        <f aca="false">IFERROR(IF(AV822&lt;($AM$7-$AL$7)/($AN$7-$AL$7),$AL$7+SQRT(AV822*($AN$7-$AL$7)*($AM$7-$AL$7)),$AN$7-SQRT((1-AV822)*($AN$7-$AL$7)*($AN$7-$AM$7))),$AM$7)</f>
        <v>1.00556708438361</v>
      </c>
      <c r="AN822" s="0" t="n">
        <f aca="false">IFERROR(IF(AW822&lt;($AM$8-$AL$8)/($AN$8-$AL$8),$AL$8+SQRT(AW822*($AN$8-$AL$8)*($AM$8-$AL$8)),$AN$8-SQRT((1-AW822)*($AN$8-$AL$8)*($AN$8-$AM$8))),$AM$8)</f>
        <v>1.02278809436483</v>
      </c>
      <c r="AO822" s="0" t="n">
        <f aca="false">IFERROR(IF(AX822&lt;($AM$9-$AL$9)/($AN$9-$AL$9),$AL$9+SQRT(AX822*($AN$9-$AL$9)*($AM$9-$AL$9)),$AN$9-SQRT((1-AX822)*($AN$9-$AL$9)*($AN$9-$AM$9))),$AM$9)</f>
        <v>1.50234477551248</v>
      </c>
      <c r="AP822" s="0" t="n">
        <f aca="false">IFERROR(IF(AY822&lt;($AM$10-$AL$10)/($AN$10-$AL$10),$AL$10+SQRT(AY822*($AN$10-$AL$10)*($AM$10-$AL$10)),$AN$10-SQRT((1-AY822)*($AN$10-$AL$10)*($AN$10-$AM$10))),$AM$10)</f>
        <v>0.747523121546358</v>
      </c>
      <c r="AQ822" s="0" t="n">
        <f aca="false">IFERROR(IF(AZ822&lt;($AM$11-$AL$11)/($AN$11-$AL$11),$AL$11+SQRT(AZ822*($AN$11-$AL$11)*($AM$11-$AL$11)),$AN$11-SQRT((1-AZ822)*($AN$11-$AL$11)*($AN$11-$AM$11))),$AM$11)</f>
        <v>0.692229457989205</v>
      </c>
      <c r="AR822" s="0" t="n">
        <f aca="false">SUMPRODUCT((B24:B31&lt;=$B$6)*(C24:C31*AM822+D24:D31*AO822*$B$8*AQ822)/(1+AL822/100)^B24:B31)+C32*AM822*AP822/(1+AL822/100)^$B$6</f>
        <v>8801934.28561076</v>
      </c>
      <c r="AS822" s="0" t="n">
        <f aca="false">SUMPRODUCT((K24:K26&lt;=$B$6)*(L24:L26*AN822+M24:M26*AO822*$B$8*AQ822)/(1+AL822/100)^K24:K26)+L27*AN822*AP822/(1+AL822/100)^$B$6</f>
        <v>8451491.61563133</v>
      </c>
      <c r="AT822" s="0" t="n">
        <f aca="false">AS822-AR822</f>
        <v>-350442.669979431</v>
      </c>
      <c r="AU822" s="0" t="n">
        <f aca="true">RAND()</f>
        <v>0.271363389801432</v>
      </c>
      <c r="AV822" s="0" t="n">
        <f aca="true">RAND()</f>
        <v>0.468911553451311</v>
      </c>
      <c r="AW822" s="0" t="n">
        <f aca="true">RAND()</f>
        <v>0.541108888334511</v>
      </c>
      <c r="AX822" s="0" t="n">
        <f aca="true">RAND()</f>
        <v>0.834892851693517</v>
      </c>
      <c r="AY822" s="0" t="n">
        <f aca="true">RAND()</f>
        <v>0.245070782800213</v>
      </c>
      <c r="AZ822" s="0" t="n">
        <f aca="true">RAND()</f>
        <v>0.613376708042373</v>
      </c>
    </row>
    <row r="823" customFormat="false" ht="15" hidden="false" customHeight="false" outlineLevel="0" collapsed="false">
      <c r="AK823" s="0" t="n">
        <v>810</v>
      </c>
      <c r="AL823" s="0" t="n">
        <f aca="false">IFERROR(IF(AU823&lt;($AM$6-$AL$6)/($AN$6-$AL$6),$AL$6+SQRT(AU823*($AN$6-$AL$6)*($AM$6-$AL$6)),$AN$6-SQRT((1-AU823)*($AN$6-$AL$6)*($AN$6-$AM$6))),$AM$6)</f>
        <v>3.98701487858955</v>
      </c>
      <c r="AM823" s="0" t="n">
        <f aca="false">IFERROR(IF(AV823&lt;($AM$7-$AL$7)/($AN$7-$AL$7),$AL$7+SQRT(AV823*($AN$7-$AL$7)*($AM$7-$AL$7)),$AN$7-SQRT((1-AV823)*($AN$7-$AL$7)*($AN$7-$AM$7))),$AM$7)</f>
        <v>0.915153806266677</v>
      </c>
      <c r="AN823" s="0" t="n">
        <f aca="false">IFERROR(IF(AW823&lt;($AM$8-$AL$8)/($AN$8-$AL$8),$AL$8+SQRT(AW823*($AN$8-$AL$8)*($AM$8-$AL$8)),$AN$8-SQRT((1-AW823)*($AN$8-$AL$8)*($AN$8-$AM$8))),$AM$8)</f>
        <v>1.06722388411479</v>
      </c>
      <c r="AO823" s="0" t="n">
        <f aca="false">IFERROR(IF(AX823&lt;($AM$9-$AL$9)/($AN$9-$AL$9),$AL$9+SQRT(AX823*($AN$9-$AL$9)*($AM$9-$AL$9)),$AN$9-SQRT((1-AX823)*($AN$9-$AL$9)*($AN$9-$AM$9))),$AM$9)</f>
        <v>0.62517817467107</v>
      </c>
      <c r="AP823" s="0" t="n">
        <f aca="false">IFERROR(IF(AY823&lt;($AM$10-$AL$10)/($AN$10-$AL$10),$AL$10+SQRT(AY823*($AN$10-$AL$10)*($AM$10-$AL$10)),$AN$10-SQRT((1-AY823)*($AN$10-$AL$10)*($AN$10-$AM$10))),$AM$10)</f>
        <v>0.718302570628782</v>
      </c>
      <c r="AQ823" s="0" t="n">
        <f aca="false">IFERROR(IF(AZ823&lt;($AM$11-$AL$11)/($AN$11-$AL$11),$AL$11+SQRT(AZ823*($AN$11-$AL$11)*($AM$11-$AL$11)),$AN$11-SQRT((1-AZ823)*($AN$11-$AL$11)*($AN$11-$AM$11))),$AM$11)</f>
        <v>0.404487257795546</v>
      </c>
      <c r="AR823" s="0" t="n">
        <f aca="false">SUMPRODUCT((B24:B31&lt;=$B$6)*(C24:C31*AM823+D24:D31*AO823*$B$8*AQ823)/(1+AL823/100)^B24:B31)+C32*AM823*AP823/(1+AL823/100)^$B$6</f>
        <v>7469104.43700682</v>
      </c>
      <c r="AS823" s="0" t="n">
        <f aca="false">SUMPRODUCT((K24:K26&lt;=$B$6)*(L24:L26*AN823+M24:M26*AO823*$B$8*AQ823)/(1+AL823/100)^K24:K26)+L27*AN823*AP823/(1+AL823/100)^$B$6</f>
        <v>8815138.92461479</v>
      </c>
      <c r="AT823" s="0" t="n">
        <f aca="false">AS823-AR823</f>
        <v>1346034.48760797</v>
      </c>
      <c r="AU823" s="0" t="n">
        <f aca="true">RAND()</f>
        <v>0.546096032907964</v>
      </c>
      <c r="AV823" s="0" t="n">
        <f aca="true">RAND()</f>
        <v>0.14733776775226</v>
      </c>
      <c r="AW823" s="0" t="n">
        <f aca="true">RAND()</f>
        <v>0.703047924105925</v>
      </c>
      <c r="AX823" s="0" t="n">
        <f aca="true">RAND()</f>
        <v>0.0208927672186411</v>
      </c>
      <c r="AY823" s="0" t="n">
        <f aca="true">RAND()</f>
        <v>0.190624049372538</v>
      </c>
      <c r="AZ823" s="0" t="n">
        <f aca="true">RAND()</f>
        <v>0.0445615797617668</v>
      </c>
    </row>
    <row r="824" customFormat="false" ht="15" hidden="false" customHeight="false" outlineLevel="0" collapsed="false">
      <c r="AK824" s="0" t="n">
        <v>811</v>
      </c>
      <c r="AL824" s="0" t="n">
        <f aca="false">IFERROR(IF(AU824&lt;($AM$6-$AL$6)/($AN$6-$AL$6),$AL$6+SQRT(AU824*($AN$6-$AL$6)*($AM$6-$AL$6)),$AN$6-SQRT((1-AU824)*($AN$6-$AL$6)*($AN$6-$AM$6))),$AM$6)</f>
        <v>2.46583731035145</v>
      </c>
      <c r="AM824" s="0" t="n">
        <f aca="false">IFERROR(IF(AV824&lt;($AM$7-$AL$7)/($AN$7-$AL$7),$AL$7+SQRT(AV824*($AN$7-$AL$7)*($AM$7-$AL$7)),$AN$7-SQRT((1-AV824)*($AN$7-$AL$7)*($AN$7-$AM$7))),$AM$7)</f>
        <v>0.93408322831845</v>
      </c>
      <c r="AN824" s="0" t="n">
        <f aca="false">IFERROR(IF(AW824&lt;($AM$8-$AL$8)/($AN$8-$AL$8),$AL$8+SQRT(AW824*($AN$8-$AL$8)*($AM$8-$AL$8)),$AN$8-SQRT((1-AW824)*($AN$8-$AL$8)*($AN$8-$AM$8))),$AM$8)</f>
        <v>1.04274990427131</v>
      </c>
      <c r="AO824" s="0" t="n">
        <f aca="false">IFERROR(IF(AX824&lt;($AM$9-$AL$9)/($AN$9-$AL$9),$AL$9+SQRT(AX824*($AN$9-$AL$9)*($AM$9-$AL$9)),$AN$9-SQRT((1-AX824)*($AN$9-$AL$9)*($AN$9-$AM$9))),$AM$9)</f>
        <v>1.37261008872044</v>
      </c>
      <c r="AP824" s="0" t="n">
        <f aca="false">IFERROR(IF(AY824&lt;($AM$10-$AL$10)/($AN$10-$AL$10),$AL$10+SQRT(AY824*($AN$10-$AL$10)*($AM$10-$AL$10)),$AN$10-SQRT((1-AY824)*($AN$10-$AL$10)*($AN$10-$AM$10))),$AM$10)</f>
        <v>0.996959635523196</v>
      </c>
      <c r="AQ824" s="0" t="n">
        <f aca="false">IFERROR(IF(AZ824&lt;($AM$11-$AL$11)/($AN$11-$AL$11),$AL$11+SQRT(AZ824*($AN$11-$AL$11)*($AM$11-$AL$11)),$AN$11-SQRT((1-AZ824)*($AN$11-$AL$11)*($AN$11-$AM$11))),$AM$11)</f>
        <v>0.620948169676868</v>
      </c>
      <c r="AR824" s="0" t="n">
        <f aca="false">SUMPRODUCT((B24:B31&lt;=$B$6)*(C24:C31*AM824+D24:D31*AO824*$B$8*AQ824)/(1+AL824/100)^B24:B31)+C32*AM824*AP824/(1+AL824/100)^$B$6</f>
        <v>8478835.74290102</v>
      </c>
      <c r="AS824" s="0" t="n">
        <f aca="false">SUMPRODUCT((K24:K26&lt;=$B$6)*(L24:L26*AN824+M24:M26*AO824*$B$8*AQ824)/(1+AL824/100)^K24:K26)+L27*AN824*AP824/(1+AL824/100)^$B$6</f>
        <v>8262868.21312337</v>
      </c>
      <c r="AT824" s="0" t="n">
        <f aca="false">AS824-AR824</f>
        <v>-215967.52977765</v>
      </c>
      <c r="AU824" s="0" t="n">
        <f aca="true">RAND()</f>
        <v>0.0434008799430942</v>
      </c>
      <c r="AV824" s="0" t="n">
        <f aca="true">RAND()</f>
        <v>0.199759023514417</v>
      </c>
      <c r="AW824" s="0" t="n">
        <f aca="true">RAND()</f>
        <v>0.618199091737329</v>
      </c>
      <c r="AX824" s="0" t="n">
        <f aca="true">RAND()</f>
        <v>0.73758793281642</v>
      </c>
      <c r="AY824" s="0" t="n">
        <f aca="true">RAND()</f>
        <v>0.987875517357391</v>
      </c>
      <c r="AZ824" s="0" t="n">
        <f aca="true">RAND()</f>
        <v>0.420439704567069</v>
      </c>
    </row>
    <row r="825" customFormat="false" ht="15" hidden="false" customHeight="false" outlineLevel="0" collapsed="false">
      <c r="AK825" s="0" t="n">
        <v>812</v>
      </c>
      <c r="AL825" s="0" t="n">
        <f aca="false">IFERROR(IF(AU825&lt;($AM$6-$AL$6)/($AN$6-$AL$6),$AL$6+SQRT(AU825*($AN$6-$AL$6)*($AM$6-$AL$6)),$AN$6-SQRT((1-AU825)*($AN$6-$AL$6)*($AN$6-$AM$6))),$AM$6)</f>
        <v>5.1407862759562</v>
      </c>
      <c r="AM825" s="0" t="n">
        <f aca="false">IFERROR(IF(AV825&lt;($AM$7-$AL$7)/($AN$7-$AL$7),$AL$7+SQRT(AV825*($AN$7-$AL$7)*($AM$7-$AL$7)),$AN$7-SQRT((1-AV825)*($AN$7-$AL$7)*($AN$7-$AM$7))),$AM$7)</f>
        <v>1.1018441067417</v>
      </c>
      <c r="AN825" s="0" t="n">
        <f aca="false">IFERROR(IF(AW825&lt;($AM$8-$AL$8)/($AN$8-$AL$8),$AL$8+SQRT(AW825*($AN$8-$AL$8)*($AM$8-$AL$8)),$AN$8-SQRT((1-AW825)*($AN$8-$AL$8)*($AN$8-$AM$8))),$AM$8)</f>
        <v>1.08636093093516</v>
      </c>
      <c r="AO825" s="0" t="n">
        <f aca="false">IFERROR(IF(AX825&lt;($AM$9-$AL$9)/($AN$9-$AL$9),$AL$9+SQRT(AX825*($AN$9-$AL$9)*($AM$9-$AL$9)),$AN$9-SQRT((1-AX825)*($AN$9-$AL$9)*($AN$9-$AM$9))),$AM$9)</f>
        <v>1.51911944901001</v>
      </c>
      <c r="AP825" s="0" t="n">
        <f aca="false">IFERROR(IF(AY825&lt;($AM$10-$AL$10)/($AN$10-$AL$10),$AL$10+SQRT(AY825*($AN$10-$AL$10)*($AM$10-$AL$10)),$AN$10-SQRT((1-AY825)*($AN$10-$AL$10)*($AN$10-$AM$10))),$AM$10)</f>
        <v>0.921800089638822</v>
      </c>
      <c r="AQ825" s="0" t="n">
        <f aca="false">IFERROR(IF(AZ825&lt;($AM$11-$AL$11)/($AN$11-$AL$11),$AL$11+SQRT(AZ825*($AN$11-$AL$11)*($AM$11-$AL$11)),$AN$11-SQRT((1-AZ825)*($AN$11-$AL$11)*($AN$11-$AM$11))),$AM$11)</f>
        <v>0.789217201254172</v>
      </c>
      <c r="AR825" s="0" t="n">
        <f aca="false">SUMPRODUCT((B24:B31&lt;=$B$6)*(C24:C31*AM825+D24:D31*AO825*$B$8*AQ825)/(1+AL825/100)^B24:B31)+C32*AM825*AP825/(1+AL825/100)^$B$6</f>
        <v>8705422.37285961</v>
      </c>
      <c r="AS825" s="0" t="n">
        <f aca="false">SUMPRODUCT((K24:K26&lt;=$B$6)*(L24:L26*AN825+M24:M26*AO825*$B$8*AQ825)/(1+AL825/100)^K24:K26)+L27*AN825*AP825/(1+AL825/100)^$B$6</f>
        <v>9003390.49548019</v>
      </c>
      <c r="AT825" s="0" t="n">
        <f aca="false">AS825-AR825</f>
        <v>297968.122620571</v>
      </c>
      <c r="AU825" s="0" t="n">
        <f aca="true">RAND()</f>
        <v>0.827166216416358</v>
      </c>
      <c r="AV825" s="0" t="n">
        <f aca="true">RAND()</f>
        <v>0.804887389269643</v>
      </c>
      <c r="AW825" s="0" t="n">
        <f aca="true">RAND()</f>
        <v>0.761975600671938</v>
      </c>
      <c r="AX825" s="0" t="n">
        <f aca="true">RAND()</f>
        <v>0.845835930453045</v>
      </c>
      <c r="AY825" s="0" t="n">
        <f aca="true">RAND()</f>
        <v>0.711661262477273</v>
      </c>
      <c r="AZ825" s="0" t="n">
        <f aca="true">RAND()</f>
        <v>0.818655558175003</v>
      </c>
    </row>
    <row r="826" customFormat="false" ht="15" hidden="false" customHeight="false" outlineLevel="0" collapsed="false">
      <c r="AK826" s="0" t="n">
        <v>813</v>
      </c>
      <c r="AL826" s="0" t="n">
        <f aca="false">IFERROR(IF(AU826&lt;($AM$6-$AL$6)/($AN$6-$AL$6),$AL$6+SQRT(AU826*($AN$6-$AL$6)*($AM$6-$AL$6)),$AN$6-SQRT((1-AU826)*($AN$6-$AL$6)*($AN$6-$AM$6))),$AM$6)</f>
        <v>4.63174179609504</v>
      </c>
      <c r="AM826" s="0" t="n">
        <f aca="false">IFERROR(IF(AV826&lt;($AM$7-$AL$7)/($AN$7-$AL$7),$AL$7+SQRT(AV826*($AN$7-$AL$7)*($AM$7-$AL$7)),$AN$7-SQRT((1-AV826)*($AN$7-$AL$7)*($AN$7-$AM$7))),$AM$7)</f>
        <v>1.15486774206005</v>
      </c>
      <c r="AN826" s="0" t="n">
        <f aca="false">IFERROR(IF(AW826&lt;($AM$8-$AL$8)/($AN$8-$AL$8),$AL$8+SQRT(AW826*($AN$8-$AL$8)*($AM$8-$AL$8)),$AN$8-SQRT((1-AW826)*($AN$8-$AL$8)*($AN$8-$AM$8))),$AM$8)</f>
        <v>0.973993249402803</v>
      </c>
      <c r="AO826" s="0" t="n">
        <f aca="false">IFERROR(IF(AX826&lt;($AM$9-$AL$9)/($AN$9-$AL$9),$AL$9+SQRT(AX826*($AN$9-$AL$9)*($AM$9-$AL$9)),$AN$9-SQRT((1-AX826)*($AN$9-$AL$9)*($AN$9-$AM$9))),$AM$9)</f>
        <v>1.09154109189224</v>
      </c>
      <c r="AP826" s="0" t="n">
        <f aca="false">IFERROR(IF(AY826&lt;($AM$10-$AL$10)/($AN$10-$AL$10),$AL$10+SQRT(AY826*($AN$10-$AL$10)*($AM$10-$AL$10)),$AN$10-SQRT((1-AY826)*($AN$10-$AL$10)*($AN$10-$AM$10))),$AM$10)</f>
        <v>0.737820912218225</v>
      </c>
      <c r="AQ826" s="0" t="n">
        <f aca="false">IFERROR(IF(AZ826&lt;($AM$11-$AL$11)/($AN$11-$AL$11),$AL$11+SQRT(AZ826*($AN$11-$AL$11)*($AM$11-$AL$11)),$AN$11-SQRT((1-AZ826)*($AN$11-$AL$11)*($AN$11-$AM$11))),$AM$11)</f>
        <v>0.521725740315525</v>
      </c>
      <c r="AR826" s="0" t="n">
        <f aca="false">SUMPRODUCT((B24:B31&lt;=$B$6)*(C24:C31*AM826+D24:D31*AO826*$B$8*AQ826)/(1+AL826/100)^B24:B31)+C32*AM826*AP826/(1+AL826/100)^$B$6</f>
        <v>9191795.0896846</v>
      </c>
      <c r="AS826" s="0" t="n">
        <f aca="false">SUMPRODUCT((K24:K26&lt;=$B$6)*(L24:L26*AN826+M24:M26*AO826*$B$8*AQ826)/(1+AL826/100)^K24:K26)+L27*AN826*AP826/(1+AL826/100)^$B$6</f>
        <v>8098122.81959529</v>
      </c>
      <c r="AT826" s="0" t="n">
        <f aca="false">AS826-AR826</f>
        <v>-1093672.27008931</v>
      </c>
      <c r="AU826" s="0" t="n">
        <f aca="true">RAND()</f>
        <v>0.719567653981842</v>
      </c>
      <c r="AV826" s="0" t="n">
        <f aca="true">RAND()</f>
        <v>0.919554253326635</v>
      </c>
      <c r="AW826" s="0" t="n">
        <f aca="true">RAND()</f>
        <v>0.336373898197177</v>
      </c>
      <c r="AX826" s="0" t="n">
        <f aca="true">RAND()</f>
        <v>0.449801608186433</v>
      </c>
      <c r="AY826" s="0" t="n">
        <f aca="true">RAND()</f>
        <v>0.226235145153235</v>
      </c>
      <c r="AZ826" s="0" t="n">
        <f aca="true">RAND()</f>
        <v>0.200662464973337</v>
      </c>
    </row>
    <row r="827" customFormat="false" ht="15" hidden="false" customHeight="false" outlineLevel="0" collapsed="false">
      <c r="AK827" s="0" t="n">
        <v>814</v>
      </c>
      <c r="AL827" s="0" t="n">
        <f aca="false">IFERROR(IF(AU827&lt;($AM$6-$AL$6)/($AN$6-$AL$6),$AL$6+SQRT(AU827*($AN$6-$AL$6)*($AM$6-$AL$6)),$AN$6-SQRT((1-AU827)*($AN$6-$AL$6)*($AN$6-$AM$6))),$AM$6)</f>
        <v>2.65278680824431</v>
      </c>
      <c r="AM827" s="0" t="n">
        <f aca="false">IFERROR(IF(AV827&lt;($AM$7-$AL$7)/($AN$7-$AL$7),$AL$7+SQRT(AV827*($AN$7-$AL$7)*($AM$7-$AL$7)),$AN$7-SQRT((1-AV827)*($AN$7-$AL$7)*($AN$7-$AM$7))),$AM$7)</f>
        <v>1.14407103413546</v>
      </c>
      <c r="AN827" s="0" t="n">
        <f aca="false">IFERROR(IF(AW827&lt;($AM$8-$AL$8)/($AN$8-$AL$8),$AL$8+SQRT(AW827*($AN$8-$AL$8)*($AM$8-$AL$8)),$AN$8-SQRT((1-AW827)*($AN$8-$AL$8)*($AN$8-$AM$8))),$AM$8)</f>
        <v>1.0040422491143</v>
      </c>
      <c r="AO827" s="0" t="n">
        <f aca="false">IFERROR(IF(AX827&lt;($AM$9-$AL$9)/($AN$9-$AL$9),$AL$9+SQRT(AX827*($AN$9-$AL$9)*($AM$9-$AL$9)),$AN$9-SQRT((1-AX827)*($AN$9-$AL$9)*($AN$9-$AM$9))),$AM$9)</f>
        <v>0.817472030060924</v>
      </c>
      <c r="AP827" s="0" t="n">
        <f aca="false">IFERROR(IF(AY827&lt;($AM$10-$AL$10)/($AN$10-$AL$10),$AL$10+SQRT(AY827*($AN$10-$AL$10)*($AM$10-$AL$10)),$AN$10-SQRT((1-AY827)*($AN$10-$AL$10)*($AN$10-$AM$10))),$AM$10)</f>
        <v>0.961357942285359</v>
      </c>
      <c r="AQ827" s="0" t="n">
        <f aca="false">IFERROR(IF(AZ827&lt;($AM$11-$AL$11)/($AN$11-$AL$11),$AL$11+SQRT(AZ827*($AN$11-$AL$11)*($AM$11-$AL$11)),$AN$11-SQRT((1-AZ827)*($AN$11-$AL$11)*($AN$11-$AM$11))),$AM$11)</f>
        <v>0.694537418353127</v>
      </c>
      <c r="AR827" s="0" t="n">
        <f aca="false">SUMPRODUCT((B24:B31&lt;=$B$6)*(C24:C31*AM827+D24:D31*AO827*$B$8*AQ827)/(1+AL827/100)^B24:B31)+C32*AM827*AP827/(1+AL827/100)^$B$6</f>
        <v>10111208.5668494</v>
      </c>
      <c r="AS827" s="0" t="n">
        <f aca="false">SUMPRODUCT((K24:K26&lt;=$B$6)*(L24:L26*AN827+M24:M26*AO827*$B$8*AQ827)/(1+AL827/100)^K24:K26)+L27*AN827*AP827/(1+AL827/100)^$B$6</f>
        <v>7990308.75384395</v>
      </c>
      <c r="AT827" s="0" t="n">
        <f aca="false">AS827-AR827</f>
        <v>-2120899.8130054</v>
      </c>
      <c r="AU827" s="0" t="n">
        <f aca="true">RAND()</f>
        <v>0.0852261234035575</v>
      </c>
      <c r="AV827" s="0" t="n">
        <f aca="true">RAND()</f>
        <v>0.900258259474387</v>
      </c>
      <c r="AW827" s="0" t="n">
        <f aca="true">RAND()</f>
        <v>0.462264753593314</v>
      </c>
      <c r="AX827" s="0" t="n">
        <f aca="true">RAND()</f>
        <v>0.134384653161339</v>
      </c>
      <c r="AY827" s="0" t="n">
        <f aca="true">RAND()</f>
        <v>0.851404603639122</v>
      </c>
      <c r="AZ827" s="0" t="n">
        <f aca="true">RAND()</f>
        <v>0.619153515157664</v>
      </c>
    </row>
    <row r="828" customFormat="false" ht="15" hidden="false" customHeight="false" outlineLevel="0" collapsed="false">
      <c r="AK828" s="0" t="n">
        <v>815</v>
      </c>
      <c r="AL828" s="0" t="n">
        <f aca="false">IFERROR(IF(AU828&lt;($AM$6-$AL$6)/($AN$6-$AL$6),$AL$6+SQRT(AU828*($AN$6-$AL$6)*($AM$6-$AL$6)),$AN$6-SQRT((1-AU828)*($AN$6-$AL$6)*($AN$6-$AM$6))),$AM$6)</f>
        <v>3.08756152003809</v>
      </c>
      <c r="AM828" s="0" t="n">
        <f aca="false">IFERROR(IF(AV828&lt;($AM$7-$AL$7)/($AN$7-$AL$7),$AL$7+SQRT(AV828*($AN$7-$AL$7)*($AM$7-$AL$7)),$AN$7-SQRT((1-AV828)*($AN$7-$AL$7)*($AN$7-$AM$7))),$AM$7)</f>
        <v>0.931422028427673</v>
      </c>
      <c r="AN828" s="0" t="n">
        <f aca="false">IFERROR(IF(AW828&lt;($AM$8-$AL$8)/($AN$8-$AL$8),$AL$8+SQRT(AW828*($AN$8-$AL$8)*($AM$8-$AL$8)),$AN$8-SQRT((1-AW828)*($AN$8-$AL$8)*($AN$8-$AM$8))),$AM$8)</f>
        <v>0.861999091202985</v>
      </c>
      <c r="AO828" s="0" t="n">
        <f aca="false">IFERROR(IF(AX828&lt;($AM$9-$AL$9)/($AN$9-$AL$9),$AL$9+SQRT(AX828*($AN$9-$AL$9)*($AM$9-$AL$9)),$AN$9-SQRT((1-AX828)*($AN$9-$AL$9)*($AN$9-$AM$9))),$AM$9)</f>
        <v>1.35981875654545</v>
      </c>
      <c r="AP828" s="0" t="n">
        <f aca="false">IFERROR(IF(AY828&lt;($AM$10-$AL$10)/($AN$10-$AL$10),$AL$10+SQRT(AY828*($AN$10-$AL$10)*($AM$10-$AL$10)),$AN$10-SQRT((1-AY828)*($AN$10-$AL$10)*($AN$10-$AM$10))),$AM$10)</f>
        <v>0.998585158561693</v>
      </c>
      <c r="AQ828" s="0" t="n">
        <f aca="false">IFERROR(IF(AZ828&lt;($AM$11-$AL$11)/($AN$11-$AL$11),$AL$11+SQRT(AZ828*($AN$11-$AL$11)*($AM$11-$AL$11)),$AN$11-SQRT((1-AZ828)*($AN$11-$AL$11)*($AN$11-$AM$11))),$AM$11)</f>
        <v>0.827479345638084</v>
      </c>
      <c r="AR828" s="0" t="n">
        <f aca="false">SUMPRODUCT((B24:B31&lt;=$B$6)*(C24:C31*AM828+D24:D31*AO828*$B$8*AQ828)/(1+AL828/100)^B24:B31)+C32*AM828*AP828/(1+AL828/100)^$B$6</f>
        <v>8222439.54102485</v>
      </c>
      <c r="AS828" s="0" t="n">
        <f aca="false">SUMPRODUCT((K24:K26&lt;=$B$6)*(L24:L26*AN828+M24:M26*AO828*$B$8*AQ828)/(1+AL828/100)^K24:K26)+L27*AN828*AP828/(1+AL828/100)^$B$6</f>
        <v>6962558.73689831</v>
      </c>
      <c r="AT828" s="0" t="n">
        <f aca="false">AS828-AR828</f>
        <v>-1259880.80412654</v>
      </c>
      <c r="AU828" s="0" t="n">
        <f aca="true">RAND()</f>
        <v>0.234641257025665</v>
      </c>
      <c r="AV828" s="0" t="n">
        <f aca="true">RAND()</f>
        <v>0.19190832840049</v>
      </c>
      <c r="AW828" s="0" t="n">
        <f aca="true">RAND()</f>
        <v>0.0427098589999554</v>
      </c>
      <c r="AX828" s="0" t="n">
        <f aca="true">RAND()</f>
        <v>0.726778650352656</v>
      </c>
      <c r="AY828" s="0" t="n">
        <f aca="true">RAND()</f>
        <v>0.994348641351952</v>
      </c>
      <c r="AZ828" s="0" t="n">
        <f aca="true">RAND()</f>
        <v>0.878516831912393</v>
      </c>
    </row>
    <row r="829" customFormat="false" ht="15" hidden="false" customHeight="false" outlineLevel="0" collapsed="false">
      <c r="AK829" s="0" t="n">
        <v>816</v>
      </c>
      <c r="AL829" s="0" t="n">
        <f aca="false">IFERROR(IF(AU829&lt;($AM$6-$AL$6)/($AN$6-$AL$6),$AL$6+SQRT(AU829*($AN$6-$AL$6)*($AM$6-$AL$6)),$AN$6-SQRT((1-AU829)*($AN$6-$AL$6)*($AN$6-$AM$6))),$AM$6)</f>
        <v>2.16505008084422</v>
      </c>
      <c r="AM829" s="0" t="n">
        <f aca="false">IFERROR(IF(AV829&lt;($AM$7-$AL$7)/($AN$7-$AL$7),$AL$7+SQRT(AV829*($AN$7-$AL$7)*($AM$7-$AL$7)),$AN$7-SQRT((1-AV829)*($AN$7-$AL$7)*($AN$7-$AM$7))),$AM$7)</f>
        <v>1.09959921166032</v>
      </c>
      <c r="AN829" s="0" t="n">
        <f aca="false">IFERROR(IF(AW829&lt;($AM$8-$AL$8)/($AN$8-$AL$8),$AL$8+SQRT(AW829*($AN$8-$AL$8)*($AM$8-$AL$8)),$AN$8-SQRT((1-AW829)*($AN$8-$AL$8)*($AN$8-$AM$8))),$AM$8)</f>
        <v>1.16108202817473</v>
      </c>
      <c r="AO829" s="0" t="n">
        <f aca="false">IFERROR(IF(AX829&lt;($AM$9-$AL$9)/($AN$9-$AL$9),$AL$9+SQRT(AX829*($AN$9-$AL$9)*($AM$9-$AL$9)),$AN$9-SQRT((1-AX829)*($AN$9-$AL$9)*($AN$9-$AM$9))),$AM$9)</f>
        <v>1.05694043986072</v>
      </c>
      <c r="AP829" s="0" t="n">
        <f aca="false">IFERROR(IF(AY829&lt;($AM$10-$AL$10)/($AN$10-$AL$10),$AL$10+SQRT(AY829*($AN$10-$AL$10)*($AM$10-$AL$10)),$AN$10-SQRT((1-AY829)*($AN$10-$AL$10)*($AN$10-$AM$10))),$AM$10)</f>
        <v>0.900590873656095</v>
      </c>
      <c r="AQ829" s="0" t="n">
        <f aca="false">IFERROR(IF(AZ829&lt;($AM$11-$AL$11)/($AN$11-$AL$11),$AL$11+SQRT(AZ829*($AN$11-$AL$11)*($AM$11-$AL$11)),$AN$11-SQRT((1-AZ829)*($AN$11-$AL$11)*($AN$11-$AM$11))),$AM$11)</f>
        <v>0.723115915845618</v>
      </c>
      <c r="AR829" s="0" t="n">
        <f aca="false">SUMPRODUCT((B24:B31&lt;=$B$6)*(C24:C31*AM829+D24:D31*AO829*$B$8*AQ829)/(1+AL829/100)^B24:B31)+C32*AM829*AP829/(1+AL829/100)^$B$6</f>
        <v>10110084.7929959</v>
      </c>
      <c r="AS829" s="0" t="n">
        <f aca="false">SUMPRODUCT((K24:K26&lt;=$B$6)*(L24:L26*AN829+M24:M26*AO829*$B$8*AQ829)/(1+AL829/100)^K24:K26)+L27*AN829*AP829/(1+AL829/100)^$B$6</f>
        <v>9233297.67513512</v>
      </c>
      <c r="AT829" s="0" t="n">
        <f aca="false">AS829-AR829</f>
        <v>-876787.117860727</v>
      </c>
      <c r="AU829" s="0" t="n">
        <f aca="true">RAND()</f>
        <v>0.00544830583733678</v>
      </c>
      <c r="AV829" s="0" t="n">
        <f aca="true">RAND()</f>
        <v>0.798929803260468</v>
      </c>
      <c r="AW829" s="0" t="n">
        <f aca="true">RAND()</f>
        <v>0.929720838102049</v>
      </c>
      <c r="AX829" s="0" t="n">
        <f aca="true">RAND()</f>
        <v>0.407092444019933</v>
      </c>
      <c r="AY829" s="0" t="n">
        <f aca="true">RAND()</f>
        <v>0.641892192226214</v>
      </c>
      <c r="AZ829" s="0" t="n">
        <f aca="true">RAND()</f>
        <v>0.687082465069342</v>
      </c>
    </row>
    <row r="830" customFormat="false" ht="15" hidden="false" customHeight="false" outlineLevel="0" collapsed="false">
      <c r="AK830" s="0" t="n">
        <v>817</v>
      </c>
      <c r="AL830" s="0" t="n">
        <f aca="false">IFERROR(IF(AU830&lt;($AM$6-$AL$6)/($AN$6-$AL$6),$AL$6+SQRT(AU830*($AN$6-$AL$6)*($AM$6-$AL$6)),$AN$6-SQRT((1-AU830)*($AN$6-$AL$6)*($AN$6-$AM$6))),$AM$6)</f>
        <v>5.67068680387405</v>
      </c>
      <c r="AM830" s="0" t="n">
        <f aca="false">IFERROR(IF(AV830&lt;($AM$7-$AL$7)/($AN$7-$AL$7),$AL$7+SQRT(AV830*($AN$7-$AL$7)*($AM$7-$AL$7)),$AN$7-SQRT((1-AV830)*($AN$7-$AL$7)*($AN$7-$AM$7))),$AM$7)</f>
        <v>0.990351143593926</v>
      </c>
      <c r="AN830" s="0" t="n">
        <f aca="false">IFERROR(IF(AW830&lt;($AM$8-$AL$8)/($AN$8-$AL$8),$AL$8+SQRT(AW830*($AN$8-$AL$8)*($AM$8-$AL$8)),$AN$8-SQRT((1-AW830)*($AN$8-$AL$8)*($AN$8-$AM$8))),$AM$8)</f>
        <v>1.11364693284298</v>
      </c>
      <c r="AO830" s="0" t="n">
        <f aca="false">IFERROR(IF(AX830&lt;($AM$9-$AL$9)/($AN$9-$AL$9),$AL$9+SQRT(AX830*($AN$9-$AL$9)*($AM$9-$AL$9)),$AN$9-SQRT((1-AX830)*($AN$9-$AL$9)*($AN$9-$AM$9))),$AM$9)</f>
        <v>1.01592638237105</v>
      </c>
      <c r="AP830" s="0" t="n">
        <f aca="false">IFERROR(IF(AY830&lt;($AM$10-$AL$10)/($AN$10-$AL$10),$AL$10+SQRT(AY830*($AN$10-$AL$10)*($AM$10-$AL$10)),$AN$10-SQRT((1-AY830)*($AN$10-$AL$10)*($AN$10-$AM$10))),$AM$10)</f>
        <v>0.836579985680407</v>
      </c>
      <c r="AQ830" s="0" t="n">
        <f aca="false">IFERROR(IF(AZ830&lt;($AM$11-$AL$11)/($AN$11-$AL$11),$AL$11+SQRT(AZ830*($AN$11-$AL$11)*($AM$11-$AL$11)),$AN$11-SQRT((1-AZ830)*($AN$11-$AL$11)*($AN$11-$AM$11))),$AM$11)</f>
        <v>0.60163310986067</v>
      </c>
      <c r="AR830" s="0" t="n">
        <f aca="false">SUMPRODUCT((B24:B31&lt;=$B$6)*(C24:C31*AM830+D24:D31*AO830*$B$8*AQ830)/(1+AL830/100)^B24:B31)+C32*AM830*AP830/(1+AL830/100)^$B$6</f>
        <v>7547993.36906722</v>
      </c>
      <c r="AS830" s="0" t="n">
        <f aca="false">SUMPRODUCT((K24:K26&lt;=$B$6)*(L24:L26*AN830+M24:M26*AO830*$B$8*AQ830)/(1+AL830/100)^K24:K26)+L27*AN830*AP830/(1+AL830/100)^$B$6</f>
        <v>9257923.66818702</v>
      </c>
      <c r="AT830" s="0" t="n">
        <f aca="false">AS830-AR830</f>
        <v>1709930.2991198</v>
      </c>
      <c r="AU830" s="0" t="n">
        <f aca="true">RAND()</f>
        <v>0.911646321330271</v>
      </c>
      <c r="AV830" s="0" t="n">
        <f aca="true">RAND()</f>
        <v>0.40259508741684</v>
      </c>
      <c r="AW830" s="0" t="n">
        <f aca="true">RAND()</f>
        <v>0.834736365127772</v>
      </c>
      <c r="AX830" s="0" t="n">
        <f aca="true">RAND()</f>
        <v>0.35439941005778</v>
      </c>
      <c r="AY830" s="0" t="n">
        <f aca="true">RAND()</f>
        <v>0.453144347042491</v>
      </c>
      <c r="AZ830" s="0" t="n">
        <f aca="true">RAND()</f>
        <v>0.371357277404975</v>
      </c>
    </row>
    <row r="831" customFormat="false" ht="15" hidden="false" customHeight="false" outlineLevel="0" collapsed="false">
      <c r="AK831" s="0" t="n">
        <v>818</v>
      </c>
      <c r="AL831" s="0" t="n">
        <f aca="false">IFERROR(IF(AU831&lt;($AM$6-$AL$6)/($AN$6-$AL$6),$AL$6+SQRT(AU831*($AN$6-$AL$6)*($AM$6-$AL$6)),$AN$6-SQRT((1-AU831)*($AN$6-$AL$6)*($AN$6-$AM$6))),$AM$6)</f>
        <v>2.87920283420123</v>
      </c>
      <c r="AM831" s="0" t="n">
        <f aca="false">IFERROR(IF(AV831&lt;($AM$7-$AL$7)/($AN$7-$AL$7),$AL$7+SQRT(AV831*($AN$7-$AL$7)*($AM$7-$AL$7)),$AN$7-SQRT((1-AV831)*($AN$7-$AL$7)*($AN$7-$AM$7))),$AM$7)</f>
        <v>0.970076118549656</v>
      </c>
      <c r="AN831" s="0" t="n">
        <f aca="false">IFERROR(IF(AW831&lt;($AM$8-$AL$8)/($AN$8-$AL$8),$AL$8+SQRT(AW831*($AN$8-$AL$8)*($AM$8-$AL$8)),$AN$8-SQRT((1-AW831)*($AN$8-$AL$8)*($AN$8-$AM$8))),$AM$8)</f>
        <v>0.97525418346555</v>
      </c>
      <c r="AO831" s="0" t="n">
        <f aca="false">IFERROR(IF(AX831&lt;($AM$9-$AL$9)/($AN$9-$AL$9),$AL$9+SQRT(AX831*($AN$9-$AL$9)*($AM$9-$AL$9)),$AN$9-SQRT((1-AX831)*($AN$9-$AL$9)*($AN$9-$AM$9))),$AM$9)</f>
        <v>1.09255590486717</v>
      </c>
      <c r="AP831" s="0" t="n">
        <f aca="false">IFERROR(IF(AY831&lt;($AM$10-$AL$10)/($AN$10-$AL$10),$AL$10+SQRT(AY831*($AN$10-$AL$10)*($AM$10-$AL$10)),$AN$10-SQRT((1-AY831)*($AN$10-$AL$10)*($AN$10-$AM$10))),$AM$10)</f>
        <v>0.727429282340502</v>
      </c>
      <c r="AQ831" s="0" t="n">
        <f aca="false">IFERROR(IF(AZ831&lt;($AM$11-$AL$11)/($AN$11-$AL$11),$AL$11+SQRT(AZ831*($AN$11-$AL$11)*($AM$11-$AL$11)),$AN$11-SQRT((1-AZ831)*($AN$11-$AL$11)*($AN$11-$AM$11))),$AM$11)</f>
        <v>0.849867564213294</v>
      </c>
      <c r="AR831" s="0" t="n">
        <f aca="false">SUMPRODUCT((B24:B31&lt;=$B$6)*(C24:C31*AM831+D24:D31*AO831*$B$8*AQ831)/(1+AL831/100)^B24:B31)+C32*AM831*AP831/(1+AL831/100)^$B$6</f>
        <v>8627552.16581125</v>
      </c>
      <c r="AS831" s="0" t="n">
        <f aca="false">SUMPRODUCT((K24:K26&lt;=$B$6)*(L24:L26*AN831+M24:M26*AO831*$B$8*AQ831)/(1+AL831/100)^K24:K26)+L27*AN831*AP831/(1+AL831/100)^$B$6</f>
        <v>8045825.6519423</v>
      </c>
      <c r="AT831" s="0" t="n">
        <f aca="false">AS831-AR831</f>
        <v>-581726.513868942</v>
      </c>
      <c r="AU831" s="0" t="n">
        <f aca="true">RAND()</f>
        <v>0.154599524733497</v>
      </c>
      <c r="AV831" s="0" t="n">
        <f aca="true">RAND()</f>
        <v>0.321398734454628</v>
      </c>
      <c r="AW831" s="0" t="n">
        <f aca="true">RAND()</f>
        <v>0.341266986913074</v>
      </c>
      <c r="AX831" s="0" t="n">
        <f aca="true">RAND()</f>
        <v>0.4510301428057</v>
      </c>
      <c r="AY831" s="0" t="n">
        <f aca="true">RAND()</f>
        <v>0.206896313863663</v>
      </c>
      <c r="AZ831" s="0" t="n">
        <f aca="true">RAND()</f>
        <v>0.908001027447962</v>
      </c>
    </row>
    <row r="832" customFormat="false" ht="15" hidden="false" customHeight="false" outlineLevel="0" collapsed="false">
      <c r="AK832" s="0" t="n">
        <v>819</v>
      </c>
      <c r="AL832" s="0" t="n">
        <f aca="false">IFERROR(IF(AU832&lt;($AM$6-$AL$6)/($AN$6-$AL$6),$AL$6+SQRT(AU832*($AN$6-$AL$6)*($AM$6-$AL$6)),$AN$6-SQRT((1-AU832)*($AN$6-$AL$6)*($AN$6-$AM$6))),$AM$6)</f>
        <v>3.30101453703984</v>
      </c>
      <c r="AM832" s="0" t="n">
        <f aca="false">IFERROR(IF(AV832&lt;($AM$7-$AL$7)/($AN$7-$AL$7),$AL$7+SQRT(AV832*($AN$7-$AL$7)*($AM$7-$AL$7)),$AN$7-SQRT((1-AV832)*($AN$7-$AL$7)*($AN$7-$AM$7))),$AM$7)</f>
        <v>1.00837646902423</v>
      </c>
      <c r="AN832" s="0" t="n">
        <f aca="false">IFERROR(IF(AW832&lt;($AM$8-$AL$8)/($AN$8-$AL$8),$AL$8+SQRT(AW832*($AN$8-$AL$8)*($AM$8-$AL$8)),$AN$8-SQRT((1-AW832)*($AN$8-$AL$8)*($AN$8-$AM$8))),$AM$8)</f>
        <v>0.837383408157288</v>
      </c>
      <c r="AO832" s="0" t="n">
        <f aca="false">IFERROR(IF(AX832&lt;($AM$9-$AL$9)/($AN$9-$AL$9),$AL$9+SQRT(AX832*($AN$9-$AL$9)*($AM$9-$AL$9)),$AN$9-SQRT((1-AX832)*($AN$9-$AL$9)*($AN$9-$AM$9))),$AM$9)</f>
        <v>0.74813132155809</v>
      </c>
      <c r="AP832" s="0" t="n">
        <f aca="false">IFERROR(IF(AY832&lt;($AM$10-$AL$10)/($AN$10-$AL$10),$AL$10+SQRT(AY832*($AN$10-$AL$10)*($AM$10-$AL$10)),$AN$10-SQRT((1-AY832)*($AN$10-$AL$10)*($AN$10-$AM$10))),$AM$10)</f>
        <v>0.976272147737577</v>
      </c>
      <c r="AQ832" s="0" t="n">
        <f aca="false">IFERROR(IF(AZ832&lt;($AM$11-$AL$11)/($AN$11-$AL$11),$AL$11+SQRT(AZ832*($AN$11-$AL$11)*($AM$11-$AL$11)),$AN$11-SQRT((1-AZ832)*($AN$11-$AL$11)*($AN$11-$AM$11))),$AM$11)</f>
        <v>0.671281346075638</v>
      </c>
      <c r="AR832" s="0" t="n">
        <f aca="false">SUMPRODUCT((B24:B31&lt;=$B$6)*(C24:C31*AM832+D24:D31*AO832*$B$8*AQ832)/(1+AL832/100)^B24:B31)+C32*AM832*AP832/(1+AL832/100)^$B$6</f>
        <v>8578028.71750207</v>
      </c>
      <c r="AS832" s="0" t="n">
        <f aca="false">SUMPRODUCT((K24:K26&lt;=$B$6)*(L24:L26*AN832+M24:M26*AO832*$B$8*AQ832)/(1+AL832/100)^K24:K26)+L27*AN832*AP832/(1+AL832/100)^$B$6</f>
        <v>6736388.26356136</v>
      </c>
      <c r="AT832" s="0" t="n">
        <f aca="false">AS832-AR832</f>
        <v>-1841640.45394071</v>
      </c>
      <c r="AU832" s="0" t="n">
        <f aca="true">RAND()</f>
        <v>0.315875327240471</v>
      </c>
      <c r="AV832" s="0" t="n">
        <f aca="true">RAND()</f>
        <v>0.481049504700449</v>
      </c>
      <c r="AW832" s="0" t="n">
        <f aca="true">RAND()</f>
        <v>0.015527991171715</v>
      </c>
      <c r="AX832" s="0" t="n">
        <f aca="true">RAND()</f>
        <v>0.0820922036508859</v>
      </c>
      <c r="AY832" s="0" t="n">
        <f aca="true">RAND()</f>
        <v>0.907340634842257</v>
      </c>
      <c r="AZ832" s="0" t="n">
        <f aca="true">RAND()</f>
        <v>0.558955292090431</v>
      </c>
    </row>
    <row r="833" customFormat="false" ht="15" hidden="false" customHeight="false" outlineLevel="0" collapsed="false">
      <c r="AK833" s="0" t="n">
        <v>820</v>
      </c>
      <c r="AL833" s="0" t="n">
        <f aca="false">IFERROR(IF(AU833&lt;($AM$6-$AL$6)/($AN$6-$AL$6),$AL$6+SQRT(AU833*($AN$6-$AL$6)*($AM$6-$AL$6)),$AN$6-SQRT((1-AU833)*($AN$6-$AL$6)*($AN$6-$AM$6))),$AM$6)</f>
        <v>3.47222527471218</v>
      </c>
      <c r="AM833" s="0" t="n">
        <f aca="false">IFERROR(IF(AV833&lt;($AM$7-$AL$7)/($AN$7-$AL$7),$AL$7+SQRT(AV833*($AN$7-$AL$7)*($AM$7-$AL$7)),$AN$7-SQRT((1-AV833)*($AN$7-$AL$7)*($AN$7-$AM$7))),$AM$7)</f>
        <v>0.886205590595938</v>
      </c>
      <c r="AN833" s="0" t="n">
        <f aca="false">IFERROR(IF(AW833&lt;($AM$8-$AL$8)/($AN$8-$AL$8),$AL$8+SQRT(AW833*($AN$8-$AL$8)*($AM$8-$AL$8)),$AN$8-SQRT((1-AW833)*($AN$8-$AL$8)*($AN$8-$AM$8))),$AM$8)</f>
        <v>1.14057105046251</v>
      </c>
      <c r="AO833" s="0" t="n">
        <f aca="false">IFERROR(IF(AX833&lt;($AM$9-$AL$9)/($AN$9-$AL$9),$AL$9+SQRT(AX833*($AN$9-$AL$9)*($AM$9-$AL$9)),$AN$9-SQRT((1-AX833)*($AN$9-$AL$9)*($AN$9-$AM$9))),$AM$9)</f>
        <v>1.05436690057843</v>
      </c>
      <c r="AP833" s="0" t="n">
        <f aca="false">IFERROR(IF(AY833&lt;($AM$10-$AL$10)/($AN$10-$AL$10),$AL$10+SQRT(AY833*($AN$10-$AL$10)*($AM$10-$AL$10)),$AN$10-SQRT((1-AY833)*($AN$10-$AL$10)*($AN$10-$AM$10))),$AM$10)</f>
        <v>0.67027818795815</v>
      </c>
      <c r="AQ833" s="0" t="n">
        <f aca="false">IFERROR(IF(AZ833&lt;($AM$11-$AL$11)/($AN$11-$AL$11),$AL$11+SQRT(AZ833*($AN$11-$AL$11)*($AM$11-$AL$11)),$AN$11-SQRT((1-AZ833)*($AN$11-$AL$11)*($AN$11-$AM$11))),$AM$11)</f>
        <v>0.721703768913289</v>
      </c>
      <c r="AR833" s="0" t="n">
        <f aca="false">SUMPRODUCT((B24:B31&lt;=$B$6)*(C24:C31*AM833+D24:D31*AO833*$B$8*AQ833)/(1+AL833/100)^B24:B31)+C32*AM833*AP833/(1+AL833/100)^$B$6</f>
        <v>7588730.15110641</v>
      </c>
      <c r="AS833" s="0" t="n">
        <f aca="false">SUMPRODUCT((K24:K26&lt;=$B$6)*(L24:L26*AN833+M24:M26*AO833*$B$8*AQ833)/(1+AL833/100)^K24:K26)+L27*AN833*AP833/(1+AL833/100)^$B$6</f>
        <v>9472231.48308483</v>
      </c>
      <c r="AT833" s="0" t="n">
        <f aca="false">AS833-AR833</f>
        <v>1883501.33197842</v>
      </c>
      <c r="AU833" s="0" t="n">
        <f aca="true">RAND()</f>
        <v>0.377740274381022</v>
      </c>
      <c r="AV833" s="0" t="n">
        <f aca="true">RAND()</f>
        <v>0.0825711538888273</v>
      </c>
      <c r="AW833" s="0" t="n">
        <f aca="true">RAND()</f>
        <v>0.893558266694406</v>
      </c>
      <c r="AX833" s="0" t="n">
        <f aca="true">RAND()</f>
        <v>0.403852027518902</v>
      </c>
      <c r="AY833" s="0" t="n">
        <f aca="true">RAND()</f>
        <v>0.115978645177244</v>
      </c>
      <c r="AZ833" s="0" t="n">
        <f aca="true">RAND()</f>
        <v>0.683882480665028</v>
      </c>
    </row>
    <row r="834" customFormat="false" ht="15" hidden="false" customHeight="false" outlineLevel="0" collapsed="false">
      <c r="AK834" s="0" t="n">
        <v>821</v>
      </c>
      <c r="AL834" s="0" t="n">
        <f aca="false">IFERROR(IF(AU834&lt;($AM$6-$AL$6)/($AN$6-$AL$6),$AL$6+SQRT(AU834*($AN$6-$AL$6)*($AM$6-$AL$6)),$AN$6-SQRT((1-AU834)*($AN$6-$AL$6)*($AN$6-$AM$6))),$AM$6)</f>
        <v>3.89246459676995</v>
      </c>
      <c r="AM834" s="0" t="n">
        <f aca="false">IFERROR(IF(AV834&lt;($AM$7-$AL$7)/($AN$7-$AL$7),$AL$7+SQRT(AV834*($AN$7-$AL$7)*($AM$7-$AL$7)),$AN$7-SQRT((1-AV834)*($AN$7-$AL$7)*($AN$7-$AM$7))),$AM$7)</f>
        <v>0.934692688050526</v>
      </c>
      <c r="AN834" s="0" t="n">
        <f aca="false">IFERROR(IF(AW834&lt;($AM$8-$AL$8)/($AN$8-$AL$8),$AL$8+SQRT(AW834*($AN$8-$AL$8)*($AM$8-$AL$8)),$AN$8-SQRT((1-AW834)*($AN$8-$AL$8)*($AN$8-$AM$8))),$AM$8)</f>
        <v>0.992182448735216</v>
      </c>
      <c r="AO834" s="0" t="n">
        <f aca="false">IFERROR(IF(AX834&lt;($AM$9-$AL$9)/($AN$9-$AL$9),$AL$9+SQRT(AX834*($AN$9-$AL$9)*($AM$9-$AL$9)),$AN$9-SQRT((1-AX834)*($AN$9-$AL$9)*($AN$9-$AM$9))),$AM$9)</f>
        <v>0.928746440462286</v>
      </c>
      <c r="AP834" s="0" t="n">
        <f aca="false">IFERROR(IF(AY834&lt;($AM$10-$AL$10)/($AN$10-$AL$10),$AL$10+SQRT(AY834*($AN$10-$AL$10)*($AM$10-$AL$10)),$AN$10-SQRT((1-AY834)*($AN$10-$AL$10)*($AN$10-$AM$10))),$AM$10)</f>
        <v>0.75639530853719</v>
      </c>
      <c r="AQ834" s="0" t="n">
        <f aca="false">IFERROR(IF(AZ834&lt;($AM$11-$AL$11)/($AN$11-$AL$11),$AL$11+SQRT(AZ834*($AN$11-$AL$11)*($AM$11-$AL$11)),$AN$11-SQRT((1-AZ834)*($AN$11-$AL$11)*($AN$11-$AM$11))),$AM$11)</f>
        <v>0.594375783027473</v>
      </c>
      <c r="AR834" s="0" t="n">
        <f aca="false">SUMPRODUCT((B24:B31&lt;=$B$6)*(C24:C31*AM834+D24:D31*AO834*$B$8*AQ834)/(1+AL834/100)^B24:B31)+C32*AM834*AP834/(1+AL834/100)^$B$6</f>
        <v>7743472.30699507</v>
      </c>
      <c r="AS834" s="0" t="n">
        <f aca="false">SUMPRODUCT((K24:K26&lt;=$B$6)*(L24:L26*AN834+M24:M26*AO834*$B$8*AQ834)/(1+AL834/100)^K24:K26)+L27*AN834*AP834/(1+AL834/100)^$B$6</f>
        <v>8194078.21679713</v>
      </c>
      <c r="AT834" s="0" t="n">
        <f aca="false">AS834-AR834</f>
        <v>450605.909802062</v>
      </c>
      <c r="AU834" s="0" t="n">
        <f aca="true">RAND()</f>
        <v>0.517161185883592</v>
      </c>
      <c r="AV834" s="0" t="n">
        <f aca="true">RAND()</f>
        <v>0.20157911349196</v>
      </c>
      <c r="AW834" s="0" t="n">
        <f aca="true">RAND()</f>
        <v>0.410378817798487</v>
      </c>
      <c r="AX834" s="0" t="n">
        <f aca="true">RAND()</f>
        <v>0.245098013612108</v>
      </c>
      <c r="AY834" s="0" t="n">
        <f aca="true">RAND()</f>
        <v>0.262954216959524</v>
      </c>
      <c r="AZ834" s="0" t="n">
        <f aca="true">RAND()</f>
        <v>0.353702455645053</v>
      </c>
    </row>
    <row r="835" customFormat="false" ht="15" hidden="false" customHeight="false" outlineLevel="0" collapsed="false">
      <c r="AK835" s="0" t="n">
        <v>822</v>
      </c>
      <c r="AL835" s="0" t="n">
        <f aca="false">IFERROR(IF(AU835&lt;($AM$6-$AL$6)/($AN$6-$AL$6),$AL$6+SQRT(AU835*($AN$6-$AL$6)*($AM$6-$AL$6)),$AN$6-SQRT((1-AU835)*($AN$6-$AL$6)*($AN$6-$AM$6))),$AM$6)</f>
        <v>3.88081333780771</v>
      </c>
      <c r="AM835" s="0" t="n">
        <f aca="false">IFERROR(IF(AV835&lt;($AM$7-$AL$7)/($AN$7-$AL$7),$AL$7+SQRT(AV835*($AN$7-$AL$7)*($AM$7-$AL$7)),$AN$7-SQRT((1-AV835)*($AN$7-$AL$7)*($AN$7-$AM$7))),$AM$7)</f>
        <v>1.22292698069435</v>
      </c>
      <c r="AN835" s="0" t="n">
        <f aca="false">IFERROR(IF(AW835&lt;($AM$8-$AL$8)/($AN$8-$AL$8),$AL$8+SQRT(AW835*($AN$8-$AL$8)*($AM$8-$AL$8)),$AN$8-SQRT((1-AW835)*($AN$8-$AL$8)*($AN$8-$AM$8))),$AM$8)</f>
        <v>1.07976239993727</v>
      </c>
      <c r="AO835" s="0" t="n">
        <f aca="false">IFERROR(IF(AX835&lt;($AM$9-$AL$9)/($AN$9-$AL$9),$AL$9+SQRT(AX835*($AN$9-$AL$9)*($AM$9-$AL$9)),$AN$9-SQRT((1-AX835)*($AN$9-$AL$9)*($AN$9-$AM$9))),$AM$9)</f>
        <v>1.31341512346429</v>
      </c>
      <c r="AP835" s="0" t="n">
        <f aca="false">IFERROR(IF(AY835&lt;($AM$10-$AL$10)/($AN$10-$AL$10),$AL$10+SQRT(AY835*($AN$10-$AL$10)*($AM$10-$AL$10)),$AN$10-SQRT((1-AY835)*($AN$10-$AL$10)*($AN$10-$AM$10))),$AM$10)</f>
        <v>0.625925203820127</v>
      </c>
      <c r="AQ835" s="0" t="n">
        <f aca="false">IFERROR(IF(AZ835&lt;($AM$11-$AL$11)/($AN$11-$AL$11),$AL$11+SQRT(AZ835*($AN$11-$AL$11)*($AM$11-$AL$11)),$AN$11-SQRT((1-AZ835)*($AN$11-$AL$11)*($AN$11-$AM$11))),$AM$11)</f>
        <v>0.676980093593979</v>
      </c>
      <c r="AR835" s="0" t="n">
        <f aca="false">SUMPRODUCT((B24:B31&lt;=$B$6)*(C24:C31*AM835+D24:D31*AO835*$B$8*AQ835)/(1+AL835/100)^B24:B31)+C32*AM835*AP835/(1+AL835/100)^$B$6</f>
        <v>10198232.5560401</v>
      </c>
      <c r="AS835" s="0" t="n">
        <f aca="false">SUMPRODUCT((K24:K26&lt;=$B$6)*(L24:L26*AN835+M24:M26*AO835*$B$8*AQ835)/(1+AL835/100)^K24:K26)+L27*AN835*AP835/(1+AL835/100)^$B$6</f>
        <v>9038595.91439698</v>
      </c>
      <c r="AT835" s="0" t="n">
        <f aca="false">AS835-AR835</f>
        <v>-1159636.64164314</v>
      </c>
      <c r="AU835" s="0" t="n">
        <f aca="true">RAND()</f>
        <v>0.513533728320086</v>
      </c>
      <c r="AV835" s="0" t="n">
        <f aca="true">RAND()</f>
        <v>0.993484903339341</v>
      </c>
      <c r="AW835" s="0" t="n">
        <f aca="true">RAND()</f>
        <v>0.742392529110054</v>
      </c>
      <c r="AX835" s="0" t="n">
        <f aca="true">RAND()</f>
        <v>0.685734138208292</v>
      </c>
      <c r="AY835" s="0" t="n">
        <f aca="true">RAND()</f>
        <v>0.0634286278285623</v>
      </c>
      <c r="AZ835" s="0" t="n">
        <f aca="true">RAND()</f>
        <v>0.57411485740998</v>
      </c>
    </row>
    <row r="836" customFormat="false" ht="15" hidden="false" customHeight="false" outlineLevel="0" collapsed="false">
      <c r="AK836" s="0" t="n">
        <v>823</v>
      </c>
      <c r="AL836" s="0" t="n">
        <f aca="false">IFERROR(IF(AU836&lt;($AM$6-$AL$6)/($AN$6-$AL$6),$AL$6+SQRT(AU836*($AN$6-$AL$6)*($AM$6-$AL$6)),$AN$6-SQRT((1-AU836)*($AN$6-$AL$6)*($AN$6-$AM$6))),$AM$6)</f>
        <v>3.42964793841628</v>
      </c>
      <c r="AM836" s="0" t="n">
        <f aca="false">IFERROR(IF(AV836&lt;($AM$7-$AL$7)/($AN$7-$AL$7),$AL$7+SQRT(AV836*($AN$7-$AL$7)*($AM$7-$AL$7)),$AN$7-SQRT((1-AV836)*($AN$7-$AL$7)*($AN$7-$AM$7))),$AM$7)</f>
        <v>1.1710201040051</v>
      </c>
      <c r="AN836" s="0" t="n">
        <f aca="false">IFERROR(IF(AW836&lt;($AM$8-$AL$8)/($AN$8-$AL$8),$AL$8+SQRT(AW836*($AN$8-$AL$8)*($AM$8-$AL$8)),$AN$8-SQRT((1-AW836)*($AN$8-$AL$8)*($AN$8-$AM$8))),$AM$8)</f>
        <v>1.1211975486242</v>
      </c>
      <c r="AO836" s="0" t="n">
        <f aca="false">IFERROR(IF(AX836&lt;($AM$9-$AL$9)/($AN$9-$AL$9),$AL$9+SQRT(AX836*($AN$9-$AL$9)*($AM$9-$AL$9)),$AN$9-SQRT((1-AX836)*($AN$9-$AL$9)*($AN$9-$AM$9))),$AM$9)</f>
        <v>1.01018637127741</v>
      </c>
      <c r="AP836" s="0" t="n">
        <f aca="false">IFERROR(IF(AY836&lt;($AM$10-$AL$10)/($AN$10-$AL$10),$AL$10+SQRT(AY836*($AN$10-$AL$10)*($AM$10-$AL$10)),$AN$10-SQRT((1-AY836)*($AN$10-$AL$10)*($AN$10-$AM$10))),$AM$10)</f>
        <v>0.731162350564333</v>
      </c>
      <c r="AQ836" s="0" t="n">
        <f aca="false">IFERROR(IF(AZ836&lt;($AM$11-$AL$11)/($AN$11-$AL$11),$AL$11+SQRT(AZ836*($AN$11-$AL$11)*($AM$11-$AL$11)),$AN$11-SQRT((1-AZ836)*($AN$11-$AL$11)*($AN$11-$AM$11))),$AM$11)</f>
        <v>0.675045226668478</v>
      </c>
      <c r="AR836" s="0" t="n">
        <f aca="false">SUMPRODUCT((B24:B31&lt;=$B$6)*(C24:C31*AM836+D24:D31*AO836*$B$8*AQ836)/(1+AL836/100)^B24:B31)+C32*AM836*AP836/(1+AL836/100)^$B$6</f>
        <v>9949473.18702504</v>
      </c>
      <c r="AS836" s="0" t="n">
        <f aca="false">SUMPRODUCT((K24:K26&lt;=$B$6)*(L24:L26*AN836+M24:M26*AO836*$B$8*AQ836)/(1+AL836/100)^K24:K26)+L27*AN836*AP836/(1+AL836/100)^$B$6</f>
        <v>9249414.8246612</v>
      </c>
      <c r="AT836" s="0" t="n">
        <f aca="false">AS836-AR836</f>
        <v>-700058.362363841</v>
      </c>
      <c r="AU836" s="0" t="n">
        <f aca="true">RAND()</f>
        <v>0.362629307817243</v>
      </c>
      <c r="AV836" s="0" t="n">
        <f aca="true">RAND()</f>
        <v>0.94455267581008</v>
      </c>
      <c r="AW836" s="0" t="n">
        <f aca="true">RAND()</f>
        <v>0.852532697951868</v>
      </c>
      <c r="AX836" s="0" t="n">
        <f aca="true">RAND()</f>
        <v>0.346845986930012</v>
      </c>
      <c r="AY836" s="0" t="n">
        <f aca="true">RAND()</f>
        <v>0.21374412927371</v>
      </c>
      <c r="AZ836" s="0" t="n">
        <f aca="true">RAND()</f>
        <v>0.568997531792078</v>
      </c>
    </row>
    <row r="837" customFormat="false" ht="15" hidden="false" customHeight="false" outlineLevel="0" collapsed="false">
      <c r="AK837" s="0" t="n">
        <v>824</v>
      </c>
      <c r="AL837" s="0" t="n">
        <f aca="false">IFERROR(IF(AU837&lt;($AM$6-$AL$6)/($AN$6-$AL$6),$AL$6+SQRT(AU837*($AN$6-$AL$6)*($AM$6-$AL$6)),$AN$6-SQRT((1-AU837)*($AN$6-$AL$6)*($AN$6-$AM$6))),$AM$6)</f>
        <v>5.15834307673226</v>
      </c>
      <c r="AM837" s="0" t="n">
        <f aca="false">IFERROR(IF(AV837&lt;($AM$7-$AL$7)/($AN$7-$AL$7),$AL$7+SQRT(AV837*($AN$7-$AL$7)*($AM$7-$AL$7)),$AN$7-SQRT((1-AV837)*($AN$7-$AL$7)*($AN$7-$AM$7))),$AM$7)</f>
        <v>1.04979605664419</v>
      </c>
      <c r="AN837" s="0" t="n">
        <f aca="false">IFERROR(IF(AW837&lt;($AM$8-$AL$8)/($AN$8-$AL$8),$AL$8+SQRT(AW837*($AN$8-$AL$8)*($AM$8-$AL$8)),$AN$8-SQRT((1-AW837)*($AN$8-$AL$8)*($AN$8-$AM$8))),$AM$8)</f>
        <v>1.18799325190102</v>
      </c>
      <c r="AO837" s="0" t="n">
        <f aca="false">IFERROR(IF(AX837&lt;($AM$9-$AL$9)/($AN$9-$AL$9),$AL$9+SQRT(AX837*($AN$9-$AL$9)*($AM$9-$AL$9)),$AN$9-SQRT((1-AX837)*($AN$9-$AL$9)*($AN$9-$AM$9))),$AM$9)</f>
        <v>1.4313334389865</v>
      </c>
      <c r="AP837" s="0" t="n">
        <f aca="false">IFERROR(IF(AY837&lt;($AM$10-$AL$10)/($AN$10-$AL$10),$AL$10+SQRT(AY837*($AN$10-$AL$10)*($AM$10-$AL$10)),$AN$10-SQRT((1-AY837)*($AN$10-$AL$10)*($AN$10-$AM$10))),$AM$10)</f>
        <v>0.895954559159007</v>
      </c>
      <c r="AQ837" s="0" t="n">
        <f aca="false">IFERROR(IF(AZ837&lt;($AM$11-$AL$11)/($AN$11-$AL$11),$AL$11+SQRT(AZ837*($AN$11-$AL$11)*($AM$11-$AL$11)),$AN$11-SQRT((1-AZ837)*($AN$11-$AL$11)*($AN$11-$AM$11))),$AM$11)</f>
        <v>0.430393439712635</v>
      </c>
      <c r="AR837" s="0" t="n">
        <f aca="false">SUMPRODUCT((B24:B31&lt;=$B$6)*(C24:C31*AM837+D24:D31*AO837*$B$8*AQ837)/(1+AL837/100)^B24:B31)+C32*AM837*AP837/(1+AL837/100)^$B$6</f>
        <v>8167819.21076085</v>
      </c>
      <c r="AS837" s="0" t="n">
        <f aca="false">SUMPRODUCT((K24:K26&lt;=$B$6)*(L24:L26*AN837+M24:M26*AO837*$B$8*AQ837)/(1+AL837/100)^K24:K26)+L27*AN837*AP837/(1+AL837/100)^$B$6</f>
        <v>9811397.51505484</v>
      </c>
      <c r="AT837" s="0" t="n">
        <f aca="false">AS837-AR837</f>
        <v>1643578.304294</v>
      </c>
      <c r="AU837" s="0" t="n">
        <f aca="true">RAND()</f>
        <v>0.830414988849001</v>
      </c>
      <c r="AV837" s="0" t="n">
        <f aca="true">RAND()</f>
        <v>0.643718942798089</v>
      </c>
      <c r="AW837" s="0" t="n">
        <f aca="true">RAND()</f>
        <v>0.965823672801685</v>
      </c>
      <c r="AX837" s="0" t="n">
        <f aca="true">RAND()</f>
        <v>0.784412228256723</v>
      </c>
      <c r="AY837" s="0" t="n">
        <f aca="true">RAND()</f>
        <v>0.627120051675215</v>
      </c>
      <c r="AZ837" s="0" t="n">
        <f aca="true">RAND()</f>
        <v>0.0693977515105822</v>
      </c>
    </row>
    <row r="838" customFormat="false" ht="15" hidden="false" customHeight="false" outlineLevel="0" collapsed="false">
      <c r="AK838" s="0" t="n">
        <v>825</v>
      </c>
      <c r="AL838" s="0" t="n">
        <f aca="false">IFERROR(IF(AU838&lt;($AM$6-$AL$6)/($AN$6-$AL$6),$AL$6+SQRT(AU838*($AN$6-$AL$6)*($AM$6-$AL$6)),$AN$6-SQRT((1-AU838)*($AN$6-$AL$6)*($AN$6-$AM$6))),$AM$6)</f>
        <v>4.72253526663417</v>
      </c>
      <c r="AM838" s="0" t="n">
        <f aca="false">IFERROR(IF(AV838&lt;($AM$7-$AL$7)/($AN$7-$AL$7),$AL$7+SQRT(AV838*($AN$7-$AL$7)*($AM$7-$AL$7)),$AN$7-SQRT((1-AV838)*($AN$7-$AL$7)*($AN$7-$AM$7))),$AM$7)</f>
        <v>1.01198133825823</v>
      </c>
      <c r="AN838" s="0" t="n">
        <f aca="false">IFERROR(IF(AW838&lt;($AM$8-$AL$8)/($AN$8-$AL$8),$AL$8+SQRT(AW838*($AN$8-$AL$8)*($AM$8-$AL$8)),$AN$8-SQRT((1-AW838)*($AN$8-$AL$8)*($AN$8-$AM$8))),$AM$8)</f>
        <v>1.14286744230472</v>
      </c>
      <c r="AO838" s="0" t="n">
        <f aca="false">IFERROR(IF(AX838&lt;($AM$9-$AL$9)/($AN$9-$AL$9),$AL$9+SQRT(AX838*($AN$9-$AL$9)*($AM$9-$AL$9)),$AN$9-SQRT((1-AX838)*($AN$9-$AL$9)*($AN$9-$AM$9))),$AM$9)</f>
        <v>1.58571520365432</v>
      </c>
      <c r="AP838" s="0" t="n">
        <f aca="false">IFERROR(IF(AY838&lt;($AM$10-$AL$10)/($AN$10-$AL$10),$AL$10+SQRT(AY838*($AN$10-$AL$10)*($AM$10-$AL$10)),$AN$10-SQRT((1-AY838)*($AN$10-$AL$10)*($AN$10-$AM$10))),$AM$10)</f>
        <v>0.828980397902102</v>
      </c>
      <c r="AQ838" s="0" t="n">
        <f aca="false">IFERROR(IF(AZ838&lt;($AM$11-$AL$11)/($AN$11-$AL$11),$AL$11+SQRT(AZ838*($AN$11-$AL$11)*($AM$11-$AL$11)),$AN$11-SQRT((1-AZ838)*($AN$11-$AL$11)*($AN$11-$AM$11))),$AM$11)</f>
        <v>0.66226996612525</v>
      </c>
      <c r="AR838" s="0" t="n">
        <f aca="false">SUMPRODUCT((B24:B31&lt;=$B$6)*(C24:C31*AM838+D24:D31*AO838*$B$8*AQ838)/(1+AL838/100)^B24:B31)+C32*AM838*AP838/(1+AL838/100)^$B$6</f>
        <v>8148317.04418529</v>
      </c>
      <c r="AS838" s="0" t="n">
        <f aca="false">SUMPRODUCT((K24:K26&lt;=$B$6)*(L24:L26*AN838+M24:M26*AO838*$B$8*AQ838)/(1+AL838/100)^K24:K26)+L27*AN838*AP838/(1+AL838/100)^$B$6</f>
        <v>9482320.79881491</v>
      </c>
      <c r="AT838" s="0" t="n">
        <f aca="false">AS838-AR838</f>
        <v>1334003.75462963</v>
      </c>
      <c r="AU838" s="0" t="n">
        <f aca="true">RAND()</f>
        <v>0.740657719413746</v>
      </c>
      <c r="AV838" s="0" t="n">
        <f aca="true">RAND()</f>
        <v>0.496418814779158</v>
      </c>
      <c r="AW838" s="0" t="n">
        <f aca="true">RAND()</f>
        <v>0.89797880072593</v>
      </c>
      <c r="AX838" s="0" t="n">
        <f aca="true">RAND()</f>
        <v>0.885578738344547</v>
      </c>
      <c r="AY838" s="0" t="n">
        <f aca="true">RAND()</f>
        <v>0.4329124088153</v>
      </c>
      <c r="AZ838" s="0" t="n">
        <f aca="true">RAND()</f>
        <v>0.534442547832492</v>
      </c>
    </row>
    <row r="839" customFormat="false" ht="15" hidden="false" customHeight="false" outlineLevel="0" collapsed="false">
      <c r="AK839" s="0" t="n">
        <v>826</v>
      </c>
      <c r="AL839" s="0" t="n">
        <f aca="false">IFERROR(IF(AU839&lt;($AM$6-$AL$6)/($AN$6-$AL$6),$AL$6+SQRT(AU839*($AN$6-$AL$6)*($AM$6-$AL$6)),$AN$6-SQRT((1-AU839)*($AN$6-$AL$6)*($AN$6-$AM$6))),$AM$6)</f>
        <v>4.04225518971992</v>
      </c>
      <c r="AM839" s="0" t="n">
        <f aca="false">IFERROR(IF(AV839&lt;($AM$7-$AL$7)/($AN$7-$AL$7),$AL$7+SQRT(AV839*($AN$7-$AL$7)*($AM$7-$AL$7)),$AN$7-SQRT((1-AV839)*($AN$7-$AL$7)*($AN$7-$AM$7))),$AM$7)</f>
        <v>1.01930359075231</v>
      </c>
      <c r="AN839" s="0" t="n">
        <f aca="false">IFERROR(IF(AW839&lt;($AM$8-$AL$8)/($AN$8-$AL$8),$AL$8+SQRT(AW839*($AN$8-$AL$8)*($AM$8-$AL$8)),$AN$8-SQRT((1-AW839)*($AN$8-$AL$8)*($AN$8-$AM$8))),$AM$8)</f>
        <v>1.12424409952204</v>
      </c>
      <c r="AO839" s="0" t="n">
        <f aca="false">IFERROR(IF(AX839&lt;($AM$9-$AL$9)/($AN$9-$AL$9),$AL$9+SQRT(AX839*($AN$9-$AL$9)*($AM$9-$AL$9)),$AN$9-SQRT((1-AX839)*($AN$9-$AL$9)*($AN$9-$AM$9))),$AM$9)</f>
        <v>0.958929879552398</v>
      </c>
      <c r="AP839" s="0" t="n">
        <f aca="false">IFERROR(IF(AY839&lt;($AM$10-$AL$10)/($AN$10-$AL$10),$AL$10+SQRT(AY839*($AN$10-$AL$10)*($AM$10-$AL$10)),$AN$10-SQRT((1-AY839)*($AN$10-$AL$10)*($AN$10-$AM$10))),$AM$10)</f>
        <v>0.963793583349405</v>
      </c>
      <c r="AQ839" s="0" t="n">
        <f aca="false">IFERROR(IF(AZ839&lt;($AM$11-$AL$11)/($AN$11-$AL$11),$AL$11+SQRT(AZ839*($AN$11-$AL$11)*($AM$11-$AL$11)),$AN$11-SQRT((1-AZ839)*($AN$11-$AL$11)*($AN$11-$AM$11))),$AM$11)</f>
        <v>0.704525929154668</v>
      </c>
      <c r="AR839" s="0" t="n">
        <f aca="false">SUMPRODUCT((B24:B31&lt;=$B$6)*(C24:C31*AM839+D24:D31*AO839*$B$8*AQ839)/(1+AL839/100)^B24:B31)+C32*AM839*AP839/(1+AL839/100)^$B$6</f>
        <v>8379780.2968367</v>
      </c>
      <c r="AS839" s="0" t="n">
        <f aca="false">SUMPRODUCT((K24:K26&lt;=$B$6)*(L24:L26*AN839+M24:M26*AO839*$B$8*AQ839)/(1+AL839/100)^K24:K26)+L27*AN839*AP839/(1+AL839/100)^$B$6</f>
        <v>9151009.20139694</v>
      </c>
      <c r="AT839" s="0" t="n">
        <f aca="false">AS839-AR839</f>
        <v>771228.904560247</v>
      </c>
      <c r="AU839" s="0" t="n">
        <f aca="true">RAND()</f>
        <v>0.562587281863063</v>
      </c>
      <c r="AV839" s="0" t="n">
        <f aca="true">RAND()</f>
        <v>0.52692592675753</v>
      </c>
      <c r="AW839" s="0" t="n">
        <f aca="true">RAND()</f>
        <v>0.859426253288694</v>
      </c>
      <c r="AX839" s="0" t="n">
        <f aca="true">RAND()</f>
        <v>0.280822179127971</v>
      </c>
      <c r="AY839" s="0" t="n">
        <f aca="true">RAND()</f>
        <v>0.860417951824325</v>
      </c>
      <c r="AZ839" s="0" t="n">
        <f aca="true">RAND()</f>
        <v>0.64365336105342</v>
      </c>
    </row>
    <row r="840" customFormat="false" ht="15" hidden="false" customHeight="false" outlineLevel="0" collapsed="false">
      <c r="AK840" s="0" t="n">
        <v>827</v>
      </c>
      <c r="AL840" s="0" t="n">
        <f aca="false">IFERROR(IF(AU840&lt;($AM$6-$AL$6)/($AN$6-$AL$6),$AL$6+SQRT(AU840*($AN$6-$AL$6)*($AM$6-$AL$6)),$AN$6-SQRT((1-AU840)*($AN$6-$AL$6)*($AN$6-$AM$6))),$AM$6)</f>
        <v>6.25202892148266</v>
      </c>
      <c r="AM840" s="0" t="n">
        <f aca="false">IFERROR(IF(AV840&lt;($AM$7-$AL$7)/($AN$7-$AL$7),$AL$7+SQRT(AV840*($AN$7-$AL$7)*($AM$7-$AL$7)),$AN$7-SQRT((1-AV840)*($AN$7-$AL$7)*($AN$7-$AM$7))),$AM$7)</f>
        <v>0.840455195977823</v>
      </c>
      <c r="AN840" s="0" t="n">
        <f aca="false">IFERROR(IF(AW840&lt;($AM$8-$AL$8)/($AN$8-$AL$8),$AL$8+SQRT(AW840*($AN$8-$AL$8)*($AM$8-$AL$8)),$AN$8-SQRT((1-AW840)*($AN$8-$AL$8)*($AN$8-$AM$8))),$AM$8)</f>
        <v>1.02474743048202</v>
      </c>
      <c r="AO840" s="0" t="n">
        <f aca="false">IFERROR(IF(AX840&lt;($AM$9-$AL$9)/($AN$9-$AL$9),$AL$9+SQRT(AX840*($AN$9-$AL$9)*($AM$9-$AL$9)),$AN$9-SQRT((1-AX840)*($AN$9-$AL$9)*($AN$9-$AM$9))),$AM$9)</f>
        <v>1.01913137552653</v>
      </c>
      <c r="AP840" s="0" t="n">
        <f aca="false">IFERROR(IF(AY840&lt;($AM$10-$AL$10)/($AN$10-$AL$10),$AL$10+SQRT(AY840*($AN$10-$AL$10)*($AM$10-$AL$10)),$AN$10-SQRT((1-AY840)*($AN$10-$AL$10)*($AN$10-$AM$10))),$AM$10)</f>
        <v>0.94017129814512</v>
      </c>
      <c r="AQ840" s="0" t="n">
        <f aca="false">IFERROR(IF(AZ840&lt;($AM$11-$AL$11)/($AN$11-$AL$11),$AL$11+SQRT(AZ840*($AN$11-$AL$11)*($AM$11-$AL$11)),$AN$11-SQRT((1-AZ840)*($AN$11-$AL$11)*($AN$11-$AM$11))),$AM$11)</f>
        <v>0.715973600305823</v>
      </c>
      <c r="AR840" s="0" t="n">
        <f aca="false">SUMPRODUCT((B24:B31&lt;=$B$6)*(C24:C31*AM840+D24:D31*AO840*$B$8*AQ840)/(1+AL840/100)^B24:B31)+C32*AM840*AP840/(1+AL840/100)^$B$6</f>
        <v>6296865.28431128</v>
      </c>
      <c r="AS840" s="0" t="n">
        <f aca="false">SUMPRODUCT((K24:K26&lt;=$B$6)*(L24:L26*AN840+M24:M26*AO840*$B$8*AQ840)/(1+AL840/100)^K24:K26)+L27*AN840*AP840/(1+AL840/100)^$B$6</f>
        <v>8515497.56973551</v>
      </c>
      <c r="AT840" s="0" t="n">
        <f aca="false">AS840-AR840</f>
        <v>2218632.28542422</v>
      </c>
      <c r="AU840" s="0" t="n">
        <f aca="true">RAND()</f>
        <v>0.97202696328508</v>
      </c>
      <c r="AV840" s="0" t="n">
        <f aca="true">RAND()</f>
        <v>0.0181846986844896</v>
      </c>
      <c r="AW840" s="0" t="n">
        <f aca="true">RAND()</f>
        <v>0.548989154893753</v>
      </c>
      <c r="AX840" s="0" t="n">
        <f aca="true">RAND()</f>
        <v>0.358597827682343</v>
      </c>
      <c r="AY840" s="0" t="n">
        <f aca="true">RAND()</f>
        <v>0.775003086843042</v>
      </c>
      <c r="AZ840" s="0" t="n">
        <f aca="true">RAND()</f>
        <v>0.670730629701076</v>
      </c>
    </row>
    <row r="841" customFormat="false" ht="15" hidden="false" customHeight="false" outlineLevel="0" collapsed="false">
      <c r="AK841" s="0" t="n">
        <v>828</v>
      </c>
      <c r="AL841" s="0" t="n">
        <f aca="false">IFERROR(IF(AU841&lt;($AM$6-$AL$6)/($AN$6-$AL$6),$AL$6+SQRT(AU841*($AN$6-$AL$6)*($AM$6-$AL$6)),$AN$6-SQRT((1-AU841)*($AN$6-$AL$6)*($AN$6-$AM$6))),$AM$6)</f>
        <v>6.63508201394352</v>
      </c>
      <c r="AM841" s="0" t="n">
        <f aca="false">IFERROR(IF(AV841&lt;($AM$7-$AL$7)/($AN$7-$AL$7),$AL$7+SQRT(AV841*($AN$7-$AL$7)*($AM$7-$AL$7)),$AN$7-SQRT((1-AV841)*($AN$7-$AL$7)*($AN$7-$AM$7))),$AM$7)</f>
        <v>0.923043931919129</v>
      </c>
      <c r="AN841" s="0" t="n">
        <f aca="false">IFERROR(IF(AW841&lt;($AM$8-$AL$8)/($AN$8-$AL$8),$AL$8+SQRT(AW841*($AN$8-$AL$8)*($AM$8-$AL$8)),$AN$8-SQRT((1-AW841)*($AN$8-$AL$8)*($AN$8-$AM$8))),$AM$8)</f>
        <v>0.991255885130239</v>
      </c>
      <c r="AO841" s="0" t="n">
        <f aca="false">IFERROR(IF(AX841&lt;($AM$9-$AL$9)/($AN$9-$AL$9),$AL$9+SQRT(AX841*($AN$9-$AL$9)*($AM$9-$AL$9)),$AN$9-SQRT((1-AX841)*($AN$9-$AL$9)*($AN$9-$AM$9))),$AM$9)</f>
        <v>1.89663231048889</v>
      </c>
      <c r="AP841" s="0" t="n">
        <f aca="false">IFERROR(IF(AY841&lt;($AM$10-$AL$10)/($AN$10-$AL$10),$AL$10+SQRT(AY841*($AN$10-$AL$10)*($AM$10-$AL$10)),$AN$10-SQRT((1-AY841)*($AN$10-$AL$10)*($AN$10-$AM$10))),$AM$10)</f>
        <v>0.921465813756608</v>
      </c>
      <c r="AQ841" s="0" t="n">
        <f aca="false">IFERROR(IF(AZ841&lt;($AM$11-$AL$11)/($AN$11-$AL$11),$AL$11+SQRT(AZ841*($AN$11-$AL$11)*($AM$11-$AL$11)),$AN$11-SQRT((1-AZ841)*($AN$11-$AL$11)*($AN$11-$AM$11))),$AM$11)</f>
        <v>0.562281877494016</v>
      </c>
      <c r="AR841" s="0" t="n">
        <f aca="false">SUMPRODUCT((B24:B31&lt;=$B$6)*(C24:C31*AM841+D24:D31*AO841*$B$8*AQ841)/(1+AL841/100)^B24:B31)+C32*AM841*AP841/(1+AL841/100)^$B$6</f>
        <v>6867512.83490713</v>
      </c>
      <c r="AS841" s="0" t="n">
        <f aca="false">SUMPRODUCT((K24:K26&lt;=$B$6)*(L24:L26*AN841+M24:M26*AO841*$B$8*AQ841)/(1+AL841/100)^K24:K26)+L27*AN841*AP841/(1+AL841/100)^$B$6</f>
        <v>8276781.78385192</v>
      </c>
      <c r="AT841" s="0" t="n">
        <f aca="false">AS841-AR841</f>
        <v>1409268.94894479</v>
      </c>
      <c r="AU841" s="0" t="n">
        <f aca="true">RAND()</f>
        <v>0.993341743172624</v>
      </c>
      <c r="AV841" s="0" t="n">
        <f aca="true">RAND()</f>
        <v>0.168220102023546</v>
      </c>
      <c r="AW841" s="0" t="n">
        <f aca="true">RAND()</f>
        <v>0.406431262188348</v>
      </c>
      <c r="AX841" s="0" t="n">
        <f aca="true">RAND()</f>
        <v>0.992876747176757</v>
      </c>
      <c r="AY841" s="0" t="n">
        <f aca="true">RAND()</f>
        <v>0.710533728662079</v>
      </c>
      <c r="AZ841" s="0" t="n">
        <f aca="true">RAND()</f>
        <v>0.280782788823615</v>
      </c>
    </row>
    <row r="842" customFormat="false" ht="15" hidden="false" customHeight="false" outlineLevel="0" collapsed="false">
      <c r="AK842" s="0" t="n">
        <v>829</v>
      </c>
      <c r="AL842" s="0" t="n">
        <f aca="false">IFERROR(IF(AU842&lt;($AM$6-$AL$6)/($AN$6-$AL$6),$AL$6+SQRT(AU842*($AN$6-$AL$6)*($AM$6-$AL$6)),$AN$6-SQRT((1-AU842)*($AN$6-$AL$6)*($AN$6-$AM$6))),$AM$6)</f>
        <v>4.52697210131153</v>
      </c>
      <c r="AM842" s="0" t="n">
        <f aca="false">IFERROR(IF(AV842&lt;($AM$7-$AL$7)/($AN$7-$AL$7),$AL$7+SQRT(AV842*($AN$7-$AL$7)*($AM$7-$AL$7)),$AN$7-SQRT((1-AV842)*($AN$7-$AL$7)*($AN$7-$AM$7))),$AM$7)</f>
        <v>1.19366734568749</v>
      </c>
      <c r="AN842" s="0" t="n">
        <f aca="false">IFERROR(IF(AW842&lt;($AM$8-$AL$8)/($AN$8-$AL$8),$AL$8+SQRT(AW842*($AN$8-$AL$8)*($AM$8-$AL$8)),$AN$8-SQRT((1-AW842)*($AN$8-$AL$8)*($AN$8-$AM$8))),$AM$8)</f>
        <v>0.884551217096979</v>
      </c>
      <c r="AO842" s="0" t="n">
        <f aca="false">IFERROR(IF(AX842&lt;($AM$9-$AL$9)/($AN$9-$AL$9),$AL$9+SQRT(AX842*($AN$9-$AL$9)*($AM$9-$AL$9)),$AN$9-SQRT((1-AX842)*($AN$9-$AL$9)*($AN$9-$AM$9))),$AM$9)</f>
        <v>1.11222027467634</v>
      </c>
      <c r="AP842" s="0" t="n">
        <f aca="false">IFERROR(IF(AY842&lt;($AM$10-$AL$10)/($AN$10-$AL$10),$AL$10+SQRT(AY842*($AN$10-$AL$10)*($AM$10-$AL$10)),$AN$10-SQRT((1-AY842)*($AN$10-$AL$10)*($AN$10-$AM$10))),$AM$10)</f>
        <v>0.655894471315295</v>
      </c>
      <c r="AQ842" s="0" t="n">
        <f aca="false">IFERROR(IF(AZ842&lt;($AM$11-$AL$11)/($AN$11-$AL$11),$AL$11+SQRT(AZ842*($AN$11-$AL$11)*($AM$11-$AL$11)),$AN$11-SQRT((1-AZ842)*($AN$11-$AL$11)*($AN$11-$AM$11))),$AM$11)</f>
        <v>0.55582776306212</v>
      </c>
      <c r="AR842" s="0" t="n">
        <f aca="false">SUMPRODUCT((B24:B31&lt;=$B$6)*(C24:C31*AM842+D24:D31*AO842*$B$8*AQ842)/(1+AL842/100)^B24:B31)+C32*AM842*AP842/(1+AL842/100)^$B$6</f>
        <v>9563375.31431288</v>
      </c>
      <c r="AS842" s="0" t="n">
        <f aca="false">SUMPRODUCT((K24:K26&lt;=$B$6)*(L24:L26*AN842+M24:M26*AO842*$B$8*AQ842)/(1+AL842/100)^K24:K26)+L27*AN842*AP842/(1+AL842/100)^$B$6</f>
        <v>7398668.5722074</v>
      </c>
      <c r="AT842" s="0" t="n">
        <f aca="false">AS842-AR842</f>
        <v>-2164706.74210548</v>
      </c>
      <c r="AU842" s="0" t="n">
        <f aca="true">RAND()</f>
        <v>0.694206650615425</v>
      </c>
      <c r="AV842" s="0" t="n">
        <f aca="true">RAND()</f>
        <v>0.971792284960956</v>
      </c>
      <c r="AW842" s="0" t="n">
        <f aca="true">RAND()</f>
        <v>0.079432314584227</v>
      </c>
      <c r="AX842" s="0" t="n">
        <f aca="true">RAND()</f>
        <v>0.474564772869496</v>
      </c>
      <c r="AY842" s="0" t="n">
        <f aca="true">RAND()</f>
        <v>0.097212344746701</v>
      </c>
      <c r="AZ842" s="0" t="n">
        <f aca="true">RAND()</f>
        <v>0.267134058585177</v>
      </c>
    </row>
    <row r="843" customFormat="false" ht="15" hidden="false" customHeight="false" outlineLevel="0" collapsed="false">
      <c r="AK843" s="0" t="n">
        <v>830</v>
      </c>
      <c r="AL843" s="0" t="n">
        <f aca="false">IFERROR(IF(AU843&lt;($AM$6-$AL$6)/($AN$6-$AL$6),$AL$6+SQRT(AU843*($AN$6-$AL$6)*($AM$6-$AL$6)),$AN$6-SQRT((1-AU843)*($AN$6-$AL$6)*($AN$6-$AM$6))),$AM$6)</f>
        <v>4.79204359953549</v>
      </c>
      <c r="AM843" s="0" t="n">
        <f aca="false">IFERROR(IF(AV843&lt;($AM$7-$AL$7)/($AN$7-$AL$7),$AL$7+SQRT(AV843*($AN$7-$AL$7)*($AM$7-$AL$7)),$AN$7-SQRT((1-AV843)*($AN$7-$AL$7)*($AN$7-$AM$7))),$AM$7)</f>
        <v>0.935690058759039</v>
      </c>
      <c r="AN843" s="0" t="n">
        <f aca="false">IFERROR(IF(AW843&lt;($AM$8-$AL$8)/($AN$8-$AL$8),$AL$8+SQRT(AW843*($AN$8-$AL$8)*($AM$8-$AL$8)),$AN$8-SQRT((1-AW843)*($AN$8-$AL$8)*($AN$8-$AM$8))),$AM$8)</f>
        <v>1.1860872974656</v>
      </c>
      <c r="AO843" s="0" t="n">
        <f aca="false">IFERROR(IF(AX843&lt;($AM$9-$AL$9)/($AN$9-$AL$9),$AL$9+SQRT(AX843*($AN$9-$AL$9)*($AM$9-$AL$9)),$AN$9-SQRT((1-AX843)*($AN$9-$AL$9)*($AN$9-$AM$9))),$AM$9)</f>
        <v>1.65544234039069</v>
      </c>
      <c r="AP843" s="0" t="n">
        <f aca="false">IFERROR(IF(AY843&lt;($AM$10-$AL$10)/($AN$10-$AL$10),$AL$10+SQRT(AY843*($AN$10-$AL$10)*($AM$10-$AL$10)),$AN$10-SQRT((1-AY843)*($AN$10-$AL$10)*($AN$10-$AM$10))),$AM$10)</f>
        <v>0.77054828483528</v>
      </c>
      <c r="AQ843" s="0" t="n">
        <f aca="false">IFERROR(IF(AZ843&lt;($AM$11-$AL$11)/($AN$11-$AL$11),$AL$11+SQRT(AZ843*($AN$11-$AL$11)*($AM$11-$AL$11)),$AN$11-SQRT((1-AZ843)*($AN$11-$AL$11)*($AN$11-$AM$11))),$AM$11)</f>
        <v>0.514560807088284</v>
      </c>
      <c r="AR843" s="0" t="n">
        <f aca="false">SUMPRODUCT((B24:B31&lt;=$B$6)*(C24:C31*AM843+D24:D31*AO843*$B$8*AQ843)/(1+AL843/100)^B24:B31)+C32*AM843*AP843/(1+AL843/100)^$B$6</f>
        <v>7483828.87883059</v>
      </c>
      <c r="AS843" s="0" t="n">
        <f aca="false">SUMPRODUCT((K24:K26&lt;=$B$6)*(L24:L26*AN843+M24:M26*AO843*$B$8*AQ843)/(1+AL843/100)^K24:K26)+L27*AN843*AP843/(1+AL843/100)^$B$6</f>
        <v>9862583.43462551</v>
      </c>
      <c r="AT843" s="0" t="n">
        <f aca="false">AS843-AR843</f>
        <v>2378754.55579491</v>
      </c>
      <c r="AU843" s="0" t="n">
        <f aca="true">RAND()</f>
        <v>0.756246426682389</v>
      </c>
      <c r="AV843" s="0" t="n">
        <f aca="true">RAND()</f>
        <v>0.204575467178128</v>
      </c>
      <c r="AW843" s="0" t="n">
        <f aca="true">RAND()</f>
        <v>0.963690368486659</v>
      </c>
      <c r="AX843" s="0" t="n">
        <f aca="true">RAND()</f>
        <v>0.920853346136368</v>
      </c>
      <c r="AY843" s="0" t="n">
        <f aca="true">RAND()</f>
        <v>0.292785497709247</v>
      </c>
      <c r="AZ843" s="0" t="n">
        <f aca="true">RAND()</f>
        <v>0.187903428319901</v>
      </c>
    </row>
    <row r="844" customFormat="false" ht="15" hidden="false" customHeight="false" outlineLevel="0" collapsed="false">
      <c r="AK844" s="0" t="n">
        <v>831</v>
      </c>
      <c r="AL844" s="0" t="n">
        <f aca="false">IFERROR(IF(AU844&lt;($AM$6-$AL$6)/($AN$6-$AL$6),$AL$6+SQRT(AU844*($AN$6-$AL$6)*($AM$6-$AL$6)),$AN$6-SQRT((1-AU844)*($AN$6-$AL$6)*($AN$6-$AM$6))),$AM$6)</f>
        <v>2.94830571999095</v>
      </c>
      <c r="AM844" s="0" t="n">
        <f aca="false">IFERROR(IF(AV844&lt;($AM$7-$AL$7)/($AN$7-$AL$7),$AL$7+SQRT(AV844*($AN$7-$AL$7)*($AM$7-$AL$7)),$AN$7-SQRT((1-AV844)*($AN$7-$AL$7)*($AN$7-$AM$7))),$AM$7)</f>
        <v>0.848367673379454</v>
      </c>
      <c r="AN844" s="0" t="n">
        <f aca="false">IFERROR(IF(AW844&lt;($AM$8-$AL$8)/($AN$8-$AL$8),$AL$8+SQRT(AW844*($AN$8-$AL$8)*($AM$8-$AL$8)),$AN$8-SQRT((1-AW844)*($AN$8-$AL$8)*($AN$8-$AM$8))),$AM$8)</f>
        <v>1.05403912479211</v>
      </c>
      <c r="AO844" s="0" t="n">
        <f aca="false">IFERROR(IF(AX844&lt;($AM$9-$AL$9)/($AN$9-$AL$9),$AL$9+SQRT(AX844*($AN$9-$AL$9)*($AM$9-$AL$9)),$AN$9-SQRT((1-AX844)*($AN$9-$AL$9)*($AN$9-$AM$9))),$AM$9)</f>
        <v>0.841255592601995</v>
      </c>
      <c r="AP844" s="0" t="n">
        <f aca="false">IFERROR(IF(AY844&lt;($AM$10-$AL$10)/($AN$10-$AL$10),$AL$10+SQRT(AY844*($AN$10-$AL$10)*($AM$10-$AL$10)),$AN$10-SQRT((1-AY844)*($AN$10-$AL$10)*($AN$10-$AM$10))),$AM$10)</f>
        <v>0.886639446239608</v>
      </c>
      <c r="AQ844" s="0" t="n">
        <f aca="false">IFERROR(IF(AZ844&lt;($AM$11-$AL$11)/($AN$11-$AL$11),$AL$11+SQRT(AZ844*($AN$11-$AL$11)*($AM$11-$AL$11)),$AN$11-SQRT((1-AZ844)*($AN$11-$AL$11)*($AN$11-$AM$11))),$AM$11)</f>
        <v>0.838003769462827</v>
      </c>
      <c r="AR844" s="0" t="n">
        <f aca="false">SUMPRODUCT((B24:B31&lt;=$B$6)*(C24:C31*AM844+D24:D31*AO844*$B$8*AQ844)/(1+AL844/100)^B24:B31)+C32*AM844*AP844/(1+AL844/100)^$B$6</f>
        <v>7463124.70783967</v>
      </c>
      <c r="AS844" s="0" t="n">
        <f aca="false">SUMPRODUCT((K24:K26&lt;=$B$6)*(L24:L26*AN844+M24:M26*AO844*$B$8*AQ844)/(1+AL844/100)^K24:K26)+L27*AN844*AP844/(1+AL844/100)^$B$6</f>
        <v>8518505.7201781</v>
      </c>
      <c r="AT844" s="0" t="n">
        <f aca="false">AS844-AR844</f>
        <v>1055381.01233843</v>
      </c>
      <c r="AU844" s="0" t="n">
        <f aca="true">RAND()</f>
        <v>0.179856747713512</v>
      </c>
      <c r="AV844" s="0" t="n">
        <f aca="true">RAND()</f>
        <v>0.02599368697935</v>
      </c>
      <c r="AW844" s="0" t="n">
        <f aca="true">RAND()</f>
        <v>0.658660759002302</v>
      </c>
      <c r="AX844" s="0" t="n">
        <f aca="true">RAND()</f>
        <v>0.155273839309518</v>
      </c>
      <c r="AY844" s="0" t="n">
        <f aca="true">RAND()</f>
        <v>0.597960245553884</v>
      </c>
      <c r="AZ844" s="0" t="n">
        <f aca="true">RAND()</f>
        <v>0.892886617517335</v>
      </c>
    </row>
    <row r="845" customFormat="false" ht="15" hidden="false" customHeight="false" outlineLevel="0" collapsed="false">
      <c r="AK845" s="0" t="n">
        <v>832</v>
      </c>
      <c r="AL845" s="0" t="n">
        <f aca="false">IFERROR(IF(AU845&lt;($AM$6-$AL$6)/($AN$6-$AL$6),$AL$6+SQRT(AU845*($AN$6-$AL$6)*($AM$6-$AL$6)),$AN$6-SQRT((1-AU845)*($AN$6-$AL$6)*($AN$6-$AM$6))),$AM$6)</f>
        <v>2.80112920633246</v>
      </c>
      <c r="AM845" s="0" t="n">
        <f aca="false">IFERROR(IF(AV845&lt;($AM$7-$AL$7)/($AN$7-$AL$7),$AL$7+SQRT(AV845*($AN$7-$AL$7)*($AM$7-$AL$7)),$AN$7-SQRT((1-AV845)*($AN$7-$AL$7)*($AN$7-$AM$7))),$AM$7)</f>
        <v>0.968931122273468</v>
      </c>
      <c r="AN845" s="0" t="n">
        <f aca="false">IFERROR(IF(AW845&lt;($AM$8-$AL$8)/($AN$8-$AL$8),$AL$8+SQRT(AW845*($AN$8-$AL$8)*($AM$8-$AL$8)),$AN$8-SQRT((1-AW845)*($AN$8-$AL$8)*($AN$8-$AM$8))),$AM$8)</f>
        <v>0.908519038588842</v>
      </c>
      <c r="AO845" s="0" t="n">
        <f aca="false">IFERROR(IF(AX845&lt;($AM$9-$AL$9)/($AN$9-$AL$9),$AL$9+SQRT(AX845*($AN$9-$AL$9)*($AM$9-$AL$9)),$AN$9-SQRT((1-AX845)*($AN$9-$AL$9)*($AN$9-$AM$9))),$AM$9)</f>
        <v>1.25865846143734</v>
      </c>
      <c r="AP845" s="0" t="n">
        <f aca="false">IFERROR(IF(AY845&lt;($AM$10-$AL$10)/($AN$10-$AL$10),$AL$10+SQRT(AY845*($AN$10-$AL$10)*($AM$10-$AL$10)),$AN$10-SQRT((1-AY845)*($AN$10-$AL$10)*($AN$10-$AM$10))),$AM$10)</f>
        <v>0.982293844345881</v>
      </c>
      <c r="AQ845" s="0" t="n">
        <f aca="false">IFERROR(IF(AZ845&lt;($AM$11-$AL$11)/($AN$11-$AL$11),$AL$11+SQRT(AZ845*($AN$11-$AL$11)*($AM$11-$AL$11)),$AN$11-SQRT((1-AZ845)*($AN$11-$AL$11)*($AN$11-$AM$11))),$AM$11)</f>
        <v>0.737860116401798</v>
      </c>
      <c r="AR845" s="0" t="n">
        <f aca="false">SUMPRODUCT((B24:B31&lt;=$B$6)*(C24:C31*AM845+D24:D31*AO845*$B$8*AQ845)/(1+AL845/100)^B24:B31)+C32*AM845*AP845/(1+AL845/100)^$B$6</f>
        <v>8628564.13279755</v>
      </c>
      <c r="AS845" s="0" t="n">
        <f aca="false">SUMPRODUCT((K24:K26&lt;=$B$6)*(L24:L26*AN845+M24:M26*AO845*$B$8*AQ845)/(1+AL845/100)^K24:K26)+L27*AN845*AP845/(1+AL845/100)^$B$6</f>
        <v>7284877.49935367</v>
      </c>
      <c r="AT845" s="0" t="n">
        <f aca="false">AS845-AR845</f>
        <v>-1343686.63344388</v>
      </c>
      <c r="AU845" s="0" t="n">
        <f aca="true">RAND()</f>
        <v>0.128361601047776</v>
      </c>
      <c r="AV845" s="0" t="n">
        <f aca="true">RAND()</f>
        <v>0.317085823028594</v>
      </c>
      <c r="AW845" s="0" t="n">
        <f aca="true">RAND()</f>
        <v>0.130848685958296</v>
      </c>
      <c r="AX845" s="0" t="n">
        <f aca="true">RAND()</f>
        <v>0.633608482134366</v>
      </c>
      <c r="AY845" s="0" t="n">
        <f aca="true">RAND()</f>
        <v>0.930429409175715</v>
      </c>
      <c r="AZ845" s="0" t="n">
        <f aca="true">RAND()</f>
        <v>0.719521148682127</v>
      </c>
    </row>
    <row r="846" customFormat="false" ht="15" hidden="false" customHeight="false" outlineLevel="0" collapsed="false">
      <c r="AK846" s="0" t="n">
        <v>833</v>
      </c>
      <c r="AL846" s="0" t="n">
        <f aca="false">IFERROR(IF(AU846&lt;($AM$6-$AL$6)/($AN$6-$AL$6),$AL$6+SQRT(AU846*($AN$6-$AL$6)*($AM$6-$AL$6)),$AN$6-SQRT((1-AU846)*($AN$6-$AL$6)*($AN$6-$AM$6))),$AM$6)</f>
        <v>6.50218758962908</v>
      </c>
      <c r="AM846" s="0" t="n">
        <f aca="false">IFERROR(IF(AV846&lt;($AM$7-$AL$7)/($AN$7-$AL$7),$AL$7+SQRT(AV846*($AN$7-$AL$7)*($AM$7-$AL$7)),$AN$7-SQRT((1-AV846)*($AN$7-$AL$7)*($AN$7-$AM$7))),$AM$7)</f>
        <v>0.976670242358045</v>
      </c>
      <c r="AN846" s="0" t="n">
        <f aca="false">IFERROR(IF(AW846&lt;($AM$8-$AL$8)/($AN$8-$AL$8),$AL$8+SQRT(AW846*($AN$8-$AL$8)*($AM$8-$AL$8)),$AN$8-SQRT((1-AW846)*($AN$8-$AL$8)*($AN$8-$AM$8))),$AM$8)</f>
        <v>1.07460077417307</v>
      </c>
      <c r="AO846" s="0" t="n">
        <f aca="false">IFERROR(IF(AX846&lt;($AM$9-$AL$9)/($AN$9-$AL$9),$AL$9+SQRT(AX846*($AN$9-$AL$9)*($AM$9-$AL$9)),$AN$9-SQRT((1-AX846)*($AN$9-$AL$9)*($AN$9-$AM$9))),$AM$9)</f>
        <v>1.45150675332903</v>
      </c>
      <c r="AP846" s="0" t="n">
        <f aca="false">IFERROR(IF(AY846&lt;($AM$10-$AL$10)/($AN$10-$AL$10),$AL$10+SQRT(AY846*($AN$10-$AL$10)*($AM$10-$AL$10)),$AN$10-SQRT((1-AY846)*($AN$10-$AL$10)*($AN$10-$AM$10))),$AM$10)</f>
        <v>0.822313492441645</v>
      </c>
      <c r="AQ846" s="0" t="n">
        <f aca="false">IFERROR(IF(AZ846&lt;($AM$11-$AL$11)/($AN$11-$AL$11),$AL$11+SQRT(AZ846*($AN$11-$AL$11)*($AM$11-$AL$11)),$AN$11-SQRT((1-AZ846)*($AN$11-$AL$11)*($AN$11-$AM$11))),$AM$11)</f>
        <v>0.477698070549822</v>
      </c>
      <c r="AR846" s="0" t="n">
        <f aca="false">SUMPRODUCT((B24:B31&lt;=$B$6)*(C24:C31*AM846+D24:D31*AO846*$B$8*AQ846)/(1+AL846/100)^B24:B31)+C32*AM846*AP846/(1+AL846/100)^$B$6</f>
        <v>7223037.15294263</v>
      </c>
      <c r="AS846" s="0" t="n">
        <f aca="false">SUMPRODUCT((K24:K26&lt;=$B$6)*(L24:L26*AN846+M24:M26*AO846*$B$8*AQ846)/(1+AL846/100)^K24:K26)+L27*AN846*AP846/(1+AL846/100)^$B$6</f>
        <v>8977301.93518115</v>
      </c>
      <c r="AT846" s="0" t="n">
        <f aca="false">AS846-AR846</f>
        <v>1754264.78223852</v>
      </c>
      <c r="AU846" s="0" t="n">
        <f aca="true">RAND()</f>
        <v>0.987609140204035</v>
      </c>
      <c r="AV846" s="0" t="n">
        <f aca="true">RAND()</f>
        <v>0.346804161498339</v>
      </c>
      <c r="AW846" s="0" t="n">
        <f aca="true">RAND()</f>
        <v>0.726534325149443</v>
      </c>
      <c r="AX846" s="0" t="n">
        <f aca="true">RAND()</f>
        <v>0.799436772237557</v>
      </c>
      <c r="AY846" s="0" t="n">
        <f aca="true">RAND()</f>
        <v>0.415543949639721</v>
      </c>
      <c r="AZ846" s="0" t="n">
        <f aca="true">RAND()</f>
        <v>0.128884099090325</v>
      </c>
    </row>
    <row r="847" customFormat="false" ht="15" hidden="false" customHeight="false" outlineLevel="0" collapsed="false">
      <c r="AK847" s="0" t="n">
        <v>834</v>
      </c>
      <c r="AL847" s="0" t="n">
        <f aca="false">IFERROR(IF(AU847&lt;($AM$6-$AL$6)/($AN$6-$AL$6),$AL$6+SQRT(AU847*($AN$6-$AL$6)*($AM$6-$AL$6)),$AN$6-SQRT((1-AU847)*($AN$6-$AL$6)*($AN$6-$AM$6))),$AM$6)</f>
        <v>2.58724054584643</v>
      </c>
      <c r="AM847" s="0" t="n">
        <f aca="false">IFERROR(IF(AV847&lt;($AM$7-$AL$7)/($AN$7-$AL$7),$AL$7+SQRT(AV847*($AN$7-$AL$7)*($AM$7-$AL$7)),$AN$7-SQRT((1-AV847)*($AN$7-$AL$7)*($AN$7-$AM$7))),$AM$7)</f>
        <v>1.11740026701212</v>
      </c>
      <c r="AN847" s="0" t="n">
        <f aca="false">IFERROR(IF(AW847&lt;($AM$8-$AL$8)/($AN$8-$AL$8),$AL$8+SQRT(AW847*($AN$8-$AL$8)*($AM$8-$AL$8)),$AN$8-SQRT((1-AW847)*($AN$8-$AL$8)*($AN$8-$AM$8))),$AM$8)</f>
        <v>1.10854038607979</v>
      </c>
      <c r="AO847" s="0" t="n">
        <f aca="false">IFERROR(IF(AX847&lt;($AM$9-$AL$9)/($AN$9-$AL$9),$AL$9+SQRT(AX847*($AN$9-$AL$9)*($AM$9-$AL$9)),$AN$9-SQRT((1-AX847)*($AN$9-$AL$9)*($AN$9-$AM$9))),$AM$9)</f>
        <v>1.33177919709609</v>
      </c>
      <c r="AP847" s="0" t="n">
        <f aca="false">IFERROR(IF(AY847&lt;($AM$10-$AL$10)/($AN$10-$AL$10),$AL$10+SQRT(AY847*($AN$10-$AL$10)*($AM$10-$AL$10)),$AN$10-SQRT((1-AY847)*($AN$10-$AL$10)*($AN$10-$AM$10))),$AM$10)</f>
        <v>0.972134210089022</v>
      </c>
      <c r="AQ847" s="0" t="n">
        <f aca="false">IFERROR(IF(AZ847&lt;($AM$11-$AL$11)/($AN$11-$AL$11),$AL$11+SQRT(AZ847*($AN$11-$AL$11)*($AM$11-$AL$11)),$AN$11-SQRT((1-AZ847)*($AN$11-$AL$11)*($AN$11-$AM$11))),$AM$11)</f>
        <v>0.425105260765055</v>
      </c>
      <c r="AR847" s="0" t="n">
        <f aca="false">SUMPRODUCT((B24:B31&lt;=$B$6)*(C24:C31*AM847+D24:D31*AO847*$B$8*AQ847)/(1+AL847/100)^B24:B31)+C32*AM847*AP847/(1+AL847/100)^$B$6</f>
        <v>9917631.0128377</v>
      </c>
      <c r="AS847" s="0" t="n">
        <f aca="false">SUMPRODUCT((K24:K26&lt;=$B$6)*(L24:L26*AN847+M24:M26*AO847*$B$8*AQ847)/(1+AL847/100)^K24:K26)+L27*AN847*AP847/(1+AL847/100)^$B$6</f>
        <v>8790485.53095129</v>
      </c>
      <c r="AT847" s="0" t="n">
        <f aca="false">AS847-AR847</f>
        <v>-1127145.48188642</v>
      </c>
      <c r="AU847" s="0" t="n">
        <f aca="true">RAND()</f>
        <v>0.0689702917372031</v>
      </c>
      <c r="AV847" s="0" t="n">
        <f aca="true">RAND()</f>
        <v>0.843709429435937</v>
      </c>
      <c r="AW847" s="0" t="n">
        <f aca="true">RAND()</f>
        <v>0.822126023373731</v>
      </c>
      <c r="AX847" s="0" t="n">
        <f aca="true">RAND()</f>
        <v>0.702320639044304</v>
      </c>
      <c r="AY847" s="0" t="n">
        <f aca="true">RAND()</f>
        <v>0.891642849345539</v>
      </c>
      <c r="AZ847" s="0" t="n">
        <f aca="true">RAND()</f>
        <v>0.0638829643718062</v>
      </c>
    </row>
    <row r="848" customFormat="false" ht="15" hidden="false" customHeight="false" outlineLevel="0" collapsed="false">
      <c r="AK848" s="0" t="n">
        <v>835</v>
      </c>
      <c r="AL848" s="0" t="n">
        <f aca="false">IFERROR(IF(AU848&lt;($AM$6-$AL$6)/($AN$6-$AL$6),$AL$6+SQRT(AU848*($AN$6-$AL$6)*($AM$6-$AL$6)),$AN$6-SQRT((1-AU848)*($AN$6-$AL$6)*($AN$6-$AM$6))),$AM$6)</f>
        <v>4.90330594407232</v>
      </c>
      <c r="AM848" s="0" t="n">
        <f aca="false">IFERROR(IF(AV848&lt;($AM$7-$AL$7)/($AN$7-$AL$7),$AL$7+SQRT(AV848*($AN$7-$AL$7)*($AM$7-$AL$7)),$AN$7-SQRT((1-AV848)*($AN$7-$AL$7)*($AN$7-$AM$7))),$AM$7)</f>
        <v>1.01048467511293</v>
      </c>
      <c r="AN848" s="0" t="n">
        <f aca="false">IFERROR(IF(AW848&lt;($AM$8-$AL$8)/($AN$8-$AL$8),$AL$8+SQRT(AW848*($AN$8-$AL$8)*($AM$8-$AL$8)),$AN$8-SQRT((1-AW848)*($AN$8-$AL$8)*($AN$8-$AM$8))),$AM$8)</f>
        <v>1.16371847587741</v>
      </c>
      <c r="AO848" s="0" t="n">
        <f aca="false">IFERROR(IF(AX848&lt;($AM$9-$AL$9)/($AN$9-$AL$9),$AL$9+SQRT(AX848*($AN$9-$AL$9)*($AM$9-$AL$9)),$AN$9-SQRT((1-AX848)*($AN$9-$AL$9)*($AN$9-$AM$9))),$AM$9)</f>
        <v>0.889617503138193</v>
      </c>
      <c r="AP848" s="0" t="n">
        <f aca="false">IFERROR(IF(AY848&lt;($AM$10-$AL$10)/($AN$10-$AL$10),$AL$10+SQRT(AY848*($AN$10-$AL$10)*($AM$10-$AL$10)),$AN$10-SQRT((1-AY848)*($AN$10-$AL$10)*($AN$10-$AM$10))),$AM$10)</f>
        <v>0.908902395347566</v>
      </c>
      <c r="AQ848" s="0" t="n">
        <f aca="false">IFERROR(IF(AZ848&lt;($AM$11-$AL$11)/($AN$11-$AL$11),$AL$11+SQRT(AZ848*($AN$11-$AL$11)*($AM$11-$AL$11)),$AN$11-SQRT((1-AZ848)*($AN$11-$AL$11)*($AN$11-$AM$11))),$AM$11)</f>
        <v>0.587126659471699</v>
      </c>
      <c r="AR848" s="0" t="n">
        <f aca="false">SUMPRODUCT((B24:B31&lt;=$B$6)*(C24:C31*AM848+D24:D31*AO848*$B$8*AQ848)/(1+AL848/100)^B24:B31)+C32*AM848*AP848/(1+AL848/100)^$B$6</f>
        <v>7935041.46255601</v>
      </c>
      <c r="AS848" s="0" t="n">
        <f aca="false">SUMPRODUCT((K24:K26&lt;=$B$6)*(L24:L26*AN848+M24:M26*AO848*$B$8*AQ848)/(1+AL848/100)^K24:K26)+L27*AN848*AP848/(1+AL848/100)^$B$6</f>
        <v>9578311.99139118</v>
      </c>
      <c r="AT848" s="0" t="n">
        <f aca="false">AS848-AR848</f>
        <v>1643270.52883517</v>
      </c>
      <c r="AU848" s="0" t="n">
        <f aca="true">RAND()</f>
        <v>0.780193701791878</v>
      </c>
      <c r="AV848" s="0" t="n">
        <f aca="true">RAND()</f>
        <v>0.490065859059943</v>
      </c>
      <c r="AW848" s="0" t="n">
        <f aca="true">RAND()</f>
        <v>0.933826654178513</v>
      </c>
      <c r="AX848" s="0" t="n">
        <f aca="true">RAND()</f>
        <v>0.20240239833552</v>
      </c>
      <c r="AY848" s="0" t="n">
        <f aca="true">RAND()</f>
        <v>0.66880467568391</v>
      </c>
      <c r="AZ848" s="0" t="n">
        <f aca="true">RAND()</f>
        <v>0.336496810528069</v>
      </c>
    </row>
    <row r="849" customFormat="false" ht="15" hidden="false" customHeight="false" outlineLevel="0" collapsed="false">
      <c r="AK849" s="0" t="n">
        <v>836</v>
      </c>
      <c r="AL849" s="0" t="n">
        <f aca="false">IFERROR(IF(AU849&lt;($AM$6-$AL$6)/($AN$6-$AL$6),$AL$6+SQRT(AU849*($AN$6-$AL$6)*($AM$6-$AL$6)),$AN$6-SQRT((1-AU849)*($AN$6-$AL$6)*($AN$6-$AM$6))),$AM$6)</f>
        <v>3.39038521392073</v>
      </c>
      <c r="AM849" s="0" t="n">
        <f aca="false">IFERROR(IF(AV849&lt;($AM$7-$AL$7)/($AN$7-$AL$7),$AL$7+SQRT(AV849*($AN$7-$AL$7)*($AM$7-$AL$7)),$AN$7-SQRT((1-AV849)*($AN$7-$AL$7)*($AN$7-$AM$7))),$AM$7)</f>
        <v>0.872039063706744</v>
      </c>
      <c r="AN849" s="0" t="n">
        <f aca="false">IFERROR(IF(AW849&lt;($AM$8-$AL$8)/($AN$8-$AL$8),$AL$8+SQRT(AW849*($AN$8-$AL$8)*($AM$8-$AL$8)),$AN$8-SQRT((1-AW849)*($AN$8-$AL$8)*($AN$8-$AM$8))),$AM$8)</f>
        <v>0.965686671467231</v>
      </c>
      <c r="AO849" s="0" t="n">
        <f aca="false">IFERROR(IF(AX849&lt;($AM$9-$AL$9)/($AN$9-$AL$9),$AL$9+SQRT(AX849*($AN$9-$AL$9)*($AM$9-$AL$9)),$AN$9-SQRT((1-AX849)*($AN$9-$AL$9)*($AN$9-$AM$9))),$AM$9)</f>
        <v>1.16418489112536</v>
      </c>
      <c r="AP849" s="0" t="n">
        <f aca="false">IFERROR(IF(AY849&lt;($AM$10-$AL$10)/($AN$10-$AL$10),$AL$10+SQRT(AY849*($AN$10-$AL$10)*($AM$10-$AL$10)),$AN$10-SQRT((1-AY849)*($AN$10-$AL$10)*($AN$10-$AM$10))),$AM$10)</f>
        <v>0.813234483269357</v>
      </c>
      <c r="AQ849" s="0" t="n">
        <f aca="false">IFERROR(IF(AZ849&lt;($AM$11-$AL$11)/($AN$11-$AL$11),$AL$11+SQRT(AZ849*($AN$11-$AL$11)*($AM$11-$AL$11)),$AN$11-SQRT((1-AZ849)*($AN$11-$AL$11)*($AN$11-$AM$11))),$AM$11)</f>
        <v>0.534905638522198</v>
      </c>
      <c r="AR849" s="0" t="n">
        <f aca="false">SUMPRODUCT((B24:B31&lt;=$B$6)*(C24:C31*AM849+D24:D31*AO849*$B$8*AQ849)/(1+AL849/100)^B24:B31)+C32*AM849*AP849/(1+AL849/100)^$B$6</f>
        <v>7452031.95847918</v>
      </c>
      <c r="AS849" s="0" t="n">
        <f aca="false">SUMPRODUCT((K24:K26&lt;=$B$6)*(L24:L26*AN849+M24:M26*AO849*$B$8*AQ849)/(1+AL849/100)^K24:K26)+L27*AN849*AP849/(1+AL849/100)^$B$6</f>
        <v>7906236.83605632</v>
      </c>
      <c r="AT849" s="0" t="n">
        <f aca="false">AS849-AR849</f>
        <v>454204.87757714</v>
      </c>
      <c r="AU849" s="0" t="n">
        <f aca="true">RAND()</f>
        <v>0.348534054805894</v>
      </c>
      <c r="AV849" s="0" t="n">
        <f aca="true">RAND()</f>
        <v>0.0576625188860472</v>
      </c>
      <c r="AW849" s="0" t="n">
        <f aca="true">RAND()</f>
        <v>0.305023034465446</v>
      </c>
      <c r="AX849" s="0" t="n">
        <f aca="true">RAND()</f>
        <v>0.534275402517919</v>
      </c>
      <c r="AY849" s="0" t="n">
        <f aca="true">RAND()</f>
        <v>0.392463366036085</v>
      </c>
      <c r="AZ849" s="0" t="n">
        <f aca="true">RAND()</f>
        <v>0.225227179630701</v>
      </c>
    </row>
    <row r="850" customFormat="false" ht="15" hidden="false" customHeight="false" outlineLevel="0" collapsed="false">
      <c r="AK850" s="0" t="n">
        <v>837</v>
      </c>
      <c r="AL850" s="0" t="n">
        <f aca="false">IFERROR(IF(AU850&lt;($AM$6-$AL$6)/($AN$6-$AL$6),$AL$6+SQRT(AU850*($AN$6-$AL$6)*($AM$6-$AL$6)),$AN$6-SQRT((1-AU850)*($AN$6-$AL$6)*($AN$6-$AM$6))),$AM$6)</f>
        <v>5.1870733499544</v>
      </c>
      <c r="AM850" s="0" t="n">
        <f aca="false">IFERROR(IF(AV850&lt;($AM$7-$AL$7)/($AN$7-$AL$7),$AL$7+SQRT(AV850*($AN$7-$AL$7)*($AM$7-$AL$7)),$AN$7-SQRT((1-AV850)*($AN$7-$AL$7)*($AN$7-$AM$7))),$AM$7)</f>
        <v>0.981274623040138</v>
      </c>
      <c r="AN850" s="0" t="n">
        <f aca="false">IFERROR(IF(AW850&lt;($AM$8-$AL$8)/($AN$8-$AL$8),$AL$8+SQRT(AW850*($AN$8-$AL$8)*($AM$8-$AL$8)),$AN$8-SQRT((1-AW850)*($AN$8-$AL$8)*($AN$8-$AM$8))),$AM$8)</f>
        <v>1.1434468264941</v>
      </c>
      <c r="AO850" s="0" t="n">
        <f aca="false">IFERROR(IF(AX850&lt;($AM$9-$AL$9)/($AN$9-$AL$9),$AL$9+SQRT(AX850*($AN$9-$AL$9)*($AM$9-$AL$9)),$AN$9-SQRT((1-AX850)*($AN$9-$AL$9)*($AN$9-$AM$9))),$AM$9)</f>
        <v>1.09772742065899</v>
      </c>
      <c r="AP850" s="0" t="n">
        <f aca="false">IFERROR(IF(AY850&lt;($AM$10-$AL$10)/($AN$10-$AL$10),$AL$10+SQRT(AY850*($AN$10-$AL$10)*($AM$10-$AL$10)),$AN$10-SQRT((1-AY850)*($AN$10-$AL$10)*($AN$10-$AM$10))),$AM$10)</f>
        <v>0.790513011595468</v>
      </c>
      <c r="AQ850" s="0" t="n">
        <f aca="false">IFERROR(IF(AZ850&lt;($AM$11-$AL$11)/($AN$11-$AL$11),$AL$11+SQRT(AZ850*($AN$11-$AL$11)*($AM$11-$AL$11)),$AN$11-SQRT((1-AZ850)*($AN$11-$AL$11)*($AN$11-$AM$11))),$AM$11)</f>
        <v>0.702596400378004</v>
      </c>
      <c r="AR850" s="0" t="n">
        <f aca="false">SUMPRODUCT((B24:B31&lt;=$B$6)*(C24:C31*AM850+D24:D31*AO850*$B$8*AQ850)/(1+AL850/100)^B24:B31)+C32*AM850*AP850/(1+AL850/100)^$B$6</f>
        <v>7676477.70568046</v>
      </c>
      <c r="AS850" s="0" t="n">
        <f aca="false">SUMPRODUCT((K24:K26&lt;=$B$6)*(L24:L26*AN850+M24:M26*AO850*$B$8*AQ850)/(1+AL850/100)^K24:K26)+L27*AN850*AP850/(1+AL850/100)^$B$6</f>
        <v>9513766.65309246</v>
      </c>
      <c r="AT850" s="0" t="n">
        <f aca="false">AS850-AR850</f>
        <v>1837288.94741201</v>
      </c>
      <c r="AU850" s="0" t="n">
        <f aca="true">RAND()</f>
        <v>0.835664848077723</v>
      </c>
      <c r="AV850" s="0" t="n">
        <f aca="true">RAND()</f>
        <v>0.365116543981602</v>
      </c>
      <c r="AW850" s="0" t="n">
        <f aca="true">RAND()</f>
        <v>0.899079299696196</v>
      </c>
      <c r="AX850" s="0" t="n">
        <f aca="true">RAND()</f>
        <v>0.457269461712881</v>
      </c>
      <c r="AY850" s="0" t="n">
        <f aca="true">RAND()</f>
        <v>0.337591239625073</v>
      </c>
      <c r="AZ850" s="0" t="n">
        <f aca="true">RAND()</f>
        <v>0.638984077272978</v>
      </c>
    </row>
    <row r="851" customFormat="false" ht="15" hidden="false" customHeight="false" outlineLevel="0" collapsed="false">
      <c r="AK851" s="0" t="n">
        <v>838</v>
      </c>
      <c r="AL851" s="0" t="n">
        <f aca="false">IFERROR(IF(AU851&lt;($AM$6-$AL$6)/($AN$6-$AL$6),$AL$6+SQRT(AU851*($AN$6-$AL$6)*($AM$6-$AL$6)),$AN$6-SQRT((1-AU851)*($AN$6-$AL$6)*($AN$6-$AM$6))),$AM$6)</f>
        <v>5.31357030693789</v>
      </c>
      <c r="AM851" s="0" t="n">
        <f aca="false">IFERROR(IF(AV851&lt;($AM$7-$AL$7)/($AN$7-$AL$7),$AL$7+SQRT(AV851*($AN$7-$AL$7)*($AM$7-$AL$7)),$AN$7-SQRT((1-AV851)*($AN$7-$AL$7)*($AN$7-$AM$7))),$AM$7)</f>
        <v>0.964320083664557</v>
      </c>
      <c r="AN851" s="0" t="n">
        <f aca="false">IFERROR(IF(AW851&lt;($AM$8-$AL$8)/($AN$8-$AL$8),$AL$8+SQRT(AW851*($AN$8-$AL$8)*($AM$8-$AL$8)),$AN$8-SQRT((1-AW851)*($AN$8-$AL$8)*($AN$8-$AM$8))),$AM$8)</f>
        <v>1.0058774938777</v>
      </c>
      <c r="AO851" s="0" t="n">
        <f aca="false">IFERROR(IF(AX851&lt;($AM$9-$AL$9)/($AN$9-$AL$9),$AL$9+SQRT(AX851*($AN$9-$AL$9)*($AM$9-$AL$9)),$AN$9-SQRT((1-AX851)*($AN$9-$AL$9)*($AN$9-$AM$9))),$AM$9)</f>
        <v>1.09374312628193</v>
      </c>
      <c r="AP851" s="0" t="n">
        <f aca="false">IFERROR(IF(AY851&lt;($AM$10-$AL$10)/($AN$10-$AL$10),$AL$10+SQRT(AY851*($AN$10-$AL$10)*($AM$10-$AL$10)),$AN$10-SQRT((1-AY851)*($AN$10-$AL$10)*($AN$10-$AM$10))),$AM$10)</f>
        <v>0.97561163550773</v>
      </c>
      <c r="AQ851" s="0" t="n">
        <f aca="false">IFERROR(IF(AZ851&lt;($AM$11-$AL$11)/($AN$11-$AL$11),$AL$11+SQRT(AZ851*($AN$11-$AL$11)*($AM$11-$AL$11)),$AN$11-SQRT((1-AZ851)*($AN$11-$AL$11)*($AN$11-$AM$11))),$AM$11)</f>
        <v>0.669534111045417</v>
      </c>
      <c r="AR851" s="0" t="n">
        <f aca="false">SUMPRODUCT((B24:B31&lt;=$B$6)*(C24:C31*AM851+D24:D31*AO851*$B$8*AQ851)/(1+AL851/100)^B24:B31)+C32*AM851*AP851/(1+AL851/100)^$B$6</f>
        <v>7484870.24868041</v>
      </c>
      <c r="AS851" s="0" t="n">
        <f aca="false">SUMPRODUCT((K24:K26&lt;=$B$6)*(L24:L26*AN851+M24:M26*AO851*$B$8*AQ851)/(1+AL851/100)^K24:K26)+L27*AN851*AP851/(1+AL851/100)^$B$6</f>
        <v>8295512.37283541</v>
      </c>
      <c r="AT851" s="0" t="n">
        <f aca="false">AS851-AR851</f>
        <v>810642.124154998</v>
      </c>
      <c r="AU851" s="0" t="n">
        <f aca="true">RAND()</f>
        <v>0.857797744517922</v>
      </c>
      <c r="AV851" s="0" t="n">
        <f aca="true">RAND()</f>
        <v>0.300012109950299</v>
      </c>
      <c r="AW851" s="0" t="n">
        <f aca="true">RAND()</f>
        <v>0.470259573373935</v>
      </c>
      <c r="AX851" s="0" t="n">
        <f aca="true">RAND()</f>
        <v>0.45246565255917</v>
      </c>
      <c r="AY851" s="0" t="n">
        <f aca="true">RAND()</f>
        <v>0.904825711321349</v>
      </c>
      <c r="AZ851" s="0" t="n">
        <f aca="true">RAND()</f>
        <v>0.554254270356967</v>
      </c>
    </row>
    <row r="852" customFormat="false" ht="15" hidden="false" customHeight="false" outlineLevel="0" collapsed="false">
      <c r="AK852" s="0" t="n">
        <v>839</v>
      </c>
      <c r="AL852" s="0" t="n">
        <f aca="false">IFERROR(IF(AU852&lt;($AM$6-$AL$6)/($AN$6-$AL$6),$AL$6+SQRT(AU852*($AN$6-$AL$6)*($AM$6-$AL$6)),$AN$6-SQRT((1-AU852)*($AN$6-$AL$6)*($AN$6-$AM$6))),$AM$6)</f>
        <v>4.95507336698909</v>
      </c>
      <c r="AM852" s="0" t="n">
        <f aca="false">IFERROR(IF(AV852&lt;($AM$7-$AL$7)/($AN$7-$AL$7),$AL$7+SQRT(AV852*($AN$7-$AL$7)*($AM$7-$AL$7)),$AN$7-SQRT((1-AV852)*($AN$7-$AL$7)*($AN$7-$AM$7))),$AM$7)</f>
        <v>0.968533554514997</v>
      </c>
      <c r="AN852" s="0" t="n">
        <f aca="false">IFERROR(IF(AW852&lt;($AM$8-$AL$8)/($AN$8-$AL$8),$AL$8+SQRT(AW852*($AN$8-$AL$8)*($AM$8-$AL$8)),$AN$8-SQRT((1-AW852)*($AN$8-$AL$8)*($AN$8-$AM$8))),$AM$8)</f>
        <v>0.894468760849679</v>
      </c>
      <c r="AO852" s="0" t="n">
        <f aca="false">IFERROR(IF(AX852&lt;($AM$9-$AL$9)/($AN$9-$AL$9),$AL$9+SQRT(AX852*($AN$9-$AL$9)*($AM$9-$AL$9)),$AN$9-SQRT((1-AX852)*($AN$9-$AL$9)*($AN$9-$AM$9))),$AM$9)</f>
        <v>1.37207944428755</v>
      </c>
      <c r="AP852" s="0" t="n">
        <f aca="false">IFERROR(IF(AY852&lt;($AM$10-$AL$10)/($AN$10-$AL$10),$AL$10+SQRT(AY852*($AN$10-$AL$10)*($AM$10-$AL$10)),$AN$10-SQRT((1-AY852)*($AN$10-$AL$10)*($AN$10-$AM$10))),$AM$10)</f>
        <v>0.91830194485961</v>
      </c>
      <c r="AQ852" s="0" t="n">
        <f aca="false">IFERROR(IF(AZ852&lt;($AM$11-$AL$11)/($AN$11-$AL$11),$AL$11+SQRT(AZ852*($AN$11-$AL$11)*($AM$11-$AL$11)),$AN$11-SQRT((1-AZ852)*($AN$11-$AL$11)*($AN$11-$AM$11))),$AM$11)</f>
        <v>0.744298707379725</v>
      </c>
      <c r="AR852" s="0" t="n">
        <f aca="false">SUMPRODUCT((B24:B31&lt;=$B$6)*(C24:C31*AM852+D24:D31*AO852*$B$8*AQ852)/(1+AL852/100)^B24:B31)+C32*AM852*AP852/(1+AL852/100)^$B$6</f>
        <v>7710635.81569926</v>
      </c>
      <c r="AS852" s="0" t="n">
        <f aca="false">SUMPRODUCT((K24:K26&lt;=$B$6)*(L24:L26*AN852+M24:M26*AO852*$B$8*AQ852)/(1+AL852/100)^K24:K26)+L27*AN852*AP852/(1+AL852/100)^$B$6</f>
        <v>7407633.32955281</v>
      </c>
      <c r="AT852" s="0" t="n">
        <f aca="false">AS852-AR852</f>
        <v>-303002.486146442</v>
      </c>
      <c r="AU852" s="0" t="n">
        <f aca="true">RAND()</f>
        <v>0.790913753280133</v>
      </c>
      <c r="AV852" s="0" t="n">
        <f aca="true">RAND()</f>
        <v>0.315595099971773</v>
      </c>
      <c r="AW852" s="0" t="n">
        <f aca="true">RAND()</f>
        <v>0.0991594086274866</v>
      </c>
      <c r="AX852" s="0" t="n">
        <f aca="true">RAND()</f>
        <v>0.737143850475847</v>
      </c>
      <c r="AY852" s="0" t="n">
        <f aca="true">RAND()</f>
        <v>0.699906068293329</v>
      </c>
      <c r="AZ852" s="0" t="n">
        <f aca="true">RAND()</f>
        <v>0.733129995723758</v>
      </c>
    </row>
    <row r="853" customFormat="false" ht="15" hidden="false" customHeight="false" outlineLevel="0" collapsed="false">
      <c r="AK853" s="0" t="n">
        <v>840</v>
      </c>
      <c r="AL853" s="0" t="n">
        <f aca="false">IFERROR(IF(AU853&lt;($AM$6-$AL$6)/($AN$6-$AL$6),$AL$6+SQRT(AU853*($AN$6-$AL$6)*($AM$6-$AL$6)),$AN$6-SQRT((1-AU853)*($AN$6-$AL$6)*($AN$6-$AM$6))),$AM$6)</f>
        <v>4.74440116046522</v>
      </c>
      <c r="AM853" s="0" t="n">
        <f aca="false">IFERROR(IF(AV853&lt;($AM$7-$AL$7)/($AN$7-$AL$7),$AL$7+SQRT(AV853*($AN$7-$AL$7)*($AM$7-$AL$7)),$AN$7-SQRT((1-AV853)*($AN$7-$AL$7)*($AN$7-$AM$7))),$AM$7)</f>
        <v>1.04094393388115</v>
      </c>
      <c r="AN853" s="0" t="n">
        <f aca="false">IFERROR(IF(AW853&lt;($AM$8-$AL$8)/($AN$8-$AL$8),$AL$8+SQRT(AW853*($AN$8-$AL$8)*($AM$8-$AL$8)),$AN$8-SQRT((1-AW853)*($AN$8-$AL$8)*($AN$8-$AM$8))),$AM$8)</f>
        <v>0.982987853635543</v>
      </c>
      <c r="AO853" s="0" t="n">
        <f aca="false">IFERROR(IF(AX853&lt;($AM$9-$AL$9)/($AN$9-$AL$9),$AL$9+SQRT(AX853*($AN$9-$AL$9)*($AM$9-$AL$9)),$AN$9-SQRT((1-AX853)*($AN$9-$AL$9)*($AN$9-$AM$9))),$AM$9)</f>
        <v>0.695702100717934</v>
      </c>
      <c r="AP853" s="0" t="n">
        <f aca="false">IFERROR(IF(AY853&lt;($AM$10-$AL$10)/($AN$10-$AL$10),$AL$10+SQRT(AY853*($AN$10-$AL$10)*($AM$10-$AL$10)),$AN$10-SQRT((1-AY853)*($AN$10-$AL$10)*($AN$10-$AM$10))),$AM$10)</f>
        <v>0.947841453645692</v>
      </c>
      <c r="AQ853" s="0" t="n">
        <f aca="false">IFERROR(IF(AZ853&lt;($AM$11-$AL$11)/($AN$11-$AL$11),$AL$11+SQRT(AZ853*($AN$11-$AL$11)*($AM$11-$AL$11)),$AN$11-SQRT((1-AZ853)*($AN$11-$AL$11)*($AN$11-$AM$11))),$AM$11)</f>
        <v>0.782526345049592</v>
      </c>
      <c r="AR853" s="0" t="n">
        <f aca="false">SUMPRODUCT((B24:B31&lt;=$B$6)*(C24:C31*AM853+D24:D31*AO853*$B$8*AQ853)/(1+AL853/100)^B24:B31)+C32*AM853*AP853/(1+AL853/100)^$B$6</f>
        <v>8232983.16471559</v>
      </c>
      <c r="AS853" s="0" t="n">
        <f aca="false">SUMPRODUCT((K24:K26&lt;=$B$6)*(L24:L26*AN853+M24:M26*AO853*$B$8*AQ853)/(1+AL853/100)^K24:K26)+L27*AN853*AP853/(1+AL853/100)^$B$6</f>
        <v>8067633.11231067</v>
      </c>
      <c r="AT853" s="0" t="n">
        <f aca="false">AS853-AR853</f>
        <v>-165350.052404917</v>
      </c>
      <c r="AU853" s="0" t="n">
        <f aca="true">RAND()</f>
        <v>0.745613693754467</v>
      </c>
      <c r="AV853" s="0" t="n">
        <f aca="true">RAND()</f>
        <v>0.611516099723646</v>
      </c>
      <c r="AW853" s="0" t="n">
        <f aca="true">RAND()</f>
        <v>0.372050606423809</v>
      </c>
      <c r="AX853" s="0" t="n">
        <f aca="true">RAND()</f>
        <v>0.051065749633883</v>
      </c>
      <c r="AY853" s="0" t="n">
        <f aca="true">RAND()</f>
        <v>0.802247870413946</v>
      </c>
      <c r="AZ853" s="0" t="n">
        <f aca="true">RAND()</f>
        <v>0.806960038377595</v>
      </c>
    </row>
    <row r="854" customFormat="false" ht="15" hidden="false" customHeight="false" outlineLevel="0" collapsed="false">
      <c r="AK854" s="0" t="n">
        <v>841</v>
      </c>
      <c r="AL854" s="0" t="n">
        <f aca="false">IFERROR(IF(AU854&lt;($AM$6-$AL$6)/($AN$6-$AL$6),$AL$6+SQRT(AU854*($AN$6-$AL$6)*($AM$6-$AL$6)),$AN$6-SQRT((1-AU854)*($AN$6-$AL$6)*($AN$6-$AM$6))),$AM$6)</f>
        <v>3.22081433055063</v>
      </c>
      <c r="AM854" s="0" t="n">
        <f aca="false">IFERROR(IF(AV854&lt;($AM$7-$AL$7)/($AN$7-$AL$7),$AL$7+SQRT(AV854*($AN$7-$AL$7)*($AM$7-$AL$7)),$AN$7-SQRT((1-AV854)*($AN$7-$AL$7)*($AN$7-$AM$7))),$AM$7)</f>
        <v>0.99689025624561</v>
      </c>
      <c r="AN854" s="0" t="n">
        <f aca="false">IFERROR(IF(AW854&lt;($AM$8-$AL$8)/($AN$8-$AL$8),$AL$8+SQRT(AW854*($AN$8-$AL$8)*($AM$8-$AL$8)),$AN$8-SQRT((1-AW854)*($AN$8-$AL$8)*($AN$8-$AM$8))),$AM$8)</f>
        <v>0.976151883537559</v>
      </c>
      <c r="AO854" s="0" t="n">
        <f aca="false">IFERROR(IF(AX854&lt;($AM$9-$AL$9)/($AN$9-$AL$9),$AL$9+SQRT(AX854*($AN$9-$AL$9)*($AM$9-$AL$9)),$AN$9-SQRT((1-AX854)*($AN$9-$AL$9)*($AN$9-$AM$9))),$AM$9)</f>
        <v>1.0754325183343</v>
      </c>
      <c r="AP854" s="0" t="n">
        <f aca="false">IFERROR(IF(AY854&lt;($AM$10-$AL$10)/($AN$10-$AL$10),$AL$10+SQRT(AY854*($AN$10-$AL$10)*($AM$10-$AL$10)),$AN$10-SQRT((1-AY854)*($AN$10-$AL$10)*($AN$10-$AM$10))),$AM$10)</f>
        <v>0.748423066766761</v>
      </c>
      <c r="AQ854" s="0" t="n">
        <f aca="false">IFERROR(IF(AZ854&lt;($AM$11-$AL$11)/($AN$11-$AL$11),$AL$11+SQRT(AZ854*($AN$11-$AL$11)*($AM$11-$AL$11)),$AN$11-SQRT((1-AZ854)*($AN$11-$AL$11)*($AN$11-$AM$11))),$AM$11)</f>
        <v>0.646662903037068</v>
      </c>
      <c r="AR854" s="0" t="n">
        <f aca="false">SUMPRODUCT((B24:B31&lt;=$B$6)*(C24:C31*AM854+D24:D31*AO854*$B$8*AQ854)/(1+AL854/100)^B24:B31)+C32*AM854*AP854/(1+AL854/100)^$B$6</f>
        <v>8604408.13424826</v>
      </c>
      <c r="AS854" s="0" t="n">
        <f aca="false">SUMPRODUCT((K24:K26&lt;=$B$6)*(L24:L26*AN854+M24:M26*AO854*$B$8*AQ854)/(1+AL854/100)^K24:K26)+L27*AN854*AP854/(1+AL854/100)^$B$6</f>
        <v>8035080.25013036</v>
      </c>
      <c r="AT854" s="0" t="n">
        <f aca="false">AS854-AR854</f>
        <v>-569327.884117897</v>
      </c>
      <c r="AU854" s="0" t="n">
        <f aca="true">RAND()</f>
        <v>0.285887783791424</v>
      </c>
      <c r="AV854" s="0" t="n">
        <f aca="true">RAND()</f>
        <v>0.430730811160687</v>
      </c>
      <c r="AW854" s="0" t="n">
        <f aca="true">RAND()</f>
        <v>0.344772067486996</v>
      </c>
      <c r="AX854" s="0" t="n">
        <f aca="true">RAND()</f>
        <v>0.430116647897566</v>
      </c>
      <c r="AY854" s="0" t="n">
        <f aca="true">RAND()</f>
        <v>0.24685608040721</v>
      </c>
      <c r="AZ854" s="0" t="n">
        <f aca="true">RAND()</f>
        <v>0.490510891192194</v>
      </c>
    </row>
    <row r="855" customFormat="false" ht="15" hidden="false" customHeight="false" outlineLevel="0" collapsed="false">
      <c r="AK855" s="0" t="n">
        <v>842</v>
      </c>
      <c r="AL855" s="0" t="n">
        <f aca="false">IFERROR(IF(AU855&lt;($AM$6-$AL$6)/($AN$6-$AL$6),$AL$6+SQRT(AU855*($AN$6-$AL$6)*($AM$6-$AL$6)),$AN$6-SQRT((1-AU855)*($AN$6-$AL$6)*($AN$6-$AM$6))),$AM$6)</f>
        <v>5.59895334844142</v>
      </c>
      <c r="AM855" s="0" t="n">
        <f aca="false">IFERROR(IF(AV855&lt;($AM$7-$AL$7)/($AN$7-$AL$7),$AL$7+SQRT(AV855*($AN$7-$AL$7)*($AM$7-$AL$7)),$AN$7-SQRT((1-AV855)*($AN$7-$AL$7)*($AN$7-$AM$7))),$AM$7)</f>
        <v>0.920964860567031</v>
      </c>
      <c r="AN855" s="0" t="n">
        <f aca="false">IFERROR(IF(AW855&lt;($AM$8-$AL$8)/($AN$8-$AL$8),$AL$8+SQRT(AW855*($AN$8-$AL$8)*($AM$8-$AL$8)),$AN$8-SQRT((1-AW855)*($AN$8-$AL$8)*($AN$8-$AM$8))),$AM$8)</f>
        <v>1.0023034643022</v>
      </c>
      <c r="AO855" s="0" t="n">
        <f aca="false">IFERROR(IF(AX855&lt;($AM$9-$AL$9)/($AN$9-$AL$9),$AL$9+SQRT(AX855*($AN$9-$AL$9)*($AM$9-$AL$9)),$AN$9-SQRT((1-AX855)*($AN$9-$AL$9)*($AN$9-$AM$9))),$AM$9)</f>
        <v>1.03283173665274</v>
      </c>
      <c r="AP855" s="0" t="n">
        <f aca="false">IFERROR(IF(AY855&lt;($AM$10-$AL$10)/($AN$10-$AL$10),$AL$10+SQRT(AY855*($AN$10-$AL$10)*($AM$10-$AL$10)),$AN$10-SQRT((1-AY855)*($AN$10-$AL$10)*($AN$10-$AM$10))),$AM$10)</f>
        <v>0.853325694940023</v>
      </c>
      <c r="AQ855" s="0" t="n">
        <f aca="false">IFERROR(IF(AZ855&lt;($AM$11-$AL$11)/($AN$11-$AL$11),$AL$11+SQRT(AZ855*($AN$11-$AL$11)*($AM$11-$AL$11)),$AN$11-SQRT((1-AZ855)*($AN$11-$AL$11)*($AN$11-$AM$11))),$AM$11)</f>
        <v>0.688367892660875</v>
      </c>
      <c r="AR855" s="0" t="n">
        <f aca="false">SUMPRODUCT((B24:B31&lt;=$B$6)*(C24:C31*AM855+D24:D31*AO855*$B$8*AQ855)/(1+AL855/100)^B24:B31)+C32*AM855*AP855/(1+AL855/100)^$B$6</f>
        <v>7070357.7587522</v>
      </c>
      <c r="AS855" s="0" t="n">
        <f aca="false">SUMPRODUCT((K24:K26&lt;=$B$6)*(L24:L26*AN855+M24:M26*AO855*$B$8*AQ855)/(1+AL855/100)^K24:K26)+L27*AN855*AP855/(1+AL855/100)^$B$6</f>
        <v>8332671.04471411</v>
      </c>
      <c r="AT855" s="0" t="n">
        <f aca="false">AS855-AR855</f>
        <v>1262313.28596191</v>
      </c>
      <c r="AU855" s="0" t="n">
        <f aca="true">RAND()</f>
        <v>0.901853414007824</v>
      </c>
      <c r="AV855" s="0" t="n">
        <f aca="true">RAND()</f>
        <v>0.162583305466679</v>
      </c>
      <c r="AW855" s="0" t="n">
        <f aca="true">RAND()</f>
        <v>0.454634899584977</v>
      </c>
      <c r="AX855" s="0" t="n">
        <f aca="true">RAND()</f>
        <v>0.376390366915901</v>
      </c>
      <c r="AY855" s="0" t="n">
        <f aca="true">RAND()</f>
        <v>0.499356186819402</v>
      </c>
      <c r="AZ855" s="0" t="n">
        <f aca="true">RAND()</f>
        <v>0.603613998675004</v>
      </c>
    </row>
    <row r="856" customFormat="false" ht="15" hidden="false" customHeight="false" outlineLevel="0" collapsed="false">
      <c r="AK856" s="0" t="n">
        <v>843</v>
      </c>
      <c r="AL856" s="0" t="n">
        <f aca="false">IFERROR(IF(AU856&lt;($AM$6-$AL$6)/($AN$6-$AL$6),$AL$6+SQRT(AU856*($AN$6-$AL$6)*($AM$6-$AL$6)),$AN$6-SQRT((1-AU856)*($AN$6-$AL$6)*($AN$6-$AM$6))),$AM$6)</f>
        <v>4.28705229568803</v>
      </c>
      <c r="AM856" s="0" t="n">
        <f aca="false">IFERROR(IF(AV856&lt;($AM$7-$AL$7)/($AN$7-$AL$7),$AL$7+SQRT(AV856*($AN$7-$AL$7)*($AM$7-$AL$7)),$AN$7-SQRT((1-AV856)*($AN$7-$AL$7)*($AN$7-$AM$7))),$AM$7)</f>
        <v>1.05121744058481</v>
      </c>
      <c r="AN856" s="0" t="n">
        <f aca="false">IFERROR(IF(AW856&lt;($AM$8-$AL$8)/($AN$8-$AL$8),$AL$8+SQRT(AW856*($AN$8-$AL$8)*($AM$8-$AL$8)),$AN$8-SQRT((1-AW856)*($AN$8-$AL$8)*($AN$8-$AM$8))),$AM$8)</f>
        <v>1.08273123919535</v>
      </c>
      <c r="AO856" s="0" t="n">
        <f aca="false">IFERROR(IF(AX856&lt;($AM$9-$AL$9)/($AN$9-$AL$9),$AL$9+SQRT(AX856*($AN$9-$AL$9)*($AM$9-$AL$9)),$AN$9-SQRT((1-AX856)*($AN$9-$AL$9)*($AN$9-$AM$9))),$AM$9)</f>
        <v>0.858812331578231</v>
      </c>
      <c r="AP856" s="0" t="n">
        <f aca="false">IFERROR(IF(AY856&lt;($AM$10-$AL$10)/($AN$10-$AL$10),$AL$10+SQRT(AY856*($AN$10-$AL$10)*($AM$10-$AL$10)),$AN$10-SQRT((1-AY856)*($AN$10-$AL$10)*($AN$10-$AM$10))),$AM$10)</f>
        <v>0.932468879657856</v>
      </c>
      <c r="AQ856" s="0" t="n">
        <f aca="false">IFERROR(IF(AZ856&lt;($AM$11-$AL$11)/($AN$11-$AL$11),$AL$11+SQRT(AZ856*($AN$11-$AL$11)*($AM$11-$AL$11)),$AN$11-SQRT((1-AZ856)*($AN$11-$AL$11)*($AN$11-$AM$11))),$AM$11)</f>
        <v>0.696322179999989</v>
      </c>
      <c r="AR856" s="0" t="n">
        <f aca="false">SUMPRODUCT((B24:B31&lt;=$B$6)*(C24:C31*AM856+D24:D31*AO856*$B$8*AQ856)/(1+AL856/100)^B24:B31)+C32*AM856*AP856/(1+AL856/100)^$B$6</f>
        <v>8512622.345583</v>
      </c>
      <c r="AS856" s="0" t="n">
        <f aca="false">SUMPRODUCT((K24:K26&lt;=$B$6)*(L24:L26*AN856+M24:M26*AO856*$B$8*AQ856)/(1+AL856/100)^K24:K26)+L27*AN856*AP856/(1+AL856/100)^$B$6</f>
        <v>8854400.26348474</v>
      </c>
      <c r="AT856" s="0" t="n">
        <f aca="false">AS856-AR856</f>
        <v>341777.917901738</v>
      </c>
      <c r="AU856" s="0" t="n">
        <f aca="true">RAND()</f>
        <v>0.63199573768342</v>
      </c>
      <c r="AV856" s="0" t="n">
        <f aca="true">RAND()</f>
        <v>0.648759947309751</v>
      </c>
      <c r="AW856" s="0" t="n">
        <f aca="true">RAND()</f>
        <v>0.751299214745564</v>
      </c>
      <c r="AX856" s="0" t="n">
        <f aca="true">RAND()</f>
        <v>0.171661719056808</v>
      </c>
      <c r="AY856" s="0" t="n">
        <f aca="true">RAND()</f>
        <v>0.748117327490083</v>
      </c>
      <c r="AZ856" s="0" t="n">
        <f aca="true">RAND()</f>
        <v>0.623590945469556</v>
      </c>
    </row>
    <row r="857" customFormat="false" ht="15" hidden="false" customHeight="false" outlineLevel="0" collapsed="false">
      <c r="AK857" s="0" t="n">
        <v>844</v>
      </c>
      <c r="AL857" s="0" t="n">
        <f aca="false">IFERROR(IF(AU857&lt;($AM$6-$AL$6)/($AN$6-$AL$6),$AL$6+SQRT(AU857*($AN$6-$AL$6)*($AM$6-$AL$6)),$AN$6-SQRT((1-AU857)*($AN$6-$AL$6)*($AN$6-$AM$6))),$AM$6)</f>
        <v>3.4588342264881</v>
      </c>
      <c r="AM857" s="0" t="n">
        <f aca="false">IFERROR(IF(AV857&lt;($AM$7-$AL$7)/($AN$7-$AL$7),$AL$7+SQRT(AV857*($AN$7-$AL$7)*($AM$7-$AL$7)),$AN$7-SQRT((1-AV857)*($AN$7-$AL$7)*($AN$7-$AM$7))),$AM$7)</f>
        <v>1.07640568292734</v>
      </c>
      <c r="AN857" s="0" t="n">
        <f aca="false">IFERROR(IF(AW857&lt;($AM$8-$AL$8)/($AN$8-$AL$8),$AL$8+SQRT(AW857*($AN$8-$AL$8)*($AM$8-$AL$8)),$AN$8-SQRT((1-AW857)*($AN$8-$AL$8)*($AN$8-$AM$8))),$AM$8)</f>
        <v>0.969258987263666</v>
      </c>
      <c r="AO857" s="0" t="n">
        <f aca="false">IFERROR(IF(AX857&lt;($AM$9-$AL$9)/($AN$9-$AL$9),$AL$9+SQRT(AX857*($AN$9-$AL$9)*($AM$9-$AL$9)),$AN$9-SQRT((1-AX857)*($AN$9-$AL$9)*($AN$9-$AM$9))),$AM$9)</f>
        <v>1.09920140184789</v>
      </c>
      <c r="AP857" s="0" t="n">
        <f aca="false">IFERROR(IF(AY857&lt;($AM$10-$AL$10)/($AN$10-$AL$10),$AL$10+SQRT(AY857*($AN$10-$AL$10)*($AM$10-$AL$10)),$AN$10-SQRT((1-AY857)*($AN$10-$AL$10)*($AN$10-$AM$10))),$AM$10)</f>
        <v>0.726838228789485</v>
      </c>
      <c r="AQ857" s="0" t="n">
        <f aca="false">IFERROR(IF(AZ857&lt;($AM$11-$AL$11)/($AN$11-$AL$11),$AL$11+SQRT(AZ857*($AN$11-$AL$11)*($AM$11-$AL$11)),$AN$11-SQRT((1-AZ857)*($AN$11-$AL$11)*($AN$11-$AM$11))),$AM$11)</f>
        <v>0.485214682792663</v>
      </c>
      <c r="AR857" s="0" t="n">
        <f aca="false">SUMPRODUCT((B24:B31&lt;=$B$6)*(C24:C31*AM857+D24:D31*AO857*$B$8*AQ857)/(1+AL857/100)^B24:B31)+C32*AM857*AP857/(1+AL857/100)^$B$6</f>
        <v>9103734.14480159</v>
      </c>
      <c r="AS857" s="0" t="n">
        <f aca="false">SUMPRODUCT((K24:K26&lt;=$B$6)*(L24:L26*AN857+M24:M26*AO857*$B$8*AQ857)/(1+AL857/100)^K24:K26)+L27*AN857*AP857/(1+AL857/100)^$B$6</f>
        <v>7995294.30452401</v>
      </c>
      <c r="AT857" s="0" t="n">
        <f aca="false">AS857-AR857</f>
        <v>-1108439.84027758</v>
      </c>
      <c r="AU857" s="0" t="n">
        <f aca="true">RAND()</f>
        <v>0.373007248225393</v>
      </c>
      <c r="AV857" s="0" t="n">
        <f aca="true">RAND()</f>
        <v>0.73213344960069</v>
      </c>
      <c r="AW857" s="0" t="n">
        <f aca="true">RAND()</f>
        <v>0.318317830772465</v>
      </c>
      <c r="AX857" s="0" t="n">
        <f aca="true">RAND()</f>
        <v>0.4590412570448</v>
      </c>
      <c r="AY857" s="0" t="n">
        <f aca="true">RAND()</f>
        <v>0.205822328161403</v>
      </c>
      <c r="AZ857" s="0" t="n">
        <f aca="true">RAND()</f>
        <v>0.140018280497906</v>
      </c>
    </row>
    <row r="858" customFormat="false" ht="15" hidden="false" customHeight="false" outlineLevel="0" collapsed="false">
      <c r="AK858" s="0" t="n">
        <v>845</v>
      </c>
      <c r="AL858" s="0" t="n">
        <f aca="false">IFERROR(IF(AU858&lt;($AM$6-$AL$6)/($AN$6-$AL$6),$AL$6+SQRT(AU858*($AN$6-$AL$6)*($AM$6-$AL$6)),$AN$6-SQRT((1-AU858)*($AN$6-$AL$6)*($AN$6-$AM$6))),$AM$6)</f>
        <v>5.51219477811633</v>
      </c>
      <c r="AM858" s="0" t="n">
        <f aca="false">IFERROR(IF(AV858&lt;($AM$7-$AL$7)/($AN$7-$AL$7),$AL$7+SQRT(AV858*($AN$7-$AL$7)*($AM$7-$AL$7)),$AN$7-SQRT((1-AV858)*($AN$7-$AL$7)*($AN$7-$AM$7))),$AM$7)</f>
        <v>0.994394938295312</v>
      </c>
      <c r="AN858" s="0" t="n">
        <f aca="false">IFERROR(IF(AW858&lt;($AM$8-$AL$8)/($AN$8-$AL$8),$AL$8+SQRT(AW858*($AN$8-$AL$8)*($AM$8-$AL$8)),$AN$8-SQRT((1-AW858)*($AN$8-$AL$8)*($AN$8-$AM$8))),$AM$8)</f>
        <v>1.17512904024291</v>
      </c>
      <c r="AO858" s="0" t="n">
        <f aca="false">IFERROR(IF(AX858&lt;($AM$9-$AL$9)/($AN$9-$AL$9),$AL$9+SQRT(AX858*($AN$9-$AL$9)*($AM$9-$AL$9)),$AN$9-SQRT((1-AX858)*($AN$9-$AL$9)*($AN$9-$AM$9))),$AM$9)</f>
        <v>0.78547957452931</v>
      </c>
      <c r="AP858" s="0" t="n">
        <f aca="false">IFERROR(IF(AY858&lt;($AM$10-$AL$10)/($AN$10-$AL$10),$AL$10+SQRT(AY858*($AN$10-$AL$10)*($AM$10-$AL$10)),$AN$10-SQRT((1-AY858)*($AN$10-$AL$10)*($AN$10-$AM$10))),$AM$10)</f>
        <v>0.749538368200376</v>
      </c>
      <c r="AQ858" s="0" t="n">
        <f aca="false">IFERROR(IF(AZ858&lt;($AM$11-$AL$11)/($AN$11-$AL$11),$AL$11+SQRT(AZ858*($AN$11-$AL$11)*($AM$11-$AL$11)),$AN$11-SQRT((1-AZ858)*($AN$11-$AL$11)*($AN$11-$AM$11))),$AM$11)</f>
        <v>0.483866398587668</v>
      </c>
      <c r="AR858" s="0" t="n">
        <f aca="false">SUMPRODUCT((B24:B31&lt;=$B$6)*(C24:C31*AM858+D24:D31*AO858*$B$8*AQ858)/(1+AL858/100)^B24:B31)+C32*AM858*AP858/(1+AL858/100)^$B$6</f>
        <v>7582892.01605622</v>
      </c>
      <c r="AS858" s="0" t="n">
        <f aca="false">SUMPRODUCT((K24:K26&lt;=$B$6)*(L24:L26*AN858+M24:M26*AO858*$B$8*AQ858)/(1+AL858/100)^K24:K26)+L27*AN858*AP858/(1+AL858/100)^$B$6</f>
        <v>9786160.25240289</v>
      </c>
      <c r="AT858" s="0" t="n">
        <f aca="false">AS858-AR858</f>
        <v>2203268.23634666</v>
      </c>
      <c r="AU858" s="0" t="n">
        <f aca="true">RAND()</f>
        <v>0.889321781086784</v>
      </c>
      <c r="AV858" s="0" t="n">
        <f aca="true">RAND()</f>
        <v>0.419882133720424</v>
      </c>
      <c r="AW858" s="0" t="n">
        <f aca="true">RAND()</f>
        <v>0.950171905644907</v>
      </c>
      <c r="AX858" s="0" t="n">
        <f aca="true">RAND()</f>
        <v>0.108664783297914</v>
      </c>
      <c r="AY858" s="0" t="n">
        <f aca="true">RAND()</f>
        <v>0.249077588816426</v>
      </c>
      <c r="AZ858" s="0" t="n">
        <f aca="true">RAND()</f>
        <v>0.137987153182037</v>
      </c>
    </row>
    <row r="859" customFormat="false" ht="15" hidden="false" customHeight="false" outlineLevel="0" collapsed="false">
      <c r="AK859" s="0" t="n">
        <v>846</v>
      </c>
      <c r="AL859" s="0" t="n">
        <f aca="false">IFERROR(IF(AU859&lt;($AM$6-$AL$6)/($AN$6-$AL$6),$AL$6+SQRT(AU859*($AN$6-$AL$6)*($AM$6-$AL$6)),$AN$6-SQRT((1-AU859)*($AN$6-$AL$6)*($AN$6-$AM$6))),$AM$6)</f>
        <v>3.28714901711754</v>
      </c>
      <c r="AM859" s="0" t="n">
        <f aca="false">IFERROR(IF(AV859&lt;($AM$7-$AL$7)/($AN$7-$AL$7),$AL$7+SQRT(AV859*($AN$7-$AL$7)*($AM$7-$AL$7)),$AN$7-SQRT((1-AV859)*($AN$7-$AL$7)*($AN$7-$AM$7))),$AM$7)</f>
        <v>1.04948174690329</v>
      </c>
      <c r="AN859" s="0" t="n">
        <f aca="false">IFERROR(IF(AW859&lt;($AM$8-$AL$8)/($AN$8-$AL$8),$AL$8+SQRT(AW859*($AN$8-$AL$8)*($AM$8-$AL$8)),$AN$8-SQRT((1-AW859)*($AN$8-$AL$8)*($AN$8-$AM$8))),$AM$8)</f>
        <v>0.999611727108289</v>
      </c>
      <c r="AO859" s="0" t="n">
        <f aca="false">IFERROR(IF(AX859&lt;($AM$9-$AL$9)/($AN$9-$AL$9),$AL$9+SQRT(AX859*($AN$9-$AL$9)*($AM$9-$AL$9)),$AN$9-SQRT((1-AX859)*($AN$9-$AL$9)*($AN$9-$AM$9))),$AM$9)</f>
        <v>0.914839048014592</v>
      </c>
      <c r="AP859" s="0" t="n">
        <f aca="false">IFERROR(IF(AY859&lt;($AM$10-$AL$10)/($AN$10-$AL$10),$AL$10+SQRT(AY859*($AN$10-$AL$10)*($AM$10-$AL$10)),$AN$10-SQRT((1-AY859)*($AN$10-$AL$10)*($AN$10-$AM$10))),$AM$10)</f>
        <v>0.985191030932103</v>
      </c>
      <c r="AQ859" s="0" t="n">
        <f aca="false">IFERROR(IF(AZ859&lt;($AM$11-$AL$11)/($AN$11-$AL$11),$AL$11+SQRT(AZ859*($AN$11-$AL$11)*($AM$11-$AL$11)),$AN$11-SQRT((1-AZ859)*($AN$11-$AL$11)*($AN$11-$AM$11))),$AM$11)</f>
        <v>0.641610387273151</v>
      </c>
      <c r="AR859" s="0" t="n">
        <f aca="false">SUMPRODUCT((B24:B31&lt;=$B$6)*(C24:C31*AM859+D24:D31*AO859*$B$8*AQ859)/(1+AL859/100)^B24:B31)+C32*AM859*AP859/(1+AL859/100)^$B$6</f>
        <v>8952947.89115366</v>
      </c>
      <c r="AS859" s="0" t="n">
        <f aca="false">SUMPRODUCT((K24:K26&lt;=$B$6)*(L24:L26*AN859+M24:M26*AO859*$B$8*AQ859)/(1+AL859/100)^K24:K26)+L27*AN859*AP859/(1+AL859/100)^$B$6</f>
        <v>8031122.98692384</v>
      </c>
      <c r="AT859" s="0" t="n">
        <f aca="false">AS859-AR859</f>
        <v>-921824.904229824</v>
      </c>
      <c r="AU859" s="0" t="n">
        <f aca="true">RAND()</f>
        <v>0.310736878945439</v>
      </c>
      <c r="AV859" s="0" t="n">
        <f aca="true">RAND()</f>
        <v>0.642599379333708</v>
      </c>
      <c r="AW859" s="0" t="n">
        <f aca="true">RAND()</f>
        <v>0.442720462212822</v>
      </c>
      <c r="AX859" s="0" t="n">
        <f aca="true">RAND()</f>
        <v>0.22945524767687</v>
      </c>
      <c r="AY859" s="0" t="n">
        <f aca="true">RAND()</f>
        <v>0.941641345987827</v>
      </c>
      <c r="AZ859" s="0" t="n">
        <f aca="true">RAND()</f>
        <v>0.476316966093518</v>
      </c>
    </row>
    <row r="860" customFormat="false" ht="15" hidden="false" customHeight="false" outlineLevel="0" collapsed="false">
      <c r="AK860" s="0" t="n">
        <v>847</v>
      </c>
      <c r="AL860" s="0" t="n">
        <f aca="false">IFERROR(IF(AU860&lt;($AM$6-$AL$6)/($AN$6-$AL$6),$AL$6+SQRT(AU860*($AN$6-$AL$6)*($AM$6-$AL$6)),$AN$6-SQRT((1-AU860)*($AN$6-$AL$6)*($AN$6-$AM$6))),$AM$6)</f>
        <v>2.1282697172747</v>
      </c>
      <c r="AM860" s="0" t="n">
        <f aca="false">IFERROR(IF(AV860&lt;($AM$7-$AL$7)/($AN$7-$AL$7),$AL$7+SQRT(AV860*($AN$7-$AL$7)*($AM$7-$AL$7)),$AN$7-SQRT((1-AV860)*($AN$7-$AL$7)*($AN$7-$AM$7))),$AM$7)</f>
        <v>1.0050959507908</v>
      </c>
      <c r="AN860" s="0" t="n">
        <f aca="false">IFERROR(IF(AW860&lt;($AM$8-$AL$8)/($AN$8-$AL$8),$AL$8+SQRT(AW860*($AN$8-$AL$8)*($AM$8-$AL$8)),$AN$8-SQRT((1-AW860)*($AN$8-$AL$8)*($AN$8-$AM$8))),$AM$8)</f>
        <v>0.948400288589718</v>
      </c>
      <c r="AO860" s="0" t="n">
        <f aca="false">IFERROR(IF(AX860&lt;($AM$9-$AL$9)/($AN$9-$AL$9),$AL$9+SQRT(AX860*($AN$9-$AL$9)*($AM$9-$AL$9)),$AN$9-SQRT((1-AX860)*($AN$9-$AL$9)*($AN$9-$AM$9))),$AM$9)</f>
        <v>0.771077201224102</v>
      </c>
      <c r="AP860" s="0" t="n">
        <f aca="false">IFERROR(IF(AY860&lt;($AM$10-$AL$10)/($AN$10-$AL$10),$AL$10+SQRT(AY860*($AN$10-$AL$10)*($AM$10-$AL$10)),$AN$10-SQRT((1-AY860)*($AN$10-$AL$10)*($AN$10-$AM$10))),$AM$10)</f>
        <v>0.818262761260003</v>
      </c>
      <c r="AQ860" s="0" t="n">
        <f aca="false">IFERROR(IF(AZ860&lt;($AM$11-$AL$11)/($AN$11-$AL$11),$AL$11+SQRT(AZ860*($AN$11-$AL$11)*($AM$11-$AL$11)),$AN$11-SQRT((1-AZ860)*($AN$11-$AL$11)*($AN$11-$AM$11))),$AM$11)</f>
        <v>0.894552014302812</v>
      </c>
      <c r="AR860" s="0" t="n">
        <f aca="false">SUMPRODUCT((B24:B31&lt;=$B$6)*(C24:C31*AM860+D24:D31*AO860*$B$8*AQ860)/(1+AL860/100)^B24:B31)+C32*AM860*AP860/(1+AL860/100)^$B$6</f>
        <v>9273237.24945241</v>
      </c>
      <c r="AS860" s="0" t="n">
        <f aca="false">SUMPRODUCT((K24:K26&lt;=$B$6)*(L24:L26*AN860+M24:M26*AO860*$B$8*AQ860)/(1+AL860/100)^K24:K26)+L27*AN860*AP860/(1+AL860/100)^$B$6</f>
        <v>7632724.50360986</v>
      </c>
      <c r="AT860" s="0" t="n">
        <f aca="false">AS860-AR860</f>
        <v>-1640512.74584256</v>
      </c>
      <c r="AU860" s="0" t="n">
        <f aca="true">RAND()</f>
        <v>0.00329062407394622</v>
      </c>
      <c r="AV860" s="0" t="n">
        <f aca="true">RAND()</f>
        <v>0.466862281608326</v>
      </c>
      <c r="AW860" s="0" t="n">
        <f aca="true">RAND()</f>
        <v>0.244696062816795</v>
      </c>
      <c r="AX860" s="0" t="n">
        <f aca="true">RAND()</f>
        <v>0.0979771320313228</v>
      </c>
      <c r="AY860" s="0" t="n">
        <f aca="true">RAND()</f>
        <v>0.405164740819367</v>
      </c>
      <c r="AZ860" s="0" t="n">
        <f aca="true">RAND()</f>
        <v>0.95461519311186</v>
      </c>
    </row>
    <row r="861" customFormat="false" ht="15" hidden="false" customHeight="false" outlineLevel="0" collapsed="false">
      <c r="AK861" s="0" t="n">
        <v>848</v>
      </c>
      <c r="AL861" s="0" t="n">
        <f aca="false">IFERROR(IF(AU861&lt;($AM$6-$AL$6)/($AN$6-$AL$6),$AL$6+SQRT(AU861*($AN$6-$AL$6)*($AM$6-$AL$6)),$AN$6-SQRT((1-AU861)*($AN$6-$AL$6)*($AN$6-$AM$6))),$AM$6)</f>
        <v>5.40052810034136</v>
      </c>
      <c r="AM861" s="0" t="n">
        <f aca="false">IFERROR(IF(AV861&lt;($AM$7-$AL$7)/($AN$7-$AL$7),$AL$7+SQRT(AV861*($AN$7-$AL$7)*($AM$7-$AL$7)),$AN$7-SQRT((1-AV861)*($AN$7-$AL$7)*($AN$7-$AM$7))),$AM$7)</f>
        <v>1.10133946628906</v>
      </c>
      <c r="AN861" s="0" t="n">
        <f aca="false">IFERROR(IF(AW861&lt;($AM$8-$AL$8)/($AN$8-$AL$8),$AL$8+SQRT(AW861*($AN$8-$AL$8)*($AM$8-$AL$8)),$AN$8-SQRT((1-AW861)*($AN$8-$AL$8)*($AN$8-$AM$8))),$AM$8)</f>
        <v>1.21134319952617</v>
      </c>
      <c r="AO861" s="0" t="n">
        <f aca="false">IFERROR(IF(AX861&lt;($AM$9-$AL$9)/($AN$9-$AL$9),$AL$9+SQRT(AX861*($AN$9-$AL$9)*($AM$9-$AL$9)),$AN$9-SQRT((1-AX861)*($AN$9-$AL$9)*($AN$9-$AM$9))),$AM$9)</f>
        <v>0.972209107473325</v>
      </c>
      <c r="AP861" s="0" t="n">
        <f aca="false">IFERROR(IF(AY861&lt;($AM$10-$AL$10)/($AN$10-$AL$10),$AL$10+SQRT(AY861*($AN$10-$AL$10)*($AM$10-$AL$10)),$AN$10-SQRT((1-AY861)*($AN$10-$AL$10)*($AN$10-$AM$10))),$AM$10)</f>
        <v>0.820858353441346</v>
      </c>
      <c r="AQ861" s="0" t="n">
        <f aca="false">IFERROR(IF(AZ861&lt;($AM$11-$AL$11)/($AN$11-$AL$11),$AL$11+SQRT(AZ861*($AN$11-$AL$11)*($AM$11-$AL$11)),$AN$11-SQRT((1-AZ861)*($AN$11-$AL$11)*($AN$11-$AM$11))),$AM$11)</f>
        <v>0.760312046345182</v>
      </c>
      <c r="AR861" s="0" t="n">
        <f aca="false">SUMPRODUCT((B24:B31&lt;=$B$6)*(C24:C31*AM861+D24:D31*AO861*$B$8*AQ861)/(1+AL861/100)^B24:B31)+C32*AM861*AP861/(1+AL861/100)^$B$6</f>
        <v>8504594.25899024</v>
      </c>
      <c r="AS861" s="0" t="n">
        <f aca="false">SUMPRODUCT((K24:K26&lt;=$B$6)*(L24:L26*AN861+M24:M26*AO861*$B$8*AQ861)/(1+AL861/100)^K24:K26)+L27*AN861*AP861/(1+AL861/100)^$B$6</f>
        <v>10068378.6356034</v>
      </c>
      <c r="AT861" s="0" t="n">
        <f aca="false">AS861-AR861</f>
        <v>1563784.3766132</v>
      </c>
      <c r="AU861" s="0" t="n">
        <f aca="true">RAND()</f>
        <v>0.872084482110119</v>
      </c>
      <c r="AV861" s="0" t="n">
        <f aca="true">RAND()</f>
        <v>0.803555961926913</v>
      </c>
      <c r="AW861" s="0" t="n">
        <f aca="true">RAND()</f>
        <v>0.986716904685571</v>
      </c>
      <c r="AX861" s="0" t="n">
        <f aca="true">RAND()</f>
        <v>0.297308588241005</v>
      </c>
      <c r="AY861" s="0" t="n">
        <f aca="true">RAND()</f>
        <v>0.411800331892368</v>
      </c>
      <c r="AZ861" s="0" t="n">
        <f aca="true">RAND()</f>
        <v>0.765508917848024</v>
      </c>
    </row>
    <row r="862" customFormat="false" ht="15" hidden="false" customHeight="false" outlineLevel="0" collapsed="false">
      <c r="AK862" s="0" t="n">
        <v>849</v>
      </c>
      <c r="AL862" s="0" t="n">
        <f aca="false">IFERROR(IF(AU862&lt;($AM$6-$AL$6)/($AN$6-$AL$6),$AL$6+SQRT(AU862*($AN$6-$AL$6)*($AM$6-$AL$6)),$AN$6-SQRT((1-AU862)*($AN$6-$AL$6)*($AN$6-$AM$6))),$AM$6)</f>
        <v>4.84328422247438</v>
      </c>
      <c r="AM862" s="0" t="n">
        <f aca="false">IFERROR(IF(AV862&lt;($AM$7-$AL$7)/($AN$7-$AL$7),$AL$7+SQRT(AV862*($AN$7-$AL$7)*($AM$7-$AL$7)),$AN$7-SQRT((1-AV862)*($AN$7-$AL$7)*($AN$7-$AM$7))),$AM$7)</f>
        <v>1.05626491964659</v>
      </c>
      <c r="AN862" s="0" t="n">
        <f aca="false">IFERROR(IF(AW862&lt;($AM$8-$AL$8)/($AN$8-$AL$8),$AL$8+SQRT(AW862*($AN$8-$AL$8)*($AM$8-$AL$8)),$AN$8-SQRT((1-AW862)*($AN$8-$AL$8)*($AN$8-$AM$8))),$AM$8)</f>
        <v>1.10607552683959</v>
      </c>
      <c r="AO862" s="0" t="n">
        <f aca="false">IFERROR(IF(AX862&lt;($AM$9-$AL$9)/($AN$9-$AL$9),$AL$9+SQRT(AX862*($AN$9-$AL$9)*($AM$9-$AL$9)),$AN$9-SQRT((1-AX862)*($AN$9-$AL$9)*($AN$9-$AM$9))),$AM$9)</f>
        <v>0.878062725908467</v>
      </c>
      <c r="AP862" s="0" t="n">
        <f aca="false">IFERROR(IF(AY862&lt;($AM$10-$AL$10)/($AN$10-$AL$10),$AL$10+SQRT(AY862*($AN$10-$AL$10)*($AM$10-$AL$10)),$AN$10-SQRT((1-AY862)*($AN$10-$AL$10)*($AN$10-$AM$10))),$AM$10)</f>
        <v>0.637786876730317</v>
      </c>
      <c r="AQ862" s="0" t="n">
        <f aca="false">IFERROR(IF(AZ862&lt;($AM$11-$AL$11)/($AN$11-$AL$11),$AL$11+SQRT(AZ862*($AN$11-$AL$11)*($AM$11-$AL$11)),$AN$11-SQRT((1-AZ862)*($AN$11-$AL$11)*($AN$11-$AM$11))),$AM$11)</f>
        <v>0.753698844824336</v>
      </c>
      <c r="AR862" s="0" t="n">
        <f aca="false">SUMPRODUCT((B24:B31&lt;=$B$6)*(C24:C31*AM862+D24:D31*AO862*$B$8*AQ862)/(1+AL862/100)^B24:B31)+C32*AM862*AP862/(1+AL862/100)^$B$6</f>
        <v>8365215.85406387</v>
      </c>
      <c r="AS862" s="0" t="n">
        <f aca="false">SUMPRODUCT((K24:K26&lt;=$B$6)*(L24:L26*AN862+M24:M26*AO862*$B$8*AQ862)/(1+AL862/100)^K24:K26)+L27*AN862*AP862/(1+AL862/100)^$B$6</f>
        <v>9264454.52705934</v>
      </c>
      <c r="AT862" s="0" t="n">
        <f aca="false">AS862-AR862</f>
        <v>899238.672995469</v>
      </c>
      <c r="AU862" s="0" t="n">
        <f aca="true">RAND()</f>
        <v>0.767428852748603</v>
      </c>
      <c r="AV862" s="0" t="n">
        <f aca="true">RAND()</f>
        <v>0.666370832359621</v>
      </c>
      <c r="AW862" s="0" t="n">
        <f aca="true">RAND()</f>
        <v>0.815873298004422</v>
      </c>
      <c r="AX862" s="0" t="n">
        <f aca="true">RAND()</f>
        <v>0.190575232961788</v>
      </c>
      <c r="AY862" s="0" t="n">
        <f aca="true">RAND()</f>
        <v>0.0759408935963826</v>
      </c>
      <c r="AZ862" s="0" t="n">
        <f aca="true">RAND()</f>
        <v>0.752390779425034</v>
      </c>
    </row>
    <row r="863" customFormat="false" ht="15" hidden="false" customHeight="false" outlineLevel="0" collapsed="false">
      <c r="AK863" s="0" t="n">
        <v>850</v>
      </c>
      <c r="AL863" s="0" t="n">
        <f aca="false">IFERROR(IF(AU863&lt;($AM$6-$AL$6)/($AN$6-$AL$6),$AL$6+SQRT(AU863*($AN$6-$AL$6)*($AM$6-$AL$6)),$AN$6-SQRT((1-AU863)*($AN$6-$AL$6)*($AN$6-$AM$6))),$AM$6)</f>
        <v>4.9170220157125</v>
      </c>
      <c r="AM863" s="0" t="n">
        <f aca="false">IFERROR(IF(AV863&lt;($AM$7-$AL$7)/($AN$7-$AL$7),$AL$7+SQRT(AV863*($AN$7-$AL$7)*($AM$7-$AL$7)),$AN$7-SQRT((1-AV863)*($AN$7-$AL$7)*($AN$7-$AM$7))),$AM$7)</f>
        <v>1.24238076021941</v>
      </c>
      <c r="AN863" s="0" t="n">
        <f aca="false">IFERROR(IF(AW863&lt;($AM$8-$AL$8)/($AN$8-$AL$8),$AL$8+SQRT(AW863*($AN$8-$AL$8)*($AM$8-$AL$8)),$AN$8-SQRT((1-AW863)*($AN$8-$AL$8)*($AN$8-$AM$8))),$AM$8)</f>
        <v>0.977282520861196</v>
      </c>
      <c r="AO863" s="0" t="n">
        <f aca="false">IFERROR(IF(AX863&lt;($AM$9-$AL$9)/($AN$9-$AL$9),$AL$9+SQRT(AX863*($AN$9-$AL$9)*($AM$9-$AL$9)),$AN$9-SQRT((1-AX863)*($AN$9-$AL$9)*($AN$9-$AM$9))),$AM$9)</f>
        <v>1.31694938425278</v>
      </c>
      <c r="AP863" s="0" t="n">
        <f aca="false">IFERROR(IF(AY863&lt;($AM$10-$AL$10)/($AN$10-$AL$10),$AL$10+SQRT(AY863*($AN$10-$AL$10)*($AM$10-$AL$10)),$AN$10-SQRT((1-AY863)*($AN$10-$AL$10)*($AN$10-$AM$10))),$AM$10)</f>
        <v>0.744792882495416</v>
      </c>
      <c r="AQ863" s="0" t="n">
        <f aca="false">IFERROR(IF(AZ863&lt;($AM$11-$AL$11)/($AN$11-$AL$11),$AL$11+SQRT(AZ863*($AN$11-$AL$11)*($AM$11-$AL$11)),$AN$11-SQRT((1-AZ863)*($AN$11-$AL$11)*($AN$11-$AM$11))),$AM$11)</f>
        <v>0.656522406945646</v>
      </c>
      <c r="AR863" s="0" t="n">
        <f aca="false">SUMPRODUCT((B24:B31&lt;=$B$6)*(C24:C31*AM863+D24:D31*AO863*$B$8*AQ863)/(1+AL863/100)^B24:B31)+C32*AM863*AP863/(1+AL863/100)^$B$6</f>
        <v>9816904.55476431</v>
      </c>
      <c r="AS863" s="0" t="n">
        <f aca="false">SUMPRODUCT((K24:K26&lt;=$B$6)*(L24:L26*AN863+M24:M26*AO863*$B$8*AQ863)/(1+AL863/100)^K24:K26)+L27*AN863*AP863/(1+AL863/100)^$B$6</f>
        <v>8156792.20397139</v>
      </c>
      <c r="AT863" s="0" t="n">
        <f aca="false">AS863-AR863</f>
        <v>-1660112.35079292</v>
      </c>
      <c r="AU863" s="0" t="n">
        <f aca="true">RAND()</f>
        <v>0.783060135848679</v>
      </c>
      <c r="AV863" s="0" t="n">
        <f aca="true">RAND()</f>
        <v>0.999483974979252</v>
      </c>
      <c r="AW863" s="0" t="n">
        <f aca="true">RAND()</f>
        <v>0.349212135587781</v>
      </c>
      <c r="AX863" s="0" t="n">
        <f aca="true">RAND()</f>
        <v>0.688961237551561</v>
      </c>
      <c r="AY863" s="0" t="n">
        <f aca="true">RAND()</f>
        <v>0.239694221281657</v>
      </c>
      <c r="AZ863" s="0" t="n">
        <f aca="true">RAND()</f>
        <v>0.518461808447297</v>
      </c>
    </row>
    <row r="864" customFormat="false" ht="15" hidden="false" customHeight="false" outlineLevel="0" collapsed="false">
      <c r="AK864" s="0" t="n">
        <v>851</v>
      </c>
      <c r="AL864" s="0" t="n">
        <f aca="false">IFERROR(IF(AU864&lt;($AM$6-$AL$6)/($AN$6-$AL$6),$AL$6+SQRT(AU864*($AN$6-$AL$6)*($AM$6-$AL$6)),$AN$6-SQRT((1-AU864)*($AN$6-$AL$6)*($AN$6-$AM$6))),$AM$6)</f>
        <v>4.19919085219951</v>
      </c>
      <c r="AM864" s="0" t="n">
        <f aca="false">IFERROR(IF(AV864&lt;($AM$7-$AL$7)/($AN$7-$AL$7),$AL$7+SQRT(AV864*($AN$7-$AL$7)*($AM$7-$AL$7)),$AN$7-SQRT((1-AV864)*($AN$7-$AL$7)*($AN$7-$AM$7))),$AM$7)</f>
        <v>1.00368516771265</v>
      </c>
      <c r="AN864" s="0" t="n">
        <f aca="false">IFERROR(IF(AW864&lt;($AM$8-$AL$8)/($AN$8-$AL$8),$AL$8+SQRT(AW864*($AN$8-$AL$8)*($AM$8-$AL$8)),$AN$8-SQRT((1-AW864)*($AN$8-$AL$8)*($AN$8-$AM$8))),$AM$8)</f>
        <v>0.927484247828571</v>
      </c>
      <c r="AO864" s="0" t="n">
        <f aca="false">IFERROR(IF(AX864&lt;($AM$9-$AL$9)/($AN$9-$AL$9),$AL$9+SQRT(AX864*($AN$9-$AL$9)*($AM$9-$AL$9)),$AN$9-SQRT((1-AX864)*($AN$9-$AL$9)*($AN$9-$AM$9))),$AM$9)</f>
        <v>1.79352640133248</v>
      </c>
      <c r="AP864" s="0" t="n">
        <f aca="false">IFERROR(IF(AY864&lt;($AM$10-$AL$10)/($AN$10-$AL$10),$AL$10+SQRT(AY864*($AN$10-$AL$10)*($AM$10-$AL$10)),$AN$10-SQRT((1-AY864)*($AN$10-$AL$10)*($AN$10-$AM$10))),$AM$10)</f>
        <v>0.891328328728027</v>
      </c>
      <c r="AQ864" s="0" t="n">
        <f aca="false">IFERROR(IF(AZ864&lt;($AM$11-$AL$11)/($AN$11-$AL$11),$AL$11+SQRT(AZ864*($AN$11-$AL$11)*($AM$11-$AL$11)),$AN$11-SQRT((1-AZ864)*($AN$11-$AL$11)*($AN$11-$AM$11))),$AM$11)</f>
        <v>0.443838464894372</v>
      </c>
      <c r="AR864" s="0" t="n">
        <f aca="false">SUMPRODUCT((B24:B31&lt;=$B$6)*(C24:C31*AM864+D24:D31*AO864*$B$8*AQ864)/(1+AL864/100)^B24:B31)+C32*AM864*AP864/(1+AL864/100)^$B$6</f>
        <v>8226187.09400611</v>
      </c>
      <c r="AS864" s="0" t="n">
        <f aca="false">SUMPRODUCT((K24:K26&lt;=$B$6)*(L24:L26*AN864+M24:M26*AO864*$B$8*AQ864)/(1+AL864/100)^K24:K26)+L27*AN864*AP864/(1+AL864/100)^$B$6</f>
        <v>7626075.06377897</v>
      </c>
      <c r="AT864" s="0" t="n">
        <f aca="false">AS864-AR864</f>
        <v>-600112.03022714</v>
      </c>
      <c r="AU864" s="0" t="n">
        <f aca="true">RAND()</f>
        <v>0.607773405879854</v>
      </c>
      <c r="AV864" s="0" t="n">
        <f aca="true">RAND()</f>
        <v>0.460702252402268</v>
      </c>
      <c r="AW864" s="0" t="n">
        <f aca="true">RAND()</f>
        <v>0.180580371604629</v>
      </c>
      <c r="AX864" s="0" t="n">
        <f aca="true">RAND()</f>
        <v>0.971579102035522</v>
      </c>
      <c r="AY864" s="0" t="n">
        <f aca="true">RAND()</f>
        <v>0.612551443460284</v>
      </c>
      <c r="AZ864" s="0" t="n">
        <f aca="true">RAND()</f>
        <v>0.0844469550333447</v>
      </c>
    </row>
    <row r="865" customFormat="false" ht="15" hidden="false" customHeight="false" outlineLevel="0" collapsed="false">
      <c r="AK865" s="0" t="n">
        <v>852</v>
      </c>
      <c r="AL865" s="0" t="n">
        <f aca="false">IFERROR(IF(AU865&lt;($AM$6-$AL$6)/($AN$6-$AL$6),$AL$6+SQRT(AU865*($AN$6-$AL$6)*($AM$6-$AL$6)),$AN$6-SQRT((1-AU865)*($AN$6-$AL$6)*($AN$6-$AM$6))),$AM$6)</f>
        <v>4.05484425303742</v>
      </c>
      <c r="AM865" s="0" t="n">
        <f aca="false">IFERROR(IF(AV865&lt;($AM$7-$AL$7)/($AN$7-$AL$7),$AL$7+SQRT(AV865*($AN$7-$AL$7)*($AM$7-$AL$7)),$AN$7-SQRT((1-AV865)*($AN$7-$AL$7)*($AN$7-$AM$7))),$AM$7)</f>
        <v>1.0767805200366</v>
      </c>
      <c r="AN865" s="0" t="n">
        <f aca="false">IFERROR(IF(AW865&lt;($AM$8-$AL$8)/($AN$8-$AL$8),$AL$8+SQRT(AW865*($AN$8-$AL$8)*($AM$8-$AL$8)),$AN$8-SQRT((1-AW865)*($AN$8-$AL$8)*($AN$8-$AM$8))),$AM$8)</f>
        <v>0.928219413089934</v>
      </c>
      <c r="AO865" s="0" t="n">
        <f aca="false">IFERROR(IF(AX865&lt;($AM$9-$AL$9)/($AN$9-$AL$9),$AL$9+SQRT(AX865*($AN$9-$AL$9)*($AM$9-$AL$9)),$AN$9-SQRT((1-AX865)*($AN$9-$AL$9)*($AN$9-$AM$9))),$AM$9)</f>
        <v>1.10124277300517</v>
      </c>
      <c r="AP865" s="0" t="n">
        <f aca="false">IFERROR(IF(AY865&lt;($AM$10-$AL$10)/($AN$10-$AL$10),$AL$10+SQRT(AY865*($AN$10-$AL$10)*($AM$10-$AL$10)),$AN$10-SQRT((1-AY865)*($AN$10-$AL$10)*($AN$10-$AM$10))),$AM$10)</f>
        <v>0.804192707657857</v>
      </c>
      <c r="AQ865" s="0" t="n">
        <f aca="false">IFERROR(IF(AZ865&lt;($AM$11-$AL$11)/($AN$11-$AL$11),$AL$11+SQRT(AZ865*($AN$11-$AL$11)*($AM$11-$AL$11)),$AN$11-SQRT((1-AZ865)*($AN$11-$AL$11)*($AN$11-$AM$11))),$AM$11)</f>
        <v>0.697316683577664</v>
      </c>
      <c r="AR865" s="0" t="n">
        <f aca="false">SUMPRODUCT((B24:B31&lt;=$B$6)*(C24:C31*AM865+D24:D31*AO865*$B$8*AQ865)/(1+AL865/100)^B24:B31)+C32*AM865*AP865/(1+AL865/100)^$B$6</f>
        <v>8876156.38047063</v>
      </c>
      <c r="AS865" s="0" t="n">
        <f aca="false">SUMPRODUCT((K24:K26&lt;=$B$6)*(L24:L26*AN865+M24:M26*AO865*$B$8*AQ865)/(1+AL865/100)^K24:K26)+L27*AN865*AP865/(1+AL865/100)^$B$6</f>
        <v>7670422.41211869</v>
      </c>
      <c r="AT865" s="0" t="n">
        <f aca="false">AS865-AR865</f>
        <v>-1205733.96835194</v>
      </c>
      <c r="AU865" s="0" t="n">
        <f aca="true">RAND()</f>
        <v>0.566302881306664</v>
      </c>
      <c r="AV865" s="0" t="n">
        <f aca="true">RAND()</f>
        <v>0.733288993432966</v>
      </c>
      <c r="AW865" s="0" t="n">
        <f aca="true">RAND()</f>
        <v>0.182669087701411</v>
      </c>
      <c r="AX865" s="0" t="n">
        <f aca="true">RAND()</f>
        <v>0.461490297949712</v>
      </c>
      <c r="AY865" s="0" t="n">
        <f aca="true">RAND()</f>
        <v>0.370132813568875</v>
      </c>
      <c r="AZ865" s="0" t="n">
        <f aca="true">RAND()</f>
        <v>0.626052285549291</v>
      </c>
    </row>
    <row r="866" customFormat="false" ht="15" hidden="false" customHeight="false" outlineLevel="0" collapsed="false">
      <c r="AK866" s="0" t="n">
        <v>853</v>
      </c>
      <c r="AL866" s="0" t="n">
        <f aca="false">IFERROR(IF(AU866&lt;($AM$6-$AL$6)/($AN$6-$AL$6),$AL$6+SQRT(AU866*($AN$6-$AL$6)*($AM$6-$AL$6)),$AN$6-SQRT((1-AU866)*($AN$6-$AL$6)*($AN$6-$AM$6))),$AM$6)</f>
        <v>3.46631030109632</v>
      </c>
      <c r="AM866" s="0" t="n">
        <f aca="false">IFERROR(IF(AV866&lt;($AM$7-$AL$7)/($AN$7-$AL$7),$AL$7+SQRT(AV866*($AN$7-$AL$7)*($AM$7-$AL$7)),$AN$7-SQRT((1-AV866)*($AN$7-$AL$7)*($AN$7-$AM$7))),$AM$7)</f>
        <v>0.909815302667293</v>
      </c>
      <c r="AN866" s="0" t="n">
        <f aca="false">IFERROR(IF(AW866&lt;($AM$8-$AL$8)/($AN$8-$AL$8),$AL$8+SQRT(AW866*($AN$8-$AL$8)*($AM$8-$AL$8)),$AN$8-SQRT((1-AW866)*($AN$8-$AL$8)*($AN$8-$AM$8))),$AM$8)</f>
        <v>0.829712566648313</v>
      </c>
      <c r="AO866" s="0" t="n">
        <f aca="false">IFERROR(IF(AX866&lt;($AM$9-$AL$9)/($AN$9-$AL$9),$AL$9+SQRT(AX866*($AN$9-$AL$9)*($AM$9-$AL$9)),$AN$9-SQRT((1-AX866)*($AN$9-$AL$9)*($AN$9-$AM$9))),$AM$9)</f>
        <v>0.897431459687696</v>
      </c>
      <c r="AP866" s="0" t="n">
        <f aca="false">IFERROR(IF(AY866&lt;($AM$10-$AL$10)/($AN$10-$AL$10),$AL$10+SQRT(AY866*($AN$10-$AL$10)*($AM$10-$AL$10)),$AN$10-SQRT((1-AY866)*($AN$10-$AL$10)*($AN$10-$AM$10))),$AM$10)</f>
        <v>0.830857757160701</v>
      </c>
      <c r="AQ866" s="0" t="n">
        <f aca="false">IFERROR(IF(AZ866&lt;($AM$11-$AL$11)/($AN$11-$AL$11),$AL$11+SQRT(AZ866*($AN$11-$AL$11)*($AM$11-$AL$11)),$AN$11-SQRT((1-AZ866)*($AN$11-$AL$11)*($AN$11-$AM$11))),$AM$11)</f>
        <v>0.593142597147897</v>
      </c>
      <c r="AR866" s="0" t="n">
        <f aca="false">SUMPRODUCT((B24:B31&lt;=$B$6)*(C24:C31*AM866+D24:D31*AO866*$B$8*AQ866)/(1+AL866/100)^B24:B31)+C32*AM866*AP866/(1+AL866/100)^$B$6</f>
        <v>7705616.39332818</v>
      </c>
      <c r="AS866" s="0" t="n">
        <f aca="false">SUMPRODUCT((K24:K26&lt;=$B$6)*(L24:L26*AN866+M24:M26*AO866*$B$8*AQ866)/(1+AL866/100)^K24:K26)+L27*AN866*AP866/(1+AL866/100)^$B$6</f>
        <v>6787313.12919354</v>
      </c>
      <c r="AT866" s="0" t="n">
        <f aca="false">AS866-AR866</f>
        <v>-918303.264134641</v>
      </c>
      <c r="AU866" s="0" t="n">
        <f aca="true">RAND()</f>
        <v>0.375651855593102</v>
      </c>
      <c r="AV866" s="0" t="n">
        <f aca="true">RAND()</f>
        <v>0.133993341110103</v>
      </c>
      <c r="AW866" s="0" t="n">
        <f aca="true">RAND()</f>
        <v>0.00980929574256031</v>
      </c>
      <c r="AX866" s="0" t="n">
        <f aca="true">RAND()</f>
        <v>0.210602353532657</v>
      </c>
      <c r="AY866" s="0" t="n">
        <f aca="true">RAND()</f>
        <v>0.437867421893638</v>
      </c>
      <c r="AZ866" s="0" t="n">
        <f aca="true">RAND()</f>
        <v>0.350745233724955</v>
      </c>
    </row>
    <row r="867" customFormat="false" ht="15" hidden="false" customHeight="false" outlineLevel="0" collapsed="false">
      <c r="AK867" s="0" t="n">
        <v>854</v>
      </c>
      <c r="AL867" s="0" t="n">
        <f aca="false">IFERROR(IF(AU867&lt;($AM$6-$AL$6)/($AN$6-$AL$6),$AL$6+SQRT(AU867*($AN$6-$AL$6)*($AM$6-$AL$6)),$AN$6-SQRT((1-AU867)*($AN$6-$AL$6)*($AN$6-$AM$6))),$AM$6)</f>
        <v>4.96052845958573</v>
      </c>
      <c r="AM867" s="0" t="n">
        <f aca="false">IFERROR(IF(AV867&lt;($AM$7-$AL$7)/($AN$7-$AL$7),$AL$7+SQRT(AV867*($AN$7-$AL$7)*($AM$7-$AL$7)),$AN$7-SQRT((1-AV867)*($AN$7-$AL$7)*($AN$7-$AM$7))),$AM$7)</f>
        <v>1.11349831981084</v>
      </c>
      <c r="AN867" s="0" t="n">
        <f aca="false">IFERROR(IF(AW867&lt;($AM$8-$AL$8)/($AN$8-$AL$8),$AL$8+SQRT(AW867*($AN$8-$AL$8)*($AM$8-$AL$8)),$AN$8-SQRT((1-AW867)*($AN$8-$AL$8)*($AN$8-$AM$8))),$AM$8)</f>
        <v>1.0760210642947</v>
      </c>
      <c r="AO867" s="0" t="n">
        <f aca="false">IFERROR(IF(AX867&lt;($AM$9-$AL$9)/($AN$9-$AL$9),$AL$9+SQRT(AX867*($AN$9-$AL$9)*($AM$9-$AL$9)),$AN$9-SQRT((1-AX867)*($AN$9-$AL$9)*($AN$9-$AM$9))),$AM$9)</f>
        <v>1.09684907999916</v>
      </c>
      <c r="AP867" s="0" t="n">
        <f aca="false">IFERROR(IF(AY867&lt;($AM$10-$AL$10)/($AN$10-$AL$10),$AL$10+SQRT(AY867*($AN$10-$AL$10)*($AM$10-$AL$10)),$AN$10-SQRT((1-AY867)*($AN$10-$AL$10)*($AN$10-$AM$10))),$AM$10)</f>
        <v>0.602543120601646</v>
      </c>
      <c r="AQ867" s="0" t="n">
        <f aca="false">IFERROR(IF(AZ867&lt;($AM$11-$AL$11)/($AN$11-$AL$11),$AL$11+SQRT(AZ867*($AN$11-$AL$11)*($AM$11-$AL$11)),$AN$11-SQRT((1-AZ867)*($AN$11-$AL$11)*($AN$11-$AM$11))),$AM$11)</f>
        <v>0.731947642070429</v>
      </c>
      <c r="AR867" s="0" t="n">
        <f aca="false">SUMPRODUCT((B24:B31&lt;=$B$6)*(C24:C31*AM867+D24:D31*AO867*$B$8*AQ867)/(1+AL867/100)^B24:B31)+C32*AM867*AP867/(1+AL867/100)^$B$6</f>
        <v>8798127.57317304</v>
      </c>
      <c r="AS867" s="0" t="n">
        <f aca="false">SUMPRODUCT((K24:K26&lt;=$B$6)*(L24:L26*AN867+M24:M26*AO867*$B$8*AQ867)/(1+AL867/100)^K24:K26)+L27*AN867*AP867/(1+AL867/100)^$B$6</f>
        <v>9046851.27385823</v>
      </c>
      <c r="AT867" s="0" t="n">
        <f aca="false">AS867-AR867</f>
        <v>248723.70068519</v>
      </c>
      <c r="AU867" s="0" t="n">
        <f aca="true">RAND()</f>
        <v>0.792027791792012</v>
      </c>
      <c r="AV867" s="0" t="n">
        <f aca="true">RAND()</f>
        <v>0.834375922715867</v>
      </c>
      <c r="AW867" s="0" t="n">
        <f aca="true">RAND()</f>
        <v>0.730945154940908</v>
      </c>
      <c r="AX867" s="0" t="n">
        <f aca="true">RAND()</f>
        <v>0.456212277134423</v>
      </c>
      <c r="AY867" s="0" t="n">
        <f aca="true">RAND()</f>
        <v>0.042060366330895</v>
      </c>
      <c r="AZ867" s="0" t="n">
        <f aca="true">RAND()</f>
        <v>0.706726258809784</v>
      </c>
    </row>
    <row r="868" customFormat="false" ht="15" hidden="false" customHeight="false" outlineLevel="0" collapsed="false">
      <c r="AK868" s="0" t="n">
        <v>855</v>
      </c>
      <c r="AL868" s="0" t="n">
        <f aca="false">IFERROR(IF(AU868&lt;($AM$6-$AL$6)/($AN$6-$AL$6),$AL$6+SQRT(AU868*($AN$6-$AL$6)*($AM$6-$AL$6)),$AN$6-SQRT((1-AU868)*($AN$6-$AL$6)*($AN$6-$AM$6))),$AM$6)</f>
        <v>5.22478138970705</v>
      </c>
      <c r="AM868" s="0" t="n">
        <f aca="false">IFERROR(IF(AV868&lt;($AM$7-$AL$7)/($AN$7-$AL$7),$AL$7+SQRT(AV868*($AN$7-$AL$7)*($AM$7-$AL$7)),$AN$7-SQRT((1-AV868)*($AN$7-$AL$7)*($AN$7-$AM$7))),$AM$7)</f>
        <v>1.04087742379839</v>
      </c>
      <c r="AN868" s="0" t="n">
        <f aca="false">IFERROR(IF(AW868&lt;($AM$8-$AL$8)/($AN$8-$AL$8),$AL$8+SQRT(AW868*($AN$8-$AL$8)*($AM$8-$AL$8)),$AN$8-SQRT((1-AW868)*($AN$8-$AL$8)*($AN$8-$AM$8))),$AM$8)</f>
        <v>1.09164703932225</v>
      </c>
      <c r="AO868" s="0" t="n">
        <f aca="false">IFERROR(IF(AX868&lt;($AM$9-$AL$9)/($AN$9-$AL$9),$AL$9+SQRT(AX868*($AN$9-$AL$9)*($AM$9-$AL$9)),$AN$9-SQRT((1-AX868)*($AN$9-$AL$9)*($AN$9-$AM$9))),$AM$9)</f>
        <v>1.45105597597482</v>
      </c>
      <c r="AP868" s="0" t="n">
        <f aca="false">IFERROR(IF(AY868&lt;($AM$10-$AL$10)/($AN$10-$AL$10),$AL$10+SQRT(AY868*($AN$10-$AL$10)*($AM$10-$AL$10)),$AN$10-SQRT((1-AY868)*($AN$10-$AL$10)*($AN$10-$AM$10))),$AM$10)</f>
        <v>0.817294548420555</v>
      </c>
      <c r="AQ868" s="0" t="n">
        <f aca="false">IFERROR(IF(AZ868&lt;($AM$11-$AL$11)/($AN$11-$AL$11),$AL$11+SQRT(AZ868*($AN$11-$AL$11)*($AM$11-$AL$11)),$AN$11-SQRT((1-AZ868)*($AN$11-$AL$11)*($AN$11-$AM$11))),$AM$11)</f>
        <v>0.365164349803586</v>
      </c>
      <c r="AR868" s="0" t="n">
        <f aca="false">SUMPRODUCT((B24:B31&lt;=$B$6)*(C24:C31*AM868+D24:D31*AO868*$B$8*AQ868)/(1+AL868/100)^B24:B31)+C32*AM868*AP868/(1+AL868/100)^$B$6</f>
        <v>8061344.27651795</v>
      </c>
      <c r="AS868" s="0" t="n">
        <f aca="false">SUMPRODUCT((K24:K26&lt;=$B$6)*(L24:L26*AN868+M24:M26*AO868*$B$8*AQ868)/(1+AL868/100)^K24:K26)+L27*AN868*AP868/(1+AL868/100)^$B$6</f>
        <v>9056689.37360276</v>
      </c>
      <c r="AT868" s="0" t="n">
        <f aca="false">AS868-AR868</f>
        <v>995345.097084809</v>
      </c>
      <c r="AU868" s="0" t="n">
        <f aca="true">RAND()</f>
        <v>0.842429944283478</v>
      </c>
      <c r="AV868" s="0" t="n">
        <f aca="true">RAND()</f>
        <v>0.611268872202686</v>
      </c>
      <c r="AW868" s="0" t="n">
        <f aca="true">RAND()</f>
        <v>0.777105243063041</v>
      </c>
      <c r="AX868" s="0" t="n">
        <f aca="true">RAND()</f>
        <v>0.799106972324691</v>
      </c>
      <c r="AY868" s="0" t="n">
        <f aca="true">RAND()</f>
        <v>0.402703321829617</v>
      </c>
      <c r="AZ868" s="0" t="n">
        <f aca="true">RAND()</f>
        <v>0.0173322142258125</v>
      </c>
    </row>
    <row r="869" customFormat="false" ht="15" hidden="false" customHeight="false" outlineLevel="0" collapsed="false">
      <c r="AK869" s="0" t="n">
        <v>856</v>
      </c>
      <c r="AL869" s="0" t="n">
        <f aca="false">IFERROR(IF(AU869&lt;($AM$6-$AL$6)/($AN$6-$AL$6),$AL$6+SQRT(AU869*($AN$6-$AL$6)*($AM$6-$AL$6)),$AN$6-SQRT((1-AU869)*($AN$6-$AL$6)*($AN$6-$AM$6))),$AM$6)</f>
        <v>2.75572447177533</v>
      </c>
      <c r="AM869" s="0" t="n">
        <f aca="false">IFERROR(IF(AV869&lt;($AM$7-$AL$7)/($AN$7-$AL$7),$AL$7+SQRT(AV869*($AN$7-$AL$7)*($AM$7-$AL$7)),$AN$7-SQRT((1-AV869)*($AN$7-$AL$7)*($AN$7-$AM$7))),$AM$7)</f>
        <v>0.977657771022133</v>
      </c>
      <c r="AN869" s="0" t="n">
        <f aca="false">IFERROR(IF(AW869&lt;($AM$8-$AL$8)/($AN$8-$AL$8),$AL$8+SQRT(AW869*($AN$8-$AL$8)*($AM$8-$AL$8)),$AN$8-SQRT((1-AW869)*($AN$8-$AL$8)*($AN$8-$AM$8))),$AM$8)</f>
        <v>1.12069180089418</v>
      </c>
      <c r="AO869" s="0" t="n">
        <f aca="false">IFERROR(IF(AX869&lt;($AM$9-$AL$9)/($AN$9-$AL$9),$AL$9+SQRT(AX869*($AN$9-$AL$9)*($AM$9-$AL$9)),$AN$9-SQRT((1-AX869)*($AN$9-$AL$9)*($AN$9-$AM$9))),$AM$9)</f>
        <v>1.03007334982256</v>
      </c>
      <c r="AP869" s="0" t="n">
        <f aca="false">IFERROR(IF(AY869&lt;($AM$10-$AL$10)/($AN$10-$AL$10),$AL$10+SQRT(AY869*($AN$10-$AL$10)*($AM$10-$AL$10)),$AN$10-SQRT((1-AY869)*($AN$10-$AL$10)*($AN$10-$AM$10))),$AM$10)</f>
        <v>0.910790775662878</v>
      </c>
      <c r="AQ869" s="0" t="n">
        <f aca="false">IFERROR(IF(AZ869&lt;($AM$11-$AL$11)/($AN$11-$AL$11),$AL$11+SQRT(AZ869*($AN$11-$AL$11)*($AM$11-$AL$11)),$AN$11-SQRT((1-AZ869)*($AN$11-$AL$11)*($AN$11-$AM$11))),$AM$11)</f>
        <v>0.619041894478976</v>
      </c>
      <c r="AR869" s="0" t="n">
        <f aca="false">SUMPRODUCT((B24:B31&lt;=$B$6)*(C24:C31*AM869+D24:D31*AO869*$B$8*AQ869)/(1+AL869/100)^B24:B31)+C32*AM869*AP869/(1+AL869/100)^$B$6</f>
        <v>8642352.14183573</v>
      </c>
      <c r="AS869" s="0" t="n">
        <f aca="false">SUMPRODUCT((K24:K26&lt;=$B$6)*(L24:L26*AN869+M24:M26*AO869*$B$8*AQ869)/(1+AL869/100)^K24:K26)+L27*AN869*AP869/(1+AL869/100)^$B$6</f>
        <v>8990245.06914784</v>
      </c>
      <c r="AT869" s="0" t="n">
        <f aca="false">AS869-AR869</f>
        <v>347892.927312112</v>
      </c>
      <c r="AU869" s="0" t="n">
        <f aca="true">RAND()</f>
        <v>0.114223895448022</v>
      </c>
      <c r="AV869" s="0" t="n">
        <f aca="true">RAND()</f>
        <v>0.350692040050583</v>
      </c>
      <c r="AW869" s="0" t="n">
        <f aca="true">RAND()</f>
        <v>0.851372352391191</v>
      </c>
      <c r="AX869" s="0" t="n">
        <f aca="true">RAND()</f>
        <v>0.372828195517052</v>
      </c>
      <c r="AY869" s="0" t="n">
        <f aca="true">RAND()</f>
        <v>0.674996245478835</v>
      </c>
      <c r="AZ869" s="0" t="n">
        <f aca="true">RAND()</f>
        <v>0.41546012421524</v>
      </c>
    </row>
    <row r="870" customFormat="false" ht="15" hidden="false" customHeight="false" outlineLevel="0" collapsed="false">
      <c r="AK870" s="0" t="n">
        <v>857</v>
      </c>
      <c r="AL870" s="0" t="n">
        <f aca="false">IFERROR(IF(AU870&lt;($AM$6-$AL$6)/($AN$6-$AL$6),$AL$6+SQRT(AU870*($AN$6-$AL$6)*($AM$6-$AL$6)),$AN$6-SQRT((1-AU870)*($AN$6-$AL$6)*($AN$6-$AM$6))),$AM$6)</f>
        <v>3.35105991890324</v>
      </c>
      <c r="AM870" s="0" t="n">
        <f aca="false">IFERROR(IF(AV870&lt;($AM$7-$AL$7)/($AN$7-$AL$7),$AL$7+SQRT(AV870*($AN$7-$AL$7)*($AM$7-$AL$7)),$AN$7-SQRT((1-AV870)*($AN$7-$AL$7)*($AN$7-$AM$7))),$AM$7)</f>
        <v>1.20538912851678</v>
      </c>
      <c r="AN870" s="0" t="n">
        <f aca="false">IFERROR(IF(AW870&lt;($AM$8-$AL$8)/($AN$8-$AL$8),$AL$8+SQRT(AW870*($AN$8-$AL$8)*($AM$8-$AL$8)),$AN$8-SQRT((1-AW870)*($AN$8-$AL$8)*($AN$8-$AM$8))),$AM$8)</f>
        <v>0.9656629340677</v>
      </c>
      <c r="AO870" s="0" t="n">
        <f aca="false">IFERROR(IF(AX870&lt;($AM$9-$AL$9)/($AN$9-$AL$9),$AL$9+SQRT(AX870*($AN$9-$AL$9)*($AM$9-$AL$9)),$AN$9-SQRT((1-AX870)*($AN$9-$AL$9)*($AN$9-$AM$9))),$AM$9)</f>
        <v>0.770063608701454</v>
      </c>
      <c r="AP870" s="0" t="n">
        <f aca="false">IFERROR(IF(AY870&lt;($AM$10-$AL$10)/($AN$10-$AL$10),$AL$10+SQRT(AY870*($AN$10-$AL$10)*($AM$10-$AL$10)),$AN$10-SQRT((1-AY870)*($AN$10-$AL$10)*($AN$10-$AM$10))),$AM$10)</f>
        <v>0.805321781052423</v>
      </c>
      <c r="AQ870" s="0" t="n">
        <f aca="false">IFERROR(IF(AZ870&lt;($AM$11-$AL$11)/($AN$11-$AL$11),$AL$11+SQRT(AZ870*($AN$11-$AL$11)*($AM$11-$AL$11)),$AN$11-SQRT((1-AZ870)*($AN$11-$AL$11)*($AN$11-$AM$11))),$AM$11)</f>
        <v>0.60115796982256</v>
      </c>
      <c r="AR870" s="0" t="n">
        <f aca="false">SUMPRODUCT((B24:B31&lt;=$B$6)*(C24:C31*AM870+D24:D31*AO870*$B$8*AQ870)/(1+AL870/100)^B24:B31)+C32*AM870*AP870/(1+AL870/100)^$B$6</f>
        <v>10206458.3065487</v>
      </c>
      <c r="AS870" s="0" t="n">
        <f aca="false">SUMPRODUCT((K24:K26&lt;=$B$6)*(L24:L26*AN870+M24:M26*AO870*$B$8*AQ870)/(1+AL870/100)^K24:K26)+L27*AN870*AP870/(1+AL870/100)^$B$6</f>
        <v>7891291.35228506</v>
      </c>
      <c r="AT870" s="0" t="n">
        <f aca="false">AS870-AR870</f>
        <v>-2315166.95426361</v>
      </c>
      <c r="AU870" s="0" t="n">
        <f aca="true">RAND()</f>
        <v>0.334261814228277</v>
      </c>
      <c r="AV870" s="0" t="n">
        <f aca="true">RAND()</f>
        <v>0.982309956848956</v>
      </c>
      <c r="AW870" s="0" t="n">
        <f aca="true">RAND()</f>
        <v>0.304935641376877</v>
      </c>
      <c r="AX870" s="0" t="n">
        <f aca="true">RAND()</f>
        <v>0.0972458036598027</v>
      </c>
      <c r="AY870" s="0" t="n">
        <f aca="true">RAND()</f>
        <v>0.372885559940095</v>
      </c>
      <c r="AZ870" s="0" t="n">
        <f aca="true">RAND()</f>
        <v>0.370188256276106</v>
      </c>
    </row>
    <row r="871" customFormat="false" ht="15" hidden="false" customHeight="false" outlineLevel="0" collapsed="false">
      <c r="AK871" s="0" t="n">
        <v>858</v>
      </c>
      <c r="AL871" s="0" t="n">
        <f aca="false">IFERROR(IF(AU871&lt;($AM$6-$AL$6)/($AN$6-$AL$6),$AL$6+SQRT(AU871*($AN$6-$AL$6)*($AM$6-$AL$6)),$AN$6-SQRT((1-AU871)*($AN$6-$AL$6)*($AN$6-$AM$6))),$AM$6)</f>
        <v>5.80453598190425</v>
      </c>
      <c r="AM871" s="0" t="n">
        <f aca="false">IFERROR(IF(AV871&lt;($AM$7-$AL$7)/($AN$7-$AL$7),$AL$7+SQRT(AV871*($AN$7-$AL$7)*($AM$7-$AL$7)),$AN$7-SQRT((1-AV871)*($AN$7-$AL$7)*($AN$7-$AM$7))),$AM$7)</f>
        <v>1.02181422915175</v>
      </c>
      <c r="AN871" s="0" t="n">
        <f aca="false">IFERROR(IF(AW871&lt;($AM$8-$AL$8)/($AN$8-$AL$8),$AL$8+SQRT(AW871*($AN$8-$AL$8)*($AM$8-$AL$8)),$AN$8-SQRT((1-AW871)*($AN$8-$AL$8)*($AN$8-$AM$8))),$AM$8)</f>
        <v>0.877775900788456</v>
      </c>
      <c r="AO871" s="0" t="n">
        <f aca="false">IFERROR(IF(AX871&lt;($AM$9-$AL$9)/($AN$9-$AL$9),$AL$9+SQRT(AX871*($AN$9-$AL$9)*($AM$9-$AL$9)),$AN$9-SQRT((1-AX871)*($AN$9-$AL$9)*($AN$9-$AM$9))),$AM$9)</f>
        <v>1.76883434931237</v>
      </c>
      <c r="AP871" s="0" t="n">
        <f aca="false">IFERROR(IF(AY871&lt;($AM$10-$AL$10)/($AN$10-$AL$10),$AL$10+SQRT(AY871*($AN$10-$AL$10)*($AM$10-$AL$10)),$AN$10-SQRT((1-AY871)*($AN$10-$AL$10)*($AN$10-$AM$10))),$AM$10)</f>
        <v>0.62164824529885</v>
      </c>
      <c r="AQ871" s="0" t="n">
        <f aca="false">IFERROR(IF(AZ871&lt;($AM$11-$AL$11)/($AN$11-$AL$11),$AL$11+SQRT(AZ871*($AN$11-$AL$11)*($AM$11-$AL$11)),$AN$11-SQRT((1-AZ871)*($AN$11-$AL$11)*($AN$11-$AM$11))),$AM$11)</f>
        <v>0.630103074119257</v>
      </c>
      <c r="AR871" s="0" t="n">
        <f aca="false">SUMPRODUCT((B24:B31&lt;=$B$6)*(C24:C31*AM871+D24:D31*AO871*$B$8*AQ871)/(1+AL871/100)^B24:B31)+C32*AM871*AP871/(1+AL871/100)^$B$6</f>
        <v>7859225.65474807</v>
      </c>
      <c r="AS871" s="0" t="n">
        <f aca="false">SUMPRODUCT((K24:K26&lt;=$B$6)*(L24:L26*AN871+M24:M26*AO871*$B$8*AQ871)/(1+AL871/100)^K24:K26)+L27*AN871*AP871/(1+AL871/100)^$B$6</f>
        <v>7414278.24250364</v>
      </c>
      <c r="AT871" s="0" t="n">
        <f aca="false">AS871-AR871</f>
        <v>-444947.412244434</v>
      </c>
      <c r="AU871" s="0" t="n">
        <f aca="true">RAND()</f>
        <v>0.928543289071919</v>
      </c>
      <c r="AV871" s="0" t="n">
        <f aca="true">RAND()</f>
        <v>0.537166702065669</v>
      </c>
      <c r="AW871" s="0" t="n">
        <f aca="true">RAND()</f>
        <v>0.0672121193717306</v>
      </c>
      <c r="AX871" s="0" t="n">
        <f aca="true">RAND()</f>
        <v>0.964374961294778</v>
      </c>
      <c r="AY871" s="0" t="n">
        <f aca="true">RAND()</f>
        <v>0.0591931823371566</v>
      </c>
      <c r="AZ871" s="0" t="n">
        <f aca="true">RAND()</f>
        <v>0.444767508338709</v>
      </c>
    </row>
    <row r="872" customFormat="false" ht="15" hidden="false" customHeight="false" outlineLevel="0" collapsed="false">
      <c r="AK872" s="0" t="n">
        <v>859</v>
      </c>
      <c r="AL872" s="0" t="n">
        <f aca="false">IFERROR(IF(AU872&lt;($AM$6-$AL$6)/($AN$6-$AL$6),$AL$6+SQRT(AU872*($AN$6-$AL$6)*($AM$6-$AL$6)),$AN$6-SQRT((1-AU872)*($AN$6-$AL$6)*($AN$6-$AM$6))),$AM$6)</f>
        <v>3.01945952251648</v>
      </c>
      <c r="AM872" s="0" t="n">
        <f aca="false">IFERROR(IF(AV872&lt;($AM$7-$AL$7)/($AN$7-$AL$7),$AL$7+SQRT(AV872*($AN$7-$AL$7)*($AM$7-$AL$7)),$AN$7-SQRT((1-AV872)*($AN$7-$AL$7)*($AN$7-$AM$7))),$AM$7)</f>
        <v>0.958267462079594</v>
      </c>
      <c r="AN872" s="0" t="n">
        <f aca="false">IFERROR(IF(AW872&lt;($AM$8-$AL$8)/($AN$8-$AL$8),$AL$8+SQRT(AW872*($AN$8-$AL$8)*($AM$8-$AL$8)),$AN$8-SQRT((1-AW872)*($AN$8-$AL$8)*($AN$8-$AM$8))),$AM$8)</f>
        <v>1.09438274690968</v>
      </c>
      <c r="AO872" s="0" t="n">
        <f aca="false">IFERROR(IF(AX872&lt;($AM$9-$AL$9)/($AN$9-$AL$9),$AL$9+SQRT(AX872*($AN$9-$AL$9)*($AM$9-$AL$9)),$AN$9-SQRT((1-AX872)*($AN$9-$AL$9)*($AN$9-$AM$9))),$AM$9)</f>
        <v>1.67159381926764</v>
      </c>
      <c r="AP872" s="0" t="n">
        <f aca="false">IFERROR(IF(AY872&lt;($AM$10-$AL$10)/($AN$10-$AL$10),$AL$10+SQRT(AY872*($AN$10-$AL$10)*($AM$10-$AL$10)),$AN$10-SQRT((1-AY872)*($AN$10-$AL$10)*($AN$10-$AM$10))),$AM$10)</f>
        <v>0.967797124567874</v>
      </c>
      <c r="AQ872" s="0" t="n">
        <f aca="false">IFERROR(IF(AZ872&lt;($AM$11-$AL$11)/($AN$11-$AL$11),$AL$11+SQRT(AZ872*($AN$11-$AL$11)*($AM$11-$AL$11)),$AN$11-SQRT((1-AZ872)*($AN$11-$AL$11)*($AN$11-$AM$11))),$AM$11)</f>
        <v>0.595333567946632</v>
      </c>
      <c r="AR872" s="0" t="n">
        <f aca="false">SUMPRODUCT((B24:B31&lt;=$B$6)*(C24:C31*AM872+D24:D31*AO872*$B$8*AQ872)/(1+AL872/100)^B24:B31)+C32*AM872*AP872/(1+AL872/100)^$B$6</f>
        <v>8446949.63421928</v>
      </c>
      <c r="AS872" s="0" t="n">
        <f aca="false">SUMPRODUCT((K24:K26&lt;=$B$6)*(L24:L26*AN872+M24:M26*AO872*$B$8*AQ872)/(1+AL872/100)^K24:K26)+L27*AN872*AP872/(1+AL872/100)^$B$6</f>
        <v>8808325.30694353</v>
      </c>
      <c r="AT872" s="0" t="n">
        <f aca="false">AS872-AR872</f>
        <v>361375.672724254</v>
      </c>
      <c r="AU872" s="0" t="n">
        <f aca="true">RAND()</f>
        <v>0.207764875355764</v>
      </c>
      <c r="AV872" s="0" t="n">
        <f aca="true">RAND()</f>
        <v>0.278317661701286</v>
      </c>
      <c r="AW872" s="0" t="n">
        <f aca="true">RAND()</f>
        <v>0.784740182583324</v>
      </c>
      <c r="AX872" s="0" t="n">
        <f aca="true">RAND()</f>
        <v>0.928099586971191</v>
      </c>
      <c r="AY872" s="0" t="n">
        <f aca="true">RAND()</f>
        <v>0.875336599015885</v>
      </c>
      <c r="AZ872" s="0" t="n">
        <f aca="true">RAND()</f>
        <v>0.356007821861584</v>
      </c>
    </row>
    <row r="873" customFormat="false" ht="15" hidden="false" customHeight="false" outlineLevel="0" collapsed="false">
      <c r="AK873" s="0" t="n">
        <v>860</v>
      </c>
      <c r="AL873" s="0" t="n">
        <f aca="false">IFERROR(IF(AU873&lt;($AM$6-$AL$6)/($AN$6-$AL$6),$AL$6+SQRT(AU873*($AN$6-$AL$6)*($AM$6-$AL$6)),$AN$6-SQRT((1-AU873)*($AN$6-$AL$6)*($AN$6-$AM$6))),$AM$6)</f>
        <v>3.20673384868819</v>
      </c>
      <c r="AM873" s="0" t="n">
        <f aca="false">IFERROR(IF(AV873&lt;($AM$7-$AL$7)/($AN$7-$AL$7),$AL$7+SQRT(AV873*($AN$7-$AL$7)*($AM$7-$AL$7)),$AN$7-SQRT((1-AV873)*($AN$7-$AL$7)*($AN$7-$AM$7))),$AM$7)</f>
        <v>0.913638637916957</v>
      </c>
      <c r="AN873" s="0" t="n">
        <f aca="false">IFERROR(IF(AW873&lt;($AM$8-$AL$8)/($AN$8-$AL$8),$AL$8+SQRT(AW873*($AN$8-$AL$8)*($AM$8-$AL$8)),$AN$8-SQRT((1-AW873)*($AN$8-$AL$8)*($AN$8-$AM$8))),$AM$8)</f>
        <v>1.16500993742685</v>
      </c>
      <c r="AO873" s="0" t="n">
        <f aca="false">IFERROR(IF(AX873&lt;($AM$9-$AL$9)/($AN$9-$AL$9),$AL$9+SQRT(AX873*($AN$9-$AL$9)*($AM$9-$AL$9)),$AN$9-SQRT((1-AX873)*($AN$9-$AL$9)*($AN$9-$AM$9))),$AM$9)</f>
        <v>0.856370020229317</v>
      </c>
      <c r="AP873" s="0" t="n">
        <f aca="false">IFERROR(IF(AY873&lt;($AM$10-$AL$10)/($AN$10-$AL$10),$AL$10+SQRT(AY873*($AN$10-$AL$10)*($AM$10-$AL$10)),$AN$10-SQRT((1-AY873)*($AN$10-$AL$10)*($AN$10-$AM$10))),$AM$10)</f>
        <v>0.86773094685793</v>
      </c>
      <c r="AQ873" s="0" t="n">
        <f aca="false">IFERROR(IF(AZ873&lt;($AM$11-$AL$11)/($AN$11-$AL$11),$AL$11+SQRT(AZ873*($AN$11-$AL$11)*($AM$11-$AL$11)),$AN$11-SQRT((1-AZ873)*($AN$11-$AL$11)*($AN$11-$AM$11))),$AM$11)</f>
        <v>0.544126495189509</v>
      </c>
      <c r="AR873" s="0" t="n">
        <f aca="false">SUMPRODUCT((B24:B31&lt;=$B$6)*(C24:C31*AM873+D24:D31*AO873*$B$8*AQ873)/(1+AL873/100)^B24:B31)+C32*AM873*AP873/(1+AL873/100)^$B$6</f>
        <v>7828080.48995615</v>
      </c>
      <c r="AS873" s="0" t="n">
        <f aca="false">SUMPRODUCT((K24:K26&lt;=$B$6)*(L24:L26*AN873+M24:M26*AO873*$B$8*AQ873)/(1+AL873/100)^K24:K26)+L27*AN873*AP873/(1+AL873/100)^$B$6</f>
        <v>9434350.49044736</v>
      </c>
      <c r="AT873" s="0" t="n">
        <f aca="false">AS873-AR873</f>
        <v>1606270.00049121</v>
      </c>
      <c r="AU873" s="0" t="n">
        <f aca="true">RAND()</f>
        <v>0.280556595265605</v>
      </c>
      <c r="AV873" s="0" t="n">
        <f aca="true">RAND()</f>
        <v>0.143486000306903</v>
      </c>
      <c r="AW873" s="0" t="n">
        <f aca="true">RAND()</f>
        <v>0.935792793456109</v>
      </c>
      <c r="AX873" s="0" t="n">
        <f aca="true">RAND()</f>
        <v>0.169332788424325</v>
      </c>
      <c r="AY873" s="0" t="n">
        <f aca="true">RAND()</f>
        <v>0.540904197108119</v>
      </c>
      <c r="AZ873" s="0" t="n">
        <f aca="true">RAND()</f>
        <v>0.243256104708219</v>
      </c>
    </row>
    <row r="874" customFormat="false" ht="15" hidden="false" customHeight="false" outlineLevel="0" collapsed="false">
      <c r="AK874" s="0" t="n">
        <v>861</v>
      </c>
      <c r="AL874" s="0" t="n">
        <f aca="false">IFERROR(IF(AU874&lt;($AM$6-$AL$6)/($AN$6-$AL$6),$AL$6+SQRT(AU874*($AN$6-$AL$6)*($AM$6-$AL$6)),$AN$6-SQRT((1-AU874)*($AN$6-$AL$6)*($AN$6-$AM$6))),$AM$6)</f>
        <v>2.2162873741207</v>
      </c>
      <c r="AM874" s="0" t="n">
        <f aca="false">IFERROR(IF(AV874&lt;($AM$7-$AL$7)/($AN$7-$AL$7),$AL$7+SQRT(AV874*($AN$7-$AL$7)*($AM$7-$AL$7)),$AN$7-SQRT((1-AV874)*($AN$7-$AL$7)*($AN$7-$AM$7))),$AM$7)</f>
        <v>0.916392671661243</v>
      </c>
      <c r="AN874" s="0" t="n">
        <f aca="false">IFERROR(IF(AW874&lt;($AM$8-$AL$8)/($AN$8-$AL$8),$AL$8+SQRT(AW874*($AN$8-$AL$8)*($AM$8-$AL$8)),$AN$8-SQRT((1-AW874)*($AN$8-$AL$8)*($AN$8-$AM$8))),$AM$8)</f>
        <v>0.882597101198988</v>
      </c>
      <c r="AO874" s="0" t="n">
        <f aca="false">IFERROR(IF(AX874&lt;($AM$9-$AL$9)/($AN$9-$AL$9),$AL$9+SQRT(AX874*($AN$9-$AL$9)*($AM$9-$AL$9)),$AN$9-SQRT((1-AX874)*($AN$9-$AL$9)*($AN$9-$AM$9))),$AM$9)</f>
        <v>1.11336836373391</v>
      </c>
      <c r="AP874" s="0" t="n">
        <f aca="false">IFERROR(IF(AY874&lt;($AM$10-$AL$10)/($AN$10-$AL$10),$AL$10+SQRT(AY874*($AN$10-$AL$10)*($AM$10-$AL$10)),$AN$10-SQRT((1-AY874)*($AN$10-$AL$10)*($AN$10-$AM$10))),$AM$10)</f>
        <v>0.969070116873882</v>
      </c>
      <c r="AQ874" s="0" t="n">
        <f aca="false">IFERROR(IF(AZ874&lt;($AM$11-$AL$11)/($AN$11-$AL$11),$AL$11+SQRT(AZ874*($AN$11-$AL$11)*($AM$11-$AL$11)),$AN$11-SQRT((1-AZ874)*($AN$11-$AL$11)*($AN$11-$AM$11))),$AM$11)</f>
        <v>0.6411424654436</v>
      </c>
      <c r="AR874" s="0" t="n">
        <f aca="false">SUMPRODUCT((B24:B31&lt;=$B$6)*(C24:C31*AM874+D24:D31*AO874*$B$8*AQ874)/(1+AL874/100)^B24:B31)+C32*AM874*AP874/(1+AL874/100)^$B$6</f>
        <v>8414972.59502518</v>
      </c>
      <c r="AS874" s="0" t="n">
        <f aca="false">SUMPRODUCT((K24:K26&lt;=$B$6)*(L24:L26*AN874+M24:M26*AO874*$B$8*AQ874)/(1+AL874/100)^K24:K26)+L27*AN874*AP874/(1+AL874/100)^$B$6</f>
        <v>6979101.85330808</v>
      </c>
      <c r="AT874" s="0" t="n">
        <f aca="false">AS874-AR874</f>
        <v>-1435870.7417171</v>
      </c>
      <c r="AU874" s="0" t="n">
        <f aca="true">RAND()</f>
        <v>0.00935604564080524</v>
      </c>
      <c r="AV874" s="0" t="n">
        <f aca="true">RAND()</f>
        <v>0.150525044627132</v>
      </c>
      <c r="AW874" s="0" t="n">
        <f aca="true">RAND()</f>
        <v>0.0758031236275099</v>
      </c>
      <c r="AX874" s="0" t="n">
        <f aca="true">RAND()</f>
        <v>0.475922894381407</v>
      </c>
      <c r="AY874" s="0" t="n">
        <f aca="true">RAND()</f>
        <v>0.88010709817631</v>
      </c>
      <c r="AZ874" s="0" t="n">
        <f aca="true">RAND()</f>
        <v>0.475012986648727</v>
      </c>
    </row>
    <row r="875" customFormat="false" ht="15" hidden="false" customHeight="false" outlineLevel="0" collapsed="false">
      <c r="AK875" s="0" t="n">
        <v>862</v>
      </c>
      <c r="AL875" s="0" t="n">
        <f aca="false">IFERROR(IF(AU875&lt;($AM$6-$AL$6)/($AN$6-$AL$6),$AL$6+SQRT(AU875*($AN$6-$AL$6)*($AM$6-$AL$6)),$AN$6-SQRT((1-AU875)*($AN$6-$AL$6)*($AN$6-$AM$6))),$AM$6)</f>
        <v>4.77670831958131</v>
      </c>
      <c r="AM875" s="0" t="n">
        <f aca="false">IFERROR(IF(AV875&lt;($AM$7-$AL$7)/($AN$7-$AL$7),$AL$7+SQRT(AV875*($AN$7-$AL$7)*($AM$7-$AL$7)),$AN$7-SQRT((1-AV875)*($AN$7-$AL$7)*($AN$7-$AM$7))),$AM$7)</f>
        <v>0.853584739232144</v>
      </c>
      <c r="AN875" s="0" t="n">
        <f aca="false">IFERROR(IF(AW875&lt;($AM$8-$AL$8)/($AN$8-$AL$8),$AL$8+SQRT(AW875*($AN$8-$AL$8)*($AM$8-$AL$8)),$AN$8-SQRT((1-AW875)*($AN$8-$AL$8)*($AN$8-$AM$8))),$AM$8)</f>
        <v>1.11390164156737</v>
      </c>
      <c r="AO875" s="0" t="n">
        <f aca="false">IFERROR(IF(AX875&lt;($AM$9-$AL$9)/($AN$9-$AL$9),$AL$9+SQRT(AX875*($AN$9-$AL$9)*($AM$9-$AL$9)),$AN$9-SQRT((1-AX875)*($AN$9-$AL$9)*($AN$9-$AM$9))),$AM$9)</f>
        <v>1.3095328734742</v>
      </c>
      <c r="AP875" s="0" t="n">
        <f aca="false">IFERROR(IF(AY875&lt;($AM$10-$AL$10)/($AN$10-$AL$10),$AL$10+SQRT(AY875*($AN$10-$AL$10)*($AM$10-$AL$10)),$AN$10-SQRT((1-AY875)*($AN$10-$AL$10)*($AN$10-$AM$10))),$AM$10)</f>
        <v>0.607473552779519</v>
      </c>
      <c r="AQ875" s="0" t="n">
        <f aca="false">IFERROR(IF(AZ875&lt;($AM$11-$AL$11)/($AN$11-$AL$11),$AL$11+SQRT(AZ875*($AN$11-$AL$11)*($AM$11-$AL$11)),$AN$11-SQRT((1-AZ875)*($AN$11-$AL$11)*($AN$11-$AM$11))),$AM$11)</f>
        <v>0.57009705801968</v>
      </c>
      <c r="AR875" s="0" t="n">
        <f aca="false">SUMPRODUCT((B24:B31&lt;=$B$6)*(C24:C31*AM875+D24:D31*AO875*$B$8*AQ875)/(1+AL875/100)^B24:B31)+C32*AM875*AP875/(1+AL875/100)^$B$6</f>
        <v>6834595.84696524</v>
      </c>
      <c r="AS875" s="0" t="n">
        <f aca="false">SUMPRODUCT((K24:K26&lt;=$B$6)*(L24:L26*AN875+M24:M26*AO875*$B$8*AQ875)/(1+AL875/100)^K24:K26)+L27*AN875*AP875/(1+AL875/100)^$B$6</f>
        <v>9351567.3316765</v>
      </c>
      <c r="AT875" s="0" t="n">
        <f aca="false">AS875-AR875</f>
        <v>2516971.48471126</v>
      </c>
      <c r="AU875" s="0" t="n">
        <f aca="true">RAND()</f>
        <v>0.752848705189052</v>
      </c>
      <c r="AV875" s="0" t="n">
        <f aca="true">RAND()</f>
        <v>0.0319036030952982</v>
      </c>
      <c r="AW875" s="0" t="n">
        <f aca="true">RAND()</f>
        <v>0.83535321628393</v>
      </c>
      <c r="AX875" s="0" t="n">
        <f aca="true">RAND()</f>
        <v>0.682170098124802</v>
      </c>
      <c r="AY875" s="0" t="n">
        <f aca="true">RAND()</f>
        <v>0.0462022581882082</v>
      </c>
      <c r="AZ875" s="0" t="n">
        <f aca="true">RAND()</f>
        <v>0.29776498265668</v>
      </c>
    </row>
    <row r="876" customFormat="false" ht="15" hidden="false" customHeight="false" outlineLevel="0" collapsed="false">
      <c r="AK876" s="0" t="n">
        <v>863</v>
      </c>
      <c r="AL876" s="0" t="n">
        <f aca="false">IFERROR(IF(AU876&lt;($AM$6-$AL$6)/($AN$6-$AL$6),$AL$6+SQRT(AU876*($AN$6-$AL$6)*($AM$6-$AL$6)),$AN$6-SQRT((1-AU876)*($AN$6-$AL$6)*($AN$6-$AM$6))),$AM$6)</f>
        <v>3.77541406124984</v>
      </c>
      <c r="AM876" s="0" t="n">
        <f aca="false">IFERROR(IF(AV876&lt;($AM$7-$AL$7)/($AN$7-$AL$7),$AL$7+SQRT(AV876*($AN$7-$AL$7)*($AM$7-$AL$7)),$AN$7-SQRT((1-AV876)*($AN$7-$AL$7)*($AN$7-$AM$7))),$AM$7)</f>
        <v>1.02372587474165</v>
      </c>
      <c r="AN876" s="0" t="n">
        <f aca="false">IFERROR(IF(AW876&lt;($AM$8-$AL$8)/($AN$8-$AL$8),$AL$8+SQRT(AW876*($AN$8-$AL$8)*($AM$8-$AL$8)),$AN$8-SQRT((1-AW876)*($AN$8-$AL$8)*($AN$8-$AM$8))),$AM$8)</f>
        <v>1.0499707580798</v>
      </c>
      <c r="AO876" s="0" t="n">
        <f aca="false">IFERROR(IF(AX876&lt;($AM$9-$AL$9)/($AN$9-$AL$9),$AL$9+SQRT(AX876*($AN$9-$AL$9)*($AM$9-$AL$9)),$AN$9-SQRT((1-AX876)*($AN$9-$AL$9)*($AN$9-$AM$9))),$AM$9)</f>
        <v>0.703409197292545</v>
      </c>
      <c r="AP876" s="0" t="n">
        <f aca="false">IFERROR(IF(AY876&lt;($AM$10-$AL$10)/($AN$10-$AL$10),$AL$10+SQRT(AY876*($AN$10-$AL$10)*($AM$10-$AL$10)),$AN$10-SQRT((1-AY876)*($AN$10-$AL$10)*($AN$10-$AM$10))),$AM$10)</f>
        <v>0.969720837229896</v>
      </c>
      <c r="AQ876" s="0" t="n">
        <f aca="false">IFERROR(IF(AZ876&lt;($AM$11-$AL$11)/($AN$11-$AL$11),$AL$11+SQRT(AZ876*($AN$11-$AL$11)*($AM$11-$AL$11)),$AN$11-SQRT((1-AZ876)*($AN$11-$AL$11)*($AN$11-$AM$11))),$AM$11)</f>
        <v>0.707841567632607</v>
      </c>
      <c r="AR876" s="0" t="n">
        <f aca="false">SUMPRODUCT((B24:B31&lt;=$B$6)*(C24:C31*AM876+D24:D31*AO876*$B$8*AQ876)/(1+AL876/100)^B24:B31)+C32*AM876*AP876/(1+AL876/100)^$B$6</f>
        <v>8483596.83812098</v>
      </c>
      <c r="AS876" s="0" t="n">
        <f aca="false">SUMPRODUCT((K24:K26&lt;=$B$6)*(L24:L26*AN876+M24:M26*AO876*$B$8*AQ876)/(1+AL876/100)^K24:K26)+L27*AN876*AP876/(1+AL876/100)^$B$6</f>
        <v>8499534.00281387</v>
      </c>
      <c r="AT876" s="0" t="n">
        <f aca="false">AS876-AR876</f>
        <v>15937.1646928918</v>
      </c>
      <c r="AU876" s="0" t="n">
        <f aca="true">RAND()</f>
        <v>0.480102276180736</v>
      </c>
      <c r="AV876" s="0" t="n">
        <f aca="true">RAND()</f>
        <v>0.544889068787255</v>
      </c>
      <c r="AW876" s="0" t="n">
        <f aca="true">RAND()</f>
        <v>0.644340465571816</v>
      </c>
      <c r="AX876" s="0" t="n">
        <f aca="true">RAND()</f>
        <v>0.0551670687242633</v>
      </c>
      <c r="AY876" s="0" t="n">
        <f aca="true">RAND()</f>
        <v>0.882550659711818</v>
      </c>
      <c r="AZ876" s="0" t="n">
        <f aca="true">RAND()</f>
        <v>0.651605919986234</v>
      </c>
    </row>
    <row r="877" customFormat="false" ht="15" hidden="false" customHeight="false" outlineLevel="0" collapsed="false">
      <c r="AK877" s="0" t="n">
        <v>864</v>
      </c>
      <c r="AL877" s="0" t="n">
        <f aca="false">IFERROR(IF(AU877&lt;($AM$6-$AL$6)/($AN$6-$AL$6),$AL$6+SQRT(AU877*($AN$6-$AL$6)*($AM$6-$AL$6)),$AN$6-SQRT((1-AU877)*($AN$6-$AL$6)*($AN$6-$AM$6))),$AM$6)</f>
        <v>3.04763807742147</v>
      </c>
      <c r="AM877" s="0" t="n">
        <f aca="false">IFERROR(IF(AV877&lt;($AM$7-$AL$7)/($AN$7-$AL$7),$AL$7+SQRT(AV877*($AN$7-$AL$7)*($AM$7-$AL$7)),$AN$7-SQRT((1-AV877)*($AN$7-$AL$7)*($AN$7-$AM$7))),$AM$7)</f>
        <v>0.912134783186739</v>
      </c>
      <c r="AN877" s="0" t="n">
        <f aca="false">IFERROR(IF(AW877&lt;($AM$8-$AL$8)/($AN$8-$AL$8),$AL$8+SQRT(AW877*($AN$8-$AL$8)*($AM$8-$AL$8)),$AN$8-SQRT((1-AW877)*($AN$8-$AL$8)*($AN$8-$AM$8))),$AM$8)</f>
        <v>1.10533002886886</v>
      </c>
      <c r="AO877" s="0" t="n">
        <f aca="false">IFERROR(IF(AX877&lt;($AM$9-$AL$9)/($AN$9-$AL$9),$AL$9+SQRT(AX877*($AN$9-$AL$9)*($AM$9-$AL$9)),$AN$9-SQRT((1-AX877)*($AN$9-$AL$9)*($AN$9-$AM$9))),$AM$9)</f>
        <v>0.83386709186429</v>
      </c>
      <c r="AP877" s="0" t="n">
        <f aca="false">IFERROR(IF(AY877&lt;($AM$10-$AL$10)/($AN$10-$AL$10),$AL$10+SQRT(AY877*($AN$10-$AL$10)*($AM$10-$AL$10)),$AN$10-SQRT((1-AY877)*($AN$10-$AL$10)*($AN$10-$AM$10))),$AM$10)</f>
        <v>0.84959817966189</v>
      </c>
      <c r="AQ877" s="0" t="n">
        <f aca="false">IFERROR(IF(AZ877&lt;($AM$11-$AL$11)/($AN$11-$AL$11),$AL$11+SQRT(AZ877*($AN$11-$AL$11)*($AM$11-$AL$11)),$AN$11-SQRT((1-AZ877)*($AN$11-$AL$11)*($AN$11-$AM$11))),$AM$11)</f>
        <v>0.555159848674352</v>
      </c>
      <c r="AR877" s="0" t="n">
        <f aca="false">SUMPRODUCT((B24:B31&lt;=$B$6)*(C24:C31*AM877+D24:D31*AO877*$B$8*AQ877)/(1+AL877/100)^B24:B31)+C32*AM877*AP877/(1+AL877/100)^$B$6</f>
        <v>7888740.03974846</v>
      </c>
      <c r="AS877" s="0" t="n">
        <f aca="false">SUMPRODUCT((K24:K26&lt;=$B$6)*(L24:L26*AN877+M24:M26*AO877*$B$8*AQ877)/(1+AL877/100)^K24:K26)+L27*AN877*AP877/(1+AL877/100)^$B$6</f>
        <v>8949505.56100665</v>
      </c>
      <c r="AT877" s="0" t="n">
        <f aca="false">AS877-AR877</f>
        <v>1060765.52125819</v>
      </c>
      <c r="AU877" s="0" t="n">
        <f aca="true">RAND()</f>
        <v>0.218941761647568</v>
      </c>
      <c r="AV877" s="0" t="n">
        <f aca="true">RAND()</f>
        <v>0.139713440003743</v>
      </c>
      <c r="AW877" s="0" t="n">
        <f aca="true">RAND()</f>
        <v>0.813960884025912</v>
      </c>
      <c r="AX877" s="0" t="n">
        <f aca="true">RAND()</f>
        <v>0.148622980039891</v>
      </c>
      <c r="AY877" s="0" t="n">
        <f aca="true">RAND()</f>
        <v>0.488875548891628</v>
      </c>
      <c r="AZ877" s="0" t="n">
        <f aca="true">RAND()</f>
        <v>0.265741013777625</v>
      </c>
    </row>
    <row r="878" customFormat="false" ht="15" hidden="false" customHeight="false" outlineLevel="0" collapsed="false">
      <c r="AK878" s="0" t="n">
        <v>865</v>
      </c>
      <c r="AL878" s="0" t="n">
        <f aca="false">IFERROR(IF(AU878&lt;($AM$6-$AL$6)/($AN$6-$AL$6),$AL$6+SQRT(AU878*($AN$6-$AL$6)*($AM$6-$AL$6)),$AN$6-SQRT((1-AU878)*($AN$6-$AL$6)*($AN$6-$AM$6))),$AM$6)</f>
        <v>4.37376234677015</v>
      </c>
      <c r="AM878" s="0" t="n">
        <f aca="false">IFERROR(IF(AV878&lt;($AM$7-$AL$7)/($AN$7-$AL$7),$AL$7+SQRT(AV878*($AN$7-$AL$7)*($AM$7-$AL$7)),$AN$7-SQRT((1-AV878)*($AN$7-$AL$7)*($AN$7-$AM$7))),$AM$7)</f>
        <v>0.853140463746456</v>
      </c>
      <c r="AN878" s="0" t="n">
        <f aca="false">IFERROR(IF(AW878&lt;($AM$8-$AL$8)/($AN$8-$AL$8),$AL$8+SQRT(AW878*($AN$8-$AL$8)*($AM$8-$AL$8)),$AN$8-SQRT((1-AW878)*($AN$8-$AL$8)*($AN$8-$AM$8))),$AM$8)</f>
        <v>1.02239779331411</v>
      </c>
      <c r="AO878" s="0" t="n">
        <f aca="false">IFERROR(IF(AX878&lt;($AM$9-$AL$9)/($AN$9-$AL$9),$AL$9+SQRT(AX878*($AN$9-$AL$9)*($AM$9-$AL$9)),$AN$9-SQRT((1-AX878)*($AN$9-$AL$9)*($AN$9-$AM$9))),$AM$9)</f>
        <v>1.34308721968698</v>
      </c>
      <c r="AP878" s="0" t="n">
        <f aca="false">IFERROR(IF(AY878&lt;($AM$10-$AL$10)/($AN$10-$AL$10),$AL$10+SQRT(AY878*($AN$10-$AL$10)*($AM$10-$AL$10)),$AN$10-SQRT((1-AY878)*($AN$10-$AL$10)*($AN$10-$AM$10))),$AM$10)</f>
        <v>0.986085435080308</v>
      </c>
      <c r="AQ878" s="0" t="n">
        <f aca="false">IFERROR(IF(AZ878&lt;($AM$11-$AL$11)/($AN$11-$AL$11),$AL$11+SQRT(AZ878*($AN$11-$AL$11)*($AM$11-$AL$11)),$AN$11-SQRT((1-AZ878)*($AN$11-$AL$11)*($AN$11-$AM$11))),$AM$11)</f>
        <v>0.468505938615947</v>
      </c>
      <c r="AR878" s="0" t="n">
        <f aca="false">SUMPRODUCT((B24:B31&lt;=$B$6)*(C24:C31*AM878+D24:D31*AO878*$B$8*AQ878)/(1+AL878/100)^B24:B31)+C32*AM878*AP878/(1+AL878/100)^$B$6</f>
        <v>6912452.95338318</v>
      </c>
      <c r="AS878" s="0" t="n">
        <f aca="false">SUMPRODUCT((K24:K26&lt;=$B$6)*(L24:L26*AN878+M24:M26*AO878*$B$8*AQ878)/(1+AL878/100)^K24:K26)+L27*AN878*AP878/(1+AL878/100)^$B$6</f>
        <v>8342315.91112992</v>
      </c>
      <c r="AT878" s="0" t="n">
        <f aca="false">AS878-AR878</f>
        <v>1429862.95774674</v>
      </c>
      <c r="AU878" s="0" t="n">
        <f aca="true">RAND()</f>
        <v>0.655143789437888</v>
      </c>
      <c r="AV878" s="0" t="n">
        <f aca="true">RAND()</f>
        <v>0.0313767654132038</v>
      </c>
      <c r="AW878" s="0" t="n">
        <f aca="true">RAND()</f>
        <v>0.539530982326357</v>
      </c>
      <c r="AX878" s="0" t="n">
        <f aca="true">RAND()</f>
        <v>0.712310399374277</v>
      </c>
      <c r="AY878" s="0" t="n">
        <f aca="true">RAND()</f>
        <v>0.945116200788849</v>
      </c>
      <c r="AZ878" s="0" t="n">
        <f aca="true">RAND()</f>
        <v>0.115894903464658</v>
      </c>
    </row>
    <row r="879" customFormat="false" ht="15" hidden="false" customHeight="false" outlineLevel="0" collapsed="false">
      <c r="AK879" s="0" t="n">
        <v>866</v>
      </c>
      <c r="AL879" s="0" t="n">
        <f aca="false">IFERROR(IF(AU879&lt;($AM$6-$AL$6)/($AN$6-$AL$6),$AL$6+SQRT(AU879*($AN$6-$AL$6)*($AM$6-$AL$6)),$AN$6-SQRT((1-AU879)*($AN$6-$AL$6)*($AN$6-$AM$6))),$AM$6)</f>
        <v>5.68622444527116</v>
      </c>
      <c r="AM879" s="0" t="n">
        <f aca="false">IFERROR(IF(AV879&lt;($AM$7-$AL$7)/($AN$7-$AL$7),$AL$7+SQRT(AV879*($AN$7-$AL$7)*($AM$7-$AL$7)),$AN$7-SQRT((1-AV879)*($AN$7-$AL$7)*($AN$7-$AM$7))),$AM$7)</f>
        <v>0.987125042590943</v>
      </c>
      <c r="AN879" s="0" t="n">
        <f aca="false">IFERROR(IF(AW879&lt;($AM$8-$AL$8)/($AN$8-$AL$8),$AL$8+SQRT(AW879*($AN$8-$AL$8)*($AM$8-$AL$8)),$AN$8-SQRT((1-AW879)*($AN$8-$AL$8)*($AN$8-$AM$8))),$AM$8)</f>
        <v>1.06374725867351</v>
      </c>
      <c r="AO879" s="0" t="n">
        <f aca="false">IFERROR(IF(AX879&lt;($AM$9-$AL$9)/($AN$9-$AL$9),$AL$9+SQRT(AX879*($AN$9-$AL$9)*($AM$9-$AL$9)),$AN$9-SQRT((1-AX879)*($AN$9-$AL$9)*($AN$9-$AM$9))),$AM$9)</f>
        <v>0.611094454811452</v>
      </c>
      <c r="AP879" s="0" t="n">
        <f aca="false">IFERROR(IF(AY879&lt;($AM$10-$AL$10)/($AN$10-$AL$10),$AL$10+SQRT(AY879*($AN$10-$AL$10)*($AM$10-$AL$10)),$AN$10-SQRT((1-AY879)*($AN$10-$AL$10)*($AN$10-$AM$10))),$AM$10)</f>
        <v>0.910813540560076</v>
      </c>
      <c r="AQ879" s="0" t="n">
        <f aca="false">IFERROR(IF(AZ879&lt;($AM$11-$AL$11)/($AN$11-$AL$11),$AL$11+SQRT(AZ879*($AN$11-$AL$11)*($AM$11-$AL$11)),$AN$11-SQRT((1-AZ879)*($AN$11-$AL$11)*($AN$11-$AM$11))),$AM$11)</f>
        <v>0.682126413750943</v>
      </c>
      <c r="AR879" s="0" t="n">
        <f aca="false">SUMPRODUCT((B24:B31&lt;=$B$6)*(C24:C31*AM879+D24:D31*AO879*$B$8*AQ879)/(1+AL879/100)^B24:B31)+C32*AM879*AP879/(1+AL879/100)^$B$6</f>
        <v>7473148.0751225</v>
      </c>
      <c r="AS879" s="0" t="n">
        <f aca="false">SUMPRODUCT((K24:K26&lt;=$B$6)*(L24:L26*AN879+M24:M26*AO879*$B$8*AQ879)/(1+AL879/100)^K24:K26)+L27*AN879*AP879/(1+AL879/100)^$B$6</f>
        <v>8801606.81070921</v>
      </c>
      <c r="AT879" s="0" t="n">
        <f aca="false">AS879-AR879</f>
        <v>1328458.73558671</v>
      </c>
      <c r="AU879" s="0" t="n">
        <f aca="true">RAND()</f>
        <v>0.913699689589847</v>
      </c>
      <c r="AV879" s="0" t="n">
        <f aca="true">RAND()</f>
        <v>0.389064239607359</v>
      </c>
      <c r="AW879" s="0" t="n">
        <f aca="true">RAND()</f>
        <v>0.691643700874371</v>
      </c>
      <c r="AX879" s="0" t="n">
        <f aca="true">RAND()</f>
        <v>0.016455970519805</v>
      </c>
      <c r="AY879" s="0" t="n">
        <f aca="true">RAND()</f>
        <v>0.675071060430022</v>
      </c>
      <c r="AZ879" s="0" t="n">
        <f aca="true">RAND()</f>
        <v>0.587577074143523</v>
      </c>
    </row>
    <row r="880" customFormat="false" ht="15" hidden="false" customHeight="false" outlineLevel="0" collapsed="false">
      <c r="AK880" s="0" t="n">
        <v>867</v>
      </c>
      <c r="AL880" s="0" t="n">
        <f aca="false">IFERROR(IF(AU880&lt;($AM$6-$AL$6)/($AN$6-$AL$6),$AL$6+SQRT(AU880*($AN$6-$AL$6)*($AM$6-$AL$6)),$AN$6-SQRT((1-AU880)*($AN$6-$AL$6)*($AN$6-$AM$6))),$AM$6)</f>
        <v>3.36828397761605</v>
      </c>
      <c r="AM880" s="0" t="n">
        <f aca="false">IFERROR(IF(AV880&lt;($AM$7-$AL$7)/($AN$7-$AL$7),$AL$7+SQRT(AV880*($AN$7-$AL$7)*($AM$7-$AL$7)),$AN$7-SQRT((1-AV880)*($AN$7-$AL$7)*($AN$7-$AM$7))),$AM$7)</f>
        <v>1.16052162352832</v>
      </c>
      <c r="AN880" s="0" t="n">
        <f aca="false">IFERROR(IF(AW880&lt;($AM$8-$AL$8)/($AN$8-$AL$8),$AL$8+SQRT(AW880*($AN$8-$AL$8)*($AM$8-$AL$8)),$AN$8-SQRT((1-AW880)*($AN$8-$AL$8)*($AN$8-$AM$8))),$AM$8)</f>
        <v>0.984337420704287</v>
      </c>
      <c r="AO880" s="0" t="n">
        <f aca="false">IFERROR(IF(AX880&lt;($AM$9-$AL$9)/($AN$9-$AL$9),$AL$9+SQRT(AX880*($AN$9-$AL$9)*($AM$9-$AL$9)),$AN$9-SQRT((1-AX880)*($AN$9-$AL$9)*($AN$9-$AM$9))),$AM$9)</f>
        <v>1.14487581410483</v>
      </c>
      <c r="AP880" s="0" t="n">
        <f aca="false">IFERROR(IF(AY880&lt;($AM$10-$AL$10)/($AN$10-$AL$10),$AL$10+SQRT(AY880*($AN$10-$AL$10)*($AM$10-$AL$10)),$AN$10-SQRT((1-AY880)*($AN$10-$AL$10)*($AN$10-$AM$10))),$AM$10)</f>
        <v>0.817240180402263</v>
      </c>
      <c r="AQ880" s="0" t="n">
        <f aca="false">IFERROR(IF(AZ880&lt;($AM$11-$AL$11)/($AN$11-$AL$11),$AL$11+SQRT(AZ880*($AN$11-$AL$11)*($AM$11-$AL$11)),$AN$11-SQRT((1-AZ880)*($AN$11-$AL$11)*($AN$11-$AM$11))),$AM$11)</f>
        <v>0.696909797491474</v>
      </c>
      <c r="AR880" s="0" t="n">
        <f aca="false">SUMPRODUCT((B24:B31&lt;=$B$6)*(C24:C31*AM880+D24:D31*AO880*$B$8*AQ880)/(1+AL880/100)^B24:B31)+C32*AM880*AP880/(1+AL880/100)^$B$6</f>
        <v>9920075.21484601</v>
      </c>
      <c r="AS880" s="0" t="n">
        <f aca="false">SUMPRODUCT((K24:K26&lt;=$B$6)*(L24:L26*AN880+M24:M26*AO880*$B$8*AQ880)/(1+AL880/100)^K24:K26)+L27*AN880*AP880/(1+AL880/100)^$B$6</f>
        <v>8071402.8765013</v>
      </c>
      <c r="AT880" s="0" t="n">
        <f aca="false">AS880-AR880</f>
        <v>-1848672.33834471</v>
      </c>
      <c r="AU880" s="0" t="n">
        <f aca="true">RAND()</f>
        <v>0.340531936637984</v>
      </c>
      <c r="AV880" s="0" t="n">
        <f aca="true">RAND()</f>
        <v>0.928832179057712</v>
      </c>
      <c r="AW880" s="0" t="n">
        <f aca="true">RAND()</f>
        <v>0.377558718576768</v>
      </c>
      <c r="AX880" s="0" t="n">
        <f aca="true">RAND()</f>
        <v>0.512508417798076</v>
      </c>
      <c r="AY880" s="0" t="n">
        <f aca="true">RAND()</f>
        <v>0.402565328246641</v>
      </c>
      <c r="AZ880" s="0" t="n">
        <f aca="true">RAND()</f>
        <v>0.625046241401389</v>
      </c>
    </row>
    <row r="881" customFormat="false" ht="15" hidden="false" customHeight="false" outlineLevel="0" collapsed="false">
      <c r="AK881" s="0" t="n">
        <v>868</v>
      </c>
      <c r="AL881" s="0" t="n">
        <f aca="false">IFERROR(IF(AU881&lt;($AM$6-$AL$6)/($AN$6-$AL$6),$AL$6+SQRT(AU881*($AN$6-$AL$6)*($AM$6-$AL$6)),$AN$6-SQRT((1-AU881)*($AN$6-$AL$6)*($AN$6-$AM$6))),$AM$6)</f>
        <v>2.88927323741884</v>
      </c>
      <c r="AM881" s="0" t="n">
        <f aca="false">IFERROR(IF(AV881&lt;($AM$7-$AL$7)/($AN$7-$AL$7),$AL$7+SQRT(AV881*($AN$7-$AL$7)*($AM$7-$AL$7)),$AN$7-SQRT((1-AV881)*($AN$7-$AL$7)*($AN$7-$AM$7))),$AM$7)</f>
        <v>1.12074072164308</v>
      </c>
      <c r="AN881" s="0" t="n">
        <f aca="false">IFERROR(IF(AW881&lt;($AM$8-$AL$8)/($AN$8-$AL$8),$AL$8+SQRT(AW881*($AN$8-$AL$8)*($AM$8-$AL$8)),$AN$8-SQRT((1-AW881)*($AN$8-$AL$8)*($AN$8-$AM$8))),$AM$8)</f>
        <v>1.04222857597377</v>
      </c>
      <c r="AO881" s="0" t="n">
        <f aca="false">IFERROR(IF(AX881&lt;($AM$9-$AL$9)/($AN$9-$AL$9),$AL$9+SQRT(AX881*($AN$9-$AL$9)*($AM$9-$AL$9)),$AN$9-SQRT((1-AX881)*($AN$9-$AL$9)*($AN$9-$AM$9))),$AM$9)</f>
        <v>1.428508076688</v>
      </c>
      <c r="AP881" s="0" t="n">
        <f aca="false">IFERROR(IF(AY881&lt;($AM$10-$AL$10)/($AN$10-$AL$10),$AL$10+SQRT(AY881*($AN$10-$AL$10)*($AM$10-$AL$10)),$AN$10-SQRT((1-AY881)*($AN$10-$AL$10)*($AN$10-$AM$10))),$AM$10)</f>
        <v>0.722163920029164</v>
      </c>
      <c r="AQ881" s="0" t="n">
        <f aca="false">IFERROR(IF(AZ881&lt;($AM$11-$AL$11)/($AN$11-$AL$11),$AL$11+SQRT(AZ881*($AN$11-$AL$11)*($AM$11-$AL$11)),$AN$11-SQRT((1-AZ881)*($AN$11-$AL$11)*($AN$11-$AM$11))),$AM$11)</f>
        <v>0.474537967452724</v>
      </c>
      <c r="AR881" s="0" t="n">
        <f aca="false">SUMPRODUCT((B24:B31&lt;=$B$6)*(C24:C31*AM881+D24:D31*AO881*$B$8*AQ881)/(1+AL881/100)^B24:B31)+C32*AM881*AP881/(1+AL881/100)^$B$6</f>
        <v>9836355.57608596</v>
      </c>
      <c r="AS881" s="0" t="n">
        <f aca="false">SUMPRODUCT((K24:K26&lt;=$B$6)*(L24:L26*AN881+M24:M26*AO881*$B$8*AQ881)/(1+AL881/100)^K24:K26)+L27*AN881*AP881/(1+AL881/100)^$B$6</f>
        <v>8566341.81074667</v>
      </c>
      <c r="AT881" s="0" t="n">
        <f aca="false">AS881-AR881</f>
        <v>-1270013.76533929</v>
      </c>
      <c r="AU881" s="0" t="n">
        <f aca="true">RAND()</f>
        <v>0.158161378157878</v>
      </c>
      <c r="AV881" s="0" t="n">
        <f aca="true">RAND()</f>
        <v>0.851484790743542</v>
      </c>
      <c r="AW881" s="0" t="n">
        <f aca="true">RAND()</f>
        <v>0.616275869849886</v>
      </c>
      <c r="AX881" s="0" t="n">
        <f aca="true">RAND()</f>
        <v>0.78226465439277</v>
      </c>
      <c r="AY881" s="0" t="n">
        <f aca="true">RAND()</f>
        <v>0.1974272294509</v>
      </c>
      <c r="AZ881" s="0" t="n">
        <f aca="true">RAND()</f>
        <v>0.124340824826646</v>
      </c>
    </row>
    <row r="882" customFormat="false" ht="15" hidden="false" customHeight="false" outlineLevel="0" collapsed="false">
      <c r="AK882" s="0" t="n">
        <v>869</v>
      </c>
      <c r="AL882" s="0" t="n">
        <f aca="false">IFERROR(IF(AU882&lt;($AM$6-$AL$6)/($AN$6-$AL$6),$AL$6+SQRT(AU882*($AN$6-$AL$6)*($AM$6-$AL$6)),$AN$6-SQRT((1-AU882)*($AN$6-$AL$6)*($AN$6-$AM$6))),$AM$6)</f>
        <v>5.20365483100402</v>
      </c>
      <c r="AM882" s="0" t="n">
        <f aca="false">IFERROR(IF(AV882&lt;($AM$7-$AL$7)/($AN$7-$AL$7),$AL$7+SQRT(AV882*($AN$7-$AL$7)*($AM$7-$AL$7)),$AN$7-SQRT((1-AV882)*($AN$7-$AL$7)*($AN$7-$AM$7))),$AM$7)</f>
        <v>1.11366593413617</v>
      </c>
      <c r="AN882" s="0" t="n">
        <f aca="false">IFERROR(IF(AW882&lt;($AM$8-$AL$8)/($AN$8-$AL$8),$AL$8+SQRT(AW882*($AN$8-$AL$8)*($AM$8-$AL$8)),$AN$8-SQRT((1-AW882)*($AN$8-$AL$8)*($AN$8-$AM$8))),$AM$8)</f>
        <v>1.0484683117147</v>
      </c>
      <c r="AO882" s="0" t="n">
        <f aca="false">IFERROR(IF(AX882&lt;($AM$9-$AL$9)/($AN$9-$AL$9),$AL$9+SQRT(AX882*($AN$9-$AL$9)*($AM$9-$AL$9)),$AN$9-SQRT((1-AX882)*($AN$9-$AL$9)*($AN$9-$AM$9))),$AM$9)</f>
        <v>0.787728775782225</v>
      </c>
      <c r="AP882" s="0" t="n">
        <f aca="false">IFERROR(IF(AY882&lt;($AM$10-$AL$10)/($AN$10-$AL$10),$AL$10+SQRT(AY882*($AN$10-$AL$10)*($AM$10-$AL$10)),$AN$10-SQRT((1-AY882)*($AN$10-$AL$10)*($AN$10-$AM$10))),$AM$10)</f>
        <v>0.765523871674921</v>
      </c>
      <c r="AQ882" s="0" t="n">
        <f aca="false">IFERROR(IF(AZ882&lt;($AM$11-$AL$11)/($AN$11-$AL$11),$AL$11+SQRT(AZ882*($AN$11-$AL$11)*($AM$11-$AL$11)),$AN$11-SQRT((1-AZ882)*($AN$11-$AL$11)*($AN$11-$AM$11))),$AM$11)</f>
        <v>0.510745886552965</v>
      </c>
      <c r="AR882" s="0" t="n">
        <f aca="false">SUMPRODUCT((B24:B31&lt;=$B$6)*(C24:C31*AM882+D24:D31*AO882*$B$8*AQ882)/(1+AL882/100)^B24:B31)+C32*AM882*AP882/(1+AL882/100)^$B$6</f>
        <v>8598934.74123778</v>
      </c>
      <c r="AS882" s="0" t="n">
        <f aca="false">SUMPRODUCT((K24:K26&lt;=$B$6)*(L24:L26*AN882+M24:M26*AO882*$B$8*AQ882)/(1+AL882/100)^K24:K26)+L27*AN882*AP882/(1+AL882/100)^$B$6</f>
        <v>8714723.72415954</v>
      </c>
      <c r="AT882" s="0" t="n">
        <f aca="false">AS882-AR882</f>
        <v>115788.982921759</v>
      </c>
      <c r="AU882" s="0" t="n">
        <f aca="true">RAND()</f>
        <v>0.83865720169124</v>
      </c>
      <c r="AV882" s="0" t="n">
        <f aca="true">RAND()</f>
        <v>0.834782422089225</v>
      </c>
      <c r="AW882" s="0" t="n">
        <f aca="true">RAND()</f>
        <v>0.638977587705577</v>
      </c>
      <c r="AX882" s="0" t="n">
        <f aca="true">RAND()</f>
        <v>0.110383797884184</v>
      </c>
      <c r="AY882" s="0" t="n">
        <f aca="true">RAND()</f>
        <v>0.28201170571696</v>
      </c>
      <c r="AZ882" s="0" t="n">
        <f aca="true">RAND()</f>
        <v>0.181280933465287</v>
      </c>
    </row>
    <row r="883" customFormat="false" ht="15" hidden="false" customHeight="false" outlineLevel="0" collapsed="false">
      <c r="AK883" s="0" t="n">
        <v>870</v>
      </c>
      <c r="AL883" s="0" t="n">
        <f aca="false">IFERROR(IF(AU883&lt;($AM$6-$AL$6)/($AN$6-$AL$6),$AL$6+SQRT(AU883*($AN$6-$AL$6)*($AM$6-$AL$6)),$AN$6-SQRT((1-AU883)*($AN$6-$AL$6)*($AN$6-$AM$6))),$AM$6)</f>
        <v>3.27587005812136</v>
      </c>
      <c r="AM883" s="0" t="n">
        <f aca="false">IFERROR(IF(AV883&lt;($AM$7-$AL$7)/($AN$7-$AL$7),$AL$7+SQRT(AV883*($AN$7-$AL$7)*($AM$7-$AL$7)),$AN$7-SQRT((1-AV883)*($AN$7-$AL$7)*($AN$7-$AM$7))),$AM$7)</f>
        <v>1.10830274762118</v>
      </c>
      <c r="AN883" s="0" t="n">
        <f aca="false">IFERROR(IF(AW883&lt;($AM$8-$AL$8)/($AN$8-$AL$8),$AL$8+SQRT(AW883*($AN$8-$AL$8)*($AM$8-$AL$8)),$AN$8-SQRT((1-AW883)*($AN$8-$AL$8)*($AN$8-$AM$8))),$AM$8)</f>
        <v>1.19021146897643</v>
      </c>
      <c r="AO883" s="0" t="n">
        <f aca="false">IFERROR(IF(AX883&lt;($AM$9-$AL$9)/($AN$9-$AL$9),$AL$9+SQRT(AX883*($AN$9-$AL$9)*($AM$9-$AL$9)),$AN$9-SQRT((1-AX883)*($AN$9-$AL$9)*($AN$9-$AM$9))),$AM$9)</f>
        <v>1.07541245664395</v>
      </c>
      <c r="AP883" s="0" t="n">
        <f aca="false">IFERROR(IF(AY883&lt;($AM$10-$AL$10)/($AN$10-$AL$10),$AL$10+SQRT(AY883*($AN$10-$AL$10)*($AM$10-$AL$10)),$AN$10-SQRT((1-AY883)*($AN$10-$AL$10)*($AN$10-$AM$10))),$AM$10)</f>
        <v>0.955672362268126</v>
      </c>
      <c r="AQ883" s="0" t="n">
        <f aca="false">IFERROR(IF(AZ883&lt;($AM$11-$AL$11)/($AN$11-$AL$11),$AL$11+SQRT(AZ883*($AN$11-$AL$11)*($AM$11-$AL$11)),$AN$11-SQRT((1-AZ883)*($AN$11-$AL$11)*($AN$11-$AM$11))),$AM$11)</f>
        <v>0.739237963696132</v>
      </c>
      <c r="AR883" s="0" t="n">
        <f aca="false">SUMPRODUCT((B24:B31&lt;=$B$6)*(C24:C31*AM883+D24:D31*AO883*$B$8*AQ883)/(1+AL883/100)^B24:B31)+C32*AM883*AP883/(1+AL883/100)^$B$6</f>
        <v>9517001.0548218</v>
      </c>
      <c r="AS883" s="0" t="n">
        <f aca="false">SUMPRODUCT((K24:K26&lt;=$B$6)*(L24:L26*AN883+M24:M26*AO883*$B$8*AQ883)/(1+AL883/100)^K24:K26)+L27*AN883*AP883/(1+AL883/100)^$B$6</f>
        <v>9599256.42397781</v>
      </c>
      <c r="AT883" s="0" t="n">
        <f aca="false">AS883-AR883</f>
        <v>82255.3691560067</v>
      </c>
      <c r="AU883" s="0" t="n">
        <f aca="true">RAND()</f>
        <v>0.306542808800151</v>
      </c>
      <c r="AV883" s="0" t="n">
        <f aca="true">RAND()</f>
        <v>0.821527899273718</v>
      </c>
      <c r="AW883" s="0" t="n">
        <f aca="true">RAND()</f>
        <v>0.968225169404832</v>
      </c>
      <c r="AX883" s="0" t="n">
        <f aca="true">RAND()</f>
        <v>0.430091916447218</v>
      </c>
      <c r="AY883" s="0" t="n">
        <f aca="true">RAND()</f>
        <v>0.830549206940056</v>
      </c>
      <c r="AZ883" s="0" t="n">
        <f aca="true">RAND()</f>
        <v>0.722461879276164</v>
      </c>
    </row>
    <row r="884" customFormat="false" ht="15" hidden="false" customHeight="false" outlineLevel="0" collapsed="false">
      <c r="AK884" s="0" t="n">
        <v>871</v>
      </c>
      <c r="AL884" s="0" t="n">
        <f aca="false">IFERROR(IF(AU884&lt;($AM$6-$AL$6)/($AN$6-$AL$6),$AL$6+SQRT(AU884*($AN$6-$AL$6)*($AM$6-$AL$6)),$AN$6-SQRT((1-AU884)*($AN$6-$AL$6)*($AN$6-$AM$6))),$AM$6)</f>
        <v>5.55745327593541</v>
      </c>
      <c r="AM884" s="0" t="n">
        <f aca="false">IFERROR(IF(AV884&lt;($AM$7-$AL$7)/($AN$7-$AL$7),$AL$7+SQRT(AV884*($AN$7-$AL$7)*($AM$7-$AL$7)),$AN$7-SQRT((1-AV884)*($AN$7-$AL$7)*($AN$7-$AM$7))),$AM$7)</f>
        <v>0.986976757912931</v>
      </c>
      <c r="AN884" s="0" t="n">
        <f aca="false">IFERROR(IF(AW884&lt;($AM$8-$AL$8)/($AN$8-$AL$8),$AL$8+SQRT(AW884*($AN$8-$AL$8)*($AM$8-$AL$8)),$AN$8-SQRT((1-AW884)*($AN$8-$AL$8)*($AN$8-$AM$8))),$AM$8)</f>
        <v>1.00552870508391</v>
      </c>
      <c r="AO884" s="0" t="n">
        <f aca="false">IFERROR(IF(AX884&lt;($AM$9-$AL$9)/($AN$9-$AL$9),$AL$9+SQRT(AX884*($AN$9-$AL$9)*($AM$9-$AL$9)),$AN$9-SQRT((1-AX884)*($AN$9-$AL$9)*($AN$9-$AM$9))),$AM$9)</f>
        <v>1.39333337088617</v>
      </c>
      <c r="AP884" s="0" t="n">
        <f aca="false">IFERROR(IF(AY884&lt;($AM$10-$AL$10)/($AN$10-$AL$10),$AL$10+SQRT(AY884*($AN$10-$AL$10)*($AM$10-$AL$10)),$AN$10-SQRT((1-AY884)*($AN$10-$AL$10)*($AN$10-$AM$10))),$AM$10)</f>
        <v>0.871229481765693</v>
      </c>
      <c r="AQ884" s="0" t="n">
        <f aca="false">IFERROR(IF(AZ884&lt;($AM$11-$AL$11)/($AN$11-$AL$11),$AL$11+SQRT(AZ884*($AN$11-$AL$11)*($AM$11-$AL$11)),$AN$11-SQRT((1-AZ884)*($AN$11-$AL$11)*($AN$11-$AM$11))),$AM$11)</f>
        <v>0.740168790695329</v>
      </c>
      <c r="AR884" s="0" t="n">
        <f aca="false">SUMPRODUCT((B24:B31&lt;=$B$6)*(C24:C31*AM884+D24:D31*AO884*$B$8*AQ884)/(1+AL884/100)^B24:B31)+C32*AM884*AP884/(1+AL884/100)^$B$6</f>
        <v>7648433.15416347</v>
      </c>
      <c r="AS884" s="0" t="n">
        <f aca="false">SUMPRODUCT((K24:K26&lt;=$B$6)*(L24:L26*AN884+M24:M26*AO884*$B$8*AQ884)/(1+AL884/100)^K24:K26)+L27*AN884*AP884/(1+AL884/100)^$B$6</f>
        <v>8370951.37977377</v>
      </c>
      <c r="AT884" s="0" t="n">
        <f aca="false">AS884-AR884</f>
        <v>722518.225610306</v>
      </c>
      <c r="AU884" s="0" t="n">
        <f aca="true">RAND()</f>
        <v>0.895952947444527</v>
      </c>
      <c r="AV884" s="0" t="n">
        <f aca="true">RAND()</f>
        <v>0.388447866662566</v>
      </c>
      <c r="AW884" s="0" t="n">
        <f aca="true">RAND()</f>
        <v>0.468744764107132</v>
      </c>
      <c r="AX884" s="0" t="n">
        <f aca="true">RAND()</f>
        <v>0.754637067413105</v>
      </c>
      <c r="AY884" s="0" t="n">
        <f aca="true">RAND()</f>
        <v>0.5512453125281</v>
      </c>
      <c r="AZ884" s="0" t="n">
        <f aca="true">RAND()</f>
        <v>0.724439766005193</v>
      </c>
    </row>
    <row r="885" customFormat="false" ht="15" hidden="false" customHeight="false" outlineLevel="0" collapsed="false">
      <c r="AK885" s="0" t="n">
        <v>872</v>
      </c>
      <c r="AL885" s="0" t="n">
        <f aca="false">IFERROR(IF(AU885&lt;($AM$6-$AL$6)/($AN$6-$AL$6),$AL$6+SQRT(AU885*($AN$6-$AL$6)*($AM$6-$AL$6)),$AN$6-SQRT((1-AU885)*($AN$6-$AL$6)*($AN$6-$AM$6))),$AM$6)</f>
        <v>4.99260833112545</v>
      </c>
      <c r="AM885" s="0" t="n">
        <f aca="false">IFERROR(IF(AV885&lt;($AM$7-$AL$7)/($AN$7-$AL$7),$AL$7+SQRT(AV885*($AN$7-$AL$7)*($AM$7-$AL$7)),$AN$7-SQRT((1-AV885)*($AN$7-$AL$7)*($AN$7-$AM$7))),$AM$7)</f>
        <v>0.849301621705294</v>
      </c>
      <c r="AN885" s="0" t="n">
        <f aca="false">IFERROR(IF(AW885&lt;($AM$8-$AL$8)/($AN$8-$AL$8),$AL$8+SQRT(AW885*($AN$8-$AL$8)*($AM$8-$AL$8)),$AN$8-SQRT((1-AW885)*($AN$8-$AL$8)*($AN$8-$AM$8))),$AM$8)</f>
        <v>1.0802878976914</v>
      </c>
      <c r="AO885" s="0" t="n">
        <f aca="false">IFERROR(IF(AX885&lt;($AM$9-$AL$9)/($AN$9-$AL$9),$AL$9+SQRT(AX885*($AN$9-$AL$9)*($AM$9-$AL$9)),$AN$9-SQRT((1-AX885)*($AN$9-$AL$9)*($AN$9-$AM$9))),$AM$9)</f>
        <v>0.9227860824028</v>
      </c>
      <c r="AP885" s="0" t="n">
        <f aca="false">IFERROR(IF(AY885&lt;($AM$10-$AL$10)/($AN$10-$AL$10),$AL$10+SQRT(AY885*($AN$10-$AL$10)*($AM$10-$AL$10)),$AN$10-SQRT((1-AY885)*($AN$10-$AL$10)*($AN$10-$AM$10))),$AM$10)</f>
        <v>0.96479691781403</v>
      </c>
      <c r="AQ885" s="0" t="n">
        <f aca="false">IFERROR(IF(AZ885&lt;($AM$11-$AL$11)/($AN$11-$AL$11),$AL$11+SQRT(AZ885*($AN$11-$AL$11)*($AM$11-$AL$11)),$AN$11-SQRT((1-AZ885)*($AN$11-$AL$11)*($AN$11-$AM$11))),$AM$11)</f>
        <v>0.610388671743495</v>
      </c>
      <c r="AR885" s="0" t="n">
        <f aca="false">SUMPRODUCT((B24:B31&lt;=$B$6)*(C24:C31*AM885+D24:D31*AO885*$B$8*AQ885)/(1+AL885/100)^B24:B31)+C32*AM885*AP885/(1+AL885/100)^$B$6</f>
        <v>6668530.71041804</v>
      </c>
      <c r="AS885" s="0" t="n">
        <f aca="false">SUMPRODUCT((K24:K26&lt;=$B$6)*(L24:L26*AN885+M24:M26*AO885*$B$8*AQ885)/(1+AL885/100)^K24:K26)+L27*AN885*AP885/(1+AL885/100)^$B$6</f>
        <v>8874616.37966865</v>
      </c>
      <c r="AT885" s="0" t="n">
        <f aca="false">AS885-AR885</f>
        <v>2206085.66925061</v>
      </c>
      <c r="AU885" s="0" t="n">
        <f aca="true">RAND()</f>
        <v>0.798518934386653</v>
      </c>
      <c r="AV885" s="0" t="n">
        <f aca="true">RAND()</f>
        <v>0.0270072211419098</v>
      </c>
      <c r="AW885" s="0" t="n">
        <f aca="true">RAND()</f>
        <v>0.743980465155517</v>
      </c>
      <c r="AX885" s="0" t="n">
        <f aca="true">RAND()</f>
        <v>0.238330761964676</v>
      </c>
      <c r="AY885" s="0" t="n">
        <f aca="true">RAND()</f>
        <v>0.864144699237687</v>
      </c>
      <c r="AZ885" s="0" t="n">
        <f aca="true">RAND()</f>
        <v>0.393229092027311</v>
      </c>
    </row>
    <row r="886" customFormat="false" ht="15" hidden="false" customHeight="false" outlineLevel="0" collapsed="false">
      <c r="AK886" s="0" t="n">
        <v>873</v>
      </c>
      <c r="AL886" s="0" t="n">
        <f aca="false">IFERROR(IF(AU886&lt;($AM$6-$AL$6)/($AN$6-$AL$6),$AL$6+SQRT(AU886*($AN$6-$AL$6)*($AM$6-$AL$6)),$AN$6-SQRT((1-AU886)*($AN$6-$AL$6)*($AN$6-$AM$6))),$AM$6)</f>
        <v>3.21036120392408</v>
      </c>
      <c r="AM886" s="0" t="n">
        <f aca="false">IFERROR(IF(AV886&lt;($AM$7-$AL$7)/($AN$7-$AL$7),$AL$7+SQRT(AV886*($AN$7-$AL$7)*($AM$7-$AL$7)),$AN$7-SQRT((1-AV886)*($AN$7-$AL$7)*($AN$7-$AM$7))),$AM$7)</f>
        <v>1.05646205976281</v>
      </c>
      <c r="AN886" s="0" t="n">
        <f aca="false">IFERROR(IF(AW886&lt;($AM$8-$AL$8)/($AN$8-$AL$8),$AL$8+SQRT(AW886*($AN$8-$AL$8)*($AM$8-$AL$8)),$AN$8-SQRT((1-AW886)*($AN$8-$AL$8)*($AN$8-$AM$8))),$AM$8)</f>
        <v>0.98689922609433</v>
      </c>
      <c r="AO886" s="0" t="n">
        <f aca="false">IFERROR(IF(AX886&lt;($AM$9-$AL$9)/($AN$9-$AL$9),$AL$9+SQRT(AX886*($AN$9-$AL$9)*($AM$9-$AL$9)),$AN$9-SQRT((1-AX886)*($AN$9-$AL$9)*($AN$9-$AM$9))),$AM$9)</f>
        <v>1.18016296854372</v>
      </c>
      <c r="AP886" s="0" t="n">
        <f aca="false">IFERROR(IF(AY886&lt;($AM$10-$AL$10)/($AN$10-$AL$10),$AL$10+SQRT(AY886*($AN$10-$AL$10)*($AM$10-$AL$10)),$AN$10-SQRT((1-AY886)*($AN$10-$AL$10)*($AN$10-$AM$10))),$AM$10)</f>
        <v>0.865734023755864</v>
      </c>
      <c r="AQ886" s="0" t="n">
        <f aca="false">IFERROR(IF(AZ886&lt;($AM$11-$AL$11)/($AN$11-$AL$11),$AL$11+SQRT(AZ886*($AN$11-$AL$11)*($AM$11-$AL$11)),$AN$11-SQRT((1-AZ886)*($AN$11-$AL$11)*($AN$11-$AM$11))),$AM$11)</f>
        <v>0.619155924796882</v>
      </c>
      <c r="AR886" s="0" t="n">
        <f aca="false">SUMPRODUCT((B24:B31&lt;=$B$6)*(C24:C31*AM886+D24:D31*AO886*$B$8*AQ886)/(1+AL886/100)^B24:B31)+C32*AM886*AP886/(1+AL886/100)^$B$6</f>
        <v>9108399.85028867</v>
      </c>
      <c r="AS886" s="0" t="n">
        <f aca="false">SUMPRODUCT((K24:K26&lt;=$B$6)*(L24:L26*AN886+M24:M26*AO886*$B$8*AQ886)/(1+AL886/100)^K24:K26)+L27*AN886*AP886/(1+AL886/100)^$B$6</f>
        <v>8031464.64841148</v>
      </c>
      <c r="AT886" s="0" t="n">
        <f aca="false">AS886-AR886</f>
        <v>-1076935.20187719</v>
      </c>
      <c r="AU886" s="0" t="n">
        <f aca="true">RAND()</f>
        <v>0.281931889763813</v>
      </c>
      <c r="AV886" s="0" t="n">
        <f aca="true">RAND()</f>
        <v>0.66704947278885</v>
      </c>
      <c r="AW886" s="0" t="n">
        <f aca="true">RAND()</f>
        <v>0.388125785718436</v>
      </c>
      <c r="AX886" s="0" t="n">
        <f aca="true">RAND()</f>
        <v>0.551911494568641</v>
      </c>
      <c r="AY886" s="0" t="n">
        <f aca="true">RAND()</f>
        <v>0.535045504530621</v>
      </c>
      <c r="AZ886" s="0" t="n">
        <f aca="true">RAND()</f>
        <v>0.415757160542664</v>
      </c>
    </row>
    <row r="887" customFormat="false" ht="15" hidden="false" customHeight="false" outlineLevel="0" collapsed="false">
      <c r="AK887" s="0" t="n">
        <v>874</v>
      </c>
      <c r="AL887" s="0" t="n">
        <f aca="false">IFERROR(IF(AU887&lt;($AM$6-$AL$6)/($AN$6-$AL$6),$AL$6+SQRT(AU887*($AN$6-$AL$6)*($AM$6-$AL$6)),$AN$6-SQRT((1-AU887)*($AN$6-$AL$6)*($AN$6-$AM$6))),$AM$6)</f>
        <v>4.4223973475755</v>
      </c>
      <c r="AM887" s="0" t="n">
        <f aca="false">IFERROR(IF(AV887&lt;($AM$7-$AL$7)/($AN$7-$AL$7),$AL$7+SQRT(AV887*($AN$7-$AL$7)*($AM$7-$AL$7)),$AN$7-SQRT((1-AV887)*($AN$7-$AL$7)*($AN$7-$AM$7))),$AM$7)</f>
        <v>0.879098631919845</v>
      </c>
      <c r="AN887" s="0" t="n">
        <f aca="false">IFERROR(IF(AW887&lt;($AM$8-$AL$8)/($AN$8-$AL$8),$AL$8+SQRT(AW887*($AN$8-$AL$8)*($AM$8-$AL$8)),$AN$8-SQRT((1-AW887)*($AN$8-$AL$8)*($AN$8-$AM$8))),$AM$8)</f>
        <v>1.15213385207056</v>
      </c>
      <c r="AO887" s="0" t="n">
        <f aca="false">IFERROR(IF(AX887&lt;($AM$9-$AL$9)/($AN$9-$AL$9),$AL$9+SQRT(AX887*($AN$9-$AL$9)*($AM$9-$AL$9)),$AN$9-SQRT((1-AX887)*($AN$9-$AL$9)*($AN$9-$AM$9))),$AM$9)</f>
        <v>1.59399507142589</v>
      </c>
      <c r="AP887" s="0" t="n">
        <f aca="false">IFERROR(IF(AY887&lt;($AM$10-$AL$10)/($AN$10-$AL$10),$AL$10+SQRT(AY887*($AN$10-$AL$10)*($AM$10-$AL$10)),$AN$10-SQRT((1-AY887)*($AN$10-$AL$10)*($AN$10-$AM$10))),$AM$10)</f>
        <v>0.57922121562195</v>
      </c>
      <c r="AQ887" s="0" t="n">
        <f aca="false">IFERROR(IF(AZ887&lt;($AM$11-$AL$11)/($AN$11-$AL$11),$AL$11+SQRT(AZ887*($AN$11-$AL$11)*($AM$11-$AL$11)),$AN$11-SQRT((1-AZ887)*($AN$11-$AL$11)*($AN$11-$AM$11))),$AM$11)</f>
        <v>0.80749414936024</v>
      </c>
      <c r="AR887" s="0" t="n">
        <f aca="false">SUMPRODUCT((B24:B31&lt;=$B$6)*(C24:C31*AM887+D24:D31*AO887*$B$8*AQ887)/(1+AL887/100)^B24:B31)+C32*AM887*AP887/(1+AL887/100)^$B$6</f>
        <v>7296880.80497751</v>
      </c>
      <c r="AS887" s="0" t="n">
        <f aca="false">SUMPRODUCT((K24:K26&lt;=$B$6)*(L24:L26*AN887+M24:M26*AO887*$B$8*AQ887)/(1+AL887/100)^K24:K26)+L27*AN887*AP887/(1+AL887/100)^$B$6</f>
        <v>9723994.43292548</v>
      </c>
      <c r="AT887" s="0" t="n">
        <f aca="false">AS887-AR887</f>
        <v>2427113.62794797</v>
      </c>
      <c r="AU887" s="0" t="n">
        <f aca="true">RAND()</f>
        <v>0.667798228310709</v>
      </c>
      <c r="AV887" s="0" t="n">
        <f aca="true">RAND()</f>
        <v>0.0695177063510129</v>
      </c>
      <c r="AW887" s="0" t="n">
        <f aca="true">RAND()</f>
        <v>0.914864151906253</v>
      </c>
      <c r="AX887" s="0" t="n">
        <f aca="true">RAND()</f>
        <v>0.890106665315689</v>
      </c>
      <c r="AY887" s="0" t="n">
        <f aca="true">RAND()</f>
        <v>0.0251040040184778</v>
      </c>
      <c r="AZ887" s="0" t="n">
        <f aca="true">RAND()</f>
        <v>0.848740805997805</v>
      </c>
    </row>
    <row r="888" customFormat="false" ht="15" hidden="false" customHeight="false" outlineLevel="0" collapsed="false">
      <c r="AK888" s="0" t="n">
        <v>875</v>
      </c>
      <c r="AL888" s="0" t="n">
        <f aca="false">IFERROR(IF(AU888&lt;($AM$6-$AL$6)/($AN$6-$AL$6),$AL$6+SQRT(AU888*($AN$6-$AL$6)*($AM$6-$AL$6)),$AN$6-SQRT((1-AU888)*($AN$6-$AL$6)*($AN$6-$AM$6))),$AM$6)</f>
        <v>2.53746811874988</v>
      </c>
      <c r="AM888" s="0" t="n">
        <f aca="false">IFERROR(IF(AV888&lt;($AM$7-$AL$7)/($AN$7-$AL$7),$AL$7+SQRT(AV888*($AN$7-$AL$7)*($AM$7-$AL$7)),$AN$7-SQRT((1-AV888)*($AN$7-$AL$7)*($AN$7-$AM$7))),$AM$7)</f>
        <v>0.956194841032826</v>
      </c>
      <c r="AN888" s="0" t="n">
        <f aca="false">IFERROR(IF(AW888&lt;($AM$8-$AL$8)/($AN$8-$AL$8),$AL$8+SQRT(AW888*($AN$8-$AL$8)*($AM$8-$AL$8)),$AN$8-SQRT((1-AW888)*($AN$8-$AL$8)*($AN$8-$AM$8))),$AM$8)</f>
        <v>0.982304671691005</v>
      </c>
      <c r="AO888" s="0" t="n">
        <f aca="false">IFERROR(IF(AX888&lt;($AM$9-$AL$9)/($AN$9-$AL$9),$AL$9+SQRT(AX888*($AN$9-$AL$9)*($AM$9-$AL$9)),$AN$9-SQRT((1-AX888)*($AN$9-$AL$9)*($AN$9-$AM$9))),$AM$9)</f>
        <v>1.38129009520479</v>
      </c>
      <c r="AP888" s="0" t="n">
        <f aca="false">IFERROR(IF(AY888&lt;($AM$10-$AL$10)/($AN$10-$AL$10),$AL$10+SQRT(AY888*($AN$10-$AL$10)*($AM$10-$AL$10)),$AN$10-SQRT((1-AY888)*($AN$10-$AL$10)*($AN$10-$AM$10))),$AM$10)</f>
        <v>0.753311830419744</v>
      </c>
      <c r="AQ888" s="0" t="n">
        <f aca="false">IFERROR(IF(AZ888&lt;($AM$11-$AL$11)/($AN$11-$AL$11),$AL$11+SQRT(AZ888*($AN$11-$AL$11)*($AM$11-$AL$11)),$AN$11-SQRT((1-AZ888)*($AN$11-$AL$11)*($AN$11-$AM$11))),$AM$11)</f>
        <v>0.941694891718204</v>
      </c>
      <c r="AR888" s="0" t="n">
        <f aca="false">SUMPRODUCT((B24:B31&lt;=$B$6)*(C24:C31*AM888+D24:D31*AO888*$B$8*AQ888)/(1+AL888/100)^B24:B31)+C32*AM888*AP888/(1+AL888/100)^$B$6</f>
        <v>8815391.12086206</v>
      </c>
      <c r="AS888" s="0" t="n">
        <f aca="false">SUMPRODUCT((K24:K26&lt;=$B$6)*(L24:L26*AN888+M24:M26*AO888*$B$8*AQ888)/(1+AL888/100)^K24:K26)+L27*AN888*AP888/(1+AL888/100)^$B$6</f>
        <v>8098296.08677526</v>
      </c>
      <c r="AT888" s="0" t="n">
        <f aca="false">AS888-AR888</f>
        <v>-717095.034086802</v>
      </c>
      <c r="AU888" s="0" t="n">
        <f aca="true">RAND()</f>
        <v>0.057774395734506</v>
      </c>
      <c r="AV888" s="0" t="n">
        <f aca="true">RAND()</f>
        <v>0.271075870725221</v>
      </c>
      <c r="AW888" s="0" t="n">
        <f aca="true">RAND()</f>
        <v>0.369277703559613</v>
      </c>
      <c r="AX888" s="0" t="n">
        <f aca="true">RAND()</f>
        <v>0.744798702472203</v>
      </c>
      <c r="AY888" s="0" t="n">
        <f aca="true">RAND()</f>
        <v>0.256667533722404</v>
      </c>
      <c r="AZ888" s="0" t="n">
        <f aca="true">RAND()</f>
        <v>0.986124548360196</v>
      </c>
    </row>
    <row r="889" customFormat="false" ht="15" hidden="false" customHeight="false" outlineLevel="0" collapsed="false">
      <c r="AK889" s="0" t="n">
        <v>876</v>
      </c>
      <c r="AL889" s="0" t="n">
        <f aca="false">IFERROR(IF(AU889&lt;($AM$6-$AL$6)/($AN$6-$AL$6),$AL$6+SQRT(AU889*($AN$6-$AL$6)*($AM$6-$AL$6)),$AN$6-SQRT((1-AU889)*($AN$6-$AL$6)*($AN$6-$AM$6))),$AM$6)</f>
        <v>2.9988690036529</v>
      </c>
      <c r="AM889" s="0" t="n">
        <f aca="false">IFERROR(IF(AV889&lt;($AM$7-$AL$7)/($AN$7-$AL$7),$AL$7+SQRT(AV889*($AN$7-$AL$7)*($AM$7-$AL$7)),$AN$7-SQRT((1-AV889)*($AN$7-$AL$7)*($AN$7-$AM$7))),$AM$7)</f>
        <v>1.04125890038893</v>
      </c>
      <c r="AN889" s="0" t="n">
        <f aca="false">IFERROR(IF(AW889&lt;($AM$8-$AL$8)/($AN$8-$AL$8),$AL$8+SQRT(AW889*($AN$8-$AL$8)*($AM$8-$AL$8)),$AN$8-SQRT((1-AW889)*($AN$8-$AL$8)*($AN$8-$AM$8))),$AM$8)</f>
        <v>0.92834047375657</v>
      </c>
      <c r="AO889" s="0" t="n">
        <f aca="false">IFERROR(IF(AX889&lt;($AM$9-$AL$9)/($AN$9-$AL$9),$AL$9+SQRT(AX889*($AN$9-$AL$9)*($AM$9-$AL$9)),$AN$9-SQRT((1-AX889)*($AN$9-$AL$9)*($AN$9-$AM$9))),$AM$9)</f>
        <v>1.03149654571547</v>
      </c>
      <c r="AP889" s="0" t="n">
        <f aca="false">IFERROR(IF(AY889&lt;($AM$10-$AL$10)/($AN$10-$AL$10),$AL$10+SQRT(AY889*($AN$10-$AL$10)*($AM$10-$AL$10)),$AN$10-SQRT((1-AY889)*($AN$10-$AL$10)*($AN$10-$AM$10))),$AM$10)</f>
        <v>0.923241196213084</v>
      </c>
      <c r="AQ889" s="0" t="n">
        <f aca="false">IFERROR(IF(AZ889&lt;($AM$11-$AL$11)/($AN$11-$AL$11),$AL$11+SQRT(AZ889*($AN$11-$AL$11)*($AM$11-$AL$11)),$AN$11-SQRT((1-AZ889)*($AN$11-$AL$11)*($AN$11-$AM$11))),$AM$11)</f>
        <v>0.899198169935164</v>
      </c>
      <c r="AR889" s="0" t="n">
        <f aca="false">SUMPRODUCT((B24:B31&lt;=$B$6)*(C24:C31*AM889+D24:D31*AO889*$B$8*AQ889)/(1+AL889/100)^B24:B31)+C32*AM889*AP889/(1+AL889/100)^$B$6</f>
        <v>9147208.48472039</v>
      </c>
      <c r="AS889" s="0" t="n">
        <f aca="false">SUMPRODUCT((K24:K26&lt;=$B$6)*(L24:L26*AN889+M24:M26*AO889*$B$8*AQ889)/(1+AL889/100)^K24:K26)+L27*AN889*AP889/(1+AL889/100)^$B$6</f>
        <v>7514899.87266038</v>
      </c>
      <c r="AT889" s="0" t="n">
        <f aca="false">AS889-AR889</f>
        <v>-1632308.61206001</v>
      </c>
      <c r="AU889" s="0" t="n">
        <f aca="true">RAND()</f>
        <v>0.199547857291706</v>
      </c>
      <c r="AV889" s="0" t="n">
        <f aca="true">RAND()</f>
        <v>0.612685807405873</v>
      </c>
      <c r="AW889" s="0" t="n">
        <f aca="true">RAND()</f>
        <v>0.18301419115623</v>
      </c>
      <c r="AX889" s="0" t="n">
        <f aca="true">RAND()</f>
        <v>0.374667372692627</v>
      </c>
      <c r="AY889" s="0" t="n">
        <f aca="true">RAND()</f>
        <v>0.716532440687529</v>
      </c>
      <c r="AZ889" s="0" t="n">
        <f aca="true">RAND()</f>
        <v>0.958526494104408</v>
      </c>
    </row>
    <row r="890" customFormat="false" ht="15" hidden="false" customHeight="false" outlineLevel="0" collapsed="false">
      <c r="AK890" s="0" t="n">
        <v>877</v>
      </c>
      <c r="AL890" s="0" t="n">
        <f aca="false">IFERROR(IF(AU890&lt;($AM$6-$AL$6)/($AN$6-$AL$6),$AL$6+SQRT(AU890*($AN$6-$AL$6)*($AM$6-$AL$6)),$AN$6-SQRT((1-AU890)*($AN$6-$AL$6)*($AN$6-$AM$6))),$AM$6)</f>
        <v>4.94389164899911</v>
      </c>
      <c r="AM890" s="0" t="n">
        <f aca="false">IFERROR(IF(AV890&lt;($AM$7-$AL$7)/($AN$7-$AL$7),$AL$7+SQRT(AV890*($AN$7-$AL$7)*($AM$7-$AL$7)),$AN$7-SQRT((1-AV890)*($AN$7-$AL$7)*($AN$7-$AM$7))),$AM$7)</f>
        <v>1.0294898827666</v>
      </c>
      <c r="AN890" s="0" t="n">
        <f aca="false">IFERROR(IF(AW890&lt;($AM$8-$AL$8)/($AN$8-$AL$8),$AL$8+SQRT(AW890*($AN$8-$AL$8)*($AM$8-$AL$8)),$AN$8-SQRT((1-AW890)*($AN$8-$AL$8)*($AN$8-$AM$8))),$AM$8)</f>
        <v>1.06166483983544</v>
      </c>
      <c r="AO890" s="0" t="n">
        <f aca="false">IFERROR(IF(AX890&lt;($AM$9-$AL$9)/($AN$9-$AL$9),$AL$9+SQRT(AX890*($AN$9-$AL$9)*($AM$9-$AL$9)),$AN$9-SQRT((1-AX890)*($AN$9-$AL$9)*($AN$9-$AM$9))),$AM$9)</f>
        <v>1.37075682368404</v>
      </c>
      <c r="AP890" s="0" t="n">
        <f aca="false">IFERROR(IF(AY890&lt;($AM$10-$AL$10)/($AN$10-$AL$10),$AL$10+SQRT(AY890*($AN$10-$AL$10)*($AM$10-$AL$10)),$AN$10-SQRT((1-AY890)*($AN$10-$AL$10)*($AN$10-$AM$10))),$AM$10)</f>
        <v>0.88607298371</v>
      </c>
      <c r="AQ890" s="0" t="n">
        <f aca="false">IFERROR(IF(AZ890&lt;($AM$11-$AL$11)/($AN$11-$AL$11),$AL$11+SQRT(AZ890*($AN$11-$AL$11)*($AM$11-$AL$11)),$AN$11-SQRT((1-AZ890)*($AN$11-$AL$11)*($AN$11-$AM$11))),$AM$11)</f>
        <v>0.52008789968404</v>
      </c>
      <c r="AR890" s="0" t="n">
        <f aca="false">SUMPRODUCT((B24:B31&lt;=$B$6)*(C24:C31*AM890+D24:D31*AO890*$B$8*AQ890)/(1+AL890/100)^B24:B31)+C32*AM890*AP890/(1+AL890/100)^$B$6</f>
        <v>8113916.30640009</v>
      </c>
      <c r="AS890" s="0" t="n">
        <f aca="false">SUMPRODUCT((K24:K26&lt;=$B$6)*(L24:L26*AN890+M24:M26*AO890*$B$8*AQ890)/(1+AL890/100)^K24:K26)+L27*AN890*AP890/(1+AL890/100)^$B$6</f>
        <v>8771038.36119684</v>
      </c>
      <c r="AT890" s="0" t="n">
        <f aca="false">AS890-AR890</f>
        <v>657122.054796758</v>
      </c>
      <c r="AU890" s="0" t="n">
        <f aca="true">RAND()</f>
        <v>0.78862092244722</v>
      </c>
      <c r="AV890" s="0" t="n">
        <f aca="true">RAND()</f>
        <v>0.567780339535226</v>
      </c>
      <c r="AW890" s="0" t="n">
        <f aca="true">RAND()</f>
        <v>0.684709932851473</v>
      </c>
      <c r="AX890" s="0" t="n">
        <f aca="true">RAND()</f>
        <v>0.736035350039871</v>
      </c>
      <c r="AY890" s="0" t="n">
        <f aca="true">RAND()</f>
        <v>0.596209395002969</v>
      </c>
      <c r="AZ890" s="0" t="n">
        <f aca="true">RAND()</f>
        <v>0.197708912601354</v>
      </c>
    </row>
    <row r="891" customFormat="false" ht="15" hidden="false" customHeight="false" outlineLevel="0" collapsed="false">
      <c r="AK891" s="0" t="n">
        <v>878</v>
      </c>
      <c r="AL891" s="0" t="n">
        <f aca="false">IFERROR(IF(AU891&lt;($AM$6-$AL$6)/($AN$6-$AL$6),$AL$6+SQRT(AU891*($AN$6-$AL$6)*($AM$6-$AL$6)),$AN$6-SQRT((1-AU891)*($AN$6-$AL$6)*($AN$6-$AM$6))),$AM$6)</f>
        <v>2.19491275789024</v>
      </c>
      <c r="AM891" s="0" t="n">
        <f aca="false">IFERROR(IF(AV891&lt;($AM$7-$AL$7)/($AN$7-$AL$7),$AL$7+SQRT(AV891*($AN$7-$AL$7)*($AM$7-$AL$7)),$AN$7-SQRT((1-AV891)*($AN$7-$AL$7)*($AN$7-$AM$7))),$AM$7)</f>
        <v>0.962522212007091</v>
      </c>
      <c r="AN891" s="0" t="n">
        <f aca="false">IFERROR(IF(AW891&lt;($AM$8-$AL$8)/($AN$8-$AL$8),$AL$8+SQRT(AW891*($AN$8-$AL$8)*($AM$8-$AL$8)),$AN$8-SQRT((1-AW891)*($AN$8-$AL$8)*($AN$8-$AM$8))),$AM$8)</f>
        <v>0.983569658965203</v>
      </c>
      <c r="AO891" s="0" t="n">
        <f aca="false">IFERROR(IF(AX891&lt;($AM$9-$AL$9)/($AN$9-$AL$9),$AL$9+SQRT(AX891*($AN$9-$AL$9)*($AM$9-$AL$9)),$AN$9-SQRT((1-AX891)*($AN$9-$AL$9)*($AN$9-$AM$9))),$AM$9)</f>
        <v>0.8634858090886</v>
      </c>
      <c r="AP891" s="0" t="n">
        <f aca="false">IFERROR(IF(AY891&lt;($AM$10-$AL$10)/($AN$10-$AL$10),$AL$10+SQRT(AY891*($AN$10-$AL$10)*($AM$10-$AL$10)),$AN$10-SQRT((1-AY891)*($AN$10-$AL$10)*($AN$10-$AM$10))),$AM$10)</f>
        <v>0.749105548482006</v>
      </c>
      <c r="AQ891" s="0" t="n">
        <f aca="false">IFERROR(IF(AZ891&lt;($AM$11-$AL$11)/($AN$11-$AL$11),$AL$11+SQRT(AZ891*($AN$11-$AL$11)*($AM$11-$AL$11)),$AN$11-SQRT((1-AZ891)*($AN$11-$AL$11)*($AN$11-$AM$11))),$AM$11)</f>
        <v>0.481321365156325</v>
      </c>
      <c r="AR891" s="0" t="n">
        <f aca="false">SUMPRODUCT((B24:B31&lt;=$B$6)*(C24:C31*AM891+D24:D31*AO891*$B$8*AQ891)/(1+AL891/100)^B24:B31)+C32*AM891*AP891/(1+AL891/100)^$B$6</f>
        <v>8764607.43273478</v>
      </c>
      <c r="AS891" s="0" t="n">
        <f aca="false">SUMPRODUCT((K24:K26&lt;=$B$6)*(L24:L26*AN891+M24:M26*AO891*$B$8*AQ891)/(1+AL891/100)^K24:K26)+L27*AN891*AP891/(1+AL891/100)^$B$6</f>
        <v>7957181.74089736</v>
      </c>
      <c r="AT891" s="0" t="n">
        <f aca="false">AS891-AR891</f>
        <v>-807425.691837418</v>
      </c>
      <c r="AU891" s="0" t="n">
        <f aca="true">RAND()</f>
        <v>0.00759819663767605</v>
      </c>
      <c r="AV891" s="0" t="n">
        <f aca="true">RAND()</f>
        <v>0.293482993285308</v>
      </c>
      <c r="AW891" s="0" t="n">
        <f aca="true">RAND()</f>
        <v>0.374420218806676</v>
      </c>
      <c r="AX891" s="0" t="n">
        <f aca="true">RAND()</f>
        <v>0.176162577878392</v>
      </c>
      <c r="AY891" s="0" t="n">
        <f aca="true">RAND()</f>
        <v>0.248214297138085</v>
      </c>
      <c r="AZ891" s="0" t="n">
        <f aca="true">RAND()</f>
        <v>0.134193622294503</v>
      </c>
    </row>
    <row r="892" customFormat="false" ht="15" hidden="false" customHeight="false" outlineLevel="0" collapsed="false">
      <c r="AK892" s="0" t="n">
        <v>879</v>
      </c>
      <c r="AL892" s="0" t="n">
        <f aca="false">IFERROR(IF(AU892&lt;($AM$6-$AL$6)/($AN$6-$AL$6),$AL$6+SQRT(AU892*($AN$6-$AL$6)*($AM$6-$AL$6)),$AN$6-SQRT((1-AU892)*($AN$6-$AL$6)*($AN$6-$AM$6))),$AM$6)</f>
        <v>5.55946093941673</v>
      </c>
      <c r="AM892" s="0" t="n">
        <f aca="false">IFERROR(IF(AV892&lt;($AM$7-$AL$7)/($AN$7-$AL$7),$AL$7+SQRT(AV892*($AN$7-$AL$7)*($AM$7-$AL$7)),$AN$7-SQRT((1-AV892)*($AN$7-$AL$7)*($AN$7-$AM$7))),$AM$7)</f>
        <v>0.9633821884781</v>
      </c>
      <c r="AN892" s="0" t="n">
        <f aca="false">IFERROR(IF(AW892&lt;($AM$8-$AL$8)/($AN$8-$AL$8),$AL$8+SQRT(AW892*($AN$8-$AL$8)*($AM$8-$AL$8)),$AN$8-SQRT((1-AW892)*($AN$8-$AL$8)*($AN$8-$AM$8))),$AM$8)</f>
        <v>1.01575315959703</v>
      </c>
      <c r="AO892" s="0" t="n">
        <f aca="false">IFERROR(IF(AX892&lt;($AM$9-$AL$9)/($AN$9-$AL$9),$AL$9+SQRT(AX892*($AN$9-$AL$9)*($AM$9-$AL$9)),$AN$9-SQRT((1-AX892)*($AN$9-$AL$9)*($AN$9-$AM$9))),$AM$9)</f>
        <v>1.38735300071961</v>
      </c>
      <c r="AP892" s="0" t="n">
        <f aca="false">IFERROR(IF(AY892&lt;($AM$10-$AL$10)/($AN$10-$AL$10),$AL$10+SQRT(AY892*($AN$10-$AL$10)*($AM$10-$AL$10)),$AN$10-SQRT((1-AY892)*($AN$10-$AL$10)*($AN$10-$AM$10))),$AM$10)</f>
        <v>0.95416636685851</v>
      </c>
      <c r="AQ892" s="0" t="n">
        <f aca="false">IFERROR(IF(AZ892&lt;($AM$11-$AL$11)/($AN$11-$AL$11),$AL$11+SQRT(AZ892*($AN$11-$AL$11)*($AM$11-$AL$11)),$AN$11-SQRT((1-AZ892)*($AN$11-$AL$11)*($AN$11-$AM$11))),$AM$11)</f>
        <v>0.66639155651942</v>
      </c>
      <c r="AR892" s="0" t="n">
        <f aca="false">SUMPRODUCT((B24:B31&lt;=$B$6)*(C24:C31*AM892+D24:D31*AO892*$B$8*AQ892)/(1+AL892/100)^B24:B31)+C32*AM892*AP892/(1+AL892/100)^$B$6</f>
        <v>7442435.72284836</v>
      </c>
      <c r="AS892" s="0" t="n">
        <f aca="false">SUMPRODUCT((K24:K26&lt;=$B$6)*(L24:L26*AN892+M24:M26*AO892*$B$8*AQ892)/(1+AL892/100)^K24:K26)+L27*AN892*AP892/(1+AL892/100)^$B$6</f>
        <v>8413543.65208689</v>
      </c>
      <c r="AT892" s="0" t="n">
        <f aca="false">AS892-AR892</f>
        <v>971107.929238537</v>
      </c>
      <c r="AU892" s="0" t="n">
        <f aca="true">RAND()</f>
        <v>0.896242360746694</v>
      </c>
      <c r="AV892" s="0" t="n">
        <f aca="true">RAND()</f>
        <v>0.296597105687703</v>
      </c>
      <c r="AW892" s="0" t="n">
        <f aca="true">RAND()</f>
        <v>0.512252602321993</v>
      </c>
      <c r="AX892" s="0" t="n">
        <f aca="true">RAND()</f>
        <v>0.749775769515157</v>
      </c>
      <c r="AY892" s="0" t="n">
        <f aca="true">RAND()</f>
        <v>0.825068355141835</v>
      </c>
      <c r="AZ892" s="0" t="n">
        <f aca="true">RAND()</f>
        <v>0.545736352810061</v>
      </c>
    </row>
    <row r="893" customFormat="false" ht="15" hidden="false" customHeight="false" outlineLevel="0" collapsed="false">
      <c r="AK893" s="0" t="n">
        <v>880</v>
      </c>
      <c r="AL893" s="0" t="n">
        <f aca="false">IFERROR(IF(AU893&lt;($AM$6-$AL$6)/($AN$6-$AL$6),$AL$6+SQRT(AU893*($AN$6-$AL$6)*($AM$6-$AL$6)),$AN$6-SQRT((1-AU893)*($AN$6-$AL$6)*($AN$6-$AM$6))),$AM$6)</f>
        <v>3.38328029300684</v>
      </c>
      <c r="AM893" s="0" t="n">
        <f aca="false">IFERROR(IF(AV893&lt;($AM$7-$AL$7)/($AN$7-$AL$7),$AL$7+SQRT(AV893*($AN$7-$AL$7)*($AM$7-$AL$7)),$AN$7-SQRT((1-AV893)*($AN$7-$AL$7)*($AN$7-$AM$7))),$AM$7)</f>
        <v>0.935830043418995</v>
      </c>
      <c r="AN893" s="0" t="n">
        <f aca="false">IFERROR(IF(AW893&lt;($AM$8-$AL$8)/($AN$8-$AL$8),$AL$8+SQRT(AW893*($AN$8-$AL$8)*($AM$8-$AL$8)),$AN$8-SQRT((1-AW893)*($AN$8-$AL$8)*($AN$8-$AM$8))),$AM$8)</f>
        <v>0.966367603738541</v>
      </c>
      <c r="AO893" s="0" t="n">
        <f aca="false">IFERROR(IF(AX893&lt;($AM$9-$AL$9)/($AN$9-$AL$9),$AL$9+SQRT(AX893*($AN$9-$AL$9)*($AM$9-$AL$9)),$AN$9-SQRT((1-AX893)*($AN$9-$AL$9)*($AN$9-$AM$9))),$AM$9)</f>
        <v>1.30187563734065</v>
      </c>
      <c r="AP893" s="0" t="n">
        <f aca="false">IFERROR(IF(AY893&lt;($AM$10-$AL$10)/($AN$10-$AL$10),$AL$10+SQRT(AY893*($AN$10-$AL$10)*($AM$10-$AL$10)),$AN$10-SQRT((1-AY893)*($AN$10-$AL$10)*($AN$10-$AM$10))),$AM$10)</f>
        <v>0.993963111048453</v>
      </c>
      <c r="AQ893" s="0" t="n">
        <f aca="false">IFERROR(IF(AZ893&lt;($AM$11-$AL$11)/($AN$11-$AL$11),$AL$11+SQRT(AZ893*($AN$11-$AL$11)*($AM$11-$AL$11)),$AN$11-SQRT((1-AZ893)*($AN$11-$AL$11)*($AN$11-$AM$11))),$AM$11)</f>
        <v>0.740769388256028</v>
      </c>
      <c r="AR893" s="0" t="n">
        <f aca="false">SUMPRODUCT((B24:B31&lt;=$B$6)*(C24:C31*AM893+D24:D31*AO893*$B$8*AQ893)/(1+AL893/100)^B24:B31)+C32*AM893*AP893/(1+AL893/100)^$B$6</f>
        <v>8070083.38813563</v>
      </c>
      <c r="AS893" s="0" t="n">
        <f aca="false">SUMPRODUCT((K24:K26&lt;=$B$6)*(L24:L26*AN893+M24:M26*AO893*$B$8*AQ893)/(1+AL893/100)^K24:K26)+L27*AN893*AP893/(1+AL893/100)^$B$6</f>
        <v>7812393.59314257</v>
      </c>
      <c r="AT893" s="0" t="n">
        <f aca="false">AS893-AR893</f>
        <v>-257689.794993055</v>
      </c>
      <c r="AU893" s="0" t="n">
        <f aca="true">RAND()</f>
        <v>0.345966928052366</v>
      </c>
      <c r="AV893" s="0" t="n">
        <f aca="true">RAND()</f>
        <v>0.204997785502288</v>
      </c>
      <c r="AW893" s="0" t="n">
        <f aca="true">RAND()</f>
        <v>0.307535328596714</v>
      </c>
      <c r="AX893" s="0" t="n">
        <f aca="true">RAND()</f>
        <v>0.675081582840988</v>
      </c>
      <c r="AY893" s="0" t="n">
        <f aca="true">RAND()</f>
        <v>0.975998220306667</v>
      </c>
      <c r="AZ893" s="0" t="n">
        <f aca="true">RAND()</f>
        <v>0.725712203815698</v>
      </c>
    </row>
    <row r="894" customFormat="false" ht="15" hidden="false" customHeight="false" outlineLevel="0" collapsed="false">
      <c r="AK894" s="0" t="n">
        <v>881</v>
      </c>
      <c r="AL894" s="0" t="n">
        <f aca="false">IFERROR(IF(AU894&lt;($AM$6-$AL$6)/($AN$6-$AL$6),$AL$6+SQRT(AU894*($AN$6-$AL$6)*($AM$6-$AL$6)),$AN$6-SQRT((1-AU894)*($AN$6-$AL$6)*($AN$6-$AM$6))),$AM$6)</f>
        <v>3.56043028835551</v>
      </c>
      <c r="AM894" s="0" t="n">
        <f aca="false">IFERROR(IF(AV894&lt;($AM$7-$AL$7)/($AN$7-$AL$7),$AL$7+SQRT(AV894*($AN$7-$AL$7)*($AM$7-$AL$7)),$AN$7-SQRT((1-AV894)*($AN$7-$AL$7)*($AN$7-$AM$7))),$AM$7)</f>
        <v>1.04323136679536</v>
      </c>
      <c r="AN894" s="0" t="n">
        <f aca="false">IFERROR(IF(AW894&lt;($AM$8-$AL$8)/($AN$8-$AL$8),$AL$8+SQRT(AW894*($AN$8-$AL$8)*($AM$8-$AL$8)),$AN$8-SQRT((1-AW894)*($AN$8-$AL$8)*($AN$8-$AM$8))),$AM$8)</f>
        <v>1.04446079473995</v>
      </c>
      <c r="AO894" s="0" t="n">
        <f aca="false">IFERROR(IF(AX894&lt;($AM$9-$AL$9)/($AN$9-$AL$9),$AL$9+SQRT(AX894*($AN$9-$AL$9)*($AM$9-$AL$9)),$AN$9-SQRT((1-AX894)*($AN$9-$AL$9)*($AN$9-$AM$9))),$AM$9)</f>
        <v>1.32228165981335</v>
      </c>
      <c r="AP894" s="0" t="n">
        <f aca="false">IFERROR(IF(AY894&lt;($AM$10-$AL$10)/($AN$10-$AL$10),$AL$10+SQRT(AY894*($AN$10-$AL$10)*($AM$10-$AL$10)),$AN$10-SQRT((1-AY894)*($AN$10-$AL$10)*($AN$10-$AM$10))),$AM$10)</f>
        <v>0.760091356197499</v>
      </c>
      <c r="AQ894" s="0" t="n">
        <f aca="false">IFERROR(IF(AZ894&lt;($AM$11-$AL$11)/($AN$11-$AL$11),$AL$11+SQRT(AZ894*($AN$11-$AL$11)*($AM$11-$AL$11)),$AN$11-SQRT((1-AZ894)*($AN$11-$AL$11)*($AN$11-$AM$11))),$AM$11)</f>
        <v>0.869748832871895</v>
      </c>
      <c r="AR894" s="0" t="n">
        <f aca="false">SUMPRODUCT((B24:B31&lt;=$B$6)*(C24:C31*AM894+D24:D31*AO894*$B$8*AQ894)/(1+AL894/100)^B24:B31)+C32*AM894*AP894/(1+AL894/100)^$B$6</f>
        <v>8952771.14709777</v>
      </c>
      <c r="AS894" s="0" t="n">
        <f aca="false">SUMPRODUCT((K24:K26&lt;=$B$6)*(L24:L26*AN894+M24:M26*AO894*$B$8*AQ894)/(1+AL894/100)^K24:K26)+L27*AN894*AP894/(1+AL894/100)^$B$6</f>
        <v>8656738.59976675</v>
      </c>
      <c r="AT894" s="0" t="n">
        <f aca="false">AS894-AR894</f>
        <v>-296032.547331018</v>
      </c>
      <c r="AU894" s="0" t="n">
        <f aca="true">RAND()</f>
        <v>0.408468009936893</v>
      </c>
      <c r="AV894" s="0" t="n">
        <f aca="true">RAND()</f>
        <v>0.619970953979429</v>
      </c>
      <c r="AW894" s="0" t="n">
        <f aca="true">RAND()</f>
        <v>0.624476756453911</v>
      </c>
      <c r="AX894" s="0" t="n">
        <f aca="true">RAND()</f>
        <v>0.6937985675831</v>
      </c>
      <c r="AY894" s="0" t="n">
        <f aca="true">RAND()</f>
        <v>0.270590054274618</v>
      </c>
      <c r="AZ894" s="0" t="n">
        <f aca="true">RAND()</f>
        <v>0.930753605966394</v>
      </c>
    </row>
    <row r="895" customFormat="false" ht="15" hidden="false" customHeight="false" outlineLevel="0" collapsed="false">
      <c r="AK895" s="0" t="n">
        <v>882</v>
      </c>
      <c r="AL895" s="0" t="n">
        <f aca="false">IFERROR(IF(AU895&lt;($AM$6-$AL$6)/($AN$6-$AL$6),$AL$6+SQRT(AU895*($AN$6-$AL$6)*($AM$6-$AL$6)),$AN$6-SQRT((1-AU895)*($AN$6-$AL$6)*($AN$6-$AM$6))),$AM$6)</f>
        <v>4.47581236801116</v>
      </c>
      <c r="AM895" s="0" t="n">
        <f aca="false">IFERROR(IF(AV895&lt;($AM$7-$AL$7)/($AN$7-$AL$7),$AL$7+SQRT(AV895*($AN$7-$AL$7)*($AM$7-$AL$7)),$AN$7-SQRT((1-AV895)*($AN$7-$AL$7)*($AN$7-$AM$7))),$AM$7)</f>
        <v>0.995998502096876</v>
      </c>
      <c r="AN895" s="0" t="n">
        <f aca="false">IFERROR(IF(AW895&lt;($AM$8-$AL$8)/($AN$8-$AL$8),$AL$8+SQRT(AW895*($AN$8-$AL$8)*($AM$8-$AL$8)),$AN$8-SQRT((1-AW895)*($AN$8-$AL$8)*($AN$8-$AM$8))),$AM$8)</f>
        <v>1.19158084355444</v>
      </c>
      <c r="AO895" s="0" t="n">
        <f aca="false">IFERROR(IF(AX895&lt;($AM$9-$AL$9)/($AN$9-$AL$9),$AL$9+SQRT(AX895*($AN$9-$AL$9)*($AM$9-$AL$9)),$AN$9-SQRT((1-AX895)*($AN$9-$AL$9)*($AN$9-$AM$9))),$AM$9)</f>
        <v>1.54964457350162</v>
      </c>
      <c r="AP895" s="0" t="n">
        <f aca="false">IFERROR(IF(AY895&lt;($AM$10-$AL$10)/($AN$10-$AL$10),$AL$10+SQRT(AY895*($AN$10-$AL$10)*($AM$10-$AL$10)),$AN$10-SQRT((1-AY895)*($AN$10-$AL$10)*($AN$10-$AM$10))),$AM$10)</f>
        <v>0.987100533458099</v>
      </c>
      <c r="AQ895" s="0" t="n">
        <f aca="false">IFERROR(IF(AZ895&lt;($AM$11-$AL$11)/($AN$11-$AL$11),$AL$11+SQRT(AZ895*($AN$11-$AL$11)*($AM$11-$AL$11)),$AN$11-SQRT((1-AZ895)*($AN$11-$AL$11)*($AN$11-$AM$11))),$AM$11)</f>
        <v>0.623920046853206</v>
      </c>
      <c r="AR895" s="0" t="n">
        <f aca="false">SUMPRODUCT((B24:B31&lt;=$B$6)*(C24:C31*AM895+D24:D31*AO895*$B$8*AQ895)/(1+AL895/100)^B24:B31)+C32*AM895*AP895/(1+AL895/100)^$B$6</f>
        <v>8088371.40187973</v>
      </c>
      <c r="AS895" s="0" t="n">
        <f aca="false">SUMPRODUCT((K24:K26&lt;=$B$6)*(L24:L26*AN895+M24:M26*AO895*$B$8*AQ895)/(1+AL895/100)^K24:K26)+L27*AN895*AP895/(1+AL895/100)^$B$6</f>
        <v>9752734.59703749</v>
      </c>
      <c r="AT895" s="0" t="n">
        <f aca="false">AS895-AR895</f>
        <v>1664363.19515775</v>
      </c>
      <c r="AU895" s="0" t="n">
        <f aca="true">RAND()</f>
        <v>0.681423839925729</v>
      </c>
      <c r="AV895" s="0" t="n">
        <f aca="true">RAND()</f>
        <v>0.4268379202691</v>
      </c>
      <c r="AW895" s="0" t="n">
        <f aca="true">RAND()</f>
        <v>0.969664019201682</v>
      </c>
      <c r="AX895" s="0" t="n">
        <f aca="true">RAND()</f>
        <v>0.864786659882309</v>
      </c>
      <c r="AY895" s="0" t="n">
        <f aca="true">RAND()</f>
        <v>0.94906771878066</v>
      </c>
      <c r="AZ895" s="0" t="n">
        <f aca="true">RAND()</f>
        <v>0.428262027564828</v>
      </c>
    </row>
    <row r="896" customFormat="false" ht="15" hidden="false" customHeight="false" outlineLevel="0" collapsed="false">
      <c r="AK896" s="0" t="n">
        <v>883</v>
      </c>
      <c r="AL896" s="0" t="n">
        <f aca="false">IFERROR(IF(AU896&lt;($AM$6-$AL$6)/($AN$6-$AL$6),$AL$6+SQRT(AU896*($AN$6-$AL$6)*($AM$6-$AL$6)),$AN$6-SQRT((1-AU896)*($AN$6-$AL$6)*($AN$6-$AM$6))),$AM$6)</f>
        <v>5.30471091889751</v>
      </c>
      <c r="AM896" s="0" t="n">
        <f aca="false">IFERROR(IF(AV896&lt;($AM$7-$AL$7)/($AN$7-$AL$7),$AL$7+SQRT(AV896*($AN$7-$AL$7)*($AM$7-$AL$7)),$AN$7-SQRT((1-AV896)*($AN$7-$AL$7)*($AN$7-$AM$7))),$AM$7)</f>
        <v>0.944163175137996</v>
      </c>
      <c r="AN896" s="0" t="n">
        <f aca="false">IFERROR(IF(AW896&lt;($AM$8-$AL$8)/($AN$8-$AL$8),$AL$8+SQRT(AW896*($AN$8-$AL$8)*($AM$8-$AL$8)),$AN$8-SQRT((1-AW896)*($AN$8-$AL$8)*($AN$8-$AM$8))),$AM$8)</f>
        <v>1.02939320902502</v>
      </c>
      <c r="AO896" s="0" t="n">
        <f aca="false">IFERROR(IF(AX896&lt;($AM$9-$AL$9)/($AN$9-$AL$9),$AL$9+SQRT(AX896*($AN$9-$AL$9)*($AM$9-$AL$9)),$AN$9-SQRT((1-AX896)*($AN$9-$AL$9)*($AN$9-$AM$9))),$AM$9)</f>
        <v>1.27599994764592</v>
      </c>
      <c r="AP896" s="0" t="n">
        <f aca="false">IFERROR(IF(AY896&lt;($AM$10-$AL$10)/($AN$10-$AL$10),$AL$10+SQRT(AY896*($AN$10-$AL$10)*($AM$10-$AL$10)),$AN$10-SQRT((1-AY896)*($AN$10-$AL$10)*($AN$10-$AM$10))),$AM$10)</f>
        <v>0.888884951691634</v>
      </c>
      <c r="AQ896" s="0" t="n">
        <f aca="false">IFERROR(IF(AZ896&lt;($AM$11-$AL$11)/($AN$11-$AL$11),$AL$11+SQRT(AZ896*($AN$11-$AL$11)*($AM$11-$AL$11)),$AN$11-SQRT((1-AZ896)*($AN$11-$AL$11)*($AN$11-$AM$11))),$AM$11)</f>
        <v>0.934052944623376</v>
      </c>
      <c r="AR896" s="0" t="n">
        <f aca="false">SUMPRODUCT((B24:B31&lt;=$B$6)*(C24:C31*AM896+D24:D31*AO896*$B$8*AQ896)/(1+AL896/100)^B24:B31)+C32*AM896*AP896/(1+AL896/100)^$B$6</f>
        <v>7443734.76414039</v>
      </c>
      <c r="AS896" s="0" t="n">
        <f aca="false">SUMPRODUCT((K24:K26&lt;=$B$6)*(L24:L26*AN896+M24:M26*AO896*$B$8*AQ896)/(1+AL896/100)^K24:K26)+L27*AN896*AP896/(1+AL896/100)^$B$6</f>
        <v>8559298.73116176</v>
      </c>
      <c r="AT896" s="0" t="n">
        <f aca="false">AS896-AR896</f>
        <v>1115563.96702137</v>
      </c>
      <c r="AU896" s="0" t="n">
        <f aca="true">RAND()</f>
        <v>0.856299746574734</v>
      </c>
      <c r="AV896" s="0" t="n">
        <f aca="true">RAND()</f>
        <v>0.230922456287426</v>
      </c>
      <c r="AW896" s="0" t="n">
        <f aca="true">RAND()</f>
        <v>0.567401278006401</v>
      </c>
      <c r="AX896" s="0" t="n">
        <f aca="true">RAND()</f>
        <v>0.650549282794196</v>
      </c>
      <c r="AY896" s="0" t="n">
        <f aca="true">RAND()</f>
        <v>0.604926022608819</v>
      </c>
      <c r="AZ896" s="0" t="n">
        <f aca="true">RAND()</f>
        <v>0.982248921988377</v>
      </c>
    </row>
    <row r="897" customFormat="false" ht="15" hidden="false" customHeight="false" outlineLevel="0" collapsed="false">
      <c r="AK897" s="0" t="n">
        <v>884</v>
      </c>
      <c r="AL897" s="0" t="n">
        <f aca="false">IFERROR(IF(AU897&lt;($AM$6-$AL$6)/($AN$6-$AL$6),$AL$6+SQRT(AU897*($AN$6-$AL$6)*($AM$6-$AL$6)),$AN$6-SQRT((1-AU897)*($AN$6-$AL$6)*($AN$6-$AM$6))),$AM$6)</f>
        <v>4.36640717321046</v>
      </c>
      <c r="AM897" s="0" t="n">
        <f aca="false">IFERROR(IF(AV897&lt;($AM$7-$AL$7)/($AN$7-$AL$7),$AL$7+SQRT(AV897*($AN$7-$AL$7)*($AM$7-$AL$7)),$AN$7-SQRT((1-AV897)*($AN$7-$AL$7)*($AN$7-$AM$7))),$AM$7)</f>
        <v>1.02075131446721</v>
      </c>
      <c r="AN897" s="0" t="n">
        <f aca="false">IFERROR(IF(AW897&lt;($AM$8-$AL$8)/($AN$8-$AL$8),$AL$8+SQRT(AW897*($AN$8-$AL$8)*($AM$8-$AL$8)),$AN$8-SQRT((1-AW897)*($AN$8-$AL$8)*($AN$8-$AM$8))),$AM$8)</f>
        <v>0.949342677868232</v>
      </c>
      <c r="AO897" s="0" t="n">
        <f aca="false">IFERROR(IF(AX897&lt;($AM$9-$AL$9)/($AN$9-$AL$9),$AL$9+SQRT(AX897*($AN$9-$AL$9)*($AM$9-$AL$9)),$AN$9-SQRT((1-AX897)*($AN$9-$AL$9)*($AN$9-$AM$9))),$AM$9)</f>
        <v>1.35923833597772</v>
      </c>
      <c r="AP897" s="0" t="n">
        <f aca="false">IFERROR(IF(AY897&lt;($AM$10-$AL$10)/($AN$10-$AL$10),$AL$10+SQRT(AY897*($AN$10-$AL$10)*($AM$10-$AL$10)),$AN$10-SQRT((1-AY897)*($AN$10-$AL$10)*($AN$10-$AM$10))),$AM$10)</f>
        <v>0.892070634022745</v>
      </c>
      <c r="AQ897" s="0" t="n">
        <f aca="false">IFERROR(IF(AZ897&lt;($AM$11-$AL$11)/($AN$11-$AL$11),$AL$11+SQRT(AZ897*($AN$11-$AL$11)*($AM$11-$AL$11)),$AN$11-SQRT((1-AZ897)*($AN$11-$AL$11)*($AN$11-$AM$11))),$AM$11)</f>
        <v>0.576279982359714</v>
      </c>
      <c r="AR897" s="0" t="n">
        <f aca="false">SUMPRODUCT((B24:B31&lt;=$B$6)*(C24:C31*AM897+D24:D31*AO897*$B$8*AQ897)/(1+AL897/100)^B24:B31)+C32*AM897*AP897/(1+AL897/100)^$B$6</f>
        <v>8288998.74438677</v>
      </c>
      <c r="AS897" s="0" t="n">
        <f aca="false">SUMPRODUCT((K24:K26&lt;=$B$6)*(L24:L26*AN897+M24:M26*AO897*$B$8*AQ897)/(1+AL897/100)^K24:K26)+L27*AN897*AP897/(1+AL897/100)^$B$6</f>
        <v>7814650.56820772</v>
      </c>
      <c r="AT897" s="0" t="n">
        <f aca="false">AS897-AR897</f>
        <v>-474348.176179052</v>
      </c>
      <c r="AU897" s="0" t="n">
        <f aca="true">RAND()</f>
        <v>0.653209441134135</v>
      </c>
      <c r="AV897" s="0" t="n">
        <f aca="true">RAND()</f>
        <v>0.532844801613239</v>
      </c>
      <c r="AW897" s="0" t="n">
        <f aca="true">RAND()</f>
        <v>0.247813727031715</v>
      </c>
      <c r="AX897" s="0" t="n">
        <f aca="true">RAND()</f>
        <v>0.726282993279603</v>
      </c>
      <c r="AY897" s="0" t="n">
        <f aca="true">RAND()</f>
        <v>0.61487752825199</v>
      </c>
      <c r="AZ897" s="0" t="n">
        <f aca="true">RAND()</f>
        <v>0.311553586337485</v>
      </c>
    </row>
    <row r="898" customFormat="false" ht="15" hidden="false" customHeight="false" outlineLevel="0" collapsed="false">
      <c r="AK898" s="0" t="n">
        <v>885</v>
      </c>
      <c r="AL898" s="0" t="n">
        <f aca="false">IFERROR(IF(AU898&lt;($AM$6-$AL$6)/($AN$6-$AL$6),$AL$6+SQRT(AU898*($AN$6-$AL$6)*($AM$6-$AL$6)),$AN$6-SQRT((1-AU898)*($AN$6-$AL$6)*($AN$6-$AM$6))),$AM$6)</f>
        <v>4.04165100491556</v>
      </c>
      <c r="AM898" s="0" t="n">
        <f aca="false">IFERROR(IF(AV898&lt;($AM$7-$AL$7)/($AN$7-$AL$7),$AL$7+SQRT(AV898*($AN$7-$AL$7)*($AM$7-$AL$7)),$AN$7-SQRT((1-AV898)*($AN$7-$AL$7)*($AN$7-$AM$7))),$AM$7)</f>
        <v>1.1021237239565</v>
      </c>
      <c r="AN898" s="0" t="n">
        <f aca="false">IFERROR(IF(AW898&lt;($AM$8-$AL$8)/($AN$8-$AL$8),$AL$8+SQRT(AW898*($AN$8-$AL$8)*($AM$8-$AL$8)),$AN$8-SQRT((1-AW898)*($AN$8-$AL$8)*($AN$8-$AM$8))),$AM$8)</f>
        <v>1.03011259503891</v>
      </c>
      <c r="AO898" s="0" t="n">
        <f aca="false">IFERROR(IF(AX898&lt;($AM$9-$AL$9)/($AN$9-$AL$9),$AL$9+SQRT(AX898*($AN$9-$AL$9)*($AM$9-$AL$9)),$AN$9-SQRT((1-AX898)*($AN$9-$AL$9)*($AN$9-$AM$9))),$AM$9)</f>
        <v>0.937601764968553</v>
      </c>
      <c r="AP898" s="0" t="n">
        <f aca="false">IFERROR(IF(AY898&lt;($AM$10-$AL$10)/($AN$10-$AL$10),$AL$10+SQRT(AY898*($AN$10-$AL$10)*($AM$10-$AL$10)),$AN$10-SQRT((1-AY898)*($AN$10-$AL$10)*($AN$10-$AM$10))),$AM$10)</f>
        <v>0.618980807651708</v>
      </c>
      <c r="AQ898" s="0" t="n">
        <f aca="false">IFERROR(IF(AZ898&lt;($AM$11-$AL$11)/($AN$11-$AL$11),$AL$11+SQRT(AZ898*($AN$11-$AL$11)*($AM$11-$AL$11)),$AN$11-SQRT((1-AZ898)*($AN$11-$AL$11)*($AN$11-$AM$11))),$AM$11)</f>
        <v>0.668323418562341</v>
      </c>
      <c r="AR898" s="0" t="n">
        <f aca="false">SUMPRODUCT((B24:B31&lt;=$B$6)*(C24:C31*AM898+D24:D31*AO898*$B$8*AQ898)/(1+AL898/100)^B24:B31)+C32*AM898*AP898/(1+AL898/100)^$B$6</f>
        <v>9066287.76893532</v>
      </c>
      <c r="AS898" s="0" t="n">
        <f aca="false">SUMPRODUCT((K24:K26&lt;=$B$6)*(L24:L26*AN898+M24:M26*AO898*$B$8*AQ898)/(1+AL898/100)^K24:K26)+L27*AN898*AP898/(1+AL898/100)^$B$6</f>
        <v>8612953.34111899</v>
      </c>
      <c r="AT898" s="0" t="n">
        <f aca="false">AS898-AR898</f>
        <v>-453334.427816331</v>
      </c>
      <c r="AU898" s="0" t="n">
        <f aca="true">RAND()</f>
        <v>0.562408561164144</v>
      </c>
      <c r="AV898" s="0" t="n">
        <f aca="true">RAND()</f>
        <v>0.805623173186721</v>
      </c>
      <c r="AW898" s="0" t="n">
        <f aca="true">RAND()</f>
        <v>0.570218036795346</v>
      </c>
      <c r="AX898" s="0" t="n">
        <f aca="true">RAND()</f>
        <v>0.255327072938124</v>
      </c>
      <c r="AY898" s="0" t="n">
        <f aca="true">RAND()</f>
        <v>0.0566257303578108</v>
      </c>
      <c r="AZ898" s="0" t="n">
        <f aca="true">RAND()</f>
        <v>0.550982225819705</v>
      </c>
    </row>
    <row r="899" customFormat="false" ht="15" hidden="false" customHeight="false" outlineLevel="0" collapsed="false">
      <c r="AK899" s="0" t="n">
        <v>886</v>
      </c>
      <c r="AL899" s="0" t="n">
        <f aca="false">IFERROR(IF(AU899&lt;($AM$6-$AL$6)/($AN$6-$AL$6),$AL$6+SQRT(AU899*($AN$6-$AL$6)*($AM$6-$AL$6)),$AN$6-SQRT((1-AU899)*($AN$6-$AL$6)*($AN$6-$AM$6))),$AM$6)</f>
        <v>4.15412819218654</v>
      </c>
      <c r="AM899" s="0" t="n">
        <f aca="false">IFERROR(IF(AV899&lt;($AM$7-$AL$7)/($AN$7-$AL$7),$AL$7+SQRT(AV899*($AN$7-$AL$7)*($AM$7-$AL$7)),$AN$7-SQRT((1-AV899)*($AN$7-$AL$7)*($AN$7-$AM$7))),$AM$7)</f>
        <v>1.10434137463486</v>
      </c>
      <c r="AN899" s="0" t="n">
        <f aca="false">IFERROR(IF(AW899&lt;($AM$8-$AL$8)/($AN$8-$AL$8),$AL$8+SQRT(AW899*($AN$8-$AL$8)*($AM$8-$AL$8)),$AN$8-SQRT((1-AW899)*($AN$8-$AL$8)*($AN$8-$AM$8))),$AM$8)</f>
        <v>1.02046256117008</v>
      </c>
      <c r="AO899" s="0" t="n">
        <f aca="false">IFERROR(IF(AX899&lt;($AM$9-$AL$9)/($AN$9-$AL$9),$AL$9+SQRT(AX899*($AN$9-$AL$9)*($AM$9-$AL$9)),$AN$9-SQRT((1-AX899)*($AN$9-$AL$9)*($AN$9-$AM$9))),$AM$9)</f>
        <v>1.52199168640432</v>
      </c>
      <c r="AP899" s="0" t="n">
        <f aca="false">IFERROR(IF(AY899&lt;($AM$10-$AL$10)/($AN$10-$AL$10),$AL$10+SQRT(AY899*($AN$10-$AL$10)*($AM$10-$AL$10)),$AN$10-SQRT((1-AY899)*($AN$10-$AL$10)*($AN$10-$AM$10))),$AM$10)</f>
        <v>0.599945517618669</v>
      </c>
      <c r="AQ899" s="0" t="n">
        <f aca="false">IFERROR(IF(AZ899&lt;($AM$11-$AL$11)/($AN$11-$AL$11),$AL$11+SQRT(AZ899*($AN$11-$AL$11)*($AM$11-$AL$11)),$AN$11-SQRT((1-AZ899)*($AN$11-$AL$11)*($AN$11-$AM$11))),$AM$11)</f>
        <v>0.602132852290866</v>
      </c>
      <c r="AR899" s="0" t="n">
        <f aca="false">SUMPRODUCT((B24:B31&lt;=$B$6)*(C24:C31*AM899+D24:D31*AO899*$B$8*AQ899)/(1+AL899/100)^B24:B31)+C32*AM899*AP899/(1+AL899/100)^$B$6</f>
        <v>9110113.92934011</v>
      </c>
      <c r="AS899" s="0" t="n">
        <f aca="false">SUMPRODUCT((K24:K26&lt;=$B$6)*(L24:L26*AN899+M24:M26*AO899*$B$8*AQ899)/(1+AL899/100)^K24:K26)+L27*AN899*AP899/(1+AL899/100)^$B$6</f>
        <v>8575001.42242786</v>
      </c>
      <c r="AT899" s="0" t="n">
        <f aca="false">AS899-AR899</f>
        <v>-535112.506912256</v>
      </c>
      <c r="AU899" s="0" t="n">
        <f aca="true">RAND()</f>
        <v>0.595050682674628</v>
      </c>
      <c r="AV899" s="0" t="n">
        <f aca="true">RAND()</f>
        <v>0.811409465393229</v>
      </c>
      <c r="AW899" s="0" t="n">
        <f aca="true">RAND()</f>
        <v>0.53166723711468</v>
      </c>
      <c r="AX899" s="0" t="n">
        <f aca="true">RAND()</f>
        <v>0.847672034755609</v>
      </c>
      <c r="AY899" s="0" t="n">
        <f aca="true">RAND()</f>
        <v>0.0399564259682551</v>
      </c>
      <c r="AZ899" s="0" t="n">
        <f aca="true">RAND()</f>
        <v>0.372588818095567</v>
      </c>
    </row>
    <row r="900" customFormat="false" ht="15" hidden="false" customHeight="false" outlineLevel="0" collapsed="false">
      <c r="AK900" s="0" t="n">
        <v>887</v>
      </c>
      <c r="AL900" s="0" t="n">
        <f aca="false">IFERROR(IF(AU900&lt;($AM$6-$AL$6)/($AN$6-$AL$6),$AL$6+SQRT(AU900*($AN$6-$AL$6)*($AM$6-$AL$6)),$AN$6-SQRT((1-AU900)*($AN$6-$AL$6)*($AN$6-$AM$6))),$AM$6)</f>
        <v>4.88520976633111</v>
      </c>
      <c r="AM900" s="0" t="n">
        <f aca="false">IFERROR(IF(AV900&lt;($AM$7-$AL$7)/($AN$7-$AL$7),$AL$7+SQRT(AV900*($AN$7-$AL$7)*($AM$7-$AL$7)),$AN$7-SQRT((1-AV900)*($AN$7-$AL$7)*($AN$7-$AM$7))),$AM$7)</f>
        <v>1.16431148363523</v>
      </c>
      <c r="AN900" s="0" t="n">
        <f aca="false">IFERROR(IF(AW900&lt;($AM$8-$AL$8)/($AN$8-$AL$8),$AL$8+SQRT(AW900*($AN$8-$AL$8)*($AM$8-$AL$8)),$AN$8-SQRT((1-AW900)*($AN$8-$AL$8)*($AN$8-$AM$8))),$AM$8)</f>
        <v>1.05422342386227</v>
      </c>
      <c r="AO900" s="0" t="n">
        <f aca="false">IFERROR(IF(AX900&lt;($AM$9-$AL$9)/($AN$9-$AL$9),$AL$9+SQRT(AX900*($AN$9-$AL$9)*($AM$9-$AL$9)),$AN$9-SQRT((1-AX900)*($AN$9-$AL$9)*($AN$9-$AM$9))),$AM$9)</f>
        <v>1.25160601055333</v>
      </c>
      <c r="AP900" s="0" t="n">
        <f aca="false">IFERROR(IF(AY900&lt;($AM$10-$AL$10)/($AN$10-$AL$10),$AL$10+SQRT(AY900*($AN$10-$AL$10)*($AM$10-$AL$10)),$AN$10-SQRT((1-AY900)*($AN$10-$AL$10)*($AN$10-$AM$10))),$AM$10)</f>
        <v>0.662357705847782</v>
      </c>
      <c r="AQ900" s="0" t="n">
        <f aca="false">IFERROR(IF(AZ900&lt;($AM$11-$AL$11)/($AN$11-$AL$11),$AL$11+SQRT(AZ900*($AN$11-$AL$11)*($AM$11-$AL$11)),$AN$11-SQRT((1-AZ900)*($AN$11-$AL$11)*($AN$11-$AM$11))),$AM$11)</f>
        <v>0.377927490079763</v>
      </c>
      <c r="AR900" s="0" t="n">
        <f aca="false">SUMPRODUCT((B24:B31&lt;=$B$6)*(C24:C31*AM900+D24:D31*AO900*$B$8*AQ900)/(1+AL900/100)^B24:B31)+C32*AM900*AP900/(1+AL900/100)^$B$6</f>
        <v>9139458.97822288</v>
      </c>
      <c r="AS900" s="0" t="n">
        <f aca="false">SUMPRODUCT((K24:K26&lt;=$B$6)*(L24:L26*AN900+M24:M26*AO900*$B$8*AQ900)/(1+AL900/100)^K24:K26)+L27*AN900*AP900/(1+AL900/100)^$B$6</f>
        <v>8806398.40292065</v>
      </c>
      <c r="AT900" s="0" t="n">
        <f aca="false">AS900-AR900</f>
        <v>-333060.57530223</v>
      </c>
      <c r="AU900" s="0" t="n">
        <f aca="true">RAND()</f>
        <v>0.776383113378933</v>
      </c>
      <c r="AV900" s="0" t="n">
        <f aca="true">RAND()</f>
        <v>0.934733139228481</v>
      </c>
      <c r="AW900" s="0" t="n">
        <f aca="true">RAND()</f>
        <v>0.659302508762549</v>
      </c>
      <c r="AX900" s="0" t="n">
        <f aca="true">RAND()</f>
        <v>0.626604291040066</v>
      </c>
      <c r="AY900" s="0" t="n">
        <f aca="true">RAND()</f>
        <v>0.10544009859262</v>
      </c>
      <c r="AZ900" s="0" t="n">
        <f aca="true">RAND()</f>
        <v>0.0247865049393126</v>
      </c>
    </row>
    <row r="901" customFormat="false" ht="15" hidden="false" customHeight="false" outlineLevel="0" collapsed="false">
      <c r="AK901" s="0" t="n">
        <v>888</v>
      </c>
      <c r="AL901" s="0" t="n">
        <f aca="false">IFERROR(IF(AU901&lt;($AM$6-$AL$6)/($AN$6-$AL$6),$AL$6+SQRT(AU901*($AN$6-$AL$6)*($AM$6-$AL$6)),$AN$6-SQRT((1-AU901)*($AN$6-$AL$6)*($AN$6-$AM$6))),$AM$6)</f>
        <v>4.07182050987008</v>
      </c>
      <c r="AM901" s="0" t="n">
        <f aca="false">IFERROR(IF(AV901&lt;($AM$7-$AL$7)/($AN$7-$AL$7),$AL$7+SQRT(AV901*($AN$7-$AL$7)*($AM$7-$AL$7)),$AN$7-SQRT((1-AV901)*($AN$7-$AL$7)*($AN$7-$AM$7))),$AM$7)</f>
        <v>1.00720077842869</v>
      </c>
      <c r="AN901" s="0" t="n">
        <f aca="false">IFERROR(IF(AW901&lt;($AM$8-$AL$8)/($AN$8-$AL$8),$AL$8+SQRT(AW901*($AN$8-$AL$8)*($AM$8-$AL$8)),$AN$8-SQRT((1-AW901)*($AN$8-$AL$8)*($AN$8-$AM$8))),$AM$8)</f>
        <v>0.957557060424038</v>
      </c>
      <c r="AO901" s="0" t="n">
        <f aca="false">IFERROR(IF(AX901&lt;($AM$9-$AL$9)/($AN$9-$AL$9),$AL$9+SQRT(AX901*($AN$9-$AL$9)*($AM$9-$AL$9)),$AN$9-SQRT((1-AX901)*($AN$9-$AL$9)*($AN$9-$AM$9))),$AM$9)</f>
        <v>1.42265013343074</v>
      </c>
      <c r="AP901" s="0" t="n">
        <f aca="false">IFERROR(IF(AY901&lt;($AM$10-$AL$10)/($AN$10-$AL$10),$AL$10+SQRT(AY901*($AN$10-$AL$10)*($AM$10-$AL$10)),$AN$10-SQRT((1-AY901)*($AN$10-$AL$10)*($AN$10-$AM$10))),$AM$10)</f>
        <v>0.623398592244838</v>
      </c>
      <c r="AQ901" s="0" t="n">
        <f aca="false">IFERROR(IF(AZ901&lt;($AM$11-$AL$11)/($AN$11-$AL$11),$AL$11+SQRT(AZ901*($AN$11-$AL$11)*($AM$11-$AL$11)),$AN$11-SQRT((1-AZ901)*($AN$11-$AL$11)*($AN$11-$AM$11))),$AM$11)</f>
        <v>0.711121819423386</v>
      </c>
      <c r="AR901" s="0" t="n">
        <f aca="false">SUMPRODUCT((B24:B31&lt;=$B$6)*(C24:C31*AM901+D24:D31*AO901*$B$8*AQ901)/(1+AL901/100)^B24:B31)+C32*AM901*AP901/(1+AL901/100)^$B$6</f>
        <v>8389771.97724091</v>
      </c>
      <c r="AS901" s="0" t="n">
        <f aca="false">SUMPRODUCT((K24:K26&lt;=$B$6)*(L24:L26*AN901+M24:M26*AO901*$B$8*AQ901)/(1+AL901/100)^K24:K26)+L27*AN901*AP901/(1+AL901/100)^$B$6</f>
        <v>8043930.46291456</v>
      </c>
      <c r="AT901" s="0" t="n">
        <f aca="false">AS901-AR901</f>
        <v>-345841.514326347</v>
      </c>
      <c r="AU901" s="0" t="n">
        <f aca="true">RAND()</f>
        <v>0.571288243679125</v>
      </c>
      <c r="AV901" s="0" t="n">
        <f aca="true">RAND()</f>
        <v>0.475987004483267</v>
      </c>
      <c r="AW901" s="0" t="n">
        <f aca="true">RAND()</f>
        <v>0.275824747660709</v>
      </c>
      <c r="AX901" s="0" t="n">
        <f aca="true">RAND()</f>
        <v>0.777778087714975</v>
      </c>
      <c r="AY901" s="0" t="n">
        <f aca="true">RAND()</f>
        <v>0.0609088502720311</v>
      </c>
      <c r="AZ901" s="0" t="n">
        <f aca="true">RAND()</f>
        <v>0.659385293007124</v>
      </c>
    </row>
    <row r="902" customFormat="false" ht="15" hidden="false" customHeight="false" outlineLevel="0" collapsed="false">
      <c r="AK902" s="0" t="n">
        <v>889</v>
      </c>
      <c r="AL902" s="0" t="n">
        <f aca="false">IFERROR(IF(AU902&lt;($AM$6-$AL$6)/($AN$6-$AL$6),$AL$6+SQRT(AU902*($AN$6-$AL$6)*($AM$6-$AL$6)),$AN$6-SQRT((1-AU902)*($AN$6-$AL$6)*($AN$6-$AM$6))),$AM$6)</f>
        <v>6.57170777468894</v>
      </c>
      <c r="AM902" s="0" t="n">
        <f aca="false">IFERROR(IF(AV902&lt;($AM$7-$AL$7)/($AN$7-$AL$7),$AL$7+SQRT(AV902*($AN$7-$AL$7)*($AM$7-$AL$7)),$AN$7-SQRT((1-AV902)*($AN$7-$AL$7)*($AN$7-$AM$7))),$AM$7)</f>
        <v>1.16223648219368</v>
      </c>
      <c r="AN902" s="0" t="n">
        <f aca="false">IFERROR(IF(AW902&lt;($AM$8-$AL$8)/($AN$8-$AL$8),$AL$8+SQRT(AW902*($AN$8-$AL$8)*($AM$8-$AL$8)),$AN$8-SQRT((1-AW902)*($AN$8-$AL$8)*($AN$8-$AM$8))),$AM$8)</f>
        <v>0.917719092559993</v>
      </c>
      <c r="AO902" s="0" t="n">
        <f aca="false">IFERROR(IF(AX902&lt;($AM$9-$AL$9)/($AN$9-$AL$9),$AL$9+SQRT(AX902*($AN$9-$AL$9)*($AM$9-$AL$9)),$AN$9-SQRT((1-AX902)*($AN$9-$AL$9)*($AN$9-$AM$9))),$AM$9)</f>
        <v>1.02385162737882</v>
      </c>
      <c r="AP902" s="0" t="n">
        <f aca="false">IFERROR(IF(AY902&lt;($AM$10-$AL$10)/($AN$10-$AL$10),$AL$10+SQRT(AY902*($AN$10-$AL$10)*($AM$10-$AL$10)),$AN$10-SQRT((1-AY902)*($AN$10-$AL$10)*($AN$10-$AM$10))),$AM$10)</f>
        <v>0.54600510810047</v>
      </c>
      <c r="AQ902" s="0" t="n">
        <f aca="false">IFERROR(IF(AZ902&lt;($AM$11-$AL$11)/($AN$11-$AL$11),$AL$11+SQRT(AZ902*($AN$11-$AL$11)*($AM$11-$AL$11)),$AN$11-SQRT((1-AZ902)*($AN$11-$AL$11)*($AN$11-$AM$11))),$AM$11)</f>
        <v>0.890456120875808</v>
      </c>
      <c r="AR902" s="0" t="n">
        <f aca="false">SUMPRODUCT((B24:B31&lt;=$B$6)*(C24:C31*AM902+D24:D31*AO902*$B$8*AQ902)/(1+AL902/100)^B24:B31)+C32*AM902*AP902/(1+AL902/100)^$B$6</f>
        <v>8603587.90507186</v>
      </c>
      <c r="AS902" s="0" t="n">
        <f aca="false">SUMPRODUCT((K24:K26&lt;=$B$6)*(L24:L26*AN902+M24:M26*AO902*$B$8*AQ902)/(1+AL902/100)^K24:K26)+L27*AN902*AP902/(1+AL902/100)^$B$6</f>
        <v>7764272.13268146</v>
      </c>
      <c r="AT902" s="0" t="n">
        <f aca="false">AS902-AR902</f>
        <v>-839315.772390402</v>
      </c>
      <c r="AU902" s="0" t="n">
        <f aca="true">RAND()</f>
        <v>0.990828288486905</v>
      </c>
      <c r="AV902" s="0" t="n">
        <f aca="true">RAND()</f>
        <v>0.931533910597857</v>
      </c>
      <c r="AW902" s="0" t="n">
        <f aca="true">RAND()</f>
        <v>0.153975386146091</v>
      </c>
      <c r="AX902" s="0" t="n">
        <f aca="true">RAND()</f>
        <v>0.364756236419345</v>
      </c>
      <c r="AY902" s="0" t="n">
        <f aca="true">RAND()</f>
        <v>0.00846587988534377</v>
      </c>
      <c r="AZ902" s="0" t="n">
        <f aca="true">RAND()</f>
        <v>0.951020973658876</v>
      </c>
    </row>
    <row r="903" customFormat="false" ht="15" hidden="false" customHeight="false" outlineLevel="0" collapsed="false">
      <c r="AK903" s="0" t="n">
        <v>890</v>
      </c>
      <c r="AL903" s="0" t="n">
        <f aca="false">IFERROR(IF(AU903&lt;($AM$6-$AL$6)/($AN$6-$AL$6),$AL$6+SQRT(AU903*($AN$6-$AL$6)*($AM$6-$AL$6)),$AN$6-SQRT((1-AU903)*($AN$6-$AL$6)*($AN$6-$AM$6))),$AM$6)</f>
        <v>2.13444428851148</v>
      </c>
      <c r="AM903" s="0" t="n">
        <f aca="false">IFERROR(IF(AV903&lt;($AM$7-$AL$7)/($AN$7-$AL$7),$AL$7+SQRT(AV903*($AN$7-$AL$7)*($AM$7-$AL$7)),$AN$7-SQRT((1-AV903)*($AN$7-$AL$7)*($AN$7-$AM$7))),$AM$7)</f>
        <v>1.16109579320802</v>
      </c>
      <c r="AN903" s="0" t="n">
        <f aca="false">IFERROR(IF(AW903&lt;($AM$8-$AL$8)/($AN$8-$AL$8),$AL$8+SQRT(AW903*($AN$8-$AL$8)*($AM$8-$AL$8)),$AN$8-SQRT((1-AW903)*($AN$8-$AL$8)*($AN$8-$AM$8))),$AM$8)</f>
        <v>0.902938146791015</v>
      </c>
      <c r="AO903" s="0" t="n">
        <f aca="false">IFERROR(IF(AX903&lt;($AM$9-$AL$9)/($AN$9-$AL$9),$AL$9+SQRT(AX903*($AN$9-$AL$9)*($AM$9-$AL$9)),$AN$9-SQRT((1-AX903)*($AN$9-$AL$9)*($AN$9-$AM$9))),$AM$9)</f>
        <v>1.0850582965576</v>
      </c>
      <c r="AP903" s="0" t="n">
        <f aca="false">IFERROR(IF(AY903&lt;($AM$10-$AL$10)/($AN$10-$AL$10),$AL$10+SQRT(AY903*($AN$10-$AL$10)*($AM$10-$AL$10)),$AN$10-SQRT((1-AY903)*($AN$10-$AL$10)*($AN$10-$AM$10))),$AM$10)</f>
        <v>0.790621148276662</v>
      </c>
      <c r="AQ903" s="0" t="n">
        <f aca="false">IFERROR(IF(AZ903&lt;($AM$11-$AL$11)/($AN$11-$AL$11),$AL$11+SQRT(AZ903*($AN$11-$AL$11)*($AM$11-$AL$11)),$AN$11-SQRT((1-AZ903)*($AN$11-$AL$11)*($AN$11-$AM$11))),$AM$11)</f>
        <v>0.48767257943498</v>
      </c>
      <c r="AR903" s="0" t="n">
        <f aca="false">SUMPRODUCT((B24:B31&lt;=$B$6)*(C24:C31*AM903+D24:D31*AO903*$B$8*AQ903)/(1+AL903/100)^B24:B31)+C32*AM903*AP903/(1+AL903/100)^$B$6</f>
        <v>10617477.9679457</v>
      </c>
      <c r="AS903" s="0" t="n">
        <f aca="false">SUMPRODUCT((K24:K26&lt;=$B$6)*(L24:L26*AN903+M24:M26*AO903*$B$8*AQ903)/(1+AL903/100)^K24:K26)+L27*AN903*AP903/(1+AL903/100)^$B$6</f>
        <v>7277211.65457124</v>
      </c>
      <c r="AT903" s="0" t="n">
        <f aca="false">AS903-AR903</f>
        <v>-3340266.31337442</v>
      </c>
      <c r="AU903" s="0" t="n">
        <f aca="true">RAND()</f>
        <v>0.00361505334267156</v>
      </c>
      <c r="AV903" s="0" t="n">
        <f aca="true">RAND()</f>
        <v>0.929742595686125</v>
      </c>
      <c r="AW903" s="0" t="n">
        <f aca="true">RAND()</f>
        <v>0.117736245164095</v>
      </c>
      <c r="AX903" s="0" t="n">
        <f aca="true">RAND()</f>
        <v>0.441921119534611</v>
      </c>
      <c r="AY903" s="0" t="n">
        <f aca="true">RAND()</f>
        <v>0.337842607302581</v>
      </c>
      <c r="AZ903" s="0" t="n">
        <f aca="true">RAND()</f>
        <v>0.143759171721546</v>
      </c>
    </row>
    <row r="904" customFormat="false" ht="15" hidden="false" customHeight="false" outlineLevel="0" collapsed="false">
      <c r="AK904" s="0" t="n">
        <v>891</v>
      </c>
      <c r="AL904" s="0" t="n">
        <f aca="false">IFERROR(IF(AU904&lt;($AM$6-$AL$6)/($AN$6-$AL$6),$AL$6+SQRT(AU904*($AN$6-$AL$6)*($AM$6-$AL$6)),$AN$6-SQRT((1-AU904)*($AN$6-$AL$6)*($AN$6-$AM$6))),$AM$6)</f>
        <v>3.27231354223329</v>
      </c>
      <c r="AM904" s="0" t="n">
        <f aca="false">IFERROR(IF(AV904&lt;($AM$7-$AL$7)/($AN$7-$AL$7),$AL$7+SQRT(AV904*($AN$7-$AL$7)*($AM$7-$AL$7)),$AN$7-SQRT((1-AV904)*($AN$7-$AL$7)*($AN$7-$AM$7))),$AM$7)</f>
        <v>0.991260392195675</v>
      </c>
      <c r="AN904" s="0" t="n">
        <f aca="false">IFERROR(IF(AW904&lt;($AM$8-$AL$8)/($AN$8-$AL$8),$AL$8+SQRT(AW904*($AN$8-$AL$8)*($AM$8-$AL$8)),$AN$8-SQRT((1-AW904)*($AN$8-$AL$8)*($AN$8-$AM$8))),$AM$8)</f>
        <v>0.981623231622066</v>
      </c>
      <c r="AO904" s="0" t="n">
        <f aca="false">IFERROR(IF(AX904&lt;($AM$9-$AL$9)/($AN$9-$AL$9),$AL$9+SQRT(AX904*($AN$9-$AL$9)*($AM$9-$AL$9)),$AN$9-SQRT((1-AX904)*($AN$9-$AL$9)*($AN$9-$AM$9))),$AM$9)</f>
        <v>1.77121773959575</v>
      </c>
      <c r="AP904" s="0" t="n">
        <f aca="false">IFERROR(IF(AY904&lt;($AM$10-$AL$10)/($AN$10-$AL$10),$AL$10+SQRT(AY904*($AN$10-$AL$10)*($AM$10-$AL$10)),$AN$10-SQRT((1-AY904)*($AN$10-$AL$10)*($AN$10-$AM$10))),$AM$10)</f>
        <v>0.981429119921642</v>
      </c>
      <c r="AQ904" s="0" t="n">
        <f aca="false">IFERROR(IF(AZ904&lt;($AM$11-$AL$11)/($AN$11-$AL$11),$AL$11+SQRT(AZ904*($AN$11-$AL$11)*($AM$11-$AL$11)),$AN$11-SQRT((1-AZ904)*($AN$11-$AL$11)*($AN$11-$AM$11))),$AM$11)</f>
        <v>0.78165585185575</v>
      </c>
      <c r="AR904" s="0" t="n">
        <f aca="false">SUMPRODUCT((B24:B31&lt;=$B$6)*(C24:C31*AM904+D24:D31*AO904*$B$8*AQ904)/(1+AL904/100)^B24:B31)+C32*AM904*AP904/(1+AL904/100)^$B$6</f>
        <v>8713474.82068903</v>
      </c>
      <c r="AS904" s="0" t="n">
        <f aca="false">SUMPRODUCT((K24:K26&lt;=$B$6)*(L24:L26*AN904+M24:M26*AO904*$B$8*AQ904)/(1+AL904/100)^K24:K26)+L27*AN904*AP904/(1+AL904/100)^$B$6</f>
        <v>7976356.93614624</v>
      </c>
      <c r="AT904" s="0" t="n">
        <f aca="false">AS904-AR904</f>
        <v>-737117.884542784</v>
      </c>
      <c r="AU904" s="0" t="n">
        <f aca="true">RAND()</f>
        <v>0.305217683629135</v>
      </c>
      <c r="AV904" s="0" t="n">
        <f aca="true">RAND()</f>
        <v>0.406450418031594</v>
      </c>
      <c r="AW904" s="0" t="n">
        <f aca="true">RAND()</f>
        <v>0.366522202942697</v>
      </c>
      <c r="AX904" s="0" t="n">
        <f aca="true">RAND()</f>
        <v>0.96510578488288</v>
      </c>
      <c r="AY904" s="0" t="n">
        <f aca="true">RAND()</f>
        <v>0.927095990034107</v>
      </c>
      <c r="AZ904" s="0" t="n">
        <f aca="true">RAND()</f>
        <v>0.8054115631476</v>
      </c>
    </row>
    <row r="905" customFormat="false" ht="15" hidden="false" customHeight="false" outlineLevel="0" collapsed="false">
      <c r="AK905" s="0" t="n">
        <v>892</v>
      </c>
      <c r="AL905" s="0" t="n">
        <f aca="false">IFERROR(IF(AU905&lt;($AM$6-$AL$6)/($AN$6-$AL$6),$AL$6+SQRT(AU905*($AN$6-$AL$6)*($AM$6-$AL$6)),$AN$6-SQRT((1-AU905)*($AN$6-$AL$6)*($AN$6-$AM$6))),$AM$6)</f>
        <v>3.64773083427665</v>
      </c>
      <c r="AM905" s="0" t="n">
        <f aca="false">IFERROR(IF(AV905&lt;($AM$7-$AL$7)/($AN$7-$AL$7),$AL$7+SQRT(AV905*($AN$7-$AL$7)*($AM$7-$AL$7)),$AN$7-SQRT((1-AV905)*($AN$7-$AL$7)*($AN$7-$AM$7))),$AM$7)</f>
        <v>0.810260965368154</v>
      </c>
      <c r="AN905" s="0" t="n">
        <f aca="false">IFERROR(IF(AW905&lt;($AM$8-$AL$8)/($AN$8-$AL$8),$AL$8+SQRT(AW905*($AN$8-$AL$8)*($AM$8-$AL$8)),$AN$8-SQRT((1-AW905)*($AN$8-$AL$8)*($AN$8-$AM$8))),$AM$8)</f>
        <v>1.12883087378396</v>
      </c>
      <c r="AO905" s="0" t="n">
        <f aca="false">IFERROR(IF(AX905&lt;($AM$9-$AL$9)/($AN$9-$AL$9),$AL$9+SQRT(AX905*($AN$9-$AL$9)*($AM$9-$AL$9)),$AN$9-SQRT((1-AX905)*($AN$9-$AL$9)*($AN$9-$AM$9))),$AM$9)</f>
        <v>0.710599547134698</v>
      </c>
      <c r="AP905" s="0" t="n">
        <f aca="false">IFERROR(IF(AY905&lt;($AM$10-$AL$10)/($AN$10-$AL$10),$AL$10+SQRT(AY905*($AN$10-$AL$10)*($AM$10-$AL$10)),$AN$10-SQRT((1-AY905)*($AN$10-$AL$10)*($AN$10-$AM$10))),$AM$10)</f>
        <v>0.950366182058275</v>
      </c>
      <c r="AQ905" s="0" t="n">
        <f aca="false">IFERROR(IF(AZ905&lt;($AM$11-$AL$11)/($AN$11-$AL$11),$AL$11+SQRT(AZ905*($AN$11-$AL$11)*($AM$11-$AL$11)),$AN$11-SQRT((1-AZ905)*($AN$11-$AL$11)*($AN$11-$AM$11))),$AM$11)</f>
        <v>0.592144904231827</v>
      </c>
      <c r="AR905" s="0" t="n">
        <f aca="false">SUMPRODUCT((B24:B31&lt;=$B$6)*(C24:C31*AM905+D24:D31*AO905*$B$8*AQ905)/(1+AL905/100)^B24:B31)+C32*AM905*AP905/(1+AL905/100)^$B$6</f>
        <v>6769569.67628958</v>
      </c>
      <c r="AS905" s="0" t="n">
        <f aca="false">SUMPRODUCT((K24:K26&lt;=$B$6)*(L24:L26*AN905+M24:M26*AO905*$B$8*AQ905)/(1+AL905/100)^K24:K26)+L27*AN905*AP905/(1+AL905/100)^$B$6</f>
        <v>9125177.65565608</v>
      </c>
      <c r="AT905" s="0" t="n">
        <f aca="false">AS905-AR905</f>
        <v>2355607.9793665</v>
      </c>
      <c r="AU905" s="0" t="n">
        <f aca="true">RAND()</f>
        <v>0.438114572027023</v>
      </c>
      <c r="AV905" s="0" t="n">
        <f aca="true">RAND()</f>
        <v>0.00116986011429389</v>
      </c>
      <c r="AW905" s="0" t="n">
        <f aca="true">RAND()</f>
        <v>0.869493714240363</v>
      </c>
      <c r="AX905" s="0" t="n">
        <f aca="true">RAND()</f>
        <v>0.0591362256711199</v>
      </c>
      <c r="AY905" s="0" t="n">
        <f aca="true">RAND()</f>
        <v>0.811318791766987</v>
      </c>
      <c r="AZ905" s="0" t="n">
        <f aca="true">RAND()</f>
        <v>0.348361816606625</v>
      </c>
    </row>
    <row r="906" customFormat="false" ht="15" hidden="false" customHeight="false" outlineLevel="0" collapsed="false">
      <c r="AK906" s="0" t="n">
        <v>893</v>
      </c>
      <c r="AL906" s="0" t="n">
        <f aca="false">IFERROR(IF(AU906&lt;($AM$6-$AL$6)/($AN$6-$AL$6),$AL$6+SQRT(AU906*($AN$6-$AL$6)*($AM$6-$AL$6)),$AN$6-SQRT((1-AU906)*($AN$6-$AL$6)*($AN$6-$AM$6))),$AM$6)</f>
        <v>2.59889766795284</v>
      </c>
      <c r="AM906" s="0" t="n">
        <f aca="false">IFERROR(IF(AV906&lt;($AM$7-$AL$7)/($AN$7-$AL$7),$AL$7+SQRT(AV906*($AN$7-$AL$7)*($AM$7-$AL$7)),$AN$7-SQRT((1-AV906)*($AN$7-$AL$7)*($AN$7-$AM$7))),$AM$7)</f>
        <v>0.954215890239254</v>
      </c>
      <c r="AN906" s="0" t="n">
        <f aca="false">IFERROR(IF(AW906&lt;($AM$8-$AL$8)/($AN$8-$AL$8),$AL$8+SQRT(AW906*($AN$8-$AL$8)*($AM$8-$AL$8)),$AN$8-SQRT((1-AW906)*($AN$8-$AL$8)*($AN$8-$AM$8))),$AM$8)</f>
        <v>0.938108838324461</v>
      </c>
      <c r="AO906" s="0" t="n">
        <f aca="false">IFERROR(IF(AX906&lt;($AM$9-$AL$9)/($AN$9-$AL$9),$AL$9+SQRT(AX906*($AN$9-$AL$9)*($AM$9-$AL$9)),$AN$9-SQRT((1-AX906)*($AN$9-$AL$9)*($AN$9-$AM$9))),$AM$9)</f>
        <v>1.32431234022985</v>
      </c>
      <c r="AP906" s="0" t="n">
        <f aca="false">IFERROR(IF(AY906&lt;($AM$10-$AL$10)/($AN$10-$AL$10),$AL$10+SQRT(AY906*($AN$10-$AL$10)*($AM$10-$AL$10)),$AN$10-SQRT((1-AY906)*($AN$10-$AL$10)*($AN$10-$AM$10))),$AM$10)</f>
        <v>0.713360937987929</v>
      </c>
      <c r="AQ906" s="0" t="n">
        <f aca="false">IFERROR(IF(AZ906&lt;($AM$11-$AL$11)/($AN$11-$AL$11),$AL$11+SQRT(AZ906*($AN$11-$AL$11)*($AM$11-$AL$11)),$AN$11-SQRT((1-AZ906)*($AN$11-$AL$11)*($AN$11-$AM$11))),$AM$11)</f>
        <v>0.84039013148125</v>
      </c>
      <c r="AR906" s="0" t="n">
        <f aca="false">SUMPRODUCT((B24:B31&lt;=$B$6)*(C24:C31*AM906+D24:D31*AO906*$B$8*AQ906)/(1+AL906/100)^B24:B31)+C32*AM906*AP906/(1+AL906/100)^$B$6</f>
        <v>8705401.89675318</v>
      </c>
      <c r="AS906" s="0" t="n">
        <f aca="false">SUMPRODUCT((K24:K26&lt;=$B$6)*(L24:L26*AN906+M24:M26*AO906*$B$8*AQ906)/(1+AL906/100)^K24:K26)+L27*AN906*AP906/(1+AL906/100)^$B$6</f>
        <v>7758694.02054136</v>
      </c>
      <c r="AT906" s="0" t="n">
        <f aca="false">AS906-AR906</f>
        <v>-946707.876211818</v>
      </c>
      <c r="AU906" s="0" t="n">
        <f aca="true">RAND()</f>
        <v>0.0717356833358692</v>
      </c>
      <c r="AV906" s="0" t="n">
        <f aca="true">RAND()</f>
        <v>0.264250453358729</v>
      </c>
      <c r="AW906" s="0" t="n">
        <f aca="true">RAND()</f>
        <v>0.211933902481467</v>
      </c>
      <c r="AX906" s="0" t="n">
        <f aca="true">RAND()</f>
        <v>0.695630790956224</v>
      </c>
      <c r="AY906" s="0" t="n">
        <f aca="true">RAND()</f>
        <v>0.182091559436355</v>
      </c>
      <c r="AZ906" s="0" t="n">
        <f aca="true">RAND()</f>
        <v>0.896019142332357</v>
      </c>
    </row>
    <row r="907" customFormat="false" ht="15" hidden="false" customHeight="false" outlineLevel="0" collapsed="false">
      <c r="AK907" s="0" t="n">
        <v>894</v>
      </c>
      <c r="AL907" s="0" t="n">
        <f aca="false">IFERROR(IF(AU907&lt;($AM$6-$AL$6)/($AN$6-$AL$6),$AL$6+SQRT(AU907*($AN$6-$AL$6)*($AM$6-$AL$6)),$AN$6-SQRT((1-AU907)*($AN$6-$AL$6)*($AN$6-$AM$6))),$AM$6)</f>
        <v>3.6711801143078</v>
      </c>
      <c r="AM907" s="0" t="n">
        <f aca="false">IFERROR(IF(AV907&lt;($AM$7-$AL$7)/($AN$7-$AL$7),$AL$7+SQRT(AV907*($AN$7-$AL$7)*($AM$7-$AL$7)),$AN$7-SQRT((1-AV907)*($AN$7-$AL$7)*($AN$7-$AM$7))),$AM$7)</f>
        <v>1.11810437283354</v>
      </c>
      <c r="AN907" s="0" t="n">
        <f aca="false">IFERROR(IF(AW907&lt;($AM$8-$AL$8)/($AN$8-$AL$8),$AL$8+SQRT(AW907*($AN$8-$AL$8)*($AM$8-$AL$8)),$AN$8-SQRT((1-AW907)*($AN$8-$AL$8)*($AN$8-$AM$8))),$AM$8)</f>
        <v>1.02792511528342</v>
      </c>
      <c r="AO907" s="0" t="n">
        <f aca="false">IFERROR(IF(AX907&lt;($AM$9-$AL$9)/($AN$9-$AL$9),$AL$9+SQRT(AX907*($AN$9-$AL$9)*($AM$9-$AL$9)),$AN$9-SQRT((1-AX907)*($AN$9-$AL$9)*($AN$9-$AM$9))),$AM$9)</f>
        <v>1.03993671394449</v>
      </c>
      <c r="AP907" s="0" t="n">
        <f aca="false">IFERROR(IF(AY907&lt;($AM$10-$AL$10)/($AN$10-$AL$10),$AL$10+SQRT(AY907*($AN$10-$AL$10)*($AM$10-$AL$10)),$AN$10-SQRT((1-AY907)*($AN$10-$AL$10)*($AN$10-$AM$10))),$AM$10)</f>
        <v>0.608873042555189</v>
      </c>
      <c r="AQ907" s="0" t="n">
        <f aca="false">IFERROR(IF(AZ907&lt;($AM$11-$AL$11)/($AN$11-$AL$11),$AL$11+SQRT(AZ907*($AN$11-$AL$11)*($AM$11-$AL$11)),$AN$11-SQRT((1-AZ907)*($AN$11-$AL$11)*($AN$11-$AM$11))),$AM$11)</f>
        <v>0.663058429721137</v>
      </c>
      <c r="AR907" s="0" t="n">
        <f aca="false">SUMPRODUCT((B24:B31&lt;=$B$6)*(C24:C31*AM907+D24:D31*AO907*$B$8*AQ907)/(1+AL907/100)^B24:B31)+C32*AM907*AP907/(1+AL907/100)^$B$6</f>
        <v>9397942.51340159</v>
      </c>
      <c r="AS907" s="0" t="n">
        <f aca="false">SUMPRODUCT((K24:K26&lt;=$B$6)*(L24:L26*AN907+M24:M26*AO907*$B$8*AQ907)/(1+AL907/100)^K24:K26)+L27*AN907*AP907/(1+AL907/100)^$B$6</f>
        <v>8593257.90518255</v>
      </c>
      <c r="AT907" s="0" t="n">
        <f aca="false">AS907-AR907</f>
        <v>-804684.608219039</v>
      </c>
      <c r="AU907" s="0" t="n">
        <f aca="true">RAND()</f>
        <v>0.445947908431008</v>
      </c>
      <c r="AV907" s="0" t="n">
        <f aca="true">RAND()</f>
        <v>0.845364831416594</v>
      </c>
      <c r="AW907" s="0" t="n">
        <f aca="true">RAND()</f>
        <v>0.561624405138805</v>
      </c>
      <c r="AX907" s="0" t="n">
        <f aca="true">RAND()</f>
        <v>0.385518991178864</v>
      </c>
      <c r="AY907" s="0" t="n">
        <f aca="true">RAND()</f>
        <v>0.0474133575808956</v>
      </c>
      <c r="AZ907" s="0" t="n">
        <f aca="true">RAND()</f>
        <v>0.536613788644954</v>
      </c>
    </row>
    <row r="908" customFormat="false" ht="15" hidden="false" customHeight="false" outlineLevel="0" collapsed="false">
      <c r="AK908" s="0" t="n">
        <v>895</v>
      </c>
      <c r="AL908" s="0" t="n">
        <f aca="false">IFERROR(IF(AU908&lt;($AM$6-$AL$6)/($AN$6-$AL$6),$AL$6+SQRT(AU908*($AN$6-$AL$6)*($AM$6-$AL$6)),$AN$6-SQRT((1-AU908)*($AN$6-$AL$6)*($AN$6-$AM$6))),$AM$6)</f>
        <v>3.91912289866215</v>
      </c>
      <c r="AM908" s="0" t="n">
        <f aca="false">IFERROR(IF(AV908&lt;($AM$7-$AL$7)/($AN$7-$AL$7),$AL$7+SQRT(AV908*($AN$7-$AL$7)*($AM$7-$AL$7)),$AN$7-SQRT((1-AV908)*($AN$7-$AL$7)*($AN$7-$AM$7))),$AM$7)</f>
        <v>0.952173871889539</v>
      </c>
      <c r="AN908" s="0" t="n">
        <f aca="false">IFERROR(IF(AW908&lt;($AM$8-$AL$8)/($AN$8-$AL$8),$AL$8+SQRT(AW908*($AN$8-$AL$8)*($AM$8-$AL$8)),$AN$8-SQRT((1-AW908)*($AN$8-$AL$8)*($AN$8-$AM$8))),$AM$8)</f>
        <v>0.998031584853256</v>
      </c>
      <c r="AO908" s="0" t="n">
        <f aca="false">IFERROR(IF(AX908&lt;($AM$9-$AL$9)/($AN$9-$AL$9),$AL$9+SQRT(AX908*($AN$9-$AL$9)*($AM$9-$AL$9)),$AN$9-SQRT((1-AX908)*($AN$9-$AL$9)*($AN$9-$AM$9))),$AM$9)</f>
        <v>1.72646193986665</v>
      </c>
      <c r="AP908" s="0" t="n">
        <f aca="false">IFERROR(IF(AY908&lt;($AM$10-$AL$10)/($AN$10-$AL$10),$AL$10+SQRT(AY908*($AN$10-$AL$10)*($AM$10-$AL$10)),$AN$10-SQRT((1-AY908)*($AN$10-$AL$10)*($AN$10-$AM$10))),$AM$10)</f>
        <v>0.81247255871276</v>
      </c>
      <c r="AQ908" s="0" t="n">
        <f aca="false">IFERROR(IF(AZ908&lt;($AM$11-$AL$11)/($AN$11-$AL$11),$AL$11+SQRT(AZ908*($AN$11-$AL$11)*($AM$11-$AL$11)),$AN$11-SQRT((1-AZ908)*($AN$11-$AL$11)*($AN$11-$AM$11))),$AM$11)</f>
        <v>0.559598694606104</v>
      </c>
      <c r="AR908" s="0" t="n">
        <f aca="false">SUMPRODUCT((B24:B31&lt;=$B$6)*(C24:C31*AM908+D24:D31*AO908*$B$8*AQ908)/(1+AL908/100)^B24:B31)+C32*AM908*AP908/(1+AL908/100)^$B$6</f>
        <v>7982987.81394653</v>
      </c>
      <c r="AS908" s="0" t="n">
        <f aca="false">SUMPRODUCT((K24:K26&lt;=$B$6)*(L24:L26*AN908+M24:M26*AO908*$B$8*AQ908)/(1+AL908/100)^K24:K26)+L27*AN908*AP908/(1+AL908/100)^$B$6</f>
        <v>8245928.24332864</v>
      </c>
      <c r="AT908" s="0" t="n">
        <f aca="false">AS908-AR908</f>
        <v>262940.429382114</v>
      </c>
      <c r="AU908" s="0" t="n">
        <f aca="true">RAND()</f>
        <v>0.525409814322606</v>
      </c>
      <c r="AV908" s="0" t="n">
        <f aca="true">RAND()</f>
        <v>0.257298747620597</v>
      </c>
      <c r="AW908" s="0" t="n">
        <f aca="true">RAND()</f>
        <v>0.435738984438804</v>
      </c>
      <c r="AX908" s="0" t="n">
        <f aca="true">RAND()</f>
        <v>0.950117953105655</v>
      </c>
      <c r="AY908" s="0" t="n">
        <f aca="true">RAND()</f>
        <v>0.390556399793997</v>
      </c>
      <c r="AZ908" s="0" t="n">
        <f aca="true">RAND()</f>
        <v>0.27506727445385</v>
      </c>
    </row>
    <row r="909" customFormat="false" ht="15" hidden="false" customHeight="false" outlineLevel="0" collapsed="false">
      <c r="AK909" s="0" t="n">
        <v>896</v>
      </c>
      <c r="AL909" s="0" t="n">
        <f aca="false">IFERROR(IF(AU909&lt;($AM$6-$AL$6)/($AN$6-$AL$6),$AL$6+SQRT(AU909*($AN$6-$AL$6)*($AM$6-$AL$6)),$AN$6-SQRT((1-AU909)*($AN$6-$AL$6)*($AN$6-$AM$6))),$AM$6)</f>
        <v>3.4584267533064</v>
      </c>
      <c r="AM909" s="0" t="n">
        <f aca="false">IFERROR(IF(AV909&lt;($AM$7-$AL$7)/($AN$7-$AL$7),$AL$7+SQRT(AV909*($AN$7-$AL$7)*($AM$7-$AL$7)),$AN$7-SQRT((1-AV909)*($AN$7-$AL$7)*($AN$7-$AM$7))),$AM$7)</f>
        <v>1.14685558713679</v>
      </c>
      <c r="AN909" s="0" t="n">
        <f aca="false">IFERROR(IF(AW909&lt;($AM$8-$AL$8)/($AN$8-$AL$8),$AL$8+SQRT(AW909*($AN$8-$AL$8)*($AM$8-$AL$8)),$AN$8-SQRT((1-AW909)*($AN$8-$AL$8)*($AN$8-$AM$8))),$AM$8)</f>
        <v>1.00467918148358</v>
      </c>
      <c r="AO909" s="0" t="n">
        <f aca="false">IFERROR(IF(AX909&lt;($AM$9-$AL$9)/($AN$9-$AL$9),$AL$9+SQRT(AX909*($AN$9-$AL$9)*($AM$9-$AL$9)),$AN$9-SQRT((1-AX909)*($AN$9-$AL$9)*($AN$9-$AM$9))),$AM$9)</f>
        <v>1.10048020099654</v>
      </c>
      <c r="AP909" s="0" t="n">
        <f aca="false">IFERROR(IF(AY909&lt;($AM$10-$AL$10)/($AN$10-$AL$10),$AL$10+SQRT(AY909*($AN$10-$AL$10)*($AM$10-$AL$10)),$AN$10-SQRT((1-AY909)*($AN$10-$AL$10)*($AN$10-$AM$10))),$AM$10)</f>
        <v>0.783465660653867</v>
      </c>
      <c r="AQ909" s="0" t="n">
        <f aca="false">IFERROR(IF(AZ909&lt;($AM$11-$AL$11)/($AN$11-$AL$11),$AL$11+SQRT(AZ909*($AN$11-$AL$11)*($AM$11-$AL$11)),$AN$11-SQRT((1-AZ909)*($AN$11-$AL$11)*($AN$11-$AM$11))),$AM$11)</f>
        <v>0.642674778809447</v>
      </c>
      <c r="AR909" s="0" t="n">
        <f aca="false">SUMPRODUCT((B24:B31&lt;=$B$6)*(C24:C31*AM909+D24:D31*AO909*$B$8*AQ909)/(1+AL909/100)^B24:B31)+C32*AM909*AP909/(1+AL909/100)^$B$6</f>
        <v>9733737.79232113</v>
      </c>
      <c r="AS909" s="0" t="n">
        <f aca="false">SUMPRODUCT((K24:K26&lt;=$B$6)*(L24:L26*AN909+M24:M26*AO909*$B$8*AQ909)/(1+AL909/100)^K24:K26)+L27*AN909*AP909/(1+AL909/100)^$B$6</f>
        <v>8260559.60234909</v>
      </c>
      <c r="AT909" s="0" t="n">
        <f aca="false">AS909-AR909</f>
        <v>-1473178.18997204</v>
      </c>
      <c r="AU909" s="0" t="n">
        <f aca="true">RAND()</f>
        <v>0.372862946915208</v>
      </c>
      <c r="AV909" s="0" t="n">
        <f aca="true">RAND()</f>
        <v>0.905433156400917</v>
      </c>
      <c r="AW909" s="0" t="n">
        <f aca="true">RAND()</f>
        <v>0.465046186688307</v>
      </c>
      <c r="AX909" s="0" t="n">
        <f aca="true">RAND()</f>
        <v>0.460576087467179</v>
      </c>
      <c r="AY909" s="0" t="n">
        <f aca="true">RAND()</f>
        <v>0.321411123079734</v>
      </c>
      <c r="AZ909" s="0" t="n">
        <f aca="true">RAND()</f>
        <v>0.479289812375933</v>
      </c>
    </row>
    <row r="910" customFormat="false" ht="15" hidden="false" customHeight="false" outlineLevel="0" collapsed="false">
      <c r="AK910" s="0" t="n">
        <v>897</v>
      </c>
      <c r="AL910" s="0" t="n">
        <f aca="false">IFERROR(IF(AU910&lt;($AM$6-$AL$6)/($AN$6-$AL$6),$AL$6+SQRT(AU910*($AN$6-$AL$6)*($AM$6-$AL$6)),$AN$6-SQRT((1-AU910)*($AN$6-$AL$6)*($AN$6-$AM$6))),$AM$6)</f>
        <v>4.9729252757675</v>
      </c>
      <c r="AM910" s="0" t="n">
        <f aca="false">IFERROR(IF(AV910&lt;($AM$7-$AL$7)/($AN$7-$AL$7),$AL$7+SQRT(AV910*($AN$7-$AL$7)*($AM$7-$AL$7)),$AN$7-SQRT((1-AV910)*($AN$7-$AL$7)*($AN$7-$AM$7))),$AM$7)</f>
        <v>1.08599144517556</v>
      </c>
      <c r="AN910" s="0" t="n">
        <f aca="false">IFERROR(IF(AW910&lt;($AM$8-$AL$8)/($AN$8-$AL$8),$AL$8+SQRT(AW910*($AN$8-$AL$8)*($AM$8-$AL$8)),$AN$8-SQRT((1-AW910)*($AN$8-$AL$8)*($AN$8-$AM$8))),$AM$8)</f>
        <v>1.15133889751622</v>
      </c>
      <c r="AO910" s="0" t="n">
        <f aca="false">IFERROR(IF(AX910&lt;($AM$9-$AL$9)/($AN$9-$AL$9),$AL$9+SQRT(AX910*($AN$9-$AL$9)*($AM$9-$AL$9)),$AN$9-SQRT((1-AX910)*($AN$9-$AL$9)*($AN$9-$AM$9))),$AM$9)</f>
        <v>0.908701301426561</v>
      </c>
      <c r="AP910" s="0" t="n">
        <f aca="false">IFERROR(IF(AY910&lt;($AM$10-$AL$10)/($AN$10-$AL$10),$AL$10+SQRT(AY910*($AN$10-$AL$10)*($AM$10-$AL$10)),$AN$10-SQRT((1-AY910)*($AN$10-$AL$10)*($AN$10-$AM$10))),$AM$10)</f>
        <v>0.97612978096233</v>
      </c>
      <c r="AQ910" s="0" t="n">
        <f aca="false">IFERROR(IF(AZ910&lt;($AM$11-$AL$11)/($AN$11-$AL$11),$AL$11+SQRT(AZ910*($AN$11-$AL$11)*($AM$11-$AL$11)),$AN$11-SQRT((1-AZ910)*($AN$11-$AL$11)*($AN$11-$AM$11))),$AM$11)</f>
        <v>0.587864312099278</v>
      </c>
      <c r="AR910" s="0" t="n">
        <f aca="false">SUMPRODUCT((B24:B31&lt;=$B$6)*(C24:C31*AM910+D24:D31*AO910*$B$8*AQ910)/(1+AL910/100)^B24:B31)+C32*AM910*AP910/(1+AL910/100)^$B$6</f>
        <v>8489735.28363213</v>
      </c>
      <c r="AS910" s="0" t="n">
        <f aca="false">SUMPRODUCT((K24:K26&lt;=$B$6)*(L24:L26*AN910+M24:M26*AO910*$B$8*AQ910)/(1+AL910/100)^K24:K26)+L27*AN910*AP910/(1+AL910/100)^$B$6</f>
        <v>9445290.99132767</v>
      </c>
      <c r="AT910" s="0" t="n">
        <f aca="false">AS910-AR910</f>
        <v>955555.707695544</v>
      </c>
      <c r="AU910" s="0" t="n">
        <f aca="true">RAND()</f>
        <v>0.794548403118886</v>
      </c>
      <c r="AV910" s="0" t="n">
        <f aca="true">RAND()</f>
        <v>0.760899501727994</v>
      </c>
      <c r="AW910" s="0" t="n">
        <f aca="true">RAND()</f>
        <v>0.913475438726082</v>
      </c>
      <c r="AX910" s="0" t="n">
        <f aca="true">RAND()</f>
        <v>0.22271567171702</v>
      </c>
      <c r="AY910" s="0" t="n">
        <f aca="true">RAND()</f>
        <v>0.906798273276943</v>
      </c>
      <c r="AZ910" s="0" t="n">
        <f aca="true">RAND()</f>
        <v>0.338228008899554</v>
      </c>
    </row>
    <row r="911" customFormat="false" ht="15" hidden="false" customHeight="false" outlineLevel="0" collapsed="false">
      <c r="AK911" s="0" t="n">
        <v>898</v>
      </c>
      <c r="AL911" s="0" t="n">
        <f aca="false">IFERROR(IF(AU911&lt;($AM$6-$AL$6)/($AN$6-$AL$6),$AL$6+SQRT(AU911*($AN$6-$AL$6)*($AM$6-$AL$6)),$AN$6-SQRT((1-AU911)*($AN$6-$AL$6)*($AN$6-$AM$6))),$AM$6)</f>
        <v>2.19600671624653</v>
      </c>
      <c r="AM911" s="0" t="n">
        <f aca="false">IFERROR(IF(AV911&lt;($AM$7-$AL$7)/($AN$7-$AL$7),$AL$7+SQRT(AV911*($AN$7-$AL$7)*($AM$7-$AL$7)),$AN$7-SQRT((1-AV911)*($AN$7-$AL$7)*($AN$7-$AM$7))),$AM$7)</f>
        <v>0.97675076237297</v>
      </c>
      <c r="AN911" s="0" t="n">
        <f aca="false">IFERROR(IF(AW911&lt;($AM$8-$AL$8)/($AN$8-$AL$8),$AL$8+SQRT(AW911*($AN$8-$AL$8)*($AM$8-$AL$8)),$AN$8-SQRT((1-AW911)*($AN$8-$AL$8)*($AN$8-$AM$8))),$AM$8)</f>
        <v>1.06289352621835</v>
      </c>
      <c r="AO911" s="0" t="n">
        <f aca="false">IFERROR(IF(AX911&lt;($AM$9-$AL$9)/($AN$9-$AL$9),$AL$9+SQRT(AX911*($AN$9-$AL$9)*($AM$9-$AL$9)),$AN$9-SQRT((1-AX911)*($AN$9-$AL$9)*($AN$9-$AM$9))),$AM$9)</f>
        <v>1.21003484906528</v>
      </c>
      <c r="AP911" s="0" t="n">
        <f aca="false">IFERROR(IF(AY911&lt;($AM$10-$AL$10)/($AN$10-$AL$10),$AL$10+SQRT(AY911*($AN$10-$AL$10)*($AM$10-$AL$10)),$AN$10-SQRT((1-AY911)*($AN$10-$AL$10)*($AN$10-$AM$10))),$AM$10)</f>
        <v>0.774452186457069</v>
      </c>
      <c r="AQ911" s="0" t="n">
        <f aca="false">IFERROR(IF(AZ911&lt;($AM$11-$AL$11)/($AN$11-$AL$11),$AL$11+SQRT(AZ911*($AN$11-$AL$11)*($AM$11-$AL$11)),$AN$11-SQRT((1-AZ911)*($AN$11-$AL$11)*($AN$11-$AM$11))),$AM$11)</f>
        <v>0.634777384275221</v>
      </c>
      <c r="AR911" s="0" t="n">
        <f aca="false">SUMPRODUCT((B24:B31&lt;=$B$6)*(C24:C31*AM911+D24:D31*AO911*$B$8*AQ911)/(1+AL911/100)^B24:B31)+C32*AM911*AP911/(1+AL911/100)^$B$6</f>
        <v>9012276.87404802</v>
      </c>
      <c r="AS911" s="0" t="n">
        <f aca="false">SUMPRODUCT((K24:K26&lt;=$B$6)*(L24:L26*AN911+M24:M26*AO911*$B$8*AQ911)/(1+AL911/100)^K24:K26)+L27*AN911*AP911/(1+AL911/100)^$B$6</f>
        <v>8614581.1892256</v>
      </c>
      <c r="AT911" s="0" t="n">
        <f aca="false">AS911-AR911</f>
        <v>-397695.68482242</v>
      </c>
      <c r="AU911" s="0" t="n">
        <f aca="true">RAND()</f>
        <v>0.00768372656274979</v>
      </c>
      <c r="AV911" s="0" t="n">
        <f aca="true">RAND()</f>
        <v>0.34712035554918</v>
      </c>
      <c r="AW911" s="0" t="n">
        <f aca="true">RAND()</f>
        <v>0.688810377502176</v>
      </c>
      <c r="AX911" s="0" t="n">
        <f aca="true">RAND()</f>
        <v>0.583970040205788</v>
      </c>
      <c r="AY911" s="0" t="n">
        <f aca="true">RAND()</f>
        <v>0.301296010604262</v>
      </c>
      <c r="AZ911" s="0" t="n">
        <f aca="true">RAND()</f>
        <v>0.45745264090677</v>
      </c>
    </row>
    <row r="912" customFormat="false" ht="15" hidden="false" customHeight="false" outlineLevel="0" collapsed="false">
      <c r="AK912" s="0" t="n">
        <v>899</v>
      </c>
      <c r="AL912" s="0" t="n">
        <f aca="false">IFERROR(IF(AU912&lt;($AM$6-$AL$6)/($AN$6-$AL$6),$AL$6+SQRT(AU912*($AN$6-$AL$6)*($AM$6-$AL$6)),$AN$6-SQRT((1-AU912)*($AN$6-$AL$6)*($AN$6-$AM$6))),$AM$6)</f>
        <v>3.70946595929883</v>
      </c>
      <c r="AM912" s="0" t="n">
        <f aca="false">IFERROR(IF(AV912&lt;($AM$7-$AL$7)/($AN$7-$AL$7),$AL$7+SQRT(AV912*($AN$7-$AL$7)*($AM$7-$AL$7)),$AN$7-SQRT((1-AV912)*($AN$7-$AL$7)*($AN$7-$AM$7))),$AM$7)</f>
        <v>1.0638098293324</v>
      </c>
      <c r="AN912" s="0" t="n">
        <f aca="false">IFERROR(IF(AW912&lt;($AM$8-$AL$8)/($AN$8-$AL$8),$AL$8+SQRT(AW912*($AN$8-$AL$8)*($AM$8-$AL$8)),$AN$8-SQRT((1-AW912)*($AN$8-$AL$8)*($AN$8-$AM$8))),$AM$8)</f>
        <v>1.06767697677377</v>
      </c>
      <c r="AO912" s="0" t="n">
        <f aca="false">IFERROR(IF(AX912&lt;($AM$9-$AL$9)/($AN$9-$AL$9),$AL$9+SQRT(AX912*($AN$9-$AL$9)*($AM$9-$AL$9)),$AN$9-SQRT((1-AX912)*($AN$9-$AL$9)*($AN$9-$AM$9))),$AM$9)</f>
        <v>1.03664310334047</v>
      </c>
      <c r="AP912" s="0" t="n">
        <f aca="false">IFERROR(IF(AY912&lt;($AM$10-$AL$10)/($AN$10-$AL$10),$AL$10+SQRT(AY912*($AN$10-$AL$10)*($AM$10-$AL$10)),$AN$10-SQRT((1-AY912)*($AN$10-$AL$10)*($AN$10-$AM$10))),$AM$10)</f>
        <v>0.992512288951648</v>
      </c>
      <c r="AQ912" s="0" t="n">
        <f aca="false">IFERROR(IF(AZ912&lt;($AM$11-$AL$11)/($AN$11-$AL$11),$AL$11+SQRT(AZ912*($AN$11-$AL$11)*($AM$11-$AL$11)),$AN$11-SQRT((1-AZ912)*($AN$11-$AL$11)*($AN$11-$AM$11))),$AM$11)</f>
        <v>0.695300751492014</v>
      </c>
      <c r="AR912" s="0" t="n">
        <f aca="false">SUMPRODUCT((B24:B31&lt;=$B$6)*(C24:C31*AM912+D24:D31*AO912*$B$8*AQ912)/(1+AL912/100)^B24:B31)+C32*AM912*AP912/(1+AL912/100)^$B$6</f>
        <v>8901736.37445718</v>
      </c>
      <c r="AS912" s="0" t="n">
        <f aca="false">SUMPRODUCT((K24:K26&lt;=$B$6)*(L24:L26*AN912+M24:M26*AO912*$B$8*AQ912)/(1+AL912/100)^K24:K26)+L27*AN912*AP912/(1+AL912/100)^$B$6</f>
        <v>8638864.82452453</v>
      </c>
      <c r="AT912" s="0" t="n">
        <f aca="false">AS912-AR912</f>
        <v>-262871.549932649</v>
      </c>
      <c r="AU912" s="0" t="n">
        <f aca="true">RAND()</f>
        <v>0.45861928634934</v>
      </c>
      <c r="AV912" s="0" t="n">
        <f aca="true">RAND()</f>
        <v>0.691850847526855</v>
      </c>
      <c r="AW912" s="0" t="n">
        <f aca="true">RAND()</f>
        <v>0.704518357347985</v>
      </c>
      <c r="AX912" s="0" t="n">
        <f aca="true">RAND()</f>
        <v>0.381295659772346</v>
      </c>
      <c r="AY912" s="0" t="n">
        <f aca="true">RAND()</f>
        <v>0.970273419073567</v>
      </c>
      <c r="AZ912" s="0" t="n">
        <f aca="true">RAND()</f>
        <v>0.621054563096607</v>
      </c>
    </row>
    <row r="913" customFormat="false" ht="15" hidden="false" customHeight="false" outlineLevel="0" collapsed="false">
      <c r="AK913" s="0" t="n">
        <v>900</v>
      </c>
      <c r="AL913" s="0" t="n">
        <f aca="false">IFERROR(IF(AU913&lt;($AM$6-$AL$6)/($AN$6-$AL$6),$AL$6+SQRT(AU913*($AN$6-$AL$6)*($AM$6-$AL$6)),$AN$6-SQRT((1-AU913)*($AN$6-$AL$6)*($AN$6-$AM$6))),$AM$6)</f>
        <v>2.81575632102433</v>
      </c>
      <c r="AM913" s="0" t="n">
        <f aca="false">IFERROR(IF(AV913&lt;($AM$7-$AL$7)/($AN$7-$AL$7),$AL$7+SQRT(AV913*($AN$7-$AL$7)*($AM$7-$AL$7)),$AN$7-SQRT((1-AV913)*($AN$7-$AL$7)*($AN$7-$AM$7))),$AM$7)</f>
        <v>1.17267498693275</v>
      </c>
      <c r="AN913" s="0" t="n">
        <f aca="false">IFERROR(IF(AW913&lt;($AM$8-$AL$8)/($AN$8-$AL$8),$AL$8+SQRT(AW913*($AN$8-$AL$8)*($AM$8-$AL$8)),$AN$8-SQRT((1-AW913)*($AN$8-$AL$8)*($AN$8-$AM$8))),$AM$8)</f>
        <v>1.1280760948882</v>
      </c>
      <c r="AO913" s="0" t="n">
        <f aca="false">IFERROR(IF(AX913&lt;($AM$9-$AL$9)/($AN$9-$AL$9),$AL$9+SQRT(AX913*($AN$9-$AL$9)*($AM$9-$AL$9)),$AN$9-SQRT((1-AX913)*($AN$9-$AL$9)*($AN$9-$AM$9))),$AM$9)</f>
        <v>1.50035332943403</v>
      </c>
      <c r="AP913" s="0" t="n">
        <f aca="false">IFERROR(IF(AY913&lt;($AM$10-$AL$10)/($AN$10-$AL$10),$AL$10+SQRT(AY913*($AN$10-$AL$10)*($AM$10-$AL$10)),$AN$10-SQRT((1-AY913)*($AN$10-$AL$10)*($AN$10-$AM$10))),$AM$10)</f>
        <v>0.794661304601674</v>
      </c>
      <c r="AQ913" s="0" t="n">
        <f aca="false">IFERROR(IF(AZ913&lt;($AM$11-$AL$11)/($AN$11-$AL$11),$AL$11+SQRT(AZ913*($AN$11-$AL$11)*($AM$11-$AL$11)),$AN$11-SQRT((1-AZ913)*($AN$11-$AL$11)*($AN$11-$AM$11))),$AM$11)</f>
        <v>0.658057085926756</v>
      </c>
      <c r="AR913" s="0" t="n">
        <f aca="false">SUMPRODUCT((B24:B31&lt;=$B$6)*(C24:C31*AM913+D24:D31*AO913*$B$8*AQ913)/(1+AL913/100)^B24:B31)+C32*AM913*AP913/(1+AL913/100)^$B$6</f>
        <v>10417111.9733586</v>
      </c>
      <c r="AS913" s="0" t="n">
        <f aca="false">SUMPRODUCT((K24:K26&lt;=$B$6)*(L24:L26*AN913+M24:M26*AO913*$B$8*AQ913)/(1+AL913/100)^K24:K26)+L27*AN913*AP913/(1+AL913/100)^$B$6</f>
        <v>9221007.46083415</v>
      </c>
      <c r="AT913" s="0" t="n">
        <f aca="false">AS913-AR913</f>
        <v>-1196104.51252447</v>
      </c>
      <c r="AU913" s="0" t="n">
        <f aca="true">RAND()</f>
        <v>0.133091675058231</v>
      </c>
      <c r="AV913" s="0" t="n">
        <f aca="true">RAND()</f>
        <v>0.946851932036885</v>
      </c>
      <c r="AW913" s="0" t="n">
        <f aca="true">RAND()</f>
        <v>0.867862767664789</v>
      </c>
      <c r="AX913" s="0" t="n">
        <f aca="true">RAND()</f>
        <v>0.833568803061562</v>
      </c>
      <c r="AY913" s="0" t="n">
        <f aca="true">RAND()</f>
        <v>0.347301137718241</v>
      </c>
      <c r="AZ913" s="0" t="n">
        <f aca="true">RAND()</f>
        <v>0.522755279653462</v>
      </c>
    </row>
    <row r="914" customFormat="false" ht="15" hidden="false" customHeight="false" outlineLevel="0" collapsed="false">
      <c r="AK914" s="0" t="n">
        <v>901</v>
      </c>
      <c r="AL914" s="0" t="n">
        <f aca="false">IFERROR(IF(AU914&lt;($AM$6-$AL$6)/($AN$6-$AL$6),$AL$6+SQRT(AU914*($AN$6-$AL$6)*($AM$6-$AL$6)),$AN$6-SQRT((1-AU914)*($AN$6-$AL$6)*($AN$6-$AM$6))),$AM$6)</f>
        <v>4.67801087648912</v>
      </c>
      <c r="AM914" s="0" t="n">
        <f aca="false">IFERROR(IF(AV914&lt;($AM$7-$AL$7)/($AN$7-$AL$7),$AL$7+SQRT(AV914*($AN$7-$AL$7)*($AM$7-$AL$7)),$AN$7-SQRT((1-AV914)*($AN$7-$AL$7)*($AN$7-$AM$7))),$AM$7)</f>
        <v>1.04667739207172</v>
      </c>
      <c r="AN914" s="0" t="n">
        <f aca="false">IFERROR(IF(AW914&lt;($AM$8-$AL$8)/($AN$8-$AL$8),$AL$8+SQRT(AW914*($AN$8-$AL$8)*($AM$8-$AL$8)),$AN$8-SQRT((1-AW914)*($AN$8-$AL$8)*($AN$8-$AM$8))),$AM$8)</f>
        <v>1.08851655055048</v>
      </c>
      <c r="AO914" s="0" t="n">
        <f aca="false">IFERROR(IF(AX914&lt;($AM$9-$AL$9)/($AN$9-$AL$9),$AL$9+SQRT(AX914*($AN$9-$AL$9)*($AM$9-$AL$9)),$AN$9-SQRT((1-AX914)*($AN$9-$AL$9)*($AN$9-$AM$9))),$AM$9)</f>
        <v>0.841656417335251</v>
      </c>
      <c r="AP914" s="0" t="n">
        <f aca="false">IFERROR(IF(AY914&lt;($AM$10-$AL$10)/($AN$10-$AL$10),$AL$10+SQRT(AY914*($AN$10-$AL$10)*($AM$10-$AL$10)),$AN$10-SQRT((1-AY914)*($AN$10-$AL$10)*($AN$10-$AM$10))),$AM$10)</f>
        <v>0.947081844679603</v>
      </c>
      <c r="AQ914" s="0" t="n">
        <f aca="false">IFERROR(IF(AZ914&lt;($AM$11-$AL$11)/($AN$11-$AL$11),$AL$11+SQRT(AZ914*($AN$11-$AL$11)*($AM$11-$AL$11)),$AN$11-SQRT((1-AZ914)*($AN$11-$AL$11)*($AN$11-$AM$11))),$AM$11)</f>
        <v>0.59211298239245</v>
      </c>
      <c r="AR914" s="0" t="n">
        <f aca="false">SUMPRODUCT((B24:B31&lt;=$B$6)*(C24:C31*AM914+D24:D31*AO914*$B$8*AQ914)/(1+AL914/100)^B24:B31)+C32*AM914*AP914/(1+AL914/100)^$B$6</f>
        <v>8292032.94586512</v>
      </c>
      <c r="AS914" s="0" t="n">
        <f aca="false">SUMPRODUCT((K24:K26&lt;=$B$6)*(L24:L26*AN914+M24:M26*AO914*$B$8*AQ914)/(1+AL914/100)^K24:K26)+L27*AN914*AP914/(1+AL914/100)^$B$6</f>
        <v>8920172.51775265</v>
      </c>
      <c r="AT914" s="0" t="n">
        <f aca="false">AS914-AR914</f>
        <v>628139.571887526</v>
      </c>
      <c r="AU914" s="0" t="n">
        <f aca="true">RAND()</f>
        <v>0.730418325514858</v>
      </c>
      <c r="AV914" s="0" t="n">
        <f aca="true">RAND()</f>
        <v>0.632532596491035</v>
      </c>
      <c r="AW914" s="0" t="n">
        <f aca="true">RAND()</f>
        <v>0.768205293812312</v>
      </c>
      <c r="AX914" s="0" t="n">
        <f aca="true">RAND()</f>
        <v>0.155638810008479</v>
      </c>
      <c r="AY914" s="0" t="n">
        <f aca="true">RAND()</f>
        <v>0.799528703368467</v>
      </c>
      <c r="AZ914" s="0" t="n">
        <f aca="true">RAND()</f>
        <v>0.348285691764131</v>
      </c>
    </row>
    <row r="915" customFormat="false" ht="15" hidden="false" customHeight="false" outlineLevel="0" collapsed="false">
      <c r="AK915" s="0" t="n">
        <v>902</v>
      </c>
      <c r="AL915" s="0" t="n">
        <f aca="false">IFERROR(IF(AU915&lt;($AM$6-$AL$6)/($AN$6-$AL$6),$AL$6+SQRT(AU915*($AN$6-$AL$6)*($AM$6-$AL$6)),$AN$6-SQRT((1-AU915)*($AN$6-$AL$6)*($AN$6-$AM$6))),$AM$6)</f>
        <v>3.4626308067074</v>
      </c>
      <c r="AM915" s="0" t="n">
        <f aca="false">IFERROR(IF(AV915&lt;($AM$7-$AL$7)/($AN$7-$AL$7),$AL$7+SQRT(AV915*($AN$7-$AL$7)*($AM$7-$AL$7)),$AN$7-SQRT((1-AV915)*($AN$7-$AL$7)*($AN$7-$AM$7))),$AM$7)</f>
        <v>1.02370247127904</v>
      </c>
      <c r="AN915" s="0" t="n">
        <f aca="false">IFERROR(IF(AW915&lt;($AM$8-$AL$8)/($AN$8-$AL$8),$AL$8+SQRT(AW915*($AN$8-$AL$8)*($AM$8-$AL$8)),$AN$8-SQRT((1-AW915)*($AN$8-$AL$8)*($AN$8-$AM$8))),$AM$8)</f>
        <v>0.980199067347995</v>
      </c>
      <c r="AO915" s="0" t="n">
        <f aca="false">IFERROR(IF(AX915&lt;($AM$9-$AL$9)/($AN$9-$AL$9),$AL$9+SQRT(AX915*($AN$9-$AL$9)*($AM$9-$AL$9)),$AN$9-SQRT((1-AX915)*($AN$9-$AL$9)*($AN$9-$AM$9))),$AM$9)</f>
        <v>1.36041164522982</v>
      </c>
      <c r="AP915" s="0" t="n">
        <f aca="false">IFERROR(IF(AY915&lt;($AM$10-$AL$10)/($AN$10-$AL$10),$AL$10+SQRT(AY915*($AN$10-$AL$10)*($AM$10-$AL$10)),$AN$10-SQRT((1-AY915)*($AN$10-$AL$10)*($AN$10-$AM$10))),$AM$10)</f>
        <v>0.801002485868902</v>
      </c>
      <c r="AQ915" s="0" t="n">
        <f aca="false">IFERROR(IF(AZ915&lt;($AM$11-$AL$11)/($AN$11-$AL$11),$AL$11+SQRT(AZ915*($AN$11-$AL$11)*($AM$11-$AL$11)),$AN$11-SQRT((1-AZ915)*($AN$11-$AL$11)*($AN$11-$AM$11))),$AM$11)</f>
        <v>0.65120292725352</v>
      </c>
      <c r="AR915" s="0" t="n">
        <f aca="false">SUMPRODUCT((B24:B31&lt;=$B$6)*(C24:C31*AM915+D24:D31*AO915*$B$8*AQ915)/(1+AL915/100)^B24:B31)+C32*AM915*AP915/(1+AL915/100)^$B$6</f>
        <v>8759081.03059152</v>
      </c>
      <c r="AS915" s="0" t="n">
        <f aca="false">SUMPRODUCT((K24:K26&lt;=$B$6)*(L24:L26*AN915+M24:M26*AO915*$B$8*AQ915)/(1+AL915/100)^K24:K26)+L27*AN915*AP915/(1+AL915/100)^$B$6</f>
        <v>8067197.10590495</v>
      </c>
      <c r="AT915" s="0" t="n">
        <f aca="false">AS915-AR915</f>
        <v>-691883.924686578</v>
      </c>
      <c r="AU915" s="0" t="n">
        <f aca="true">RAND()</f>
        <v>0.374350959517223</v>
      </c>
      <c r="AV915" s="0" t="n">
        <f aca="true">RAND()</f>
        <v>0.544794919953646</v>
      </c>
      <c r="AW915" s="0" t="n">
        <f aca="true">RAND()</f>
        <v>0.36079670970097</v>
      </c>
      <c r="AX915" s="0" t="n">
        <f aca="true">RAND()</f>
        <v>0.727284490961586</v>
      </c>
      <c r="AY915" s="0" t="n">
        <f aca="true">RAND()</f>
        <v>0.362409985997034</v>
      </c>
      <c r="AZ915" s="0" t="n">
        <f aca="true">RAND()</f>
        <v>0.503431028748925</v>
      </c>
    </row>
    <row r="916" customFormat="false" ht="15" hidden="false" customHeight="false" outlineLevel="0" collapsed="false">
      <c r="AK916" s="0" t="n">
        <v>903</v>
      </c>
      <c r="AL916" s="0" t="n">
        <f aca="false">IFERROR(IF(AU916&lt;($AM$6-$AL$6)/($AN$6-$AL$6),$AL$6+SQRT(AU916*($AN$6-$AL$6)*($AM$6-$AL$6)),$AN$6-SQRT((1-AU916)*($AN$6-$AL$6)*($AN$6-$AM$6))),$AM$6)</f>
        <v>5.00087412211544</v>
      </c>
      <c r="AM916" s="0" t="n">
        <f aca="false">IFERROR(IF(AV916&lt;($AM$7-$AL$7)/($AN$7-$AL$7),$AL$7+SQRT(AV916*($AN$7-$AL$7)*($AM$7-$AL$7)),$AN$7-SQRT((1-AV916)*($AN$7-$AL$7)*($AN$7-$AM$7))),$AM$7)</f>
        <v>0.868436979524764</v>
      </c>
      <c r="AN916" s="0" t="n">
        <f aca="false">IFERROR(IF(AW916&lt;($AM$8-$AL$8)/($AN$8-$AL$8),$AL$8+SQRT(AW916*($AN$8-$AL$8)*($AM$8-$AL$8)),$AN$8-SQRT((1-AW916)*($AN$8-$AL$8)*($AN$8-$AM$8))),$AM$8)</f>
        <v>0.855078487443811</v>
      </c>
      <c r="AO916" s="0" t="n">
        <f aca="false">IFERROR(IF(AX916&lt;($AM$9-$AL$9)/($AN$9-$AL$9),$AL$9+SQRT(AX916*($AN$9-$AL$9)*($AM$9-$AL$9)),$AN$9-SQRT((1-AX916)*($AN$9-$AL$9)*($AN$9-$AM$9))),$AM$9)</f>
        <v>1.45642854023451</v>
      </c>
      <c r="AP916" s="0" t="n">
        <f aca="false">IFERROR(IF(AY916&lt;($AM$10-$AL$10)/($AN$10-$AL$10),$AL$10+SQRT(AY916*($AN$10-$AL$10)*($AM$10-$AL$10)),$AN$10-SQRT((1-AY916)*($AN$10-$AL$10)*($AN$10-$AM$10))),$AM$10)</f>
        <v>0.910674577288802</v>
      </c>
      <c r="AQ916" s="0" t="n">
        <f aca="false">IFERROR(IF(AZ916&lt;($AM$11-$AL$11)/($AN$11-$AL$11),$AL$11+SQRT(AZ916*($AN$11-$AL$11)*($AM$11-$AL$11)),$AN$11-SQRT((1-AZ916)*($AN$11-$AL$11)*($AN$11-$AM$11))),$AM$11)</f>
        <v>0.800115148247512</v>
      </c>
      <c r="AR916" s="0" t="n">
        <f aca="false">SUMPRODUCT((B24:B31&lt;=$B$6)*(C24:C31*AM916+D24:D31*AO916*$B$8*AQ916)/(1+AL916/100)^B24:B31)+C32*AM916*AP916/(1+AL916/100)^$B$6</f>
        <v>6958314.31914491</v>
      </c>
      <c r="AS916" s="0" t="n">
        <f aca="false">SUMPRODUCT((K24:K26&lt;=$B$6)*(L24:L26*AN916+M24:M26*AO916*$B$8*AQ916)/(1+AL916/100)^K24:K26)+L27*AN916*AP916/(1+AL916/100)^$B$6</f>
        <v>7100856.36676563</v>
      </c>
      <c r="AT916" s="0" t="n">
        <f aca="false">AS916-AR916</f>
        <v>142542.047620729</v>
      </c>
      <c r="AU916" s="0" t="n">
        <f aca="true">RAND()</f>
        <v>0.800174786218614</v>
      </c>
      <c r="AV916" s="0" t="n">
        <f aca="true">RAND()</f>
        <v>0.052040224071922</v>
      </c>
      <c r="AW916" s="0" t="n">
        <f aca="true">RAND()</f>
        <v>0.0337071086566444</v>
      </c>
      <c r="AX916" s="0" t="n">
        <f aca="true">RAND()</f>
        <v>0.80302004541894</v>
      </c>
      <c r="AY916" s="0" t="n">
        <f aca="true">RAND()</f>
        <v>0.674614433725346</v>
      </c>
      <c r="AZ916" s="0" t="n">
        <f aca="true">RAND()</f>
        <v>0.836922636897494</v>
      </c>
    </row>
    <row r="917" customFormat="false" ht="15" hidden="false" customHeight="false" outlineLevel="0" collapsed="false">
      <c r="AK917" s="0" t="n">
        <v>904</v>
      </c>
      <c r="AL917" s="0" t="n">
        <f aca="false">IFERROR(IF(AU917&lt;($AM$6-$AL$6)/($AN$6-$AL$6),$AL$6+SQRT(AU917*($AN$6-$AL$6)*($AM$6-$AL$6)),$AN$6-SQRT((1-AU917)*($AN$6-$AL$6)*($AN$6-$AM$6))),$AM$6)</f>
        <v>4.75336583958006</v>
      </c>
      <c r="AM917" s="0" t="n">
        <f aca="false">IFERROR(IF(AV917&lt;($AM$7-$AL$7)/($AN$7-$AL$7),$AL$7+SQRT(AV917*($AN$7-$AL$7)*($AM$7-$AL$7)),$AN$7-SQRT((1-AV917)*($AN$7-$AL$7)*($AN$7-$AM$7))),$AM$7)</f>
        <v>1.24345324957685</v>
      </c>
      <c r="AN917" s="0" t="n">
        <f aca="false">IFERROR(IF(AW917&lt;($AM$8-$AL$8)/($AN$8-$AL$8),$AL$8+SQRT(AW917*($AN$8-$AL$8)*($AM$8-$AL$8)),$AN$8-SQRT((1-AW917)*($AN$8-$AL$8)*($AN$8-$AM$8))),$AM$8)</f>
        <v>0.921716573040357</v>
      </c>
      <c r="AO917" s="0" t="n">
        <f aca="false">IFERROR(IF(AX917&lt;($AM$9-$AL$9)/($AN$9-$AL$9),$AL$9+SQRT(AX917*($AN$9-$AL$9)*($AM$9-$AL$9)),$AN$9-SQRT((1-AX917)*($AN$9-$AL$9)*($AN$9-$AM$9))),$AM$9)</f>
        <v>1.1481126978696</v>
      </c>
      <c r="AP917" s="0" t="n">
        <f aca="false">IFERROR(IF(AY917&lt;($AM$10-$AL$10)/($AN$10-$AL$10),$AL$10+SQRT(AY917*($AN$10-$AL$10)*($AM$10-$AL$10)),$AN$10-SQRT((1-AY917)*($AN$10-$AL$10)*($AN$10-$AM$10))),$AM$10)</f>
        <v>0.858669756241823</v>
      </c>
      <c r="AQ917" s="0" t="n">
        <f aca="false">IFERROR(IF(AZ917&lt;($AM$11-$AL$11)/($AN$11-$AL$11),$AL$11+SQRT(AZ917*($AN$11-$AL$11)*($AM$11-$AL$11)),$AN$11-SQRT((1-AZ917)*($AN$11-$AL$11)*($AN$11-$AM$11))),$AM$11)</f>
        <v>0.470786792740275</v>
      </c>
      <c r="AR917" s="0" t="n">
        <f aca="false">SUMPRODUCT((B24:B31&lt;=$B$6)*(C24:C31*AM917+D24:D31*AO917*$B$8*AQ917)/(1+AL917/100)^B24:B31)+C32*AM917*AP917/(1+AL917/100)^$B$6</f>
        <v>9811708.06374709</v>
      </c>
      <c r="AS917" s="0" t="n">
        <f aca="false">SUMPRODUCT((K24:K26&lt;=$B$6)*(L24:L26*AN917+M24:M26*AO917*$B$8*AQ917)/(1+AL917/100)^K24:K26)+L27*AN917*AP917/(1+AL917/100)^$B$6</f>
        <v>7610666.01772565</v>
      </c>
      <c r="AT917" s="0" t="n">
        <f aca="false">AS917-AR917</f>
        <v>-2201042.04602144</v>
      </c>
      <c r="AU917" s="0" t="n">
        <f aca="true">RAND()</f>
        <v>0.74763174746171</v>
      </c>
      <c r="AV917" s="0" t="n">
        <f aca="true">RAND()</f>
        <v>0.999619022745751</v>
      </c>
      <c r="AW917" s="0" t="n">
        <f aca="true">RAND()</f>
        <v>0.164610268363207</v>
      </c>
      <c r="AX917" s="0" t="n">
        <f aca="true">RAND()</f>
        <v>0.516192016312659</v>
      </c>
      <c r="AY917" s="0" t="n">
        <f aca="true">RAND()</f>
        <v>0.514575976170275</v>
      </c>
      <c r="AZ917" s="0" t="n">
        <f aca="true">RAND()</f>
        <v>0.119053586018407</v>
      </c>
    </row>
    <row r="918" customFormat="false" ht="15" hidden="false" customHeight="false" outlineLevel="0" collapsed="false">
      <c r="AK918" s="0" t="n">
        <v>905</v>
      </c>
      <c r="AL918" s="0" t="n">
        <f aca="false">IFERROR(IF(AU918&lt;($AM$6-$AL$6)/($AN$6-$AL$6),$AL$6+SQRT(AU918*($AN$6-$AL$6)*($AM$6-$AL$6)),$AN$6-SQRT((1-AU918)*($AN$6-$AL$6)*($AN$6-$AM$6))),$AM$6)</f>
        <v>3.41647620437987</v>
      </c>
      <c r="AM918" s="0" t="n">
        <f aca="false">IFERROR(IF(AV918&lt;($AM$7-$AL$7)/($AN$7-$AL$7),$AL$7+SQRT(AV918*($AN$7-$AL$7)*($AM$7-$AL$7)),$AN$7-SQRT((1-AV918)*($AN$7-$AL$7)*($AN$7-$AM$7))),$AM$7)</f>
        <v>1.00558594846202</v>
      </c>
      <c r="AN918" s="0" t="n">
        <f aca="false">IFERROR(IF(AW918&lt;($AM$8-$AL$8)/($AN$8-$AL$8),$AL$8+SQRT(AW918*($AN$8-$AL$8)*($AM$8-$AL$8)),$AN$8-SQRT((1-AW918)*($AN$8-$AL$8)*($AN$8-$AM$8))),$AM$8)</f>
        <v>1.02717093686752</v>
      </c>
      <c r="AO918" s="0" t="n">
        <f aca="false">IFERROR(IF(AX918&lt;($AM$9-$AL$9)/($AN$9-$AL$9),$AL$9+SQRT(AX918*($AN$9-$AL$9)*($AM$9-$AL$9)),$AN$9-SQRT((1-AX918)*($AN$9-$AL$9)*($AN$9-$AM$9))),$AM$9)</f>
        <v>1.4537345505916</v>
      </c>
      <c r="AP918" s="0" t="n">
        <f aca="false">IFERROR(IF(AY918&lt;($AM$10-$AL$10)/($AN$10-$AL$10),$AL$10+SQRT(AY918*($AN$10-$AL$10)*($AM$10-$AL$10)),$AN$10-SQRT((1-AY918)*($AN$10-$AL$10)*($AN$10-$AM$10))),$AM$10)</f>
        <v>0.975234042425553</v>
      </c>
      <c r="AQ918" s="0" t="n">
        <f aca="false">IFERROR(IF(AZ918&lt;($AM$11-$AL$11)/($AN$11-$AL$11),$AL$11+SQRT(AZ918*($AN$11-$AL$11)*($AM$11-$AL$11)),$AN$11-SQRT((1-AZ918)*($AN$11-$AL$11)*($AN$11-$AM$11))),$AM$11)</f>
        <v>0.752870816407665</v>
      </c>
      <c r="AR918" s="0" t="n">
        <f aca="false">SUMPRODUCT((B24:B31&lt;=$B$6)*(C24:C31*AM918+D24:D31*AO918*$B$8*AQ918)/(1+AL918/100)^B24:B31)+C32*AM918*AP918/(1+AL918/100)^$B$6</f>
        <v>8674320.91902476</v>
      </c>
      <c r="AS918" s="0" t="n">
        <f aca="false">SUMPRODUCT((K24:K26&lt;=$B$6)*(L24:L26*AN918+M24:M26*AO918*$B$8*AQ918)/(1+AL918/100)^K24:K26)+L27*AN918*AP918/(1+AL918/100)^$B$6</f>
        <v>8330267.87942759</v>
      </c>
      <c r="AT918" s="0" t="n">
        <f aca="false">AS918-AR918</f>
        <v>-344053.039597171</v>
      </c>
      <c r="AU918" s="0" t="n">
        <f aca="true">RAND()</f>
        <v>0.357917860311214</v>
      </c>
      <c r="AV918" s="0" t="n">
        <f aca="true">RAND()</f>
        <v>0.468993523651445</v>
      </c>
      <c r="AW918" s="0" t="n">
        <f aca="true">RAND()</f>
        <v>0.558641854431124</v>
      </c>
      <c r="AX918" s="0" t="n">
        <f aca="true">RAND()</f>
        <v>0.80106270585509</v>
      </c>
      <c r="AY918" s="0" t="n">
        <f aca="true">RAND()</f>
        <v>0.90338958032053</v>
      </c>
      <c r="AZ918" s="0" t="n">
        <f aca="true">RAND()</f>
        <v>0.750723129048922</v>
      </c>
    </row>
    <row r="919" customFormat="false" ht="15" hidden="false" customHeight="false" outlineLevel="0" collapsed="false">
      <c r="AK919" s="0" t="n">
        <v>906</v>
      </c>
      <c r="AL919" s="0" t="n">
        <f aca="false">IFERROR(IF(AU919&lt;($AM$6-$AL$6)/($AN$6-$AL$6),$AL$6+SQRT(AU919*($AN$6-$AL$6)*($AM$6-$AL$6)),$AN$6-SQRT((1-AU919)*($AN$6-$AL$6)*($AN$6-$AM$6))),$AM$6)</f>
        <v>2.51652583238741</v>
      </c>
      <c r="AM919" s="0" t="n">
        <f aca="false">IFERROR(IF(AV919&lt;($AM$7-$AL$7)/($AN$7-$AL$7),$AL$7+SQRT(AV919*($AN$7-$AL$7)*($AM$7-$AL$7)),$AN$7-SQRT((1-AV919)*($AN$7-$AL$7)*($AN$7-$AM$7))),$AM$7)</f>
        <v>0.982042420957359</v>
      </c>
      <c r="AN919" s="0" t="n">
        <f aca="false">IFERROR(IF(AW919&lt;($AM$8-$AL$8)/($AN$8-$AL$8),$AL$8+SQRT(AW919*($AN$8-$AL$8)*($AM$8-$AL$8)),$AN$8-SQRT((1-AW919)*($AN$8-$AL$8)*($AN$8-$AM$8))),$AM$8)</f>
        <v>1.20853457948561</v>
      </c>
      <c r="AO919" s="0" t="n">
        <f aca="false">IFERROR(IF(AX919&lt;($AM$9-$AL$9)/($AN$9-$AL$9),$AL$9+SQRT(AX919*($AN$9-$AL$9)*($AM$9-$AL$9)),$AN$9-SQRT((1-AX919)*($AN$9-$AL$9)*($AN$9-$AM$9))),$AM$9)</f>
        <v>1.58076087920103</v>
      </c>
      <c r="AP919" s="0" t="n">
        <f aca="false">IFERROR(IF(AY919&lt;($AM$10-$AL$10)/($AN$10-$AL$10),$AL$10+SQRT(AY919*($AN$10-$AL$10)*($AM$10-$AL$10)),$AN$10-SQRT((1-AY919)*($AN$10-$AL$10)*($AN$10-$AM$10))),$AM$10)</f>
        <v>0.638440039967672</v>
      </c>
      <c r="AQ919" s="0" t="n">
        <f aca="false">IFERROR(IF(AZ919&lt;($AM$11-$AL$11)/($AN$11-$AL$11),$AL$11+SQRT(AZ919*($AN$11-$AL$11)*($AM$11-$AL$11)),$AN$11-SQRT((1-AZ919)*($AN$11-$AL$11)*($AN$11-$AM$11))),$AM$11)</f>
        <v>0.651350857033953</v>
      </c>
      <c r="AR919" s="0" t="n">
        <f aca="false">SUMPRODUCT((B24:B31&lt;=$B$6)*(C24:C31*AM919+D24:D31*AO919*$B$8*AQ919)/(1+AL919/100)^B24:B31)+C32*AM919*AP919/(1+AL919/100)^$B$6</f>
        <v>8978443.06417472</v>
      </c>
      <c r="AS919" s="0" t="n">
        <f aca="false">SUMPRODUCT((K24:K26&lt;=$B$6)*(L24:L26*AN919+M24:M26*AO919*$B$8*AQ919)/(1+AL919/100)^K24:K26)+L27*AN919*AP919/(1+AL919/100)^$B$6</f>
        <v>10024942.4293232</v>
      </c>
      <c r="AT919" s="0" t="n">
        <f aca="false">AS919-AR919</f>
        <v>1046499.36514849</v>
      </c>
      <c r="AU919" s="0" t="n">
        <f aca="true">RAND()</f>
        <v>0.0533597871047021</v>
      </c>
      <c r="AV919" s="0" t="n">
        <f aca="true">RAND()</f>
        <v>0.368216033644624</v>
      </c>
      <c r="AW919" s="0" t="n">
        <f aca="true">RAND()</f>
        <v>0.984716612458357</v>
      </c>
      <c r="AX919" s="0" t="n">
        <f aca="true">RAND()</f>
        <v>0.882825706394468</v>
      </c>
      <c r="AY919" s="0" t="n">
        <f aca="true">RAND()</f>
        <v>0.0766625786650028</v>
      </c>
      <c r="AZ919" s="0" t="n">
        <f aca="true">RAND()</f>
        <v>0.503852143302208</v>
      </c>
    </row>
    <row r="920" customFormat="false" ht="15" hidden="false" customHeight="false" outlineLevel="0" collapsed="false">
      <c r="AK920" s="0" t="n">
        <v>907</v>
      </c>
      <c r="AL920" s="0" t="n">
        <f aca="false">IFERROR(IF(AU920&lt;($AM$6-$AL$6)/($AN$6-$AL$6),$AL$6+SQRT(AU920*($AN$6-$AL$6)*($AM$6-$AL$6)),$AN$6-SQRT((1-AU920)*($AN$6-$AL$6)*($AN$6-$AM$6))),$AM$6)</f>
        <v>3.37643183984079</v>
      </c>
      <c r="AM920" s="0" t="n">
        <f aca="false">IFERROR(IF(AV920&lt;($AM$7-$AL$7)/($AN$7-$AL$7),$AL$7+SQRT(AV920*($AN$7-$AL$7)*($AM$7-$AL$7)),$AN$7-SQRT((1-AV920)*($AN$7-$AL$7)*($AN$7-$AM$7))),$AM$7)</f>
        <v>0.930870064002741</v>
      </c>
      <c r="AN920" s="0" t="n">
        <f aca="false">IFERROR(IF(AW920&lt;($AM$8-$AL$8)/($AN$8-$AL$8),$AL$8+SQRT(AW920*($AN$8-$AL$8)*($AM$8-$AL$8)),$AN$8-SQRT((1-AW920)*($AN$8-$AL$8)*($AN$8-$AM$8))),$AM$8)</f>
        <v>0.822104584400815</v>
      </c>
      <c r="AO920" s="0" t="n">
        <f aca="false">IFERROR(IF(AX920&lt;($AM$9-$AL$9)/($AN$9-$AL$9),$AL$9+SQRT(AX920*($AN$9-$AL$9)*($AM$9-$AL$9)),$AN$9-SQRT((1-AX920)*($AN$9-$AL$9)*($AN$9-$AM$9))),$AM$9)</f>
        <v>1.2267875780484</v>
      </c>
      <c r="AP920" s="0" t="n">
        <f aca="false">IFERROR(IF(AY920&lt;($AM$10-$AL$10)/($AN$10-$AL$10),$AL$10+SQRT(AY920*($AN$10-$AL$10)*($AM$10-$AL$10)),$AN$10-SQRT((1-AY920)*($AN$10-$AL$10)*($AN$10-$AM$10))),$AM$10)</f>
        <v>0.972412980070838</v>
      </c>
      <c r="AQ920" s="0" t="n">
        <f aca="false">IFERROR(IF(AZ920&lt;($AM$11-$AL$11)/($AN$11-$AL$11),$AL$11+SQRT(AZ920*($AN$11-$AL$11)*($AM$11-$AL$11)),$AN$11-SQRT((1-AZ920)*($AN$11-$AL$11)*($AN$11-$AM$11))),$AM$11)</f>
        <v>0.804462369567544</v>
      </c>
      <c r="AR920" s="0" t="n">
        <f aca="false">SUMPRODUCT((B24:B31&lt;=$B$6)*(C24:C31*AM920+D24:D31*AO920*$B$8*AQ920)/(1+AL920/100)^B24:B31)+C32*AM920*AP920/(1+AL920/100)^$B$6</f>
        <v>8040775.76765173</v>
      </c>
      <c r="AS920" s="0" t="n">
        <f aca="false">SUMPRODUCT((K24:K26&lt;=$B$6)*(L24:L26*AN920+M24:M26*AO920*$B$8*AQ920)/(1+AL920/100)^K24:K26)+L27*AN920*AP920/(1+AL920/100)^$B$6</f>
        <v>6677047.92020831</v>
      </c>
      <c r="AT920" s="0" t="n">
        <f aca="false">AS920-AR920</f>
        <v>-1363727.84744342</v>
      </c>
      <c r="AU920" s="0" t="n">
        <f aca="true">RAND()</f>
        <v>0.343487689434021</v>
      </c>
      <c r="AV920" s="0" t="n">
        <f aca="true">RAND()</f>
        <v>0.190299707245351</v>
      </c>
      <c r="AW920" s="0" t="n">
        <f aca="true">RAND()</f>
        <v>0.00542902946147522</v>
      </c>
      <c r="AX920" s="0" t="n">
        <f aca="true">RAND()</f>
        <v>0.601428367026491</v>
      </c>
      <c r="AY920" s="0" t="n">
        <f aca="true">RAND()</f>
        <v>0.892696094957641</v>
      </c>
      <c r="AZ920" s="0" t="n">
        <f aca="true">RAND()</f>
        <v>0.843938918713716</v>
      </c>
    </row>
    <row r="921" customFormat="false" ht="15" hidden="false" customHeight="false" outlineLevel="0" collapsed="false">
      <c r="AK921" s="0" t="n">
        <v>908</v>
      </c>
      <c r="AL921" s="0" t="n">
        <f aca="false">IFERROR(IF(AU921&lt;($AM$6-$AL$6)/($AN$6-$AL$6),$AL$6+SQRT(AU921*($AN$6-$AL$6)*($AM$6-$AL$6)),$AN$6-SQRT((1-AU921)*($AN$6-$AL$6)*($AN$6-$AM$6))),$AM$6)</f>
        <v>2.72094029796056</v>
      </c>
      <c r="AM921" s="0" t="n">
        <f aca="false">IFERROR(IF(AV921&lt;($AM$7-$AL$7)/($AN$7-$AL$7),$AL$7+SQRT(AV921*($AN$7-$AL$7)*($AM$7-$AL$7)),$AN$7-SQRT((1-AV921)*($AN$7-$AL$7)*($AN$7-$AM$7))),$AM$7)</f>
        <v>0.992937408465067</v>
      </c>
      <c r="AN921" s="0" t="n">
        <f aca="false">IFERROR(IF(AW921&lt;($AM$8-$AL$8)/($AN$8-$AL$8),$AL$8+SQRT(AW921*($AN$8-$AL$8)*($AM$8-$AL$8)),$AN$8-SQRT((1-AW921)*($AN$8-$AL$8)*($AN$8-$AM$8))),$AM$8)</f>
        <v>1.00169455162143</v>
      </c>
      <c r="AO921" s="0" t="n">
        <f aca="false">IFERROR(IF(AX921&lt;($AM$9-$AL$9)/($AN$9-$AL$9),$AL$9+SQRT(AX921*($AN$9-$AL$9)*($AM$9-$AL$9)),$AN$9-SQRT((1-AX921)*($AN$9-$AL$9)*($AN$9-$AM$9))),$AM$9)</f>
        <v>0.989882386058774</v>
      </c>
      <c r="AP921" s="0" t="n">
        <f aca="false">IFERROR(IF(AY921&lt;($AM$10-$AL$10)/($AN$10-$AL$10),$AL$10+SQRT(AY921*($AN$10-$AL$10)*($AM$10-$AL$10)),$AN$10-SQRT((1-AY921)*($AN$10-$AL$10)*($AN$10-$AM$10))),$AM$10)</f>
        <v>0.73417373799985</v>
      </c>
      <c r="AQ921" s="0" t="n">
        <f aca="false">IFERROR(IF(AZ921&lt;($AM$11-$AL$11)/($AN$11-$AL$11),$AL$11+SQRT(AZ921*($AN$11-$AL$11)*($AM$11-$AL$11)),$AN$11-SQRT((1-AZ921)*($AN$11-$AL$11)*($AN$11-$AM$11))),$AM$11)</f>
        <v>0.566724797487328</v>
      </c>
      <c r="AR921" s="0" t="n">
        <f aca="false">SUMPRODUCT((B24:B31&lt;=$B$6)*(C24:C31*AM921+D24:D31*AO921*$B$8*AQ921)/(1+AL921/100)^B24:B31)+C32*AM921*AP921/(1+AL921/100)^$B$6</f>
        <v>8790412.95703199</v>
      </c>
      <c r="AS921" s="0" t="n">
        <f aca="false">SUMPRODUCT((K24:K26&lt;=$B$6)*(L24:L26*AN921+M24:M26*AO921*$B$8*AQ921)/(1+AL921/100)^K24:K26)+L27*AN921*AP921/(1+AL921/100)^$B$6</f>
        <v>8195753.56016129</v>
      </c>
      <c r="AT921" s="0" t="n">
        <f aca="false">AS921-AR921</f>
        <v>-594659.396870704</v>
      </c>
      <c r="AU921" s="0" t="n">
        <f aca="true">RAND()</f>
        <v>0.103950982644691</v>
      </c>
      <c r="AV921" s="0" t="n">
        <f aca="true">RAND()</f>
        <v>0.41360937316907</v>
      </c>
      <c r="AW921" s="0" t="n">
        <f aca="true">RAND()</f>
        <v>0.451950260493499</v>
      </c>
      <c r="AX921" s="0" t="n">
        <f aca="true">RAND()</f>
        <v>0.31997966956085</v>
      </c>
      <c r="AY921" s="0" t="n">
        <f aca="true">RAND()</f>
        <v>0.219349358275289</v>
      </c>
      <c r="AZ921" s="0" t="n">
        <f aca="true">RAND()</f>
        <v>0.290375990182269</v>
      </c>
    </row>
    <row r="922" customFormat="false" ht="15" hidden="false" customHeight="false" outlineLevel="0" collapsed="false">
      <c r="AK922" s="0" t="n">
        <v>909</v>
      </c>
      <c r="AL922" s="0" t="n">
        <f aca="false">IFERROR(IF(AU922&lt;($AM$6-$AL$6)/($AN$6-$AL$6),$AL$6+SQRT(AU922*($AN$6-$AL$6)*($AM$6-$AL$6)),$AN$6-SQRT((1-AU922)*($AN$6-$AL$6)*($AN$6-$AM$6))),$AM$6)</f>
        <v>3.40520925504351</v>
      </c>
      <c r="AM922" s="0" t="n">
        <f aca="false">IFERROR(IF(AV922&lt;($AM$7-$AL$7)/($AN$7-$AL$7),$AL$7+SQRT(AV922*($AN$7-$AL$7)*($AM$7-$AL$7)),$AN$7-SQRT((1-AV922)*($AN$7-$AL$7)*($AN$7-$AM$7))),$AM$7)</f>
        <v>0.989409726987658</v>
      </c>
      <c r="AN922" s="0" t="n">
        <f aca="false">IFERROR(IF(AW922&lt;($AM$8-$AL$8)/($AN$8-$AL$8),$AL$8+SQRT(AW922*($AN$8-$AL$8)*($AM$8-$AL$8)),$AN$8-SQRT((1-AW922)*($AN$8-$AL$8)*($AN$8-$AM$8))),$AM$8)</f>
        <v>1.1346313647182</v>
      </c>
      <c r="AO922" s="0" t="n">
        <f aca="false">IFERROR(IF(AX922&lt;($AM$9-$AL$9)/($AN$9-$AL$9),$AL$9+SQRT(AX922*($AN$9-$AL$9)*($AM$9-$AL$9)),$AN$9-SQRT((1-AX922)*($AN$9-$AL$9)*($AN$9-$AM$9))),$AM$9)</f>
        <v>1.04873338302946</v>
      </c>
      <c r="AP922" s="0" t="n">
        <f aca="false">IFERROR(IF(AY922&lt;($AM$10-$AL$10)/($AN$10-$AL$10),$AL$10+SQRT(AY922*($AN$10-$AL$10)*($AM$10-$AL$10)),$AN$10-SQRT((1-AY922)*($AN$10-$AL$10)*($AN$10-$AM$10))),$AM$10)</f>
        <v>0.910005355658397</v>
      </c>
      <c r="AQ922" s="0" t="n">
        <f aca="false">IFERROR(IF(AZ922&lt;($AM$11-$AL$11)/($AN$11-$AL$11),$AL$11+SQRT(AZ922*($AN$11-$AL$11)*($AM$11-$AL$11)),$AN$11-SQRT((1-AZ922)*($AN$11-$AL$11)*($AN$11-$AM$11))),$AM$11)</f>
        <v>0.569619449917261</v>
      </c>
      <c r="AR922" s="0" t="n">
        <f aca="false">SUMPRODUCT((B24:B31&lt;=$B$6)*(C24:C31*AM922+D24:D31*AO922*$B$8*AQ922)/(1+AL922/100)^B24:B31)+C32*AM922*AP922/(1+AL922/100)^$B$6</f>
        <v>8405628.23313594</v>
      </c>
      <c r="AS922" s="0" t="n">
        <f aca="false">SUMPRODUCT((K24:K26&lt;=$B$6)*(L24:L26*AN922+M24:M26*AO922*$B$8*AQ922)/(1+AL922/100)^K24:K26)+L27*AN922*AP922/(1+AL922/100)^$B$6</f>
        <v>9192092.43870892</v>
      </c>
      <c r="AT922" s="0" t="n">
        <f aca="false">AS922-AR922</f>
        <v>786464.205572987</v>
      </c>
      <c r="AU922" s="0" t="n">
        <f aca="true">RAND()</f>
        <v>0.353873974998758</v>
      </c>
      <c r="AV922" s="0" t="n">
        <f aca="true">RAND()</f>
        <v>0.398622718639325</v>
      </c>
      <c r="AW922" s="0" t="n">
        <f aca="true">RAND()</f>
        <v>0.881689582161904</v>
      </c>
      <c r="AX922" s="0" t="n">
        <f aca="true">RAND()</f>
        <v>0.396727882291611</v>
      </c>
      <c r="AY922" s="0" t="n">
        <f aca="true">RAND()</f>
        <v>0.672417566674273</v>
      </c>
      <c r="AZ922" s="0" t="n">
        <f aca="true">RAND()</f>
        <v>0.296712848055862</v>
      </c>
    </row>
    <row r="923" customFormat="false" ht="15" hidden="false" customHeight="false" outlineLevel="0" collapsed="false">
      <c r="AK923" s="0" t="n">
        <v>910</v>
      </c>
      <c r="AL923" s="0" t="n">
        <f aca="false">IFERROR(IF(AU923&lt;($AM$6-$AL$6)/($AN$6-$AL$6),$AL$6+SQRT(AU923*($AN$6-$AL$6)*($AM$6-$AL$6)),$AN$6-SQRT((1-AU923)*($AN$6-$AL$6)*($AN$6-$AM$6))),$AM$6)</f>
        <v>2.80713152788689</v>
      </c>
      <c r="AM923" s="0" t="n">
        <f aca="false">IFERROR(IF(AV923&lt;($AM$7-$AL$7)/($AN$7-$AL$7),$AL$7+SQRT(AV923*($AN$7-$AL$7)*($AM$7-$AL$7)),$AN$7-SQRT((1-AV923)*($AN$7-$AL$7)*($AN$7-$AM$7))),$AM$7)</f>
        <v>0.988560659300455</v>
      </c>
      <c r="AN923" s="0" t="n">
        <f aca="false">IFERROR(IF(AW923&lt;($AM$8-$AL$8)/($AN$8-$AL$8),$AL$8+SQRT(AW923*($AN$8-$AL$8)*($AM$8-$AL$8)),$AN$8-SQRT((1-AW923)*($AN$8-$AL$8)*($AN$8-$AM$8))),$AM$8)</f>
        <v>0.97024139584777</v>
      </c>
      <c r="AO923" s="0" t="n">
        <f aca="false">IFERROR(IF(AX923&lt;($AM$9-$AL$9)/($AN$9-$AL$9),$AL$9+SQRT(AX923*($AN$9-$AL$9)*($AM$9-$AL$9)),$AN$9-SQRT((1-AX923)*($AN$9-$AL$9)*($AN$9-$AM$9))),$AM$9)</f>
        <v>0.954329473914917</v>
      </c>
      <c r="AP923" s="0" t="n">
        <f aca="false">IFERROR(IF(AY923&lt;($AM$10-$AL$10)/($AN$10-$AL$10),$AL$10+SQRT(AY923*($AN$10-$AL$10)*($AM$10-$AL$10)),$AN$10-SQRT((1-AY923)*($AN$10-$AL$10)*($AN$10-$AM$10))),$AM$10)</f>
        <v>0.676847020495874</v>
      </c>
      <c r="AQ923" s="0" t="n">
        <f aca="false">IFERROR(IF(AZ923&lt;($AM$11-$AL$11)/($AN$11-$AL$11),$AL$11+SQRT(AZ923*($AN$11-$AL$11)*($AM$11-$AL$11)),$AN$11-SQRT((1-AZ923)*($AN$11-$AL$11)*($AN$11-$AM$11))),$AM$11)</f>
        <v>0.80840842548759</v>
      </c>
      <c r="AR923" s="0" t="n">
        <f aca="false">SUMPRODUCT((B24:B31&lt;=$B$6)*(C24:C31*AM923+D24:D31*AO923*$B$8*AQ923)/(1+AL923/100)^B24:B31)+C32*AM923*AP923/(1+AL923/100)^$B$6</f>
        <v>8781266.6999409</v>
      </c>
      <c r="AS923" s="0" t="n">
        <f aca="false">SUMPRODUCT((K24:K26&lt;=$B$6)*(L24:L26*AN923+M24:M26*AO923*$B$8*AQ923)/(1+AL923/100)^K24:K26)+L27*AN923*AP923/(1+AL923/100)^$B$6</f>
        <v>8025244.31702037</v>
      </c>
      <c r="AT923" s="0" t="n">
        <f aca="false">AS923-AR923</f>
        <v>-756022.382920529</v>
      </c>
      <c r="AU923" s="0" t="n">
        <f aca="true">RAND()</f>
        <v>0.130292260661807</v>
      </c>
      <c r="AV923" s="0" t="n">
        <f aca="true">RAND()</f>
        <v>0.39505691373136</v>
      </c>
      <c r="AW923" s="0" t="n">
        <f aca="true">RAND()</f>
        <v>0.322023698446633</v>
      </c>
      <c r="AX923" s="0" t="n">
        <f aca="true">RAND()</f>
        <v>0.275220361157074</v>
      </c>
      <c r="AY923" s="0" t="n">
        <f aca="true">RAND()</f>
        <v>0.125099474633072</v>
      </c>
      <c r="AZ923" s="0" t="n">
        <f aca="true">RAND()</f>
        <v>0.850174157452472</v>
      </c>
    </row>
    <row r="924" customFormat="false" ht="15" hidden="false" customHeight="false" outlineLevel="0" collapsed="false">
      <c r="AK924" s="0" t="n">
        <v>911</v>
      </c>
      <c r="AL924" s="0" t="n">
        <f aca="false">IFERROR(IF(AU924&lt;($AM$6-$AL$6)/($AN$6-$AL$6),$AL$6+SQRT(AU924*($AN$6-$AL$6)*($AM$6-$AL$6)),$AN$6-SQRT((1-AU924)*($AN$6-$AL$6)*($AN$6-$AM$6))),$AM$6)</f>
        <v>4.65772449085966</v>
      </c>
      <c r="AM924" s="0" t="n">
        <f aca="false">IFERROR(IF(AV924&lt;($AM$7-$AL$7)/($AN$7-$AL$7),$AL$7+SQRT(AV924*($AN$7-$AL$7)*($AM$7-$AL$7)),$AN$7-SQRT((1-AV924)*($AN$7-$AL$7)*($AN$7-$AM$7))),$AM$7)</f>
        <v>1.17229304867796</v>
      </c>
      <c r="AN924" s="0" t="n">
        <f aca="false">IFERROR(IF(AW924&lt;($AM$8-$AL$8)/($AN$8-$AL$8),$AL$8+SQRT(AW924*($AN$8-$AL$8)*($AM$8-$AL$8)),$AN$8-SQRT((1-AW924)*($AN$8-$AL$8)*($AN$8-$AM$8))),$AM$8)</f>
        <v>0.955303750089769</v>
      </c>
      <c r="AO924" s="0" t="n">
        <f aca="false">IFERROR(IF(AX924&lt;($AM$9-$AL$9)/($AN$9-$AL$9),$AL$9+SQRT(AX924*($AN$9-$AL$9)*($AM$9-$AL$9)),$AN$9-SQRT((1-AX924)*($AN$9-$AL$9)*($AN$9-$AM$9))),$AM$9)</f>
        <v>0.840925877713654</v>
      </c>
      <c r="AP924" s="0" t="n">
        <f aca="false">IFERROR(IF(AY924&lt;($AM$10-$AL$10)/($AN$10-$AL$10),$AL$10+SQRT(AY924*($AN$10-$AL$10)*($AM$10-$AL$10)),$AN$10-SQRT((1-AY924)*($AN$10-$AL$10)*($AN$10-$AM$10))),$AM$10)</f>
        <v>0.64078509791441</v>
      </c>
      <c r="AQ924" s="0" t="n">
        <f aca="false">IFERROR(IF(AZ924&lt;($AM$11-$AL$11)/($AN$11-$AL$11),$AL$11+SQRT(AZ924*($AN$11-$AL$11)*($AM$11-$AL$11)),$AN$11-SQRT((1-AZ924)*($AN$11-$AL$11)*($AN$11-$AM$11))),$AM$11)</f>
        <v>0.717361578156047</v>
      </c>
      <c r="AR924" s="0" t="n">
        <f aca="false">SUMPRODUCT((B24:B31&lt;=$B$6)*(C24:C31*AM924+D24:D31*AO924*$B$8*AQ924)/(1+AL924/100)^B24:B31)+C32*AM924*AP924/(1+AL924/100)^$B$6</f>
        <v>9333541.0258332</v>
      </c>
      <c r="AS924" s="0" t="n">
        <f aca="false">SUMPRODUCT((K24:K26&lt;=$B$6)*(L24:L26*AN924+M24:M26*AO924*$B$8*AQ924)/(1+AL924/100)^K24:K26)+L27*AN924*AP924/(1+AL924/100)^$B$6</f>
        <v>7997222.82914313</v>
      </c>
      <c r="AT924" s="0" t="n">
        <f aca="false">AS924-AR924</f>
        <v>-1336318.19669007</v>
      </c>
      <c r="AU924" s="0" t="n">
        <f aca="true">RAND()</f>
        <v>0.725687271964069</v>
      </c>
      <c r="AV924" s="0" t="n">
        <f aca="true">RAND()</f>
        <v>0.946325597477642</v>
      </c>
      <c r="AW924" s="0" t="n">
        <f aca="true">RAND()</f>
        <v>0.267991719910503</v>
      </c>
      <c r="AX924" s="0" t="n">
        <f aca="true">RAND()</f>
        <v>0.1549739387931</v>
      </c>
      <c r="AY924" s="0" t="n">
        <f aca="true">RAND()</f>
        <v>0.0792817751790795</v>
      </c>
      <c r="AZ924" s="0" t="n">
        <f aca="true">RAND()</f>
        <v>0.673940908153305</v>
      </c>
    </row>
    <row r="925" customFormat="false" ht="15" hidden="false" customHeight="false" outlineLevel="0" collapsed="false">
      <c r="AK925" s="0" t="n">
        <v>912</v>
      </c>
      <c r="AL925" s="0" t="n">
        <f aca="false">IFERROR(IF(AU925&lt;($AM$6-$AL$6)/($AN$6-$AL$6),$AL$6+SQRT(AU925*($AN$6-$AL$6)*($AM$6-$AL$6)),$AN$6-SQRT((1-AU925)*($AN$6-$AL$6)*($AN$6-$AM$6))),$AM$6)</f>
        <v>3.11195389855174</v>
      </c>
      <c r="AM925" s="0" t="n">
        <f aca="false">IFERROR(IF(AV925&lt;($AM$7-$AL$7)/($AN$7-$AL$7),$AL$7+SQRT(AV925*($AN$7-$AL$7)*($AM$7-$AL$7)),$AN$7-SQRT((1-AV925)*($AN$7-$AL$7)*($AN$7-$AM$7))),$AM$7)</f>
        <v>1.07362717504592</v>
      </c>
      <c r="AN925" s="0" t="n">
        <f aca="false">IFERROR(IF(AW925&lt;($AM$8-$AL$8)/($AN$8-$AL$8),$AL$8+SQRT(AW925*($AN$8-$AL$8)*($AM$8-$AL$8)),$AN$8-SQRT((1-AW925)*($AN$8-$AL$8)*($AN$8-$AM$8))),$AM$8)</f>
        <v>0.959854940073559</v>
      </c>
      <c r="AO925" s="0" t="n">
        <f aca="false">IFERROR(IF(AX925&lt;($AM$9-$AL$9)/($AN$9-$AL$9),$AL$9+SQRT(AX925*($AN$9-$AL$9)*($AM$9-$AL$9)),$AN$9-SQRT((1-AX925)*($AN$9-$AL$9)*($AN$9-$AM$9))),$AM$9)</f>
        <v>1.00881491073045</v>
      </c>
      <c r="AP925" s="0" t="n">
        <f aca="false">IFERROR(IF(AY925&lt;($AM$10-$AL$10)/($AN$10-$AL$10),$AL$10+SQRT(AY925*($AN$10-$AL$10)*($AM$10-$AL$10)),$AN$10-SQRT((1-AY925)*($AN$10-$AL$10)*($AN$10-$AM$10))),$AM$10)</f>
        <v>0.741595436638433</v>
      </c>
      <c r="AQ925" s="0" t="n">
        <f aca="false">IFERROR(IF(AZ925&lt;($AM$11-$AL$11)/($AN$11-$AL$11),$AL$11+SQRT(AZ925*($AN$11-$AL$11)*($AM$11-$AL$11)),$AN$11-SQRT((1-AZ925)*($AN$11-$AL$11)*($AN$11-$AM$11))),$AM$11)</f>
        <v>0.367233268291897</v>
      </c>
      <c r="AR925" s="0" t="n">
        <f aca="false">SUMPRODUCT((B24:B31&lt;=$B$6)*(C24:C31*AM925+D24:D31*AO925*$B$8*AQ925)/(1+AL925/100)^B24:B31)+C32*AM925*AP925/(1+AL925/100)^$B$6</f>
        <v>9210266.73240339</v>
      </c>
      <c r="AS925" s="0" t="n">
        <f aca="false">SUMPRODUCT((K24:K26&lt;=$B$6)*(L24:L26*AN925+M24:M26*AO925*$B$8*AQ925)/(1+AL925/100)^K24:K26)+L27*AN925*AP925/(1+AL925/100)^$B$6</f>
        <v>7862180.75305364</v>
      </c>
      <c r="AT925" s="0" t="n">
        <f aca="false">AS925-AR925</f>
        <v>-1348085.97934974</v>
      </c>
      <c r="AU925" s="0" t="n">
        <f aca="true">RAND()</f>
        <v>0.244154875650648</v>
      </c>
      <c r="AV925" s="0" t="n">
        <f aca="true">RAND()</f>
        <v>0.723490014379719</v>
      </c>
      <c r="AW925" s="0" t="n">
        <f aca="true">RAND()</f>
        <v>0.283928909621346</v>
      </c>
      <c r="AX925" s="0" t="n">
        <f aca="true">RAND()</f>
        <v>0.345034745873141</v>
      </c>
      <c r="AY925" s="0" t="n">
        <f aca="true">RAND()</f>
        <v>0.233473420018061</v>
      </c>
      <c r="AZ925" s="0" t="n">
        <f aca="true">RAND()</f>
        <v>0.0184502545518782</v>
      </c>
    </row>
    <row r="926" customFormat="false" ht="15" hidden="false" customHeight="false" outlineLevel="0" collapsed="false">
      <c r="AK926" s="0" t="n">
        <v>913</v>
      </c>
      <c r="AL926" s="0" t="n">
        <f aca="false">IFERROR(IF(AU926&lt;($AM$6-$AL$6)/($AN$6-$AL$6),$AL$6+SQRT(AU926*($AN$6-$AL$6)*($AM$6-$AL$6)),$AN$6-SQRT((1-AU926)*($AN$6-$AL$6)*($AN$6-$AM$6))),$AM$6)</f>
        <v>3.8629699442843</v>
      </c>
      <c r="AM926" s="0" t="n">
        <f aca="false">IFERROR(IF(AV926&lt;($AM$7-$AL$7)/($AN$7-$AL$7),$AL$7+SQRT(AV926*($AN$7-$AL$7)*($AM$7-$AL$7)),$AN$7-SQRT((1-AV926)*($AN$7-$AL$7)*($AN$7-$AM$7))),$AM$7)</f>
        <v>1.1731901322605</v>
      </c>
      <c r="AN926" s="0" t="n">
        <f aca="false">IFERROR(IF(AW926&lt;($AM$8-$AL$8)/($AN$8-$AL$8),$AL$8+SQRT(AW926*($AN$8-$AL$8)*($AM$8-$AL$8)),$AN$8-SQRT((1-AW926)*($AN$8-$AL$8)*($AN$8-$AM$8))),$AM$8)</f>
        <v>1.09560123305207</v>
      </c>
      <c r="AO926" s="0" t="n">
        <f aca="false">IFERROR(IF(AX926&lt;($AM$9-$AL$9)/($AN$9-$AL$9),$AL$9+SQRT(AX926*($AN$9-$AL$9)*($AM$9-$AL$9)),$AN$9-SQRT((1-AX926)*($AN$9-$AL$9)*($AN$9-$AM$9))),$AM$9)</f>
        <v>1.2716948188358</v>
      </c>
      <c r="AP926" s="0" t="n">
        <f aca="false">IFERROR(IF(AY926&lt;($AM$10-$AL$10)/($AN$10-$AL$10),$AL$10+SQRT(AY926*($AN$10-$AL$10)*($AM$10-$AL$10)),$AN$10-SQRT((1-AY926)*($AN$10-$AL$10)*($AN$10-$AM$10))),$AM$10)</f>
        <v>0.978662479918549</v>
      </c>
      <c r="AQ926" s="0" t="n">
        <f aca="false">IFERROR(IF(AZ926&lt;($AM$11-$AL$11)/($AN$11-$AL$11),$AL$11+SQRT(AZ926*($AN$11-$AL$11)*($AM$11-$AL$11)),$AN$11-SQRT((1-AZ926)*($AN$11-$AL$11)*($AN$11-$AM$11))),$AM$11)</f>
        <v>0.57334456118113</v>
      </c>
      <c r="AR926" s="0" t="n">
        <f aca="false">SUMPRODUCT((B24:B31&lt;=$B$6)*(C24:C31*AM926+D24:D31*AO926*$B$8*AQ926)/(1+AL926/100)^B24:B31)+C32*AM926*AP926/(1+AL926/100)^$B$6</f>
        <v>9720436.35234172</v>
      </c>
      <c r="AS926" s="0" t="n">
        <f aca="false">SUMPRODUCT((K24:K26&lt;=$B$6)*(L24:L26*AN926+M24:M26*AO926*$B$8*AQ926)/(1+AL926/100)^K24:K26)+L27*AN926*AP926/(1+AL926/100)^$B$6</f>
        <v>8893234.40051837</v>
      </c>
      <c r="AT926" s="0" t="n">
        <f aca="false">AS926-AR926</f>
        <v>-827201.951823345</v>
      </c>
      <c r="AU926" s="0" t="n">
        <f aca="true">RAND()</f>
        <v>0.507952121476819</v>
      </c>
      <c r="AV926" s="0" t="n">
        <f aca="true">RAND()</f>
        <v>0.947557726380804</v>
      </c>
      <c r="AW926" s="0" t="n">
        <f aca="true">RAND()</f>
        <v>0.788097962355192</v>
      </c>
      <c r="AX926" s="0" t="n">
        <f aca="true">RAND()</f>
        <v>0.646381042059584</v>
      </c>
      <c r="AY926" s="0" t="n">
        <f aca="true">RAND()</f>
        <v>0.916471078727101</v>
      </c>
      <c r="AZ926" s="0" t="n">
        <f aca="true">RAND()</f>
        <v>0.304968363784916</v>
      </c>
    </row>
    <row r="927" customFormat="false" ht="15" hidden="false" customHeight="false" outlineLevel="0" collapsed="false">
      <c r="AK927" s="0" t="n">
        <v>914</v>
      </c>
      <c r="AL927" s="0" t="n">
        <f aca="false">IFERROR(IF(AU927&lt;($AM$6-$AL$6)/($AN$6-$AL$6),$AL$6+SQRT(AU927*($AN$6-$AL$6)*($AM$6-$AL$6)),$AN$6-SQRT((1-AU927)*($AN$6-$AL$6)*($AN$6-$AM$6))),$AM$6)</f>
        <v>2.95409935256985</v>
      </c>
      <c r="AM927" s="0" t="n">
        <f aca="false">IFERROR(IF(AV927&lt;($AM$7-$AL$7)/($AN$7-$AL$7),$AL$7+SQRT(AV927*($AN$7-$AL$7)*($AM$7-$AL$7)),$AN$7-SQRT((1-AV927)*($AN$7-$AL$7)*($AN$7-$AM$7))),$AM$7)</f>
        <v>0.965665641814895</v>
      </c>
      <c r="AN927" s="0" t="n">
        <f aca="false">IFERROR(IF(AW927&lt;($AM$8-$AL$8)/($AN$8-$AL$8),$AL$8+SQRT(AW927*($AN$8-$AL$8)*($AM$8-$AL$8)),$AN$8-SQRT((1-AW927)*($AN$8-$AL$8)*($AN$8-$AM$8))),$AM$8)</f>
        <v>0.986937646527513</v>
      </c>
      <c r="AO927" s="0" t="n">
        <f aca="false">IFERROR(IF(AX927&lt;($AM$9-$AL$9)/($AN$9-$AL$9),$AL$9+SQRT(AX927*($AN$9-$AL$9)*($AM$9-$AL$9)),$AN$9-SQRT((1-AX927)*($AN$9-$AL$9)*($AN$9-$AM$9))),$AM$9)</f>
        <v>0.984134381440826</v>
      </c>
      <c r="AP927" s="0" t="n">
        <f aca="false">IFERROR(IF(AY927&lt;($AM$10-$AL$10)/($AN$10-$AL$10),$AL$10+SQRT(AY927*($AN$10-$AL$10)*($AM$10-$AL$10)),$AN$10-SQRT((1-AY927)*($AN$10-$AL$10)*($AN$10-$AM$10))),$AM$10)</f>
        <v>0.780357825568257</v>
      </c>
      <c r="AQ927" s="0" t="n">
        <f aca="false">IFERROR(IF(AZ927&lt;($AM$11-$AL$11)/($AN$11-$AL$11),$AL$11+SQRT(AZ927*($AN$11-$AL$11)*($AM$11-$AL$11)),$AN$11-SQRT((1-AZ927)*($AN$11-$AL$11)*($AN$11-$AM$11))),$AM$11)</f>
        <v>0.647102105195986</v>
      </c>
      <c r="AR927" s="0" t="n">
        <f aca="false">SUMPRODUCT((B24:B31&lt;=$B$6)*(C24:C31*AM927+D24:D31*AO927*$B$8*AQ927)/(1+AL927/100)^B24:B31)+C32*AM927*AP927/(1+AL927/100)^$B$6</f>
        <v>8452156.68724072</v>
      </c>
      <c r="AS927" s="0" t="n">
        <f aca="false">SUMPRODUCT((K24:K26&lt;=$B$6)*(L24:L26*AN927+M24:M26*AO927*$B$8*AQ927)/(1+AL927/100)^K24:K26)+L27*AN927*AP927/(1+AL927/100)^$B$6</f>
        <v>8066254.05132887</v>
      </c>
      <c r="AT927" s="0" t="n">
        <f aca="false">AS927-AR927</f>
        <v>-385902.635911855</v>
      </c>
      <c r="AU927" s="0" t="n">
        <f aca="true">RAND()</f>
        <v>0.18206111491484</v>
      </c>
      <c r="AV927" s="0" t="n">
        <f aca="true">RAND()</f>
        <v>0.304945609754903</v>
      </c>
      <c r="AW927" s="0" t="n">
        <f aca="true">RAND()</f>
        <v>0.38828537432495</v>
      </c>
      <c r="AX927" s="0" t="n">
        <f aca="true">RAND()</f>
        <v>0.312514799057455</v>
      </c>
      <c r="AY927" s="0" t="n">
        <f aca="true">RAND()</f>
        <v>0.314402041429445</v>
      </c>
      <c r="AZ927" s="0" t="n">
        <f aca="true">RAND()</f>
        <v>0.491754577271368</v>
      </c>
    </row>
    <row r="928" customFormat="false" ht="15" hidden="false" customHeight="false" outlineLevel="0" collapsed="false">
      <c r="AK928" s="0" t="n">
        <v>915</v>
      </c>
      <c r="AL928" s="0" t="n">
        <f aca="false">IFERROR(IF(AU928&lt;($AM$6-$AL$6)/($AN$6-$AL$6),$AL$6+SQRT(AU928*($AN$6-$AL$6)*($AM$6-$AL$6)),$AN$6-SQRT((1-AU928)*($AN$6-$AL$6)*($AN$6-$AM$6))),$AM$6)</f>
        <v>3.07746008598873</v>
      </c>
      <c r="AM928" s="0" t="n">
        <f aca="false">IFERROR(IF(AV928&lt;($AM$7-$AL$7)/($AN$7-$AL$7),$AL$7+SQRT(AV928*($AN$7-$AL$7)*($AM$7-$AL$7)),$AN$7-SQRT((1-AV928)*($AN$7-$AL$7)*($AN$7-$AM$7))),$AM$7)</f>
        <v>1.09668424740666</v>
      </c>
      <c r="AN928" s="0" t="n">
        <f aca="false">IFERROR(IF(AW928&lt;($AM$8-$AL$8)/($AN$8-$AL$8),$AL$8+SQRT(AW928*($AN$8-$AL$8)*($AM$8-$AL$8)),$AN$8-SQRT((1-AW928)*($AN$8-$AL$8)*($AN$8-$AM$8))),$AM$8)</f>
        <v>0.993933207663625</v>
      </c>
      <c r="AO928" s="0" t="n">
        <f aca="false">IFERROR(IF(AX928&lt;($AM$9-$AL$9)/($AN$9-$AL$9),$AL$9+SQRT(AX928*($AN$9-$AL$9)*($AM$9-$AL$9)),$AN$9-SQRT((1-AX928)*($AN$9-$AL$9)*($AN$9-$AM$9))),$AM$9)</f>
        <v>1.52710087196699</v>
      </c>
      <c r="AP928" s="0" t="n">
        <f aca="false">IFERROR(IF(AY928&lt;($AM$10-$AL$10)/($AN$10-$AL$10),$AL$10+SQRT(AY928*($AN$10-$AL$10)*($AM$10-$AL$10)),$AN$10-SQRT((1-AY928)*($AN$10-$AL$10)*($AN$10-$AM$10))),$AM$10)</f>
        <v>0.856683598144428</v>
      </c>
      <c r="AQ928" s="0" t="n">
        <f aca="false">IFERROR(IF(AZ928&lt;($AM$11-$AL$11)/($AN$11-$AL$11),$AL$11+SQRT(AZ928*($AN$11-$AL$11)*($AM$11-$AL$11)),$AN$11-SQRT((1-AZ928)*($AN$11-$AL$11)*($AN$11-$AM$11))),$AM$11)</f>
        <v>0.648096761223721</v>
      </c>
      <c r="AR928" s="0" t="n">
        <f aca="false">SUMPRODUCT((B24:B31&lt;=$B$6)*(C24:C31*AM928+D24:D31*AO928*$B$8*AQ928)/(1+AL928/100)^B24:B31)+C32*AM928*AP928/(1+AL928/100)^$B$6</f>
        <v>9601506.83163988</v>
      </c>
      <c r="AS928" s="0" t="n">
        <f aca="false">SUMPRODUCT((K24:K26&lt;=$B$6)*(L24:L26*AN928+M24:M26*AO928*$B$8*AQ928)/(1+AL928/100)^K24:K26)+L27*AN928*AP928/(1+AL928/100)^$B$6</f>
        <v>8110993.51096556</v>
      </c>
      <c r="AT928" s="0" t="n">
        <f aca="false">AS928-AR928</f>
        <v>-1490513.32067432</v>
      </c>
      <c r="AU928" s="0" t="n">
        <f aca="true">RAND()</f>
        <v>0.230684031149423</v>
      </c>
      <c r="AV928" s="0" t="n">
        <f aca="true">RAND()</f>
        <v>0.791060266726551</v>
      </c>
      <c r="AW928" s="0" t="n">
        <f aca="true">RAND()</f>
        <v>0.417889878163364</v>
      </c>
      <c r="AX928" s="0" t="n">
        <f aca="true">RAND()</f>
        <v>0.850910943137079</v>
      </c>
      <c r="AY928" s="0" t="n">
        <f aca="true">RAND()</f>
        <v>0.508892756741022</v>
      </c>
      <c r="AZ928" s="0" t="n">
        <f aca="true">RAND()</f>
        <v>0.49457695989569</v>
      </c>
    </row>
    <row r="929" customFormat="false" ht="15" hidden="false" customHeight="false" outlineLevel="0" collapsed="false">
      <c r="AK929" s="0" t="n">
        <v>916</v>
      </c>
      <c r="AL929" s="0" t="n">
        <f aca="false">IFERROR(IF(AU929&lt;($AM$6-$AL$6)/($AN$6-$AL$6),$AL$6+SQRT(AU929*($AN$6-$AL$6)*($AM$6-$AL$6)),$AN$6-SQRT((1-AU929)*($AN$6-$AL$6)*($AN$6-$AM$6))),$AM$6)</f>
        <v>3.91304598045307</v>
      </c>
      <c r="AM929" s="0" t="n">
        <f aca="false">IFERROR(IF(AV929&lt;($AM$7-$AL$7)/($AN$7-$AL$7),$AL$7+SQRT(AV929*($AN$7-$AL$7)*($AM$7-$AL$7)),$AN$7-SQRT((1-AV929)*($AN$7-$AL$7)*($AN$7-$AM$7))),$AM$7)</f>
        <v>0.943322051438061</v>
      </c>
      <c r="AN929" s="0" t="n">
        <f aca="false">IFERROR(IF(AW929&lt;($AM$8-$AL$8)/($AN$8-$AL$8),$AL$8+SQRT(AW929*($AN$8-$AL$8)*($AM$8-$AL$8)),$AN$8-SQRT((1-AW929)*($AN$8-$AL$8)*($AN$8-$AM$8))),$AM$8)</f>
        <v>0.976212027767004</v>
      </c>
      <c r="AO929" s="0" t="n">
        <f aca="false">IFERROR(IF(AX929&lt;($AM$9-$AL$9)/($AN$9-$AL$9),$AL$9+SQRT(AX929*($AN$9-$AL$9)*($AM$9-$AL$9)),$AN$9-SQRT((1-AX929)*($AN$9-$AL$9)*($AN$9-$AM$9))),$AM$9)</f>
        <v>1.40105990186799</v>
      </c>
      <c r="AP929" s="0" t="n">
        <f aca="false">IFERROR(IF(AY929&lt;($AM$10-$AL$10)/($AN$10-$AL$10),$AL$10+SQRT(AY929*($AN$10-$AL$10)*($AM$10-$AL$10)),$AN$10-SQRT((1-AY929)*($AN$10-$AL$10)*($AN$10-$AM$10))),$AM$10)</f>
        <v>0.75724051531936</v>
      </c>
      <c r="AQ929" s="0" t="n">
        <f aca="false">IFERROR(IF(AZ929&lt;($AM$11-$AL$11)/($AN$11-$AL$11),$AL$11+SQRT(AZ929*($AN$11-$AL$11)*($AM$11-$AL$11)),$AN$11-SQRT((1-AZ929)*($AN$11-$AL$11)*($AN$11-$AM$11))),$AM$11)</f>
        <v>0.471821065135757</v>
      </c>
      <c r="AR929" s="0" t="n">
        <f aca="false">SUMPRODUCT((B24:B31&lt;=$B$6)*(C24:C31*AM929+D24:D31*AO929*$B$8*AQ929)/(1+AL929/100)^B24:B31)+C32*AM929*AP929/(1+AL929/100)^$B$6</f>
        <v>7834904.41785148</v>
      </c>
      <c r="AS929" s="0" t="n">
        <f aca="false">SUMPRODUCT((K24:K26&lt;=$B$6)*(L24:L26*AN929+M24:M26*AO929*$B$8*AQ929)/(1+AL929/100)^K24:K26)+L27*AN929*AP929/(1+AL929/100)^$B$6</f>
        <v>8074159.75088093</v>
      </c>
      <c r="AT929" s="0" t="n">
        <f aca="false">AS929-AR929</f>
        <v>239255.333029451</v>
      </c>
      <c r="AU929" s="0" t="n">
        <f aca="true">RAND()</f>
        <v>0.523535744060153</v>
      </c>
      <c r="AV929" s="0" t="n">
        <f aca="true">RAND()</f>
        <v>0.228235671426823</v>
      </c>
      <c r="AW929" s="0" t="n">
        <f aca="true">RAND()</f>
        <v>0.345007541441772</v>
      </c>
      <c r="AX929" s="0" t="n">
        <f aca="true">RAND()</f>
        <v>0.760847172566413</v>
      </c>
      <c r="AY929" s="0" t="n">
        <f aca="true">RAND()</f>
        <v>0.264690730887078</v>
      </c>
      <c r="AZ929" s="0" t="n">
        <f aca="true">RAND()</f>
        <v>0.12049991193627</v>
      </c>
    </row>
    <row r="930" customFormat="false" ht="15" hidden="false" customHeight="false" outlineLevel="0" collapsed="false">
      <c r="AK930" s="0" t="n">
        <v>917</v>
      </c>
      <c r="AL930" s="0" t="n">
        <f aca="false">IFERROR(IF(AU930&lt;($AM$6-$AL$6)/($AN$6-$AL$6),$AL$6+SQRT(AU930*($AN$6-$AL$6)*($AM$6-$AL$6)),$AN$6-SQRT((1-AU930)*($AN$6-$AL$6)*($AN$6-$AM$6))),$AM$6)</f>
        <v>3.08110140011382</v>
      </c>
      <c r="AM930" s="0" t="n">
        <f aca="false">IFERROR(IF(AV930&lt;($AM$7-$AL$7)/($AN$7-$AL$7),$AL$7+SQRT(AV930*($AN$7-$AL$7)*($AM$7-$AL$7)),$AN$7-SQRT((1-AV930)*($AN$7-$AL$7)*($AN$7-$AM$7))),$AM$7)</f>
        <v>1.16139099691343</v>
      </c>
      <c r="AN930" s="0" t="n">
        <f aca="false">IFERROR(IF(AW930&lt;($AM$8-$AL$8)/($AN$8-$AL$8),$AL$8+SQRT(AW930*($AN$8-$AL$8)*($AM$8-$AL$8)),$AN$8-SQRT((1-AW930)*($AN$8-$AL$8)*($AN$8-$AM$8))),$AM$8)</f>
        <v>1.1009447014922</v>
      </c>
      <c r="AO930" s="0" t="n">
        <f aca="false">IFERROR(IF(AX930&lt;($AM$9-$AL$9)/($AN$9-$AL$9),$AL$9+SQRT(AX930*($AN$9-$AL$9)*($AM$9-$AL$9)),$AN$9-SQRT((1-AX930)*($AN$9-$AL$9)*($AN$9-$AM$9))),$AM$9)</f>
        <v>1.50955031421254</v>
      </c>
      <c r="AP930" s="0" t="n">
        <f aca="false">IFERROR(IF(AY930&lt;($AM$10-$AL$10)/($AN$10-$AL$10),$AL$10+SQRT(AY930*($AN$10-$AL$10)*($AM$10-$AL$10)),$AN$10-SQRT((1-AY930)*($AN$10-$AL$10)*($AN$10-$AM$10))),$AM$10)</f>
        <v>0.968592824447801</v>
      </c>
      <c r="AQ930" s="0" t="n">
        <f aca="false">IFERROR(IF(AZ930&lt;($AM$11-$AL$11)/($AN$11-$AL$11),$AL$11+SQRT(AZ930*($AN$11-$AL$11)*($AM$11-$AL$11)),$AN$11-SQRT((1-AZ930)*($AN$11-$AL$11)*($AN$11-$AM$11))),$AM$11)</f>
        <v>0.612532955817986</v>
      </c>
      <c r="AR930" s="0" t="n">
        <f aca="false">SUMPRODUCT((B24:B31&lt;=$B$6)*(C24:C31*AM930+D24:D31*AO930*$B$8*AQ930)/(1+AL930/100)^B24:B31)+C32*AM930*AP930/(1+AL930/100)^$B$6</f>
        <v>10112563.823673</v>
      </c>
      <c r="AS930" s="0" t="n">
        <f aca="false">SUMPRODUCT((K24:K26&lt;=$B$6)*(L24:L26*AN930+M24:M26*AO930*$B$8*AQ930)/(1+AL930/100)^K24:K26)+L27*AN930*AP930/(1+AL930/100)^$B$6</f>
        <v>8860732.12661676</v>
      </c>
      <c r="AT930" s="0" t="n">
        <f aca="false">AS930-AR930</f>
        <v>-1251831.69705621</v>
      </c>
      <c r="AU930" s="0" t="n">
        <f aca="true">RAND()</f>
        <v>0.232111688190507</v>
      </c>
      <c r="AV930" s="0" t="n">
        <f aca="true">RAND()</f>
        <v>0.93020839619559</v>
      </c>
      <c r="AW930" s="0" t="n">
        <f aca="true">RAND()</f>
        <v>0.802511270993329</v>
      </c>
      <c r="AX930" s="0" t="n">
        <f aca="true">RAND()</f>
        <v>0.83963940380732</v>
      </c>
      <c r="AY930" s="0" t="n">
        <f aca="true">RAND()</f>
        <v>0.87831694049587</v>
      </c>
      <c r="AZ930" s="0" t="n">
        <f aca="true">RAND()</f>
        <v>0.398681014172764</v>
      </c>
    </row>
    <row r="931" customFormat="false" ht="15" hidden="false" customHeight="false" outlineLevel="0" collapsed="false">
      <c r="AK931" s="0" t="n">
        <v>918</v>
      </c>
      <c r="AL931" s="0" t="n">
        <f aca="false">IFERROR(IF(AU931&lt;($AM$6-$AL$6)/($AN$6-$AL$6),$AL$6+SQRT(AU931*($AN$6-$AL$6)*($AM$6-$AL$6)),$AN$6-SQRT((1-AU931)*($AN$6-$AL$6)*($AN$6-$AM$6))),$AM$6)</f>
        <v>4.1158942197425</v>
      </c>
      <c r="AM931" s="0" t="n">
        <f aca="false">IFERROR(IF(AV931&lt;($AM$7-$AL$7)/($AN$7-$AL$7),$AL$7+SQRT(AV931*($AN$7-$AL$7)*($AM$7-$AL$7)),$AN$7-SQRT((1-AV931)*($AN$7-$AL$7)*($AN$7-$AM$7))),$AM$7)</f>
        <v>0.855511213933202</v>
      </c>
      <c r="AN931" s="0" t="n">
        <f aca="false">IFERROR(IF(AW931&lt;($AM$8-$AL$8)/($AN$8-$AL$8),$AL$8+SQRT(AW931*($AN$8-$AL$8)*($AM$8-$AL$8)),$AN$8-SQRT((1-AW931)*($AN$8-$AL$8)*($AN$8-$AM$8))),$AM$8)</f>
        <v>1.15907093096243</v>
      </c>
      <c r="AO931" s="0" t="n">
        <f aca="false">IFERROR(IF(AX931&lt;($AM$9-$AL$9)/($AN$9-$AL$9),$AL$9+SQRT(AX931*($AN$9-$AL$9)*($AM$9-$AL$9)),$AN$9-SQRT((1-AX931)*($AN$9-$AL$9)*($AN$9-$AM$9))),$AM$9)</f>
        <v>0.905234110228534</v>
      </c>
      <c r="AP931" s="0" t="n">
        <f aca="false">IFERROR(IF(AY931&lt;($AM$10-$AL$10)/($AN$10-$AL$10),$AL$10+SQRT(AY931*($AN$10-$AL$10)*($AM$10-$AL$10)),$AN$10-SQRT((1-AY931)*($AN$10-$AL$10)*($AN$10-$AM$10))),$AM$10)</f>
        <v>0.967191805710219</v>
      </c>
      <c r="AQ931" s="0" t="n">
        <f aca="false">IFERROR(IF(AZ931&lt;($AM$11-$AL$11)/($AN$11-$AL$11),$AL$11+SQRT(AZ931*($AN$11-$AL$11)*($AM$11-$AL$11)),$AN$11-SQRT((1-AZ931)*($AN$11-$AL$11)*($AN$11-$AM$11))),$AM$11)</f>
        <v>0.951832748973051</v>
      </c>
      <c r="AR931" s="0" t="n">
        <f aca="false">SUMPRODUCT((B24:B31&lt;=$B$6)*(C24:C31*AM931+D24:D31*AO931*$B$8*AQ931)/(1+AL931/100)^B24:B31)+C32*AM931*AP931/(1+AL931/100)^$B$6</f>
        <v>7084986.76201147</v>
      </c>
      <c r="AS931" s="0" t="n">
        <f aca="false">SUMPRODUCT((K24:K26&lt;=$B$6)*(L24:L26*AN931+M24:M26*AO931*$B$8*AQ931)/(1+AL931/100)^K24:K26)+L27*AN931*AP931/(1+AL931/100)^$B$6</f>
        <v>9455467.52961156</v>
      </c>
      <c r="AT931" s="0" t="n">
        <f aca="false">AS931-AR931</f>
        <v>2370480.7676001</v>
      </c>
      <c r="AU931" s="0" t="n">
        <f aca="true">RAND()</f>
        <v>0.584096692414264</v>
      </c>
      <c r="AV931" s="0" t="n">
        <f aca="true">RAND()</f>
        <v>0.0342388319148639</v>
      </c>
      <c r="AW931" s="0" t="n">
        <f aca="true">RAND()</f>
        <v>0.926505816924098</v>
      </c>
      <c r="AX931" s="0" t="n">
        <f aca="true">RAND()</f>
        <v>0.218952912123615</v>
      </c>
      <c r="AY931" s="0" t="n">
        <f aca="true">RAND()</f>
        <v>0.873072733291099</v>
      </c>
      <c r="AZ931" s="0" t="n">
        <f aca="true">RAND()</f>
        <v>0.990530269095946</v>
      </c>
    </row>
    <row r="932" customFormat="false" ht="15" hidden="false" customHeight="false" outlineLevel="0" collapsed="false">
      <c r="AK932" s="0" t="n">
        <v>919</v>
      </c>
      <c r="AL932" s="0" t="n">
        <f aca="false">IFERROR(IF(AU932&lt;($AM$6-$AL$6)/($AN$6-$AL$6),$AL$6+SQRT(AU932*($AN$6-$AL$6)*($AM$6-$AL$6)),$AN$6-SQRT((1-AU932)*($AN$6-$AL$6)*($AN$6-$AM$6))),$AM$6)</f>
        <v>5.58860234669468</v>
      </c>
      <c r="AM932" s="0" t="n">
        <f aca="false">IFERROR(IF(AV932&lt;($AM$7-$AL$7)/($AN$7-$AL$7),$AL$7+SQRT(AV932*($AN$7-$AL$7)*($AM$7-$AL$7)),$AN$7-SQRT((1-AV932)*($AN$7-$AL$7)*($AN$7-$AM$7))),$AM$7)</f>
        <v>0.978976941504548</v>
      </c>
      <c r="AN932" s="0" t="n">
        <f aca="false">IFERROR(IF(AW932&lt;($AM$8-$AL$8)/($AN$8-$AL$8),$AL$8+SQRT(AW932*($AN$8-$AL$8)*($AM$8-$AL$8)),$AN$8-SQRT((1-AW932)*($AN$8-$AL$8)*($AN$8-$AM$8))),$AM$8)</f>
        <v>0.929501951932132</v>
      </c>
      <c r="AO932" s="0" t="n">
        <f aca="false">IFERROR(IF(AX932&lt;($AM$9-$AL$9)/($AN$9-$AL$9),$AL$9+SQRT(AX932*($AN$9-$AL$9)*($AM$9-$AL$9)),$AN$9-SQRT((1-AX932)*($AN$9-$AL$9)*($AN$9-$AM$9))),$AM$9)</f>
        <v>1.99739003865852</v>
      </c>
      <c r="AP932" s="0" t="n">
        <f aca="false">IFERROR(IF(AY932&lt;($AM$10-$AL$10)/($AN$10-$AL$10),$AL$10+SQRT(AY932*($AN$10-$AL$10)*($AM$10-$AL$10)),$AN$10-SQRT((1-AY932)*($AN$10-$AL$10)*($AN$10-$AM$10))),$AM$10)</f>
        <v>0.927101337981768</v>
      </c>
      <c r="AQ932" s="0" t="n">
        <f aca="false">IFERROR(IF(AZ932&lt;($AM$11-$AL$11)/($AN$11-$AL$11),$AL$11+SQRT(AZ932*($AN$11-$AL$11)*($AM$11-$AL$11)),$AN$11-SQRT((1-AZ932)*($AN$11-$AL$11)*($AN$11-$AM$11))),$AM$11)</f>
        <v>0.695857590458304</v>
      </c>
      <c r="AR932" s="0" t="n">
        <f aca="false">SUMPRODUCT((B24:B31&lt;=$B$6)*(C24:C31*AM932+D24:D31*AO932*$B$8*AQ932)/(1+AL932/100)^B24:B31)+C32*AM932*AP932/(1+AL932/100)^$B$6</f>
        <v>7653179.37566985</v>
      </c>
      <c r="AS932" s="0" t="n">
        <f aca="false">SUMPRODUCT((K24:K26&lt;=$B$6)*(L24:L26*AN932+M24:M26*AO932*$B$8*AQ932)/(1+AL932/100)^K24:K26)+L27*AN932*AP932/(1+AL932/100)^$B$6</f>
        <v>7746262.11285263</v>
      </c>
      <c r="AT932" s="0" t="n">
        <f aca="false">AS932-AR932</f>
        <v>93082.7371827783</v>
      </c>
      <c r="AU932" s="0" t="n">
        <f aca="true">RAND()</f>
        <v>0.900397833212212</v>
      </c>
      <c r="AV932" s="0" t="n">
        <f aca="true">RAND()</f>
        <v>0.355919395448027</v>
      </c>
      <c r="AW932" s="0" t="n">
        <f aca="true">RAND()</f>
        <v>0.186341728380358</v>
      </c>
      <c r="AX932" s="0" t="n">
        <f aca="true">RAND()</f>
        <v>0.999995458734531</v>
      </c>
      <c r="AY932" s="0" t="n">
        <f aca="true">RAND()</f>
        <v>0.729662211623265</v>
      </c>
      <c r="AZ932" s="0" t="n">
        <f aca="true">RAND()</f>
        <v>0.622438345788455</v>
      </c>
    </row>
    <row r="933" customFormat="false" ht="15" hidden="false" customHeight="false" outlineLevel="0" collapsed="false">
      <c r="AK933" s="0" t="n">
        <v>920</v>
      </c>
      <c r="AL933" s="0" t="n">
        <f aca="false">IFERROR(IF(AU933&lt;($AM$6-$AL$6)/($AN$6-$AL$6),$AL$6+SQRT(AU933*($AN$6-$AL$6)*($AM$6-$AL$6)),$AN$6-SQRT((1-AU933)*($AN$6-$AL$6)*($AN$6-$AM$6))),$AM$6)</f>
        <v>3.82755627424534</v>
      </c>
      <c r="AM933" s="0" t="n">
        <f aca="false">IFERROR(IF(AV933&lt;($AM$7-$AL$7)/($AN$7-$AL$7),$AL$7+SQRT(AV933*($AN$7-$AL$7)*($AM$7-$AL$7)),$AN$7-SQRT((1-AV933)*($AN$7-$AL$7)*($AN$7-$AM$7))),$AM$7)</f>
        <v>0.922147519787403</v>
      </c>
      <c r="AN933" s="0" t="n">
        <f aca="false">IFERROR(IF(AW933&lt;($AM$8-$AL$8)/($AN$8-$AL$8),$AL$8+SQRT(AW933*($AN$8-$AL$8)*($AM$8-$AL$8)),$AN$8-SQRT((1-AW933)*($AN$8-$AL$8)*($AN$8-$AM$8))),$AM$8)</f>
        <v>0.91976014808903</v>
      </c>
      <c r="AO933" s="0" t="n">
        <f aca="false">IFERROR(IF(AX933&lt;($AM$9-$AL$9)/($AN$9-$AL$9),$AL$9+SQRT(AX933*($AN$9-$AL$9)*($AM$9-$AL$9)),$AN$9-SQRT((1-AX933)*($AN$9-$AL$9)*($AN$9-$AM$9))),$AM$9)</f>
        <v>1.71629868535097</v>
      </c>
      <c r="AP933" s="0" t="n">
        <f aca="false">IFERROR(IF(AY933&lt;($AM$10-$AL$10)/($AN$10-$AL$10),$AL$10+SQRT(AY933*($AN$10-$AL$10)*($AM$10-$AL$10)),$AN$10-SQRT((1-AY933)*($AN$10-$AL$10)*($AN$10-$AM$10))),$AM$10)</f>
        <v>0.746940288403591</v>
      </c>
      <c r="AQ933" s="0" t="n">
        <f aca="false">IFERROR(IF(AZ933&lt;($AM$11-$AL$11)/($AN$11-$AL$11),$AL$11+SQRT(AZ933*($AN$11-$AL$11)*($AM$11-$AL$11)),$AN$11-SQRT((1-AZ933)*($AN$11-$AL$11)*($AN$11-$AM$11))),$AM$11)</f>
        <v>0.540013199491744</v>
      </c>
      <c r="AR933" s="0" t="n">
        <f aca="false">SUMPRODUCT((B24:B31&lt;=$B$6)*(C24:C31*AM933+D24:D31*AO933*$B$8*AQ933)/(1+AL933/100)^B24:B31)+C32*AM933*AP933/(1+AL933/100)^$B$6</f>
        <v>7772820.8731569</v>
      </c>
      <c r="AS933" s="0" t="n">
        <f aca="false">SUMPRODUCT((K24:K26&lt;=$B$6)*(L24:L26*AN933+M24:M26*AO933*$B$8*AQ933)/(1+AL933/100)^K24:K26)+L27*AN933*AP933/(1+AL933/100)^$B$6</f>
        <v>7637980.91734262</v>
      </c>
      <c r="AT933" s="0" t="n">
        <f aca="false">AS933-AR933</f>
        <v>-134839.955814283</v>
      </c>
      <c r="AU933" s="0" t="n">
        <f aca="true">RAND()</f>
        <v>0.496780040345994</v>
      </c>
      <c r="AV933" s="0" t="n">
        <f aca="true">RAND()</f>
        <v>0.16577796211349</v>
      </c>
      <c r="AW933" s="0" t="n">
        <f aca="true">RAND()</f>
        <v>0.159361034114516</v>
      </c>
      <c r="AX933" s="0" t="n">
        <f aca="true">RAND()</f>
        <v>0.946342376044276</v>
      </c>
      <c r="AY933" s="0" t="n">
        <f aca="true">RAND()</f>
        <v>0.243918024147394</v>
      </c>
      <c r="AZ933" s="0" t="n">
        <f aca="true">RAND()</f>
        <v>0.235127901756178</v>
      </c>
    </row>
    <row r="934" customFormat="false" ht="15" hidden="false" customHeight="false" outlineLevel="0" collapsed="false">
      <c r="AK934" s="0" t="n">
        <v>921</v>
      </c>
      <c r="AL934" s="0" t="n">
        <f aca="false">IFERROR(IF(AU934&lt;($AM$6-$AL$6)/($AN$6-$AL$6),$AL$6+SQRT(AU934*($AN$6-$AL$6)*($AM$6-$AL$6)),$AN$6-SQRT((1-AU934)*($AN$6-$AL$6)*($AN$6-$AM$6))),$AM$6)</f>
        <v>2.3006548817632</v>
      </c>
      <c r="AM934" s="0" t="n">
        <f aca="false">IFERROR(IF(AV934&lt;($AM$7-$AL$7)/($AN$7-$AL$7),$AL$7+SQRT(AV934*($AN$7-$AL$7)*($AM$7-$AL$7)),$AN$7-SQRT((1-AV934)*($AN$7-$AL$7)*($AN$7-$AM$7))),$AM$7)</f>
        <v>0.942078033018226</v>
      </c>
      <c r="AN934" s="0" t="n">
        <f aca="false">IFERROR(IF(AW934&lt;($AM$8-$AL$8)/($AN$8-$AL$8),$AL$8+SQRT(AW934*($AN$8-$AL$8)*($AM$8-$AL$8)),$AN$8-SQRT((1-AW934)*($AN$8-$AL$8)*($AN$8-$AM$8))),$AM$8)</f>
        <v>0.916314014840832</v>
      </c>
      <c r="AO934" s="0" t="n">
        <f aca="false">IFERROR(IF(AX934&lt;($AM$9-$AL$9)/($AN$9-$AL$9),$AL$9+SQRT(AX934*($AN$9-$AL$9)*($AM$9-$AL$9)),$AN$9-SQRT((1-AX934)*($AN$9-$AL$9)*($AN$9-$AM$9))),$AM$9)</f>
        <v>1.50972300380649</v>
      </c>
      <c r="AP934" s="0" t="n">
        <f aca="false">IFERROR(IF(AY934&lt;($AM$10-$AL$10)/($AN$10-$AL$10),$AL$10+SQRT(AY934*($AN$10-$AL$10)*($AM$10-$AL$10)),$AN$10-SQRT((1-AY934)*($AN$10-$AL$10)*($AN$10-$AM$10))),$AM$10)</f>
        <v>0.722113047575063</v>
      </c>
      <c r="AQ934" s="0" t="n">
        <f aca="false">IFERROR(IF(AZ934&lt;($AM$11-$AL$11)/($AN$11-$AL$11),$AL$11+SQRT(AZ934*($AN$11-$AL$11)*($AM$11-$AL$11)),$AN$11-SQRT((1-AZ934)*($AN$11-$AL$11)*($AN$11-$AM$11))),$AM$11)</f>
        <v>0.73967837271124</v>
      </c>
      <c r="AR934" s="0" t="n">
        <f aca="false">SUMPRODUCT((B24:B31&lt;=$B$6)*(C24:C31*AM934+D24:D31*AO934*$B$8*AQ934)/(1+AL934/100)^B24:B31)+C32*AM934*AP934/(1+AL934/100)^$B$6</f>
        <v>8770339.46977153</v>
      </c>
      <c r="AS934" s="0" t="n">
        <f aca="false">SUMPRODUCT((K24:K26&lt;=$B$6)*(L24:L26*AN934+M24:M26*AO934*$B$8*AQ934)/(1+AL934/100)^K24:K26)+L27*AN934*AP934/(1+AL934/100)^$B$6</f>
        <v>7551872.83562043</v>
      </c>
      <c r="AT934" s="0" t="n">
        <f aca="false">AS934-AR934</f>
        <v>-1218466.6341511</v>
      </c>
      <c r="AU934" s="0" t="n">
        <f aca="true">RAND()</f>
        <v>0.0180786715856089</v>
      </c>
      <c r="AV934" s="0" t="n">
        <f aca="true">RAND()</f>
        <v>0.224290749625868</v>
      </c>
      <c r="AW934" s="0" t="n">
        <f aca="true">RAND()</f>
        <v>0.150321667204371</v>
      </c>
      <c r="AX934" s="0" t="n">
        <f aca="true">RAND()</f>
        <v>0.839752311335645</v>
      </c>
      <c r="AY934" s="0" t="n">
        <f aca="true">RAND()</f>
        <v>0.197336823612329</v>
      </c>
      <c r="AZ934" s="0" t="n">
        <f aca="true">RAND()</f>
        <v>0.723398572921355</v>
      </c>
    </row>
    <row r="935" customFormat="false" ht="15" hidden="false" customHeight="false" outlineLevel="0" collapsed="false">
      <c r="AK935" s="0" t="n">
        <v>922</v>
      </c>
      <c r="AL935" s="0" t="n">
        <f aca="false">IFERROR(IF(AU935&lt;($AM$6-$AL$6)/($AN$6-$AL$6),$AL$6+SQRT(AU935*($AN$6-$AL$6)*($AM$6-$AL$6)),$AN$6-SQRT((1-AU935)*($AN$6-$AL$6)*($AN$6-$AM$6))),$AM$6)</f>
        <v>3.70172810090675</v>
      </c>
      <c r="AM935" s="0" t="n">
        <f aca="false">IFERROR(IF(AV935&lt;($AM$7-$AL$7)/($AN$7-$AL$7),$AL$7+SQRT(AV935*($AN$7-$AL$7)*($AM$7-$AL$7)),$AN$7-SQRT((1-AV935)*($AN$7-$AL$7)*($AN$7-$AM$7))),$AM$7)</f>
        <v>1.02076440799843</v>
      </c>
      <c r="AN935" s="0" t="n">
        <f aca="false">IFERROR(IF(AW935&lt;($AM$8-$AL$8)/($AN$8-$AL$8),$AL$8+SQRT(AW935*($AN$8-$AL$8)*($AM$8-$AL$8)),$AN$8-SQRT((1-AW935)*($AN$8-$AL$8)*($AN$8-$AM$8))),$AM$8)</f>
        <v>1.1840860057688</v>
      </c>
      <c r="AO935" s="0" t="n">
        <f aca="false">IFERROR(IF(AX935&lt;($AM$9-$AL$9)/($AN$9-$AL$9),$AL$9+SQRT(AX935*($AN$9-$AL$9)*($AM$9-$AL$9)),$AN$9-SQRT((1-AX935)*($AN$9-$AL$9)*($AN$9-$AM$9))),$AM$9)</f>
        <v>1.64247596332178</v>
      </c>
      <c r="AP935" s="0" t="n">
        <f aca="false">IFERROR(IF(AY935&lt;($AM$10-$AL$10)/($AN$10-$AL$10),$AL$10+SQRT(AY935*($AN$10-$AL$10)*($AM$10-$AL$10)),$AN$10-SQRT((1-AY935)*($AN$10-$AL$10)*($AN$10-$AM$10))),$AM$10)</f>
        <v>0.858438776319561</v>
      </c>
      <c r="AQ935" s="0" t="n">
        <f aca="false">IFERROR(IF(AZ935&lt;($AM$11-$AL$11)/($AN$11-$AL$11),$AL$11+SQRT(AZ935*($AN$11-$AL$11)*($AM$11-$AL$11)),$AN$11-SQRT((1-AZ935)*($AN$11-$AL$11)*($AN$11-$AM$11))),$AM$11)</f>
        <v>0.653541120461573</v>
      </c>
      <c r="AR935" s="0" t="n">
        <f aca="false">SUMPRODUCT((B24:B31&lt;=$B$6)*(C24:C31*AM935+D24:D31*AO935*$B$8*AQ935)/(1+AL935/100)^B24:B31)+C32*AM935*AP935/(1+AL935/100)^$B$6</f>
        <v>8666251.38268868</v>
      </c>
      <c r="AS935" s="0" t="n">
        <f aca="false">SUMPRODUCT((K24:K26&lt;=$B$6)*(L24:L26*AN935+M24:M26*AO935*$B$8*AQ935)/(1+AL935/100)^K24:K26)+L27*AN935*AP935/(1+AL935/100)^$B$6</f>
        <v>9719139.06033377</v>
      </c>
      <c r="AT935" s="0" t="n">
        <f aca="false">AS935-AR935</f>
        <v>1052887.67764509</v>
      </c>
      <c r="AU935" s="0" t="n">
        <f aca="true">RAND()</f>
        <v>0.456070123982592</v>
      </c>
      <c r="AV935" s="0" t="n">
        <f aca="true">RAND()</f>
        <v>0.532898163197223</v>
      </c>
      <c r="AW935" s="0" t="n">
        <f aca="true">RAND()</f>
        <v>0.961380847684351</v>
      </c>
      <c r="AX935" s="0" t="n">
        <f aca="true">RAND()</f>
        <v>0.914784375464874</v>
      </c>
      <c r="AY935" s="0" t="n">
        <f aca="true">RAND()</f>
        <v>0.513913425477858</v>
      </c>
      <c r="AZ935" s="0" t="n">
        <f aca="true">RAND()</f>
        <v>0.510066305261133</v>
      </c>
    </row>
    <row r="936" customFormat="false" ht="15" hidden="false" customHeight="false" outlineLevel="0" collapsed="false">
      <c r="AK936" s="0" t="n">
        <v>923</v>
      </c>
      <c r="AL936" s="0" t="n">
        <f aca="false">IFERROR(IF(AU936&lt;($AM$6-$AL$6)/($AN$6-$AL$6),$AL$6+SQRT(AU936*($AN$6-$AL$6)*($AM$6-$AL$6)),$AN$6-SQRT((1-AU936)*($AN$6-$AL$6)*($AN$6-$AM$6))),$AM$6)</f>
        <v>4.40181948803729</v>
      </c>
      <c r="AM936" s="0" t="n">
        <f aca="false">IFERROR(IF(AV936&lt;($AM$7-$AL$7)/($AN$7-$AL$7),$AL$7+SQRT(AV936*($AN$7-$AL$7)*($AM$7-$AL$7)),$AN$7-SQRT((1-AV936)*($AN$7-$AL$7)*($AN$7-$AM$7))),$AM$7)</f>
        <v>0.930134386622686</v>
      </c>
      <c r="AN936" s="0" t="n">
        <f aca="false">IFERROR(IF(AW936&lt;($AM$8-$AL$8)/($AN$8-$AL$8),$AL$8+SQRT(AW936*($AN$8-$AL$8)*($AM$8-$AL$8)),$AN$8-SQRT((1-AW936)*($AN$8-$AL$8)*($AN$8-$AM$8))),$AM$8)</f>
        <v>1.06885423852676</v>
      </c>
      <c r="AO936" s="0" t="n">
        <f aca="false">IFERROR(IF(AX936&lt;($AM$9-$AL$9)/($AN$9-$AL$9),$AL$9+SQRT(AX936*($AN$9-$AL$9)*($AM$9-$AL$9)),$AN$9-SQRT((1-AX936)*($AN$9-$AL$9)*($AN$9-$AM$9))),$AM$9)</f>
        <v>1.34013634522512</v>
      </c>
      <c r="AP936" s="0" t="n">
        <f aca="false">IFERROR(IF(AY936&lt;($AM$10-$AL$10)/($AN$10-$AL$10),$AL$10+SQRT(AY936*($AN$10-$AL$10)*($AM$10-$AL$10)),$AN$10-SQRT((1-AY936)*($AN$10-$AL$10)*($AN$10-$AM$10))),$AM$10)</f>
        <v>0.965003899826689</v>
      </c>
      <c r="AQ936" s="0" t="n">
        <f aca="false">IFERROR(IF(AZ936&lt;($AM$11-$AL$11)/($AN$11-$AL$11),$AL$11+SQRT(AZ936*($AN$11-$AL$11)*($AM$11-$AL$11)),$AN$11-SQRT((1-AZ936)*($AN$11-$AL$11)*($AN$11-$AM$11))),$AM$11)</f>
        <v>0.378671716833001</v>
      </c>
      <c r="AR936" s="0" t="n">
        <f aca="false">SUMPRODUCT((B24:B31&lt;=$B$6)*(C24:C31*AM936+D24:D31*AO936*$B$8*AQ936)/(1+AL936/100)^B24:B31)+C32*AM936*AP936/(1+AL936/100)^$B$6</f>
        <v>7481698.87571473</v>
      </c>
      <c r="AS936" s="0" t="n">
        <f aca="false">SUMPRODUCT((K24:K26&lt;=$B$6)*(L24:L26*AN936+M24:M26*AO936*$B$8*AQ936)/(1+AL936/100)^K24:K26)+L27*AN936*AP936/(1+AL936/100)^$B$6</f>
        <v>8724423.56429479</v>
      </c>
      <c r="AT936" s="0" t="n">
        <f aca="false">AS936-AR936</f>
        <v>1242724.68858006</v>
      </c>
      <c r="AU936" s="0" t="n">
        <f aca="true">RAND()</f>
        <v>0.66247290136286</v>
      </c>
      <c r="AV936" s="0" t="n">
        <f aca="true">RAND()</f>
        <v>0.188166206462919</v>
      </c>
      <c r="AW936" s="0" t="n">
        <f aca="true">RAND()</f>
        <v>0.7083218942247</v>
      </c>
      <c r="AX936" s="0" t="n">
        <f aca="true">RAND()</f>
        <v>0.709719971404756</v>
      </c>
      <c r="AY936" s="0" t="n">
        <f aca="true">RAND()</f>
        <v>0.864914507416119</v>
      </c>
      <c r="AZ936" s="0" t="n">
        <f aca="true">RAND()</f>
        <v>0.0252622001202117</v>
      </c>
    </row>
    <row r="937" customFormat="false" ht="15" hidden="false" customHeight="false" outlineLevel="0" collapsed="false">
      <c r="AK937" s="0" t="n">
        <v>924</v>
      </c>
      <c r="AL937" s="0" t="n">
        <f aca="false">IFERROR(IF(AU937&lt;($AM$6-$AL$6)/($AN$6-$AL$6),$AL$6+SQRT(AU937*($AN$6-$AL$6)*($AM$6-$AL$6)),$AN$6-SQRT((1-AU937)*($AN$6-$AL$6)*($AN$6-$AM$6))),$AM$6)</f>
        <v>4.2322260949629</v>
      </c>
      <c r="AM937" s="0" t="n">
        <f aca="false">IFERROR(IF(AV937&lt;($AM$7-$AL$7)/($AN$7-$AL$7),$AL$7+SQRT(AV937*($AN$7-$AL$7)*($AM$7-$AL$7)),$AN$7-SQRT((1-AV937)*($AN$7-$AL$7)*($AN$7-$AM$7))),$AM$7)</f>
        <v>0.992405452193102</v>
      </c>
      <c r="AN937" s="0" t="n">
        <f aca="false">IFERROR(IF(AW937&lt;($AM$8-$AL$8)/($AN$8-$AL$8),$AL$8+SQRT(AW937*($AN$8-$AL$8)*($AM$8-$AL$8)),$AN$8-SQRT((1-AW937)*($AN$8-$AL$8)*($AN$8-$AM$8))),$AM$8)</f>
        <v>1.07454629469831</v>
      </c>
      <c r="AO937" s="0" t="n">
        <f aca="false">IFERROR(IF(AX937&lt;($AM$9-$AL$9)/($AN$9-$AL$9),$AL$9+SQRT(AX937*($AN$9-$AL$9)*($AM$9-$AL$9)),$AN$9-SQRT((1-AX937)*($AN$9-$AL$9)*($AN$9-$AM$9))),$AM$9)</f>
        <v>1.44238035823429</v>
      </c>
      <c r="AP937" s="0" t="n">
        <f aca="false">IFERROR(IF(AY937&lt;($AM$10-$AL$10)/($AN$10-$AL$10),$AL$10+SQRT(AY937*($AN$10-$AL$10)*($AM$10-$AL$10)),$AN$10-SQRT((1-AY937)*($AN$10-$AL$10)*($AN$10-$AM$10))),$AM$10)</f>
        <v>0.941814754246084</v>
      </c>
      <c r="AQ937" s="0" t="n">
        <f aca="false">IFERROR(IF(AZ937&lt;($AM$11-$AL$11)/($AN$11-$AL$11),$AL$11+SQRT(AZ937*($AN$11-$AL$11)*($AM$11-$AL$11)),$AN$11-SQRT((1-AZ937)*($AN$11-$AL$11)*($AN$11-$AM$11))),$AM$11)</f>
        <v>0.472130805892845</v>
      </c>
      <c r="AR937" s="0" t="n">
        <f aca="false">SUMPRODUCT((B24:B31&lt;=$B$6)*(C24:C31*AM937+D24:D31*AO937*$B$8*AQ937)/(1+AL937/100)^B24:B31)+C32*AM937*AP937/(1+AL937/100)^$B$6</f>
        <v>8088109.9114402</v>
      </c>
      <c r="AS937" s="0" t="n">
        <f aca="false">SUMPRODUCT((K24:K26&lt;=$B$6)*(L24:L26*AN937+M24:M26*AO937*$B$8*AQ937)/(1+AL937/100)^K24:K26)+L27*AN937*AP937/(1+AL937/100)^$B$6</f>
        <v>8783840.30327474</v>
      </c>
      <c r="AT937" s="0" t="n">
        <f aca="false">AS937-AR937</f>
        <v>695730.391834538</v>
      </c>
      <c r="AU937" s="0" t="n">
        <f aca="true">RAND()</f>
        <v>0.616971380529783</v>
      </c>
      <c r="AV937" s="0" t="n">
        <f aca="true">RAND()</f>
        <v>0.411331755929246</v>
      </c>
      <c r="AW937" s="0" t="n">
        <f aca="true">RAND()</f>
        <v>0.726364420408078</v>
      </c>
      <c r="AX937" s="0" t="n">
        <f aca="true">RAND()</f>
        <v>0.792706890078055</v>
      </c>
      <c r="AY937" s="0" t="n">
        <f aca="true">RAND()</f>
        <v>0.780801108278112</v>
      </c>
      <c r="AZ937" s="0" t="n">
        <f aca="true">RAND()</f>
        <v>0.120934752397226</v>
      </c>
    </row>
    <row r="938" customFormat="false" ht="15" hidden="false" customHeight="false" outlineLevel="0" collapsed="false">
      <c r="AK938" s="0" t="n">
        <v>925</v>
      </c>
      <c r="AL938" s="0" t="n">
        <f aca="false">IFERROR(IF(AU938&lt;($AM$6-$AL$6)/($AN$6-$AL$6),$AL$6+SQRT(AU938*($AN$6-$AL$6)*($AM$6-$AL$6)),$AN$6-SQRT((1-AU938)*($AN$6-$AL$6)*($AN$6-$AM$6))),$AM$6)</f>
        <v>3.01570125195294</v>
      </c>
      <c r="AM938" s="0" t="n">
        <f aca="false">IFERROR(IF(AV938&lt;($AM$7-$AL$7)/($AN$7-$AL$7),$AL$7+SQRT(AV938*($AN$7-$AL$7)*($AM$7-$AL$7)),$AN$7-SQRT((1-AV938)*($AN$7-$AL$7)*($AN$7-$AM$7))),$AM$7)</f>
        <v>1.09045697455346</v>
      </c>
      <c r="AN938" s="0" t="n">
        <f aca="false">IFERROR(IF(AW938&lt;($AM$8-$AL$8)/($AN$8-$AL$8),$AL$8+SQRT(AW938*($AN$8-$AL$8)*($AM$8-$AL$8)),$AN$8-SQRT((1-AW938)*($AN$8-$AL$8)*($AN$8-$AM$8))),$AM$8)</f>
        <v>1.12803538329992</v>
      </c>
      <c r="AO938" s="0" t="n">
        <f aca="false">IFERROR(IF(AX938&lt;($AM$9-$AL$9)/($AN$9-$AL$9),$AL$9+SQRT(AX938*($AN$9-$AL$9)*($AM$9-$AL$9)),$AN$9-SQRT((1-AX938)*($AN$9-$AL$9)*($AN$9-$AM$9))),$AM$9)</f>
        <v>0.605759332465534</v>
      </c>
      <c r="AP938" s="0" t="n">
        <f aca="false">IFERROR(IF(AY938&lt;($AM$10-$AL$10)/($AN$10-$AL$10),$AL$10+SQRT(AY938*($AN$10-$AL$10)*($AM$10-$AL$10)),$AN$10-SQRT((1-AY938)*($AN$10-$AL$10)*($AN$10-$AM$10))),$AM$10)</f>
        <v>0.840719985648063</v>
      </c>
      <c r="AQ938" s="0" t="n">
        <f aca="false">IFERROR(IF(AZ938&lt;($AM$11-$AL$11)/($AN$11-$AL$11),$AL$11+SQRT(AZ938*($AN$11-$AL$11)*($AM$11-$AL$11)),$AN$11-SQRT((1-AZ938)*($AN$11-$AL$11)*($AN$11-$AM$11))),$AM$11)</f>
        <v>0.489847144146188</v>
      </c>
      <c r="AR938" s="0" t="n">
        <f aca="false">SUMPRODUCT((B24:B31&lt;=$B$6)*(C24:C31*AM938+D24:D31*AO938*$B$8*AQ938)/(1+AL938/100)^B24:B31)+C32*AM938*AP938/(1+AL938/100)^$B$6</f>
        <v>9369622.83904732</v>
      </c>
      <c r="AS938" s="0" t="n">
        <f aca="false">SUMPRODUCT((K24:K26&lt;=$B$6)*(L24:L26*AN938+M24:M26*AO938*$B$8*AQ938)/(1+AL938/100)^K24:K26)+L27*AN938*AP938/(1+AL938/100)^$B$6</f>
        <v>9117209.58021442</v>
      </c>
      <c r="AT938" s="0" t="n">
        <f aca="false">AS938-AR938</f>
        <v>-252413.258832896</v>
      </c>
      <c r="AU938" s="0" t="n">
        <f aca="true">RAND()</f>
        <v>0.206268174315533</v>
      </c>
      <c r="AV938" s="0" t="n">
        <f aca="true">RAND()</f>
        <v>0.773742426945463</v>
      </c>
      <c r="AW938" s="0" t="n">
        <f aca="true">RAND()</f>
        <v>0.867774509095143</v>
      </c>
      <c r="AX938" s="0" t="n">
        <f aca="true">RAND()</f>
        <v>0.0149133818714071</v>
      </c>
      <c r="AY938" s="0" t="n">
        <f aca="true">RAND()</f>
        <v>0.464360434480065</v>
      </c>
      <c r="AZ938" s="0" t="n">
        <f aca="true">RAND()</f>
        <v>0.147109951593729</v>
      </c>
    </row>
    <row r="939" customFormat="false" ht="15" hidden="false" customHeight="false" outlineLevel="0" collapsed="false">
      <c r="AK939" s="0" t="n">
        <v>926</v>
      </c>
      <c r="AL939" s="0" t="n">
        <f aca="false">IFERROR(IF(AU939&lt;($AM$6-$AL$6)/($AN$6-$AL$6),$AL$6+SQRT(AU939*($AN$6-$AL$6)*($AM$6-$AL$6)),$AN$6-SQRT((1-AU939)*($AN$6-$AL$6)*($AN$6-$AM$6))),$AM$6)</f>
        <v>3.88986268998849</v>
      </c>
      <c r="AM939" s="0" t="n">
        <f aca="false">IFERROR(IF(AV939&lt;($AM$7-$AL$7)/($AN$7-$AL$7),$AL$7+SQRT(AV939*($AN$7-$AL$7)*($AM$7-$AL$7)),$AN$7-SQRT((1-AV939)*($AN$7-$AL$7)*($AN$7-$AM$7))),$AM$7)</f>
        <v>1.1340342943352</v>
      </c>
      <c r="AN939" s="0" t="n">
        <f aca="false">IFERROR(IF(AW939&lt;($AM$8-$AL$8)/($AN$8-$AL$8),$AL$8+SQRT(AW939*($AN$8-$AL$8)*($AM$8-$AL$8)),$AN$8-SQRT((1-AW939)*($AN$8-$AL$8)*($AN$8-$AM$8))),$AM$8)</f>
        <v>0.974307156187738</v>
      </c>
      <c r="AO939" s="0" t="n">
        <f aca="false">IFERROR(IF(AX939&lt;($AM$9-$AL$9)/($AN$9-$AL$9),$AL$9+SQRT(AX939*($AN$9-$AL$9)*($AM$9-$AL$9)),$AN$9-SQRT((1-AX939)*($AN$9-$AL$9)*($AN$9-$AM$9))),$AM$9)</f>
        <v>1.12585783679481</v>
      </c>
      <c r="AP939" s="0" t="n">
        <f aca="false">IFERROR(IF(AY939&lt;($AM$10-$AL$10)/($AN$10-$AL$10),$AL$10+SQRT(AY939*($AN$10-$AL$10)*($AM$10-$AL$10)),$AN$10-SQRT((1-AY939)*($AN$10-$AL$10)*($AN$10-$AM$10))),$AM$10)</f>
        <v>0.742142552127845</v>
      </c>
      <c r="AQ939" s="0" t="n">
        <f aca="false">IFERROR(IF(AZ939&lt;($AM$11-$AL$11)/($AN$11-$AL$11),$AL$11+SQRT(AZ939*($AN$11-$AL$11)*($AM$11-$AL$11)),$AN$11-SQRT((1-AZ939)*($AN$11-$AL$11)*($AN$11-$AM$11))),$AM$11)</f>
        <v>0.664522684612176</v>
      </c>
      <c r="AR939" s="0" t="n">
        <f aca="false">SUMPRODUCT((B24:B31&lt;=$B$6)*(C24:C31*AM939+D24:D31*AO939*$B$8*AQ939)/(1+AL939/100)^B24:B31)+C32*AM939*AP939/(1+AL939/100)^$B$6</f>
        <v>9419264.49329895</v>
      </c>
      <c r="AS939" s="0" t="n">
        <f aca="false">SUMPRODUCT((K24:K26&lt;=$B$6)*(L24:L26*AN939+M24:M26*AO939*$B$8*AQ939)/(1+AL939/100)^K24:K26)+L27*AN939*AP939/(1+AL939/100)^$B$6</f>
        <v>8075221.30414803</v>
      </c>
      <c r="AT939" s="0" t="n">
        <f aca="false">AS939-AR939</f>
        <v>-1344043.18915092</v>
      </c>
      <c r="AU939" s="0" t="n">
        <f aca="true">RAND()</f>
        <v>0.516352295643717</v>
      </c>
      <c r="AV939" s="0" t="n">
        <f aca="true">RAND()</f>
        <v>0.88046182319702</v>
      </c>
      <c r="AW939" s="0" t="n">
        <f aca="true">RAND()</f>
        <v>0.337588718869517</v>
      </c>
      <c r="AX939" s="0" t="n">
        <f aca="true">RAND()</f>
        <v>0.490583652337972</v>
      </c>
      <c r="AY939" s="0" t="n">
        <f aca="true">RAND()</f>
        <v>0.234532062203945</v>
      </c>
      <c r="AZ939" s="0" t="n">
        <f aca="true">RAND()</f>
        <v>0.540632534123177</v>
      </c>
    </row>
    <row r="940" customFormat="false" ht="15" hidden="false" customHeight="false" outlineLevel="0" collapsed="false">
      <c r="AK940" s="0" t="n">
        <v>927</v>
      </c>
      <c r="AL940" s="0" t="n">
        <f aca="false">IFERROR(IF(AU940&lt;($AM$6-$AL$6)/($AN$6-$AL$6),$AL$6+SQRT(AU940*($AN$6-$AL$6)*($AM$6-$AL$6)),$AN$6-SQRT((1-AU940)*($AN$6-$AL$6)*($AN$6-$AM$6))),$AM$6)</f>
        <v>3.61507510499734</v>
      </c>
      <c r="AM940" s="0" t="n">
        <f aca="false">IFERROR(IF(AV940&lt;($AM$7-$AL$7)/($AN$7-$AL$7),$AL$7+SQRT(AV940*($AN$7-$AL$7)*($AM$7-$AL$7)),$AN$7-SQRT((1-AV940)*($AN$7-$AL$7)*($AN$7-$AM$7))),$AM$7)</f>
        <v>0.936686629309167</v>
      </c>
      <c r="AN940" s="0" t="n">
        <f aca="false">IFERROR(IF(AW940&lt;($AM$8-$AL$8)/($AN$8-$AL$8),$AL$8+SQRT(AW940*($AN$8-$AL$8)*($AM$8-$AL$8)),$AN$8-SQRT((1-AW940)*($AN$8-$AL$8)*($AN$8-$AM$8))),$AM$8)</f>
        <v>1.18928363246386</v>
      </c>
      <c r="AO940" s="0" t="n">
        <f aca="false">IFERROR(IF(AX940&lt;($AM$9-$AL$9)/($AN$9-$AL$9),$AL$9+SQRT(AX940*($AN$9-$AL$9)*($AM$9-$AL$9)),$AN$9-SQRT((1-AX940)*($AN$9-$AL$9)*($AN$9-$AM$9))),$AM$9)</f>
        <v>1.16271599447328</v>
      </c>
      <c r="AP940" s="0" t="n">
        <f aca="false">IFERROR(IF(AY940&lt;($AM$10-$AL$10)/($AN$10-$AL$10),$AL$10+SQRT(AY940*($AN$10-$AL$10)*($AM$10-$AL$10)),$AN$10-SQRT((1-AY940)*($AN$10-$AL$10)*($AN$10-$AM$10))),$AM$10)</f>
        <v>0.584843822721449</v>
      </c>
      <c r="AQ940" s="0" t="n">
        <f aca="false">IFERROR(IF(AZ940&lt;($AM$11-$AL$11)/($AN$11-$AL$11),$AL$11+SQRT(AZ940*($AN$11-$AL$11)*($AM$11-$AL$11)),$AN$11-SQRT((1-AZ940)*($AN$11-$AL$11)*($AN$11-$AM$11))),$AM$11)</f>
        <v>0.600950324276659</v>
      </c>
      <c r="AR940" s="0" t="n">
        <f aca="false">SUMPRODUCT((B24:B31&lt;=$B$6)*(C24:C31*AM940+D24:D31*AO940*$B$8*AQ940)/(1+AL940/100)^B24:B31)+C32*AM940*AP940/(1+AL940/100)^$B$6</f>
        <v>7934352.07224862</v>
      </c>
      <c r="AS940" s="0" t="n">
        <f aca="false">SUMPRODUCT((K24:K26&lt;=$B$6)*(L24:L26*AN940+M24:M26*AO940*$B$8*AQ940)/(1+AL940/100)^K24:K26)+L27*AN940*AP940/(1+AL940/100)^$B$6</f>
        <v>9950153.03114132</v>
      </c>
      <c r="AT940" s="0" t="n">
        <f aca="false">AS940-AR940</f>
        <v>2015800.9588927</v>
      </c>
      <c r="AU940" s="0" t="n">
        <f aca="true">RAND()</f>
        <v>0.427114172759561</v>
      </c>
      <c r="AV940" s="0" t="n">
        <f aca="true">RAND()</f>
        <v>0.207591495910017</v>
      </c>
      <c r="AW940" s="0" t="n">
        <f aca="true">RAND()</f>
        <v>0.967231313006371</v>
      </c>
      <c r="AX940" s="0" t="n">
        <f aca="true">RAND()</f>
        <v>0.532636996059417</v>
      </c>
      <c r="AY940" s="0" t="n">
        <f aca="true">RAND()</f>
        <v>0.0287938970159549</v>
      </c>
      <c r="AZ940" s="0" t="n">
        <f aca="true">RAND()</f>
        <v>0.369677949723372</v>
      </c>
    </row>
    <row r="941" customFormat="false" ht="15" hidden="false" customHeight="false" outlineLevel="0" collapsed="false">
      <c r="AK941" s="0" t="n">
        <v>928</v>
      </c>
      <c r="AL941" s="0" t="n">
        <f aca="false">IFERROR(IF(AU941&lt;($AM$6-$AL$6)/($AN$6-$AL$6),$AL$6+SQRT(AU941*($AN$6-$AL$6)*($AM$6-$AL$6)),$AN$6-SQRT((1-AU941)*($AN$6-$AL$6)*($AN$6-$AM$6))),$AM$6)</f>
        <v>3.6032113848395</v>
      </c>
      <c r="AM941" s="0" t="n">
        <f aca="false">IFERROR(IF(AV941&lt;($AM$7-$AL$7)/($AN$7-$AL$7),$AL$7+SQRT(AV941*($AN$7-$AL$7)*($AM$7-$AL$7)),$AN$7-SQRT((1-AV941)*($AN$7-$AL$7)*($AN$7-$AM$7))),$AM$7)</f>
        <v>0.864229876828078</v>
      </c>
      <c r="AN941" s="0" t="n">
        <f aca="false">IFERROR(IF(AW941&lt;($AM$8-$AL$8)/($AN$8-$AL$8),$AL$8+SQRT(AW941*($AN$8-$AL$8)*($AM$8-$AL$8)),$AN$8-SQRT((1-AW941)*($AN$8-$AL$8)*($AN$8-$AM$8))),$AM$8)</f>
        <v>1.19425702624666</v>
      </c>
      <c r="AO941" s="0" t="n">
        <f aca="false">IFERROR(IF(AX941&lt;($AM$9-$AL$9)/($AN$9-$AL$9),$AL$9+SQRT(AX941*($AN$9-$AL$9)*($AM$9-$AL$9)),$AN$9-SQRT((1-AX941)*($AN$9-$AL$9)*($AN$9-$AM$9))),$AM$9)</f>
        <v>0.823187758760727</v>
      </c>
      <c r="AP941" s="0" t="n">
        <f aca="false">IFERROR(IF(AY941&lt;($AM$10-$AL$10)/($AN$10-$AL$10),$AL$10+SQRT(AY941*($AN$10-$AL$10)*($AM$10-$AL$10)),$AN$10-SQRT((1-AY941)*($AN$10-$AL$10)*($AN$10-$AM$10))),$AM$10)</f>
        <v>0.954632939186667</v>
      </c>
      <c r="AQ941" s="0" t="n">
        <f aca="false">IFERROR(IF(AZ941&lt;($AM$11-$AL$11)/($AN$11-$AL$11),$AL$11+SQRT(AZ941*($AN$11-$AL$11)*($AM$11-$AL$11)),$AN$11-SQRT((1-AZ941)*($AN$11-$AL$11)*($AN$11-$AM$11))),$AM$11)</f>
        <v>0.524566305294076</v>
      </c>
      <c r="AR941" s="0" t="n">
        <f aca="false">SUMPRODUCT((B24:B31&lt;=$B$6)*(C24:C31*AM941+D24:D31*AO941*$B$8*AQ941)/(1+AL941/100)^B24:B31)+C32*AM941*AP941/(1+AL941/100)^$B$6</f>
        <v>7232615.52499613</v>
      </c>
      <c r="AS941" s="0" t="n">
        <f aca="false">SUMPRODUCT((K24:K26&lt;=$B$6)*(L24:L26*AN941+M24:M26*AO941*$B$8*AQ941)/(1+AL941/100)^K24:K26)+L27*AN941*AP941/(1+AL941/100)^$B$6</f>
        <v>9642684.25015379</v>
      </c>
      <c r="AT941" s="0" t="n">
        <f aca="false">AS941-AR941</f>
        <v>2410068.72515765</v>
      </c>
      <c r="AU941" s="0" t="n">
        <f aca="true">RAND()</f>
        <v>0.4230913551958</v>
      </c>
      <c r="AV941" s="0" t="n">
        <f aca="true">RAND()</f>
        <v>0.0458386341927778</v>
      </c>
      <c r="AW941" s="0" t="n">
        <f aca="true">RAND()</f>
        <v>0.972379741130079</v>
      </c>
      <c r="AX941" s="0" t="n">
        <f aca="true">RAND()</f>
        <v>0.139267103217043</v>
      </c>
      <c r="AY941" s="0" t="n">
        <f aca="true">RAND()</f>
        <v>0.82676443757403</v>
      </c>
      <c r="AZ941" s="0" t="n">
        <f aca="true">RAND()</f>
        <v>0.205836838667071</v>
      </c>
    </row>
    <row r="942" customFormat="false" ht="15" hidden="false" customHeight="false" outlineLevel="0" collapsed="false">
      <c r="AK942" s="0" t="n">
        <v>929</v>
      </c>
      <c r="AL942" s="0" t="n">
        <f aca="false">IFERROR(IF(AU942&lt;($AM$6-$AL$6)/($AN$6-$AL$6),$AL$6+SQRT(AU942*($AN$6-$AL$6)*($AM$6-$AL$6)),$AN$6-SQRT((1-AU942)*($AN$6-$AL$6)*($AN$6-$AM$6))),$AM$6)</f>
        <v>4.26549953398182</v>
      </c>
      <c r="AM942" s="0" t="n">
        <f aca="false">IFERROR(IF(AV942&lt;($AM$7-$AL$7)/($AN$7-$AL$7),$AL$7+SQRT(AV942*($AN$7-$AL$7)*($AM$7-$AL$7)),$AN$7-SQRT((1-AV942)*($AN$7-$AL$7)*($AN$7-$AM$7))),$AM$7)</f>
        <v>0.973890067967576</v>
      </c>
      <c r="AN942" s="0" t="n">
        <f aca="false">IFERROR(IF(AW942&lt;($AM$8-$AL$8)/($AN$8-$AL$8),$AL$8+SQRT(AW942*($AN$8-$AL$8)*($AM$8-$AL$8)),$AN$8-SQRT((1-AW942)*($AN$8-$AL$8)*($AN$8-$AM$8))),$AM$8)</f>
        <v>1.07249383611418</v>
      </c>
      <c r="AO942" s="0" t="n">
        <f aca="false">IFERROR(IF(AX942&lt;($AM$9-$AL$9)/($AN$9-$AL$9),$AL$9+SQRT(AX942*($AN$9-$AL$9)*($AM$9-$AL$9)),$AN$9-SQRT((1-AX942)*($AN$9-$AL$9)*($AN$9-$AM$9))),$AM$9)</f>
        <v>0.980721204789728</v>
      </c>
      <c r="AP942" s="0" t="n">
        <f aca="false">IFERROR(IF(AY942&lt;($AM$10-$AL$10)/($AN$10-$AL$10),$AL$10+SQRT(AY942*($AN$10-$AL$10)*($AM$10-$AL$10)),$AN$10-SQRT((1-AY942)*($AN$10-$AL$10)*($AN$10-$AM$10))),$AM$10)</f>
        <v>0.750023369394524</v>
      </c>
      <c r="AQ942" s="0" t="n">
        <f aca="false">IFERROR(IF(AZ942&lt;($AM$11-$AL$11)/($AN$11-$AL$11),$AL$11+SQRT(AZ942*($AN$11-$AL$11)*($AM$11-$AL$11)),$AN$11-SQRT((1-AZ942)*($AN$11-$AL$11)*($AN$11-$AM$11))),$AM$11)</f>
        <v>0.696079855483232</v>
      </c>
      <c r="AR942" s="0" t="n">
        <f aca="false">SUMPRODUCT((B24:B31&lt;=$B$6)*(C24:C31*AM942+D24:D31*AO942*$B$8*AQ942)/(1+AL942/100)^B24:B31)+C32*AM942*AP942/(1+AL942/100)^$B$6</f>
        <v>7943061.6458534</v>
      </c>
      <c r="AS942" s="0" t="n">
        <f aca="false">SUMPRODUCT((K24:K26&lt;=$B$6)*(L24:L26*AN942+M24:M26*AO942*$B$8*AQ942)/(1+AL942/100)^K24:K26)+L27*AN942*AP942/(1+AL942/100)^$B$6</f>
        <v>8894039.43484093</v>
      </c>
      <c r="AT942" s="0" t="n">
        <f aca="false">AS942-AR942</f>
        <v>950977.788987523</v>
      </c>
      <c r="AU942" s="0" t="n">
        <f aca="true">RAND()</f>
        <v>0.626125360067318</v>
      </c>
      <c r="AV942" s="0" t="n">
        <f aca="true">RAND()</f>
        <v>0.335975063752979</v>
      </c>
      <c r="AW942" s="0" t="n">
        <f aca="true">RAND()</f>
        <v>0.71992499362257</v>
      </c>
      <c r="AX942" s="0" t="n">
        <f aca="true">RAND()</f>
        <v>0.308123835645984</v>
      </c>
      <c r="AY942" s="0" t="n">
        <f aca="true">RAND()</f>
        <v>0.250046740973561</v>
      </c>
      <c r="AZ942" s="0" t="n">
        <f aca="true">RAND()</f>
        <v>0.622989982681252</v>
      </c>
    </row>
    <row r="943" customFormat="false" ht="15" hidden="false" customHeight="false" outlineLevel="0" collapsed="false">
      <c r="AK943" s="0" t="n">
        <v>930</v>
      </c>
      <c r="AL943" s="0" t="n">
        <f aca="false">IFERROR(IF(AU943&lt;($AM$6-$AL$6)/($AN$6-$AL$6),$AL$6+SQRT(AU943*($AN$6-$AL$6)*($AM$6-$AL$6)),$AN$6-SQRT((1-AU943)*($AN$6-$AL$6)*($AN$6-$AM$6))),$AM$6)</f>
        <v>5.3294938270404</v>
      </c>
      <c r="AM943" s="0" t="n">
        <f aca="false">IFERROR(IF(AV943&lt;($AM$7-$AL$7)/($AN$7-$AL$7),$AL$7+SQRT(AV943*($AN$7-$AL$7)*($AM$7-$AL$7)),$AN$7-SQRT((1-AV943)*($AN$7-$AL$7)*($AN$7-$AM$7))),$AM$7)</f>
        <v>1.21592850786052</v>
      </c>
      <c r="AN943" s="0" t="n">
        <f aca="false">IFERROR(IF(AW943&lt;($AM$8-$AL$8)/($AN$8-$AL$8),$AL$8+SQRT(AW943*($AN$8-$AL$8)*($AM$8-$AL$8)),$AN$8-SQRT((1-AW943)*($AN$8-$AL$8)*($AN$8-$AM$8))),$AM$8)</f>
        <v>0.922146453948929</v>
      </c>
      <c r="AO943" s="0" t="n">
        <f aca="false">IFERROR(IF(AX943&lt;($AM$9-$AL$9)/($AN$9-$AL$9),$AL$9+SQRT(AX943*($AN$9-$AL$9)*($AM$9-$AL$9)),$AN$9-SQRT((1-AX943)*($AN$9-$AL$9)*($AN$9-$AM$9))),$AM$9)</f>
        <v>0.904453057673829</v>
      </c>
      <c r="AP943" s="0" t="n">
        <f aca="false">IFERROR(IF(AY943&lt;($AM$10-$AL$10)/($AN$10-$AL$10),$AL$10+SQRT(AY943*($AN$10-$AL$10)*($AM$10-$AL$10)),$AN$10-SQRT((1-AY943)*($AN$10-$AL$10)*($AN$10-$AM$10))),$AM$10)</f>
        <v>0.990032833443451</v>
      </c>
      <c r="AQ943" s="0" t="n">
        <f aca="false">IFERROR(IF(AZ943&lt;($AM$11-$AL$11)/($AN$11-$AL$11),$AL$11+SQRT(AZ943*($AN$11-$AL$11)*($AM$11-$AL$11)),$AN$11-SQRT((1-AZ943)*($AN$11-$AL$11)*($AN$11-$AM$11))),$AM$11)</f>
        <v>0.419366781819109</v>
      </c>
      <c r="AR943" s="0" t="n">
        <f aca="false">SUMPRODUCT((B24:B31&lt;=$B$6)*(C24:C31*AM943+D24:D31*AO943*$B$8*AQ943)/(1+AL943/100)^B24:B31)+C32*AM943*AP943/(1+AL943/100)^$B$6</f>
        <v>9307450.51248352</v>
      </c>
      <c r="AS943" s="0" t="n">
        <f aca="false">SUMPRODUCT((K24:K26&lt;=$B$6)*(L24:L26*AN943+M24:M26*AO943*$B$8*AQ943)/(1+AL943/100)^K24:K26)+L27*AN943*AP943/(1+AL943/100)^$B$6</f>
        <v>7579931.47390752</v>
      </c>
      <c r="AT943" s="0" t="n">
        <f aca="false">AS943-AR943</f>
        <v>-1727519.038576</v>
      </c>
      <c r="AU943" s="0" t="n">
        <f aca="true">RAND()</f>
        <v>0.860470456305194</v>
      </c>
      <c r="AV943" s="0" t="n">
        <f aca="true">RAND()</f>
        <v>0.989681185985682</v>
      </c>
      <c r="AW943" s="0" t="n">
        <f aca="true">RAND()</f>
        <v>0.165775069025532</v>
      </c>
      <c r="AX943" s="0" t="n">
        <f aca="true">RAND()</f>
        <v>0.218109701148946</v>
      </c>
      <c r="AY943" s="0" t="n">
        <f aca="true">RAND()</f>
        <v>0.960528711410469</v>
      </c>
      <c r="AZ943" s="0" t="n">
        <f aca="true">RAND()</f>
        <v>0.0581568514361252</v>
      </c>
    </row>
    <row r="944" customFormat="false" ht="15" hidden="false" customHeight="false" outlineLevel="0" collapsed="false">
      <c r="AK944" s="0" t="n">
        <v>931</v>
      </c>
      <c r="AL944" s="0" t="n">
        <f aca="false">IFERROR(IF(AU944&lt;($AM$6-$AL$6)/($AN$6-$AL$6),$AL$6+SQRT(AU944*($AN$6-$AL$6)*($AM$6-$AL$6)),$AN$6-SQRT((1-AU944)*($AN$6-$AL$6)*($AN$6-$AM$6))),$AM$6)</f>
        <v>2.38462651475041</v>
      </c>
      <c r="AM944" s="0" t="n">
        <f aca="false">IFERROR(IF(AV944&lt;($AM$7-$AL$7)/($AN$7-$AL$7),$AL$7+SQRT(AV944*($AN$7-$AL$7)*($AM$7-$AL$7)),$AN$7-SQRT((1-AV944)*($AN$7-$AL$7)*($AN$7-$AM$7))),$AM$7)</f>
        <v>1.13671914042956</v>
      </c>
      <c r="AN944" s="0" t="n">
        <f aca="false">IFERROR(IF(AW944&lt;($AM$8-$AL$8)/($AN$8-$AL$8),$AL$8+SQRT(AW944*($AN$8-$AL$8)*($AM$8-$AL$8)),$AN$8-SQRT((1-AW944)*($AN$8-$AL$8)*($AN$8-$AM$8))),$AM$8)</f>
        <v>0.910051728262529</v>
      </c>
      <c r="AO944" s="0" t="n">
        <f aca="false">IFERROR(IF(AX944&lt;($AM$9-$AL$9)/($AN$9-$AL$9),$AL$9+SQRT(AX944*($AN$9-$AL$9)*($AM$9-$AL$9)),$AN$9-SQRT((1-AX944)*($AN$9-$AL$9)*($AN$9-$AM$9))),$AM$9)</f>
        <v>1.38081003142751</v>
      </c>
      <c r="AP944" s="0" t="n">
        <f aca="false">IFERROR(IF(AY944&lt;($AM$10-$AL$10)/($AN$10-$AL$10),$AL$10+SQRT(AY944*($AN$10-$AL$10)*($AM$10-$AL$10)),$AN$10-SQRT((1-AY944)*($AN$10-$AL$10)*($AN$10-$AM$10))),$AM$10)</f>
        <v>0.780485407587684</v>
      </c>
      <c r="AQ944" s="0" t="n">
        <f aca="false">IFERROR(IF(AZ944&lt;($AM$11-$AL$11)/($AN$11-$AL$11),$AL$11+SQRT(AZ944*($AN$11-$AL$11)*($AM$11-$AL$11)),$AN$11-SQRT((1-AZ944)*($AN$11-$AL$11)*($AN$11-$AM$11))),$AM$11)</f>
        <v>0.893419409804183</v>
      </c>
      <c r="AR944" s="0" t="n">
        <f aca="false">SUMPRODUCT((B24:B31&lt;=$B$6)*(C24:C31*AM944+D24:D31*AO944*$B$8*AQ944)/(1+AL944/100)^B24:B31)+C32*AM944*AP944/(1+AL944/100)^$B$6</f>
        <v>10474623.0614039</v>
      </c>
      <c r="AS944" s="0" t="n">
        <f aca="false">SUMPRODUCT((K24:K26&lt;=$B$6)*(L24:L26*AN944+M24:M26*AO944*$B$8*AQ944)/(1+AL944/100)^K24:K26)+L27*AN944*AP944/(1+AL944/100)^$B$6</f>
        <v>7468587.36856858</v>
      </c>
      <c r="AT944" s="0" t="n">
        <f aca="false">AS944-AR944</f>
        <v>-3006035.69283536</v>
      </c>
      <c r="AU944" s="0" t="n">
        <f aca="true">RAND()</f>
        <v>0.0295875111698088</v>
      </c>
      <c r="AV944" s="0" t="n">
        <f aca="true">RAND()</f>
        <v>0.885932860933176</v>
      </c>
      <c r="AW944" s="0" t="n">
        <f aca="true">RAND()</f>
        <v>0.134570921039662</v>
      </c>
      <c r="AX944" s="0" t="n">
        <f aca="true">RAND()</f>
        <v>0.744402521879466</v>
      </c>
      <c r="AY944" s="0" t="n">
        <f aca="true">RAND()</f>
        <v>0.314688255478518</v>
      </c>
      <c r="AZ944" s="0" t="n">
        <f aca="true">RAND()</f>
        <v>0.953635011402087</v>
      </c>
    </row>
    <row r="945" customFormat="false" ht="15" hidden="false" customHeight="false" outlineLevel="0" collapsed="false">
      <c r="AK945" s="0" t="n">
        <v>932</v>
      </c>
      <c r="AL945" s="0" t="n">
        <f aca="false">IFERROR(IF(AU945&lt;($AM$6-$AL$6)/($AN$6-$AL$6),$AL$6+SQRT(AU945*($AN$6-$AL$6)*($AM$6-$AL$6)),$AN$6-SQRT((1-AU945)*($AN$6-$AL$6)*($AN$6-$AM$6))),$AM$6)</f>
        <v>3.83236645806496</v>
      </c>
      <c r="AM945" s="0" t="n">
        <f aca="false">IFERROR(IF(AV945&lt;($AM$7-$AL$7)/($AN$7-$AL$7),$AL$7+SQRT(AV945*($AN$7-$AL$7)*($AM$7-$AL$7)),$AN$7-SQRT((1-AV945)*($AN$7-$AL$7)*($AN$7-$AM$7))),$AM$7)</f>
        <v>0.894108769797162</v>
      </c>
      <c r="AN945" s="0" t="n">
        <f aca="false">IFERROR(IF(AW945&lt;($AM$8-$AL$8)/($AN$8-$AL$8),$AL$8+SQRT(AW945*($AN$8-$AL$8)*($AM$8-$AL$8)),$AN$8-SQRT((1-AW945)*($AN$8-$AL$8)*($AN$8-$AM$8))),$AM$8)</f>
        <v>1.03625095189992</v>
      </c>
      <c r="AO945" s="0" t="n">
        <f aca="false">IFERROR(IF(AX945&lt;($AM$9-$AL$9)/($AN$9-$AL$9),$AL$9+SQRT(AX945*($AN$9-$AL$9)*($AM$9-$AL$9)),$AN$9-SQRT((1-AX945)*($AN$9-$AL$9)*($AN$9-$AM$9))),$AM$9)</f>
        <v>1.60890958502015</v>
      </c>
      <c r="AP945" s="0" t="n">
        <f aca="false">IFERROR(IF(AY945&lt;($AM$10-$AL$10)/($AN$10-$AL$10),$AL$10+SQRT(AY945*($AN$10-$AL$10)*($AM$10-$AL$10)),$AN$10-SQRT((1-AY945)*($AN$10-$AL$10)*($AN$10-$AM$10))),$AM$10)</f>
        <v>0.562873365551841</v>
      </c>
      <c r="AQ945" s="0" t="n">
        <f aca="false">IFERROR(IF(AZ945&lt;($AM$11-$AL$11)/($AN$11-$AL$11),$AL$11+SQRT(AZ945*($AN$11-$AL$11)*($AM$11-$AL$11)),$AN$11-SQRT((1-AZ945)*($AN$11-$AL$11)*($AN$11-$AM$11))),$AM$11)</f>
        <v>0.956856966972168</v>
      </c>
      <c r="AR945" s="0" t="n">
        <f aca="false">SUMPRODUCT((B24:B31&lt;=$B$6)*(C24:C31*AM945+D24:D31*AO945*$B$8*AQ945)/(1+AL945/100)^B24:B31)+C32*AM945*AP945/(1+AL945/100)^$B$6</f>
        <v>7727604.15013134</v>
      </c>
      <c r="AS945" s="0" t="n">
        <f aca="false">SUMPRODUCT((K24:K26&lt;=$B$6)*(L24:L26*AN945+M24:M26*AO945*$B$8*AQ945)/(1+AL945/100)^K24:K26)+L27*AN945*AP945/(1+AL945/100)^$B$6</f>
        <v>8783262.73959891</v>
      </c>
      <c r="AT945" s="0" t="n">
        <f aca="false">AS945-AR945</f>
        <v>1055658.58946756</v>
      </c>
      <c r="AU945" s="0" t="n">
        <f aca="true">RAND()</f>
        <v>0.498304887200403</v>
      </c>
      <c r="AV945" s="0" t="n">
        <f aca="true">RAND()</f>
        <v>0.098405117252614</v>
      </c>
      <c r="AW945" s="0" t="n">
        <f aca="true">RAND()</f>
        <v>0.593878617211629</v>
      </c>
      <c r="AX945" s="0" t="n">
        <f aca="true">RAND()</f>
        <v>0.89803219154059</v>
      </c>
      <c r="AY945" s="0" t="n">
        <f aca="true">RAND()</f>
        <v>0.0158122403832615</v>
      </c>
      <c r="AZ945" s="0" t="n">
        <f aca="true">RAND()</f>
        <v>0.992402770208814</v>
      </c>
    </row>
    <row r="946" customFormat="false" ht="15" hidden="false" customHeight="false" outlineLevel="0" collapsed="false">
      <c r="AK946" s="0" t="n">
        <v>933</v>
      </c>
      <c r="AL946" s="0" t="n">
        <f aca="false">IFERROR(IF(AU946&lt;($AM$6-$AL$6)/($AN$6-$AL$6),$AL$6+SQRT(AU946*($AN$6-$AL$6)*($AM$6-$AL$6)),$AN$6-SQRT((1-AU946)*($AN$6-$AL$6)*($AN$6-$AM$6))),$AM$6)</f>
        <v>3.73283839509222</v>
      </c>
      <c r="AM946" s="0" t="n">
        <f aca="false">IFERROR(IF(AV946&lt;($AM$7-$AL$7)/($AN$7-$AL$7),$AL$7+SQRT(AV946*($AN$7-$AL$7)*($AM$7-$AL$7)),$AN$7-SQRT((1-AV946)*($AN$7-$AL$7)*($AN$7-$AM$7))),$AM$7)</f>
        <v>0.819045963773978</v>
      </c>
      <c r="AN946" s="0" t="n">
        <f aca="false">IFERROR(IF(AW946&lt;($AM$8-$AL$8)/($AN$8-$AL$8),$AL$8+SQRT(AW946*($AN$8-$AL$8)*($AM$8-$AL$8)),$AN$8-SQRT((1-AW946)*($AN$8-$AL$8)*($AN$8-$AM$8))),$AM$8)</f>
        <v>1.00377953102099</v>
      </c>
      <c r="AO946" s="0" t="n">
        <f aca="false">IFERROR(IF(AX946&lt;($AM$9-$AL$9)/($AN$9-$AL$9),$AL$9+SQRT(AX946*($AN$9-$AL$9)*($AM$9-$AL$9)),$AN$9-SQRT((1-AX946)*($AN$9-$AL$9)*($AN$9-$AM$9))),$AM$9)</f>
        <v>0.786704099724288</v>
      </c>
      <c r="AP946" s="0" t="n">
        <f aca="false">IFERROR(IF(AY946&lt;($AM$10-$AL$10)/($AN$10-$AL$10),$AL$10+SQRT(AY946*($AN$10-$AL$10)*($AM$10-$AL$10)),$AN$10-SQRT((1-AY946)*($AN$10-$AL$10)*($AN$10-$AM$10))),$AM$10)</f>
        <v>0.787398176380691</v>
      </c>
      <c r="AQ946" s="0" t="n">
        <f aca="false">IFERROR(IF(AZ946&lt;($AM$11-$AL$11)/($AN$11-$AL$11),$AL$11+SQRT(AZ946*($AN$11-$AL$11)*($AM$11-$AL$11)),$AN$11-SQRT((1-AZ946)*($AN$11-$AL$11)*($AN$11-$AM$11))),$AM$11)</f>
        <v>0.580028441841881</v>
      </c>
      <c r="AR946" s="0" t="n">
        <f aca="false">SUMPRODUCT((B24:B31&lt;=$B$6)*(C24:C31*AM946+D24:D31*AO946*$B$8*AQ946)/(1+AL946/100)^B24:B31)+C32*AM946*AP946/(1+AL946/100)^$B$6</f>
        <v>6833359.09408313</v>
      </c>
      <c r="AS946" s="0" t="n">
        <f aca="false">SUMPRODUCT((K24:K26&lt;=$B$6)*(L24:L26*AN946+M24:M26*AO946*$B$8*AQ946)/(1+AL946/100)^K24:K26)+L27*AN946*AP946/(1+AL946/100)^$B$6</f>
        <v>8246895.55582661</v>
      </c>
      <c r="AT946" s="0" t="n">
        <f aca="false">AS946-AR946</f>
        <v>1413536.46174347</v>
      </c>
      <c r="AU946" s="0" t="n">
        <f aca="true">RAND()</f>
        <v>0.46628275237082</v>
      </c>
      <c r="AV946" s="0" t="n">
        <f aca="true">RAND()</f>
        <v>0.0040305415119966</v>
      </c>
      <c r="AW946" s="0" t="n">
        <f aca="true">RAND()</f>
        <v>0.461115383606738</v>
      </c>
      <c r="AX946" s="0" t="n">
        <f aca="true">RAND()</f>
        <v>0.109598987731619</v>
      </c>
      <c r="AY946" s="0" t="n">
        <f aca="true">RAND()</f>
        <v>0.330390847147786</v>
      </c>
      <c r="AZ946" s="0" t="n">
        <f aca="true">RAND()</f>
        <v>0.320065013226088</v>
      </c>
    </row>
    <row r="947" customFormat="false" ht="15" hidden="false" customHeight="false" outlineLevel="0" collapsed="false">
      <c r="AK947" s="0" t="n">
        <v>934</v>
      </c>
      <c r="AL947" s="0" t="n">
        <f aca="false">IFERROR(IF(AU947&lt;($AM$6-$AL$6)/($AN$6-$AL$6),$AL$6+SQRT(AU947*($AN$6-$AL$6)*($AM$6-$AL$6)),$AN$6-SQRT((1-AU947)*($AN$6-$AL$6)*($AN$6-$AM$6))),$AM$6)</f>
        <v>3.17951096858321</v>
      </c>
      <c r="AM947" s="0" t="n">
        <f aca="false">IFERROR(IF(AV947&lt;($AM$7-$AL$7)/($AN$7-$AL$7),$AL$7+SQRT(AV947*($AN$7-$AL$7)*($AM$7-$AL$7)),$AN$7-SQRT((1-AV947)*($AN$7-$AL$7)*($AN$7-$AM$7))),$AM$7)</f>
        <v>1.00100314496987</v>
      </c>
      <c r="AN947" s="0" t="n">
        <f aca="false">IFERROR(IF(AW947&lt;($AM$8-$AL$8)/($AN$8-$AL$8),$AL$8+SQRT(AW947*($AN$8-$AL$8)*($AM$8-$AL$8)),$AN$8-SQRT((1-AW947)*($AN$8-$AL$8)*($AN$8-$AM$8))),$AM$8)</f>
        <v>0.913079394472159</v>
      </c>
      <c r="AO947" s="0" t="n">
        <f aca="false">IFERROR(IF(AX947&lt;($AM$9-$AL$9)/($AN$9-$AL$9),$AL$9+SQRT(AX947*($AN$9-$AL$9)*($AM$9-$AL$9)),$AN$9-SQRT((1-AX947)*($AN$9-$AL$9)*($AN$9-$AM$9))),$AM$9)</f>
        <v>1.82514272867608</v>
      </c>
      <c r="AP947" s="0" t="n">
        <f aca="false">IFERROR(IF(AY947&lt;($AM$10-$AL$10)/($AN$10-$AL$10),$AL$10+SQRT(AY947*($AN$10-$AL$10)*($AM$10-$AL$10)),$AN$10-SQRT((1-AY947)*($AN$10-$AL$10)*($AN$10-$AM$10))),$AM$10)</f>
        <v>0.789005041255277</v>
      </c>
      <c r="AQ947" s="0" t="n">
        <f aca="false">IFERROR(IF(AZ947&lt;($AM$11-$AL$11)/($AN$11-$AL$11),$AL$11+SQRT(AZ947*($AN$11-$AL$11)*($AM$11-$AL$11)),$AN$11-SQRT((1-AZ947)*($AN$11-$AL$11)*($AN$11-$AM$11))),$AM$11)</f>
        <v>0.54459174323682</v>
      </c>
      <c r="AR947" s="0" t="n">
        <f aca="false">SUMPRODUCT((B24:B31&lt;=$B$6)*(C24:C31*AM947+D24:D31*AO947*$B$8*AQ947)/(1+AL947/100)^B24:B31)+C32*AM947*AP947/(1+AL947/100)^$B$6</f>
        <v>8746318.4022131</v>
      </c>
      <c r="AS947" s="0" t="n">
        <f aca="false">SUMPRODUCT((K24:K26&lt;=$B$6)*(L24:L26*AN947+M24:M26*AO947*$B$8*AQ947)/(1+AL947/100)^K24:K26)+L27*AN947*AP947/(1+AL947/100)^$B$6</f>
        <v>7520961.77502478</v>
      </c>
      <c r="AT947" s="0" t="n">
        <f aca="false">AS947-AR947</f>
        <v>-1225356.62718832</v>
      </c>
      <c r="AU947" s="0" t="n">
        <f aca="true">RAND()</f>
        <v>0.270193178041201</v>
      </c>
      <c r="AV947" s="0" t="n">
        <f aca="true">RAND()</f>
        <v>0.448893921645374</v>
      </c>
      <c r="AW947" s="0" t="n">
        <f aca="true">RAND()</f>
        <v>0.142077216157667</v>
      </c>
      <c r="AX947" s="0" t="n">
        <f aca="true">RAND()</f>
        <v>0.979616623110102</v>
      </c>
      <c r="AY947" s="0" t="n">
        <f aca="true">RAND()</f>
        <v>0.334095655483856</v>
      </c>
      <c r="AZ947" s="0" t="n">
        <f aca="true">RAND()</f>
        <v>0.244184166773985</v>
      </c>
    </row>
    <row r="948" customFormat="false" ht="15" hidden="false" customHeight="false" outlineLevel="0" collapsed="false">
      <c r="AK948" s="0" t="n">
        <v>935</v>
      </c>
      <c r="AL948" s="0" t="n">
        <f aca="false">IFERROR(IF(AU948&lt;($AM$6-$AL$6)/($AN$6-$AL$6),$AL$6+SQRT(AU948*($AN$6-$AL$6)*($AM$6-$AL$6)),$AN$6-SQRT((1-AU948)*($AN$6-$AL$6)*($AN$6-$AM$6))),$AM$6)</f>
        <v>4.87637181522198</v>
      </c>
      <c r="AM948" s="0" t="n">
        <f aca="false">IFERROR(IF(AV948&lt;($AM$7-$AL$7)/($AN$7-$AL$7),$AL$7+SQRT(AV948*($AN$7-$AL$7)*($AM$7-$AL$7)),$AN$7-SQRT((1-AV948)*($AN$7-$AL$7)*($AN$7-$AM$7))),$AM$7)</f>
        <v>0.939564553199593</v>
      </c>
      <c r="AN948" s="0" t="n">
        <f aca="false">IFERROR(IF(AW948&lt;($AM$8-$AL$8)/($AN$8-$AL$8),$AL$8+SQRT(AW948*($AN$8-$AL$8)*($AM$8-$AL$8)),$AN$8-SQRT((1-AW948)*($AN$8-$AL$8)*($AN$8-$AM$8))),$AM$8)</f>
        <v>0.933414697382226</v>
      </c>
      <c r="AO948" s="0" t="n">
        <f aca="false">IFERROR(IF(AX948&lt;($AM$9-$AL$9)/($AN$9-$AL$9),$AL$9+SQRT(AX948*($AN$9-$AL$9)*($AM$9-$AL$9)),$AN$9-SQRT((1-AX948)*($AN$9-$AL$9)*($AN$9-$AM$9))),$AM$9)</f>
        <v>1.82491047569746</v>
      </c>
      <c r="AP948" s="0" t="n">
        <f aca="false">IFERROR(IF(AY948&lt;($AM$10-$AL$10)/($AN$10-$AL$10),$AL$10+SQRT(AY948*($AN$10-$AL$10)*($AM$10-$AL$10)),$AN$10-SQRT((1-AY948)*($AN$10-$AL$10)*($AN$10-$AM$10))),$AM$10)</f>
        <v>0.92666940910224</v>
      </c>
      <c r="AQ948" s="0" t="n">
        <f aca="false">IFERROR(IF(AZ948&lt;($AM$11-$AL$11)/($AN$11-$AL$11),$AL$11+SQRT(AZ948*($AN$11-$AL$11)*($AM$11-$AL$11)),$AN$11-SQRT((1-AZ948)*($AN$11-$AL$11)*($AN$11-$AM$11))),$AM$11)</f>
        <v>0.803270973598945</v>
      </c>
      <c r="AR948" s="0" t="n">
        <f aca="false">SUMPRODUCT((B24:B31&lt;=$B$6)*(C24:C31*AM948+D24:D31*AO948*$B$8*AQ948)/(1+AL948/100)^B24:B31)+C32*AM948*AP948/(1+AL948/100)^$B$6</f>
        <v>7621125.93549587</v>
      </c>
      <c r="AS948" s="0" t="n">
        <f aca="false">SUMPRODUCT((K24:K26&lt;=$B$6)*(L24:L26*AN948+M24:M26*AO948*$B$8*AQ948)/(1+AL948/100)^K24:K26)+L27*AN948*AP948/(1+AL948/100)^$B$6</f>
        <v>7752397.76854439</v>
      </c>
      <c r="AT948" s="0" t="n">
        <f aca="false">AS948-AR948</f>
        <v>131271.83304852</v>
      </c>
      <c r="AU948" s="0" t="n">
        <f aca="true">RAND()</f>
        <v>0.77451016664082</v>
      </c>
      <c r="AV948" s="0" t="n">
        <f aca="true">RAND()</f>
        <v>0.216425161220022</v>
      </c>
      <c r="AW948" s="0" t="n">
        <f aca="true">RAND()</f>
        <v>0.197772016417677</v>
      </c>
      <c r="AX948" s="0" t="n">
        <f aca="true">RAND()</f>
        <v>0.979562438986339</v>
      </c>
      <c r="AY948" s="0" t="n">
        <f aca="true">RAND()</f>
        <v>0.728187138654619</v>
      </c>
      <c r="AZ948" s="0" t="n">
        <f aca="true">RAND()</f>
        <v>0.842031388454257</v>
      </c>
    </row>
    <row r="949" customFormat="false" ht="15" hidden="false" customHeight="false" outlineLevel="0" collapsed="false">
      <c r="AK949" s="0" t="n">
        <v>936</v>
      </c>
      <c r="AL949" s="0" t="n">
        <f aca="false">IFERROR(IF(AU949&lt;($AM$6-$AL$6)/($AN$6-$AL$6),$AL$6+SQRT(AU949*($AN$6-$AL$6)*($AM$6-$AL$6)),$AN$6-SQRT((1-AU949)*($AN$6-$AL$6)*($AN$6-$AM$6))),$AM$6)</f>
        <v>3.01239139821519</v>
      </c>
      <c r="AM949" s="0" t="n">
        <f aca="false">IFERROR(IF(AV949&lt;($AM$7-$AL$7)/($AN$7-$AL$7),$AL$7+SQRT(AV949*($AN$7-$AL$7)*($AM$7-$AL$7)),$AN$7-SQRT((1-AV949)*($AN$7-$AL$7)*($AN$7-$AM$7))),$AM$7)</f>
        <v>1.10257760061756</v>
      </c>
      <c r="AN949" s="0" t="n">
        <f aca="false">IFERROR(IF(AW949&lt;($AM$8-$AL$8)/($AN$8-$AL$8),$AL$8+SQRT(AW949*($AN$8-$AL$8)*($AM$8-$AL$8)),$AN$8-SQRT((1-AW949)*($AN$8-$AL$8)*($AN$8-$AM$8))),$AM$8)</f>
        <v>1.01260885916784</v>
      </c>
      <c r="AO949" s="0" t="n">
        <f aca="false">IFERROR(IF(AX949&lt;($AM$9-$AL$9)/($AN$9-$AL$9),$AL$9+SQRT(AX949*($AN$9-$AL$9)*($AM$9-$AL$9)),$AN$9-SQRT((1-AX949)*($AN$9-$AL$9)*($AN$9-$AM$9))),$AM$9)</f>
        <v>1.116264680774</v>
      </c>
      <c r="AP949" s="0" t="n">
        <f aca="false">IFERROR(IF(AY949&lt;($AM$10-$AL$10)/($AN$10-$AL$10),$AL$10+SQRT(AY949*($AN$10-$AL$10)*($AM$10-$AL$10)),$AN$10-SQRT((1-AY949)*($AN$10-$AL$10)*($AN$10-$AM$10))),$AM$10)</f>
        <v>0.87553159649859</v>
      </c>
      <c r="AQ949" s="0" t="n">
        <f aca="false">IFERROR(IF(AZ949&lt;($AM$11-$AL$11)/($AN$11-$AL$11),$AL$11+SQRT(AZ949*($AN$11-$AL$11)*($AM$11-$AL$11)),$AN$11-SQRT((1-AZ949)*($AN$11-$AL$11)*($AN$11-$AM$11))),$AM$11)</f>
        <v>0.593461341934926</v>
      </c>
      <c r="AR949" s="0" t="n">
        <f aca="false">SUMPRODUCT((B24:B31&lt;=$B$6)*(C24:C31*AM949+D24:D31*AO949*$B$8*AQ949)/(1+AL949/100)^B24:B31)+C32*AM949*AP949/(1+AL949/100)^$B$6</f>
        <v>9584336.3173159</v>
      </c>
      <c r="AS949" s="0" t="n">
        <f aca="false">SUMPRODUCT((K24:K26&lt;=$B$6)*(L24:L26*AN949+M24:M26*AO949*$B$8*AQ949)/(1+AL949/100)^K24:K26)+L27*AN949*AP949/(1+AL949/100)^$B$6</f>
        <v>8199675.69193255</v>
      </c>
      <c r="AT949" s="0" t="n">
        <f aca="false">AS949-AR949</f>
        <v>-1384660.62538336</v>
      </c>
      <c r="AU949" s="0" t="n">
        <f aca="true">RAND()</f>
        <v>0.204948881948591</v>
      </c>
      <c r="AV949" s="0" t="n">
        <f aca="true">RAND()</f>
        <v>0.806814543647317</v>
      </c>
      <c r="AW949" s="0" t="n">
        <f aca="true">RAND()</f>
        <v>0.499070633372474</v>
      </c>
      <c r="AX949" s="0" t="n">
        <f aca="true">RAND()</f>
        <v>0.479341257035018</v>
      </c>
      <c r="AY949" s="0" t="n">
        <f aca="true">RAND()</f>
        <v>0.564095919875118</v>
      </c>
      <c r="AZ949" s="0" t="n">
        <f aca="true">RAND()</f>
        <v>0.351508404939786</v>
      </c>
    </row>
    <row r="950" customFormat="false" ht="15" hidden="false" customHeight="false" outlineLevel="0" collapsed="false">
      <c r="AK950" s="0" t="n">
        <v>937</v>
      </c>
      <c r="AL950" s="0" t="n">
        <f aca="false">IFERROR(IF(AU950&lt;($AM$6-$AL$6)/($AN$6-$AL$6),$AL$6+SQRT(AU950*($AN$6-$AL$6)*($AM$6-$AL$6)),$AN$6-SQRT((1-AU950)*($AN$6-$AL$6)*($AN$6-$AM$6))),$AM$6)</f>
        <v>2.40190010933371</v>
      </c>
      <c r="AM950" s="0" t="n">
        <f aca="false">IFERROR(IF(AV950&lt;($AM$7-$AL$7)/($AN$7-$AL$7),$AL$7+SQRT(AV950*($AN$7-$AL$7)*($AM$7-$AL$7)),$AN$7-SQRT((1-AV950)*($AN$7-$AL$7)*($AN$7-$AM$7))),$AM$7)</f>
        <v>1.03703763425232</v>
      </c>
      <c r="AN950" s="0" t="n">
        <f aca="false">IFERROR(IF(AW950&lt;($AM$8-$AL$8)/($AN$8-$AL$8),$AL$8+SQRT(AW950*($AN$8-$AL$8)*($AM$8-$AL$8)),$AN$8-SQRT((1-AW950)*($AN$8-$AL$8)*($AN$8-$AM$8))),$AM$8)</f>
        <v>0.913330755273536</v>
      </c>
      <c r="AO950" s="0" t="n">
        <f aca="false">IFERROR(IF(AX950&lt;($AM$9-$AL$9)/($AN$9-$AL$9),$AL$9+SQRT(AX950*($AN$9-$AL$9)*($AM$9-$AL$9)),$AN$9-SQRT((1-AX950)*($AN$9-$AL$9)*($AN$9-$AM$9))),$AM$9)</f>
        <v>0.949970512714757</v>
      </c>
      <c r="AP950" s="0" t="n">
        <f aca="false">IFERROR(IF(AY950&lt;($AM$10-$AL$10)/($AN$10-$AL$10),$AL$10+SQRT(AY950*($AN$10-$AL$10)*($AM$10-$AL$10)),$AN$10-SQRT((1-AY950)*($AN$10-$AL$10)*($AN$10-$AM$10))),$AM$10)</f>
        <v>0.955088677365525</v>
      </c>
      <c r="AQ950" s="0" t="n">
        <f aca="false">IFERROR(IF(AZ950&lt;($AM$11-$AL$11)/($AN$11-$AL$11),$AL$11+SQRT(AZ950*($AN$11-$AL$11)*($AM$11-$AL$11)),$AN$11-SQRT((1-AZ950)*($AN$11-$AL$11)*($AN$11-$AM$11))),$AM$11)</f>
        <v>0.680795064692002</v>
      </c>
      <c r="AR950" s="0" t="n">
        <f aca="false">SUMPRODUCT((B24:B31&lt;=$B$6)*(C24:C31*AM950+D24:D31*AO950*$B$8*AQ950)/(1+AL950/100)^B24:B31)+C32*AM950*AP950/(1+AL950/100)^$B$6</f>
        <v>9355626.75787915</v>
      </c>
      <c r="AS950" s="0" t="n">
        <f aca="false">SUMPRODUCT((K24:K26&lt;=$B$6)*(L24:L26*AN950+M24:M26*AO950*$B$8*AQ950)/(1+AL950/100)^K24:K26)+L27*AN950*AP950/(1+AL950/100)^$B$6</f>
        <v>7252974.34181191</v>
      </c>
      <c r="AT950" s="0" t="n">
        <f aca="false">AS950-AR950</f>
        <v>-2102652.41606724</v>
      </c>
      <c r="AU950" s="0" t="n">
        <f aca="true">RAND()</f>
        <v>0.0323047395764894</v>
      </c>
      <c r="AV950" s="0" t="n">
        <f aca="true">RAND()</f>
        <v>0.596862495779121</v>
      </c>
      <c r="AW950" s="0" t="n">
        <f aca="true">RAND()</f>
        <v>0.142709556565223</v>
      </c>
      <c r="AX950" s="0" t="n">
        <f aca="true">RAND()</f>
        <v>0.269964616417042</v>
      </c>
      <c r="AY950" s="0" t="n">
        <f aca="true">RAND()</f>
        <v>0.828422817065212</v>
      </c>
      <c r="AZ950" s="0" t="n">
        <f aca="true">RAND()</f>
        <v>0.584115139898027</v>
      </c>
    </row>
    <row r="951" customFormat="false" ht="15" hidden="false" customHeight="false" outlineLevel="0" collapsed="false">
      <c r="AK951" s="0" t="n">
        <v>938</v>
      </c>
      <c r="AL951" s="0" t="n">
        <f aca="false">IFERROR(IF(AU951&lt;($AM$6-$AL$6)/($AN$6-$AL$6),$AL$6+SQRT(AU951*($AN$6-$AL$6)*($AM$6-$AL$6)),$AN$6-SQRT((1-AU951)*($AN$6-$AL$6)*($AN$6-$AM$6))),$AM$6)</f>
        <v>3.97360522620509</v>
      </c>
      <c r="AM951" s="0" t="n">
        <f aca="false">IFERROR(IF(AV951&lt;($AM$7-$AL$7)/($AN$7-$AL$7),$AL$7+SQRT(AV951*($AN$7-$AL$7)*($AM$7-$AL$7)),$AN$7-SQRT((1-AV951)*($AN$7-$AL$7)*($AN$7-$AM$7))),$AM$7)</f>
        <v>1.04027710269171</v>
      </c>
      <c r="AN951" s="0" t="n">
        <f aca="false">IFERROR(IF(AW951&lt;($AM$8-$AL$8)/($AN$8-$AL$8),$AL$8+SQRT(AW951*($AN$8-$AL$8)*($AM$8-$AL$8)),$AN$8-SQRT((1-AW951)*($AN$8-$AL$8)*($AN$8-$AM$8))),$AM$8)</f>
        <v>1.02120890407964</v>
      </c>
      <c r="AO951" s="0" t="n">
        <f aca="false">IFERROR(IF(AX951&lt;($AM$9-$AL$9)/($AN$9-$AL$9),$AL$9+SQRT(AX951*($AN$9-$AL$9)*($AM$9-$AL$9)),$AN$9-SQRT((1-AX951)*($AN$9-$AL$9)*($AN$9-$AM$9))),$AM$9)</f>
        <v>0.959368057154072</v>
      </c>
      <c r="AP951" s="0" t="n">
        <f aca="false">IFERROR(IF(AY951&lt;($AM$10-$AL$10)/($AN$10-$AL$10),$AL$10+SQRT(AY951*($AN$10-$AL$10)*($AM$10-$AL$10)),$AN$10-SQRT((1-AY951)*($AN$10-$AL$10)*($AN$10-$AM$10))),$AM$10)</f>
        <v>0.905974694905695</v>
      </c>
      <c r="AQ951" s="0" t="n">
        <f aca="false">IFERROR(IF(AZ951&lt;($AM$11-$AL$11)/($AN$11-$AL$11),$AL$11+SQRT(AZ951*($AN$11-$AL$11)*($AM$11-$AL$11)),$AN$11-SQRT((1-AZ951)*($AN$11-$AL$11)*($AN$11-$AM$11))),$AM$11)</f>
        <v>0.810731174989977</v>
      </c>
      <c r="AR951" s="0" t="n">
        <f aca="false">SUMPRODUCT((B24:B31&lt;=$B$6)*(C24:C31*AM951+D24:D31*AO951*$B$8*AQ951)/(1+AL951/100)^B24:B31)+C32*AM951*AP951/(1+AL951/100)^$B$6</f>
        <v>8612016.3357545</v>
      </c>
      <c r="AS951" s="0" t="n">
        <f aca="false">SUMPRODUCT((K24:K26&lt;=$B$6)*(L24:L26*AN951+M24:M26*AO951*$B$8*AQ951)/(1+AL951/100)^K24:K26)+L27*AN951*AP951/(1+AL951/100)^$B$6</f>
        <v>8359098.18674625</v>
      </c>
      <c r="AT951" s="0" t="n">
        <f aca="false">AS951-AR951</f>
        <v>-252918.149008247</v>
      </c>
      <c r="AU951" s="0" t="n">
        <f aca="true">RAND()</f>
        <v>0.542046733657342</v>
      </c>
      <c r="AV951" s="0" t="n">
        <f aca="true">RAND()</f>
        <v>0.609033834174368</v>
      </c>
      <c r="AW951" s="0" t="n">
        <f aca="true">RAND()</f>
        <v>0.534707861578327</v>
      </c>
      <c r="AX951" s="0" t="n">
        <f aca="true">RAND()</f>
        <v>0.28135868257801</v>
      </c>
      <c r="AY951" s="0" t="n">
        <f aca="true">RAND()</f>
        <v>0.659261811615089</v>
      </c>
      <c r="AZ951" s="0" t="n">
        <f aca="true">RAND()</f>
        <v>0.853784946446225</v>
      </c>
    </row>
    <row r="952" customFormat="false" ht="15" hidden="false" customHeight="false" outlineLevel="0" collapsed="false">
      <c r="AK952" s="0" t="n">
        <v>939</v>
      </c>
      <c r="AL952" s="0" t="n">
        <f aca="false">IFERROR(IF(AU952&lt;($AM$6-$AL$6)/($AN$6-$AL$6),$AL$6+SQRT(AU952*($AN$6-$AL$6)*($AM$6-$AL$6)),$AN$6-SQRT((1-AU952)*($AN$6-$AL$6)*($AN$6-$AM$6))),$AM$6)</f>
        <v>3.79901354486488</v>
      </c>
      <c r="AM952" s="0" t="n">
        <f aca="false">IFERROR(IF(AV952&lt;($AM$7-$AL$7)/($AN$7-$AL$7),$AL$7+SQRT(AV952*($AN$7-$AL$7)*($AM$7-$AL$7)),$AN$7-SQRT((1-AV952)*($AN$7-$AL$7)*($AN$7-$AM$7))),$AM$7)</f>
        <v>0.933161532643425</v>
      </c>
      <c r="AN952" s="0" t="n">
        <f aca="false">IFERROR(IF(AW952&lt;($AM$8-$AL$8)/($AN$8-$AL$8),$AL$8+SQRT(AW952*($AN$8-$AL$8)*($AM$8-$AL$8)),$AN$8-SQRT((1-AW952)*($AN$8-$AL$8)*($AN$8-$AM$8))),$AM$8)</f>
        <v>0.930692895015186</v>
      </c>
      <c r="AO952" s="0" t="n">
        <f aca="false">IFERROR(IF(AX952&lt;($AM$9-$AL$9)/($AN$9-$AL$9),$AL$9+SQRT(AX952*($AN$9-$AL$9)*($AM$9-$AL$9)),$AN$9-SQRT((1-AX952)*($AN$9-$AL$9)*($AN$9-$AM$9))),$AM$9)</f>
        <v>0.627275751054448</v>
      </c>
      <c r="AP952" s="0" t="n">
        <f aca="false">IFERROR(IF(AY952&lt;($AM$10-$AL$10)/($AN$10-$AL$10),$AL$10+SQRT(AY952*($AN$10-$AL$10)*($AM$10-$AL$10)),$AN$10-SQRT((1-AY952)*($AN$10-$AL$10)*($AN$10-$AM$10))),$AM$10)</f>
        <v>0.929470810213127</v>
      </c>
      <c r="AQ952" s="0" t="n">
        <f aca="false">IFERROR(IF(AZ952&lt;($AM$11-$AL$11)/($AN$11-$AL$11),$AL$11+SQRT(AZ952*($AN$11-$AL$11)*($AM$11-$AL$11)),$AN$11-SQRT((1-AZ952)*($AN$11-$AL$11)*($AN$11-$AM$11))),$AM$11)</f>
        <v>0.760822829284033</v>
      </c>
      <c r="AR952" s="0" t="n">
        <f aca="false">SUMPRODUCT((B24:B31&lt;=$B$6)*(C24:C31*AM952+D24:D31*AO952*$B$8*AQ952)/(1+AL952/100)^B24:B31)+C32*AM952*AP952/(1+AL952/100)^$B$6</f>
        <v>7733528.99695791</v>
      </c>
      <c r="AS952" s="0" t="n">
        <f aca="false">SUMPRODUCT((K24:K26&lt;=$B$6)*(L24:L26*AN952+M24:M26*AO952*$B$8*AQ952)/(1+AL952/100)^K24:K26)+L27*AN952*AP952/(1+AL952/100)^$B$6</f>
        <v>7565712.76149091</v>
      </c>
      <c r="AT952" s="0" t="n">
        <f aca="false">AS952-AR952</f>
        <v>-167816.235466997</v>
      </c>
      <c r="AU952" s="0" t="n">
        <f aca="true">RAND()</f>
        <v>0.487684285702076</v>
      </c>
      <c r="AV952" s="0" t="n">
        <f aca="true">RAND()</f>
        <v>0.197022153066065</v>
      </c>
      <c r="AW952" s="0" t="n">
        <f aca="true">RAND()</f>
        <v>0.189784808971672</v>
      </c>
      <c r="AX952" s="0" t="n">
        <f aca="true">RAND()</f>
        <v>0.0215988224086318</v>
      </c>
      <c r="AY952" s="0" t="n">
        <f aca="true">RAND()</f>
        <v>0.737780707300478</v>
      </c>
      <c r="AZ952" s="0" t="n">
        <f aca="true">RAND()</f>
        <v>0.766507269421654</v>
      </c>
    </row>
    <row r="953" customFormat="false" ht="15" hidden="false" customHeight="false" outlineLevel="0" collapsed="false">
      <c r="AK953" s="0" t="n">
        <v>940</v>
      </c>
      <c r="AL953" s="0" t="n">
        <f aca="false">IFERROR(IF(AU953&lt;($AM$6-$AL$6)/($AN$6-$AL$6),$AL$6+SQRT(AU953*($AN$6-$AL$6)*($AM$6-$AL$6)),$AN$6-SQRT((1-AU953)*($AN$6-$AL$6)*($AN$6-$AM$6))),$AM$6)</f>
        <v>3.21670973278607</v>
      </c>
      <c r="AM953" s="0" t="n">
        <f aca="false">IFERROR(IF(AV953&lt;($AM$7-$AL$7)/($AN$7-$AL$7),$AL$7+SQRT(AV953*($AN$7-$AL$7)*($AM$7-$AL$7)),$AN$7-SQRT((1-AV953)*($AN$7-$AL$7)*($AN$7-$AM$7))),$AM$7)</f>
        <v>1.10533359515608</v>
      </c>
      <c r="AN953" s="0" t="n">
        <f aca="false">IFERROR(IF(AW953&lt;($AM$8-$AL$8)/($AN$8-$AL$8),$AL$8+SQRT(AW953*($AN$8-$AL$8)*($AM$8-$AL$8)),$AN$8-SQRT((1-AW953)*($AN$8-$AL$8)*($AN$8-$AM$8))),$AM$8)</f>
        <v>1.151851141996</v>
      </c>
      <c r="AO953" s="0" t="n">
        <f aca="false">IFERROR(IF(AX953&lt;($AM$9-$AL$9)/($AN$9-$AL$9),$AL$9+SQRT(AX953*($AN$9-$AL$9)*($AM$9-$AL$9)),$AN$9-SQRT((1-AX953)*($AN$9-$AL$9)*($AN$9-$AM$9))),$AM$9)</f>
        <v>1.30682317304127</v>
      </c>
      <c r="AP953" s="0" t="n">
        <f aca="false">IFERROR(IF(AY953&lt;($AM$10-$AL$10)/($AN$10-$AL$10),$AL$10+SQRT(AY953*($AN$10-$AL$10)*($AM$10-$AL$10)),$AN$10-SQRT((1-AY953)*($AN$10-$AL$10)*($AN$10-$AM$10))),$AM$10)</f>
        <v>0.618926553064898</v>
      </c>
      <c r="AQ953" s="0" t="n">
        <f aca="false">IFERROR(IF(AZ953&lt;($AM$11-$AL$11)/($AN$11-$AL$11),$AL$11+SQRT(AZ953*($AN$11-$AL$11)*($AM$11-$AL$11)),$AN$11-SQRT((1-AZ953)*($AN$11-$AL$11)*($AN$11-$AM$11))),$AM$11)</f>
        <v>0.60176243972333</v>
      </c>
      <c r="AR953" s="0" t="n">
        <f aca="false">SUMPRODUCT((B24:B31&lt;=$B$6)*(C24:C31*AM953+D24:D31*AO953*$B$8*AQ953)/(1+AL953/100)^B24:B31)+C32*AM953*AP953/(1+AL953/100)^$B$6</f>
        <v>9563264.03882659</v>
      </c>
      <c r="AS953" s="0" t="n">
        <f aca="false">SUMPRODUCT((K24:K26&lt;=$B$6)*(L24:L26*AN953+M24:M26*AO953*$B$8*AQ953)/(1+AL953/100)^K24:K26)+L27*AN953*AP953/(1+AL953/100)^$B$6</f>
        <v>9598453.56896084</v>
      </c>
      <c r="AT953" s="0" t="n">
        <f aca="false">AS953-AR953</f>
        <v>35189.5301342495</v>
      </c>
      <c r="AU953" s="0" t="n">
        <f aca="true">RAND()</f>
        <v>0.284335737700219</v>
      </c>
      <c r="AV953" s="0" t="n">
        <f aca="true">RAND()</f>
        <v>0.813970056084749</v>
      </c>
      <c r="AW953" s="0" t="n">
        <f aca="true">RAND()</f>
        <v>0.914371570422313</v>
      </c>
      <c r="AX953" s="0" t="n">
        <f aca="true">RAND()</f>
        <v>0.679670591044949</v>
      </c>
      <c r="AY953" s="0" t="n">
        <f aca="true">RAND()</f>
        <v>0.0565741000955918</v>
      </c>
      <c r="AZ953" s="0" t="n">
        <f aca="true">RAND()</f>
        <v>0.37167579603174</v>
      </c>
    </row>
    <row r="954" customFormat="false" ht="15" hidden="false" customHeight="false" outlineLevel="0" collapsed="false">
      <c r="AK954" s="0" t="n">
        <v>941</v>
      </c>
      <c r="AL954" s="0" t="n">
        <f aca="false">IFERROR(IF(AU954&lt;($AM$6-$AL$6)/($AN$6-$AL$6),$AL$6+SQRT(AU954*($AN$6-$AL$6)*($AM$6-$AL$6)),$AN$6-SQRT((1-AU954)*($AN$6-$AL$6)*($AN$6-$AM$6))),$AM$6)</f>
        <v>2.2495735647015</v>
      </c>
      <c r="AM954" s="0" t="n">
        <f aca="false">IFERROR(IF(AV954&lt;($AM$7-$AL$7)/($AN$7-$AL$7),$AL$7+SQRT(AV954*($AN$7-$AL$7)*($AM$7-$AL$7)),$AN$7-SQRT((1-AV954)*($AN$7-$AL$7)*($AN$7-$AM$7))),$AM$7)</f>
        <v>1.05325885368115</v>
      </c>
      <c r="AN954" s="0" t="n">
        <f aca="false">IFERROR(IF(AW954&lt;($AM$8-$AL$8)/($AN$8-$AL$8),$AL$8+SQRT(AW954*($AN$8-$AL$8)*($AM$8-$AL$8)),$AN$8-SQRT((1-AW954)*($AN$8-$AL$8)*($AN$8-$AM$8))),$AM$8)</f>
        <v>0.867753594262624</v>
      </c>
      <c r="AO954" s="0" t="n">
        <f aca="false">IFERROR(IF(AX954&lt;($AM$9-$AL$9)/($AN$9-$AL$9),$AL$9+SQRT(AX954*($AN$9-$AL$9)*($AM$9-$AL$9)),$AN$9-SQRT((1-AX954)*($AN$9-$AL$9)*($AN$9-$AM$9))),$AM$9)</f>
        <v>1.37621049256686</v>
      </c>
      <c r="AP954" s="0" t="n">
        <f aca="false">IFERROR(IF(AY954&lt;($AM$10-$AL$10)/($AN$10-$AL$10),$AL$10+SQRT(AY954*($AN$10-$AL$10)*($AM$10-$AL$10)),$AN$10-SQRT((1-AY954)*($AN$10-$AL$10)*($AN$10-$AM$10))),$AM$10)</f>
        <v>0.723389309890414</v>
      </c>
      <c r="AQ954" s="0" t="n">
        <f aca="false">IFERROR(IF(AZ954&lt;($AM$11-$AL$11)/($AN$11-$AL$11),$AL$11+SQRT(AZ954*($AN$11-$AL$11)*($AM$11-$AL$11)),$AN$11-SQRT((1-AZ954)*($AN$11-$AL$11)*($AN$11-$AM$11))),$AM$11)</f>
        <v>0.732648214837341</v>
      </c>
      <c r="AR954" s="0" t="n">
        <f aca="false">SUMPRODUCT((B24:B31&lt;=$B$6)*(C24:C31*AM954+D24:D31*AO954*$B$8*AQ954)/(1+AL954/100)^B24:B31)+C32*AM954*AP954/(1+AL954/100)^$B$6</f>
        <v>9754776.34376252</v>
      </c>
      <c r="AS954" s="0" t="n">
        <f aca="false">SUMPRODUCT((K24:K26&lt;=$B$6)*(L24:L26*AN954+M24:M26*AO954*$B$8*AQ954)/(1+AL954/100)^K24:K26)+L27*AN954*AP954/(1+AL954/100)^$B$6</f>
        <v>7139679.08059118</v>
      </c>
      <c r="AT954" s="0" t="n">
        <f aca="false">AS954-AR954</f>
        <v>-2615097.26317135</v>
      </c>
      <c r="AU954" s="0" t="n">
        <f aca="true">RAND()</f>
        <v>0.0124573928395627</v>
      </c>
      <c r="AV954" s="0" t="n">
        <f aca="true">RAND()</f>
        <v>0.655937078623521</v>
      </c>
      <c r="AW954" s="0" t="n">
        <f aca="true">RAND()</f>
        <v>0.0510061059500481</v>
      </c>
      <c r="AX954" s="0" t="n">
        <f aca="true">RAND()</f>
        <v>0.740591100277545</v>
      </c>
      <c r="AY954" s="0" t="n">
        <f aca="true">RAND()</f>
        <v>0.199611135093262</v>
      </c>
      <c r="AZ954" s="0" t="n">
        <f aca="true">RAND()</f>
        <v>0.70825723661363</v>
      </c>
    </row>
    <row r="955" customFormat="false" ht="15" hidden="false" customHeight="false" outlineLevel="0" collapsed="false">
      <c r="AK955" s="0" t="n">
        <v>942</v>
      </c>
      <c r="AL955" s="0" t="n">
        <f aca="false">IFERROR(IF(AU955&lt;($AM$6-$AL$6)/($AN$6-$AL$6),$AL$6+SQRT(AU955*($AN$6-$AL$6)*($AM$6-$AL$6)),$AN$6-SQRT((1-AU955)*($AN$6-$AL$6)*($AN$6-$AM$6))),$AM$6)</f>
        <v>4.37522147614104</v>
      </c>
      <c r="AM955" s="0" t="n">
        <f aca="false">IFERROR(IF(AV955&lt;($AM$7-$AL$7)/($AN$7-$AL$7),$AL$7+SQRT(AV955*($AN$7-$AL$7)*($AM$7-$AL$7)),$AN$7-SQRT((1-AV955)*($AN$7-$AL$7)*($AN$7-$AM$7))),$AM$7)</f>
        <v>1.07632940422463</v>
      </c>
      <c r="AN955" s="0" t="n">
        <f aca="false">IFERROR(IF(AW955&lt;($AM$8-$AL$8)/($AN$8-$AL$8),$AL$8+SQRT(AW955*($AN$8-$AL$8)*($AM$8-$AL$8)),$AN$8-SQRT((1-AW955)*($AN$8-$AL$8)*($AN$8-$AM$8))),$AM$8)</f>
        <v>0.949989841613381</v>
      </c>
      <c r="AO955" s="0" t="n">
        <f aca="false">IFERROR(IF(AX955&lt;($AM$9-$AL$9)/($AN$9-$AL$9),$AL$9+SQRT(AX955*($AN$9-$AL$9)*($AM$9-$AL$9)),$AN$9-SQRT((1-AX955)*($AN$9-$AL$9)*($AN$9-$AM$9))),$AM$9)</f>
        <v>1.08174299651029</v>
      </c>
      <c r="AP955" s="0" t="n">
        <f aca="false">IFERROR(IF(AY955&lt;($AM$10-$AL$10)/($AN$10-$AL$10),$AL$10+SQRT(AY955*($AN$10-$AL$10)*($AM$10-$AL$10)),$AN$10-SQRT((1-AY955)*($AN$10-$AL$10)*($AN$10-$AM$10))),$AM$10)</f>
        <v>0.940496611467366</v>
      </c>
      <c r="AQ955" s="0" t="n">
        <f aca="false">IFERROR(IF(AZ955&lt;($AM$11-$AL$11)/($AN$11-$AL$11),$AL$11+SQRT(AZ955*($AN$11-$AL$11)*($AM$11-$AL$11)),$AN$11-SQRT((1-AZ955)*($AN$11-$AL$11)*($AN$11-$AM$11))),$AM$11)</f>
        <v>0.703421332910505</v>
      </c>
      <c r="AR955" s="0" t="n">
        <f aca="false">SUMPRODUCT((B24:B31&lt;=$B$6)*(C24:C31*AM955+D24:D31*AO955*$B$8*AQ955)/(1+AL955/100)^B24:B31)+C32*AM955*AP955/(1+AL955/100)^$B$6</f>
        <v>8715626.53454999</v>
      </c>
      <c r="AS955" s="0" t="n">
        <f aca="false">SUMPRODUCT((K24:K26&lt;=$B$6)*(L24:L26*AN955+M24:M26*AO955*$B$8*AQ955)/(1+AL955/100)^K24:K26)+L27*AN955*AP955/(1+AL955/100)^$B$6</f>
        <v>7791870.77574446</v>
      </c>
      <c r="AT955" s="0" t="n">
        <f aca="false">AS955-AR955</f>
        <v>-923755.758805526</v>
      </c>
      <c r="AU955" s="0" t="n">
        <f aca="true">RAND()</f>
        <v>0.65552688503444</v>
      </c>
      <c r="AV955" s="0" t="n">
        <f aca="true">RAND()</f>
        <v>0.731897992560248</v>
      </c>
      <c r="AW955" s="0" t="n">
        <f aca="true">RAND()</f>
        <v>0.249966139857856</v>
      </c>
      <c r="AX955" s="0" t="n">
        <f aca="true">RAND()</f>
        <v>0.437869383694731</v>
      </c>
      <c r="AY955" s="0" t="n">
        <f aca="true">RAND()</f>
        <v>0.776149058856926</v>
      </c>
      <c r="AZ955" s="0" t="n">
        <f aca="true">RAND()</f>
        <v>0.640984058071096</v>
      </c>
    </row>
    <row r="956" customFormat="false" ht="15" hidden="false" customHeight="false" outlineLevel="0" collapsed="false">
      <c r="AK956" s="0" t="n">
        <v>943</v>
      </c>
      <c r="AL956" s="0" t="n">
        <f aca="false">IFERROR(IF(AU956&lt;($AM$6-$AL$6)/($AN$6-$AL$6),$AL$6+SQRT(AU956*($AN$6-$AL$6)*($AM$6-$AL$6)),$AN$6-SQRT((1-AU956)*($AN$6-$AL$6)*($AN$6-$AM$6))),$AM$6)</f>
        <v>2.87441813251561</v>
      </c>
      <c r="AM956" s="0" t="n">
        <f aca="false">IFERROR(IF(AV956&lt;($AM$7-$AL$7)/($AN$7-$AL$7),$AL$7+SQRT(AV956*($AN$7-$AL$7)*($AM$7-$AL$7)),$AN$7-SQRT((1-AV956)*($AN$7-$AL$7)*($AN$7-$AM$7))),$AM$7)</f>
        <v>0.924675512359721</v>
      </c>
      <c r="AN956" s="0" t="n">
        <f aca="false">IFERROR(IF(AW956&lt;($AM$8-$AL$8)/($AN$8-$AL$8),$AL$8+SQRT(AW956*($AN$8-$AL$8)*($AM$8-$AL$8)),$AN$8-SQRT((1-AW956)*($AN$8-$AL$8)*($AN$8-$AM$8))),$AM$8)</f>
        <v>0.862730317885091</v>
      </c>
      <c r="AO956" s="0" t="n">
        <f aca="false">IFERROR(IF(AX956&lt;($AM$9-$AL$9)/($AN$9-$AL$9),$AL$9+SQRT(AX956*($AN$9-$AL$9)*($AM$9-$AL$9)),$AN$9-SQRT((1-AX956)*($AN$9-$AL$9)*($AN$9-$AM$9))),$AM$9)</f>
        <v>0.544444091659919</v>
      </c>
      <c r="AP956" s="0" t="n">
        <f aca="false">IFERROR(IF(AY956&lt;($AM$10-$AL$10)/($AN$10-$AL$10),$AL$10+SQRT(AY956*($AN$10-$AL$10)*($AM$10-$AL$10)),$AN$10-SQRT((1-AY956)*($AN$10-$AL$10)*($AN$10-$AM$10))),$AM$10)</f>
        <v>0.895673815727583</v>
      </c>
      <c r="AQ956" s="0" t="n">
        <f aca="false">IFERROR(IF(AZ956&lt;($AM$11-$AL$11)/($AN$11-$AL$11),$AL$11+SQRT(AZ956*($AN$11-$AL$11)*($AM$11-$AL$11)),$AN$11-SQRT((1-AZ956)*($AN$11-$AL$11)*($AN$11-$AM$11))),$AM$11)</f>
        <v>0.742997780375144</v>
      </c>
      <c r="AR956" s="0" t="n">
        <f aca="false">SUMPRODUCT((B24:B31&lt;=$B$6)*(C24:C31*AM956+D24:D31*AO956*$B$8*AQ956)/(1+AL956/100)^B24:B31)+C32*AM956*AP956/(1+AL956/100)^$B$6</f>
        <v>8053751.14816305</v>
      </c>
      <c r="AS956" s="0" t="n">
        <f aca="false">SUMPRODUCT((K24:K26&lt;=$B$6)*(L24:L26*AN956+M24:M26*AO956*$B$8*AQ956)/(1+AL956/100)^K24:K26)+L27*AN956*AP956/(1+AL956/100)^$B$6</f>
        <v>6936534.30007453</v>
      </c>
      <c r="AT956" s="0" t="n">
        <f aca="false">AS956-AR956</f>
        <v>-1117216.84808852</v>
      </c>
      <c r="AU956" s="0" t="n">
        <f aca="true">RAND()</f>
        <v>0.152921414094417</v>
      </c>
      <c r="AV956" s="0" t="n">
        <f aca="true">RAND()</f>
        <v>0.172710926468433</v>
      </c>
      <c r="AW956" s="0" t="n">
        <f aca="true">RAND()</f>
        <v>0.0437232531329399</v>
      </c>
      <c r="AX956" s="0" t="n">
        <f aca="true">RAND()</f>
        <v>0.00263370304463364</v>
      </c>
      <c r="AY956" s="0" t="n">
        <f aca="true">RAND()</f>
        <v>0.626231073809703</v>
      </c>
      <c r="AZ956" s="0" t="n">
        <f aca="true">RAND()</f>
        <v>0.7304075881955</v>
      </c>
    </row>
    <row r="957" customFormat="false" ht="15" hidden="false" customHeight="false" outlineLevel="0" collapsed="false">
      <c r="AK957" s="0" t="n">
        <v>944</v>
      </c>
      <c r="AL957" s="0" t="n">
        <f aca="false">IFERROR(IF(AU957&lt;($AM$6-$AL$6)/($AN$6-$AL$6),$AL$6+SQRT(AU957*($AN$6-$AL$6)*($AM$6-$AL$6)),$AN$6-SQRT((1-AU957)*($AN$6-$AL$6)*($AN$6-$AM$6))),$AM$6)</f>
        <v>5.14471938338521</v>
      </c>
      <c r="AM957" s="0" t="n">
        <f aca="false">IFERROR(IF(AV957&lt;($AM$7-$AL$7)/($AN$7-$AL$7),$AL$7+SQRT(AV957*($AN$7-$AL$7)*($AM$7-$AL$7)),$AN$7-SQRT((1-AV957)*($AN$7-$AL$7)*($AN$7-$AM$7))),$AM$7)</f>
        <v>1.17606408044336</v>
      </c>
      <c r="AN957" s="0" t="n">
        <f aca="false">IFERROR(IF(AW957&lt;($AM$8-$AL$8)/($AN$8-$AL$8),$AL$8+SQRT(AW957*($AN$8-$AL$8)*($AM$8-$AL$8)),$AN$8-SQRT((1-AW957)*($AN$8-$AL$8)*($AN$8-$AM$8))),$AM$8)</f>
        <v>1.00116465673013</v>
      </c>
      <c r="AO957" s="0" t="n">
        <f aca="false">IFERROR(IF(AX957&lt;($AM$9-$AL$9)/($AN$9-$AL$9),$AL$9+SQRT(AX957*($AN$9-$AL$9)*($AM$9-$AL$9)),$AN$9-SQRT((1-AX957)*($AN$9-$AL$9)*($AN$9-$AM$9))),$AM$9)</f>
        <v>1.00119216620577</v>
      </c>
      <c r="AP957" s="0" t="n">
        <f aca="false">IFERROR(IF(AY957&lt;($AM$10-$AL$10)/($AN$10-$AL$10),$AL$10+SQRT(AY957*($AN$10-$AL$10)*($AM$10-$AL$10)),$AN$10-SQRT((1-AY957)*($AN$10-$AL$10)*($AN$10-$AM$10))),$AM$10)</f>
        <v>0.593501322443368</v>
      </c>
      <c r="AQ957" s="0" t="n">
        <f aca="false">IFERROR(IF(AZ957&lt;($AM$11-$AL$11)/($AN$11-$AL$11),$AL$11+SQRT(AZ957*($AN$11-$AL$11)*($AM$11-$AL$11)),$AN$11-SQRT((1-AZ957)*($AN$11-$AL$11)*($AN$11-$AM$11))),$AM$11)</f>
        <v>0.764736579777916</v>
      </c>
      <c r="AR957" s="0" t="n">
        <f aca="false">SUMPRODUCT((B24:B31&lt;=$B$6)*(C24:C31*AM957+D24:D31*AO957*$B$8*AQ957)/(1+AL957/100)^B24:B31)+C32*AM957*AP957/(1+AL957/100)^$B$6</f>
        <v>9195952.36828143</v>
      </c>
      <c r="AS957" s="0" t="n">
        <f aca="false">SUMPRODUCT((K24:K26&lt;=$B$6)*(L24:L26*AN957+M24:M26*AO957*$B$8*AQ957)/(1+AL957/100)^K24:K26)+L27*AN957*AP957/(1+AL957/100)^$B$6</f>
        <v>8426617.02282061</v>
      </c>
      <c r="AT957" s="0" t="n">
        <f aca="false">AS957-AR957</f>
        <v>-769335.345460821</v>
      </c>
      <c r="AU957" s="0" t="n">
        <f aca="true">RAND()</f>
        <v>0.827896691680671</v>
      </c>
      <c r="AV957" s="0" t="n">
        <f aca="true">RAND()</f>
        <v>0.951408709327235</v>
      </c>
      <c r="AW957" s="0" t="n">
        <f aca="true">RAND()</f>
        <v>0.449608639464577</v>
      </c>
      <c r="AX957" s="0" t="n">
        <f aca="true">RAND()</f>
        <v>0.334921940767515</v>
      </c>
      <c r="AY957" s="0" t="n">
        <f aca="true">RAND()</f>
        <v>0.0349699891946343</v>
      </c>
      <c r="AZ957" s="0" t="n">
        <f aca="true">RAND()</f>
        <v>0.774086216756763</v>
      </c>
    </row>
    <row r="958" customFormat="false" ht="15" hidden="false" customHeight="false" outlineLevel="0" collapsed="false">
      <c r="AK958" s="0" t="n">
        <v>945</v>
      </c>
      <c r="AL958" s="0" t="n">
        <f aca="false">IFERROR(IF(AU958&lt;($AM$6-$AL$6)/($AN$6-$AL$6),$AL$6+SQRT(AU958*($AN$6-$AL$6)*($AM$6-$AL$6)),$AN$6-SQRT((1-AU958)*($AN$6-$AL$6)*($AN$6-$AM$6))),$AM$6)</f>
        <v>3.80863595777777</v>
      </c>
      <c r="AM958" s="0" t="n">
        <f aca="false">IFERROR(IF(AV958&lt;($AM$7-$AL$7)/($AN$7-$AL$7),$AL$7+SQRT(AV958*($AN$7-$AL$7)*($AM$7-$AL$7)),$AN$7-SQRT((1-AV958)*($AN$7-$AL$7)*($AN$7-$AM$7))),$AM$7)</f>
        <v>1.21293101929138</v>
      </c>
      <c r="AN958" s="0" t="n">
        <f aca="false">IFERROR(IF(AW958&lt;($AM$8-$AL$8)/($AN$8-$AL$8),$AL$8+SQRT(AW958*($AN$8-$AL$8)*($AM$8-$AL$8)),$AN$8-SQRT((1-AW958)*($AN$8-$AL$8)*($AN$8-$AM$8))),$AM$8)</f>
        <v>1.17844926884915</v>
      </c>
      <c r="AO958" s="0" t="n">
        <f aca="false">IFERROR(IF(AX958&lt;($AM$9-$AL$9)/($AN$9-$AL$9),$AL$9+SQRT(AX958*($AN$9-$AL$9)*($AM$9-$AL$9)),$AN$9-SQRT((1-AX958)*($AN$9-$AL$9)*($AN$9-$AM$9))),$AM$9)</f>
        <v>1.00332594807032</v>
      </c>
      <c r="AP958" s="0" t="n">
        <f aca="false">IFERROR(IF(AY958&lt;($AM$10-$AL$10)/($AN$10-$AL$10),$AL$10+SQRT(AY958*($AN$10-$AL$10)*($AM$10-$AL$10)),$AN$10-SQRT((1-AY958)*($AN$10-$AL$10)*($AN$10-$AM$10))),$AM$10)</f>
        <v>0.961676519955519</v>
      </c>
      <c r="AQ958" s="0" t="n">
        <f aca="false">IFERROR(IF(AZ958&lt;($AM$11-$AL$11)/($AN$11-$AL$11),$AL$11+SQRT(AZ958*($AN$11-$AL$11)*($AM$11-$AL$11)),$AN$11-SQRT((1-AZ958)*($AN$11-$AL$11)*($AN$11-$AM$11))),$AM$11)</f>
        <v>0.949310929703022</v>
      </c>
      <c r="AR958" s="0" t="n">
        <f aca="false">SUMPRODUCT((B24:B31&lt;=$B$6)*(C24:C31*AM958+D24:D31*AO958*$B$8*AQ958)/(1+AL958/100)^B24:B31)+C32*AM958*AP958/(1+AL958/100)^$B$6</f>
        <v>10135784.9521831</v>
      </c>
      <c r="AS958" s="0" t="n">
        <f aca="false">SUMPRODUCT((K24:K26&lt;=$B$6)*(L24:L26*AN958+M24:M26*AO958*$B$8*AQ958)/(1+AL958/100)^K24:K26)+L27*AN958*AP958/(1+AL958/100)^$B$6</f>
        <v>9588754.27203906</v>
      </c>
      <c r="AT958" s="0" t="n">
        <f aca="false">AS958-AR958</f>
        <v>-547030.680144023</v>
      </c>
      <c r="AU958" s="0" t="n">
        <f aca="true">RAND()</f>
        <v>0.490759777500548</v>
      </c>
      <c r="AV958" s="0" t="n">
        <f aca="true">RAND()</f>
        <v>0.987785694837548</v>
      </c>
      <c r="AW958" s="0" t="n">
        <f aca="true">RAND()</f>
        <v>0.954493269971369</v>
      </c>
      <c r="AX958" s="0" t="n">
        <f aca="true">RAND()</f>
        <v>0.337760556140054</v>
      </c>
      <c r="AY958" s="0" t="n">
        <f aca="true">RAND()</f>
        <v>0.852580836312956</v>
      </c>
      <c r="AZ958" s="0" t="n">
        <f aca="true">RAND()</f>
        <v>0.989512727152768</v>
      </c>
    </row>
    <row r="959" customFormat="false" ht="15" hidden="false" customHeight="false" outlineLevel="0" collapsed="false">
      <c r="AK959" s="0" t="n">
        <v>946</v>
      </c>
      <c r="AL959" s="0" t="n">
        <f aca="false">IFERROR(IF(AU959&lt;($AM$6-$AL$6)/($AN$6-$AL$6),$AL$6+SQRT(AU959*($AN$6-$AL$6)*($AM$6-$AL$6)),$AN$6-SQRT((1-AU959)*($AN$6-$AL$6)*($AN$6-$AM$6))),$AM$6)</f>
        <v>2.99597641952035</v>
      </c>
      <c r="AM959" s="0" t="n">
        <f aca="false">IFERROR(IF(AV959&lt;($AM$7-$AL$7)/($AN$7-$AL$7),$AL$7+SQRT(AV959*($AN$7-$AL$7)*($AM$7-$AL$7)),$AN$7-SQRT((1-AV959)*($AN$7-$AL$7)*($AN$7-$AM$7))),$AM$7)</f>
        <v>1.11152461467884</v>
      </c>
      <c r="AN959" s="0" t="n">
        <f aca="false">IFERROR(IF(AW959&lt;($AM$8-$AL$8)/($AN$8-$AL$8),$AL$8+SQRT(AW959*($AN$8-$AL$8)*($AM$8-$AL$8)),$AN$8-SQRT((1-AW959)*($AN$8-$AL$8)*($AN$8-$AM$8))),$AM$8)</f>
        <v>0.877666767145493</v>
      </c>
      <c r="AO959" s="0" t="n">
        <f aca="false">IFERROR(IF(AX959&lt;($AM$9-$AL$9)/($AN$9-$AL$9),$AL$9+SQRT(AX959*($AN$9-$AL$9)*($AM$9-$AL$9)),$AN$9-SQRT((1-AX959)*($AN$9-$AL$9)*($AN$9-$AM$9))),$AM$9)</f>
        <v>1.24553012502947</v>
      </c>
      <c r="AP959" s="0" t="n">
        <f aca="false">IFERROR(IF(AY959&lt;($AM$10-$AL$10)/($AN$10-$AL$10),$AL$10+SQRT(AY959*($AN$10-$AL$10)*($AM$10-$AL$10)),$AN$10-SQRT((1-AY959)*($AN$10-$AL$10)*($AN$10-$AM$10))),$AM$10)</f>
        <v>0.93157949547626</v>
      </c>
      <c r="AQ959" s="0" t="n">
        <f aca="false">IFERROR(IF(AZ959&lt;($AM$11-$AL$11)/($AN$11-$AL$11),$AL$11+SQRT(AZ959*($AN$11-$AL$11)*($AM$11-$AL$11)),$AN$11-SQRT((1-AZ959)*($AN$11-$AL$11)*($AN$11-$AM$11))),$AM$11)</f>
        <v>0.617172153660456</v>
      </c>
      <c r="AR959" s="0" t="n">
        <f aca="false">SUMPRODUCT((B24:B31&lt;=$B$6)*(C24:C31*AM959+D24:D31*AO959*$B$8*AQ959)/(1+AL959/100)^B24:B31)+C32*AM959*AP959/(1+AL959/100)^$B$6</f>
        <v>9695697.43508114</v>
      </c>
      <c r="AS959" s="0" t="n">
        <f aca="false">SUMPRODUCT((K24:K26&lt;=$B$6)*(L24:L26*AN959+M24:M26*AO959*$B$8*AQ959)/(1+AL959/100)^K24:K26)+L27*AN959*AP959/(1+AL959/100)^$B$6</f>
        <v>7085365.83318356</v>
      </c>
      <c r="AT959" s="0" t="n">
        <f aca="false">AS959-AR959</f>
        <v>-2610331.60189758</v>
      </c>
      <c r="AU959" s="0" t="n">
        <f aca="true">RAND()</f>
        <v>0.198393805648114</v>
      </c>
      <c r="AV959" s="0" t="n">
        <f aca="true">RAND()</f>
        <v>0.829551712534712</v>
      </c>
      <c r="AW959" s="0" t="n">
        <f aca="true">RAND()</f>
        <v>0.0670236302092475</v>
      </c>
      <c r="AX959" s="0" t="n">
        <f aca="true">RAND()</f>
        <v>0.620516805174638</v>
      </c>
      <c r="AY959" s="0" t="n">
        <f aca="true">RAND()</f>
        <v>0.745043443662171</v>
      </c>
      <c r="AZ959" s="0" t="n">
        <f aca="true">RAND()</f>
        <v>0.410604796153518</v>
      </c>
    </row>
    <row r="960" customFormat="false" ht="15" hidden="false" customHeight="false" outlineLevel="0" collapsed="false">
      <c r="AK960" s="0" t="n">
        <v>947</v>
      </c>
      <c r="AL960" s="0" t="n">
        <f aca="false">IFERROR(IF(AU960&lt;($AM$6-$AL$6)/($AN$6-$AL$6),$AL$6+SQRT(AU960*($AN$6-$AL$6)*($AM$6-$AL$6)),$AN$6-SQRT((1-AU960)*($AN$6-$AL$6)*($AN$6-$AM$6))),$AM$6)</f>
        <v>3.46720615469771</v>
      </c>
      <c r="AM960" s="0" t="n">
        <f aca="false">IFERROR(IF(AV960&lt;($AM$7-$AL$7)/($AN$7-$AL$7),$AL$7+SQRT(AV960*($AN$7-$AL$7)*($AM$7-$AL$7)),$AN$7-SQRT((1-AV960)*($AN$7-$AL$7)*($AN$7-$AM$7))),$AM$7)</f>
        <v>1.05247012089885</v>
      </c>
      <c r="AN960" s="0" t="n">
        <f aca="false">IFERROR(IF(AW960&lt;($AM$8-$AL$8)/($AN$8-$AL$8),$AL$8+SQRT(AW960*($AN$8-$AL$8)*($AM$8-$AL$8)),$AN$8-SQRT((1-AW960)*($AN$8-$AL$8)*($AN$8-$AM$8))),$AM$8)</f>
        <v>0.933253406669839</v>
      </c>
      <c r="AO960" s="0" t="n">
        <f aca="false">IFERROR(IF(AX960&lt;($AM$9-$AL$9)/($AN$9-$AL$9),$AL$9+SQRT(AX960*($AN$9-$AL$9)*($AM$9-$AL$9)),$AN$9-SQRT((1-AX960)*($AN$9-$AL$9)*($AN$9-$AM$9))),$AM$9)</f>
        <v>1.08467183768527</v>
      </c>
      <c r="AP960" s="0" t="n">
        <f aca="false">IFERROR(IF(AY960&lt;($AM$10-$AL$10)/($AN$10-$AL$10),$AL$10+SQRT(AY960*($AN$10-$AL$10)*($AM$10-$AL$10)),$AN$10-SQRT((1-AY960)*($AN$10-$AL$10)*($AN$10-$AM$10))),$AM$10)</f>
        <v>0.672816109425087</v>
      </c>
      <c r="AQ960" s="0" t="n">
        <f aca="false">IFERROR(IF(AZ960&lt;($AM$11-$AL$11)/($AN$11-$AL$11),$AL$11+SQRT(AZ960*($AN$11-$AL$11)*($AM$11-$AL$11)),$AN$11-SQRT((1-AZ960)*($AN$11-$AL$11)*($AN$11-$AM$11))),$AM$11)</f>
        <v>0.699676986445404</v>
      </c>
      <c r="AR960" s="0" t="n">
        <f aca="false">SUMPRODUCT((B24:B31&lt;=$B$6)*(C24:C31*AM960+D24:D31*AO960*$B$8*AQ960)/(1+AL960/100)^B24:B31)+C32*AM960*AP960/(1+AL960/100)^$B$6</f>
        <v>8972450.84211187</v>
      </c>
      <c r="AS960" s="0" t="n">
        <f aca="false">SUMPRODUCT((K24:K26&lt;=$B$6)*(L24:L26*AN960+M24:M26*AO960*$B$8*AQ960)/(1+AL960/100)^K24:K26)+L27*AN960*AP960/(1+AL960/100)^$B$6</f>
        <v>7762756.45405206</v>
      </c>
      <c r="AT960" s="0" t="n">
        <f aca="false">AS960-AR960</f>
        <v>-1209694.38805982</v>
      </c>
      <c r="AU960" s="0" t="n">
        <f aca="true">RAND()</f>
        <v>0.375968382329712</v>
      </c>
      <c r="AV960" s="0" t="n">
        <f aca="true">RAND()</f>
        <v>0.653172860998101</v>
      </c>
      <c r="AW960" s="0" t="n">
        <f aca="true">RAND()</f>
        <v>0.197294115434638</v>
      </c>
      <c r="AX960" s="0" t="n">
        <f aca="true">RAND()</f>
        <v>0.441449570182362</v>
      </c>
      <c r="AY960" s="0" t="n">
        <f aca="true">RAND()</f>
        <v>0.119461630707295</v>
      </c>
      <c r="AZ960" s="0" t="n">
        <f aca="true">RAND()</f>
        <v>0.631861581753003</v>
      </c>
    </row>
    <row r="961" customFormat="false" ht="15" hidden="false" customHeight="false" outlineLevel="0" collapsed="false">
      <c r="AK961" s="0" t="n">
        <v>948</v>
      </c>
      <c r="AL961" s="0" t="n">
        <f aca="false">IFERROR(IF(AU961&lt;($AM$6-$AL$6)/($AN$6-$AL$6),$AL$6+SQRT(AU961*($AN$6-$AL$6)*($AM$6-$AL$6)),$AN$6-SQRT((1-AU961)*($AN$6-$AL$6)*($AN$6-$AM$6))),$AM$6)</f>
        <v>6.11482993243691</v>
      </c>
      <c r="AM961" s="0" t="n">
        <f aca="false">IFERROR(IF(AV961&lt;($AM$7-$AL$7)/($AN$7-$AL$7),$AL$7+SQRT(AV961*($AN$7-$AL$7)*($AM$7-$AL$7)),$AN$7-SQRT((1-AV961)*($AN$7-$AL$7)*($AN$7-$AM$7))),$AM$7)</f>
        <v>0.827179410358462</v>
      </c>
      <c r="AN961" s="0" t="n">
        <f aca="false">IFERROR(IF(AW961&lt;($AM$8-$AL$8)/($AN$8-$AL$8),$AL$8+SQRT(AW961*($AN$8-$AL$8)*($AM$8-$AL$8)),$AN$8-SQRT((1-AW961)*($AN$8-$AL$8)*($AN$8-$AM$8))),$AM$8)</f>
        <v>1.05095550908287</v>
      </c>
      <c r="AO961" s="0" t="n">
        <f aca="false">IFERROR(IF(AX961&lt;($AM$9-$AL$9)/($AN$9-$AL$9),$AL$9+SQRT(AX961*($AN$9-$AL$9)*($AM$9-$AL$9)),$AN$9-SQRT((1-AX961)*($AN$9-$AL$9)*($AN$9-$AM$9))),$AM$9)</f>
        <v>1.46484331794817</v>
      </c>
      <c r="AP961" s="0" t="n">
        <f aca="false">IFERROR(IF(AY961&lt;($AM$10-$AL$10)/($AN$10-$AL$10),$AL$10+SQRT(AY961*($AN$10-$AL$10)*($AM$10-$AL$10)),$AN$10-SQRT((1-AY961)*($AN$10-$AL$10)*($AN$10-$AM$10))),$AM$10)</f>
        <v>0.714522098377544</v>
      </c>
      <c r="AQ961" s="0" t="n">
        <f aca="false">IFERROR(IF(AZ961&lt;($AM$11-$AL$11)/($AN$11-$AL$11),$AL$11+SQRT(AZ961*($AN$11-$AL$11)*($AM$11-$AL$11)),$AN$11-SQRT((1-AZ961)*($AN$11-$AL$11)*($AN$11-$AM$11))),$AM$11)</f>
        <v>0.651341726372874</v>
      </c>
      <c r="AR961" s="0" t="n">
        <f aca="false">SUMPRODUCT((B24:B31&lt;=$B$6)*(C24:C31*AM961+D24:D31*AO961*$B$8*AQ961)/(1+AL961/100)^B24:B31)+C32*AM961*AP961/(1+AL961/100)^$B$6</f>
        <v>6287847.52842195</v>
      </c>
      <c r="AS961" s="0" t="n">
        <f aca="false">SUMPRODUCT((K24:K26&lt;=$B$6)*(L24:L26*AN961+M24:M26*AO961*$B$8*AQ961)/(1+AL961/100)^K24:K26)+L27*AN961*AP961/(1+AL961/100)^$B$6</f>
        <v>8822834.9101478</v>
      </c>
      <c r="AT961" s="0" t="n">
        <f aca="false">AS961-AR961</f>
        <v>2534987.38172585</v>
      </c>
      <c r="AU961" s="0" t="n">
        <f aca="true">RAND()</f>
        <v>0.960823697574517</v>
      </c>
      <c r="AV961" s="0" t="n">
        <f aca="true">RAND()</f>
        <v>0.00820800386037431</v>
      </c>
      <c r="AW961" s="0" t="n">
        <f aca="true">RAND()</f>
        <v>0.647833694538145</v>
      </c>
      <c r="AX961" s="0" t="n">
        <f aca="true">RAND()</f>
        <v>0.809071550436848</v>
      </c>
      <c r="AY961" s="0" t="n">
        <f aca="true">RAND()</f>
        <v>0.184078922769218</v>
      </c>
      <c r="AZ961" s="0" t="n">
        <f aca="true">RAND()</f>
        <v>0.503826156046334</v>
      </c>
    </row>
    <row r="962" customFormat="false" ht="15" hidden="false" customHeight="false" outlineLevel="0" collapsed="false">
      <c r="AK962" s="0" t="n">
        <v>949</v>
      </c>
      <c r="AL962" s="0" t="n">
        <f aca="false">IFERROR(IF(AU962&lt;($AM$6-$AL$6)/($AN$6-$AL$6),$AL$6+SQRT(AU962*($AN$6-$AL$6)*($AM$6-$AL$6)),$AN$6-SQRT((1-AU962)*($AN$6-$AL$6)*($AN$6-$AM$6))),$AM$6)</f>
        <v>5.54850599569445</v>
      </c>
      <c r="AM962" s="0" t="n">
        <f aca="false">IFERROR(IF(AV962&lt;($AM$7-$AL$7)/($AN$7-$AL$7),$AL$7+SQRT(AV962*($AN$7-$AL$7)*($AM$7-$AL$7)),$AN$7-SQRT((1-AV962)*($AN$7-$AL$7)*($AN$7-$AM$7))),$AM$7)</f>
        <v>1.02777763506882</v>
      </c>
      <c r="AN962" s="0" t="n">
        <f aca="false">IFERROR(IF(AW962&lt;($AM$8-$AL$8)/($AN$8-$AL$8),$AL$8+SQRT(AW962*($AN$8-$AL$8)*($AM$8-$AL$8)),$AN$8-SQRT((1-AW962)*($AN$8-$AL$8)*($AN$8-$AM$8))),$AM$8)</f>
        <v>0.928288704295698</v>
      </c>
      <c r="AO962" s="0" t="n">
        <f aca="false">IFERROR(IF(AX962&lt;($AM$9-$AL$9)/($AN$9-$AL$9),$AL$9+SQRT(AX962*($AN$9-$AL$9)*($AM$9-$AL$9)),$AN$9-SQRT((1-AX962)*($AN$9-$AL$9)*($AN$9-$AM$9))),$AM$9)</f>
        <v>0.597158067115701</v>
      </c>
      <c r="AP962" s="0" t="n">
        <f aca="false">IFERROR(IF(AY962&lt;($AM$10-$AL$10)/($AN$10-$AL$10),$AL$10+SQRT(AY962*($AN$10-$AL$10)*($AM$10-$AL$10)),$AN$10-SQRT((1-AY962)*($AN$10-$AL$10)*($AN$10-$AM$10))),$AM$10)</f>
        <v>0.904096327841187</v>
      </c>
      <c r="AQ962" s="0" t="n">
        <f aca="false">IFERROR(IF(AZ962&lt;($AM$11-$AL$11)/($AN$11-$AL$11),$AL$11+SQRT(AZ962*($AN$11-$AL$11)*($AM$11-$AL$11)),$AN$11-SQRT((1-AZ962)*($AN$11-$AL$11)*($AN$11-$AM$11))),$AM$11)</f>
        <v>0.57910690105052</v>
      </c>
      <c r="AR962" s="0" t="n">
        <f aca="false">SUMPRODUCT((B24:B31&lt;=$B$6)*(C24:C31*AM962+D24:D31*AO962*$B$8*AQ962)/(1+AL962/100)^B24:B31)+C32*AM962*AP962/(1+AL962/100)^$B$6</f>
        <v>7806209.62701845</v>
      </c>
      <c r="AS962" s="0" t="n">
        <f aca="false">SUMPRODUCT((K24:K26&lt;=$B$6)*(L24:L26*AN962+M24:M26*AO962*$B$8*AQ962)/(1+AL962/100)^K24:K26)+L27*AN962*AP962/(1+AL962/100)^$B$6</f>
        <v>7675141.46209897</v>
      </c>
      <c r="AT962" s="0" t="n">
        <f aca="false">AS962-AR962</f>
        <v>-131068.164919481</v>
      </c>
      <c r="AU962" s="0" t="n">
        <f aca="true">RAND()</f>
        <v>0.894658257773252</v>
      </c>
      <c r="AV962" s="0" t="n">
        <f aca="true">RAND()</f>
        <v>0.561041960216829</v>
      </c>
      <c r="AW962" s="0" t="n">
        <f aca="true">RAND()</f>
        <v>0.182866573887433</v>
      </c>
      <c r="AX962" s="0" t="n">
        <f aca="true">RAND()</f>
        <v>0.0125862533408786</v>
      </c>
      <c r="AY962" s="0" t="n">
        <f aca="true">RAND()</f>
        <v>0.653175368698929</v>
      </c>
      <c r="AZ962" s="0" t="n">
        <f aca="true">RAND()</f>
        <v>0.317961886587856</v>
      </c>
    </row>
    <row r="963" customFormat="false" ht="15" hidden="false" customHeight="false" outlineLevel="0" collapsed="false">
      <c r="AK963" s="0" t="n">
        <v>950</v>
      </c>
      <c r="AL963" s="0" t="n">
        <f aca="false">IFERROR(IF(AU963&lt;($AM$6-$AL$6)/($AN$6-$AL$6),$AL$6+SQRT(AU963*($AN$6-$AL$6)*($AM$6-$AL$6)),$AN$6-SQRT((1-AU963)*($AN$6-$AL$6)*($AN$6-$AM$6))),$AM$6)</f>
        <v>2.70244808094095</v>
      </c>
      <c r="AM963" s="0" t="n">
        <f aca="false">IFERROR(IF(AV963&lt;($AM$7-$AL$7)/($AN$7-$AL$7),$AL$7+SQRT(AV963*($AN$7-$AL$7)*($AM$7-$AL$7)),$AN$7-SQRT((1-AV963)*($AN$7-$AL$7)*($AN$7-$AM$7))),$AM$7)</f>
        <v>0.883360428725544</v>
      </c>
      <c r="AN963" s="0" t="n">
        <f aca="false">IFERROR(IF(AW963&lt;($AM$8-$AL$8)/($AN$8-$AL$8),$AL$8+SQRT(AW963*($AN$8-$AL$8)*($AM$8-$AL$8)),$AN$8-SQRT((1-AW963)*($AN$8-$AL$8)*($AN$8-$AM$8))),$AM$8)</f>
        <v>1.14940730928498</v>
      </c>
      <c r="AO963" s="0" t="n">
        <f aca="false">IFERROR(IF(AX963&lt;($AM$9-$AL$9)/($AN$9-$AL$9),$AL$9+SQRT(AX963*($AN$9-$AL$9)*($AM$9-$AL$9)),$AN$9-SQRT((1-AX963)*($AN$9-$AL$9)*($AN$9-$AM$9))),$AM$9)</f>
        <v>0.769237365680285</v>
      </c>
      <c r="AP963" s="0" t="n">
        <f aca="false">IFERROR(IF(AY963&lt;($AM$10-$AL$10)/($AN$10-$AL$10),$AL$10+SQRT(AY963*($AN$10-$AL$10)*($AM$10-$AL$10)),$AN$10-SQRT((1-AY963)*($AN$10-$AL$10)*($AN$10-$AM$10))),$AM$10)</f>
        <v>0.804103775775922</v>
      </c>
      <c r="AQ963" s="0" t="n">
        <f aca="false">IFERROR(IF(AZ963&lt;($AM$11-$AL$11)/($AN$11-$AL$11),$AL$11+SQRT(AZ963*($AN$11-$AL$11)*($AM$11-$AL$11)),$AN$11-SQRT((1-AZ963)*($AN$11-$AL$11)*($AN$11-$AM$11))),$AM$11)</f>
        <v>0.74808455490888</v>
      </c>
      <c r="AR963" s="0" t="n">
        <f aca="false">SUMPRODUCT((B24:B31&lt;=$B$6)*(C24:C31*AM963+D24:D31*AO963*$B$8*AQ963)/(1+AL963/100)^B24:B31)+C32*AM963*AP963/(1+AL963/100)^$B$6</f>
        <v>7846282.42936623</v>
      </c>
      <c r="AS963" s="0" t="n">
        <f aca="false">SUMPRODUCT((K24:K26&lt;=$B$6)*(L24:L26*AN963+M24:M26*AO963*$B$8*AQ963)/(1+AL963/100)^K24:K26)+L27*AN963*AP963/(1+AL963/100)^$B$6</f>
        <v>9317763.71133607</v>
      </c>
      <c r="AT963" s="0" t="n">
        <f aca="false">AS963-AR963</f>
        <v>1471481.28196984</v>
      </c>
      <c r="AU963" s="0" t="n">
        <f aca="true">RAND()</f>
        <v>0.098686661283525</v>
      </c>
      <c r="AV963" s="0" t="n">
        <f aca="true">RAND()</f>
        <v>0.0772106786367395</v>
      </c>
      <c r="AW963" s="0" t="n">
        <f aca="true">RAND()</f>
        <v>0.910054316219672</v>
      </c>
      <c r="AX963" s="0" t="n">
        <f aca="true">RAND()</f>
        <v>0.0966516787712791</v>
      </c>
      <c r="AY963" s="0" t="n">
        <f aca="true">RAND()</f>
        <v>0.369916425764688</v>
      </c>
      <c r="AZ963" s="0" t="n">
        <f aca="true">RAND()</f>
        <v>0.740973912345073</v>
      </c>
    </row>
    <row r="964" customFormat="false" ht="15" hidden="false" customHeight="false" outlineLevel="0" collapsed="false">
      <c r="AK964" s="0" t="n">
        <v>951</v>
      </c>
      <c r="AL964" s="0" t="n">
        <f aca="false">IFERROR(IF(AU964&lt;($AM$6-$AL$6)/($AN$6-$AL$6),$AL$6+SQRT(AU964*($AN$6-$AL$6)*($AM$6-$AL$6)),$AN$6-SQRT((1-AU964)*($AN$6-$AL$6)*($AN$6-$AM$6))),$AM$6)</f>
        <v>3.49814968564471</v>
      </c>
      <c r="AM964" s="0" t="n">
        <f aca="false">IFERROR(IF(AV964&lt;($AM$7-$AL$7)/($AN$7-$AL$7),$AL$7+SQRT(AV964*($AN$7-$AL$7)*($AM$7-$AL$7)),$AN$7-SQRT((1-AV964)*($AN$7-$AL$7)*($AN$7-$AM$7))),$AM$7)</f>
        <v>1.01587259720403</v>
      </c>
      <c r="AN964" s="0" t="n">
        <f aca="false">IFERROR(IF(AW964&lt;($AM$8-$AL$8)/($AN$8-$AL$8),$AL$8+SQRT(AW964*($AN$8-$AL$8)*($AM$8-$AL$8)),$AN$8-SQRT((1-AW964)*($AN$8-$AL$8)*($AN$8-$AM$8))),$AM$8)</f>
        <v>1.08453798408717</v>
      </c>
      <c r="AO964" s="0" t="n">
        <f aca="false">IFERROR(IF(AX964&lt;($AM$9-$AL$9)/($AN$9-$AL$9),$AL$9+SQRT(AX964*($AN$9-$AL$9)*($AM$9-$AL$9)),$AN$9-SQRT((1-AX964)*($AN$9-$AL$9)*($AN$9-$AM$9))),$AM$9)</f>
        <v>1.6964289852031</v>
      </c>
      <c r="AP964" s="0" t="n">
        <f aca="false">IFERROR(IF(AY964&lt;($AM$10-$AL$10)/($AN$10-$AL$10),$AL$10+SQRT(AY964*($AN$10-$AL$10)*($AM$10-$AL$10)),$AN$10-SQRT((1-AY964)*($AN$10-$AL$10)*($AN$10-$AM$10))),$AM$10)</f>
        <v>0.840553312438261</v>
      </c>
      <c r="AQ964" s="0" t="n">
        <f aca="false">IFERROR(IF(AZ964&lt;($AM$11-$AL$11)/($AN$11-$AL$11),$AL$11+SQRT(AZ964*($AN$11-$AL$11)*($AM$11-$AL$11)),$AN$11-SQRT((1-AZ964)*($AN$11-$AL$11)*($AN$11-$AM$11))),$AM$11)</f>
        <v>0.986746038609317</v>
      </c>
      <c r="AR964" s="0" t="n">
        <f aca="false">SUMPRODUCT((B24:B31&lt;=$B$6)*(C24:C31*AM964+D24:D31*AO964*$B$8*AQ964)/(1+AL964/100)^B24:B31)+C32*AM964*AP964/(1+AL964/100)^$B$6</f>
        <v>8901871.75416711</v>
      </c>
      <c r="AS964" s="0" t="n">
        <f aca="false">SUMPRODUCT((K24:K26&lt;=$B$6)*(L24:L26*AN964+M24:M26*AO964*$B$8*AQ964)/(1+AL964/100)^K24:K26)+L27*AN964*AP964/(1+AL964/100)^$B$6</f>
        <v>8969188.16669436</v>
      </c>
      <c r="AT964" s="0" t="n">
        <f aca="false">AS964-AR964</f>
        <v>67316.4125272501</v>
      </c>
      <c r="AU964" s="0" t="n">
        <f aca="true">RAND()</f>
        <v>0.386852218792487</v>
      </c>
      <c r="AV964" s="0" t="n">
        <f aca="true">RAND()</f>
        <v>0.512749860089018</v>
      </c>
      <c r="AW964" s="0" t="n">
        <f aca="true">RAND()</f>
        <v>0.756642855911675</v>
      </c>
      <c r="AX964" s="0" t="n">
        <f aca="true">RAND()</f>
        <v>0.938563092650122</v>
      </c>
      <c r="AY964" s="0" t="n">
        <f aca="true">RAND()</f>
        <v>0.463906234450687</v>
      </c>
      <c r="AZ964" s="0" t="n">
        <f aca="true">RAND()</f>
        <v>0.999282989826344</v>
      </c>
    </row>
    <row r="965" customFormat="false" ht="15" hidden="false" customHeight="false" outlineLevel="0" collapsed="false">
      <c r="AK965" s="0" t="n">
        <v>952</v>
      </c>
      <c r="AL965" s="0" t="n">
        <f aca="false">IFERROR(IF(AU965&lt;($AM$6-$AL$6)/($AN$6-$AL$6),$AL$6+SQRT(AU965*($AN$6-$AL$6)*($AM$6-$AL$6)),$AN$6-SQRT((1-AU965)*($AN$6-$AL$6)*($AN$6-$AM$6))),$AM$6)</f>
        <v>5.82118989517556</v>
      </c>
      <c r="AM965" s="0" t="n">
        <f aca="false">IFERROR(IF(AV965&lt;($AM$7-$AL$7)/($AN$7-$AL$7),$AL$7+SQRT(AV965*($AN$7-$AL$7)*($AM$7-$AL$7)),$AN$7-SQRT((1-AV965)*($AN$7-$AL$7)*($AN$7-$AM$7))),$AM$7)</f>
        <v>1.06390497781088</v>
      </c>
      <c r="AN965" s="0" t="n">
        <f aca="false">IFERROR(IF(AW965&lt;($AM$8-$AL$8)/($AN$8-$AL$8),$AL$8+SQRT(AW965*($AN$8-$AL$8)*($AM$8-$AL$8)),$AN$8-SQRT((1-AW965)*($AN$8-$AL$8)*($AN$8-$AM$8))),$AM$8)</f>
        <v>1.00649547842934</v>
      </c>
      <c r="AO965" s="0" t="n">
        <f aca="false">IFERROR(IF(AX965&lt;($AM$9-$AL$9)/($AN$9-$AL$9),$AL$9+SQRT(AX965*($AN$9-$AL$9)*($AM$9-$AL$9)),$AN$9-SQRT((1-AX965)*($AN$9-$AL$9)*($AN$9-$AM$9))),$AM$9)</f>
        <v>1.53482634950098</v>
      </c>
      <c r="AP965" s="0" t="n">
        <f aca="false">IFERROR(IF(AY965&lt;($AM$10-$AL$10)/($AN$10-$AL$10),$AL$10+SQRT(AY965*($AN$10-$AL$10)*($AM$10-$AL$10)),$AN$10-SQRT((1-AY965)*($AN$10-$AL$10)*($AN$10-$AM$10))),$AM$10)</f>
        <v>0.622676103093581</v>
      </c>
      <c r="AQ965" s="0" t="n">
        <f aca="false">IFERROR(IF(AZ965&lt;($AM$11-$AL$11)/($AN$11-$AL$11),$AL$11+SQRT(AZ965*($AN$11-$AL$11)*($AM$11-$AL$11)),$AN$11-SQRT((1-AZ965)*($AN$11-$AL$11)*($AN$11-$AM$11))),$AM$11)</f>
        <v>0.711192751772256</v>
      </c>
      <c r="AR965" s="0" t="n">
        <f aca="false">SUMPRODUCT((B24:B31&lt;=$B$6)*(C24:C31*AM965+D24:D31*AO965*$B$8*AQ965)/(1+AL965/100)^B24:B31)+C32*AM965*AP965/(1+AL965/100)^$B$6</f>
        <v>8162586.51671719</v>
      </c>
      <c r="AS965" s="0" t="n">
        <f aca="false">SUMPRODUCT((K24:K26&lt;=$B$6)*(L24:L26*AN965+M24:M26*AO965*$B$8*AQ965)/(1+AL965/100)^K24:K26)+L27*AN965*AP965/(1+AL965/100)^$B$6</f>
        <v>8489763.04964795</v>
      </c>
      <c r="AT965" s="0" t="n">
        <f aca="false">AS965-AR965</f>
        <v>327176.532930766</v>
      </c>
      <c r="AU965" s="0" t="n">
        <f aca="true">RAND()</f>
        <v>0.93052033683819</v>
      </c>
      <c r="AV965" s="0" t="n">
        <f aca="true">RAND()</f>
        <v>0.692165713034953</v>
      </c>
      <c r="AW965" s="0" t="n">
        <f aca="true">RAND()</f>
        <v>0.472938204219064</v>
      </c>
      <c r="AX965" s="0" t="n">
        <f aca="true">RAND()</f>
        <v>0.855742316587613</v>
      </c>
      <c r="AY965" s="0" t="n">
        <f aca="true">RAND()</f>
        <v>0.0601977050809074</v>
      </c>
      <c r="AZ965" s="0" t="n">
        <f aca="true">RAND()</f>
        <v>0.659552544371911</v>
      </c>
    </row>
    <row r="966" customFormat="false" ht="15" hidden="false" customHeight="false" outlineLevel="0" collapsed="false">
      <c r="AK966" s="0" t="n">
        <v>953</v>
      </c>
      <c r="AL966" s="0" t="n">
        <f aca="false">IFERROR(IF(AU966&lt;($AM$6-$AL$6)/($AN$6-$AL$6),$AL$6+SQRT(AU966*($AN$6-$AL$6)*($AM$6-$AL$6)),$AN$6-SQRT((1-AU966)*($AN$6-$AL$6)*($AN$6-$AM$6))),$AM$6)</f>
        <v>5.06272505056365</v>
      </c>
      <c r="AM966" s="0" t="n">
        <f aca="false">IFERROR(IF(AV966&lt;($AM$7-$AL$7)/($AN$7-$AL$7),$AL$7+SQRT(AV966*($AN$7-$AL$7)*($AM$7-$AL$7)),$AN$7-SQRT((1-AV966)*($AN$7-$AL$7)*($AN$7-$AM$7))),$AM$7)</f>
        <v>0.961944114957429</v>
      </c>
      <c r="AN966" s="0" t="n">
        <f aca="false">IFERROR(IF(AW966&lt;($AM$8-$AL$8)/($AN$8-$AL$8),$AL$8+SQRT(AW966*($AN$8-$AL$8)*($AM$8-$AL$8)),$AN$8-SQRT((1-AW966)*($AN$8-$AL$8)*($AN$8-$AM$8))),$AM$8)</f>
        <v>1.13900578379987</v>
      </c>
      <c r="AO966" s="0" t="n">
        <f aca="false">IFERROR(IF(AX966&lt;($AM$9-$AL$9)/($AN$9-$AL$9),$AL$9+SQRT(AX966*($AN$9-$AL$9)*($AM$9-$AL$9)),$AN$9-SQRT((1-AX966)*($AN$9-$AL$9)*($AN$9-$AM$9))),$AM$9)</f>
        <v>0.759701465883544</v>
      </c>
      <c r="AP966" s="0" t="n">
        <f aca="false">IFERROR(IF(AY966&lt;($AM$10-$AL$10)/($AN$10-$AL$10),$AL$10+SQRT(AY966*($AN$10-$AL$10)*($AM$10-$AL$10)),$AN$10-SQRT((1-AY966)*($AN$10-$AL$10)*($AN$10-$AM$10))),$AM$10)</f>
        <v>0.775143497393333</v>
      </c>
      <c r="AQ966" s="0" t="n">
        <f aca="false">IFERROR(IF(AZ966&lt;($AM$11-$AL$11)/($AN$11-$AL$11),$AL$11+SQRT(AZ966*($AN$11-$AL$11)*($AM$11-$AL$11)),$AN$11-SQRT((1-AZ966)*($AN$11-$AL$11)*($AN$11-$AM$11))),$AM$11)</f>
        <v>0.638188270750089</v>
      </c>
      <c r="AR966" s="0" t="n">
        <f aca="false">SUMPRODUCT((B24:B31&lt;=$B$6)*(C24:C31*AM966+D24:D31*AO966*$B$8*AQ966)/(1+AL966/100)^B24:B31)+C32*AM966*AP966/(1+AL966/100)^$B$6</f>
        <v>7505237.37254325</v>
      </c>
      <c r="AS966" s="0" t="n">
        <f aca="false">SUMPRODUCT((K24:K26&lt;=$B$6)*(L24:L26*AN966+M24:M26*AO966*$B$8*AQ966)/(1+AL966/100)^K24:K26)+L27*AN966*AP966/(1+AL966/100)^$B$6</f>
        <v>9458091.38613391</v>
      </c>
      <c r="AT966" s="0" t="n">
        <f aca="false">AS966-AR966</f>
        <v>1952854.01359067</v>
      </c>
      <c r="AU966" s="0" t="n">
        <f aca="true">RAND()</f>
        <v>0.812348288514319</v>
      </c>
      <c r="AV966" s="0" t="n">
        <f aca="true">RAND()</f>
        <v>0.291398848548277</v>
      </c>
      <c r="AW966" s="0" t="n">
        <f aca="true">RAND()</f>
        <v>0.890491413067728</v>
      </c>
      <c r="AX966" s="0" t="n">
        <f aca="true">RAND()</f>
        <v>0.0899264685094155</v>
      </c>
      <c r="AY966" s="0" t="n">
        <f aca="true">RAND()</f>
        <v>0.302815776631339</v>
      </c>
      <c r="AZ966" s="0" t="n">
        <f aca="true">RAND()</f>
        <v>0.466821659073206</v>
      </c>
    </row>
    <row r="967" customFormat="false" ht="15" hidden="false" customHeight="false" outlineLevel="0" collapsed="false">
      <c r="AK967" s="0" t="n">
        <v>954</v>
      </c>
      <c r="AL967" s="0" t="n">
        <f aca="false">IFERROR(IF(AU967&lt;($AM$6-$AL$6)/($AN$6-$AL$6),$AL$6+SQRT(AU967*($AN$6-$AL$6)*($AM$6-$AL$6)),$AN$6-SQRT((1-AU967)*($AN$6-$AL$6)*($AN$6-$AM$6))),$AM$6)</f>
        <v>2.76952042972194</v>
      </c>
      <c r="AM967" s="0" t="n">
        <f aca="false">IFERROR(IF(AV967&lt;($AM$7-$AL$7)/($AN$7-$AL$7),$AL$7+SQRT(AV967*($AN$7-$AL$7)*($AM$7-$AL$7)),$AN$7-SQRT((1-AV967)*($AN$7-$AL$7)*($AN$7-$AM$7))),$AM$7)</f>
        <v>0.99514141231733</v>
      </c>
      <c r="AN967" s="0" t="n">
        <f aca="false">IFERROR(IF(AW967&lt;($AM$8-$AL$8)/($AN$8-$AL$8),$AL$8+SQRT(AW967*($AN$8-$AL$8)*($AM$8-$AL$8)),$AN$8-SQRT((1-AW967)*($AN$8-$AL$8)*($AN$8-$AM$8))),$AM$8)</f>
        <v>0.921795929468541</v>
      </c>
      <c r="AO967" s="0" t="n">
        <f aca="false">IFERROR(IF(AX967&lt;($AM$9-$AL$9)/($AN$9-$AL$9),$AL$9+SQRT(AX967*($AN$9-$AL$9)*($AM$9-$AL$9)),$AN$9-SQRT((1-AX967)*($AN$9-$AL$9)*($AN$9-$AM$9))),$AM$9)</f>
        <v>1.43909185254589</v>
      </c>
      <c r="AP967" s="0" t="n">
        <f aca="false">IFERROR(IF(AY967&lt;($AM$10-$AL$10)/($AN$10-$AL$10),$AL$10+SQRT(AY967*($AN$10-$AL$10)*($AM$10-$AL$10)),$AN$10-SQRT((1-AY967)*($AN$10-$AL$10)*($AN$10-$AM$10))),$AM$10)</f>
        <v>0.725480018325162</v>
      </c>
      <c r="AQ967" s="0" t="n">
        <f aca="false">IFERROR(IF(AZ967&lt;($AM$11-$AL$11)/($AN$11-$AL$11),$AL$11+SQRT(AZ967*($AN$11-$AL$11)*($AM$11-$AL$11)),$AN$11-SQRT((1-AZ967)*($AN$11-$AL$11)*($AN$11-$AM$11))),$AM$11)</f>
        <v>0.575349975797451</v>
      </c>
      <c r="AR967" s="0" t="n">
        <f aca="false">SUMPRODUCT((B24:B31&lt;=$B$6)*(C24:C31*AM967+D24:D31*AO967*$B$8*AQ967)/(1+AL967/100)^B24:B31)+C32*AM967*AP967/(1+AL967/100)^$B$6</f>
        <v>8870872.48752758</v>
      </c>
      <c r="AS967" s="0" t="n">
        <f aca="false">SUMPRODUCT((K24:K26&lt;=$B$6)*(L24:L26*AN967+M24:M26*AO967*$B$8*AQ967)/(1+AL967/100)^K24:K26)+L27*AN967*AP967/(1+AL967/100)^$B$6</f>
        <v>7592232.11921432</v>
      </c>
      <c r="AT967" s="0" t="n">
        <f aca="false">AS967-AR967</f>
        <v>-1278640.36831326</v>
      </c>
      <c r="AU967" s="0" t="n">
        <f aca="true">RAND()</f>
        <v>0.118432338351888</v>
      </c>
      <c r="AV967" s="0" t="n">
        <f aca="true">RAND()</f>
        <v>0.423113008902247</v>
      </c>
      <c r="AW967" s="0" t="n">
        <f aca="true">RAND()</f>
        <v>0.164824982612287</v>
      </c>
      <c r="AX967" s="0" t="n">
        <f aca="true">RAND()</f>
        <v>0.790254700079735</v>
      </c>
      <c r="AY967" s="0" t="n">
        <f aca="true">RAND()</f>
        <v>0.203364954655662</v>
      </c>
      <c r="AZ967" s="0" t="n">
        <f aca="true">RAND()</f>
        <v>0.309459629272068</v>
      </c>
    </row>
    <row r="968" customFormat="false" ht="15" hidden="false" customHeight="false" outlineLevel="0" collapsed="false">
      <c r="AK968" s="0" t="n">
        <v>955</v>
      </c>
      <c r="AL968" s="0" t="n">
        <f aca="false">IFERROR(IF(AU968&lt;($AM$6-$AL$6)/($AN$6-$AL$6),$AL$6+SQRT(AU968*($AN$6-$AL$6)*($AM$6-$AL$6)),$AN$6-SQRT((1-AU968)*($AN$6-$AL$6)*($AN$6-$AM$6))),$AM$6)</f>
        <v>4.77173685755598</v>
      </c>
      <c r="AM968" s="0" t="n">
        <f aca="false">IFERROR(IF(AV968&lt;($AM$7-$AL$7)/($AN$7-$AL$7),$AL$7+SQRT(AV968*($AN$7-$AL$7)*($AM$7-$AL$7)),$AN$7-SQRT((1-AV968)*($AN$7-$AL$7)*($AN$7-$AM$7))),$AM$7)</f>
        <v>0.95212830040547</v>
      </c>
      <c r="AN968" s="0" t="n">
        <f aca="false">IFERROR(IF(AW968&lt;($AM$8-$AL$8)/($AN$8-$AL$8),$AL$8+SQRT(AW968*($AN$8-$AL$8)*($AM$8-$AL$8)),$AN$8-SQRT((1-AW968)*($AN$8-$AL$8)*($AN$8-$AM$8))),$AM$8)</f>
        <v>1.0500296251431</v>
      </c>
      <c r="AO968" s="0" t="n">
        <f aca="false">IFERROR(IF(AX968&lt;($AM$9-$AL$9)/($AN$9-$AL$9),$AL$9+SQRT(AX968*($AN$9-$AL$9)*($AM$9-$AL$9)),$AN$9-SQRT((1-AX968)*($AN$9-$AL$9)*($AN$9-$AM$9))),$AM$9)</f>
        <v>1.35519968191282</v>
      </c>
      <c r="AP968" s="0" t="n">
        <f aca="false">IFERROR(IF(AY968&lt;($AM$10-$AL$10)/($AN$10-$AL$10),$AL$10+SQRT(AY968*($AN$10-$AL$10)*($AM$10-$AL$10)),$AN$10-SQRT((1-AY968)*($AN$10-$AL$10)*($AN$10-$AM$10))),$AM$10)</f>
        <v>0.97372333859107</v>
      </c>
      <c r="AQ968" s="0" t="n">
        <f aca="false">IFERROR(IF(AZ968&lt;($AM$11-$AL$11)/($AN$11-$AL$11),$AL$11+SQRT(AZ968*($AN$11-$AL$11)*($AM$11-$AL$11)),$AN$11-SQRT((1-AZ968)*($AN$11-$AL$11)*($AN$11-$AM$11))),$AM$11)</f>
        <v>0.75801653152104</v>
      </c>
      <c r="AR968" s="0" t="n">
        <f aca="false">SUMPRODUCT((B24:B31&lt;=$B$6)*(C24:C31*AM968+D24:D31*AO968*$B$8*AQ968)/(1+AL968/100)^B24:B31)+C32*AM968*AP968/(1+AL968/100)^$B$6</f>
        <v>7647975.2808847</v>
      </c>
      <c r="AS968" s="0" t="n">
        <f aca="false">SUMPRODUCT((K24:K26&lt;=$B$6)*(L24:L26*AN968+M24:M26*AO968*$B$8*AQ968)/(1+AL968/100)^K24:K26)+L27*AN968*AP968/(1+AL968/100)^$B$6</f>
        <v>8640745.02334995</v>
      </c>
      <c r="AT968" s="0" t="n">
        <f aca="false">AS968-AR968</f>
        <v>992769.742465255</v>
      </c>
      <c r="AU968" s="0" t="n">
        <f aca="true">RAND()</f>
        <v>0.751742168401275</v>
      </c>
      <c r="AV968" s="0" t="n">
        <f aca="true">RAND()</f>
        <v>0.257144664269521</v>
      </c>
      <c r="AW968" s="0" t="n">
        <f aca="true">RAND()</f>
        <v>0.644549770485264</v>
      </c>
      <c r="AX968" s="0" t="n">
        <f aca="true">RAND()</f>
        <v>0.722821699863112</v>
      </c>
      <c r="AY968" s="0" t="n">
        <f aca="true">RAND()</f>
        <v>0.897655206103479</v>
      </c>
      <c r="AZ968" s="0" t="n">
        <f aca="true">RAND()</f>
        <v>0.760995922379151</v>
      </c>
    </row>
    <row r="969" customFormat="false" ht="15" hidden="false" customHeight="false" outlineLevel="0" collapsed="false">
      <c r="AK969" s="0" t="n">
        <v>956</v>
      </c>
      <c r="AL969" s="0" t="n">
        <f aca="false">IFERROR(IF(AU969&lt;($AM$6-$AL$6)/($AN$6-$AL$6),$AL$6+SQRT(AU969*($AN$6-$AL$6)*($AM$6-$AL$6)),$AN$6-SQRT((1-AU969)*($AN$6-$AL$6)*($AN$6-$AM$6))),$AM$6)</f>
        <v>3.15520535322475</v>
      </c>
      <c r="AM969" s="0" t="n">
        <f aca="false">IFERROR(IF(AV969&lt;($AM$7-$AL$7)/($AN$7-$AL$7),$AL$7+SQRT(AV969*($AN$7-$AL$7)*($AM$7-$AL$7)),$AN$7-SQRT((1-AV969)*($AN$7-$AL$7)*($AN$7-$AM$7))),$AM$7)</f>
        <v>1.23508299955434</v>
      </c>
      <c r="AN969" s="0" t="n">
        <f aca="false">IFERROR(IF(AW969&lt;($AM$8-$AL$8)/($AN$8-$AL$8),$AL$8+SQRT(AW969*($AN$8-$AL$8)*($AM$8-$AL$8)),$AN$8-SQRT((1-AW969)*($AN$8-$AL$8)*($AN$8-$AM$8))),$AM$8)</f>
        <v>0.828584671317574</v>
      </c>
      <c r="AO969" s="0" t="n">
        <f aca="false">IFERROR(IF(AX969&lt;($AM$9-$AL$9)/($AN$9-$AL$9),$AL$9+SQRT(AX969*($AN$9-$AL$9)*($AM$9-$AL$9)),$AN$9-SQRT((1-AX969)*($AN$9-$AL$9)*($AN$9-$AM$9))),$AM$9)</f>
        <v>1.1737846867282</v>
      </c>
      <c r="AP969" s="0" t="n">
        <f aca="false">IFERROR(IF(AY969&lt;($AM$10-$AL$10)/($AN$10-$AL$10),$AL$10+SQRT(AY969*($AN$10-$AL$10)*($AM$10-$AL$10)),$AN$10-SQRT((1-AY969)*($AN$10-$AL$10)*($AN$10-$AM$10))),$AM$10)</f>
        <v>0.859846589169815</v>
      </c>
      <c r="AQ969" s="0" t="n">
        <f aca="false">IFERROR(IF(AZ969&lt;($AM$11-$AL$11)/($AN$11-$AL$11),$AL$11+SQRT(AZ969*($AN$11-$AL$11)*($AM$11-$AL$11)),$AN$11-SQRT((1-AZ969)*($AN$11-$AL$11)*($AN$11-$AM$11))),$AM$11)</f>
        <v>0.626386242148088</v>
      </c>
      <c r="AR969" s="0" t="n">
        <f aca="false">SUMPRODUCT((B24:B31&lt;=$B$6)*(C24:C31*AM969+D24:D31*AO969*$B$8*AQ969)/(1+AL969/100)^B24:B31)+C32*AM969*AP969/(1+AL969/100)^$B$6</f>
        <v>10646955.4169193</v>
      </c>
      <c r="AS969" s="0" t="n">
        <f aca="false">SUMPRODUCT((K24:K26&lt;=$B$6)*(L24:L26*AN969+M24:M26*AO969*$B$8*AQ969)/(1+AL969/100)^K24:K26)+L27*AN969*AP969/(1+AL969/100)^$B$6</f>
        <v>6755922.82314552</v>
      </c>
      <c r="AT969" s="0" t="n">
        <f aca="false">AS969-AR969</f>
        <v>-3891032.59377376</v>
      </c>
      <c r="AU969" s="0" t="n">
        <f aca="true">RAND()</f>
        <v>0.260877706206417</v>
      </c>
      <c r="AV969" s="0" t="n">
        <f aca="true">RAND()</f>
        <v>0.998022071979593</v>
      </c>
      <c r="AW969" s="0" t="n">
        <f aca="true">RAND()</f>
        <v>0.00907870482593037</v>
      </c>
      <c r="AX969" s="0" t="n">
        <f aca="true">RAND()</f>
        <v>0.54491217074345</v>
      </c>
      <c r="AY969" s="0" t="n">
        <f aca="true">RAND()</f>
        <v>0.517958270948599</v>
      </c>
      <c r="AZ969" s="0" t="n">
        <f aca="true">RAND()</f>
        <v>0.434808077810409</v>
      </c>
    </row>
    <row r="970" customFormat="false" ht="15" hidden="false" customHeight="false" outlineLevel="0" collapsed="false">
      <c r="AK970" s="0" t="n">
        <v>957</v>
      </c>
      <c r="AL970" s="0" t="n">
        <f aca="false">IFERROR(IF(AU970&lt;($AM$6-$AL$6)/($AN$6-$AL$6),$AL$6+SQRT(AU970*($AN$6-$AL$6)*($AM$6-$AL$6)),$AN$6-SQRT((1-AU970)*($AN$6-$AL$6)*($AN$6-$AM$6))),$AM$6)</f>
        <v>2.81787351318454</v>
      </c>
      <c r="AM970" s="0" t="n">
        <f aca="false">IFERROR(IF(AV970&lt;($AM$7-$AL$7)/($AN$7-$AL$7),$AL$7+SQRT(AV970*($AN$7-$AL$7)*($AM$7-$AL$7)),$AN$7-SQRT((1-AV970)*($AN$7-$AL$7)*($AN$7-$AM$7))),$AM$7)</f>
        <v>0.904384635657366</v>
      </c>
      <c r="AN970" s="0" t="n">
        <f aca="false">IFERROR(IF(AW970&lt;($AM$8-$AL$8)/($AN$8-$AL$8),$AL$8+SQRT(AW970*($AN$8-$AL$8)*($AM$8-$AL$8)),$AN$8-SQRT((1-AW970)*($AN$8-$AL$8)*($AN$8-$AM$8))),$AM$8)</f>
        <v>0.897641581514981</v>
      </c>
      <c r="AO970" s="0" t="n">
        <f aca="false">IFERROR(IF(AX970&lt;($AM$9-$AL$9)/($AN$9-$AL$9),$AL$9+SQRT(AX970*($AN$9-$AL$9)*($AM$9-$AL$9)),$AN$9-SQRT((1-AX970)*($AN$9-$AL$9)*($AN$9-$AM$9))),$AM$9)</f>
        <v>1.29025690655955</v>
      </c>
      <c r="AP970" s="0" t="n">
        <f aca="false">IFERROR(IF(AY970&lt;($AM$10-$AL$10)/($AN$10-$AL$10),$AL$10+SQRT(AY970*($AN$10-$AL$10)*($AM$10-$AL$10)),$AN$10-SQRT((1-AY970)*($AN$10-$AL$10)*($AN$10-$AM$10))),$AM$10)</f>
        <v>0.89336942224262</v>
      </c>
      <c r="AQ970" s="0" t="n">
        <f aca="false">IFERROR(IF(AZ970&lt;($AM$11-$AL$11)/($AN$11-$AL$11),$AL$11+SQRT(AZ970*($AN$11-$AL$11)*($AM$11-$AL$11)),$AN$11-SQRT((1-AZ970)*($AN$11-$AL$11)*($AN$11-$AM$11))),$AM$11)</f>
        <v>0.537614337361956</v>
      </c>
      <c r="AR970" s="0" t="n">
        <f aca="false">SUMPRODUCT((B24:B31&lt;=$B$6)*(C24:C31*AM970+D24:D31*AO970*$B$8*AQ970)/(1+AL970/100)^B24:B31)+C32*AM970*AP970/(1+AL970/100)^$B$6</f>
        <v>7999817.34458356</v>
      </c>
      <c r="AS970" s="0" t="n">
        <f aca="false">SUMPRODUCT((K24:K26&lt;=$B$6)*(L24:L26*AN970+M24:M26*AO970*$B$8*AQ970)/(1+AL970/100)^K24:K26)+L27*AN970*AP970/(1+AL970/100)^$B$6</f>
        <v>7245437.98704416</v>
      </c>
      <c r="AT970" s="0" t="n">
        <f aca="false">AS970-AR970</f>
        <v>-754379.357539409</v>
      </c>
      <c r="AU970" s="0" t="n">
        <f aca="true">RAND()</f>
        <v>0.133783416713763</v>
      </c>
      <c r="AV970" s="0" t="n">
        <f aca="true">RAND()</f>
        <v>0.121068357348012</v>
      </c>
      <c r="AW970" s="0" t="n">
        <f aca="true">RAND()</f>
        <v>0.105931982674962</v>
      </c>
      <c r="AX970" s="0" t="n">
        <f aca="true">RAND()</f>
        <v>0.664176494209049</v>
      </c>
      <c r="AY970" s="0" t="n">
        <f aca="true">RAND()</f>
        <v>0.618958009421971</v>
      </c>
      <c r="AZ970" s="0" t="n">
        <f aca="true">RAND()</f>
        <v>0.230451319673312</v>
      </c>
    </row>
    <row r="971" customFormat="false" ht="15" hidden="false" customHeight="false" outlineLevel="0" collapsed="false">
      <c r="AK971" s="0" t="n">
        <v>958</v>
      </c>
      <c r="AL971" s="0" t="n">
        <f aca="false">IFERROR(IF(AU971&lt;($AM$6-$AL$6)/($AN$6-$AL$6),$AL$6+SQRT(AU971*($AN$6-$AL$6)*($AM$6-$AL$6)),$AN$6-SQRT((1-AU971)*($AN$6-$AL$6)*($AN$6-$AM$6))),$AM$6)</f>
        <v>4.88265275498594</v>
      </c>
      <c r="AM971" s="0" t="n">
        <f aca="false">IFERROR(IF(AV971&lt;($AM$7-$AL$7)/($AN$7-$AL$7),$AL$7+SQRT(AV971*($AN$7-$AL$7)*($AM$7-$AL$7)),$AN$7-SQRT((1-AV971)*($AN$7-$AL$7)*($AN$7-$AM$7))),$AM$7)</f>
        <v>1.10330796929236</v>
      </c>
      <c r="AN971" s="0" t="n">
        <f aca="false">IFERROR(IF(AW971&lt;($AM$8-$AL$8)/($AN$8-$AL$8),$AL$8+SQRT(AW971*($AN$8-$AL$8)*($AM$8-$AL$8)),$AN$8-SQRT((1-AW971)*($AN$8-$AL$8)*($AN$8-$AM$8))),$AM$8)</f>
        <v>1.05382909829897</v>
      </c>
      <c r="AO971" s="0" t="n">
        <f aca="false">IFERROR(IF(AX971&lt;($AM$9-$AL$9)/($AN$9-$AL$9),$AL$9+SQRT(AX971*($AN$9-$AL$9)*($AM$9-$AL$9)),$AN$9-SQRT((1-AX971)*($AN$9-$AL$9)*($AN$9-$AM$9))),$AM$9)</f>
        <v>0.807106938799707</v>
      </c>
      <c r="AP971" s="0" t="n">
        <f aca="false">IFERROR(IF(AY971&lt;($AM$10-$AL$10)/($AN$10-$AL$10),$AL$10+SQRT(AY971*($AN$10-$AL$10)*($AM$10-$AL$10)),$AN$10-SQRT((1-AY971)*($AN$10-$AL$10)*($AN$10-$AM$10))),$AM$10)</f>
        <v>0.631690488021069</v>
      </c>
      <c r="AQ971" s="0" t="n">
        <f aca="false">IFERROR(IF(AZ971&lt;($AM$11-$AL$11)/($AN$11-$AL$11),$AL$11+SQRT(AZ971*($AN$11-$AL$11)*($AM$11-$AL$11)),$AN$11-SQRT((1-AZ971)*($AN$11-$AL$11)*($AN$11-$AM$11))),$AM$11)</f>
        <v>0.605222682731603</v>
      </c>
      <c r="AR971" s="0" t="n">
        <f aca="false">SUMPRODUCT((B24:B31&lt;=$B$6)*(C24:C31*AM971+D24:D31*AO971*$B$8*AQ971)/(1+AL971/100)^B24:B31)+C32*AM971*AP971/(1+AL971/100)^$B$6</f>
        <v>8673592.3704291</v>
      </c>
      <c r="AS971" s="0" t="n">
        <f aca="false">SUMPRODUCT((K24:K26&lt;=$B$6)*(L24:L26*AN971+M24:M26*AO971*$B$8*AQ971)/(1+AL971/100)^K24:K26)+L27*AN971*AP971/(1+AL971/100)^$B$6</f>
        <v>8820459.68831337</v>
      </c>
      <c r="AT971" s="0" t="n">
        <f aca="false">AS971-AR971</f>
        <v>146867.317884278</v>
      </c>
      <c r="AU971" s="0" t="n">
        <f aca="true">RAND()</f>
        <v>0.775842032201569</v>
      </c>
      <c r="AV971" s="0" t="n">
        <f aca="true">RAND()</f>
        <v>0.808723983349932</v>
      </c>
      <c r="AW971" s="0" t="n">
        <f aca="true">RAND()</f>
        <v>0.657928687340483</v>
      </c>
      <c r="AX971" s="0" t="n">
        <f aca="true">RAND()</f>
        <v>0.125752895811903</v>
      </c>
      <c r="AY971" s="0" t="n">
        <f aca="true">RAND()</f>
        <v>0.0693695385409096</v>
      </c>
      <c r="AZ971" s="0" t="n">
        <f aca="true">RAND()</f>
        <v>0.380248514505619</v>
      </c>
    </row>
    <row r="972" customFormat="false" ht="15" hidden="false" customHeight="false" outlineLevel="0" collapsed="false">
      <c r="AK972" s="0" t="n">
        <v>959</v>
      </c>
      <c r="AL972" s="0" t="n">
        <f aca="false">IFERROR(IF(AU972&lt;($AM$6-$AL$6)/($AN$6-$AL$6),$AL$6+SQRT(AU972*($AN$6-$AL$6)*($AM$6-$AL$6)),$AN$6-SQRT((1-AU972)*($AN$6-$AL$6)*($AN$6-$AM$6))),$AM$6)</f>
        <v>2.57875808816948</v>
      </c>
      <c r="AM972" s="0" t="n">
        <f aca="false">IFERROR(IF(AV972&lt;($AM$7-$AL$7)/($AN$7-$AL$7),$AL$7+SQRT(AV972*($AN$7-$AL$7)*($AM$7-$AL$7)),$AN$7-SQRT((1-AV972)*($AN$7-$AL$7)*($AN$7-$AM$7))),$AM$7)</f>
        <v>0.902093268973258</v>
      </c>
      <c r="AN972" s="0" t="n">
        <f aca="false">IFERROR(IF(AW972&lt;($AM$8-$AL$8)/($AN$8-$AL$8),$AL$8+SQRT(AW972*($AN$8-$AL$8)*($AM$8-$AL$8)),$AN$8-SQRT((1-AW972)*($AN$8-$AL$8)*($AN$8-$AM$8))),$AM$8)</f>
        <v>1.05632070444331</v>
      </c>
      <c r="AO972" s="0" t="n">
        <f aca="false">IFERROR(IF(AX972&lt;($AM$9-$AL$9)/($AN$9-$AL$9),$AL$9+SQRT(AX972*($AN$9-$AL$9)*($AM$9-$AL$9)),$AN$9-SQRT((1-AX972)*($AN$9-$AL$9)*($AN$9-$AM$9))),$AM$9)</f>
        <v>1.67719653658374</v>
      </c>
      <c r="AP972" s="0" t="n">
        <f aca="false">IFERROR(IF(AY972&lt;($AM$10-$AL$10)/($AN$10-$AL$10),$AL$10+SQRT(AY972*($AN$10-$AL$10)*($AM$10-$AL$10)),$AN$10-SQRT((1-AY972)*($AN$10-$AL$10)*($AN$10-$AM$10))),$AM$10)</f>
        <v>0.980071002905804</v>
      </c>
      <c r="AQ972" s="0" t="n">
        <f aca="false">IFERROR(IF(AZ972&lt;($AM$11-$AL$11)/($AN$11-$AL$11),$AL$11+SQRT(AZ972*($AN$11-$AL$11)*($AM$11-$AL$11)),$AN$11-SQRT((1-AZ972)*($AN$11-$AL$11)*($AN$11-$AM$11))),$AM$11)</f>
        <v>0.90559460522865</v>
      </c>
      <c r="AR972" s="0" t="n">
        <f aca="false">SUMPRODUCT((B24:B31&lt;=$B$6)*(C24:C31*AM972+D24:D31*AO972*$B$8*AQ972)/(1+AL972/100)^B24:B31)+C32*AM972*AP972/(1+AL972/100)^$B$6</f>
        <v>8364021.2756965</v>
      </c>
      <c r="AS972" s="0" t="n">
        <f aca="false">SUMPRODUCT((K24:K26&lt;=$B$6)*(L24:L26*AN972+M24:M26*AO972*$B$8*AQ972)/(1+AL972/100)^K24:K26)+L27*AN972*AP972/(1+AL972/100)^$B$6</f>
        <v>8493069.29835923</v>
      </c>
      <c r="AT972" s="0" t="n">
        <f aca="false">AS972-AR972</f>
        <v>129048.022662736</v>
      </c>
      <c r="AU972" s="0" t="n">
        <f aca="true">RAND()</f>
        <v>0.0669921849243185</v>
      </c>
      <c r="AV972" s="0" t="n">
        <f aca="true">RAND()</f>
        <v>0.115811506329399</v>
      </c>
      <c r="AW972" s="0" t="n">
        <f aca="true">RAND()</f>
        <v>0.666562937534795</v>
      </c>
      <c r="AX972" s="0" t="n">
        <f aca="true">RAND()</f>
        <v>0.930531949337643</v>
      </c>
      <c r="AY972" s="0" t="n">
        <f aca="true">RAND()</f>
        <v>0.921872671323938</v>
      </c>
      <c r="AZ972" s="0" t="n">
        <f aca="true">RAND()</f>
        <v>0.963622944645166</v>
      </c>
    </row>
    <row r="973" customFormat="false" ht="15" hidden="false" customHeight="false" outlineLevel="0" collapsed="false">
      <c r="AK973" s="0" t="n">
        <v>960</v>
      </c>
      <c r="AL973" s="0" t="n">
        <f aca="false">IFERROR(IF(AU973&lt;($AM$6-$AL$6)/($AN$6-$AL$6),$AL$6+SQRT(AU973*($AN$6-$AL$6)*($AM$6-$AL$6)),$AN$6-SQRT((1-AU973)*($AN$6-$AL$6)*($AN$6-$AM$6))),$AM$6)</f>
        <v>6.02692875469006</v>
      </c>
      <c r="AM973" s="0" t="n">
        <f aca="false">IFERROR(IF(AV973&lt;($AM$7-$AL$7)/($AN$7-$AL$7),$AL$7+SQRT(AV973*($AN$7-$AL$7)*($AM$7-$AL$7)),$AN$7-SQRT((1-AV973)*($AN$7-$AL$7)*($AN$7-$AM$7))),$AM$7)</f>
        <v>1.12033171406329</v>
      </c>
      <c r="AN973" s="0" t="n">
        <f aca="false">IFERROR(IF(AW973&lt;($AM$8-$AL$8)/($AN$8-$AL$8),$AL$8+SQRT(AW973*($AN$8-$AL$8)*($AM$8-$AL$8)),$AN$8-SQRT((1-AW973)*($AN$8-$AL$8)*($AN$8-$AM$8))),$AM$8)</f>
        <v>0.993209975060618</v>
      </c>
      <c r="AO973" s="0" t="n">
        <f aca="false">IFERROR(IF(AX973&lt;($AM$9-$AL$9)/($AN$9-$AL$9),$AL$9+SQRT(AX973*($AN$9-$AL$9)*($AM$9-$AL$9)),$AN$9-SQRT((1-AX973)*($AN$9-$AL$9)*($AN$9-$AM$9))),$AM$9)</f>
        <v>1.59180280529879</v>
      </c>
      <c r="AP973" s="0" t="n">
        <f aca="false">IFERROR(IF(AY973&lt;($AM$10-$AL$10)/($AN$10-$AL$10),$AL$10+SQRT(AY973*($AN$10-$AL$10)*($AM$10-$AL$10)),$AN$10-SQRT((1-AY973)*($AN$10-$AL$10)*($AN$10-$AM$10))),$AM$10)</f>
        <v>0.980271284703656</v>
      </c>
      <c r="AQ973" s="0" t="n">
        <f aca="false">IFERROR(IF(AZ973&lt;($AM$11-$AL$11)/($AN$11-$AL$11),$AL$11+SQRT(AZ973*($AN$11-$AL$11)*($AM$11-$AL$11)),$AN$11-SQRT((1-AZ973)*($AN$11-$AL$11)*($AN$11-$AM$11))),$AM$11)</f>
        <v>0.533085872230489</v>
      </c>
      <c r="AR973" s="0" t="n">
        <f aca="false">SUMPRODUCT((B24:B31&lt;=$B$6)*(C24:C31*AM973+D24:D31*AO973*$B$8*AQ973)/(1+AL973/100)^B24:B31)+C32*AM973*AP973/(1+AL973/100)^$B$6</f>
        <v>8440685.88753698</v>
      </c>
      <c r="AS973" s="0" t="n">
        <f aca="false">SUMPRODUCT((K24:K26&lt;=$B$6)*(L24:L26*AN973+M24:M26*AO973*$B$8*AQ973)/(1+AL973/100)^K24:K26)+L27*AN973*AP973/(1+AL973/100)^$B$6</f>
        <v>8237230.98742646</v>
      </c>
      <c r="AT973" s="0" t="n">
        <f aca="false">AS973-AR973</f>
        <v>-203454.90011052</v>
      </c>
      <c r="AU973" s="0" t="n">
        <f aca="true">RAND()</f>
        <v>0.952656617577548</v>
      </c>
      <c r="AV973" s="0" t="n">
        <f aca="true">RAND()</f>
        <v>0.850543427753196</v>
      </c>
      <c r="AW973" s="0" t="n">
        <f aca="true">RAND()</f>
        <v>0.414778827365831</v>
      </c>
      <c r="AX973" s="0" t="n">
        <f aca="true">RAND()</f>
        <v>0.888916700158706</v>
      </c>
      <c r="AY973" s="0" t="n">
        <f aca="true">RAND()</f>
        <v>0.922642027643602</v>
      </c>
      <c r="AZ973" s="0" t="n">
        <f aca="true">RAND()</f>
        <v>0.221751117687541</v>
      </c>
    </row>
    <row r="974" customFormat="false" ht="15" hidden="false" customHeight="false" outlineLevel="0" collapsed="false">
      <c r="AK974" s="0" t="n">
        <v>961</v>
      </c>
      <c r="AL974" s="0" t="n">
        <f aca="false">IFERROR(IF(AU974&lt;($AM$6-$AL$6)/($AN$6-$AL$6),$AL$6+SQRT(AU974*($AN$6-$AL$6)*($AM$6-$AL$6)),$AN$6-SQRT((1-AU974)*($AN$6-$AL$6)*($AN$6-$AM$6))),$AM$6)</f>
        <v>3.20236796337206</v>
      </c>
      <c r="AM974" s="0" t="n">
        <f aca="false">IFERROR(IF(AV974&lt;($AM$7-$AL$7)/($AN$7-$AL$7),$AL$7+SQRT(AV974*($AN$7-$AL$7)*($AM$7-$AL$7)),$AN$7-SQRT((1-AV974)*($AN$7-$AL$7)*($AN$7-$AM$7))),$AM$7)</f>
        <v>1.01578116345957</v>
      </c>
      <c r="AN974" s="0" t="n">
        <f aca="false">IFERROR(IF(AW974&lt;($AM$8-$AL$8)/($AN$8-$AL$8),$AL$8+SQRT(AW974*($AN$8-$AL$8)*($AM$8-$AL$8)),$AN$8-SQRT((1-AW974)*($AN$8-$AL$8)*($AN$8-$AM$8))),$AM$8)</f>
        <v>1.00295574954903</v>
      </c>
      <c r="AO974" s="0" t="n">
        <f aca="false">IFERROR(IF(AX974&lt;($AM$9-$AL$9)/($AN$9-$AL$9),$AL$9+SQRT(AX974*($AN$9-$AL$9)*($AM$9-$AL$9)),$AN$9-SQRT((1-AX974)*($AN$9-$AL$9)*($AN$9-$AM$9))),$AM$9)</f>
        <v>0.907249042246964</v>
      </c>
      <c r="AP974" s="0" t="n">
        <f aca="false">IFERROR(IF(AY974&lt;($AM$10-$AL$10)/($AN$10-$AL$10),$AL$10+SQRT(AY974*($AN$10-$AL$10)*($AM$10-$AL$10)),$AN$10-SQRT((1-AY974)*($AN$10-$AL$10)*($AN$10-$AM$10))),$AM$10)</f>
        <v>0.837864719001788</v>
      </c>
      <c r="AQ974" s="0" t="n">
        <f aca="false">IFERROR(IF(AZ974&lt;($AM$11-$AL$11)/($AN$11-$AL$11),$AL$11+SQRT(AZ974*($AN$11-$AL$11)*($AM$11-$AL$11)),$AN$11-SQRT((1-AZ974)*($AN$11-$AL$11)*($AN$11-$AM$11))),$AM$11)</f>
        <v>0.757566544573347</v>
      </c>
      <c r="AR974" s="0" t="n">
        <f aca="false">SUMPRODUCT((B24:B31&lt;=$B$6)*(C24:C31*AM974+D24:D31*AO974*$B$8*AQ974)/(1+AL974/100)^B24:B31)+C32*AM974*AP974/(1+AL974/100)^$B$6</f>
        <v>8760242.78215511</v>
      </c>
      <c r="AS974" s="0" t="n">
        <f aca="false">SUMPRODUCT((K24:K26&lt;=$B$6)*(L24:L26*AN974+M24:M26*AO974*$B$8*AQ974)/(1+AL974/100)^K24:K26)+L27*AN974*AP974/(1+AL974/100)^$B$6</f>
        <v>8177926.72814846</v>
      </c>
      <c r="AT974" s="0" t="n">
        <f aca="false">AS974-AR974</f>
        <v>-582316.054006648</v>
      </c>
      <c r="AU974" s="0" t="n">
        <f aca="true">RAND()</f>
        <v>0.278899545718856</v>
      </c>
      <c r="AV974" s="0" t="n">
        <f aca="true">RAND()</f>
        <v>0.512369214307959</v>
      </c>
      <c r="AW974" s="0" t="n">
        <f aca="true">RAND()</f>
        <v>0.457503451725519</v>
      </c>
      <c r="AX974" s="0" t="n">
        <f aca="true">RAND()</f>
        <v>0.221135709881426</v>
      </c>
      <c r="AY974" s="0" t="n">
        <f aca="true">RAND()</f>
        <v>0.456610273384628</v>
      </c>
      <c r="AZ974" s="0" t="n">
        <f aca="true">RAND()</f>
        <v>0.760106202815889</v>
      </c>
    </row>
    <row r="975" customFormat="false" ht="15" hidden="false" customHeight="false" outlineLevel="0" collapsed="false">
      <c r="AK975" s="0" t="n">
        <v>962</v>
      </c>
      <c r="AL975" s="0" t="n">
        <f aca="false">IFERROR(IF(AU975&lt;($AM$6-$AL$6)/($AN$6-$AL$6),$AL$6+SQRT(AU975*($AN$6-$AL$6)*($AM$6-$AL$6)),$AN$6-SQRT((1-AU975)*($AN$6-$AL$6)*($AN$6-$AM$6))),$AM$6)</f>
        <v>3.6331541824694</v>
      </c>
      <c r="AM975" s="0" t="n">
        <f aca="false">IFERROR(IF(AV975&lt;($AM$7-$AL$7)/($AN$7-$AL$7),$AL$7+SQRT(AV975*($AN$7-$AL$7)*($AM$7-$AL$7)),$AN$7-SQRT((1-AV975)*($AN$7-$AL$7)*($AN$7-$AM$7))),$AM$7)</f>
        <v>1.04042638405657</v>
      </c>
      <c r="AN975" s="0" t="n">
        <f aca="false">IFERROR(IF(AW975&lt;($AM$8-$AL$8)/($AN$8-$AL$8),$AL$8+SQRT(AW975*($AN$8-$AL$8)*($AM$8-$AL$8)),$AN$8-SQRT((1-AW975)*($AN$8-$AL$8)*($AN$8-$AM$8))),$AM$8)</f>
        <v>1.15949711028222</v>
      </c>
      <c r="AO975" s="0" t="n">
        <f aca="false">IFERROR(IF(AX975&lt;($AM$9-$AL$9)/($AN$9-$AL$9),$AL$9+SQRT(AX975*($AN$9-$AL$9)*($AM$9-$AL$9)),$AN$9-SQRT((1-AX975)*($AN$9-$AL$9)*($AN$9-$AM$9))),$AM$9)</f>
        <v>1.33149691945118</v>
      </c>
      <c r="AP975" s="0" t="n">
        <f aca="false">IFERROR(IF(AY975&lt;($AM$10-$AL$10)/($AN$10-$AL$10),$AL$10+SQRT(AY975*($AN$10-$AL$10)*($AM$10-$AL$10)),$AN$10-SQRT((1-AY975)*($AN$10-$AL$10)*($AN$10-$AM$10))),$AM$10)</f>
        <v>0.948955538074889</v>
      </c>
      <c r="AQ975" s="0" t="n">
        <f aca="false">IFERROR(IF(AZ975&lt;($AM$11-$AL$11)/($AN$11-$AL$11),$AL$11+SQRT(AZ975*($AN$11-$AL$11)*($AM$11-$AL$11)),$AN$11-SQRT((1-AZ975)*($AN$11-$AL$11)*($AN$11-$AM$11))),$AM$11)</f>
        <v>0.761905898952513</v>
      </c>
      <c r="AR975" s="0" t="n">
        <f aca="false">SUMPRODUCT((B24:B31&lt;=$B$6)*(C24:C31*AM975+D24:D31*AO975*$B$8*AQ975)/(1+AL975/100)^B24:B31)+C32*AM975*AP975/(1+AL975/100)^$B$6</f>
        <v>8834882.39386675</v>
      </c>
      <c r="AS975" s="0" t="n">
        <f aca="false">SUMPRODUCT((K24:K26&lt;=$B$6)*(L24:L26*AN975+M24:M26*AO975*$B$8*AQ975)/(1+AL975/100)^K24:K26)+L27*AN975*AP975/(1+AL975/100)^$B$6</f>
        <v>9431129.59322318</v>
      </c>
      <c r="AT975" s="0" t="n">
        <f aca="false">AS975-AR975</f>
        <v>596247.199356431</v>
      </c>
      <c r="AU975" s="0" t="n">
        <f aca="true">RAND()</f>
        <v>0.433217462048836</v>
      </c>
      <c r="AV975" s="0" t="n">
        <f aca="true">RAND()</f>
        <v>0.609590217781306</v>
      </c>
      <c r="AW975" s="0" t="n">
        <f aca="true">RAND()</f>
        <v>0.927193128468726</v>
      </c>
      <c r="AX975" s="0" t="n">
        <f aca="true">RAND()</f>
        <v>0.702069087531161</v>
      </c>
      <c r="AY975" s="0" t="n">
        <f aca="true">RAND()</f>
        <v>0.806244300672453</v>
      </c>
      <c r="AZ975" s="0" t="n">
        <f aca="true">RAND()</f>
        <v>0.768617138964853</v>
      </c>
    </row>
    <row r="976" customFormat="false" ht="15" hidden="false" customHeight="false" outlineLevel="0" collapsed="false">
      <c r="AK976" s="0" t="n">
        <v>963</v>
      </c>
      <c r="AL976" s="0" t="n">
        <f aca="false">IFERROR(IF(AU976&lt;($AM$6-$AL$6)/($AN$6-$AL$6),$AL$6+SQRT(AU976*($AN$6-$AL$6)*($AM$6-$AL$6)),$AN$6-SQRT((1-AU976)*($AN$6-$AL$6)*($AN$6-$AM$6))),$AM$6)</f>
        <v>3.36722147534714</v>
      </c>
      <c r="AM976" s="0" t="n">
        <f aca="false">IFERROR(IF(AV976&lt;($AM$7-$AL$7)/($AN$7-$AL$7),$AL$7+SQRT(AV976*($AN$7-$AL$7)*($AM$7-$AL$7)),$AN$7-SQRT((1-AV976)*($AN$7-$AL$7)*($AN$7-$AM$7))),$AM$7)</f>
        <v>1.08169636978916</v>
      </c>
      <c r="AN976" s="0" t="n">
        <f aca="false">IFERROR(IF(AW976&lt;($AM$8-$AL$8)/($AN$8-$AL$8),$AL$8+SQRT(AW976*($AN$8-$AL$8)*($AM$8-$AL$8)),$AN$8-SQRT((1-AW976)*($AN$8-$AL$8)*($AN$8-$AM$8))),$AM$8)</f>
        <v>1.02617953970491</v>
      </c>
      <c r="AO976" s="0" t="n">
        <f aca="false">IFERROR(IF(AX976&lt;($AM$9-$AL$9)/($AN$9-$AL$9),$AL$9+SQRT(AX976*($AN$9-$AL$9)*($AM$9-$AL$9)),$AN$9-SQRT((1-AX976)*($AN$9-$AL$9)*($AN$9-$AM$9))),$AM$9)</f>
        <v>1.02733141045524</v>
      </c>
      <c r="AP976" s="0" t="n">
        <f aca="false">IFERROR(IF(AY976&lt;($AM$10-$AL$10)/($AN$10-$AL$10),$AL$10+SQRT(AY976*($AN$10-$AL$10)*($AM$10-$AL$10)),$AN$10-SQRT((1-AY976)*($AN$10-$AL$10)*($AN$10-$AM$10))),$AM$10)</f>
        <v>0.890253938380831</v>
      </c>
      <c r="AQ976" s="0" t="n">
        <f aca="false">IFERROR(IF(AZ976&lt;($AM$11-$AL$11)/($AN$11-$AL$11),$AL$11+SQRT(AZ976*($AN$11-$AL$11)*($AM$11-$AL$11)),$AN$11-SQRT((1-AZ976)*($AN$11-$AL$11)*($AN$11-$AM$11))),$AM$11)</f>
        <v>0.308672389307454</v>
      </c>
      <c r="AR976" s="0" t="n">
        <f aca="false">SUMPRODUCT((B24:B31&lt;=$B$6)*(C24:C31*AM976+D24:D31*AO976*$B$8*AQ976)/(1+AL976/100)^B24:B31)+C32*AM976*AP976/(1+AL976/100)^$B$6</f>
        <v>9111872.32537431</v>
      </c>
      <c r="AS976" s="0" t="n">
        <f aca="false">SUMPRODUCT((K24:K26&lt;=$B$6)*(L24:L26*AN976+M24:M26*AO976*$B$8*AQ976)/(1+AL976/100)^K24:K26)+L27*AN976*AP976/(1+AL976/100)^$B$6</f>
        <v>8300749.73968097</v>
      </c>
      <c r="AT976" s="0" t="n">
        <f aca="false">AS976-AR976</f>
        <v>-811122.585693339</v>
      </c>
      <c r="AU976" s="0" t="n">
        <f aca="true">RAND()</f>
        <v>0.340146009541048</v>
      </c>
      <c r="AV976" s="0" t="n">
        <f aca="true">RAND()</f>
        <v>0.748212338292031</v>
      </c>
      <c r="AW976" s="0" t="n">
        <f aca="true">RAND()</f>
        <v>0.554705791584842</v>
      </c>
      <c r="AX976" s="0" t="n">
        <f aca="true">RAND()</f>
        <v>0.369277209942003</v>
      </c>
      <c r="AY976" s="0" t="n">
        <f aca="true">RAND()</f>
        <v>0.609192545686998</v>
      </c>
      <c r="AZ976" s="0" t="n">
        <f aca="true">RAND()</f>
        <v>0.000306980964489997</v>
      </c>
    </row>
    <row r="977" customFormat="false" ht="15" hidden="false" customHeight="false" outlineLevel="0" collapsed="false">
      <c r="AK977" s="0" t="n">
        <v>964</v>
      </c>
      <c r="AL977" s="0" t="n">
        <f aca="false">IFERROR(IF(AU977&lt;($AM$6-$AL$6)/($AN$6-$AL$6),$AL$6+SQRT(AU977*($AN$6-$AL$6)*($AM$6-$AL$6)),$AN$6-SQRT((1-AU977)*($AN$6-$AL$6)*($AN$6-$AM$6))),$AM$6)</f>
        <v>3.44811220216203</v>
      </c>
      <c r="AM977" s="0" t="n">
        <f aca="false">IFERROR(IF(AV977&lt;($AM$7-$AL$7)/($AN$7-$AL$7),$AL$7+SQRT(AV977*($AN$7-$AL$7)*($AM$7-$AL$7)),$AN$7-SQRT((1-AV977)*($AN$7-$AL$7)*($AN$7-$AM$7))),$AM$7)</f>
        <v>1.12652997315569</v>
      </c>
      <c r="AN977" s="0" t="n">
        <f aca="false">IFERROR(IF(AW977&lt;($AM$8-$AL$8)/($AN$8-$AL$8),$AL$8+SQRT(AW977*($AN$8-$AL$8)*($AM$8-$AL$8)),$AN$8-SQRT((1-AW977)*($AN$8-$AL$8)*($AN$8-$AM$8))),$AM$8)</f>
        <v>1.00357951443084</v>
      </c>
      <c r="AO977" s="0" t="n">
        <f aca="false">IFERROR(IF(AX977&lt;($AM$9-$AL$9)/($AN$9-$AL$9),$AL$9+SQRT(AX977*($AN$9-$AL$9)*($AM$9-$AL$9)),$AN$9-SQRT((1-AX977)*($AN$9-$AL$9)*($AN$9-$AM$9))),$AM$9)</f>
        <v>1.37445309980928</v>
      </c>
      <c r="AP977" s="0" t="n">
        <f aca="false">IFERROR(IF(AY977&lt;($AM$10-$AL$10)/($AN$10-$AL$10),$AL$10+SQRT(AY977*($AN$10-$AL$10)*($AM$10-$AL$10)),$AN$10-SQRT((1-AY977)*($AN$10-$AL$10)*($AN$10-$AM$10))),$AM$10)</f>
        <v>0.925744792976777</v>
      </c>
      <c r="AQ977" s="0" t="n">
        <f aca="false">IFERROR(IF(AZ977&lt;($AM$11-$AL$11)/($AN$11-$AL$11),$AL$11+SQRT(AZ977*($AN$11-$AL$11)*($AM$11-$AL$11)),$AN$11-SQRT((1-AZ977)*($AN$11-$AL$11)*($AN$11-$AM$11))),$AM$11)</f>
        <v>0.761195869763315</v>
      </c>
      <c r="AR977" s="0" t="n">
        <f aca="false">SUMPRODUCT((B24:B31&lt;=$B$6)*(C24:C31*AM977+D24:D31*AO977*$B$8*AQ977)/(1+AL977/100)^B24:B31)+C32*AM977*AP977/(1+AL977/100)^$B$6</f>
        <v>9653131.12976099</v>
      </c>
      <c r="AS977" s="0" t="n">
        <f aca="false">SUMPRODUCT((K24:K26&lt;=$B$6)*(L24:L26*AN977+M24:M26*AO977*$B$8*AQ977)/(1+AL977/100)^K24:K26)+L27*AN977*AP977/(1+AL977/100)^$B$6</f>
        <v>8177940.32427759</v>
      </c>
      <c r="AT977" s="0" t="n">
        <f aca="false">AS977-AR977</f>
        <v>-1475190.8054834</v>
      </c>
      <c r="AU977" s="0" t="n">
        <f aca="true">RAND()</f>
        <v>0.369204653578486</v>
      </c>
      <c r="AV977" s="0" t="n">
        <f aca="true">RAND()</f>
        <v>0.864490244187237</v>
      </c>
      <c r="AW977" s="0" t="n">
        <f aca="true">RAND()</f>
        <v>0.460239504816518</v>
      </c>
      <c r="AX977" s="0" t="n">
        <f aca="true">RAND()</f>
        <v>0.739127383774523</v>
      </c>
      <c r="AY977" s="0" t="n">
        <f aca="true">RAND()</f>
        <v>0.725034514987353</v>
      </c>
      <c r="AZ977" s="0" t="n">
        <f aca="true">RAND()</f>
        <v>0.767235050538369</v>
      </c>
    </row>
    <row r="978" customFormat="false" ht="15" hidden="false" customHeight="false" outlineLevel="0" collapsed="false">
      <c r="AK978" s="0" t="n">
        <v>965</v>
      </c>
      <c r="AL978" s="0" t="n">
        <f aca="false">IFERROR(IF(AU978&lt;($AM$6-$AL$6)/($AN$6-$AL$6),$AL$6+SQRT(AU978*($AN$6-$AL$6)*($AM$6-$AL$6)),$AN$6-SQRT((1-AU978)*($AN$6-$AL$6)*($AN$6-$AM$6))),$AM$6)</f>
        <v>3.2775715863762</v>
      </c>
      <c r="AM978" s="0" t="n">
        <f aca="false">IFERROR(IF(AV978&lt;($AM$7-$AL$7)/($AN$7-$AL$7),$AL$7+SQRT(AV978*($AN$7-$AL$7)*($AM$7-$AL$7)),$AN$7-SQRT((1-AV978)*($AN$7-$AL$7)*($AN$7-$AM$7))),$AM$7)</f>
        <v>1.01316139046212</v>
      </c>
      <c r="AN978" s="0" t="n">
        <f aca="false">IFERROR(IF(AW978&lt;($AM$8-$AL$8)/($AN$8-$AL$8),$AL$8+SQRT(AW978*($AN$8-$AL$8)*($AM$8-$AL$8)),$AN$8-SQRT((1-AW978)*($AN$8-$AL$8)*($AN$8-$AM$8))),$AM$8)</f>
        <v>1.04118284820981</v>
      </c>
      <c r="AO978" s="0" t="n">
        <f aca="false">IFERROR(IF(AX978&lt;($AM$9-$AL$9)/($AN$9-$AL$9),$AL$9+SQRT(AX978*($AN$9-$AL$9)*($AM$9-$AL$9)),$AN$9-SQRT((1-AX978)*($AN$9-$AL$9)*($AN$9-$AM$9))),$AM$9)</f>
        <v>0.815605072295939</v>
      </c>
      <c r="AP978" s="0" t="n">
        <f aca="false">IFERROR(IF(AY978&lt;($AM$10-$AL$10)/($AN$10-$AL$10),$AL$10+SQRT(AY978*($AN$10-$AL$10)*($AM$10-$AL$10)),$AN$10-SQRT((1-AY978)*($AN$10-$AL$10)*($AN$10-$AM$10))),$AM$10)</f>
        <v>0.61188254676232</v>
      </c>
      <c r="AQ978" s="0" t="n">
        <f aca="false">IFERROR(IF(AZ978&lt;($AM$11-$AL$11)/($AN$11-$AL$11),$AL$11+SQRT(AZ978*($AN$11-$AL$11)*($AM$11-$AL$11)),$AN$11-SQRT((1-AZ978)*($AN$11-$AL$11)*($AN$11-$AM$11))),$AM$11)</f>
        <v>0.636579575774367</v>
      </c>
      <c r="AR978" s="0" t="n">
        <f aca="false">SUMPRODUCT((B24:B31&lt;=$B$6)*(C24:C31*AM978+D24:D31*AO978*$B$8*AQ978)/(1+AL978/100)^B24:B31)+C32*AM978*AP978/(1+AL978/100)^$B$6</f>
        <v>8674890.89512954</v>
      </c>
      <c r="AS978" s="0" t="n">
        <f aca="false">SUMPRODUCT((K24:K26&lt;=$B$6)*(L24:L26*AN978+M24:M26*AO978*$B$8*AQ978)/(1+AL978/100)^K24:K26)+L27*AN978*AP978/(1+AL978/100)^$B$6</f>
        <v>8664214.38217556</v>
      </c>
      <c r="AT978" s="0" t="n">
        <f aca="false">AS978-AR978</f>
        <v>-10676.5129539799</v>
      </c>
      <c r="AU978" s="0" t="n">
        <f aca="true">RAND()</f>
        <v>0.307176335272312</v>
      </c>
      <c r="AV978" s="0" t="n">
        <f aca="true">RAND()</f>
        <v>0.50139976028591</v>
      </c>
      <c r="AW978" s="0" t="n">
        <f aca="true">RAND()</f>
        <v>0.612403529939848</v>
      </c>
      <c r="AX978" s="0" t="n">
        <f aca="true">RAND()</f>
        <v>0.132808748878566</v>
      </c>
      <c r="AY978" s="0" t="n">
        <f aca="true">RAND()</f>
        <v>0.0500708170800912</v>
      </c>
      <c r="AZ978" s="0" t="n">
        <f aca="true">RAND()</f>
        <v>0.46239106460593</v>
      </c>
    </row>
    <row r="979" customFormat="false" ht="15" hidden="false" customHeight="false" outlineLevel="0" collapsed="false">
      <c r="AK979" s="0" t="n">
        <v>966</v>
      </c>
      <c r="AL979" s="0" t="n">
        <f aca="false">IFERROR(IF(AU979&lt;($AM$6-$AL$6)/($AN$6-$AL$6),$AL$6+SQRT(AU979*($AN$6-$AL$6)*($AM$6-$AL$6)),$AN$6-SQRT((1-AU979)*($AN$6-$AL$6)*($AN$6-$AM$6))),$AM$6)</f>
        <v>3.85376374986538</v>
      </c>
      <c r="AM979" s="0" t="n">
        <f aca="false">IFERROR(IF(AV979&lt;($AM$7-$AL$7)/($AN$7-$AL$7),$AL$7+SQRT(AV979*($AN$7-$AL$7)*($AM$7-$AL$7)),$AN$7-SQRT((1-AV979)*($AN$7-$AL$7)*($AN$7-$AM$7))),$AM$7)</f>
        <v>0.952797623847645</v>
      </c>
      <c r="AN979" s="0" t="n">
        <f aca="false">IFERROR(IF(AW979&lt;($AM$8-$AL$8)/($AN$8-$AL$8),$AL$8+SQRT(AW979*($AN$8-$AL$8)*($AM$8-$AL$8)),$AN$8-SQRT((1-AW979)*($AN$8-$AL$8)*($AN$8-$AM$8))),$AM$8)</f>
        <v>1.03803597229381</v>
      </c>
      <c r="AO979" s="0" t="n">
        <f aca="false">IFERROR(IF(AX979&lt;($AM$9-$AL$9)/($AN$9-$AL$9),$AL$9+SQRT(AX979*($AN$9-$AL$9)*($AM$9-$AL$9)),$AN$9-SQRT((1-AX979)*($AN$9-$AL$9)*($AN$9-$AM$9))),$AM$9)</f>
        <v>1.30333561760775</v>
      </c>
      <c r="AP979" s="0" t="n">
        <f aca="false">IFERROR(IF(AY979&lt;($AM$10-$AL$10)/($AN$10-$AL$10),$AL$10+SQRT(AY979*($AN$10-$AL$10)*($AM$10-$AL$10)),$AN$10-SQRT((1-AY979)*($AN$10-$AL$10)*($AN$10-$AM$10))),$AM$10)</f>
        <v>0.865637168580349</v>
      </c>
      <c r="AQ979" s="0" t="n">
        <f aca="false">IFERROR(IF(AZ979&lt;($AM$11-$AL$11)/($AN$11-$AL$11),$AL$11+SQRT(AZ979*($AN$11-$AL$11)*($AM$11-$AL$11)),$AN$11-SQRT((1-AZ979)*($AN$11-$AL$11)*($AN$11-$AM$11))),$AM$11)</f>
        <v>0.477207389673515</v>
      </c>
      <c r="AR979" s="0" t="n">
        <f aca="false">SUMPRODUCT((B24:B31&lt;=$B$6)*(C24:C31*AM979+D24:D31*AO979*$B$8*AQ979)/(1+AL979/100)^B24:B31)+C32*AM979*AP979/(1+AL979/100)^$B$6</f>
        <v>7916417.29158222</v>
      </c>
      <c r="AS979" s="0" t="n">
        <f aca="false">SUMPRODUCT((K24:K26&lt;=$B$6)*(L24:L26*AN979+M24:M26*AO979*$B$8*AQ979)/(1+AL979/100)^K24:K26)+L27*AN979*AP979/(1+AL979/100)^$B$6</f>
        <v>8497641.97945545</v>
      </c>
      <c r="AT979" s="0" t="n">
        <f aca="false">AS979-AR979</f>
        <v>581224.687873224</v>
      </c>
      <c r="AU979" s="0" t="n">
        <f aca="true">RAND()</f>
        <v>0.505059872916943</v>
      </c>
      <c r="AV979" s="0" t="n">
        <f aca="true">RAND()</f>
        <v>0.25941237614985</v>
      </c>
      <c r="AW979" s="0" t="n">
        <f aca="true">RAND()</f>
        <v>0.600633341853958</v>
      </c>
      <c r="AX979" s="0" t="n">
        <f aca="true">RAND()</f>
        <v>0.676439158870687</v>
      </c>
      <c r="AY979" s="0" t="n">
        <f aca="true">RAND()</f>
        <v>0.534762156189819</v>
      </c>
      <c r="AZ979" s="0" t="n">
        <f aca="true">RAND()</f>
        <v>0.128173301856739</v>
      </c>
    </row>
    <row r="980" customFormat="false" ht="15" hidden="false" customHeight="false" outlineLevel="0" collapsed="false">
      <c r="AK980" s="0" t="n">
        <v>967</v>
      </c>
      <c r="AL980" s="0" t="n">
        <f aca="false">IFERROR(IF(AU980&lt;($AM$6-$AL$6)/($AN$6-$AL$6),$AL$6+SQRT(AU980*($AN$6-$AL$6)*($AM$6-$AL$6)),$AN$6-SQRT((1-AU980)*($AN$6-$AL$6)*($AN$6-$AM$6))),$AM$6)</f>
        <v>2.97603369934008</v>
      </c>
      <c r="AM980" s="0" t="n">
        <f aca="false">IFERROR(IF(AV980&lt;($AM$7-$AL$7)/($AN$7-$AL$7),$AL$7+SQRT(AV980*($AN$7-$AL$7)*($AM$7-$AL$7)),$AN$7-SQRT((1-AV980)*($AN$7-$AL$7)*($AN$7-$AM$7))),$AM$7)</f>
        <v>0.951973416906385</v>
      </c>
      <c r="AN980" s="0" t="n">
        <f aca="false">IFERROR(IF(AW980&lt;($AM$8-$AL$8)/($AN$8-$AL$8),$AL$8+SQRT(AW980*($AN$8-$AL$8)*($AM$8-$AL$8)),$AN$8-SQRT((1-AW980)*($AN$8-$AL$8)*($AN$8-$AM$8))),$AM$8)</f>
        <v>0.979941645543799</v>
      </c>
      <c r="AO980" s="0" t="n">
        <f aca="false">IFERROR(IF(AX980&lt;($AM$9-$AL$9)/($AN$9-$AL$9),$AL$9+SQRT(AX980*($AN$9-$AL$9)*($AM$9-$AL$9)),$AN$9-SQRT((1-AX980)*($AN$9-$AL$9)*($AN$9-$AM$9))),$AM$9)</f>
        <v>0.814143524173465</v>
      </c>
      <c r="AP980" s="0" t="n">
        <f aca="false">IFERROR(IF(AY980&lt;($AM$10-$AL$10)/($AN$10-$AL$10),$AL$10+SQRT(AY980*($AN$10-$AL$10)*($AM$10-$AL$10)),$AN$10-SQRT((1-AY980)*($AN$10-$AL$10)*($AN$10-$AM$10))),$AM$10)</f>
        <v>0.908031673512452</v>
      </c>
      <c r="AQ980" s="0" t="n">
        <f aca="false">IFERROR(IF(AZ980&lt;($AM$11-$AL$11)/($AN$11-$AL$11),$AL$11+SQRT(AZ980*($AN$11-$AL$11)*($AM$11-$AL$11)),$AN$11-SQRT((1-AZ980)*($AN$11-$AL$11)*($AN$11-$AM$11))),$AM$11)</f>
        <v>0.446588247917691</v>
      </c>
      <c r="AR980" s="0" t="n">
        <f aca="false">SUMPRODUCT((B24:B31&lt;=$B$6)*(C24:C31*AM980+D24:D31*AO980*$B$8*AQ980)/(1+AL980/100)^B24:B31)+C32*AM980*AP980/(1+AL980/100)^$B$6</f>
        <v>8223829.12124858</v>
      </c>
      <c r="AS980" s="0" t="n">
        <f aca="false">SUMPRODUCT((K24:K26&lt;=$B$6)*(L24:L26*AN980+M24:M26*AO980*$B$8*AQ980)/(1+AL980/100)^K24:K26)+L27*AN980*AP980/(1+AL980/100)^$B$6</f>
        <v>7870418.13688576</v>
      </c>
      <c r="AT980" s="0" t="n">
        <f aca="false">AS980-AR980</f>
        <v>-353410.984362824</v>
      </c>
      <c r="AU980" s="0" t="n">
        <f aca="true">RAND()</f>
        <v>0.190528356449495</v>
      </c>
      <c r="AV980" s="0" t="n">
        <f aca="true">RAND()</f>
        <v>0.256621327180022</v>
      </c>
      <c r="AW980" s="0" t="n">
        <f aca="true">RAND()</f>
        <v>0.359766620011224</v>
      </c>
      <c r="AX980" s="0" t="n">
        <f aca="true">RAND()</f>
        <v>0.131581538373499</v>
      </c>
      <c r="AY980" s="0" t="n">
        <f aca="true">RAND()</f>
        <v>0.66595938635749</v>
      </c>
      <c r="AZ980" s="0" t="n">
        <f aca="true">RAND()</f>
        <v>0.08770658950032</v>
      </c>
    </row>
    <row r="981" customFormat="false" ht="15" hidden="false" customHeight="false" outlineLevel="0" collapsed="false">
      <c r="AK981" s="0" t="n">
        <v>968</v>
      </c>
      <c r="AL981" s="0" t="n">
        <f aca="false">IFERROR(IF(AU981&lt;($AM$6-$AL$6)/($AN$6-$AL$6),$AL$6+SQRT(AU981*($AN$6-$AL$6)*($AM$6-$AL$6)),$AN$6-SQRT((1-AU981)*($AN$6-$AL$6)*($AN$6-$AM$6))),$AM$6)</f>
        <v>4.76657488592774</v>
      </c>
      <c r="AM981" s="0" t="n">
        <f aca="false">IFERROR(IF(AV981&lt;($AM$7-$AL$7)/($AN$7-$AL$7),$AL$7+SQRT(AV981*($AN$7-$AL$7)*($AM$7-$AL$7)),$AN$7-SQRT((1-AV981)*($AN$7-$AL$7)*($AN$7-$AM$7))),$AM$7)</f>
        <v>0.96556241000882</v>
      </c>
      <c r="AN981" s="0" t="n">
        <f aca="false">IFERROR(IF(AW981&lt;($AM$8-$AL$8)/($AN$8-$AL$8),$AL$8+SQRT(AW981*($AN$8-$AL$8)*($AM$8-$AL$8)),$AN$8-SQRT((1-AW981)*($AN$8-$AL$8)*($AN$8-$AM$8))),$AM$8)</f>
        <v>1.08987925279915</v>
      </c>
      <c r="AO981" s="0" t="n">
        <f aca="false">IFERROR(IF(AX981&lt;($AM$9-$AL$9)/($AN$9-$AL$9),$AL$9+SQRT(AX981*($AN$9-$AL$9)*($AM$9-$AL$9)),$AN$9-SQRT((1-AX981)*($AN$9-$AL$9)*($AN$9-$AM$9))),$AM$9)</f>
        <v>1.03794322409817</v>
      </c>
      <c r="AP981" s="0" t="n">
        <f aca="false">IFERROR(IF(AY981&lt;($AM$10-$AL$10)/($AN$10-$AL$10),$AL$10+SQRT(AY981*($AN$10-$AL$10)*($AM$10-$AL$10)),$AN$10-SQRT((1-AY981)*($AN$10-$AL$10)*($AN$10-$AM$10))),$AM$10)</f>
        <v>0.784327314299246</v>
      </c>
      <c r="AQ981" s="0" t="n">
        <f aca="false">IFERROR(IF(AZ981&lt;($AM$11-$AL$11)/($AN$11-$AL$11),$AL$11+SQRT(AZ981*($AN$11-$AL$11)*($AM$11-$AL$11)),$AN$11-SQRT((1-AZ981)*($AN$11-$AL$11)*($AN$11-$AM$11))),$AM$11)</f>
        <v>0.838780632699424</v>
      </c>
      <c r="AR981" s="0" t="n">
        <f aca="false">SUMPRODUCT((B24:B31&lt;=$B$6)*(C24:C31*AM981+D24:D31*AO981*$B$8*AQ981)/(1+AL981/100)^B24:B31)+C32*AM981*AP981/(1+AL981/100)^$B$6</f>
        <v>7729157.56001379</v>
      </c>
      <c r="AS981" s="0" t="n">
        <f aca="false">SUMPRODUCT((K24:K26&lt;=$B$6)*(L24:L26*AN981+M24:M26*AO981*$B$8*AQ981)/(1+AL981/100)^K24:K26)+L27*AN981*AP981/(1+AL981/100)^$B$6</f>
        <v>9060327.3586805</v>
      </c>
      <c r="AT981" s="0" t="n">
        <f aca="false">AS981-AR981</f>
        <v>1331169.7986667</v>
      </c>
      <c r="AU981" s="0" t="n">
        <f aca="true">RAND()</f>
        <v>0.750590612991567</v>
      </c>
      <c r="AV981" s="0" t="n">
        <f aca="true">RAND()</f>
        <v>0.304565684532541</v>
      </c>
      <c r="AW981" s="0" t="n">
        <f aca="true">RAND()</f>
        <v>0.772100856140814</v>
      </c>
      <c r="AX981" s="0" t="n">
        <f aca="true">RAND()</f>
        <v>0.382964506627579</v>
      </c>
      <c r="AY981" s="0" t="n">
        <f aca="true">RAND()</f>
        <v>0.32336808662649</v>
      </c>
      <c r="AZ981" s="0" t="n">
        <f aca="true">RAND()</f>
        <v>0.893911492274294</v>
      </c>
    </row>
    <row r="982" customFormat="false" ht="15" hidden="false" customHeight="false" outlineLevel="0" collapsed="false">
      <c r="AK982" s="0" t="n">
        <v>969</v>
      </c>
      <c r="AL982" s="0" t="n">
        <f aca="false">IFERROR(IF(AU982&lt;($AM$6-$AL$6)/($AN$6-$AL$6),$AL$6+SQRT(AU982*($AN$6-$AL$6)*($AM$6-$AL$6)),$AN$6-SQRT((1-AU982)*($AN$6-$AL$6)*($AN$6-$AM$6))),$AM$6)</f>
        <v>3.7803380771072</v>
      </c>
      <c r="AM982" s="0" t="n">
        <f aca="false">IFERROR(IF(AV982&lt;($AM$7-$AL$7)/($AN$7-$AL$7),$AL$7+SQRT(AV982*($AN$7-$AL$7)*($AM$7-$AL$7)),$AN$7-SQRT((1-AV982)*($AN$7-$AL$7)*($AN$7-$AM$7))),$AM$7)</f>
        <v>0.93822767040977</v>
      </c>
      <c r="AN982" s="0" t="n">
        <f aca="false">IFERROR(IF(AW982&lt;($AM$8-$AL$8)/($AN$8-$AL$8),$AL$8+SQRT(AW982*($AN$8-$AL$8)*($AM$8-$AL$8)),$AN$8-SQRT((1-AW982)*($AN$8-$AL$8)*($AN$8-$AM$8))),$AM$8)</f>
        <v>0.969390394554448</v>
      </c>
      <c r="AO982" s="0" t="n">
        <f aca="false">IFERROR(IF(AX982&lt;($AM$9-$AL$9)/($AN$9-$AL$9),$AL$9+SQRT(AX982*($AN$9-$AL$9)*($AM$9-$AL$9)),$AN$9-SQRT((1-AX982)*($AN$9-$AL$9)*($AN$9-$AM$9))),$AM$9)</f>
        <v>1.02516325922179</v>
      </c>
      <c r="AP982" s="0" t="n">
        <f aca="false">IFERROR(IF(AY982&lt;($AM$10-$AL$10)/($AN$10-$AL$10),$AL$10+SQRT(AY982*($AN$10-$AL$10)*($AM$10-$AL$10)),$AN$10-SQRT((1-AY982)*($AN$10-$AL$10)*($AN$10-$AM$10))),$AM$10)</f>
        <v>0.737730535448345</v>
      </c>
      <c r="AQ982" s="0" t="n">
        <f aca="false">IFERROR(IF(AZ982&lt;($AM$11-$AL$11)/($AN$11-$AL$11),$AL$11+SQRT(AZ982*($AN$11-$AL$11)*($AM$11-$AL$11)),$AN$11-SQRT((1-AZ982)*($AN$11-$AL$11)*($AN$11-$AM$11))),$AM$11)</f>
        <v>0.661661042783931</v>
      </c>
      <c r="AR982" s="0" t="n">
        <f aca="false">SUMPRODUCT((B24:B31&lt;=$B$6)*(C24:C31*AM982+D24:D31*AO982*$B$8*AQ982)/(1+AL982/100)^B24:B31)+C32*AM982*AP982/(1+AL982/100)^$B$6</f>
        <v>7855674.41291542</v>
      </c>
      <c r="AS982" s="0" t="n">
        <f aca="false">SUMPRODUCT((K24:K26&lt;=$B$6)*(L24:L26*AN982+M24:M26*AO982*$B$8*AQ982)/(1+AL982/100)^K24:K26)+L27*AN982*AP982/(1+AL982/100)^$B$6</f>
        <v>8024484.79116582</v>
      </c>
      <c r="AT982" s="0" t="n">
        <f aca="false">AS982-AR982</f>
        <v>168810.378250397</v>
      </c>
      <c r="AU982" s="0" t="n">
        <f aca="true">RAND()</f>
        <v>0.481688855113711</v>
      </c>
      <c r="AV982" s="0" t="n">
        <f aca="true">RAND()</f>
        <v>0.21229876518791</v>
      </c>
      <c r="AW982" s="0" t="n">
        <f aca="true">RAND()</f>
        <v>0.318812286303462</v>
      </c>
      <c r="AX982" s="0" t="n">
        <f aca="true">RAND()</f>
        <v>0.366462219219275</v>
      </c>
      <c r="AY982" s="0" t="n">
        <f aca="true">RAND()</f>
        <v>0.226063229938228</v>
      </c>
      <c r="AZ982" s="0" t="n">
        <f aca="true">RAND()</f>
        <v>0.532762245020176</v>
      </c>
    </row>
    <row r="983" customFormat="false" ht="15" hidden="false" customHeight="false" outlineLevel="0" collapsed="false">
      <c r="AK983" s="0" t="n">
        <v>970</v>
      </c>
      <c r="AL983" s="0" t="n">
        <f aca="false">IFERROR(IF(AU983&lt;($AM$6-$AL$6)/($AN$6-$AL$6),$AL$6+SQRT(AU983*($AN$6-$AL$6)*($AM$6-$AL$6)),$AN$6-SQRT((1-AU983)*($AN$6-$AL$6)*($AN$6-$AM$6))),$AM$6)</f>
        <v>4.98633778291632</v>
      </c>
      <c r="AM983" s="0" t="n">
        <f aca="false">IFERROR(IF(AV983&lt;($AM$7-$AL$7)/($AN$7-$AL$7),$AL$7+SQRT(AV983*($AN$7-$AL$7)*($AM$7-$AL$7)),$AN$7-SQRT((1-AV983)*($AN$7-$AL$7)*($AN$7-$AM$7))),$AM$7)</f>
        <v>1.1164334036908</v>
      </c>
      <c r="AN983" s="0" t="n">
        <f aca="false">IFERROR(IF(AW983&lt;($AM$8-$AL$8)/($AN$8-$AL$8),$AL$8+SQRT(AW983*($AN$8-$AL$8)*($AM$8-$AL$8)),$AN$8-SQRT((1-AW983)*($AN$8-$AL$8)*($AN$8-$AM$8))),$AM$8)</f>
        <v>0.99370857308034</v>
      </c>
      <c r="AO983" s="0" t="n">
        <f aca="false">IFERROR(IF(AX983&lt;($AM$9-$AL$9)/($AN$9-$AL$9),$AL$9+SQRT(AX983*($AN$9-$AL$9)*($AM$9-$AL$9)),$AN$9-SQRT((1-AX983)*($AN$9-$AL$9)*($AN$9-$AM$9))),$AM$9)</f>
        <v>0.838157293990769</v>
      </c>
      <c r="AP983" s="0" t="n">
        <f aca="false">IFERROR(IF(AY983&lt;($AM$10-$AL$10)/($AN$10-$AL$10),$AL$10+SQRT(AY983*($AN$10-$AL$10)*($AM$10-$AL$10)),$AN$10-SQRT((1-AY983)*($AN$10-$AL$10)*($AN$10-$AM$10))),$AM$10)</f>
        <v>0.819640815989289</v>
      </c>
      <c r="AQ983" s="0" t="n">
        <f aca="false">IFERROR(IF(AZ983&lt;($AM$11-$AL$11)/($AN$11-$AL$11),$AL$11+SQRT(AZ983*($AN$11-$AL$11)*($AM$11-$AL$11)),$AN$11-SQRT((1-AZ983)*($AN$11-$AL$11)*($AN$11-$AM$11))),$AM$11)</f>
        <v>0.556339405859593</v>
      </c>
      <c r="AR983" s="0" t="n">
        <f aca="false">SUMPRODUCT((B24:B31&lt;=$B$6)*(C24:C31*AM983+D24:D31*AO983*$B$8*AQ983)/(1+AL983/100)^B24:B31)+C32*AM983*AP983/(1+AL983/100)^$B$6</f>
        <v>8714559.21219513</v>
      </c>
      <c r="AS983" s="0" t="n">
        <f aca="false">SUMPRODUCT((K24:K26&lt;=$B$6)*(L24:L26*AN983+M24:M26*AO983*$B$8*AQ983)/(1+AL983/100)^K24:K26)+L27*AN983*AP983/(1+AL983/100)^$B$6</f>
        <v>8229494.87934953</v>
      </c>
      <c r="AT983" s="0" t="n">
        <f aca="false">AS983-AR983</f>
        <v>-485064.332845599</v>
      </c>
      <c r="AU983" s="0" t="n">
        <f aca="true">RAND()</f>
        <v>0.797258223774482</v>
      </c>
      <c r="AV983" s="0" t="n">
        <f aca="true">RAND()</f>
        <v>0.841421905336671</v>
      </c>
      <c r="AW983" s="0" t="n">
        <f aca="true">RAND()</f>
        <v>0.416922347609125</v>
      </c>
      <c r="AX983" s="0" t="n">
        <f aca="true">RAND()</f>
        <v>0.152467140638879</v>
      </c>
      <c r="AY983" s="0" t="n">
        <f aca="true">RAND()</f>
        <v>0.408681004985195</v>
      </c>
      <c r="AZ983" s="0" t="n">
        <f aca="true">RAND()</f>
        <v>0.268203636720201</v>
      </c>
    </row>
    <row r="984" customFormat="false" ht="15" hidden="false" customHeight="false" outlineLevel="0" collapsed="false">
      <c r="AK984" s="0" t="n">
        <v>971</v>
      </c>
      <c r="AL984" s="0" t="n">
        <f aca="false">IFERROR(IF(AU984&lt;($AM$6-$AL$6)/($AN$6-$AL$6),$AL$6+SQRT(AU984*($AN$6-$AL$6)*($AM$6-$AL$6)),$AN$6-SQRT((1-AU984)*($AN$6-$AL$6)*($AN$6-$AM$6))),$AM$6)</f>
        <v>2.57830889044213</v>
      </c>
      <c r="AM984" s="0" t="n">
        <f aca="false">IFERROR(IF(AV984&lt;($AM$7-$AL$7)/($AN$7-$AL$7),$AL$7+SQRT(AV984*($AN$7-$AL$7)*($AM$7-$AL$7)),$AN$7-SQRT((1-AV984)*($AN$7-$AL$7)*($AN$7-$AM$7))),$AM$7)</f>
        <v>1.17515652798839</v>
      </c>
      <c r="AN984" s="0" t="n">
        <f aca="false">IFERROR(IF(AW984&lt;($AM$8-$AL$8)/($AN$8-$AL$8),$AL$8+SQRT(AW984*($AN$8-$AL$8)*($AM$8-$AL$8)),$AN$8-SQRT((1-AW984)*($AN$8-$AL$8)*($AN$8-$AM$8))),$AM$8)</f>
        <v>1.10440675900515</v>
      </c>
      <c r="AO984" s="0" t="n">
        <f aca="false">IFERROR(IF(AX984&lt;($AM$9-$AL$9)/($AN$9-$AL$9),$AL$9+SQRT(AX984*($AN$9-$AL$9)*($AM$9-$AL$9)),$AN$9-SQRT((1-AX984)*($AN$9-$AL$9)*($AN$9-$AM$9))),$AM$9)</f>
        <v>0.90197642877914</v>
      </c>
      <c r="AP984" s="0" t="n">
        <f aca="false">IFERROR(IF(AY984&lt;($AM$10-$AL$10)/($AN$10-$AL$10),$AL$10+SQRT(AY984*($AN$10-$AL$10)*($AM$10-$AL$10)),$AN$10-SQRT((1-AY984)*($AN$10-$AL$10)*($AN$10-$AM$10))),$AM$10)</f>
        <v>0.660933567174694</v>
      </c>
      <c r="AQ984" s="0" t="n">
        <f aca="false">IFERROR(IF(AZ984&lt;($AM$11-$AL$11)/($AN$11-$AL$11),$AL$11+SQRT(AZ984*($AN$11-$AL$11)*($AM$11-$AL$11)),$AN$11-SQRT((1-AZ984)*($AN$11-$AL$11)*($AN$11-$AM$11))),$AM$11)</f>
        <v>0.553301310269791</v>
      </c>
      <c r="AR984" s="0" t="n">
        <f aca="false">SUMPRODUCT((B24:B31&lt;=$B$6)*(C24:C31*AM984+D24:D31*AO984*$B$8*AQ984)/(1+AL984/100)^B24:B31)+C32*AM984*AP984/(1+AL984/100)^$B$6</f>
        <v>10452919.5992184</v>
      </c>
      <c r="AS984" s="0" t="n">
        <f aca="false">SUMPRODUCT((K24:K26&lt;=$B$6)*(L24:L26*AN984+M24:M26*AO984*$B$8*AQ984)/(1+AL984/100)^K24:K26)+L27*AN984*AP984/(1+AL984/100)^$B$6</f>
        <v>9084338.08567578</v>
      </c>
      <c r="AT984" s="0" t="n">
        <f aca="false">AS984-AR984</f>
        <v>-1368581.51354261</v>
      </c>
      <c r="AU984" s="0" t="n">
        <f aca="true">RAND()</f>
        <v>0.0668882345528812</v>
      </c>
      <c r="AV984" s="0" t="n">
        <f aca="true">RAND()</f>
        <v>0.950208486197759</v>
      </c>
      <c r="AW984" s="0" t="n">
        <f aca="true">RAND()</f>
        <v>0.81157873934769</v>
      </c>
      <c r="AX984" s="0" t="n">
        <f aca="true">RAND()</f>
        <v>0.215446732392041</v>
      </c>
      <c r="AY984" s="0" t="n">
        <f aca="true">RAND()</f>
        <v>0.103598452174287</v>
      </c>
      <c r="AZ984" s="0" t="n">
        <f aca="true">RAND()</f>
        <v>0.261883892997522</v>
      </c>
    </row>
    <row r="985" customFormat="false" ht="15" hidden="false" customHeight="false" outlineLevel="0" collapsed="false">
      <c r="AK985" s="0" t="n">
        <v>972</v>
      </c>
      <c r="AL985" s="0" t="n">
        <f aca="false">IFERROR(IF(AU985&lt;($AM$6-$AL$6)/($AN$6-$AL$6),$AL$6+SQRT(AU985*($AN$6-$AL$6)*($AM$6-$AL$6)),$AN$6-SQRT((1-AU985)*($AN$6-$AL$6)*($AN$6-$AM$6))),$AM$6)</f>
        <v>4.71472815128155</v>
      </c>
      <c r="AM985" s="0" t="n">
        <f aca="false">IFERROR(IF(AV985&lt;($AM$7-$AL$7)/($AN$7-$AL$7),$AL$7+SQRT(AV985*($AN$7-$AL$7)*($AM$7-$AL$7)),$AN$7-SQRT((1-AV985)*($AN$7-$AL$7)*($AN$7-$AM$7))),$AM$7)</f>
        <v>1.21133664463817</v>
      </c>
      <c r="AN985" s="0" t="n">
        <f aca="false">IFERROR(IF(AW985&lt;($AM$8-$AL$8)/($AN$8-$AL$8),$AL$8+SQRT(AW985*($AN$8-$AL$8)*($AM$8-$AL$8)),$AN$8-SQRT((1-AW985)*($AN$8-$AL$8)*($AN$8-$AM$8))),$AM$8)</f>
        <v>1.07408071425783</v>
      </c>
      <c r="AO985" s="0" t="n">
        <f aca="false">IFERROR(IF(AX985&lt;($AM$9-$AL$9)/($AN$9-$AL$9),$AL$9+SQRT(AX985*($AN$9-$AL$9)*($AM$9-$AL$9)),$AN$9-SQRT((1-AX985)*($AN$9-$AL$9)*($AN$9-$AM$9))),$AM$9)</f>
        <v>1.05097478286214</v>
      </c>
      <c r="AP985" s="0" t="n">
        <f aca="false">IFERROR(IF(AY985&lt;($AM$10-$AL$10)/($AN$10-$AL$10),$AL$10+SQRT(AY985*($AN$10-$AL$10)*($AM$10-$AL$10)),$AN$10-SQRT((1-AY985)*($AN$10-$AL$10)*($AN$10-$AM$10))),$AM$10)</f>
        <v>0.95956640874426</v>
      </c>
      <c r="AQ985" s="0" t="n">
        <f aca="false">IFERROR(IF(AZ985&lt;($AM$11-$AL$11)/($AN$11-$AL$11),$AL$11+SQRT(AZ985*($AN$11-$AL$11)*($AM$11-$AL$11)),$AN$11-SQRT((1-AZ985)*($AN$11-$AL$11)*($AN$11-$AM$11))),$AM$11)</f>
        <v>0.791610001571788</v>
      </c>
      <c r="AR985" s="0" t="n">
        <f aca="false">SUMPRODUCT((B24:B31&lt;=$B$6)*(C24:C31*AM985+D24:D31*AO985*$B$8*AQ985)/(1+AL985/100)^B24:B31)+C32*AM985*AP985/(1+AL985/100)^$B$6</f>
        <v>9641534.04225886</v>
      </c>
      <c r="AS985" s="0" t="n">
        <f aca="false">SUMPRODUCT((K24:K26&lt;=$B$6)*(L24:L26*AN985+M24:M26*AO985*$B$8*AQ985)/(1+AL985/100)^K24:K26)+L27*AN985*AP985/(1+AL985/100)^$B$6</f>
        <v>8824860.92424409</v>
      </c>
      <c r="AT985" s="0" t="n">
        <f aca="false">AS985-AR985</f>
        <v>-816673.11801477</v>
      </c>
      <c r="AU985" s="0" t="n">
        <f aca="true">RAND()</f>
        <v>0.738876628872749</v>
      </c>
      <c r="AV985" s="0" t="n">
        <f aca="true">RAND()</f>
        <v>0.986712399574797</v>
      </c>
      <c r="AW985" s="0" t="n">
        <f aca="true">RAND()</f>
        <v>0.724910265813012</v>
      </c>
      <c r="AX985" s="0" t="n">
        <f aca="true">RAND()</f>
        <v>0.399567424824287</v>
      </c>
      <c r="AY985" s="0" t="n">
        <f aca="true">RAND()</f>
        <v>0.844805136184386</v>
      </c>
      <c r="AZ985" s="0" t="n">
        <f aca="true">RAND()</f>
        <v>0.822749422673836</v>
      </c>
    </row>
    <row r="986" customFormat="false" ht="15" hidden="false" customHeight="false" outlineLevel="0" collapsed="false">
      <c r="AK986" s="0" t="n">
        <v>973</v>
      </c>
      <c r="AL986" s="0" t="n">
        <f aca="false">IFERROR(IF(AU986&lt;($AM$6-$AL$6)/($AN$6-$AL$6),$AL$6+SQRT(AU986*($AN$6-$AL$6)*($AM$6-$AL$6)),$AN$6-SQRT((1-AU986)*($AN$6-$AL$6)*($AN$6-$AM$6))),$AM$6)</f>
        <v>3.03931220521584</v>
      </c>
      <c r="AM986" s="0" t="n">
        <f aca="false">IFERROR(IF(AV986&lt;($AM$7-$AL$7)/($AN$7-$AL$7),$AL$7+SQRT(AV986*($AN$7-$AL$7)*($AM$7-$AL$7)),$AN$7-SQRT((1-AV986)*($AN$7-$AL$7)*($AN$7-$AM$7))),$AM$7)</f>
        <v>1.02927246466774</v>
      </c>
      <c r="AN986" s="0" t="n">
        <f aca="false">IFERROR(IF(AW986&lt;($AM$8-$AL$8)/($AN$8-$AL$8),$AL$8+SQRT(AW986*($AN$8-$AL$8)*($AM$8-$AL$8)),$AN$8-SQRT((1-AW986)*($AN$8-$AL$8)*($AN$8-$AM$8))),$AM$8)</f>
        <v>0.935793424530823</v>
      </c>
      <c r="AO986" s="0" t="n">
        <f aca="false">IFERROR(IF(AX986&lt;($AM$9-$AL$9)/($AN$9-$AL$9),$AL$9+SQRT(AX986*($AN$9-$AL$9)*($AM$9-$AL$9)),$AN$9-SQRT((1-AX986)*($AN$9-$AL$9)*($AN$9-$AM$9))),$AM$9)</f>
        <v>0.904786559536216</v>
      </c>
      <c r="AP986" s="0" t="n">
        <f aca="false">IFERROR(IF(AY986&lt;($AM$10-$AL$10)/($AN$10-$AL$10),$AL$10+SQRT(AY986*($AN$10-$AL$10)*($AM$10-$AL$10)),$AN$10-SQRT((1-AY986)*($AN$10-$AL$10)*($AN$10-$AM$10))),$AM$10)</f>
        <v>0.799621483765164</v>
      </c>
      <c r="AQ986" s="0" t="n">
        <f aca="false">IFERROR(IF(AZ986&lt;($AM$11-$AL$11)/($AN$11-$AL$11),$AL$11+SQRT(AZ986*($AN$11-$AL$11)*($AM$11-$AL$11)),$AN$11-SQRT((1-AZ986)*($AN$11-$AL$11)*($AN$11-$AM$11))),$AM$11)</f>
        <v>0.657109963564918</v>
      </c>
      <c r="AR986" s="0" t="n">
        <f aca="false">SUMPRODUCT((B24:B31&lt;=$B$6)*(C24:C31*AM986+D24:D31*AO986*$B$8*AQ986)/(1+AL986/100)^B24:B31)+C32*AM986*AP986/(1+AL986/100)^$B$6</f>
        <v>8934662.73541561</v>
      </c>
      <c r="AS986" s="0" t="n">
        <f aca="false">SUMPRODUCT((K24:K26&lt;=$B$6)*(L24:L26*AN986+M24:M26*AO986*$B$8*AQ986)/(1+AL986/100)^K24:K26)+L27*AN986*AP986/(1+AL986/100)^$B$6</f>
        <v>7639445.94995006</v>
      </c>
      <c r="AT986" s="0" t="n">
        <f aca="false">AS986-AR986</f>
        <v>-1295216.78546554</v>
      </c>
      <c r="AU986" s="0" t="n">
        <f aca="true">RAND()</f>
        <v>0.215647609612391</v>
      </c>
      <c r="AV986" s="0" t="n">
        <f aca="true">RAND()</f>
        <v>0.566927601299062</v>
      </c>
      <c r="AW986" s="0" t="n">
        <f aca="true">RAND()</f>
        <v>0.204887268286759</v>
      </c>
      <c r="AX986" s="0" t="n">
        <f aca="true">RAND()</f>
        <v>0.218469545041555</v>
      </c>
      <c r="AY986" s="0" t="n">
        <f aca="true">RAND()</f>
        <v>0.359092134134553</v>
      </c>
      <c r="AZ986" s="0" t="n">
        <f aca="true">RAND()</f>
        <v>0.520107848626726</v>
      </c>
    </row>
    <row r="987" customFormat="false" ht="15" hidden="false" customHeight="false" outlineLevel="0" collapsed="false">
      <c r="AK987" s="0" t="n">
        <v>974</v>
      </c>
      <c r="AL987" s="0" t="n">
        <f aca="false">IFERROR(IF(AU987&lt;($AM$6-$AL$6)/($AN$6-$AL$6),$AL$6+SQRT(AU987*($AN$6-$AL$6)*($AM$6-$AL$6)),$AN$6-SQRT((1-AU987)*($AN$6-$AL$6)*($AN$6-$AM$6))),$AM$6)</f>
        <v>2.90532564966607</v>
      </c>
      <c r="AM987" s="0" t="n">
        <f aca="false">IFERROR(IF(AV987&lt;($AM$7-$AL$7)/($AN$7-$AL$7),$AL$7+SQRT(AV987*($AN$7-$AL$7)*($AM$7-$AL$7)),$AN$7-SQRT((1-AV987)*($AN$7-$AL$7)*($AN$7-$AM$7))),$AM$7)</f>
        <v>1.15018778675055</v>
      </c>
      <c r="AN987" s="0" t="n">
        <f aca="false">IFERROR(IF(AW987&lt;($AM$8-$AL$8)/($AN$8-$AL$8),$AL$8+SQRT(AW987*($AN$8-$AL$8)*($AM$8-$AL$8)),$AN$8-SQRT((1-AW987)*($AN$8-$AL$8)*($AN$8-$AM$8))),$AM$8)</f>
        <v>1.05930371192611</v>
      </c>
      <c r="AO987" s="0" t="n">
        <f aca="false">IFERROR(IF(AX987&lt;($AM$9-$AL$9)/($AN$9-$AL$9),$AL$9+SQRT(AX987*($AN$9-$AL$9)*($AM$9-$AL$9)),$AN$9-SQRT((1-AX987)*($AN$9-$AL$9)*($AN$9-$AM$9))),$AM$9)</f>
        <v>1.15000061232397</v>
      </c>
      <c r="AP987" s="0" t="n">
        <f aca="false">IFERROR(IF(AY987&lt;($AM$10-$AL$10)/($AN$10-$AL$10),$AL$10+SQRT(AY987*($AN$10-$AL$10)*($AM$10-$AL$10)),$AN$10-SQRT((1-AY987)*($AN$10-$AL$10)*($AN$10-$AM$10))),$AM$10)</f>
        <v>0.903570681546246</v>
      </c>
      <c r="AQ987" s="0" t="n">
        <f aca="false">IFERROR(IF(AZ987&lt;($AM$11-$AL$11)/($AN$11-$AL$11),$AL$11+SQRT(AZ987*($AN$11-$AL$11)*($AM$11-$AL$11)),$AN$11-SQRT((1-AZ987)*($AN$11-$AL$11)*($AN$11-$AM$11))),$AM$11)</f>
        <v>0.563054949347875</v>
      </c>
      <c r="AR987" s="0" t="n">
        <f aca="false">SUMPRODUCT((B24:B31&lt;=$B$6)*(C24:C31*AM987+D24:D31*AO987*$B$8*AQ987)/(1+AL987/100)^B24:B31)+C32*AM987*AP987/(1+AL987/100)^$B$6</f>
        <v>10044279.2251907</v>
      </c>
      <c r="AS987" s="0" t="n">
        <f aca="false">SUMPRODUCT((K24:K26&lt;=$B$6)*(L24:L26*AN987+M24:M26*AO987*$B$8*AQ987)/(1+AL987/100)^K24:K26)+L27*AN987*AP987/(1+AL987/100)^$B$6</f>
        <v>8532054.80135631</v>
      </c>
      <c r="AT987" s="0" t="n">
        <f aca="false">AS987-AR987</f>
        <v>-1512224.42383434</v>
      </c>
      <c r="AU987" s="0" t="n">
        <f aca="true">RAND()</f>
        <v>0.163922906388659</v>
      </c>
      <c r="AV987" s="0" t="n">
        <f aca="true">RAND()</f>
        <v>0.91144464076663</v>
      </c>
      <c r="AW987" s="0" t="n">
        <f aca="true">RAND()</f>
        <v>0.676754895243005</v>
      </c>
      <c r="AX987" s="0" t="n">
        <f aca="true">RAND()</f>
        <v>0.518334027300248</v>
      </c>
      <c r="AY987" s="0" t="n">
        <f aca="true">RAND()</f>
        <v>0.651477180014806</v>
      </c>
      <c r="AZ987" s="0" t="n">
        <f aca="true">RAND()</f>
        <v>0.282440434189442</v>
      </c>
    </row>
    <row r="988" customFormat="false" ht="15" hidden="false" customHeight="false" outlineLevel="0" collapsed="false">
      <c r="AK988" s="0" t="n">
        <v>975</v>
      </c>
      <c r="AL988" s="0" t="n">
        <f aca="false">IFERROR(IF(AU988&lt;($AM$6-$AL$6)/($AN$6-$AL$6),$AL$6+SQRT(AU988*($AN$6-$AL$6)*($AM$6-$AL$6)),$AN$6-SQRT((1-AU988)*($AN$6-$AL$6)*($AN$6-$AM$6))),$AM$6)</f>
        <v>5.27250053905206</v>
      </c>
      <c r="AM988" s="0" t="n">
        <f aca="false">IFERROR(IF(AV988&lt;($AM$7-$AL$7)/($AN$7-$AL$7),$AL$7+SQRT(AV988*($AN$7-$AL$7)*($AM$7-$AL$7)),$AN$7-SQRT((1-AV988)*($AN$7-$AL$7)*($AN$7-$AM$7))),$AM$7)</f>
        <v>1.00476010786925</v>
      </c>
      <c r="AN988" s="0" t="n">
        <f aca="false">IFERROR(IF(AW988&lt;($AM$8-$AL$8)/($AN$8-$AL$8),$AL$8+SQRT(AW988*($AN$8-$AL$8)*($AM$8-$AL$8)),$AN$8-SQRT((1-AW988)*($AN$8-$AL$8)*($AN$8-$AM$8))),$AM$8)</f>
        <v>1.08344500039027</v>
      </c>
      <c r="AO988" s="0" t="n">
        <f aca="false">IFERROR(IF(AX988&lt;($AM$9-$AL$9)/($AN$9-$AL$9),$AL$9+SQRT(AX988*($AN$9-$AL$9)*($AM$9-$AL$9)),$AN$9-SQRT((1-AX988)*($AN$9-$AL$9)*($AN$9-$AM$9))),$AM$9)</f>
        <v>1.03623053280032</v>
      </c>
      <c r="AP988" s="0" t="n">
        <f aca="false">IFERROR(IF(AY988&lt;($AM$10-$AL$10)/($AN$10-$AL$10),$AL$10+SQRT(AY988*($AN$10-$AL$10)*($AM$10-$AL$10)),$AN$10-SQRT((1-AY988)*($AN$10-$AL$10)*($AN$10-$AM$10))),$AM$10)</f>
        <v>0.727589301933335</v>
      </c>
      <c r="AQ988" s="0" t="n">
        <f aca="false">IFERROR(IF(AZ988&lt;($AM$11-$AL$11)/($AN$11-$AL$11),$AL$11+SQRT(AZ988*($AN$11-$AL$11)*($AM$11-$AL$11)),$AN$11-SQRT((1-AZ988)*($AN$11-$AL$11)*($AN$11-$AM$11))),$AM$11)</f>
        <v>0.529239543769606</v>
      </c>
      <c r="AR988" s="0" t="n">
        <f aca="false">SUMPRODUCT((B24:B31&lt;=$B$6)*(C24:C31*AM988+D24:D31*AO988*$B$8*AQ988)/(1+AL988/100)^B24:B31)+C32*AM988*AP988/(1+AL988/100)^$B$6</f>
        <v>7779365.98187523</v>
      </c>
      <c r="AS988" s="0" t="n">
        <f aca="false">SUMPRODUCT((K24:K26&lt;=$B$6)*(L24:L26*AN988+M24:M26*AO988*$B$8*AQ988)/(1+AL988/100)^K24:K26)+L27*AN988*AP988/(1+AL988/100)^$B$6</f>
        <v>9036511.20880687</v>
      </c>
      <c r="AT988" s="0" t="n">
        <f aca="false">AS988-AR988</f>
        <v>1257145.22693164</v>
      </c>
      <c r="AU988" s="0" t="n">
        <f aca="true">RAND()</f>
        <v>0.850787280621229</v>
      </c>
      <c r="AV988" s="0" t="n">
        <f aca="true">RAND()</f>
        <v>0.465399069401743</v>
      </c>
      <c r="AW988" s="0" t="n">
        <f aca="true">RAND()</f>
        <v>0.7534171742667</v>
      </c>
      <c r="AX988" s="0" t="n">
        <f aca="true">RAND()</f>
        <v>0.380765609395766</v>
      </c>
      <c r="AY988" s="0" t="n">
        <f aca="true">RAND()</f>
        <v>0.207187561418012</v>
      </c>
      <c r="AZ988" s="0" t="n">
        <f aca="true">RAND()</f>
        <v>0.214492932357948</v>
      </c>
    </row>
    <row r="989" customFormat="false" ht="15" hidden="false" customHeight="false" outlineLevel="0" collapsed="false">
      <c r="AK989" s="0" t="n">
        <v>976</v>
      </c>
      <c r="AL989" s="0" t="n">
        <f aca="false">IFERROR(IF(AU989&lt;($AM$6-$AL$6)/($AN$6-$AL$6),$AL$6+SQRT(AU989*($AN$6-$AL$6)*($AM$6-$AL$6)),$AN$6-SQRT((1-AU989)*($AN$6-$AL$6)*($AN$6-$AM$6))),$AM$6)</f>
        <v>3.5165616789091</v>
      </c>
      <c r="AM989" s="0" t="n">
        <f aca="false">IFERROR(IF(AV989&lt;($AM$7-$AL$7)/($AN$7-$AL$7),$AL$7+SQRT(AV989*($AN$7-$AL$7)*($AM$7-$AL$7)),$AN$7-SQRT((1-AV989)*($AN$7-$AL$7)*($AN$7-$AM$7))),$AM$7)</f>
        <v>1.02131593481751</v>
      </c>
      <c r="AN989" s="0" t="n">
        <f aca="false">IFERROR(IF(AW989&lt;($AM$8-$AL$8)/($AN$8-$AL$8),$AL$8+SQRT(AW989*($AN$8-$AL$8)*($AM$8-$AL$8)),$AN$8-SQRT((1-AW989)*($AN$8-$AL$8)*($AN$8-$AM$8))),$AM$8)</f>
        <v>1.02942507363768</v>
      </c>
      <c r="AO989" s="0" t="n">
        <f aca="false">IFERROR(IF(AX989&lt;($AM$9-$AL$9)/($AN$9-$AL$9),$AL$9+SQRT(AX989*($AN$9-$AL$9)*($AM$9-$AL$9)),$AN$9-SQRT((1-AX989)*($AN$9-$AL$9)*($AN$9-$AM$9))),$AM$9)</f>
        <v>0.97325970091812</v>
      </c>
      <c r="AP989" s="0" t="n">
        <f aca="false">IFERROR(IF(AY989&lt;($AM$10-$AL$10)/($AN$10-$AL$10),$AL$10+SQRT(AY989*($AN$10-$AL$10)*($AM$10-$AL$10)),$AN$10-SQRT((1-AY989)*($AN$10-$AL$10)*($AN$10-$AM$10))),$AM$10)</f>
        <v>0.866059783975431</v>
      </c>
      <c r="AQ989" s="0" t="n">
        <f aca="false">IFERROR(IF(AZ989&lt;($AM$11-$AL$11)/($AN$11-$AL$11),$AL$11+SQRT(AZ989*($AN$11-$AL$11)*($AM$11-$AL$11)),$AN$11-SQRT((1-AZ989)*($AN$11-$AL$11)*($AN$11-$AM$11))),$AM$11)</f>
        <v>0.699178314981376</v>
      </c>
      <c r="AR989" s="0" t="n">
        <f aca="false">SUMPRODUCT((B24:B31&lt;=$B$6)*(C24:C31*AM989+D24:D31*AO989*$B$8*AQ989)/(1+AL989/100)^B24:B31)+C32*AM989*AP989/(1+AL989/100)^$B$6</f>
        <v>8646271.24833688</v>
      </c>
      <c r="AS989" s="0" t="n">
        <f aca="false">SUMPRODUCT((K24:K26&lt;=$B$6)*(L24:L26*AN989+M24:M26*AO989*$B$8*AQ989)/(1+AL989/100)^K24:K26)+L27*AN989*AP989/(1+AL989/100)^$B$6</f>
        <v>8400844.2974058</v>
      </c>
      <c r="AT989" s="0" t="n">
        <f aca="false">AS989-AR989</f>
        <v>-245426.950931076</v>
      </c>
      <c r="AU989" s="0" t="n">
        <f aca="true">RAND()</f>
        <v>0.393282873157772</v>
      </c>
      <c r="AV989" s="0" t="n">
        <f aca="true">RAND()</f>
        <v>0.535143096280989</v>
      </c>
      <c r="AW989" s="0" t="n">
        <f aca="true">RAND()</f>
        <v>0.567526238757823</v>
      </c>
      <c r="AX989" s="0" t="n">
        <f aca="true">RAND()</f>
        <v>0.298632992684144</v>
      </c>
      <c r="AY989" s="0" t="n">
        <f aca="true">RAND()</f>
        <v>0.535999061776557</v>
      </c>
      <c r="AZ989" s="0" t="n">
        <f aca="true">RAND()</f>
        <v>0.630638015602269</v>
      </c>
    </row>
    <row r="990" customFormat="false" ht="15" hidden="false" customHeight="false" outlineLevel="0" collapsed="false">
      <c r="AK990" s="0" t="n">
        <v>977</v>
      </c>
      <c r="AL990" s="0" t="n">
        <f aca="false">IFERROR(IF(AU990&lt;($AM$6-$AL$6)/($AN$6-$AL$6),$AL$6+SQRT(AU990*($AN$6-$AL$6)*($AM$6-$AL$6)),$AN$6-SQRT((1-AU990)*($AN$6-$AL$6)*($AN$6-$AM$6))),$AM$6)</f>
        <v>3.41595154827011</v>
      </c>
      <c r="AM990" s="0" t="n">
        <f aca="false">IFERROR(IF(AV990&lt;($AM$7-$AL$7)/($AN$7-$AL$7),$AL$7+SQRT(AV990*($AN$7-$AL$7)*($AM$7-$AL$7)),$AN$7-SQRT((1-AV990)*($AN$7-$AL$7)*($AN$7-$AM$7))),$AM$7)</f>
        <v>0.990738465446263</v>
      </c>
      <c r="AN990" s="0" t="n">
        <f aca="false">IFERROR(IF(AW990&lt;($AM$8-$AL$8)/($AN$8-$AL$8),$AL$8+SQRT(AW990*($AN$8-$AL$8)*($AM$8-$AL$8)),$AN$8-SQRT((1-AW990)*($AN$8-$AL$8)*($AN$8-$AM$8))),$AM$8)</f>
        <v>1.12212023620442</v>
      </c>
      <c r="AO990" s="0" t="n">
        <f aca="false">IFERROR(IF(AX990&lt;($AM$9-$AL$9)/($AN$9-$AL$9),$AL$9+SQRT(AX990*($AN$9-$AL$9)*($AM$9-$AL$9)),$AN$9-SQRT((1-AX990)*($AN$9-$AL$9)*($AN$9-$AM$9))),$AM$9)</f>
        <v>1.42681675288357</v>
      </c>
      <c r="AP990" s="0" t="n">
        <f aca="false">IFERROR(IF(AY990&lt;($AM$10-$AL$10)/($AN$10-$AL$10),$AL$10+SQRT(AY990*($AN$10-$AL$10)*($AM$10-$AL$10)),$AN$10-SQRT((1-AY990)*($AN$10-$AL$10)*($AN$10-$AM$10))),$AM$10)</f>
        <v>0.906519532304351</v>
      </c>
      <c r="AQ990" s="0" t="n">
        <f aca="false">IFERROR(IF(AZ990&lt;($AM$11-$AL$11)/($AN$11-$AL$11),$AL$11+SQRT(AZ990*($AN$11-$AL$11)*($AM$11-$AL$11)),$AN$11-SQRT((1-AZ990)*($AN$11-$AL$11)*($AN$11-$AM$11))),$AM$11)</f>
        <v>0.711628315277565</v>
      </c>
      <c r="AR990" s="0" t="n">
        <f aca="false">SUMPRODUCT((B24:B31&lt;=$B$6)*(C24:C31*AM990+D24:D31*AO990*$B$8*AQ990)/(1+AL990/100)^B24:B31)+C32*AM990*AP990/(1+AL990/100)^$B$6</f>
        <v>8535110.85278918</v>
      </c>
      <c r="AS990" s="0" t="n">
        <f aca="false">SUMPRODUCT((K24:K26&lt;=$B$6)*(L24:L26*AN990+M24:M26*AO990*$B$8*AQ990)/(1+AL990/100)^K24:K26)+L27*AN990*AP990/(1+AL990/100)^$B$6</f>
        <v>9140252.46424988</v>
      </c>
      <c r="AT990" s="0" t="n">
        <f aca="false">AS990-AR990</f>
        <v>605141.611460693</v>
      </c>
      <c r="AU990" s="0" t="n">
        <f aca="true">RAND()</f>
        <v>0.357729834782629</v>
      </c>
      <c r="AV990" s="0" t="n">
        <f aca="true">RAND()</f>
        <v>0.404235135564392</v>
      </c>
      <c r="AW990" s="0" t="n">
        <f aca="true">RAND()</f>
        <v>0.854637920102999</v>
      </c>
      <c r="AX990" s="0" t="n">
        <f aca="true">RAND()</f>
        <v>0.780973976816708</v>
      </c>
      <c r="AY990" s="0" t="n">
        <f aca="true">RAND()</f>
        <v>0.661032520579791</v>
      </c>
      <c r="AZ990" s="0" t="n">
        <f aca="true">RAND()</f>
        <v>0.660578658980997</v>
      </c>
    </row>
    <row r="991" customFormat="false" ht="15" hidden="false" customHeight="false" outlineLevel="0" collapsed="false">
      <c r="AK991" s="0" t="n">
        <v>978</v>
      </c>
      <c r="AL991" s="0" t="n">
        <f aca="false">IFERROR(IF(AU991&lt;($AM$6-$AL$6)/($AN$6-$AL$6),$AL$6+SQRT(AU991*($AN$6-$AL$6)*($AM$6-$AL$6)),$AN$6-SQRT((1-AU991)*($AN$6-$AL$6)*($AN$6-$AM$6))),$AM$6)</f>
        <v>3.43348214542349</v>
      </c>
      <c r="AM991" s="0" t="n">
        <f aca="false">IFERROR(IF(AV991&lt;($AM$7-$AL$7)/($AN$7-$AL$7),$AL$7+SQRT(AV991*($AN$7-$AL$7)*($AM$7-$AL$7)),$AN$7-SQRT((1-AV991)*($AN$7-$AL$7)*($AN$7-$AM$7))),$AM$7)</f>
        <v>0.805049775328378</v>
      </c>
      <c r="AN991" s="0" t="n">
        <f aca="false">IFERROR(IF(AW991&lt;($AM$8-$AL$8)/($AN$8-$AL$8),$AL$8+SQRT(AW991*($AN$8-$AL$8)*($AM$8-$AL$8)),$AN$8-SQRT((1-AW991)*($AN$8-$AL$8)*($AN$8-$AM$8))),$AM$8)</f>
        <v>1.09193018490678</v>
      </c>
      <c r="AO991" s="0" t="n">
        <f aca="false">IFERROR(IF(AX991&lt;($AM$9-$AL$9)/($AN$9-$AL$9),$AL$9+SQRT(AX991*($AN$9-$AL$9)*($AM$9-$AL$9)),$AN$9-SQRT((1-AX991)*($AN$9-$AL$9)*($AN$9-$AM$9))),$AM$9)</f>
        <v>0.986764583078363</v>
      </c>
      <c r="AP991" s="0" t="n">
        <f aca="false">IFERROR(IF(AY991&lt;($AM$10-$AL$10)/($AN$10-$AL$10),$AL$10+SQRT(AY991*($AN$10-$AL$10)*($AM$10-$AL$10)),$AN$10-SQRT((1-AY991)*($AN$10-$AL$10)*($AN$10-$AM$10))),$AM$10)</f>
        <v>0.677043468591648</v>
      </c>
      <c r="AQ991" s="0" t="n">
        <f aca="false">IFERROR(IF(AZ991&lt;($AM$11-$AL$11)/($AN$11-$AL$11),$AL$11+SQRT(AZ991*($AN$11-$AL$11)*($AM$11-$AL$11)),$AN$11-SQRT((1-AZ991)*($AN$11-$AL$11)*($AN$11-$AM$11))),$AM$11)</f>
        <v>0.901672616533885</v>
      </c>
      <c r="AR991" s="0" t="n">
        <f aca="false">SUMPRODUCT((B24:B31&lt;=$B$6)*(C24:C31*AM991+D24:D31*AO991*$B$8*AQ991)/(1+AL991/100)^B24:B31)+C32*AM991*AP991/(1+AL991/100)^$B$6</f>
        <v>6966794.41644017</v>
      </c>
      <c r="AS991" s="0" t="n">
        <f aca="false">SUMPRODUCT((K24:K26&lt;=$B$6)*(L24:L26*AN991+M24:M26*AO991*$B$8*AQ991)/(1+AL991/100)^K24:K26)+L27*AN991*AP991/(1+AL991/100)^$B$6</f>
        <v>9077288.97853477</v>
      </c>
      <c r="AT991" s="0" t="n">
        <f aca="false">AS991-AR991</f>
        <v>2110494.5620946</v>
      </c>
      <c r="AU991" s="0" t="n">
        <f aca="true">RAND()</f>
        <v>0.363997519649349</v>
      </c>
      <c r="AV991" s="0" t="n">
        <f aca="true">RAND()</f>
        <v>0.000283335898523282</v>
      </c>
      <c r="AW991" s="0" t="n">
        <f aca="true">RAND()</f>
        <v>0.777901631612412</v>
      </c>
      <c r="AX991" s="0" t="n">
        <f aca="true">RAND()</f>
        <v>0.31591967911927</v>
      </c>
      <c r="AY991" s="0" t="n">
        <f aca="true">RAND()</f>
        <v>0.125377559083847</v>
      </c>
      <c r="AZ991" s="0" t="n">
        <f aca="true">RAND()</f>
        <v>0.96053765575799</v>
      </c>
    </row>
    <row r="992" customFormat="false" ht="15" hidden="false" customHeight="false" outlineLevel="0" collapsed="false">
      <c r="AK992" s="0" t="n">
        <v>979</v>
      </c>
      <c r="AL992" s="0" t="n">
        <f aca="false">IFERROR(IF(AU992&lt;($AM$6-$AL$6)/($AN$6-$AL$6),$AL$6+SQRT(AU992*($AN$6-$AL$6)*($AM$6-$AL$6)),$AN$6-SQRT((1-AU992)*($AN$6-$AL$6)*($AN$6-$AM$6))),$AM$6)</f>
        <v>2.92548139181386</v>
      </c>
      <c r="AM992" s="0" t="n">
        <f aca="false">IFERROR(IF(AV992&lt;($AM$7-$AL$7)/($AN$7-$AL$7),$AL$7+SQRT(AV992*($AN$7-$AL$7)*($AM$7-$AL$7)),$AN$7-SQRT((1-AV992)*($AN$7-$AL$7)*($AN$7-$AM$7))),$AM$7)</f>
        <v>0.964416413659186</v>
      </c>
      <c r="AN992" s="0" t="n">
        <f aca="false">IFERROR(IF(AW992&lt;($AM$8-$AL$8)/($AN$8-$AL$8),$AL$8+SQRT(AW992*($AN$8-$AL$8)*($AM$8-$AL$8)),$AN$8-SQRT((1-AW992)*($AN$8-$AL$8)*($AN$8-$AM$8))),$AM$8)</f>
        <v>0.91003590265969</v>
      </c>
      <c r="AO992" s="0" t="n">
        <f aca="false">IFERROR(IF(AX992&lt;($AM$9-$AL$9)/($AN$9-$AL$9),$AL$9+SQRT(AX992*($AN$9-$AL$9)*($AM$9-$AL$9)),$AN$9-SQRT((1-AX992)*($AN$9-$AL$9)*($AN$9-$AM$9))),$AM$9)</f>
        <v>0.835749645009289</v>
      </c>
      <c r="AP992" s="0" t="n">
        <f aca="false">IFERROR(IF(AY992&lt;($AM$10-$AL$10)/($AN$10-$AL$10),$AL$10+SQRT(AY992*($AN$10-$AL$10)*($AM$10-$AL$10)),$AN$10-SQRT((1-AY992)*($AN$10-$AL$10)*($AN$10-$AM$10))),$AM$10)</f>
        <v>0.962642193860597</v>
      </c>
      <c r="AQ992" s="0" t="n">
        <f aca="false">IFERROR(IF(AZ992&lt;($AM$11-$AL$11)/($AN$11-$AL$11),$AL$11+SQRT(AZ992*($AN$11-$AL$11)*($AM$11-$AL$11)),$AN$11-SQRT((1-AZ992)*($AN$11-$AL$11)*($AN$11-$AM$11))),$AM$11)</f>
        <v>0.536806619698627</v>
      </c>
      <c r="AR992" s="0" t="n">
        <f aca="false">SUMPRODUCT((B24:B31&lt;=$B$6)*(C24:C31*AM992+D24:D31*AO992*$B$8*AQ992)/(1+AL992/100)^B24:B31)+C32*AM992*AP992/(1+AL992/100)^$B$6</f>
        <v>8375121.16690574</v>
      </c>
      <c r="AS992" s="0" t="n">
        <f aca="false">SUMPRODUCT((K24:K26&lt;=$B$6)*(L24:L26*AN992+M24:M26*AO992*$B$8*AQ992)/(1+AL992/100)^K24:K26)+L27*AN992*AP992/(1+AL992/100)^$B$6</f>
        <v>7271816.71781208</v>
      </c>
      <c r="AT992" s="0" t="n">
        <f aca="false">AS992-AR992</f>
        <v>-1103304.44909367</v>
      </c>
      <c r="AU992" s="0" t="n">
        <f aca="true">RAND()</f>
        <v>0.171303161318743</v>
      </c>
      <c r="AV992" s="0" t="n">
        <f aca="true">RAND()</f>
        <v>0.300363967561649</v>
      </c>
      <c r="AW992" s="0" t="n">
        <f aca="true">RAND()</f>
        <v>0.134532220823696</v>
      </c>
      <c r="AX992" s="0" t="n">
        <f aca="true">RAND()</f>
        <v>0.150303765498485</v>
      </c>
      <c r="AY992" s="0" t="n">
        <f aca="true">RAND()</f>
        <v>0.856151198160585</v>
      </c>
      <c r="AZ992" s="0" t="n">
        <f aca="true">RAND()</f>
        <v>0.228887245441185</v>
      </c>
    </row>
    <row r="993" customFormat="false" ht="15" hidden="false" customHeight="false" outlineLevel="0" collapsed="false">
      <c r="AK993" s="0" t="n">
        <v>980</v>
      </c>
      <c r="AL993" s="0" t="n">
        <f aca="false">IFERROR(IF(AU993&lt;($AM$6-$AL$6)/($AN$6-$AL$6),$AL$6+SQRT(AU993*($AN$6-$AL$6)*($AM$6-$AL$6)),$AN$6-SQRT((1-AU993)*($AN$6-$AL$6)*($AN$6-$AM$6))),$AM$6)</f>
        <v>2.44497762795089</v>
      </c>
      <c r="AM993" s="0" t="n">
        <f aca="false">IFERROR(IF(AV993&lt;($AM$7-$AL$7)/($AN$7-$AL$7),$AL$7+SQRT(AV993*($AN$7-$AL$7)*($AM$7-$AL$7)),$AN$7-SQRT((1-AV993)*($AN$7-$AL$7)*($AN$7-$AM$7))),$AM$7)</f>
        <v>1.00554654814045</v>
      </c>
      <c r="AN993" s="0" t="n">
        <f aca="false">IFERROR(IF(AW993&lt;($AM$8-$AL$8)/($AN$8-$AL$8),$AL$8+SQRT(AW993*($AN$8-$AL$8)*($AM$8-$AL$8)),$AN$8-SQRT((1-AW993)*($AN$8-$AL$8)*($AN$8-$AM$8))),$AM$8)</f>
        <v>0.995903944551267</v>
      </c>
      <c r="AO993" s="0" t="n">
        <f aca="false">IFERROR(IF(AX993&lt;($AM$9-$AL$9)/($AN$9-$AL$9),$AL$9+SQRT(AX993*($AN$9-$AL$9)*($AM$9-$AL$9)),$AN$9-SQRT((1-AX993)*($AN$9-$AL$9)*($AN$9-$AM$9))),$AM$9)</f>
        <v>1.44633268124536</v>
      </c>
      <c r="AP993" s="0" t="n">
        <f aca="false">IFERROR(IF(AY993&lt;($AM$10-$AL$10)/($AN$10-$AL$10),$AL$10+SQRT(AY993*($AN$10-$AL$10)*($AM$10-$AL$10)),$AN$10-SQRT((1-AY993)*($AN$10-$AL$10)*($AN$10-$AM$10))),$AM$10)</f>
        <v>0.70585841660924</v>
      </c>
      <c r="AQ993" s="0" t="n">
        <f aca="false">IFERROR(IF(AZ993&lt;($AM$11-$AL$11)/($AN$11-$AL$11),$AL$11+SQRT(AZ993*($AN$11-$AL$11)*($AM$11-$AL$11)),$AN$11-SQRT((1-AZ993)*($AN$11-$AL$11)*($AN$11-$AM$11))),$AM$11)</f>
        <v>0.579178674695893</v>
      </c>
      <c r="AR993" s="0" t="n">
        <f aca="false">SUMPRODUCT((B24:B31&lt;=$B$6)*(C24:C31*AM993+D24:D31*AO993*$B$8*AQ993)/(1+AL993/100)^B24:B31)+C32*AM993*AP993/(1+AL993/100)^$B$6</f>
        <v>9153368.39880146</v>
      </c>
      <c r="AS993" s="0" t="n">
        <f aca="false">SUMPRODUCT((K24:K26&lt;=$B$6)*(L24:L26*AN993+M24:M26*AO993*$B$8*AQ993)/(1+AL993/100)^K24:K26)+L27*AN993*AP993/(1+AL993/100)^$B$6</f>
        <v>8186456.64663857</v>
      </c>
      <c r="AT993" s="0" t="n">
        <f aca="false">AS993-AR993</f>
        <v>-966911.752162893</v>
      </c>
      <c r="AU993" s="0" t="n">
        <f aca="true">RAND()</f>
        <v>0.0396010178753607</v>
      </c>
      <c r="AV993" s="0" t="n">
        <f aca="true">RAND()</f>
        <v>0.468822309990653</v>
      </c>
      <c r="AW993" s="0" t="n">
        <f aca="true">RAND()</f>
        <v>0.426426172119397</v>
      </c>
      <c r="AX993" s="0" t="n">
        <f aca="true">RAND()</f>
        <v>0.795635000095368</v>
      </c>
      <c r="AY993" s="0" t="n">
        <f aca="true">RAND()</f>
        <v>0.169510750755453</v>
      </c>
      <c r="AZ993" s="0" t="n">
        <f aca="true">RAND()</f>
        <v>0.318125438387571</v>
      </c>
    </row>
    <row r="994" customFormat="false" ht="15" hidden="false" customHeight="false" outlineLevel="0" collapsed="false">
      <c r="AK994" s="0" t="n">
        <v>981</v>
      </c>
      <c r="AL994" s="0" t="n">
        <f aca="false">IFERROR(IF(AU994&lt;($AM$6-$AL$6)/($AN$6-$AL$6),$AL$6+SQRT(AU994*($AN$6-$AL$6)*($AM$6-$AL$6)),$AN$6-SQRT((1-AU994)*($AN$6-$AL$6)*($AN$6-$AM$6))),$AM$6)</f>
        <v>4.44746666738742</v>
      </c>
      <c r="AM994" s="0" t="n">
        <f aca="false">IFERROR(IF(AV994&lt;($AM$7-$AL$7)/($AN$7-$AL$7),$AL$7+SQRT(AV994*($AN$7-$AL$7)*($AM$7-$AL$7)),$AN$7-SQRT((1-AV994)*($AN$7-$AL$7)*($AN$7-$AM$7))),$AM$7)</f>
        <v>0.943781563274904</v>
      </c>
      <c r="AN994" s="0" t="n">
        <f aca="false">IFERROR(IF(AW994&lt;($AM$8-$AL$8)/($AN$8-$AL$8),$AL$8+SQRT(AW994*($AN$8-$AL$8)*($AM$8-$AL$8)),$AN$8-SQRT((1-AW994)*($AN$8-$AL$8)*($AN$8-$AM$8))),$AM$8)</f>
        <v>0.969518103689397</v>
      </c>
      <c r="AO994" s="0" t="n">
        <f aca="false">IFERROR(IF(AX994&lt;($AM$9-$AL$9)/($AN$9-$AL$9),$AL$9+SQRT(AX994*($AN$9-$AL$9)*($AM$9-$AL$9)),$AN$9-SQRT((1-AX994)*($AN$9-$AL$9)*($AN$9-$AM$9))),$AM$9)</f>
        <v>0.700588227641088</v>
      </c>
      <c r="AP994" s="0" t="n">
        <f aca="false">IFERROR(IF(AY994&lt;($AM$10-$AL$10)/($AN$10-$AL$10),$AL$10+SQRT(AY994*($AN$10-$AL$10)*($AM$10-$AL$10)),$AN$10-SQRT((1-AY994)*($AN$10-$AL$10)*($AN$10-$AM$10))),$AM$10)</f>
        <v>0.695926944150535</v>
      </c>
      <c r="AQ994" s="0" t="n">
        <f aca="false">IFERROR(IF(AZ994&lt;($AM$11-$AL$11)/($AN$11-$AL$11),$AL$11+SQRT(AZ994*($AN$11-$AL$11)*($AM$11-$AL$11)),$AN$11-SQRT((1-AZ994)*($AN$11-$AL$11)*($AN$11-$AM$11))),$AM$11)</f>
        <v>0.691653283261435</v>
      </c>
      <c r="AR994" s="0" t="n">
        <f aca="false">SUMPRODUCT((B24:B31&lt;=$B$6)*(C24:C31*AM994+D24:D31*AO994*$B$8*AQ994)/(1+AL994/100)^B24:B31)+C32*AM994*AP994/(1+AL994/100)^$B$6</f>
        <v>7586739.76291917</v>
      </c>
      <c r="AS994" s="0" t="n">
        <f aca="false">SUMPRODUCT((K24:K26&lt;=$B$6)*(L24:L26*AN994+M24:M26*AO994*$B$8*AQ994)/(1+AL994/100)^K24:K26)+L27*AN994*AP994/(1+AL994/100)^$B$6</f>
        <v>8068343.92597986</v>
      </c>
      <c r="AT994" s="0" t="n">
        <f aca="false">AS994-AR994</f>
        <v>481604.163060693</v>
      </c>
      <c r="AU994" s="0" t="n">
        <f aca="true">RAND()</f>
        <v>0.674228679295087</v>
      </c>
      <c r="AV994" s="0" t="n">
        <f aca="true">RAND()</f>
        <v>0.229701532641948</v>
      </c>
      <c r="AW994" s="0" t="n">
        <f aca="true">RAND()</f>
        <v>0.319293194204991</v>
      </c>
      <c r="AX994" s="0" t="n">
        <f aca="true">RAND()</f>
        <v>0.0536475160909239</v>
      </c>
      <c r="AY994" s="0" t="n">
        <f aca="true">RAND()</f>
        <v>0.153549469776668</v>
      </c>
      <c r="AZ994" s="0" t="n">
        <f aca="true">RAND()</f>
        <v>0.61192776439407</v>
      </c>
    </row>
    <row r="995" customFormat="false" ht="15" hidden="false" customHeight="false" outlineLevel="0" collapsed="false">
      <c r="AK995" s="0" t="n">
        <v>982</v>
      </c>
      <c r="AL995" s="0" t="n">
        <f aca="false">IFERROR(IF(AU995&lt;($AM$6-$AL$6)/($AN$6-$AL$6),$AL$6+SQRT(AU995*($AN$6-$AL$6)*($AM$6-$AL$6)),$AN$6-SQRT((1-AU995)*($AN$6-$AL$6)*($AN$6-$AM$6))),$AM$6)</f>
        <v>3.4181808404102</v>
      </c>
      <c r="AM995" s="0" t="n">
        <f aca="false">IFERROR(IF(AV995&lt;($AM$7-$AL$7)/($AN$7-$AL$7),$AL$7+SQRT(AV995*($AN$7-$AL$7)*($AM$7-$AL$7)),$AN$7-SQRT((1-AV995)*($AN$7-$AL$7)*($AN$7-$AM$7))),$AM$7)</f>
        <v>0.991527332993323</v>
      </c>
      <c r="AN995" s="0" t="n">
        <f aca="false">IFERROR(IF(AW995&lt;($AM$8-$AL$8)/($AN$8-$AL$8),$AL$8+SQRT(AW995*($AN$8-$AL$8)*($AM$8-$AL$8)),$AN$8-SQRT((1-AW995)*($AN$8-$AL$8)*($AN$8-$AM$8))),$AM$8)</f>
        <v>0.980568290373058</v>
      </c>
      <c r="AO995" s="0" t="n">
        <f aca="false">IFERROR(IF(AX995&lt;($AM$9-$AL$9)/($AN$9-$AL$9),$AL$9+SQRT(AX995*($AN$9-$AL$9)*($AM$9-$AL$9)),$AN$9-SQRT((1-AX995)*($AN$9-$AL$9)*($AN$9-$AM$9))),$AM$9)</f>
        <v>0.860797239932883</v>
      </c>
      <c r="AP995" s="0" t="n">
        <f aca="false">IFERROR(IF(AY995&lt;($AM$10-$AL$10)/($AN$10-$AL$10),$AL$10+SQRT(AY995*($AN$10-$AL$10)*($AM$10-$AL$10)),$AN$10-SQRT((1-AY995)*($AN$10-$AL$10)*($AN$10-$AM$10))),$AM$10)</f>
        <v>0.662754704235501</v>
      </c>
      <c r="AQ995" s="0" t="n">
        <f aca="false">IFERROR(IF(AZ995&lt;($AM$11-$AL$11)/($AN$11-$AL$11),$AL$11+SQRT(AZ995*($AN$11-$AL$11)*($AM$11-$AL$11)),$AN$11-SQRT((1-AZ995)*($AN$11-$AL$11)*($AN$11-$AM$11))),$AM$11)</f>
        <v>0.778319630659789</v>
      </c>
      <c r="AR995" s="0" t="n">
        <f aca="false">SUMPRODUCT((B24:B31&lt;=$B$6)*(C24:C31*AM995+D24:D31*AO995*$B$8*AQ995)/(1+AL995/100)^B24:B31)+C32*AM995*AP995/(1+AL995/100)^$B$6</f>
        <v>8464252.47013634</v>
      </c>
      <c r="AS995" s="0" t="n">
        <f aca="false">SUMPRODUCT((K24:K26&lt;=$B$6)*(L24:L26*AN995+M24:M26*AO995*$B$8*AQ995)/(1+AL995/100)^K24:K26)+L27*AN995*AP995/(1+AL995/100)^$B$6</f>
        <v>8147735.64177573</v>
      </c>
      <c r="AT995" s="0" t="n">
        <f aca="false">AS995-AR995</f>
        <v>-316516.828360606</v>
      </c>
      <c r="AU995" s="0" t="n">
        <f aca="true">RAND()</f>
        <v>0.358528575399771</v>
      </c>
      <c r="AV995" s="0" t="n">
        <f aca="true">RAND()</f>
        <v>0.407585769817057</v>
      </c>
      <c r="AW995" s="0" t="n">
        <f aca="true">RAND()</f>
        <v>0.362276749869431</v>
      </c>
      <c r="AX995" s="0" t="n">
        <f aca="true">RAND()</f>
        <v>0.173566197790915</v>
      </c>
      <c r="AY995" s="0" t="n">
        <f aca="true">RAND()</f>
        <v>0.105956375003142</v>
      </c>
      <c r="AZ995" s="0" t="n">
        <f aca="true">RAND()</f>
        <v>0.79941964836403</v>
      </c>
    </row>
    <row r="996" customFormat="false" ht="15" hidden="false" customHeight="false" outlineLevel="0" collapsed="false">
      <c r="AK996" s="0" t="n">
        <v>983</v>
      </c>
      <c r="AL996" s="0" t="n">
        <f aca="false">IFERROR(IF(AU996&lt;($AM$6-$AL$6)/($AN$6-$AL$6),$AL$6+SQRT(AU996*($AN$6-$AL$6)*($AM$6-$AL$6)),$AN$6-SQRT((1-AU996)*($AN$6-$AL$6)*($AN$6-$AM$6))),$AM$6)</f>
        <v>4.80779539021404</v>
      </c>
      <c r="AM996" s="0" t="n">
        <f aca="false">IFERROR(IF(AV996&lt;($AM$7-$AL$7)/($AN$7-$AL$7),$AL$7+SQRT(AV996*($AN$7-$AL$7)*($AM$7-$AL$7)),$AN$7-SQRT((1-AV996)*($AN$7-$AL$7)*($AN$7-$AM$7))),$AM$7)</f>
        <v>1.02061417858144</v>
      </c>
      <c r="AN996" s="0" t="n">
        <f aca="false">IFERROR(IF(AW996&lt;($AM$8-$AL$8)/($AN$8-$AL$8),$AL$8+SQRT(AW996*($AN$8-$AL$8)*($AM$8-$AL$8)),$AN$8-SQRT((1-AW996)*($AN$8-$AL$8)*($AN$8-$AM$8))),$AM$8)</f>
        <v>1.05025724121099</v>
      </c>
      <c r="AO996" s="0" t="n">
        <f aca="false">IFERROR(IF(AX996&lt;($AM$9-$AL$9)/($AN$9-$AL$9),$AL$9+SQRT(AX996*($AN$9-$AL$9)*($AM$9-$AL$9)),$AN$9-SQRT((1-AX996)*($AN$9-$AL$9)*($AN$9-$AM$9))),$AM$9)</f>
        <v>1.08585096839472</v>
      </c>
      <c r="AP996" s="0" t="n">
        <f aca="false">IFERROR(IF(AY996&lt;($AM$10-$AL$10)/($AN$10-$AL$10),$AL$10+SQRT(AY996*($AN$10-$AL$10)*($AM$10-$AL$10)),$AN$10-SQRT((1-AY996)*($AN$10-$AL$10)*($AN$10-$AM$10))),$AM$10)</f>
        <v>0.952931453996688</v>
      </c>
      <c r="AQ996" s="0" t="n">
        <f aca="false">IFERROR(IF(AZ996&lt;($AM$11-$AL$11)/($AN$11-$AL$11),$AL$11+SQRT(AZ996*($AN$11-$AL$11)*($AM$11-$AL$11)),$AN$11-SQRT((1-AZ996)*($AN$11-$AL$11)*($AN$11-$AM$11))),$AM$11)</f>
        <v>0.768989219969425</v>
      </c>
      <c r="AR996" s="0" t="n">
        <f aca="false">SUMPRODUCT((B24:B31&lt;=$B$6)*(C24:C31*AM996+D24:D31*AO996*$B$8*AQ996)/(1+AL996/100)^B24:B31)+C32*AM996*AP996/(1+AL996/100)^$B$6</f>
        <v>8121065.09863641</v>
      </c>
      <c r="AS996" s="0" t="n">
        <f aca="false">SUMPRODUCT((K24:K26&lt;=$B$6)*(L24:L26*AN996+M24:M26*AO996*$B$8*AQ996)/(1+AL996/100)^K24:K26)+L27*AN996*AP996/(1+AL996/100)^$B$6</f>
        <v>8641702.58598169</v>
      </c>
      <c r="AT996" s="0" t="n">
        <f aca="false">AS996-AR996</f>
        <v>520637.487345287</v>
      </c>
      <c r="AU996" s="0" t="n">
        <f aca="true">RAND()</f>
        <v>0.759711947441658</v>
      </c>
      <c r="AV996" s="0" t="n">
        <f aca="true">RAND()</f>
        <v>0.532285732730049</v>
      </c>
      <c r="AW996" s="0" t="n">
        <f aca="true">RAND()</f>
        <v>0.645358491656497</v>
      </c>
      <c r="AX996" s="0" t="n">
        <f aca="true">RAND()</f>
        <v>0.44288769867675</v>
      </c>
      <c r="AY996" s="0" t="n">
        <f aca="true">RAND()</f>
        <v>0.820587608078215</v>
      </c>
      <c r="AZ996" s="0" t="n">
        <f aca="true">RAND()</f>
        <v>0.782179671468022</v>
      </c>
    </row>
    <row r="997" customFormat="false" ht="15" hidden="false" customHeight="false" outlineLevel="0" collapsed="false">
      <c r="AK997" s="0" t="n">
        <v>984</v>
      </c>
      <c r="AL997" s="0" t="n">
        <f aca="false">IFERROR(IF(AU997&lt;($AM$6-$AL$6)/($AN$6-$AL$6),$AL$6+SQRT(AU997*($AN$6-$AL$6)*($AM$6-$AL$6)),$AN$6-SQRT((1-AU997)*($AN$6-$AL$6)*($AN$6-$AM$6))),$AM$6)</f>
        <v>6.06180628171913</v>
      </c>
      <c r="AM997" s="0" t="n">
        <f aca="false">IFERROR(IF(AV997&lt;($AM$7-$AL$7)/($AN$7-$AL$7),$AL$7+SQRT(AV997*($AN$7-$AL$7)*($AM$7-$AL$7)),$AN$7-SQRT((1-AV997)*($AN$7-$AL$7)*($AN$7-$AM$7))),$AM$7)</f>
        <v>1.11410481052614</v>
      </c>
      <c r="AN997" s="0" t="n">
        <f aca="false">IFERROR(IF(AW997&lt;($AM$8-$AL$8)/($AN$8-$AL$8),$AL$8+SQRT(AW997*($AN$8-$AL$8)*($AM$8-$AL$8)),$AN$8-SQRT((1-AW997)*($AN$8-$AL$8)*($AN$8-$AM$8))),$AM$8)</f>
        <v>0.909249457966371</v>
      </c>
      <c r="AO997" s="0" t="n">
        <f aca="false">IFERROR(IF(AX997&lt;($AM$9-$AL$9)/($AN$9-$AL$9),$AL$9+SQRT(AX997*($AN$9-$AL$9)*($AM$9-$AL$9)),$AN$9-SQRT((1-AX997)*($AN$9-$AL$9)*($AN$9-$AM$9))),$AM$9)</f>
        <v>0.927892061630486</v>
      </c>
      <c r="AP997" s="0" t="n">
        <f aca="false">IFERROR(IF(AY997&lt;($AM$10-$AL$10)/($AN$10-$AL$10),$AL$10+SQRT(AY997*($AN$10-$AL$10)*($AM$10-$AL$10)),$AN$10-SQRT((1-AY997)*($AN$10-$AL$10)*($AN$10-$AM$10))),$AM$10)</f>
        <v>0.757413294582164</v>
      </c>
      <c r="AQ997" s="0" t="n">
        <f aca="false">IFERROR(IF(AZ997&lt;($AM$11-$AL$11)/($AN$11-$AL$11),$AL$11+SQRT(AZ997*($AN$11-$AL$11)*($AM$11-$AL$11)),$AN$11-SQRT((1-AZ997)*($AN$11-$AL$11)*($AN$11-$AM$11))),$AM$11)</f>
        <v>0.514651856820256</v>
      </c>
      <c r="AR997" s="0" t="n">
        <f aca="false">SUMPRODUCT((B24:B31&lt;=$B$6)*(C24:C31*AM997+D24:D31*AO997*$B$8*AQ997)/(1+AL997/100)^B24:B31)+C32*AM997*AP997/(1+AL997/100)^$B$6</f>
        <v>8319357.06632324</v>
      </c>
      <c r="AS997" s="0" t="n">
        <f aca="false">SUMPRODUCT((K24:K26&lt;=$B$6)*(L24:L26*AN997+M24:M26*AO997*$B$8*AQ997)/(1+AL997/100)^K24:K26)+L27*AN997*AP997/(1+AL997/100)^$B$6</f>
        <v>7597833.92283026</v>
      </c>
      <c r="AT997" s="0" t="n">
        <f aca="false">AS997-AR997</f>
        <v>-721523.143492973</v>
      </c>
      <c r="AU997" s="0" t="n">
        <f aca="true">RAND()</f>
        <v>0.955989627348915</v>
      </c>
      <c r="AV997" s="0" t="n">
        <f aca="true">RAND()</f>
        <v>0.835844422025455</v>
      </c>
      <c r="AW997" s="0" t="n">
        <f aca="true">RAND()</f>
        <v>0.132616045177177</v>
      </c>
      <c r="AX997" s="0" t="n">
        <f aca="true">RAND()</f>
        <v>0.244122155208517</v>
      </c>
      <c r="AY997" s="0" t="n">
        <f aca="true">RAND()</f>
        <v>0.265046416910575</v>
      </c>
      <c r="AZ997" s="0" t="n">
        <f aca="true">RAND()</f>
        <v>0.188062937291361</v>
      </c>
    </row>
    <row r="998" customFormat="false" ht="15" hidden="false" customHeight="false" outlineLevel="0" collapsed="false">
      <c r="AK998" s="0" t="n">
        <v>985</v>
      </c>
      <c r="AL998" s="0" t="n">
        <f aca="false">IFERROR(IF(AU998&lt;($AM$6-$AL$6)/($AN$6-$AL$6),$AL$6+SQRT(AU998*($AN$6-$AL$6)*($AM$6-$AL$6)),$AN$6-SQRT((1-AU998)*($AN$6-$AL$6)*($AN$6-$AM$6))),$AM$6)</f>
        <v>3.94127467136981</v>
      </c>
      <c r="AM998" s="0" t="n">
        <f aca="false">IFERROR(IF(AV998&lt;($AM$7-$AL$7)/($AN$7-$AL$7),$AL$7+SQRT(AV998*($AN$7-$AL$7)*($AM$7-$AL$7)),$AN$7-SQRT((1-AV998)*($AN$7-$AL$7)*($AN$7-$AM$7))),$AM$7)</f>
        <v>0.999076035178118</v>
      </c>
      <c r="AN998" s="0" t="n">
        <f aca="false">IFERROR(IF(AW998&lt;($AM$8-$AL$8)/($AN$8-$AL$8),$AL$8+SQRT(AW998*($AN$8-$AL$8)*($AM$8-$AL$8)),$AN$8-SQRT((1-AW998)*($AN$8-$AL$8)*($AN$8-$AM$8))),$AM$8)</f>
        <v>0.990885520508201</v>
      </c>
      <c r="AO998" s="0" t="n">
        <f aca="false">IFERROR(IF(AX998&lt;($AM$9-$AL$9)/($AN$9-$AL$9),$AL$9+SQRT(AX998*($AN$9-$AL$9)*($AM$9-$AL$9)),$AN$9-SQRT((1-AX998)*($AN$9-$AL$9)*($AN$9-$AM$9))),$AM$9)</f>
        <v>0.971332614327264</v>
      </c>
      <c r="AP998" s="0" t="n">
        <f aca="false">IFERROR(IF(AY998&lt;($AM$10-$AL$10)/($AN$10-$AL$10),$AL$10+SQRT(AY998*($AN$10-$AL$10)*($AM$10-$AL$10)),$AN$10-SQRT((1-AY998)*($AN$10-$AL$10)*($AN$10-$AM$10))),$AM$10)</f>
        <v>0.88129570777279</v>
      </c>
      <c r="AQ998" s="0" t="n">
        <f aca="false">IFERROR(IF(AZ998&lt;($AM$11-$AL$11)/($AN$11-$AL$11),$AL$11+SQRT(AZ998*($AN$11-$AL$11)*($AM$11-$AL$11)),$AN$11-SQRT((1-AZ998)*($AN$11-$AL$11)*($AN$11-$AM$11))),$AM$11)</f>
        <v>0.583079175608088</v>
      </c>
      <c r="AR998" s="0" t="n">
        <f aca="false">SUMPRODUCT((B24:B31&lt;=$B$6)*(C24:C31*AM998+D24:D31*AO998*$B$8*AQ998)/(1+AL998/100)^B24:B31)+C32*AM998*AP998/(1+AL998/100)^$B$6</f>
        <v>8237868.33869734</v>
      </c>
      <c r="AS998" s="0" t="n">
        <f aca="false">SUMPRODUCT((K24:K26&lt;=$B$6)*(L24:L26*AN998+M24:M26*AO998*$B$8*AQ998)/(1+AL998/100)^K24:K26)+L27*AN998*AP998/(1+AL998/100)^$B$6</f>
        <v>8106400.96239256</v>
      </c>
      <c r="AT998" s="0" t="n">
        <f aca="false">AS998-AR998</f>
        <v>-131467.376304779</v>
      </c>
      <c r="AU998" s="0" t="n">
        <f aca="true">RAND()</f>
        <v>0.532209968199806</v>
      </c>
      <c r="AV998" s="0" t="n">
        <f aca="true">RAND()</f>
        <v>0.440347419802659</v>
      </c>
      <c r="AW998" s="0" t="n">
        <f aca="true">RAND()</f>
        <v>0.404858688218743</v>
      </c>
      <c r="AX998" s="0" t="n">
        <f aca="true">RAND()</f>
        <v>0.296205911104765</v>
      </c>
      <c r="AY998" s="0" t="n">
        <f aca="true">RAND()</f>
        <v>0.581545667063811</v>
      </c>
      <c r="AZ998" s="0" t="n">
        <f aca="true">RAND()</f>
        <v>0.327076814950835</v>
      </c>
    </row>
    <row r="999" customFormat="false" ht="15" hidden="false" customHeight="false" outlineLevel="0" collapsed="false">
      <c r="AK999" s="0" t="n">
        <v>986</v>
      </c>
      <c r="AL999" s="0" t="n">
        <f aca="false">IFERROR(IF(AU999&lt;($AM$6-$AL$6)/($AN$6-$AL$6),$AL$6+SQRT(AU999*($AN$6-$AL$6)*($AM$6-$AL$6)),$AN$6-SQRT((1-AU999)*($AN$6-$AL$6)*($AN$6-$AM$6))),$AM$6)</f>
        <v>4.05990547522755</v>
      </c>
      <c r="AM999" s="0" t="n">
        <f aca="false">IFERROR(IF(AV999&lt;($AM$7-$AL$7)/($AN$7-$AL$7),$AL$7+SQRT(AV999*($AN$7-$AL$7)*($AM$7-$AL$7)),$AN$7-SQRT((1-AV999)*($AN$7-$AL$7)*($AN$7-$AM$7))),$AM$7)</f>
        <v>1.20538909084721</v>
      </c>
      <c r="AN999" s="0" t="n">
        <f aca="false">IFERROR(IF(AW999&lt;($AM$8-$AL$8)/($AN$8-$AL$8),$AL$8+SQRT(AW999*($AN$8-$AL$8)*($AM$8-$AL$8)),$AN$8-SQRT((1-AW999)*($AN$8-$AL$8)*($AN$8-$AM$8))),$AM$8)</f>
        <v>1.18766497860569</v>
      </c>
      <c r="AO999" s="0" t="n">
        <f aca="false">IFERROR(IF(AX999&lt;($AM$9-$AL$9)/($AN$9-$AL$9),$AL$9+SQRT(AX999*($AN$9-$AL$9)*($AM$9-$AL$9)),$AN$9-SQRT((1-AX999)*($AN$9-$AL$9)*($AN$9-$AM$9))),$AM$9)</f>
        <v>1.14763922504381</v>
      </c>
      <c r="AP999" s="0" t="n">
        <f aca="false">IFERROR(IF(AY999&lt;($AM$10-$AL$10)/($AN$10-$AL$10),$AL$10+SQRT(AY999*($AN$10-$AL$10)*($AM$10-$AL$10)),$AN$10-SQRT((1-AY999)*($AN$10-$AL$10)*($AN$10-$AM$10))),$AM$10)</f>
        <v>0.813564092916946</v>
      </c>
      <c r="AQ999" s="0" t="n">
        <f aca="false">IFERROR(IF(AZ999&lt;($AM$11-$AL$11)/($AN$11-$AL$11),$AL$11+SQRT(AZ999*($AN$11-$AL$11)*($AM$11-$AL$11)),$AN$11-SQRT((1-AZ999)*($AN$11-$AL$11)*($AN$11-$AM$11))),$AM$11)</f>
        <v>0.462308774070213</v>
      </c>
      <c r="AR999" s="0" t="n">
        <f aca="false">SUMPRODUCT((B24:B31&lt;=$B$6)*(C24:C31*AM999+D24:D31*AO999*$B$8*AQ999)/(1+AL999/100)^B24:B31)+C32*AM999*AP999/(1+AL999/100)^$B$6</f>
        <v>9844331.46265503</v>
      </c>
      <c r="AS999" s="0" t="n">
        <f aca="false">SUMPRODUCT((K24:K26&lt;=$B$6)*(L24:L26*AN999+M24:M26*AO999*$B$8*AQ999)/(1+AL999/100)^K24:K26)+L27*AN999*AP999/(1+AL999/100)^$B$6</f>
        <v>9766232.62743872</v>
      </c>
      <c r="AT999" s="0" t="n">
        <f aca="false">AS999-AR999</f>
        <v>-78098.835216308</v>
      </c>
      <c r="AU999" s="0" t="n">
        <f aca="true">RAND()</f>
        <v>0.567792209270152</v>
      </c>
      <c r="AV999" s="0" t="n">
        <f aca="true">RAND()</f>
        <v>0.982309926973877</v>
      </c>
      <c r="AW999" s="0" t="n">
        <f aca="true">RAND()</f>
        <v>0.965460845402403</v>
      </c>
      <c r="AX999" s="0" t="n">
        <f aca="true">RAND()</f>
        <v>0.515654072877384</v>
      </c>
      <c r="AY999" s="0" t="n">
        <f aca="true">RAND()</f>
        <v>0.393289761467308</v>
      </c>
      <c r="AZ999" s="0" t="n">
        <f aca="true">RAND()</f>
        <v>0.107527094449696</v>
      </c>
    </row>
    <row r="1000" customFormat="false" ht="15" hidden="false" customHeight="false" outlineLevel="0" collapsed="false">
      <c r="AK1000" s="0" t="n">
        <v>987</v>
      </c>
      <c r="AL1000" s="0" t="n">
        <f aca="false">IFERROR(IF(AU1000&lt;($AM$6-$AL$6)/($AN$6-$AL$6),$AL$6+SQRT(AU1000*($AN$6-$AL$6)*($AM$6-$AL$6)),$AN$6-SQRT((1-AU1000)*($AN$6-$AL$6)*($AN$6-$AM$6))),$AM$6)</f>
        <v>4.6114875026448</v>
      </c>
      <c r="AM1000" s="0" t="n">
        <f aca="false">IFERROR(IF(AV1000&lt;($AM$7-$AL$7)/($AN$7-$AL$7),$AL$7+SQRT(AV1000*($AN$7-$AL$7)*($AM$7-$AL$7)),$AN$7-SQRT((1-AV1000)*($AN$7-$AL$7)*($AN$7-$AM$7))),$AM$7)</f>
        <v>0.835605074764787</v>
      </c>
      <c r="AN1000" s="0" t="n">
        <f aca="false">IFERROR(IF(AW1000&lt;($AM$8-$AL$8)/($AN$8-$AL$8),$AL$8+SQRT(AW1000*($AN$8-$AL$8)*($AM$8-$AL$8)),$AN$8-SQRT((1-AW1000)*($AN$8-$AL$8)*($AN$8-$AM$8))),$AM$8)</f>
        <v>1.08440019326017</v>
      </c>
      <c r="AO1000" s="0" t="n">
        <f aca="false">IFERROR(IF(AX1000&lt;($AM$9-$AL$9)/($AN$9-$AL$9),$AL$9+SQRT(AX1000*($AN$9-$AL$9)*($AM$9-$AL$9)),$AN$9-SQRT((1-AX1000)*($AN$9-$AL$9)*($AN$9-$AM$9))),$AM$9)</f>
        <v>0.907179532713296</v>
      </c>
      <c r="AP1000" s="0" t="n">
        <f aca="false">IFERROR(IF(AY1000&lt;($AM$10-$AL$10)/($AN$10-$AL$10),$AL$10+SQRT(AY1000*($AN$10-$AL$10)*($AM$10-$AL$10)),$AN$10-SQRT((1-AY1000)*($AN$10-$AL$10)*($AN$10-$AM$10))),$AM$10)</f>
        <v>0.681196318359445</v>
      </c>
      <c r="AQ1000" s="0" t="n">
        <f aca="false">IFERROR(IF(AZ1000&lt;($AM$11-$AL$11)/($AN$11-$AL$11),$AL$11+SQRT(AZ1000*($AN$11-$AL$11)*($AM$11-$AL$11)),$AN$11-SQRT((1-AZ1000)*($AN$11-$AL$11)*($AN$11-$AM$11))),$AM$11)</f>
        <v>0.740844424860188</v>
      </c>
      <c r="AR1000" s="0" t="n">
        <f aca="false">SUMPRODUCT((B24:B31&lt;=$B$6)*(C24:C31*AM1000+D24:D31*AO1000*$B$8*AQ1000)/(1+AL1000/100)^B24:B31)+C32*AM1000*AP1000/(1+AL1000/100)^$B$6</f>
        <v>6725337.08424218</v>
      </c>
      <c r="AS1000" s="0" t="n">
        <f aca="false">SUMPRODUCT((K24:K26&lt;=$B$6)*(L24:L26*AN1000+M24:M26*AO1000*$B$8*AQ1000)/(1+AL1000/100)^K24:K26)+L27*AN1000*AP1000/(1+AL1000/100)^$B$6</f>
        <v>9051498.77761701</v>
      </c>
      <c r="AT1000" s="0" t="n">
        <f aca="false">AS1000-AR1000</f>
        <v>2326161.69337483</v>
      </c>
      <c r="AU1000" s="0" t="n">
        <f aca="true">RAND()</f>
        <v>0.714750402498902</v>
      </c>
      <c r="AV1000" s="0" t="n">
        <f aca="true">RAND()</f>
        <v>0.0140857927667342</v>
      </c>
      <c r="AW1000" s="0" t="n">
        <f aca="true">RAND()</f>
        <v>0.756237368957603</v>
      </c>
      <c r="AX1000" s="0" t="n">
        <f aca="true">RAND()</f>
        <v>0.22106022914749</v>
      </c>
      <c r="AY1000" s="0" t="n">
        <f aca="true">RAND()</f>
        <v>0.131328423148069</v>
      </c>
      <c r="AZ1000" s="0" t="n">
        <f aca="true">RAND()</f>
        <v>0.725870970914095</v>
      </c>
    </row>
    <row r="1001" customFormat="false" ht="15" hidden="false" customHeight="false" outlineLevel="0" collapsed="false">
      <c r="AK1001" s="0" t="n">
        <v>988</v>
      </c>
      <c r="AL1001" s="0" t="n">
        <f aca="false">IFERROR(IF(AU1001&lt;($AM$6-$AL$6)/($AN$6-$AL$6),$AL$6+SQRT(AU1001*($AN$6-$AL$6)*($AM$6-$AL$6)),$AN$6-SQRT((1-AU1001)*($AN$6-$AL$6)*($AN$6-$AM$6))),$AM$6)</f>
        <v>2.3346609322337</v>
      </c>
      <c r="AM1001" s="0" t="n">
        <f aca="false">IFERROR(IF(AV1001&lt;($AM$7-$AL$7)/($AN$7-$AL$7),$AL$7+SQRT(AV1001*($AN$7-$AL$7)*($AM$7-$AL$7)),$AN$7-SQRT((1-AV1001)*($AN$7-$AL$7)*($AN$7-$AM$7))),$AM$7)</f>
        <v>1.08435613168677</v>
      </c>
      <c r="AN1001" s="0" t="n">
        <f aca="false">IFERROR(IF(AW1001&lt;($AM$8-$AL$8)/($AN$8-$AL$8),$AL$8+SQRT(AW1001*($AN$8-$AL$8)*($AM$8-$AL$8)),$AN$8-SQRT((1-AW1001)*($AN$8-$AL$8)*($AN$8-$AM$8))),$AM$8)</f>
        <v>1.07031811521291</v>
      </c>
      <c r="AO1001" s="0" t="n">
        <f aca="false">IFERROR(IF(AX1001&lt;($AM$9-$AL$9)/($AN$9-$AL$9),$AL$9+SQRT(AX1001*($AN$9-$AL$9)*($AM$9-$AL$9)),$AN$9-SQRT((1-AX1001)*($AN$9-$AL$9)*($AN$9-$AM$9))),$AM$9)</f>
        <v>1.06717684275348</v>
      </c>
      <c r="AP1001" s="0" t="n">
        <f aca="false">IFERROR(IF(AY1001&lt;($AM$10-$AL$10)/($AN$10-$AL$10),$AL$10+SQRT(AY1001*($AN$10-$AL$10)*($AM$10-$AL$10)),$AN$10-SQRT((1-AY1001)*($AN$10-$AL$10)*($AN$10-$AM$10))),$AM$10)</f>
        <v>0.992329614300206</v>
      </c>
      <c r="AQ1001" s="0" t="n">
        <f aca="false">IFERROR(IF(AZ1001&lt;($AM$11-$AL$11)/($AN$11-$AL$11),$AL$11+SQRT(AZ1001*($AN$11-$AL$11)*($AM$11-$AL$11)),$AN$11-SQRT((1-AZ1001)*($AN$11-$AL$11)*($AN$11-$AM$11))),$AM$11)</f>
        <v>0.866516560016419</v>
      </c>
      <c r="AR1001" s="0" t="n">
        <f aca="false">SUMPRODUCT((B24:B31&lt;=$B$6)*(C24:C31*AM1001+D24:D31*AO1001*$B$8*AQ1001)/(1+AL1001/100)^B24:B31)+C32*AM1001*AP1001/(1+AL1001/100)^$B$6</f>
        <v>9904863.2711058</v>
      </c>
      <c r="AS1001" s="0" t="n">
        <f aca="false">SUMPRODUCT((K24:K26&lt;=$B$6)*(L24:L26*AN1001+M24:M26*AO1001*$B$8*AQ1001)/(1+AL1001/100)^K24:K26)+L27*AN1001*AP1001/(1+AL1001/100)^$B$6</f>
        <v>8468091.80205178</v>
      </c>
      <c r="AT1001" s="0" t="n">
        <f aca="false">AS1001-AR1001</f>
        <v>-1436771.46905402</v>
      </c>
      <c r="AU1001" s="0" t="n">
        <f aca="true">RAND()</f>
        <v>0.022399587912706</v>
      </c>
      <c r="AV1001" s="0" t="n">
        <f aca="true">RAND()</f>
        <v>0.756107634579805</v>
      </c>
      <c r="AW1001" s="0" t="n">
        <f aca="true">RAND()</f>
        <v>0.713017069149864</v>
      </c>
      <c r="AX1001" s="0" t="n">
        <f aca="true">RAND()</f>
        <v>0.419893971536418</v>
      </c>
      <c r="AY1001" s="0" t="n">
        <f aca="true">RAND()</f>
        <v>0.969553796467959</v>
      </c>
      <c r="AZ1001" s="0" t="n">
        <f aca="true">RAND()</f>
        <v>0.927274168367958</v>
      </c>
    </row>
    <row r="1002" customFormat="false" ht="15" hidden="false" customHeight="false" outlineLevel="0" collapsed="false">
      <c r="AK1002" s="0" t="n">
        <v>989</v>
      </c>
      <c r="AL1002" s="0" t="n">
        <f aca="false">IFERROR(IF(AU1002&lt;($AM$6-$AL$6)/($AN$6-$AL$6),$AL$6+SQRT(AU1002*($AN$6-$AL$6)*($AM$6-$AL$6)),$AN$6-SQRT((1-AU1002)*($AN$6-$AL$6)*($AN$6-$AM$6))),$AM$6)</f>
        <v>4.83142332462895</v>
      </c>
      <c r="AM1002" s="0" t="n">
        <f aca="false">IFERROR(IF(AV1002&lt;($AM$7-$AL$7)/($AN$7-$AL$7),$AL$7+SQRT(AV1002*($AN$7-$AL$7)*($AM$7-$AL$7)),$AN$7-SQRT((1-AV1002)*($AN$7-$AL$7)*($AN$7-$AM$7))),$AM$7)</f>
        <v>0.967798512973414</v>
      </c>
      <c r="AN1002" s="0" t="n">
        <f aca="false">IFERROR(IF(AW1002&lt;($AM$8-$AL$8)/($AN$8-$AL$8),$AL$8+SQRT(AW1002*($AN$8-$AL$8)*($AM$8-$AL$8)),$AN$8-SQRT((1-AW1002)*($AN$8-$AL$8)*($AN$8-$AM$8))),$AM$8)</f>
        <v>0.917563631365603</v>
      </c>
      <c r="AO1002" s="0" t="n">
        <f aca="false">IFERROR(IF(AX1002&lt;($AM$9-$AL$9)/($AN$9-$AL$9),$AL$9+SQRT(AX1002*($AN$9-$AL$9)*($AM$9-$AL$9)),$AN$9-SQRT((1-AX1002)*($AN$9-$AL$9)*($AN$9-$AM$9))),$AM$9)</f>
        <v>1.68833862847798</v>
      </c>
      <c r="AP1002" s="0" t="n">
        <f aca="false">IFERROR(IF(AY1002&lt;($AM$10-$AL$10)/($AN$10-$AL$10),$AL$10+SQRT(AY1002*($AN$10-$AL$10)*($AM$10-$AL$10)),$AN$10-SQRT((1-AY1002)*($AN$10-$AL$10)*($AN$10-$AM$10))),$AM$10)</f>
        <v>0.757277719718505</v>
      </c>
      <c r="AQ1002" s="0" t="n">
        <f aca="false">IFERROR(IF(AZ1002&lt;($AM$11-$AL$11)/($AN$11-$AL$11),$AL$11+SQRT(AZ1002*($AN$11-$AL$11)*($AM$11-$AL$11)),$AN$11-SQRT((1-AZ1002)*($AN$11-$AL$11)*($AN$11-$AM$11))),$AM$11)</f>
        <v>0.60142927564481</v>
      </c>
      <c r="AR1002" s="0" t="n">
        <f aca="false">SUMPRODUCT((B24:B31&lt;=$B$6)*(C24:C31*AM1002+D24:D31*AO1002*$B$8*AQ1002)/(1+AL1002/100)^B24:B31)+C32*AM1002*AP1002/(1+AL1002/100)^$B$6</f>
        <v>7759472.94099349</v>
      </c>
      <c r="AS1002" s="0" t="n">
        <f aca="false">SUMPRODUCT((K24:K26&lt;=$B$6)*(L24:L26*AN1002+M24:M26*AO1002*$B$8*AQ1002)/(1+AL1002/100)^K24:K26)+L27*AN1002*AP1002/(1+AL1002/100)^$B$6</f>
        <v>7665100.07294084</v>
      </c>
      <c r="AT1002" s="0" t="n">
        <f aca="false">AS1002-AR1002</f>
        <v>-94372.8680526437</v>
      </c>
      <c r="AU1002" s="0" t="n">
        <f aca="true">RAND()</f>
        <v>0.764863760151832</v>
      </c>
      <c r="AV1002" s="0" t="n">
        <f aca="true">RAND()</f>
        <v>0.312848232845433</v>
      </c>
      <c r="AW1002" s="0" t="n">
        <f aca="true">RAND()</f>
        <v>0.15356897133186</v>
      </c>
      <c r="AX1002" s="0" t="n">
        <f aca="true">RAND()</f>
        <v>0.935244793000677</v>
      </c>
      <c r="AY1002" s="0" t="n">
        <f aca="true">RAND()</f>
        <v>0.264767300254214</v>
      </c>
      <c r="AZ1002" s="0" t="n">
        <f aca="true">RAND()</f>
        <v>0.370855543737775</v>
      </c>
    </row>
    <row r="1003" customFormat="false" ht="15" hidden="false" customHeight="false" outlineLevel="0" collapsed="false">
      <c r="AK1003" s="0" t="n">
        <v>990</v>
      </c>
      <c r="AL1003" s="0" t="n">
        <f aca="false">IFERROR(IF(AU1003&lt;($AM$6-$AL$6)/($AN$6-$AL$6),$AL$6+SQRT(AU1003*($AN$6-$AL$6)*($AM$6-$AL$6)),$AN$6-SQRT((1-AU1003)*($AN$6-$AL$6)*($AN$6-$AM$6))),$AM$6)</f>
        <v>4.24431342095927</v>
      </c>
      <c r="AM1003" s="0" t="n">
        <f aca="false">IFERROR(IF(AV1003&lt;($AM$7-$AL$7)/($AN$7-$AL$7),$AL$7+SQRT(AV1003*($AN$7-$AL$7)*($AM$7-$AL$7)),$AN$7-SQRT((1-AV1003)*($AN$7-$AL$7)*($AN$7-$AM$7))),$AM$7)</f>
        <v>0.979334673369442</v>
      </c>
      <c r="AN1003" s="0" t="n">
        <f aca="false">IFERROR(IF(AW1003&lt;($AM$8-$AL$8)/($AN$8-$AL$8),$AL$8+SQRT(AW1003*($AN$8-$AL$8)*($AM$8-$AL$8)),$AN$8-SQRT((1-AW1003)*($AN$8-$AL$8)*($AN$8-$AM$8))),$AM$8)</f>
        <v>0.930240733653142</v>
      </c>
      <c r="AO1003" s="0" t="n">
        <f aca="false">IFERROR(IF(AX1003&lt;($AM$9-$AL$9)/($AN$9-$AL$9),$AL$9+SQRT(AX1003*($AN$9-$AL$9)*($AM$9-$AL$9)),$AN$9-SQRT((1-AX1003)*($AN$9-$AL$9)*($AN$9-$AM$9))),$AM$9)</f>
        <v>0.83485057425012</v>
      </c>
      <c r="AP1003" s="0" t="n">
        <f aca="false">IFERROR(IF(AY1003&lt;($AM$10-$AL$10)/($AN$10-$AL$10),$AL$10+SQRT(AY1003*($AN$10-$AL$10)*($AM$10-$AL$10)),$AN$10-SQRT((1-AY1003)*($AN$10-$AL$10)*($AN$10-$AM$10))),$AM$10)</f>
        <v>0.81103828809003</v>
      </c>
      <c r="AQ1003" s="0" t="n">
        <f aca="false">IFERROR(IF(AZ1003&lt;($AM$11-$AL$11)/($AN$11-$AL$11),$AL$11+SQRT(AZ1003*($AN$11-$AL$11)*($AM$11-$AL$11)),$AN$11-SQRT((1-AZ1003)*($AN$11-$AL$11)*($AN$11-$AM$11))),$AM$11)</f>
        <v>0.724886309259588</v>
      </c>
      <c r="AR1003" s="0" t="n">
        <f aca="false">SUMPRODUCT((B24:B31&lt;=$B$6)*(C24:C31*AM1003+D24:D31*AO1003*$B$8*AQ1003)/(1+AL1003/100)^B24:B31)+C32*AM1003*AP1003/(1+AL1003/100)^$B$6</f>
        <v>7969830.91900397</v>
      </c>
      <c r="AS1003" s="0" t="n">
        <f aca="false">SUMPRODUCT((K24:K26&lt;=$B$6)*(L24:L26*AN1003+M24:M26*AO1003*$B$8*AQ1003)/(1+AL1003/100)^K24:K26)+L27*AN1003*AP1003/(1+AL1003/100)^$B$6</f>
        <v>7680106.3600785</v>
      </c>
      <c r="AT1003" s="0" t="n">
        <f aca="false">AS1003-AR1003</f>
        <v>-289724.558925468</v>
      </c>
      <c r="AU1003" s="0" t="n">
        <f aca="true">RAND()</f>
        <v>0.62030957390474</v>
      </c>
      <c r="AV1003" s="0" t="n">
        <f aca="true">RAND()</f>
        <v>0.357343611916938</v>
      </c>
      <c r="AW1003" s="0" t="n">
        <f aca="true">RAND()</f>
        <v>0.188473874472319</v>
      </c>
      <c r="AX1003" s="0" t="n">
        <f aca="true">RAND()</f>
        <v>0.149499876100847</v>
      </c>
      <c r="AY1003" s="0" t="n">
        <f aca="true">RAND()</f>
        <v>0.386979266631906</v>
      </c>
      <c r="AZ1003" s="0" t="n">
        <f aca="true">RAND()</f>
        <v>0.691071253743627</v>
      </c>
    </row>
    <row r="1004" customFormat="false" ht="15" hidden="false" customHeight="false" outlineLevel="0" collapsed="false">
      <c r="AK1004" s="0" t="n">
        <v>991</v>
      </c>
      <c r="AL1004" s="0" t="n">
        <f aca="false">IFERROR(IF(AU1004&lt;($AM$6-$AL$6)/($AN$6-$AL$6),$AL$6+SQRT(AU1004*($AN$6-$AL$6)*($AM$6-$AL$6)),$AN$6-SQRT((1-AU1004)*($AN$6-$AL$6)*($AN$6-$AM$6))),$AM$6)</f>
        <v>2.85833100426127</v>
      </c>
      <c r="AM1004" s="0" t="n">
        <f aca="false">IFERROR(IF(AV1004&lt;($AM$7-$AL$7)/($AN$7-$AL$7),$AL$7+SQRT(AV1004*($AN$7-$AL$7)*($AM$7-$AL$7)),$AN$7-SQRT((1-AV1004)*($AN$7-$AL$7)*($AN$7-$AM$7))),$AM$7)</f>
        <v>1.01519272924952</v>
      </c>
      <c r="AN1004" s="0" t="n">
        <f aca="false">IFERROR(IF(AW1004&lt;($AM$8-$AL$8)/($AN$8-$AL$8),$AL$8+SQRT(AW1004*($AN$8-$AL$8)*($AM$8-$AL$8)),$AN$8-SQRT((1-AW1004)*($AN$8-$AL$8)*($AN$8-$AM$8))),$AM$8)</f>
        <v>1.03718499275562</v>
      </c>
      <c r="AO1004" s="0" t="n">
        <f aca="false">IFERROR(IF(AX1004&lt;($AM$9-$AL$9)/($AN$9-$AL$9),$AL$9+SQRT(AX1004*($AN$9-$AL$9)*($AM$9-$AL$9)),$AN$9-SQRT((1-AX1004)*($AN$9-$AL$9)*($AN$9-$AM$9))),$AM$9)</f>
        <v>1.59944308297701</v>
      </c>
      <c r="AP1004" s="0" t="n">
        <f aca="false">IFERROR(IF(AY1004&lt;($AM$10-$AL$10)/($AN$10-$AL$10),$AL$10+SQRT(AY1004*($AN$10-$AL$10)*($AM$10-$AL$10)),$AN$10-SQRT((1-AY1004)*($AN$10-$AL$10)*($AN$10-$AM$10))),$AM$10)</f>
        <v>0.582312481187447</v>
      </c>
      <c r="AQ1004" s="0" t="n">
        <f aca="false">IFERROR(IF(AZ1004&lt;($AM$11-$AL$11)/($AN$11-$AL$11),$AL$11+SQRT(AZ1004*($AN$11-$AL$11)*($AM$11-$AL$11)),$AN$11-SQRT((1-AZ1004)*($AN$11-$AL$11)*($AN$11-$AM$11))),$AM$11)</f>
        <v>0.523545411890456</v>
      </c>
      <c r="AR1004" s="0" t="n">
        <f aca="false">SUMPRODUCT((B24:B31&lt;=$B$6)*(C24:C31*AM1004+D24:D31*AO1004*$B$8*AQ1004)/(1+AL1004/100)^B24:B31)+C32*AM1004*AP1004/(1+AL1004/100)^$B$6</f>
        <v>9015697.93984423</v>
      </c>
      <c r="AS1004" s="0" t="n">
        <f aca="false">SUMPRODUCT((K24:K26&lt;=$B$6)*(L24:L26*AN1004+M24:M26*AO1004*$B$8*AQ1004)/(1+AL1004/100)^K24:K26)+L27*AN1004*AP1004/(1+AL1004/100)^$B$6</f>
        <v>8672769.19346324</v>
      </c>
      <c r="AT1004" s="0" t="n">
        <f aca="false">AS1004-AR1004</f>
        <v>-342928.746380992</v>
      </c>
      <c r="AU1004" s="0" t="n">
        <f aca="true">RAND()</f>
        <v>0.147346422575231</v>
      </c>
      <c r="AV1004" s="0" t="n">
        <f aca="true">RAND()</f>
        <v>0.509915960912971</v>
      </c>
      <c r="AW1004" s="0" t="n">
        <f aca="true">RAND()</f>
        <v>0.597420201702885</v>
      </c>
      <c r="AX1004" s="0" t="n">
        <f aca="true">RAND()</f>
        <v>0.893036104150026</v>
      </c>
      <c r="AY1004" s="0" t="n">
        <f aca="true">RAND()</f>
        <v>0.0271013782369354</v>
      </c>
      <c r="AZ1004" s="0" t="n">
        <f aca="true">RAND()</f>
        <v>0.203969596641933</v>
      </c>
    </row>
    <row r="1005" customFormat="false" ht="15" hidden="false" customHeight="false" outlineLevel="0" collapsed="false">
      <c r="AK1005" s="0" t="n">
        <v>992</v>
      </c>
      <c r="AL1005" s="0" t="n">
        <f aca="false">IFERROR(IF(AU1005&lt;($AM$6-$AL$6)/($AN$6-$AL$6),$AL$6+SQRT(AU1005*($AN$6-$AL$6)*($AM$6-$AL$6)),$AN$6-SQRT((1-AU1005)*($AN$6-$AL$6)*($AN$6-$AM$6))),$AM$6)</f>
        <v>3.31163278553366</v>
      </c>
      <c r="AM1005" s="0" t="n">
        <f aca="false">IFERROR(IF(AV1005&lt;($AM$7-$AL$7)/($AN$7-$AL$7),$AL$7+SQRT(AV1005*($AN$7-$AL$7)*($AM$7-$AL$7)),$AN$7-SQRT((1-AV1005)*($AN$7-$AL$7)*($AN$7-$AM$7))),$AM$7)</f>
        <v>1.0783225561519</v>
      </c>
      <c r="AN1005" s="0" t="n">
        <f aca="false">IFERROR(IF(AW1005&lt;($AM$8-$AL$8)/($AN$8-$AL$8),$AL$8+SQRT(AW1005*($AN$8-$AL$8)*($AM$8-$AL$8)),$AN$8-SQRT((1-AW1005)*($AN$8-$AL$8)*($AN$8-$AM$8))),$AM$8)</f>
        <v>1.03405539123083</v>
      </c>
      <c r="AO1005" s="0" t="n">
        <f aca="false">IFERROR(IF(AX1005&lt;($AM$9-$AL$9)/($AN$9-$AL$9),$AL$9+SQRT(AX1005*($AN$9-$AL$9)*($AM$9-$AL$9)),$AN$9-SQRT((1-AX1005)*($AN$9-$AL$9)*($AN$9-$AM$9))),$AM$9)</f>
        <v>1.31351121364537</v>
      </c>
      <c r="AP1005" s="0" t="n">
        <f aca="false">IFERROR(IF(AY1005&lt;($AM$10-$AL$10)/($AN$10-$AL$10),$AL$10+SQRT(AY1005*($AN$10-$AL$10)*($AM$10-$AL$10)),$AN$10-SQRT((1-AY1005)*($AN$10-$AL$10)*($AN$10-$AM$10))),$AM$10)</f>
        <v>0.781522545266889</v>
      </c>
      <c r="AQ1005" s="0" t="n">
        <f aca="false">IFERROR(IF(AZ1005&lt;($AM$11-$AL$11)/($AN$11-$AL$11),$AL$11+SQRT(AZ1005*($AN$11-$AL$11)*($AM$11-$AL$11)),$AN$11-SQRT((1-AZ1005)*($AN$11-$AL$11)*($AN$11-$AM$11))),$AM$11)</f>
        <v>0.70752717081286</v>
      </c>
      <c r="AR1005" s="0" t="n">
        <f aca="false">SUMPRODUCT((B24:B31&lt;=$B$6)*(C24:C31*AM1005+D24:D31*AO1005*$B$8*AQ1005)/(1+AL1005/100)^B24:B31)+C32*AM1005*AP1005/(1+AL1005/100)^$B$6</f>
        <v>9307649.48803556</v>
      </c>
      <c r="AS1005" s="0" t="n">
        <f aca="false">SUMPRODUCT((K24:K26&lt;=$B$6)*(L24:L26*AN1005+M24:M26*AO1005*$B$8*AQ1005)/(1+AL1005/100)^K24:K26)+L27*AN1005*AP1005/(1+AL1005/100)^$B$6</f>
        <v>8512978.63411532</v>
      </c>
      <c r="AT1005" s="0" t="n">
        <f aca="false">AS1005-AR1005</f>
        <v>-794670.853920238</v>
      </c>
      <c r="AU1005" s="0" t="n">
        <f aca="true">RAND()</f>
        <v>0.319797364562492</v>
      </c>
      <c r="AV1005" s="0" t="n">
        <f aca="true">RAND()</f>
        <v>0.738016491322506</v>
      </c>
      <c r="AW1005" s="0" t="n">
        <f aca="true">RAND()</f>
        <v>0.585492675053605</v>
      </c>
      <c r="AX1005" s="0" t="n">
        <f aca="true">RAND()</f>
        <v>0.685822097472894</v>
      </c>
      <c r="AY1005" s="0" t="n">
        <f aca="true">RAND()</f>
        <v>0.317019773974191</v>
      </c>
      <c r="AZ1005" s="0" t="n">
        <f aca="true">RAND()</f>
        <v>0.650855690560286</v>
      </c>
    </row>
    <row r="1006" customFormat="false" ht="15" hidden="false" customHeight="false" outlineLevel="0" collapsed="false">
      <c r="AK1006" s="0" t="n">
        <v>993</v>
      </c>
      <c r="AL1006" s="0" t="n">
        <f aca="false">IFERROR(IF(AU1006&lt;($AM$6-$AL$6)/($AN$6-$AL$6),$AL$6+SQRT(AU1006*($AN$6-$AL$6)*($AM$6-$AL$6)),$AN$6-SQRT((1-AU1006)*($AN$6-$AL$6)*($AN$6-$AM$6))),$AM$6)</f>
        <v>2.61973617082484</v>
      </c>
      <c r="AM1006" s="0" t="n">
        <f aca="false">IFERROR(IF(AV1006&lt;($AM$7-$AL$7)/($AN$7-$AL$7),$AL$7+SQRT(AV1006*($AN$7-$AL$7)*($AM$7-$AL$7)),$AN$7-SQRT((1-AV1006)*($AN$7-$AL$7)*($AN$7-$AM$7))),$AM$7)</f>
        <v>0.876294769769578</v>
      </c>
      <c r="AN1006" s="0" t="n">
        <f aca="false">IFERROR(IF(AW1006&lt;($AM$8-$AL$8)/($AN$8-$AL$8),$AL$8+SQRT(AW1006*($AN$8-$AL$8)*($AM$8-$AL$8)),$AN$8-SQRT((1-AW1006)*($AN$8-$AL$8)*($AN$8-$AM$8))),$AM$8)</f>
        <v>1.15281331553422</v>
      </c>
      <c r="AO1006" s="0" t="n">
        <f aca="false">IFERROR(IF(AX1006&lt;($AM$9-$AL$9)/($AN$9-$AL$9),$AL$9+SQRT(AX1006*($AN$9-$AL$9)*($AM$9-$AL$9)),$AN$9-SQRT((1-AX1006)*($AN$9-$AL$9)*($AN$9-$AM$9))),$AM$9)</f>
        <v>1.08100243186676</v>
      </c>
      <c r="AP1006" s="0" t="n">
        <f aca="false">IFERROR(IF(AY1006&lt;($AM$10-$AL$10)/($AN$10-$AL$10),$AL$10+SQRT(AY1006*($AN$10-$AL$10)*($AM$10-$AL$10)),$AN$10-SQRT((1-AY1006)*($AN$10-$AL$10)*($AN$10-$AM$10))),$AM$10)</f>
        <v>0.836089931716544</v>
      </c>
      <c r="AQ1006" s="0" t="n">
        <f aca="false">IFERROR(IF(AZ1006&lt;($AM$11-$AL$11)/($AN$11-$AL$11),$AL$11+SQRT(AZ1006*($AN$11-$AL$11)*($AM$11-$AL$11)),$AN$11-SQRT((1-AZ1006)*($AN$11-$AL$11)*($AN$11-$AM$11))),$AM$11)</f>
        <v>0.543616150551767</v>
      </c>
      <c r="AR1006" s="0" t="n">
        <f aca="false">SUMPRODUCT((B24:B31&lt;=$B$6)*(C24:C31*AM1006+D24:D31*AO1006*$B$8*AQ1006)/(1+AL1006/100)^B24:B31)+C32*AM1006*AP1006/(1+AL1006/100)^$B$6</f>
        <v>7825527.16179263</v>
      </c>
      <c r="AS1006" s="0" t="n">
        <f aca="false">SUMPRODUCT((K24:K26&lt;=$B$6)*(L24:L26*AN1006+M24:M26*AO1006*$B$8*AQ1006)/(1+AL1006/100)^K24:K26)+L27*AN1006*AP1006/(1+AL1006/100)^$B$6</f>
        <v>9299581.97586061</v>
      </c>
      <c r="AT1006" s="0" t="n">
        <f aca="false">AS1006-AR1006</f>
        <v>1474054.81406798</v>
      </c>
      <c r="AU1006" s="0" t="n">
        <f aca="true">RAND()</f>
        <v>0.0768145842857264</v>
      </c>
      <c r="AV1006" s="0" t="n">
        <f aca="true">RAND()</f>
        <v>0.0646765766021429</v>
      </c>
      <c r="AW1006" s="0" t="n">
        <f aca="true">RAND()</f>
        <v>0.916042207667107</v>
      </c>
      <c r="AX1006" s="0" t="n">
        <f aca="true">RAND()</f>
        <v>0.436962313176791</v>
      </c>
      <c r="AY1006" s="0" t="n">
        <f aca="true">RAND()</f>
        <v>0.451825768804925</v>
      </c>
      <c r="AZ1006" s="0" t="n">
        <f aca="true">RAND()</f>
        <v>0.242240117590454</v>
      </c>
    </row>
    <row r="1007" customFormat="false" ht="15" hidden="false" customHeight="false" outlineLevel="0" collapsed="false">
      <c r="AK1007" s="0" t="n">
        <v>994</v>
      </c>
      <c r="AL1007" s="0" t="n">
        <f aca="false">IFERROR(IF(AU1007&lt;($AM$6-$AL$6)/($AN$6-$AL$6),$AL$6+SQRT(AU1007*($AN$6-$AL$6)*($AM$6-$AL$6)),$AN$6-SQRT((1-AU1007)*($AN$6-$AL$6)*($AN$6-$AM$6))),$AM$6)</f>
        <v>5.75954956201271</v>
      </c>
      <c r="AM1007" s="0" t="n">
        <f aca="false">IFERROR(IF(AV1007&lt;($AM$7-$AL$7)/($AN$7-$AL$7),$AL$7+SQRT(AV1007*($AN$7-$AL$7)*($AM$7-$AL$7)),$AN$7-SQRT((1-AV1007)*($AN$7-$AL$7)*($AN$7-$AM$7))),$AM$7)</f>
        <v>0.88791726571456</v>
      </c>
      <c r="AN1007" s="0" t="n">
        <f aca="false">IFERROR(IF(AW1007&lt;($AM$8-$AL$8)/($AN$8-$AL$8),$AL$8+SQRT(AW1007*($AN$8-$AL$8)*($AM$8-$AL$8)),$AN$8-SQRT((1-AW1007)*($AN$8-$AL$8)*($AN$8-$AM$8))),$AM$8)</f>
        <v>0.982744463486144</v>
      </c>
      <c r="AO1007" s="0" t="n">
        <f aca="false">IFERROR(IF(AX1007&lt;($AM$9-$AL$9)/($AN$9-$AL$9),$AL$9+SQRT(AX1007*($AN$9-$AL$9)*($AM$9-$AL$9)),$AN$9-SQRT((1-AX1007)*($AN$9-$AL$9)*($AN$9-$AM$9))),$AM$9)</f>
        <v>1.80461267858095</v>
      </c>
      <c r="AP1007" s="0" t="n">
        <f aca="false">IFERROR(IF(AY1007&lt;($AM$10-$AL$10)/($AN$10-$AL$10),$AL$10+SQRT(AY1007*($AN$10-$AL$10)*($AM$10-$AL$10)),$AN$10-SQRT((1-AY1007)*($AN$10-$AL$10)*($AN$10-$AM$10))),$AM$10)</f>
        <v>0.968091057502387</v>
      </c>
      <c r="AQ1007" s="0" t="n">
        <f aca="false">IFERROR(IF(AZ1007&lt;($AM$11-$AL$11)/($AN$11-$AL$11),$AL$11+SQRT(AZ1007*($AN$11-$AL$11)*($AM$11-$AL$11)),$AN$11-SQRT((1-AZ1007)*($AN$11-$AL$11)*($AN$11-$AM$11))),$AM$11)</f>
        <v>0.605283512648147</v>
      </c>
      <c r="AR1007" s="0" t="n">
        <f aca="false">SUMPRODUCT((B24:B31&lt;=$B$6)*(C24:C31*AM1007+D24:D31*AO1007*$B$8*AQ1007)/(1+AL1007/100)^B24:B31)+C32*AM1007*AP1007/(1+AL1007/100)^$B$6</f>
        <v>6852289.19891328</v>
      </c>
      <c r="AS1007" s="0" t="n">
        <f aca="false">SUMPRODUCT((K24:K26&lt;=$B$6)*(L24:L26*AN1007+M24:M26*AO1007*$B$8*AQ1007)/(1+AL1007/100)^K24:K26)+L27*AN1007*AP1007/(1+AL1007/100)^$B$6</f>
        <v>8157397.75230383</v>
      </c>
      <c r="AT1007" s="0" t="n">
        <f aca="false">AS1007-AR1007</f>
        <v>1305108.55339055</v>
      </c>
      <c r="AU1007" s="0" t="n">
        <f aca="true">RAND()</f>
        <v>0.923064135544856</v>
      </c>
      <c r="AV1007" s="0" t="n">
        <f aca="true">RAND()</f>
        <v>0.0858827290080498</v>
      </c>
      <c r="AW1007" s="0" t="n">
        <f aca="true">RAND()</f>
        <v>0.371061543720427</v>
      </c>
      <c r="AX1007" s="0" t="n">
        <f aca="true">RAND()</f>
        <v>0.974549196419125</v>
      </c>
      <c r="AY1007" s="0" t="n">
        <f aca="true">RAND()</f>
        <v>0.876436952454811</v>
      </c>
      <c r="AZ1007" s="0" t="n">
        <f aca="true">RAND()</f>
        <v>0.380400094264454</v>
      </c>
    </row>
    <row r="1008" customFormat="false" ht="15" hidden="false" customHeight="false" outlineLevel="0" collapsed="false">
      <c r="AK1008" s="0" t="n">
        <v>995</v>
      </c>
      <c r="AL1008" s="0" t="n">
        <f aca="false">IFERROR(IF(AU1008&lt;($AM$6-$AL$6)/($AN$6-$AL$6),$AL$6+SQRT(AU1008*($AN$6-$AL$6)*($AM$6-$AL$6)),$AN$6-SQRT((1-AU1008)*($AN$6-$AL$6)*($AN$6-$AM$6))),$AM$6)</f>
        <v>2.77803454164623</v>
      </c>
      <c r="AM1008" s="0" t="n">
        <f aca="false">IFERROR(IF(AV1008&lt;($AM$7-$AL$7)/($AN$7-$AL$7),$AL$7+SQRT(AV1008*($AN$7-$AL$7)*($AM$7-$AL$7)),$AN$7-SQRT((1-AV1008)*($AN$7-$AL$7)*($AN$7-$AM$7))),$AM$7)</f>
        <v>1.18312638727626</v>
      </c>
      <c r="AN1008" s="0" t="n">
        <f aca="false">IFERROR(IF(AW1008&lt;($AM$8-$AL$8)/($AN$8-$AL$8),$AL$8+SQRT(AW1008*($AN$8-$AL$8)*($AM$8-$AL$8)),$AN$8-SQRT((1-AW1008)*($AN$8-$AL$8)*($AN$8-$AM$8))),$AM$8)</f>
        <v>1.06212219308338</v>
      </c>
      <c r="AO1008" s="0" t="n">
        <f aca="false">IFERROR(IF(AX1008&lt;($AM$9-$AL$9)/($AN$9-$AL$9),$AL$9+SQRT(AX1008*($AN$9-$AL$9)*($AM$9-$AL$9)),$AN$9-SQRT((1-AX1008)*($AN$9-$AL$9)*($AN$9-$AM$9))),$AM$9)</f>
        <v>0.874112673864057</v>
      </c>
      <c r="AP1008" s="0" t="n">
        <f aca="false">IFERROR(IF(AY1008&lt;($AM$10-$AL$10)/($AN$10-$AL$10),$AL$10+SQRT(AY1008*($AN$10-$AL$10)*($AM$10-$AL$10)),$AN$10-SQRT((1-AY1008)*($AN$10-$AL$10)*($AN$10-$AM$10))),$AM$10)</f>
        <v>0.781348467131995</v>
      </c>
      <c r="AQ1008" s="0" t="n">
        <f aca="false">IFERROR(IF(AZ1008&lt;($AM$11-$AL$11)/($AN$11-$AL$11),$AL$11+SQRT(AZ1008*($AN$11-$AL$11)*($AM$11-$AL$11)),$AN$11-SQRT((1-AZ1008)*($AN$11-$AL$11)*($AN$11-$AM$11))),$AM$11)</f>
        <v>0.587950009330934</v>
      </c>
      <c r="AR1008" s="0" t="n">
        <f aca="false">SUMPRODUCT((B24:B31&lt;=$B$6)*(C24:C31*AM1008+D24:D31*AO1008*$B$8*AQ1008)/(1+AL1008/100)^B24:B31)+C32*AM1008*AP1008/(1+AL1008/100)^$B$6</f>
        <v>10380391.4707987</v>
      </c>
      <c r="AS1008" s="0" t="n">
        <f aca="false">SUMPRODUCT((K24:K26&lt;=$B$6)*(L24:L26*AN1008+M24:M26*AO1008*$B$8*AQ1008)/(1+AL1008/100)^K24:K26)+L27*AN1008*AP1008/(1+AL1008/100)^$B$6</f>
        <v>8639689.78017199</v>
      </c>
      <c r="AT1008" s="0" t="n">
        <f aca="false">AS1008-AR1008</f>
        <v>-1740701.69062675</v>
      </c>
      <c r="AU1008" s="0" t="n">
        <f aca="true">RAND()</f>
        <v>0.121067549598931</v>
      </c>
      <c r="AV1008" s="0" t="n">
        <f aca="true">RAND()</f>
        <v>0.960248177078006</v>
      </c>
      <c r="AW1008" s="0" t="n">
        <f aca="true">RAND()</f>
        <v>0.686239374828444</v>
      </c>
      <c r="AX1008" s="0" t="n">
        <f aca="true">RAND()</f>
        <v>0.186613723660952</v>
      </c>
      <c r="AY1008" s="0" t="n">
        <f aca="true">RAND()</f>
        <v>0.316627839830092</v>
      </c>
      <c r="AZ1008" s="0" t="n">
        <f aca="true">RAND()</f>
        <v>0.338429419892592</v>
      </c>
    </row>
    <row r="1009" customFormat="false" ht="15" hidden="false" customHeight="false" outlineLevel="0" collapsed="false">
      <c r="AK1009" s="0" t="n">
        <v>996</v>
      </c>
      <c r="AL1009" s="0" t="n">
        <f aca="false">IFERROR(IF(AU1009&lt;($AM$6-$AL$6)/($AN$6-$AL$6),$AL$6+SQRT(AU1009*($AN$6-$AL$6)*($AM$6-$AL$6)),$AN$6-SQRT((1-AU1009)*($AN$6-$AL$6)*($AN$6-$AM$6))),$AM$6)</f>
        <v>3.00236772022154</v>
      </c>
      <c r="AM1009" s="0" t="n">
        <f aca="false">IFERROR(IF(AV1009&lt;($AM$7-$AL$7)/($AN$7-$AL$7),$AL$7+SQRT(AV1009*($AN$7-$AL$7)*($AM$7-$AL$7)),$AN$7-SQRT((1-AV1009)*($AN$7-$AL$7)*($AN$7-$AM$7))),$AM$7)</f>
        <v>0.913320679574095</v>
      </c>
      <c r="AN1009" s="0" t="n">
        <f aca="false">IFERROR(IF(AW1009&lt;($AM$8-$AL$8)/($AN$8-$AL$8),$AL$8+SQRT(AW1009*($AN$8-$AL$8)*($AM$8-$AL$8)),$AN$8-SQRT((1-AW1009)*($AN$8-$AL$8)*($AN$8-$AM$8))),$AM$8)</f>
        <v>1.02275010475812</v>
      </c>
      <c r="AO1009" s="0" t="n">
        <f aca="false">IFERROR(IF(AX1009&lt;($AM$9-$AL$9)/($AN$9-$AL$9),$AL$9+SQRT(AX1009*($AN$9-$AL$9)*($AM$9-$AL$9)),$AN$9-SQRT((1-AX1009)*($AN$9-$AL$9)*($AN$9-$AM$9))),$AM$9)</f>
        <v>0.877266435500119</v>
      </c>
      <c r="AP1009" s="0" t="n">
        <f aca="false">IFERROR(IF(AY1009&lt;($AM$10-$AL$10)/($AN$10-$AL$10),$AL$10+SQRT(AY1009*($AN$10-$AL$10)*($AM$10-$AL$10)),$AN$10-SQRT((1-AY1009)*($AN$10-$AL$10)*($AN$10-$AM$10))),$AM$10)</f>
        <v>0.810003501133735</v>
      </c>
      <c r="AQ1009" s="0" t="n">
        <f aca="false">IFERROR(IF(AZ1009&lt;($AM$11-$AL$11)/($AN$11-$AL$11),$AL$11+SQRT(AZ1009*($AN$11-$AL$11)*($AM$11-$AL$11)),$AN$11-SQRT((1-AZ1009)*($AN$11-$AL$11)*($AN$11-$AM$11))),$AM$11)</f>
        <v>0.653033129650025</v>
      </c>
      <c r="AR1009" s="0" t="n">
        <f aca="false">SUMPRODUCT((B24:B31&lt;=$B$6)*(C24:C31*AM1009+D24:D31*AO1009*$B$8*AQ1009)/(1+AL1009/100)^B24:B31)+C32*AM1009*AP1009/(1+AL1009/100)^$B$6</f>
        <v>7958539.0421383</v>
      </c>
      <c r="AS1009" s="0" t="n">
        <f aca="false">SUMPRODUCT((K24:K26&lt;=$B$6)*(L24:L26*AN1009+M24:M26*AO1009*$B$8*AQ1009)/(1+AL1009/100)^K24:K26)+L27*AN1009*AP1009/(1+AL1009/100)^$B$6</f>
        <v>8327325.59306712</v>
      </c>
      <c r="AT1009" s="0" t="n">
        <f aca="false">AS1009-AR1009</f>
        <v>368786.550928814</v>
      </c>
      <c r="AU1009" s="0" t="n">
        <f aca="true">RAND()</f>
        <v>0.200946807783663</v>
      </c>
      <c r="AV1009" s="0" t="n">
        <f aca="true">RAND()</f>
        <v>0.142684182434829</v>
      </c>
      <c r="AW1009" s="0" t="n">
        <f aca="true">RAND()</f>
        <v>0.540955423222716</v>
      </c>
      <c r="AX1009" s="0" t="n">
        <f aca="true">RAND()</f>
        <v>0.189773284473287</v>
      </c>
      <c r="AY1009" s="0" t="n">
        <f aca="true">RAND()</f>
        <v>0.384408682860694</v>
      </c>
      <c r="AZ1009" s="0" t="n">
        <f aca="true">RAND()</f>
        <v>0.508628534202218</v>
      </c>
    </row>
    <row r="1010" customFormat="false" ht="15" hidden="false" customHeight="false" outlineLevel="0" collapsed="false">
      <c r="AK1010" s="0" t="n">
        <v>997</v>
      </c>
      <c r="AL1010" s="0" t="n">
        <f aca="false">IFERROR(IF(AU1010&lt;($AM$6-$AL$6)/($AN$6-$AL$6),$AL$6+SQRT(AU1010*($AN$6-$AL$6)*($AM$6-$AL$6)),$AN$6-SQRT((1-AU1010)*($AN$6-$AL$6)*($AN$6-$AM$6))),$AM$6)</f>
        <v>4.61250624295989</v>
      </c>
      <c r="AM1010" s="0" t="n">
        <f aca="false">IFERROR(IF(AV1010&lt;($AM$7-$AL$7)/($AN$7-$AL$7),$AL$7+SQRT(AV1010*($AN$7-$AL$7)*($AM$7-$AL$7)),$AN$7-SQRT((1-AV1010)*($AN$7-$AL$7)*($AN$7-$AM$7))),$AM$7)</f>
        <v>0.966771730064193</v>
      </c>
      <c r="AN1010" s="0" t="n">
        <f aca="false">IFERROR(IF(AW1010&lt;($AM$8-$AL$8)/($AN$8-$AL$8),$AL$8+SQRT(AW1010*($AN$8-$AL$8)*($AM$8-$AL$8)),$AN$8-SQRT((1-AW1010)*($AN$8-$AL$8)*($AN$8-$AM$8))),$AM$8)</f>
        <v>0.913599757012867</v>
      </c>
      <c r="AO1010" s="0" t="n">
        <f aca="false">IFERROR(IF(AX1010&lt;($AM$9-$AL$9)/($AN$9-$AL$9),$AL$9+SQRT(AX1010*($AN$9-$AL$9)*($AM$9-$AL$9)),$AN$9-SQRT((1-AX1010)*($AN$9-$AL$9)*($AN$9-$AM$9))),$AM$9)</f>
        <v>0.731624793171286</v>
      </c>
      <c r="AP1010" s="0" t="n">
        <f aca="false">IFERROR(IF(AY1010&lt;($AM$10-$AL$10)/($AN$10-$AL$10),$AL$10+SQRT(AY1010*($AN$10-$AL$10)*($AM$10-$AL$10)),$AN$10-SQRT((1-AY1010)*($AN$10-$AL$10)*($AN$10-$AM$10))),$AM$10)</f>
        <v>0.973954785738634</v>
      </c>
      <c r="AQ1010" s="0" t="n">
        <f aca="false">IFERROR(IF(AZ1010&lt;($AM$11-$AL$11)/($AN$11-$AL$11),$AL$11+SQRT(AZ1010*($AN$11-$AL$11)*($AM$11-$AL$11)),$AN$11-SQRT((1-AZ1010)*($AN$11-$AL$11)*($AN$11-$AM$11))),$AM$11)</f>
        <v>0.634688228113642</v>
      </c>
      <c r="AR1010" s="0" t="n">
        <f aca="false">SUMPRODUCT((B24:B31&lt;=$B$6)*(C24:C31*AM1010+D24:D31*AO1010*$B$8*AQ1010)/(1+AL1010/100)^B24:B31)+C32*AM1010*AP1010/(1+AL1010/100)^$B$6</f>
        <v>7681704.34100505</v>
      </c>
      <c r="AS1010" s="0" t="n">
        <f aca="false">SUMPRODUCT((K24:K26&lt;=$B$6)*(L24:L26*AN1010+M24:M26*AO1010*$B$8*AQ1010)/(1+AL1010/100)^K24:K26)+L27*AN1010*AP1010/(1+AL1010/100)^$B$6</f>
        <v>7472241.94204698</v>
      </c>
      <c r="AT1010" s="0" t="n">
        <f aca="false">AS1010-AR1010</f>
        <v>-209462.398958073</v>
      </c>
      <c r="AU1010" s="0" t="n">
        <f aca="true">RAND()</f>
        <v>0.714993678004726</v>
      </c>
      <c r="AV1010" s="0" t="n">
        <f aca="true">RAND()</f>
        <v>0.309031221651154</v>
      </c>
      <c r="AW1010" s="0" t="n">
        <f aca="true">RAND()</f>
        <v>0.143387831037582</v>
      </c>
      <c r="AX1010" s="0" t="n">
        <f aca="true">RAND()</f>
        <v>0.0715333930821881</v>
      </c>
      <c r="AY1010" s="0" t="n">
        <f aca="true">RAND()</f>
        <v>0.898532555698219</v>
      </c>
      <c r="AZ1010" s="0" t="n">
        <f aca="true">RAND()</f>
        <v>0.45720902056265</v>
      </c>
    </row>
    <row r="1011" customFormat="false" ht="15" hidden="false" customHeight="false" outlineLevel="0" collapsed="false">
      <c r="AK1011" s="0" t="n">
        <v>998</v>
      </c>
      <c r="AL1011" s="0" t="n">
        <f aca="false">IFERROR(IF(AU1011&lt;($AM$6-$AL$6)/($AN$6-$AL$6),$AL$6+SQRT(AU1011*($AN$6-$AL$6)*($AM$6-$AL$6)),$AN$6-SQRT((1-AU1011)*($AN$6-$AL$6)*($AN$6-$AM$6))),$AM$6)</f>
        <v>3.81008570897912</v>
      </c>
      <c r="AM1011" s="0" t="n">
        <f aca="false">IFERROR(IF(AV1011&lt;($AM$7-$AL$7)/($AN$7-$AL$7),$AL$7+SQRT(AV1011*($AN$7-$AL$7)*($AM$7-$AL$7)),$AN$7-SQRT((1-AV1011)*($AN$7-$AL$7)*($AN$7-$AM$7))),$AM$7)</f>
        <v>0.964384728824258</v>
      </c>
      <c r="AN1011" s="0" t="n">
        <f aca="false">IFERROR(IF(AW1011&lt;($AM$8-$AL$8)/($AN$8-$AL$8),$AL$8+SQRT(AW1011*($AN$8-$AL$8)*($AM$8-$AL$8)),$AN$8-SQRT((1-AW1011)*($AN$8-$AL$8)*($AN$8-$AM$8))),$AM$8)</f>
        <v>0.968159091334878</v>
      </c>
      <c r="AO1011" s="0" t="n">
        <f aca="false">IFERROR(IF(AX1011&lt;($AM$9-$AL$9)/($AN$9-$AL$9),$AL$9+SQRT(AX1011*($AN$9-$AL$9)*($AM$9-$AL$9)),$AN$9-SQRT((1-AX1011)*($AN$9-$AL$9)*($AN$9-$AM$9))),$AM$9)</f>
        <v>0.980624015005761</v>
      </c>
      <c r="AP1011" s="0" t="n">
        <f aca="false">IFERROR(IF(AY1011&lt;($AM$10-$AL$10)/($AN$10-$AL$10),$AL$10+SQRT(AY1011*($AN$10-$AL$10)*($AM$10-$AL$10)),$AN$10-SQRT((1-AY1011)*($AN$10-$AL$10)*($AN$10-$AM$10))),$AM$10)</f>
        <v>0.913167775177963</v>
      </c>
      <c r="AQ1011" s="0" t="n">
        <f aca="false">IFERROR(IF(AZ1011&lt;($AM$11-$AL$11)/($AN$11-$AL$11),$AL$11+SQRT(AZ1011*($AN$11-$AL$11)*($AM$11-$AL$11)),$AN$11-SQRT((1-AZ1011)*($AN$11-$AL$11)*($AN$11-$AM$11))),$AM$11)</f>
        <v>0.879915515188682</v>
      </c>
      <c r="AR1011" s="0" t="n">
        <f aca="false">SUMPRODUCT((B24:B31&lt;=$B$6)*(C24:C31*AM1011+D24:D31*AO1011*$B$8*AQ1011)/(1+AL1011/100)^B24:B31)+C32*AM1011*AP1011/(1+AL1011/100)^$B$6</f>
        <v>8091962.23161829</v>
      </c>
      <c r="AS1011" s="0" t="n">
        <f aca="false">SUMPRODUCT((K24:K26&lt;=$B$6)*(L24:L26*AN1011+M24:M26*AO1011*$B$8*AQ1011)/(1+AL1011/100)^K24:K26)+L27*AN1011*AP1011/(1+AL1011/100)^$B$6</f>
        <v>7917783.94465851</v>
      </c>
      <c r="AT1011" s="0" t="n">
        <f aca="false">AS1011-AR1011</f>
        <v>-174178.286959784</v>
      </c>
      <c r="AU1011" s="0" t="n">
        <f aca="true">RAND()</f>
        <v>0.491222340797038</v>
      </c>
      <c r="AV1011" s="0" t="n">
        <f aca="true">RAND()</f>
        <v>0.30024821189583</v>
      </c>
      <c r="AW1011" s="0" t="n">
        <f aca="true">RAND()</f>
        <v>0.314194222206352</v>
      </c>
      <c r="AX1011" s="0" t="n">
        <f aca="true">RAND()</f>
        <v>0.307999258400344</v>
      </c>
      <c r="AY1011" s="0" t="n">
        <f aca="true">RAND()</f>
        <v>0.68283044178203</v>
      </c>
      <c r="AZ1011" s="0" t="n">
        <f aca="true">RAND()</f>
        <v>0.941141700031021</v>
      </c>
    </row>
    <row r="1012" customFormat="false" ht="15" hidden="false" customHeight="false" outlineLevel="0" collapsed="false">
      <c r="AK1012" s="0" t="n">
        <v>999</v>
      </c>
      <c r="AL1012" s="0" t="n">
        <f aca="false">IFERROR(IF(AU1012&lt;($AM$6-$AL$6)/($AN$6-$AL$6),$AL$6+SQRT(AU1012*($AN$6-$AL$6)*($AM$6-$AL$6)),$AN$6-SQRT((1-AU1012)*($AN$6-$AL$6)*($AN$6-$AM$6))),$AM$6)</f>
        <v>4.39410057694769</v>
      </c>
      <c r="AM1012" s="0" t="n">
        <f aca="false">IFERROR(IF(AV1012&lt;($AM$7-$AL$7)/($AN$7-$AL$7),$AL$7+SQRT(AV1012*($AN$7-$AL$7)*($AM$7-$AL$7)),$AN$7-SQRT((1-AV1012)*($AN$7-$AL$7)*($AN$7-$AM$7))),$AM$7)</f>
        <v>1.04049664983531</v>
      </c>
      <c r="AN1012" s="0" t="n">
        <f aca="false">IFERROR(IF(AW1012&lt;($AM$8-$AL$8)/($AN$8-$AL$8),$AL$8+SQRT(AW1012*($AN$8-$AL$8)*($AM$8-$AL$8)),$AN$8-SQRT((1-AW1012)*($AN$8-$AL$8)*($AN$8-$AM$8))),$AM$8)</f>
        <v>1.10824539968463</v>
      </c>
      <c r="AO1012" s="0" t="n">
        <f aca="false">IFERROR(IF(AX1012&lt;($AM$9-$AL$9)/($AN$9-$AL$9),$AL$9+SQRT(AX1012*($AN$9-$AL$9)*($AM$9-$AL$9)),$AN$9-SQRT((1-AX1012)*($AN$9-$AL$9)*($AN$9-$AM$9))),$AM$9)</f>
        <v>0.745383168352271</v>
      </c>
      <c r="AP1012" s="0" t="n">
        <f aca="false">IFERROR(IF(AY1012&lt;($AM$10-$AL$10)/($AN$10-$AL$10),$AL$10+SQRT(AY1012*($AN$10-$AL$10)*($AM$10-$AL$10)),$AN$10-SQRT((1-AY1012)*($AN$10-$AL$10)*($AN$10-$AM$10))),$AM$10)</f>
        <v>0.761194288111357</v>
      </c>
      <c r="AQ1012" s="0" t="n">
        <f aca="false">IFERROR(IF(AZ1012&lt;($AM$11-$AL$11)/($AN$11-$AL$11),$AL$11+SQRT(AZ1012*($AN$11-$AL$11)*($AM$11-$AL$11)),$AN$11-SQRT((1-AZ1012)*($AN$11-$AL$11)*($AN$11-$AM$11))),$AM$11)</f>
        <v>0.909169598477597</v>
      </c>
      <c r="AR1012" s="0" t="n">
        <f aca="false">SUMPRODUCT((B24:B31&lt;=$B$6)*(C24:C31*AM1012+D24:D31*AO1012*$B$8*AQ1012)/(1+AL1012/100)^B24:B31)+C32*AM1012*AP1012/(1+AL1012/100)^$B$6</f>
        <v>8417557.12377431</v>
      </c>
      <c r="AS1012" s="0" t="n">
        <f aca="false">SUMPRODUCT((K24:K26&lt;=$B$6)*(L24:L26*AN1012+M24:M26*AO1012*$B$8*AQ1012)/(1+AL1012/100)^K24:K26)+L27*AN1012*AP1012/(1+AL1012/100)^$B$6</f>
        <v>9188756.70590253</v>
      </c>
      <c r="AT1012" s="0" t="n">
        <f aca="false">AS1012-AR1012</f>
        <v>771199.582128216</v>
      </c>
      <c r="AU1012" s="0" t="n">
        <f aca="true">RAND()</f>
        <v>0.660464409846781</v>
      </c>
      <c r="AV1012" s="0" t="n">
        <f aca="true">RAND()</f>
        <v>0.609851966842422</v>
      </c>
      <c r="AW1012" s="0" t="n">
        <f aca="true">RAND()</f>
        <v>0.821383407017154</v>
      </c>
      <c r="AX1012" s="0" t="n">
        <f aca="true">RAND()</f>
        <v>0.0802838657474652</v>
      </c>
      <c r="AY1012" s="0" t="n">
        <f aca="true">RAND()</f>
        <v>0.272889824567993</v>
      </c>
      <c r="AZ1012" s="0" t="n">
        <f aca="true">RAND()</f>
        <v>0.966325870037874</v>
      </c>
    </row>
    <row r="1013" customFormat="false" ht="15" hidden="false" customHeight="false" outlineLevel="0" collapsed="false">
      <c r="AK1013" s="0" t="n">
        <v>1000</v>
      </c>
      <c r="AL1013" s="0" t="n">
        <f aca="false">IFERROR(IF(AU1013&lt;($AM$6-$AL$6)/($AN$6-$AL$6),$AL$6+SQRT(AU1013*($AN$6-$AL$6)*($AM$6-$AL$6)),$AN$6-SQRT((1-AU1013)*($AN$6-$AL$6)*($AN$6-$AM$6))),$AM$6)</f>
        <v>2.84538548740665</v>
      </c>
      <c r="AM1013" s="0" t="n">
        <f aca="false">IFERROR(IF(AV1013&lt;($AM$7-$AL$7)/($AN$7-$AL$7),$AL$7+SQRT(AV1013*($AN$7-$AL$7)*($AM$7-$AL$7)),$AN$7-SQRT((1-AV1013)*($AN$7-$AL$7)*($AN$7-$AM$7))),$AM$7)</f>
        <v>0.980701579868149</v>
      </c>
      <c r="AN1013" s="0" t="n">
        <f aca="false">IFERROR(IF(AW1013&lt;($AM$8-$AL$8)/($AN$8-$AL$8),$AL$8+SQRT(AW1013*($AN$8-$AL$8)*($AM$8-$AL$8)),$AN$8-SQRT((1-AW1013)*($AN$8-$AL$8)*($AN$8-$AM$8))),$AM$8)</f>
        <v>0.987309792227793</v>
      </c>
      <c r="AO1013" s="0" t="n">
        <f aca="false">IFERROR(IF(AX1013&lt;($AM$9-$AL$9)/($AN$9-$AL$9),$AL$9+SQRT(AX1013*($AN$9-$AL$9)*($AM$9-$AL$9)),$AN$9-SQRT((1-AX1013)*($AN$9-$AL$9)*($AN$9-$AM$9))),$AM$9)</f>
        <v>1.77823715044211</v>
      </c>
      <c r="AP1013" s="0" t="n">
        <f aca="false">IFERROR(IF(AY1013&lt;($AM$10-$AL$10)/($AN$10-$AL$10),$AL$10+SQRT(AY1013*($AN$10-$AL$10)*($AM$10-$AL$10)),$AN$10-SQRT((1-AY1013)*($AN$10-$AL$10)*($AN$10-$AM$10))),$AM$10)</f>
        <v>0.833179358568222</v>
      </c>
      <c r="AQ1013" s="0" t="n">
        <f aca="false">IFERROR(IF(AZ1013&lt;($AM$11-$AL$11)/($AN$11-$AL$11),$AL$11+SQRT(AZ1013*($AN$11-$AL$11)*($AM$11-$AL$11)),$AN$11-SQRT((1-AZ1013)*($AN$11-$AL$11)*($AN$11-$AM$11))),$AM$11)</f>
        <v>0.704223582639081</v>
      </c>
      <c r="AR1013" s="0" t="n">
        <f aca="false">SUMPRODUCT((B24:B31&lt;=$B$6)*(C24:C31*AM1013+D24:D31*AO1013*$B$8*AQ1013)/(1+AL1013/100)^B24:B31)+C32*AM1013*AP1013/(1+AL1013/100)^$B$6</f>
        <v>8827919.20102557</v>
      </c>
      <c r="AS1013" s="0" t="n">
        <f aca="false">SUMPRODUCT((K24:K26&lt;=$B$6)*(L24:L26*AN1013+M24:M26*AO1013*$B$8*AQ1013)/(1+AL1013/100)^K24:K26)+L27*AN1013*AP1013/(1+AL1013/100)^$B$6</f>
        <v>8085917.78128439</v>
      </c>
      <c r="AT1013" s="0" t="n">
        <f aca="false">AS1013-AR1013</f>
        <v>-742001.419741183</v>
      </c>
      <c r="AU1013" s="0" t="n">
        <f aca="true">RAND()</f>
        <v>0.142935324463557</v>
      </c>
      <c r="AV1013" s="0" t="n">
        <f aca="true">RAND()</f>
        <v>0.362811788520499</v>
      </c>
      <c r="AW1013" s="0" t="n">
        <f aca="true">RAND()</f>
        <v>0.389832869604655</v>
      </c>
      <c r="AX1013" s="0" t="n">
        <f aca="true">RAND()</f>
        <v>0.967214159037311</v>
      </c>
      <c r="AY1013" s="0" t="n">
        <f aca="true">RAND()</f>
        <v>0.444033939903727</v>
      </c>
      <c r="AZ1013" s="0" t="n">
        <f aca="true">RAND()</f>
        <v>0.642923718094446</v>
      </c>
    </row>
  </sheetData>
  <conditionalFormatting sqref="D65:D89">
    <cfRule type="colorScale" priority="2">
      <colorScale>
        <cfvo type="min" val="0"/>
        <cfvo type="num" val="0"/>
        <cfvo type="max" val="0"/>
        <color rgb="FFF8CDB9"/>
        <color rgb="FFFFFFFF"/>
        <color rgb="FFB7D3F6"/>
      </colorScale>
    </cfRule>
  </conditionalFormatting>
  <conditionalFormatting sqref="G130:G137">
    <cfRule type="cellIs" priority="3" operator="equal" aboveAverage="0" equalAverage="0" bottom="0" percent="0" rank="0" text="" dxfId="0">
      <formula>"YES"</formula>
    </cfRule>
  </conditionalFormatting>
  <conditionalFormatting sqref="K143:K154">
    <cfRule type="colorScale" priority="4">
      <colorScale>
        <cfvo type="min" val="0"/>
        <cfvo type="num" val="0"/>
        <cfvo type="max" val="0"/>
        <color rgb="FFF8CDB9"/>
        <color rgb="FFFFFFFF"/>
        <color rgb="FFB7D3F6"/>
      </colorScale>
    </cfRule>
  </conditionalFormatting>
  <conditionalFormatting sqref="B160:H164">
    <cfRule type="colorScale" priority="5">
      <colorScale>
        <cfvo type="min" val="0"/>
        <cfvo type="num" val="0"/>
        <cfvo type="max" val="0"/>
        <color rgb="FFF39C7A"/>
        <color rgb="FFFFFFFF"/>
        <color rgb="FF6DA7EC"/>
      </colorScale>
    </cfRule>
  </conditionalFormatting>
  <dataValidations count="1">
    <dataValidation allowBlank="false" errorStyle="stop" operator="between" showDropDown="false" showErrorMessage="false" showInputMessage="false" sqref="B16 B18" type="list">
      <formula1>"Initial,Rehabilitation"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10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18" min="2" style="0" width="14"/>
  </cols>
  <sheetData>
    <row r="1" customFormat="false" ht="17.35" hidden="false" customHeight="false" outlineLevel="0" collapsed="false">
      <c r="A1" s="4" t="s">
        <v>212</v>
      </c>
    </row>
    <row r="2" customFormat="false" ht="15" hidden="false" customHeight="false" outlineLevel="0" collapsed="false">
      <c r="A2" s="5" t="s">
        <v>18</v>
      </c>
    </row>
    <row r="4" customFormat="false" ht="17.35" hidden="false" customHeight="false" outlineLevel="0" collapsed="false">
      <c r="A4" s="6" t="s">
        <v>19</v>
      </c>
      <c r="B4" s="6" t="s">
        <v>20</v>
      </c>
      <c r="C4" s="6" t="s">
        <v>21</v>
      </c>
      <c r="AK4" s="4" t="s">
        <v>22</v>
      </c>
    </row>
    <row r="5" customFormat="false" ht="23.85" hidden="false" customHeight="false" outlineLevel="0" collapsed="false">
      <c r="A5" s="7" t="s">
        <v>23</v>
      </c>
      <c r="B5" s="8" t="n">
        <v>3</v>
      </c>
      <c r="C5" s="5" t="s">
        <v>24</v>
      </c>
      <c r="AK5" s="6" t="s">
        <v>25</v>
      </c>
      <c r="AL5" s="6" t="s">
        <v>26</v>
      </c>
      <c r="AM5" s="6" t="s">
        <v>27</v>
      </c>
      <c r="AN5" s="6" t="s">
        <v>28</v>
      </c>
      <c r="BB5" s="9" t="s">
        <v>29</v>
      </c>
    </row>
    <row r="6" customFormat="false" ht="15" hidden="false" customHeight="false" outlineLevel="0" collapsed="false">
      <c r="A6" s="7" t="s">
        <v>30</v>
      </c>
      <c r="B6" s="10" t="n">
        <v>30</v>
      </c>
      <c r="C6" s="5" t="s">
        <v>31</v>
      </c>
      <c r="AK6" s="7" t="s">
        <v>23</v>
      </c>
      <c r="AL6" s="10" t="n">
        <v>2</v>
      </c>
      <c r="AM6" s="10" t="n">
        <v>3</v>
      </c>
      <c r="AN6" s="10" t="n">
        <v>7</v>
      </c>
      <c r="BB6" s="7" t="s">
        <v>32</v>
      </c>
      <c r="BC6" s="11" t="n">
        <f aca="false">COUNT($AT$14:$AT$1013)</f>
        <v>1000</v>
      </c>
    </row>
    <row r="7" customFormat="false" ht="15" hidden="false" customHeight="false" outlineLevel="0" collapsed="false">
      <c r="A7" s="7" t="s">
        <v>33</v>
      </c>
      <c r="B7" s="10" t="n">
        <v>2027</v>
      </c>
      <c r="C7" s="5"/>
      <c r="AK7" s="7" t="s">
        <v>34</v>
      </c>
      <c r="AL7" s="10" t="n">
        <v>0.8</v>
      </c>
      <c r="AM7" s="10" t="n">
        <v>1</v>
      </c>
      <c r="AN7" s="10" t="n">
        <v>1.25</v>
      </c>
      <c r="BB7" s="7" t="s">
        <v>35</v>
      </c>
      <c r="BC7" s="12" t="n">
        <f aca="false">COUNTIF($AT$14:$AT$1013,"&lt;0")/COUNT($AT$14:$AT$1013)</f>
        <v>0.207</v>
      </c>
    </row>
    <row r="8" customFormat="false" ht="15" hidden="false" customHeight="false" outlineLevel="0" collapsed="false">
      <c r="A8" s="7" t="s">
        <v>36</v>
      </c>
      <c r="B8" s="13" t="n">
        <v>4344.12</v>
      </c>
      <c r="C8" s="5" t="s">
        <v>37</v>
      </c>
      <c r="AK8" s="7" t="s">
        <v>38</v>
      </c>
      <c r="AL8" s="10" t="n">
        <v>0.8</v>
      </c>
      <c r="AM8" s="10" t="n">
        <v>1</v>
      </c>
      <c r="AN8" s="10" t="n">
        <v>1.25</v>
      </c>
      <c r="BB8" s="7" t="s">
        <v>39</v>
      </c>
      <c r="BC8" s="14" t="n">
        <f aca="false">AVERAGE($AT$14:$AT$1013)</f>
        <v>1712997.1177848</v>
      </c>
    </row>
    <row r="9" customFormat="false" ht="15" hidden="false" customHeight="false" outlineLevel="0" collapsed="false">
      <c r="A9" s="7" t="s">
        <v>40</v>
      </c>
      <c r="B9" s="15" t="n">
        <v>1</v>
      </c>
      <c r="C9" s="5" t="s">
        <v>41</v>
      </c>
      <c r="AK9" s="7" t="s">
        <v>42</v>
      </c>
      <c r="AL9" s="10" t="n">
        <v>0.5</v>
      </c>
      <c r="AM9" s="10" t="n">
        <v>1</v>
      </c>
      <c r="AN9" s="10" t="n">
        <v>2</v>
      </c>
      <c r="BB9" s="7" t="s">
        <v>43</v>
      </c>
      <c r="BC9" s="14" t="n">
        <f aca="false">PERCENTILE($AT$14:$AT$1013,0.1)</f>
        <v>-989518.847609036</v>
      </c>
    </row>
    <row r="10" customFormat="false" ht="15" hidden="false" customHeight="false" outlineLevel="0" collapsed="false">
      <c r="A10" s="7" t="s">
        <v>42</v>
      </c>
      <c r="B10" s="10" t="n">
        <v>1</v>
      </c>
      <c r="C10" s="5" t="s">
        <v>44</v>
      </c>
      <c r="AK10" s="7" t="s">
        <v>45</v>
      </c>
      <c r="AL10" s="10" t="n">
        <v>0.5</v>
      </c>
      <c r="AM10" s="10" t="n">
        <v>1</v>
      </c>
      <c r="AN10" s="10" t="n">
        <v>1</v>
      </c>
      <c r="BB10" s="7" t="s">
        <v>46</v>
      </c>
      <c r="BC10" s="14" t="n">
        <f aca="false">PERCENTILE($AT$14:$AT$1013,0.5)</f>
        <v>1755499.041057</v>
      </c>
    </row>
    <row r="11" customFormat="false" ht="15" hidden="false" customHeight="false" outlineLevel="0" collapsed="false">
      <c r="A11" s="7" t="s">
        <v>34</v>
      </c>
      <c r="B11" s="10" t="n">
        <v>1</v>
      </c>
      <c r="C11" s="5" t="s">
        <v>47</v>
      </c>
      <c r="AK11" s="7" t="s">
        <v>48</v>
      </c>
      <c r="AL11" s="10" t="n">
        <v>0.3</v>
      </c>
      <c r="AM11" s="10" t="n">
        <v>0.65</v>
      </c>
      <c r="AN11" s="10" t="n">
        <v>1</v>
      </c>
      <c r="BB11" s="7" t="s">
        <v>49</v>
      </c>
      <c r="BC11" s="14" t="n">
        <f aca="false">PERCENTILE($AT$14:$AT$1013,0.9)</f>
        <v>4256441.18718834</v>
      </c>
    </row>
    <row r="12" customFormat="false" ht="15" hidden="false" customHeight="false" outlineLevel="0" collapsed="false">
      <c r="A12" s="7" t="s">
        <v>38</v>
      </c>
      <c r="B12" s="10" t="n">
        <v>1</v>
      </c>
      <c r="C12" s="5" t="s">
        <v>50</v>
      </c>
    </row>
    <row r="13" customFormat="false" ht="23.85" hidden="false" customHeight="false" outlineLevel="0" collapsed="false">
      <c r="A13" s="7" t="s">
        <v>45</v>
      </c>
      <c r="B13" s="10" t="n">
        <v>1</v>
      </c>
      <c r="C13" s="5" t="s">
        <v>51</v>
      </c>
      <c r="AK13" s="6" t="s">
        <v>52</v>
      </c>
      <c r="AL13" s="6" t="s">
        <v>53</v>
      </c>
      <c r="AM13" s="6" t="s">
        <v>54</v>
      </c>
      <c r="AN13" s="6" t="s">
        <v>55</v>
      </c>
      <c r="AO13" s="6" t="s">
        <v>56</v>
      </c>
      <c r="AP13" s="6" t="s">
        <v>57</v>
      </c>
      <c r="AQ13" s="6" t="s">
        <v>58</v>
      </c>
      <c r="AR13" s="6" t="s">
        <v>59</v>
      </c>
      <c r="AS13" s="6" t="s">
        <v>60</v>
      </c>
      <c r="AT13" s="6" t="s">
        <v>61</v>
      </c>
      <c r="AU13" s="6" t="s">
        <v>62</v>
      </c>
      <c r="AV13" s="6" t="s">
        <v>63</v>
      </c>
      <c r="AW13" s="6" t="s">
        <v>64</v>
      </c>
      <c r="AX13" s="6" t="s">
        <v>65</v>
      </c>
      <c r="AY13" s="6" t="s">
        <v>66</v>
      </c>
      <c r="AZ13" s="6" t="s">
        <v>67</v>
      </c>
      <c r="BB13" s="9" t="s">
        <v>68</v>
      </c>
    </row>
    <row r="14" customFormat="false" ht="23.85" hidden="false" customHeight="false" outlineLevel="0" collapsed="false">
      <c r="A14" s="7" t="s">
        <v>69</v>
      </c>
      <c r="B14" s="16" t="n">
        <v>74488.89</v>
      </c>
      <c r="C14" s="5"/>
      <c r="AK14" s="0" t="n">
        <v>1</v>
      </c>
      <c r="AL14" s="17" t="n">
        <f aca="false">IFERROR(IF(AU14&lt;($AM$6-$AL$6)/($AN$6-$AL$6),$AL$6+SQRT(AU14*($AN$6-$AL$6)*($AM$6-$AL$6)),$AN$6-SQRT((1-AU14)*($AN$6-$AL$6)*($AN$6-$AM$6))),$AM$6)</f>
        <v>4.33600034606851</v>
      </c>
      <c r="AM14" s="17" t="n">
        <f aca="false">IFERROR(IF(AV14&lt;($AM$7-$AL$7)/($AN$7-$AL$7),$AL$7+SQRT(AV14*($AN$7-$AL$7)*($AM$7-$AL$7)),$AN$7-SQRT((1-AV14)*($AN$7-$AL$7)*($AN$7-$AM$7))),$AM$7)</f>
        <v>0.982495806087888</v>
      </c>
      <c r="AN14" s="17" t="n">
        <f aca="false">IFERROR(IF(AW14&lt;($AM$8-$AL$8)/($AN$8-$AL$8),$AL$8+SQRT(AW14*($AN$8-$AL$8)*($AM$8-$AL$8)),$AN$8-SQRT((1-AW14)*($AN$8-$AL$8)*($AN$8-$AM$8))),$AM$8)</f>
        <v>1.05824124843141</v>
      </c>
      <c r="AO14" s="17" t="n">
        <f aca="false">IFERROR(IF(AX14&lt;($AM$9-$AL$9)/($AN$9-$AL$9),$AL$9+SQRT(AX14*($AN$9-$AL$9)*($AM$9-$AL$9)),$AN$9-SQRT((1-AX14)*($AN$9-$AL$9)*($AN$9-$AM$9))),$AM$9)</f>
        <v>1.32558879922594</v>
      </c>
      <c r="AP14" s="17" t="n">
        <f aca="false">IFERROR(IF(AY14&lt;($AM$10-$AL$10)/($AN$10-$AL$10),$AL$10+SQRT(AY14*($AN$10-$AL$10)*($AM$10-$AL$10)),$AN$10-SQRT((1-AY14)*($AN$10-$AL$10)*($AN$10-$AM$10))),$AM$10)</f>
        <v>0.990094209824215</v>
      </c>
      <c r="AQ14" s="17" t="n">
        <f aca="false">IFERROR(IF(AZ14&lt;($AM$11-$AL$11)/($AN$11-$AL$11),$AL$11+SQRT(AZ14*($AN$11-$AL$11)*($AM$11-$AL$11)),$AN$11-SQRT((1-AZ14)*($AN$11-$AL$11)*($AN$11-$AM$11))),$AM$11)</f>
        <v>0.500428235400585</v>
      </c>
      <c r="AR14" s="17" t="n">
        <f aca="false">SUMPRODUCT((B24:B31&lt;=$B$6)*(C24:C31*AM14+D24:D31*AO14*$B$8*AQ14)/(1+AL14/100)^B24:B31)+C32*AM14*AP14/(1+AL14/100)^$B$6</f>
        <v>12712084.3763365</v>
      </c>
      <c r="AS14" s="17" t="n">
        <f aca="false">SUMPRODUCT((K24:K26&lt;=$B$6)*(L24:L26*AN14+M24:M26*AO14*$B$8*AQ14)/(1+AL14/100)^K24:K26)+L27*AN14*AP14/(1+AL14/100)^$B$6</f>
        <v>15652906.5050405</v>
      </c>
      <c r="AT14" s="17" t="n">
        <f aca="false">AS14-AR14</f>
        <v>2940822.12870404</v>
      </c>
      <c r="AU14" s="17" t="n">
        <f aca="true">RAND()</f>
        <v>0.645155292192645</v>
      </c>
      <c r="AV14" s="17" t="n">
        <f aca="true">RAND()</f>
        <v>0.37005243599631</v>
      </c>
      <c r="AW14" s="17" t="n">
        <f aca="true">RAND()</f>
        <v>0.673142943972049</v>
      </c>
      <c r="AX14" s="17" t="n">
        <f aca="true">RAND()</f>
        <v>0.696779688180324</v>
      </c>
      <c r="AY14" s="17" t="n">
        <f aca="true">RAND()</f>
        <v>0.960769338012885</v>
      </c>
      <c r="AZ14" s="17" t="n">
        <f aca="true">RAND()</f>
        <v>0.163965214472622</v>
      </c>
      <c r="BB14" s="6" t="s">
        <v>70</v>
      </c>
      <c r="BC14" s="6" t="s">
        <v>32</v>
      </c>
      <c r="BD14" s="6" t="s">
        <v>71</v>
      </c>
    </row>
    <row r="15" customFormat="false" ht="15" hidden="false" customHeight="false" outlineLevel="0" collapsed="false">
      <c r="A15" s="7" t="s">
        <v>72</v>
      </c>
      <c r="B15" s="18" t="n">
        <v>0.125</v>
      </c>
      <c r="C15" s="5" t="s">
        <v>73</v>
      </c>
      <c r="AK15" s="0" t="n">
        <v>2</v>
      </c>
      <c r="AL15" s="17" t="n">
        <f aca="false">IFERROR(IF(AU15&lt;($AM$6-$AL$6)/($AN$6-$AL$6),$AL$6+SQRT(AU15*($AN$6-$AL$6)*($AM$6-$AL$6)),$AN$6-SQRT((1-AU15)*($AN$6-$AL$6)*($AN$6-$AM$6))),$AM$6)</f>
        <v>5.79508141113451</v>
      </c>
      <c r="AM15" s="17" t="n">
        <f aca="false">IFERROR(IF(AV15&lt;($AM$7-$AL$7)/($AN$7-$AL$7),$AL$7+SQRT(AV15*($AN$7-$AL$7)*($AM$7-$AL$7)),$AN$7-SQRT((1-AV15)*($AN$7-$AL$7)*($AN$7-$AM$7))),$AM$7)</f>
        <v>1.13958589788684</v>
      </c>
      <c r="AN15" s="17" t="n">
        <f aca="false">IFERROR(IF(AW15&lt;($AM$8-$AL$8)/($AN$8-$AL$8),$AL$8+SQRT(AW15*($AN$8-$AL$8)*($AM$8-$AL$8)),$AN$8-SQRT((1-AW15)*($AN$8-$AL$8)*($AN$8-$AM$8))),$AM$8)</f>
        <v>0.834884664559883</v>
      </c>
      <c r="AO15" s="17" t="n">
        <f aca="false">IFERROR(IF(AX15&lt;($AM$9-$AL$9)/($AN$9-$AL$9),$AL$9+SQRT(AX15*($AN$9-$AL$9)*($AM$9-$AL$9)),$AN$9-SQRT((1-AX15)*($AN$9-$AL$9)*($AN$9-$AM$9))),$AM$9)</f>
        <v>1.20889801583727</v>
      </c>
      <c r="AP15" s="17" t="n">
        <f aca="false">IFERROR(IF(AY15&lt;($AM$10-$AL$10)/($AN$10-$AL$10),$AL$10+SQRT(AY15*($AN$10-$AL$10)*($AM$10-$AL$10)),$AN$10-SQRT((1-AY15)*($AN$10-$AL$10)*($AN$10-$AM$10))),$AM$10)</f>
        <v>0.904002643702189</v>
      </c>
      <c r="AQ15" s="17" t="n">
        <f aca="false">IFERROR(IF(AZ15&lt;($AM$11-$AL$11)/($AN$11-$AL$11),$AL$11+SQRT(AZ15*($AN$11-$AL$11)*($AM$11-$AL$11)),$AN$11-SQRT((1-AZ15)*($AN$11-$AL$11)*($AN$11-$AM$11))),$AM$11)</f>
        <v>0.603768189710887</v>
      </c>
      <c r="AR15" s="17" t="n">
        <f aca="false">SUMPRODUCT((B24:B31&lt;=$B$6)*(C24:C31*AM15+D24:D31*AO15*$B$8*AQ15)/(1+AL15/100)^B24:B31)+C32*AM15*AP15/(1+AL15/100)^$B$6</f>
        <v>13924934.1806517</v>
      </c>
      <c r="AS15" s="17" t="n">
        <f aca="false">SUMPRODUCT((K24:K26&lt;=$B$6)*(L24:L26*AN15+M24:M26*AO15*$B$8*AQ15)/(1+AL15/100)^K24:K26)+L27*AN15*AP15/(1+AL15/100)^$B$6</f>
        <v>12617361.3194519</v>
      </c>
      <c r="AT15" s="17" t="n">
        <f aca="false">AS15-AR15</f>
        <v>-1307572.86119976</v>
      </c>
      <c r="AU15" s="17" t="n">
        <f aca="true">RAND()</f>
        <v>0.927408559710319</v>
      </c>
      <c r="AV15" s="17" t="n">
        <f aca="true">RAND()</f>
        <v>0.891633120484837</v>
      </c>
      <c r="AW15" s="17" t="n">
        <f aca="true">RAND()</f>
        <v>0.0135215535717283</v>
      </c>
      <c r="AX15" s="17" t="n">
        <f aca="true">RAND()</f>
        <v>0.582771767102527</v>
      </c>
      <c r="AY15" s="17" t="n">
        <f aca="true">RAND()</f>
        <v>0.65287254447343</v>
      </c>
      <c r="AZ15" s="17" t="n">
        <f aca="true">RAND()</f>
        <v>0.376633114613182</v>
      </c>
      <c r="BB15" s="19" t="n">
        <f aca="false">PERCENTILE($AT$14:$AT$1013,0.01)+(PERCENTILE($AT$14:$AT$1013,0.99)-PERCENTILE($AT$14:$AT$1013,0.01))*1/20</f>
        <v>-2275072.69402229</v>
      </c>
      <c r="BC15" s="17" t="n">
        <f aca="false">COUNTIF($AT$14:$AT$1013,"&lt;="&amp;BB15)</f>
        <v>22</v>
      </c>
      <c r="BD15" s="12" t="n">
        <f aca="false">COUNTIF($AT$14:$AT$1013,"&lt;="&amp;BB15)/COUNT($AT$14:$AT$1013)</f>
        <v>0.022</v>
      </c>
    </row>
    <row r="16" customFormat="false" ht="15" hidden="false" customHeight="false" outlineLevel="0" collapsed="false">
      <c r="A16" s="7" t="s">
        <v>74</v>
      </c>
      <c r="B16" s="10" t="s">
        <v>75</v>
      </c>
      <c r="C16" s="5" t="s">
        <v>76</v>
      </c>
      <c r="AK16" s="0" t="n">
        <v>3</v>
      </c>
      <c r="AL16" s="17" t="n">
        <f aca="false">IFERROR(IF(AU16&lt;($AM$6-$AL$6)/($AN$6-$AL$6),$AL$6+SQRT(AU16*($AN$6-$AL$6)*($AM$6-$AL$6)),$AN$6-SQRT((1-AU16)*($AN$6-$AL$6)*($AN$6-$AM$6))),$AM$6)</f>
        <v>5.16564124845788</v>
      </c>
      <c r="AM16" s="17" t="n">
        <f aca="false">IFERROR(IF(AV16&lt;($AM$7-$AL$7)/($AN$7-$AL$7),$AL$7+SQRT(AV16*($AN$7-$AL$7)*($AM$7-$AL$7)),$AN$7-SQRT((1-AV16)*($AN$7-$AL$7)*($AN$7-$AM$7))),$AM$7)</f>
        <v>0.990795101803161</v>
      </c>
      <c r="AN16" s="17" t="n">
        <f aca="false">IFERROR(IF(AW16&lt;($AM$8-$AL$8)/($AN$8-$AL$8),$AL$8+SQRT(AW16*($AN$8-$AL$8)*($AM$8-$AL$8)),$AN$8-SQRT((1-AW16)*($AN$8-$AL$8)*($AN$8-$AM$8))),$AM$8)</f>
        <v>0.889475275085718</v>
      </c>
      <c r="AO16" s="17" t="n">
        <f aca="false">IFERROR(IF(AX16&lt;($AM$9-$AL$9)/($AN$9-$AL$9),$AL$9+SQRT(AX16*($AN$9-$AL$9)*($AM$9-$AL$9)),$AN$9-SQRT((1-AX16)*($AN$9-$AL$9)*($AN$9-$AM$9))),$AM$9)</f>
        <v>1.11923135788618</v>
      </c>
      <c r="AP16" s="17" t="n">
        <f aca="false">IFERROR(IF(AY16&lt;($AM$10-$AL$10)/($AN$10-$AL$10),$AL$10+SQRT(AY16*($AN$10-$AL$10)*($AM$10-$AL$10)),$AN$10-SQRT((1-AY16)*($AN$10-$AL$10)*($AN$10-$AM$10))),$AM$10)</f>
        <v>0.596997383755594</v>
      </c>
      <c r="AQ16" s="17" t="n">
        <f aca="false">IFERROR(IF(AZ16&lt;($AM$11-$AL$11)/($AN$11-$AL$11),$AL$11+SQRT(AZ16*($AN$11-$AL$11)*($AM$11-$AL$11)),$AN$11-SQRT((1-AZ16)*($AN$11-$AL$11)*($AN$11-$AM$11))),$AM$11)</f>
        <v>0.473587930447291</v>
      </c>
      <c r="AR16" s="17" t="n">
        <f aca="false">SUMPRODUCT((B24:B31&lt;=$B$6)*(C24:C31*AM16+D24:D31*AO16*$B$8*AQ16)/(1+AL16/100)^B24:B31)+C32*AM16*AP16/(1+AL16/100)^$B$6</f>
        <v>12404969.3792989</v>
      </c>
      <c r="AS16" s="17" t="n">
        <f aca="false">SUMPRODUCT((K24:K26&lt;=$B$6)*(L24:L26*AN16+M24:M26*AO16*$B$8*AQ16)/(1+AL16/100)^K24:K26)+L27*AN16*AP16/(1+AL16/100)^$B$6</f>
        <v>13593193.3768024</v>
      </c>
      <c r="AT16" s="17" t="n">
        <f aca="false">AS16-AR16</f>
        <v>1188223.99750344</v>
      </c>
      <c r="AU16" s="17" t="n">
        <f aca="true">RAND()</f>
        <v>0.831756398532042</v>
      </c>
      <c r="AV16" s="17" t="n">
        <f aca="true">RAND()</f>
        <v>0.404475231911982</v>
      </c>
      <c r="AW16" s="17" t="n">
        <f aca="true">RAND()</f>
        <v>0.0889536094629432</v>
      </c>
      <c r="AX16" s="17" t="n">
        <f aca="true">RAND()</f>
        <v>0.48283106604599</v>
      </c>
      <c r="AY16" s="17" t="n">
        <f aca="true">RAND()</f>
        <v>0.03763396982172</v>
      </c>
      <c r="AZ16" s="17" t="n">
        <f aca="true">RAND()</f>
        <v>0.122990896314178</v>
      </c>
      <c r="BB16" s="19" t="n">
        <f aca="false">PERCENTILE($AT$14:$AT$1013,0.01)+(PERCENTILE($AT$14:$AT$1013,0.99)-PERCENTILE($AT$14:$AT$1013,0.01))*2/20</f>
        <v>-1828968.09633717</v>
      </c>
      <c r="BC16" s="17" t="n">
        <f aca="false">COUNTIF($AT$14:$AT$1013,"&lt;="&amp;BB16)-COUNTIF($AT$14:$AT$1013,"&lt;="&amp;BB15)</f>
        <v>17</v>
      </c>
      <c r="BD16" s="12" t="n">
        <f aca="false">COUNTIF($AT$14:$AT$1013,"&lt;="&amp;BB16)/COUNT($AT$14:$AT$1013)</f>
        <v>0.039</v>
      </c>
    </row>
    <row r="17" customFormat="false" ht="15" hidden="false" customHeight="false" outlineLevel="0" collapsed="false">
      <c r="A17" s="7" t="s">
        <v>77</v>
      </c>
      <c r="B17" s="18" t="n">
        <v>0.25</v>
      </c>
      <c r="C17" s="5" t="s">
        <v>78</v>
      </c>
      <c r="AK17" s="0" t="n">
        <v>4</v>
      </c>
      <c r="AL17" s="17" t="n">
        <f aca="false">IFERROR(IF(AU17&lt;($AM$6-$AL$6)/($AN$6-$AL$6),$AL$6+SQRT(AU17*($AN$6-$AL$6)*($AM$6-$AL$6)),$AN$6-SQRT((1-AU17)*($AN$6-$AL$6)*($AN$6-$AM$6))),$AM$6)</f>
        <v>2.52362292625914</v>
      </c>
      <c r="AM17" s="17" t="n">
        <f aca="false">IFERROR(IF(AV17&lt;($AM$7-$AL$7)/($AN$7-$AL$7),$AL$7+SQRT(AV17*($AN$7-$AL$7)*($AM$7-$AL$7)),$AN$7-SQRT((1-AV17)*($AN$7-$AL$7)*($AN$7-$AM$7))),$AM$7)</f>
        <v>0.864415118691507</v>
      </c>
      <c r="AN17" s="17" t="n">
        <f aca="false">IFERROR(IF(AW17&lt;($AM$8-$AL$8)/($AN$8-$AL$8),$AL$8+SQRT(AW17*($AN$8-$AL$8)*($AM$8-$AL$8)),$AN$8-SQRT((1-AW17)*($AN$8-$AL$8)*($AN$8-$AM$8))),$AM$8)</f>
        <v>1.106783776287</v>
      </c>
      <c r="AO17" s="17" t="n">
        <f aca="false">IFERROR(IF(AX17&lt;($AM$9-$AL$9)/($AN$9-$AL$9),$AL$9+SQRT(AX17*($AN$9-$AL$9)*($AM$9-$AL$9)),$AN$9-SQRT((1-AX17)*($AN$9-$AL$9)*($AN$9-$AM$9))),$AM$9)</f>
        <v>0.723241424278187</v>
      </c>
      <c r="AP17" s="17" t="n">
        <f aca="false">IFERROR(IF(AY17&lt;($AM$10-$AL$10)/($AN$10-$AL$10),$AL$10+SQRT(AY17*($AN$10-$AL$10)*($AM$10-$AL$10)),$AN$10-SQRT((1-AY17)*($AN$10-$AL$10)*($AN$10-$AM$10))),$AM$10)</f>
        <v>0.928073022144718</v>
      </c>
      <c r="AQ17" s="17" t="n">
        <f aca="false">IFERROR(IF(AZ17&lt;($AM$11-$AL$11)/($AN$11-$AL$11),$AL$11+SQRT(AZ17*($AN$11-$AL$11)*($AM$11-$AL$11)),$AN$11-SQRT((1-AZ17)*($AN$11-$AL$11)*($AN$11-$AM$11))),$AM$11)</f>
        <v>0.530044718798979</v>
      </c>
      <c r="AR17" s="17" t="n">
        <f aca="false">SUMPRODUCT((B24:B31&lt;=$B$6)*(C24:C31*AM17+D24:D31*AO17*$B$8*AQ17)/(1+AL17/100)^B24:B31)+C32*AM17*AP17/(1+AL17/100)^$B$6</f>
        <v>12197504.5955656</v>
      </c>
      <c r="AS17" s="17" t="n">
        <f aca="false">SUMPRODUCT((K24:K26&lt;=$B$6)*(L24:L26*AN17+M24:M26*AO17*$B$8*AQ17)/(1+AL17/100)^K24:K26)+L27*AN17*AP17/(1+AL17/100)^$B$6</f>
        <v>15884928.704286</v>
      </c>
      <c r="AT17" s="17" t="n">
        <f aca="false">AS17-AR17</f>
        <v>3687424.10872031</v>
      </c>
      <c r="AU17" s="17" t="n">
        <f aca="true">RAND()</f>
        <v>0.0548361937808374</v>
      </c>
      <c r="AV17" s="17" t="n">
        <f aca="true">RAND()</f>
        <v>0.0461034168448988</v>
      </c>
      <c r="AW17" s="17" t="n">
        <f aca="true">RAND()</f>
        <v>0.81768100680345</v>
      </c>
      <c r="AX17" s="17" t="n">
        <f aca="true">RAND()</f>
        <v>0.0664489780183378</v>
      </c>
      <c r="AY17" s="17" t="n">
        <f aca="true">RAND()</f>
        <v>0.732986049152449</v>
      </c>
      <c r="AZ17" s="17" t="n">
        <f aca="true">RAND()</f>
        <v>0.216002337335925</v>
      </c>
      <c r="BB17" s="19" t="n">
        <f aca="false">PERCENTILE($AT$14:$AT$1013,0.01)+(PERCENTILE($AT$14:$AT$1013,0.99)-PERCENTILE($AT$14:$AT$1013,0.01))*3/20</f>
        <v>-1382863.49865205</v>
      </c>
      <c r="BC17" s="17" t="n">
        <f aca="false">COUNTIF($AT$14:$AT$1013,"&lt;="&amp;BB17)-COUNTIF($AT$14:$AT$1013,"&lt;="&amp;BB16)</f>
        <v>30</v>
      </c>
      <c r="BD17" s="12" t="n">
        <f aca="false">COUNTIF($AT$14:$AT$1013,"&lt;="&amp;BB17)/COUNT($AT$14:$AT$1013)</f>
        <v>0.069</v>
      </c>
    </row>
    <row r="18" customFormat="false" ht="15" hidden="false" customHeight="false" outlineLevel="0" collapsed="false">
      <c r="A18" s="7" t="s">
        <v>79</v>
      </c>
      <c r="B18" s="10" t="s">
        <v>80</v>
      </c>
      <c r="C18" s="5" t="s">
        <v>81</v>
      </c>
      <c r="AK18" s="0" t="n">
        <v>5</v>
      </c>
      <c r="AL18" s="17" t="n">
        <f aca="false">IFERROR(IF(AU18&lt;($AM$6-$AL$6)/($AN$6-$AL$6),$AL$6+SQRT(AU18*($AN$6-$AL$6)*($AM$6-$AL$6)),$AN$6-SQRT((1-AU18)*($AN$6-$AL$6)*($AN$6-$AM$6))),$AM$6)</f>
        <v>6.73709003222741</v>
      </c>
      <c r="AM18" s="17" t="n">
        <f aca="false">IFERROR(IF(AV18&lt;($AM$7-$AL$7)/($AN$7-$AL$7),$AL$7+SQRT(AV18*($AN$7-$AL$7)*($AM$7-$AL$7)),$AN$7-SQRT((1-AV18)*($AN$7-$AL$7)*($AN$7-$AM$7))),$AM$7)</f>
        <v>0.999407952179002</v>
      </c>
      <c r="AN18" s="17" t="n">
        <f aca="false">IFERROR(IF(AW18&lt;($AM$8-$AL$8)/($AN$8-$AL$8),$AL$8+SQRT(AW18*($AN$8-$AL$8)*($AM$8-$AL$8)),$AN$8-SQRT((1-AW18)*($AN$8-$AL$8)*($AN$8-$AM$8))),$AM$8)</f>
        <v>1.0058771976736</v>
      </c>
      <c r="AO18" s="17" t="n">
        <f aca="false">IFERROR(IF(AX18&lt;($AM$9-$AL$9)/($AN$9-$AL$9),$AL$9+SQRT(AX18*($AN$9-$AL$9)*($AM$9-$AL$9)),$AN$9-SQRT((1-AX18)*($AN$9-$AL$9)*($AN$9-$AM$9))),$AM$9)</f>
        <v>1.36513891701212</v>
      </c>
      <c r="AP18" s="17" t="n">
        <f aca="false">IFERROR(IF(AY18&lt;($AM$10-$AL$10)/($AN$10-$AL$10),$AL$10+SQRT(AY18*($AN$10-$AL$10)*($AM$10-$AL$10)),$AN$10-SQRT((1-AY18)*($AN$10-$AL$10)*($AN$10-$AM$10))),$AM$10)</f>
        <v>0.836470389674262</v>
      </c>
      <c r="AQ18" s="17" t="n">
        <f aca="false">IFERROR(IF(AZ18&lt;($AM$11-$AL$11)/($AN$11-$AL$11),$AL$11+SQRT(AZ18*($AN$11-$AL$11)*($AM$11-$AL$11)),$AN$11-SQRT((1-AZ18)*($AN$11-$AL$11)*($AN$11-$AM$11))),$AM$11)</f>
        <v>0.691005309601236</v>
      </c>
      <c r="AR18" s="17" t="n">
        <f aca="false">SUMPRODUCT((B24:B31&lt;=$B$6)*(C24:C31*AM18+D24:D31*AO18*$B$8*AQ18)/(1+AL18/100)^B24:B31)+C32*AM18*AP18/(1+AL18/100)^$B$6</f>
        <v>11876214.6611373</v>
      </c>
      <c r="AS18" s="17" t="n">
        <f aca="false">SUMPRODUCT((K24:K26&lt;=$B$6)*(L24:L26*AN18+M24:M26*AO18*$B$8*AQ18)/(1+AL18/100)^K24:K26)+L27*AN18*AP18/(1+AL18/100)^$B$6</f>
        <v>15334540.8128783</v>
      </c>
      <c r="AT18" s="17" t="n">
        <f aca="false">AS18-AR18</f>
        <v>3458326.15174108</v>
      </c>
      <c r="AU18" s="17" t="n">
        <f aca="true">RAND()</f>
        <v>0.996543917442291</v>
      </c>
      <c r="AV18" s="17" t="n">
        <f aca="true">RAND()</f>
        <v>0.441817015469144</v>
      </c>
      <c r="AW18" s="17" t="n">
        <f aca="true">RAND()</f>
        <v>0.470258287860496</v>
      </c>
      <c r="AX18" s="17" t="n">
        <f aca="true">RAND()</f>
        <v>0.73130093687164</v>
      </c>
      <c r="AY18" s="17" t="n">
        <f aca="true">RAND()</f>
        <v>0.452849292510199</v>
      </c>
      <c r="AZ18" s="17" t="n">
        <f aca="true">RAND()</f>
        <v>0.610295025736212</v>
      </c>
      <c r="BB18" s="19" t="n">
        <f aca="false">PERCENTILE($AT$14:$AT$1013,0.01)+(PERCENTILE($AT$14:$AT$1013,0.99)-PERCENTILE($AT$14:$AT$1013,0.01))*4/20</f>
        <v>-936758.900966924</v>
      </c>
      <c r="BC18" s="17" t="n">
        <f aca="false">COUNTIF($AT$14:$AT$1013,"&lt;="&amp;BB18)-COUNTIF($AT$14:$AT$1013,"&lt;="&amp;BB17)</f>
        <v>36</v>
      </c>
      <c r="BD18" s="12" t="n">
        <f aca="false">COUNTIF($AT$14:$AT$1013,"&lt;="&amp;BB18)/COUNT($AT$14:$AT$1013)</f>
        <v>0.105</v>
      </c>
    </row>
    <row r="19" customFormat="false" ht="15" hidden="false" customHeight="false" outlineLevel="0" collapsed="false">
      <c r="AK19" s="0" t="n">
        <v>6</v>
      </c>
      <c r="AL19" s="0" t="n">
        <f aca="false">IFERROR(IF(AU19&lt;($AM$6-$AL$6)/($AN$6-$AL$6),$AL$6+SQRT(AU19*($AN$6-$AL$6)*($AM$6-$AL$6)),$AN$6-SQRT((1-AU19)*($AN$6-$AL$6)*($AN$6-$AM$6))),$AM$6)</f>
        <v>5.92776591059811</v>
      </c>
      <c r="AM19" s="0" t="n">
        <f aca="false">IFERROR(IF(AV19&lt;($AM$7-$AL$7)/($AN$7-$AL$7),$AL$7+SQRT(AV19*($AN$7-$AL$7)*($AM$7-$AL$7)),$AN$7-SQRT((1-AV19)*($AN$7-$AL$7)*($AN$7-$AM$7))),$AM$7)</f>
        <v>1.19956348520748</v>
      </c>
      <c r="AN19" s="0" t="n">
        <f aca="false">IFERROR(IF(AW19&lt;($AM$8-$AL$8)/($AN$8-$AL$8),$AL$8+SQRT(AW19*($AN$8-$AL$8)*($AM$8-$AL$8)),$AN$8-SQRT((1-AW19)*($AN$8-$AL$8)*($AN$8-$AM$8))),$AM$8)</f>
        <v>1.16784527337092</v>
      </c>
      <c r="AO19" s="0" t="n">
        <f aca="false">IFERROR(IF(AX19&lt;($AM$9-$AL$9)/($AN$9-$AL$9),$AL$9+SQRT(AX19*($AN$9-$AL$9)*($AM$9-$AL$9)),$AN$9-SQRT((1-AX19)*($AN$9-$AL$9)*($AN$9-$AM$9))),$AM$9)</f>
        <v>1.52722340972747</v>
      </c>
      <c r="AP19" s="0" t="n">
        <f aca="false">IFERROR(IF(AY19&lt;($AM$10-$AL$10)/($AN$10-$AL$10),$AL$10+SQRT(AY19*($AN$10-$AL$10)*($AM$10-$AL$10)),$AN$10-SQRT((1-AY19)*($AN$10-$AL$10)*($AN$10-$AM$10))),$AM$10)</f>
        <v>0.842574466000597</v>
      </c>
      <c r="AQ19" s="0" t="n">
        <f aca="false">IFERROR(IF(AZ19&lt;($AM$11-$AL$11)/($AN$11-$AL$11),$AL$11+SQRT(AZ19*($AN$11-$AL$11)*($AM$11-$AL$11)),$AN$11-SQRT((1-AZ19)*($AN$11-$AL$11)*($AN$11-$AM$11))),$AM$11)</f>
        <v>0.452720682574631</v>
      </c>
      <c r="AR19" s="0" t="n">
        <f aca="false">SUMPRODUCT((B24:B31&lt;=$B$6)*(C24:C31*AM19+D24:D31*AO19*$B$8*AQ19)/(1+AL19/100)^B24:B31)+C32*AM19*AP19/(1+AL19/100)^$B$6</f>
        <v>14584540.8422965</v>
      </c>
      <c r="AS19" s="0" t="n">
        <f aca="false">SUMPRODUCT((K24:K26&lt;=$B$6)*(L24:L26*AN19+M24:M26*AO19*$B$8*AQ19)/(1+AL19/100)^K24:K26)+L27*AN19*AP19/(1+AL19/100)^$B$6</f>
        <v>17704708.8368775</v>
      </c>
      <c r="AT19" s="0" t="n">
        <f aca="false">AS19-AR19</f>
        <v>3120167.99458105</v>
      </c>
      <c r="AU19" s="0" t="n">
        <f aca="true">RAND()</f>
        <v>0.942515702876225</v>
      </c>
      <c r="AV19" s="0" t="n">
        <f aca="true">RAND()</f>
        <v>0.97738807089408</v>
      </c>
      <c r="AW19" s="0" t="n">
        <f aca="true">RAND()</f>
        <v>0.940005341266675</v>
      </c>
      <c r="AX19" s="0" t="n">
        <f aca="true">RAND()</f>
        <v>0.850988197126852</v>
      </c>
      <c r="AY19" s="0" t="n">
        <f aca="true">RAND()</f>
        <v>0.469429059022378</v>
      </c>
      <c r="AZ19" s="0" t="n">
        <f aca="true">RAND()</f>
        <v>0.0951983954533111</v>
      </c>
      <c r="BB19" s="19" t="n">
        <f aca="false">PERCENTILE($AT$14:$AT$1013,0.01)+(PERCENTILE($AT$14:$AT$1013,0.99)-PERCENTILE($AT$14:$AT$1013,0.01))*5/20</f>
        <v>-490654.303281802</v>
      </c>
      <c r="BC19" s="17" t="n">
        <f aca="false">COUNTIF($AT$14:$AT$1013,"&lt;="&amp;BB19)-COUNTIF($AT$14:$AT$1013,"&lt;="&amp;BB18)</f>
        <v>50</v>
      </c>
      <c r="BD19" s="12" t="n">
        <f aca="false">COUNTIF($AT$14:$AT$1013,"&lt;="&amp;BB19)/COUNT($AT$14:$AT$1013)</f>
        <v>0.155</v>
      </c>
    </row>
    <row r="20" customFormat="false" ht="15" hidden="false" customHeight="false" outlineLevel="0" collapsed="false">
      <c r="A20" s="5" t="s">
        <v>82</v>
      </c>
      <c r="AK20" s="0" t="n">
        <v>7</v>
      </c>
      <c r="AL20" s="17" t="n">
        <f aca="false">IFERROR(IF(AU20&lt;($AM$6-$AL$6)/($AN$6-$AL$6),$AL$6+SQRT(AU20*($AN$6-$AL$6)*($AM$6-$AL$6)),$AN$6-SQRT((1-AU20)*($AN$6-$AL$6)*($AN$6-$AM$6))),$AM$6)</f>
        <v>3.35743945581693</v>
      </c>
      <c r="AM20" s="17" t="n">
        <f aca="false">IFERROR(IF(AV20&lt;($AM$7-$AL$7)/($AN$7-$AL$7),$AL$7+SQRT(AV20*($AN$7-$AL$7)*($AM$7-$AL$7)),$AN$7-SQRT((1-AV20)*($AN$7-$AL$7)*($AN$7-$AM$7))),$AM$7)</f>
        <v>0.993089144008031</v>
      </c>
      <c r="AN20" s="17" t="n">
        <f aca="false">IFERROR(IF(AW20&lt;($AM$8-$AL$8)/($AN$8-$AL$8),$AL$8+SQRT(AW20*($AN$8-$AL$8)*($AM$8-$AL$8)),$AN$8-SQRT((1-AW20)*($AN$8-$AL$8)*($AN$8-$AM$8))),$AM$8)</f>
        <v>1.1178326017119</v>
      </c>
      <c r="AO20" s="17" t="n">
        <f aca="false">IFERROR(IF(AX20&lt;($AM$9-$AL$9)/($AN$9-$AL$9),$AL$9+SQRT(AX20*($AN$9-$AL$9)*($AM$9-$AL$9)),$AN$9-SQRT((1-AX20)*($AN$9-$AL$9)*($AN$9-$AM$9))),$AM$9)</f>
        <v>1.30565983157388</v>
      </c>
      <c r="AP20" s="17" t="n">
        <f aca="false">IFERROR(IF(AY20&lt;($AM$10-$AL$10)/($AN$10-$AL$10),$AL$10+SQRT(AY20*($AN$10-$AL$10)*($AM$10-$AL$10)),$AN$10-SQRT((1-AY20)*($AN$10-$AL$10)*($AN$10-$AM$10))),$AM$10)</f>
        <v>0.787345515350715</v>
      </c>
      <c r="AQ20" s="17" t="n">
        <f aca="false">IFERROR(IF(AZ20&lt;($AM$11-$AL$11)/($AN$11-$AL$11),$AL$11+SQRT(AZ20*($AN$11-$AL$11)*($AM$11-$AL$11)),$AN$11-SQRT((1-AZ20)*($AN$11-$AL$11)*($AN$11-$AM$11))),$AM$11)</f>
        <v>0.363439591195432</v>
      </c>
      <c r="AR20" s="17" t="n">
        <f aca="false">SUMPRODUCT((B24:B31&lt;=$B$6)*(C24:C31*AM20+D24:D31*AO20*$B$8*AQ20)/(1+AL20/100)^B24:B31)+C32*AM20*AP20/(1+AL20/100)^$B$6</f>
        <v>13440501.7759692</v>
      </c>
      <c r="AS20" s="17" t="n">
        <f aca="false">SUMPRODUCT((K24:K26&lt;=$B$6)*(L24:L26*AN20+M24:M26*AO20*$B$8*AQ20)/(1+AL20/100)^K24:K26)+L27*AN20*AP20/(1+AL20/100)^$B$6</f>
        <v>16567827.9914272</v>
      </c>
      <c r="AT20" s="17" t="n">
        <f aca="false">AS20-AR20</f>
        <v>3127326.21545801</v>
      </c>
      <c r="AU20" s="17" t="n">
        <f aca="true">RAND()</f>
        <v>0.336587634098037</v>
      </c>
      <c r="AV20" s="17" t="n">
        <f aca="true">RAND()</f>
        <v>0.414260194819489</v>
      </c>
      <c r="AW20" s="17" t="n">
        <f aca="true">RAND()</f>
        <v>0.844726922931159</v>
      </c>
      <c r="AX20" s="17" t="n">
        <f aca="true">RAND()</f>
        <v>0.678594487006659</v>
      </c>
      <c r="AY20" s="17" t="n">
        <f aca="true">RAND()</f>
        <v>0.330269780768672</v>
      </c>
      <c r="AZ20" s="17" t="n">
        <f aca="true">RAND()</f>
        <v>0.016426864208341</v>
      </c>
      <c r="BB20" s="19" t="n">
        <f aca="false">PERCENTILE($AT$14:$AT$1013,0.01)+(PERCENTILE($AT$14:$AT$1013,0.99)-PERCENTILE($AT$14:$AT$1013,0.01))*6/20</f>
        <v>-44549.7055966808</v>
      </c>
      <c r="BC20" s="17" t="n">
        <f aca="false">COUNTIF($AT$14:$AT$1013,"&lt;="&amp;BB20)-COUNTIF($AT$14:$AT$1013,"&lt;="&amp;BB19)</f>
        <v>44</v>
      </c>
      <c r="BD20" s="12" t="n">
        <f aca="false">COUNTIF($AT$14:$AT$1013,"&lt;="&amp;BB20)/COUNT($AT$14:$AT$1013)</f>
        <v>0.199</v>
      </c>
    </row>
    <row r="21" customFormat="false" ht="15" hidden="false" customHeight="false" outlineLevel="0" collapsed="false">
      <c r="AK21" s="0" t="n">
        <v>8</v>
      </c>
      <c r="AL21" s="0" t="n">
        <f aca="false">IFERROR(IF(AU21&lt;($AM$6-$AL$6)/($AN$6-$AL$6),$AL$6+SQRT(AU21*($AN$6-$AL$6)*($AM$6-$AL$6)),$AN$6-SQRT((1-AU21)*($AN$6-$AL$6)*($AN$6-$AM$6))),$AM$6)</f>
        <v>3.82673441254937</v>
      </c>
      <c r="AM21" s="0" t="n">
        <f aca="false">IFERROR(IF(AV21&lt;($AM$7-$AL$7)/($AN$7-$AL$7),$AL$7+SQRT(AV21*($AN$7-$AL$7)*($AM$7-$AL$7)),$AN$7-SQRT((1-AV21)*($AN$7-$AL$7)*($AN$7-$AM$7))),$AM$7)</f>
        <v>0.993135941584443</v>
      </c>
      <c r="AN21" s="0" t="n">
        <f aca="false">IFERROR(IF(AW21&lt;($AM$8-$AL$8)/($AN$8-$AL$8),$AL$8+SQRT(AW21*($AN$8-$AL$8)*($AM$8-$AL$8)),$AN$8-SQRT((1-AW21)*($AN$8-$AL$8)*($AN$8-$AM$8))),$AM$8)</f>
        <v>1.00657759996288</v>
      </c>
      <c r="AO21" s="0" t="n">
        <f aca="false">IFERROR(IF(AX21&lt;($AM$9-$AL$9)/($AN$9-$AL$9),$AL$9+SQRT(AX21*($AN$9-$AL$9)*($AM$9-$AL$9)),$AN$9-SQRT((1-AX21)*($AN$9-$AL$9)*($AN$9-$AM$9))),$AM$9)</f>
        <v>1.68908579140778</v>
      </c>
      <c r="AP21" s="0" t="n">
        <f aca="false">IFERROR(IF(AY21&lt;($AM$10-$AL$10)/($AN$10-$AL$10),$AL$10+SQRT(AY21*($AN$10-$AL$10)*($AM$10-$AL$10)),$AN$10-SQRT((1-AY21)*($AN$10-$AL$10)*($AN$10-$AM$10))),$AM$10)</f>
        <v>0.728165957873917</v>
      </c>
      <c r="AQ21" s="0" t="n">
        <f aca="false">IFERROR(IF(AZ21&lt;($AM$11-$AL$11)/($AN$11-$AL$11),$AL$11+SQRT(AZ21*($AN$11-$AL$11)*($AM$11-$AL$11)),$AN$11-SQRT((1-AZ21)*($AN$11-$AL$11)*($AN$11-$AM$11))),$AM$11)</f>
        <v>0.716163397457732</v>
      </c>
      <c r="AR21" s="0" t="n">
        <f aca="false">SUMPRODUCT((B24:B31&lt;=$B$6)*(C24:C31*AM21+D24:D31*AO21*$B$8*AQ21)/(1+AL21/100)^B24:B31)+C32*AM21*AP21/(1+AL21/100)^$B$6</f>
        <v>13278923.196104</v>
      </c>
      <c r="AS21" s="0" t="n">
        <f aca="false">SUMPRODUCT((K24:K26&lt;=$B$6)*(L24:L26*AN21+M24:M26*AO21*$B$8*AQ21)/(1+AL21/100)^K24:K26)+L27*AN21*AP21/(1+AL21/100)^$B$6</f>
        <v>15130245.8379934</v>
      </c>
      <c r="AT21" s="0" t="n">
        <f aca="false">AS21-AR21</f>
        <v>1851322.64188945</v>
      </c>
      <c r="AU21" s="0" t="n">
        <f aca="true">RAND()</f>
        <v>0.496519275575082</v>
      </c>
      <c r="AV21" s="0" t="n">
        <f aca="true">RAND()</f>
        <v>0.414461021463438</v>
      </c>
      <c r="AW21" s="0" t="n">
        <f aca="true">RAND()</f>
        <v>0.473293645868178</v>
      </c>
      <c r="AX21" s="0" t="n">
        <f aca="true">RAND()</f>
        <v>0.935554903263648</v>
      </c>
      <c r="AY21" s="0" t="n">
        <f aca="true">RAND()</f>
        <v>0.208238817330088</v>
      </c>
      <c r="AZ21" s="0" t="n">
        <f aca="true">RAND()</f>
        <v>0.671170543090867</v>
      </c>
      <c r="BB21" s="19" t="n">
        <f aca="false">PERCENTILE($AT$14:$AT$1013,0.01)+(PERCENTILE($AT$14:$AT$1013,0.99)-PERCENTILE($AT$14:$AT$1013,0.01))*7/20</f>
        <v>401554.892088441</v>
      </c>
      <c r="BC21" s="17" t="n">
        <f aca="false">COUNTIF($AT$14:$AT$1013,"&lt;="&amp;BB21)-COUNTIF($AT$14:$AT$1013,"&lt;="&amp;BB20)</f>
        <v>77</v>
      </c>
      <c r="BD21" s="12" t="n">
        <f aca="false">COUNTIF($AT$14:$AT$1013,"&lt;="&amp;BB21)/COUNT($AT$14:$AT$1013)</f>
        <v>0.276</v>
      </c>
    </row>
    <row r="22" customFormat="false" ht="15" hidden="false" customHeight="false" outlineLevel="0" collapsed="false">
      <c r="A22" s="9" t="s">
        <v>213</v>
      </c>
      <c r="J22" s="9" t="s">
        <v>214</v>
      </c>
      <c r="AK22" s="0" t="n">
        <v>9</v>
      </c>
      <c r="AL22" s="17" t="n">
        <f aca="false">IFERROR(IF(AU22&lt;($AM$6-$AL$6)/($AN$6-$AL$6),$AL$6+SQRT(AU22*($AN$6-$AL$6)*($AM$6-$AL$6)),$AN$6-SQRT((1-AU22)*($AN$6-$AL$6)*($AN$6-$AM$6))),$AM$6)</f>
        <v>3.220088353004</v>
      </c>
      <c r="AM22" s="17" t="n">
        <f aca="false">IFERROR(IF(AV22&lt;($AM$7-$AL$7)/($AN$7-$AL$7),$AL$7+SQRT(AV22*($AN$7-$AL$7)*($AM$7-$AL$7)),$AN$7-SQRT((1-AV22)*($AN$7-$AL$7)*($AN$7-$AM$7))),$AM$7)</f>
        <v>1.03080912726191</v>
      </c>
      <c r="AN22" s="17" t="n">
        <f aca="false">IFERROR(IF(AW22&lt;($AM$8-$AL$8)/($AN$8-$AL$8),$AL$8+SQRT(AW22*($AN$8-$AL$8)*($AM$8-$AL$8)),$AN$8-SQRT((1-AW22)*($AN$8-$AL$8)*($AN$8-$AM$8))),$AM$8)</f>
        <v>0.94651407689053</v>
      </c>
      <c r="AO22" s="17" t="n">
        <f aca="false">IFERROR(IF(AX22&lt;($AM$9-$AL$9)/($AN$9-$AL$9),$AL$9+SQRT(AX22*($AN$9-$AL$9)*($AM$9-$AL$9)),$AN$9-SQRT((1-AX22)*($AN$9-$AL$9)*($AN$9-$AM$9))),$AM$9)</f>
        <v>1.48295696230748</v>
      </c>
      <c r="AP22" s="17" t="n">
        <f aca="false">IFERROR(IF(AY22&lt;($AM$10-$AL$10)/($AN$10-$AL$10),$AL$10+SQRT(AY22*($AN$10-$AL$10)*($AM$10-$AL$10)),$AN$10-SQRT((1-AY22)*($AN$10-$AL$10)*($AN$10-$AM$10))),$AM$10)</f>
        <v>0.955210039541821</v>
      </c>
      <c r="AQ22" s="17" t="n">
        <f aca="false">IFERROR(IF(AZ22&lt;($AM$11-$AL$11)/($AN$11-$AL$11),$AL$11+SQRT(AZ22*($AN$11-$AL$11)*($AM$11-$AL$11)),$AN$11-SQRT((1-AZ22)*($AN$11-$AL$11)*($AN$11-$AM$11))),$AM$11)</f>
        <v>0.303025938922078</v>
      </c>
      <c r="AR22" s="17" t="n">
        <f aca="false">SUMPRODUCT((B24:B31&lt;=$B$6)*(C24:C31*AM22+D24:D31*AO22*$B$8*AQ22)/(1+AL22/100)^B24:B31)+C32*AM22*AP22/(1+AL22/100)^$B$6</f>
        <v>14012282.1351409</v>
      </c>
      <c r="AS22" s="17" t="n">
        <f aca="false">SUMPRODUCT((K24:K26&lt;=$B$6)*(L24:L26*AN22+M24:M26*AO22*$B$8*AQ22)/(1+AL22/100)^K24:K26)+L27*AN22*AP22/(1+AL22/100)^$B$6</f>
        <v>13766039.7688071</v>
      </c>
      <c r="AT22" s="17" t="n">
        <f aca="false">AS22-AR22</f>
        <v>-246242.366333706</v>
      </c>
      <c r="AU22" s="17" t="n">
        <f aca="true">RAND()</f>
        <v>0.285613397045198</v>
      </c>
      <c r="AV22" s="17" t="n">
        <f aca="true">RAND()</f>
        <v>0.572936544962803</v>
      </c>
      <c r="AW22" s="17" t="n">
        <f aca="true">RAND()</f>
        <v>0.23851527474538</v>
      </c>
      <c r="AX22" s="17" t="n">
        <f aca="true">RAND()</f>
        <v>0.821777664782463</v>
      </c>
      <c r="AY22" s="17" t="n">
        <f aca="true">RAND()</f>
        <v>0.828864720398664</v>
      </c>
      <c r="AZ22" s="17" t="n">
        <f aca="true">RAND()</f>
        <v>3.73726790210155E-005</v>
      </c>
      <c r="BB22" s="19" t="n">
        <f aca="false">PERCENTILE($AT$14:$AT$1013,0.01)+(PERCENTILE($AT$14:$AT$1013,0.99)-PERCENTILE($AT$14:$AT$1013,0.01))*8/20</f>
        <v>847659.489773563</v>
      </c>
      <c r="BC22" s="17" t="n">
        <f aca="false">COUNTIF($AT$14:$AT$1013,"&lt;="&amp;BB22)-COUNTIF($AT$14:$AT$1013,"&lt;="&amp;BB21)</f>
        <v>82</v>
      </c>
      <c r="BD22" s="12" t="n">
        <f aca="false">COUNTIF($AT$14:$AT$1013,"&lt;="&amp;BB22)/COUNT($AT$14:$AT$1013)</f>
        <v>0.358</v>
      </c>
    </row>
    <row r="23" customFormat="false" ht="23.85" hidden="false" customHeight="false" outlineLevel="0" collapsed="false">
      <c r="A23" s="20" t="s">
        <v>85</v>
      </c>
      <c r="B23" s="20" t="s">
        <v>86</v>
      </c>
      <c r="C23" s="20" t="s">
        <v>87</v>
      </c>
      <c r="D23" s="20" t="s">
        <v>88</v>
      </c>
      <c r="E23" s="20" t="s">
        <v>89</v>
      </c>
      <c r="F23" s="20" t="s">
        <v>90</v>
      </c>
      <c r="G23" s="20" t="s">
        <v>91</v>
      </c>
      <c r="J23" s="21" t="s">
        <v>85</v>
      </c>
      <c r="K23" s="21" t="s">
        <v>86</v>
      </c>
      <c r="L23" s="21" t="s">
        <v>87</v>
      </c>
      <c r="M23" s="21" t="s">
        <v>88</v>
      </c>
      <c r="N23" s="21" t="s">
        <v>89</v>
      </c>
      <c r="O23" s="21" t="s">
        <v>90</v>
      </c>
      <c r="P23" s="21" t="s">
        <v>91</v>
      </c>
      <c r="AK23" s="0" t="n">
        <v>10</v>
      </c>
      <c r="AL23" s="17" t="n">
        <f aca="false">IFERROR(IF(AU23&lt;($AM$6-$AL$6)/($AN$6-$AL$6),$AL$6+SQRT(AU23*($AN$6-$AL$6)*($AM$6-$AL$6)),$AN$6-SQRT((1-AU23)*($AN$6-$AL$6)*($AN$6-$AM$6))),$AM$6)</f>
        <v>3.39852003590679</v>
      </c>
      <c r="AM23" s="17" t="n">
        <f aca="false">IFERROR(IF(AV23&lt;($AM$7-$AL$7)/($AN$7-$AL$7),$AL$7+SQRT(AV23*($AN$7-$AL$7)*($AM$7-$AL$7)),$AN$7-SQRT((1-AV23)*($AN$7-$AL$7)*($AN$7-$AM$7))),$AM$7)</f>
        <v>1.07804602245435</v>
      </c>
      <c r="AN23" s="17" t="n">
        <f aca="false">IFERROR(IF(AW23&lt;($AM$8-$AL$8)/($AN$8-$AL$8),$AL$8+SQRT(AW23*($AN$8-$AL$8)*($AM$8-$AL$8)),$AN$8-SQRT((1-AW23)*($AN$8-$AL$8)*($AN$8-$AM$8))),$AM$8)</f>
        <v>0.923985022837266</v>
      </c>
      <c r="AO23" s="17" t="n">
        <f aca="false">IFERROR(IF(AX23&lt;($AM$9-$AL$9)/($AN$9-$AL$9),$AL$9+SQRT(AX23*($AN$9-$AL$9)*($AM$9-$AL$9)),$AN$9-SQRT((1-AX23)*($AN$9-$AL$9)*($AN$9-$AM$9))),$AM$9)</f>
        <v>1.46857232097056</v>
      </c>
      <c r="AP23" s="17" t="n">
        <f aca="false">IFERROR(IF(AY23&lt;($AM$10-$AL$10)/($AN$10-$AL$10),$AL$10+SQRT(AY23*($AN$10-$AL$10)*($AM$10-$AL$10)),$AN$10-SQRT((1-AY23)*($AN$10-$AL$10)*($AN$10-$AM$10))),$AM$10)</f>
        <v>0.743169628892787</v>
      </c>
      <c r="AQ23" s="17" t="n">
        <f aca="false">IFERROR(IF(AZ23&lt;($AM$11-$AL$11)/($AN$11-$AL$11),$AL$11+SQRT(AZ23*($AN$11-$AL$11)*($AM$11-$AL$11)),$AN$11-SQRT((1-AZ23)*($AN$11-$AL$11)*($AN$11-$AM$11))),$AM$11)</f>
        <v>0.918398816451023</v>
      </c>
      <c r="AR23" s="17" t="n">
        <f aca="false">SUMPRODUCT((B24:B31&lt;=$B$6)*(C24:C31*AM23+D24:D31*AO23*$B$8*AQ23)/(1+AL23/100)^B24:B31)+C32*AM23*AP23/(1+AL23/100)^$B$6</f>
        <v>14726752.0821433</v>
      </c>
      <c r="AS23" s="17" t="n">
        <f aca="false">SUMPRODUCT((K24:K26&lt;=$B$6)*(L24:L26*AN23+M24:M26*AO23*$B$8*AQ23)/(1+AL23/100)^K24:K26)+L27*AN23*AP23/(1+AL23/100)^$B$6</f>
        <v>13818585.2564604</v>
      </c>
      <c r="AT23" s="17" t="n">
        <f aca="false">AS23-AR23</f>
        <v>-908166.825682899</v>
      </c>
      <c r="AU23" s="17" t="n">
        <f aca="true">RAND()</f>
        <v>0.351467103411759</v>
      </c>
      <c r="AV23" s="17" t="n">
        <f aca="true">RAND()</f>
        <v>0.737171818722059</v>
      </c>
      <c r="AW23" s="17" t="n">
        <f aca="true">RAND()</f>
        <v>0.17080317653286</v>
      </c>
      <c r="AX23" s="17" t="n">
        <f aca="true">RAND()</f>
        <v>0.811723081307591</v>
      </c>
      <c r="AY23" s="17" t="n">
        <f aca="true">RAND()</f>
        <v>0.236525873663423</v>
      </c>
      <c r="AZ23" s="17" t="n">
        <f aca="true">RAND()</f>
        <v>0.972821415687372</v>
      </c>
      <c r="BB23" s="19" t="n">
        <f aca="false">PERCENTILE($AT$14:$AT$1013,0.01)+(PERCENTILE($AT$14:$AT$1013,0.99)-PERCENTILE($AT$14:$AT$1013,0.01))*9/20</f>
        <v>1293764.08745868</v>
      </c>
      <c r="BC23" s="17" t="n">
        <f aca="false">COUNTIF($AT$14:$AT$1013,"&lt;="&amp;BB23)-COUNTIF($AT$14:$AT$1013,"&lt;="&amp;BB22)</f>
        <v>60</v>
      </c>
      <c r="BD23" s="12" t="n">
        <f aca="false">COUNTIF($AT$14:$AT$1013,"&lt;="&amp;BB23)/COUNT($AT$14:$AT$1013)</f>
        <v>0.418</v>
      </c>
    </row>
    <row r="24" customFormat="false" ht="15" hidden="false" customHeight="false" outlineLevel="0" collapsed="false">
      <c r="A24" s="7" t="s">
        <v>92</v>
      </c>
      <c r="B24" s="7" t="n">
        <v>0</v>
      </c>
      <c r="C24" s="22" t="n">
        <v>9009181.19</v>
      </c>
      <c r="D24" s="10" t="n">
        <v>0</v>
      </c>
      <c r="E24" s="14" t="n">
        <f aca="false">C24*$B$11</f>
        <v>9009181.19</v>
      </c>
      <c r="F24" s="14" t="n">
        <f aca="false">D24*$B$10*$B$8*$B$9</f>
        <v>0</v>
      </c>
      <c r="G24" s="14" t="n">
        <f aca="false">IF(B24&gt;$B$6,0,(E24+F24)/(1+$B$5/100)^B24)</f>
        <v>9009181.19</v>
      </c>
      <c r="J24" s="7" t="s">
        <v>92</v>
      </c>
      <c r="K24" s="7" t="n">
        <v>0</v>
      </c>
      <c r="L24" s="22" t="n">
        <v>15445398.25</v>
      </c>
      <c r="M24" s="10" t="n">
        <v>0</v>
      </c>
      <c r="N24" s="14" t="n">
        <f aca="false">L24*$B$12</f>
        <v>15445398.25</v>
      </c>
      <c r="O24" s="14" t="n">
        <f aca="false">M24*$B$10*$B$8*$B$9</f>
        <v>0</v>
      </c>
      <c r="P24" s="14" t="n">
        <f aca="false">IF(K24&gt;$B$6,0,(N24+O24)/(1+$B$5/100)^K24)</f>
        <v>15445398.25</v>
      </c>
      <c r="AK24" s="0" t="n">
        <v>11</v>
      </c>
      <c r="AL24" s="17" t="n">
        <f aca="false">IFERROR(IF(AU24&lt;($AM$6-$AL$6)/($AN$6-$AL$6),$AL$6+SQRT(AU24*($AN$6-$AL$6)*($AM$6-$AL$6)),$AN$6-SQRT((1-AU24)*($AN$6-$AL$6)*($AN$6-$AM$6))),$AM$6)</f>
        <v>2.53125309729851</v>
      </c>
      <c r="AM24" s="17" t="n">
        <f aca="false">IFERROR(IF(AV24&lt;($AM$7-$AL$7)/($AN$7-$AL$7),$AL$7+SQRT(AV24*($AN$7-$AL$7)*($AM$7-$AL$7)),$AN$7-SQRT((1-AV24)*($AN$7-$AL$7)*($AN$7-$AM$7))),$AM$7)</f>
        <v>0.933903533149059</v>
      </c>
      <c r="AN24" s="17" t="n">
        <f aca="false">IFERROR(IF(AW24&lt;($AM$8-$AL$8)/($AN$8-$AL$8),$AL$8+SQRT(AW24*($AN$8-$AL$8)*($AM$8-$AL$8)),$AN$8-SQRT((1-AW24)*($AN$8-$AL$8)*($AN$8-$AM$8))),$AM$8)</f>
        <v>1.06334315549563</v>
      </c>
      <c r="AO24" s="17" t="n">
        <f aca="false">IFERROR(IF(AX24&lt;($AM$9-$AL$9)/($AN$9-$AL$9),$AL$9+SQRT(AX24*($AN$9-$AL$9)*($AM$9-$AL$9)),$AN$9-SQRT((1-AX24)*($AN$9-$AL$9)*($AN$9-$AM$9))),$AM$9)</f>
        <v>1.31717840567845</v>
      </c>
      <c r="AP24" s="17" t="n">
        <f aca="false">IFERROR(IF(AY24&lt;($AM$10-$AL$10)/($AN$10-$AL$10),$AL$10+SQRT(AY24*($AN$10-$AL$10)*($AM$10-$AL$10)),$AN$10-SQRT((1-AY24)*($AN$10-$AL$10)*($AN$10-$AM$10))),$AM$10)</f>
        <v>0.819872584037893</v>
      </c>
      <c r="AQ24" s="17" t="n">
        <f aca="false">IFERROR(IF(AZ24&lt;($AM$11-$AL$11)/($AN$11-$AL$11),$AL$11+SQRT(AZ24*($AN$11-$AL$11)*($AM$11-$AL$11)),$AN$11-SQRT((1-AZ24)*($AN$11-$AL$11)*($AN$11-$AM$11))),$AM$11)</f>
        <v>0.593514805600954</v>
      </c>
      <c r="AR24" s="17" t="n">
        <f aca="false">SUMPRODUCT((B24:B31&lt;=$B$6)*(C24:C31*AM24+D24:D31*AO24*$B$8*AQ24)/(1+AL24/100)^B24:B31)+C32*AM24*AP24/(1+AL24/100)^$B$6</f>
        <v>13271801.7673551</v>
      </c>
      <c r="AS24" s="17" t="n">
        <f aca="false">SUMPRODUCT((K24:K26&lt;=$B$6)*(L24:L26*AN24+M24:M26*AO24*$B$8*AQ24)/(1+AL24/100)^K24:K26)+L27*AN24*AP24/(1+AL24/100)^$B$6</f>
        <v>15504816.7588656</v>
      </c>
      <c r="AT24" s="17" t="n">
        <f aca="false">AS24-AR24</f>
        <v>2233014.99151054</v>
      </c>
      <c r="AU24" s="17" t="n">
        <f aca="true">RAND()</f>
        <v>0.0564459706778531</v>
      </c>
      <c r="AV24" s="17" t="n">
        <f aca="true">RAND()</f>
        <v>0.199223957664457</v>
      </c>
      <c r="AW24" s="17" t="n">
        <f aca="true">RAND()</f>
        <v>0.690304199108191</v>
      </c>
      <c r="AX24" s="17" t="n">
        <f aca="true">RAND()</f>
        <v>0.689169780218788</v>
      </c>
      <c r="AY24" s="17" t="n">
        <f aca="true">RAND()</f>
        <v>0.409273880076315</v>
      </c>
      <c r="AZ24" s="17" t="n">
        <f aca="true">RAND()</f>
        <v>0.351636494314146</v>
      </c>
      <c r="BB24" s="19" t="n">
        <f aca="false">PERCENTILE($AT$14:$AT$1013,0.01)+(PERCENTILE($AT$14:$AT$1013,0.99)-PERCENTILE($AT$14:$AT$1013,0.01))*10/20</f>
        <v>1739868.68514381</v>
      </c>
      <c r="BC24" s="17" t="n">
        <f aca="false">COUNTIF($AT$14:$AT$1013,"&lt;="&amp;BB24)-COUNTIF($AT$14:$AT$1013,"&lt;="&amp;BB23)</f>
        <v>78</v>
      </c>
      <c r="BD24" s="12" t="n">
        <f aca="false">COUNTIF($AT$14:$AT$1013,"&lt;="&amp;BB24)/COUNT($AT$14:$AT$1013)</f>
        <v>0.496</v>
      </c>
    </row>
    <row r="25" customFormat="false" ht="15" hidden="false" customHeight="false" outlineLevel="0" collapsed="false">
      <c r="A25" s="7" t="s">
        <v>93</v>
      </c>
      <c r="B25" s="7" t="n">
        <v>4</v>
      </c>
      <c r="C25" s="22" t="n">
        <v>714698.49</v>
      </c>
      <c r="D25" s="10" t="n">
        <v>8</v>
      </c>
      <c r="E25" s="14" t="n">
        <f aca="false">C25*$B$11</f>
        <v>714698.49</v>
      </c>
      <c r="F25" s="14" t="n">
        <f aca="false">D25*$B$10*$B$8*$B$9</f>
        <v>34752.96</v>
      </c>
      <c r="G25" s="14" t="n">
        <f aca="false">IF(B25&gt;$B$6,0,(E25+F25)/(1+$B$5/100)^B25)</f>
        <v>665877.906366632</v>
      </c>
      <c r="J25" s="7" t="s">
        <v>93</v>
      </c>
      <c r="K25" s="7" t="n">
        <v>19</v>
      </c>
      <c r="L25" s="22" t="n">
        <v>432674.93</v>
      </c>
      <c r="M25" s="10" t="n">
        <v>11</v>
      </c>
      <c r="N25" s="14" t="n">
        <f aca="false">L25*$B$12</f>
        <v>432674.93</v>
      </c>
      <c r="O25" s="14" t="n">
        <f aca="false">M25*$B$10*$B$8*$B$9</f>
        <v>47785.32</v>
      </c>
      <c r="P25" s="14" t="n">
        <f aca="false">IF(K25&gt;$B$6,0,(N25+O25)/(1+$B$5/100)^K25)</f>
        <v>273999.767013564</v>
      </c>
      <c r="AK25" s="0" t="n">
        <v>12</v>
      </c>
      <c r="AL25" s="17" t="n">
        <f aca="false">IFERROR(IF(AU25&lt;($AM$6-$AL$6)/($AN$6-$AL$6),$AL$6+SQRT(AU25*($AN$6-$AL$6)*($AM$6-$AL$6)),$AN$6-SQRT((1-AU25)*($AN$6-$AL$6)*($AN$6-$AM$6))),$AM$6)</f>
        <v>5.84044834620783</v>
      </c>
      <c r="AM25" s="17" t="n">
        <f aca="false">IFERROR(IF(AV25&lt;($AM$7-$AL$7)/($AN$7-$AL$7),$AL$7+SQRT(AV25*($AN$7-$AL$7)*($AM$7-$AL$7)),$AN$7-SQRT((1-AV25)*($AN$7-$AL$7)*($AN$7-$AM$7))),$AM$7)</f>
        <v>1.01540991517054</v>
      </c>
      <c r="AN25" s="17" t="n">
        <f aca="false">IFERROR(IF(AW25&lt;($AM$8-$AL$8)/($AN$8-$AL$8),$AL$8+SQRT(AW25*($AN$8-$AL$8)*($AM$8-$AL$8)),$AN$8-SQRT((1-AW25)*($AN$8-$AL$8)*($AN$8-$AM$8))),$AM$8)</f>
        <v>1.091324563371</v>
      </c>
      <c r="AO25" s="17" t="n">
        <f aca="false">IFERROR(IF(AX25&lt;($AM$9-$AL$9)/($AN$9-$AL$9),$AL$9+SQRT(AX25*($AN$9-$AL$9)*($AM$9-$AL$9)),$AN$9-SQRT((1-AX25)*($AN$9-$AL$9)*($AN$9-$AM$9))),$AM$9)</f>
        <v>1.4908634436082</v>
      </c>
      <c r="AP25" s="17" t="n">
        <f aca="false">IFERROR(IF(AY25&lt;($AM$10-$AL$10)/($AN$10-$AL$10),$AL$10+SQRT(AY25*($AN$10-$AL$10)*($AM$10-$AL$10)),$AN$10-SQRT((1-AY25)*($AN$10-$AL$10)*($AN$10-$AM$10))),$AM$10)</f>
        <v>0.957353653921665</v>
      </c>
      <c r="AQ25" s="17" t="n">
        <f aca="false">IFERROR(IF(AZ25&lt;($AM$11-$AL$11)/($AN$11-$AL$11),$AL$11+SQRT(AZ25*($AN$11-$AL$11)*($AM$11-$AL$11)),$AN$11-SQRT((1-AZ25)*($AN$11-$AL$11)*($AN$11-$AM$11))),$AM$11)</f>
        <v>0.485298632109468</v>
      </c>
      <c r="AR25" s="17" t="n">
        <f aca="false">SUMPRODUCT((B24:B31&lt;=$B$6)*(C24:C31*AM25+D24:D31*AO25*$B$8*AQ25)/(1+AL25/100)^B24:B31)+C32*AM25*AP25/(1+AL25/100)^$B$6</f>
        <v>12393622.4122633</v>
      </c>
      <c r="AS25" s="17" t="n">
        <f aca="false">SUMPRODUCT((K24:K26&lt;=$B$6)*(L24:L26*AN25+M24:M26*AO25*$B$8*AQ25)/(1+AL25/100)^K24:K26)+L27*AN25*AP25/(1+AL25/100)^$B$6</f>
        <v>16449508.4071757</v>
      </c>
      <c r="AT25" s="17" t="n">
        <f aca="false">AS25-AR25</f>
        <v>4055885.99491238</v>
      </c>
      <c r="AU25" s="17" t="n">
        <f aca="true">RAND()</f>
        <v>0.932771998109393</v>
      </c>
      <c r="AV25" s="17" t="n">
        <f aca="true">RAND()</f>
        <v>0.510822151997409</v>
      </c>
      <c r="AW25" s="17" t="n">
        <f aca="true">RAND()</f>
        <v>0.776196496094197</v>
      </c>
      <c r="AX25" s="17" t="n">
        <f aca="true">RAND()</f>
        <v>0.827186644630331</v>
      </c>
      <c r="AY25" s="17" t="n">
        <f aca="true">RAND()</f>
        <v>0.836689459021992</v>
      </c>
      <c r="AZ25" s="17" t="n">
        <f aca="true">RAND()</f>
        <v>0.140145236986286</v>
      </c>
      <c r="BB25" s="19" t="n">
        <f aca="false">PERCENTILE($AT$14:$AT$1013,0.01)+(PERCENTILE($AT$14:$AT$1013,0.99)-PERCENTILE($AT$14:$AT$1013,0.01))*11/20</f>
        <v>2185973.28282893</v>
      </c>
      <c r="BC25" s="17" t="n">
        <f aca="false">COUNTIF($AT$14:$AT$1013,"&lt;="&amp;BB25)-COUNTIF($AT$14:$AT$1013,"&lt;="&amp;BB24)</f>
        <v>87</v>
      </c>
      <c r="BD25" s="12" t="n">
        <f aca="false">COUNTIF($AT$14:$AT$1013,"&lt;="&amp;BB25)/COUNT($AT$14:$AT$1013)</f>
        <v>0.583</v>
      </c>
    </row>
    <row r="26" customFormat="false" ht="15" hidden="false" customHeight="false" outlineLevel="0" collapsed="false">
      <c r="A26" s="7" t="s">
        <v>94</v>
      </c>
      <c r="B26" s="7" t="n">
        <v>8</v>
      </c>
      <c r="C26" s="22" t="n">
        <v>714698.49</v>
      </c>
      <c r="D26" s="10" t="n">
        <v>8</v>
      </c>
      <c r="E26" s="14" t="n">
        <f aca="false">C26*$B$11</f>
        <v>714698.49</v>
      </c>
      <c r="F26" s="14" t="n">
        <f aca="false">D26*$B$10*$B$8*$B$9</f>
        <v>34752.96</v>
      </c>
      <c r="G26" s="14" t="n">
        <f aca="false">IF(B26&gt;$B$6,0,(E26+F26)/(1+$B$5/100)^B26)</f>
        <v>591623.895299969</v>
      </c>
      <c r="J26" s="7" t="s">
        <v>95</v>
      </c>
      <c r="K26" s="7" t="n">
        <v>27</v>
      </c>
      <c r="L26" s="22" t="n">
        <v>604639.4</v>
      </c>
      <c r="M26" s="10" t="n">
        <v>20</v>
      </c>
      <c r="N26" s="14" t="n">
        <f aca="false">L26*$B$12</f>
        <v>604639.4</v>
      </c>
      <c r="O26" s="14" t="n">
        <f aca="false">M26*$B$10*$B$8*$B$9</f>
        <v>86882.4</v>
      </c>
      <c r="P26" s="14" t="n">
        <f aca="false">IF(K26&gt;$B$6,0,(N26+O26)/(1+$B$5/100)^K26)</f>
        <v>311315.546183285</v>
      </c>
      <c r="AK26" s="0" t="n">
        <v>13</v>
      </c>
      <c r="AL26" s="17" t="n">
        <f aca="false">IFERROR(IF(AU26&lt;($AM$6-$AL$6)/($AN$6-$AL$6),$AL$6+SQRT(AU26*($AN$6-$AL$6)*($AM$6-$AL$6)),$AN$6-SQRT((1-AU26)*($AN$6-$AL$6)*($AN$6-$AM$6))),$AM$6)</f>
        <v>3.83365665540796</v>
      </c>
      <c r="AM26" s="17" t="n">
        <f aca="false">IFERROR(IF(AV26&lt;($AM$7-$AL$7)/($AN$7-$AL$7),$AL$7+SQRT(AV26*($AN$7-$AL$7)*($AM$7-$AL$7)),$AN$7-SQRT((1-AV26)*($AN$7-$AL$7)*($AN$7-$AM$7))),$AM$7)</f>
        <v>1.15344678118199</v>
      </c>
      <c r="AN26" s="17" t="n">
        <f aca="false">IFERROR(IF(AW26&lt;($AM$8-$AL$8)/($AN$8-$AL$8),$AL$8+SQRT(AW26*($AN$8-$AL$8)*($AM$8-$AL$8)),$AN$8-SQRT((1-AW26)*($AN$8-$AL$8)*($AN$8-$AM$8))),$AM$8)</f>
        <v>0.87203595925332</v>
      </c>
      <c r="AO26" s="17" t="n">
        <f aca="false">IFERROR(IF(AX26&lt;($AM$9-$AL$9)/($AN$9-$AL$9),$AL$9+SQRT(AX26*($AN$9-$AL$9)*($AM$9-$AL$9)),$AN$9-SQRT((1-AX26)*($AN$9-$AL$9)*($AN$9-$AM$9))),$AM$9)</f>
        <v>0.751002676617915</v>
      </c>
      <c r="AP26" s="17" t="n">
        <f aca="false">IFERROR(IF(AY26&lt;($AM$10-$AL$10)/($AN$10-$AL$10),$AL$10+SQRT(AY26*($AN$10-$AL$10)*($AM$10-$AL$10)),$AN$10-SQRT((1-AY26)*($AN$10-$AL$10)*($AN$10-$AM$10))),$AM$10)</f>
        <v>0.608587878532112</v>
      </c>
      <c r="AQ26" s="17" t="n">
        <f aca="false">IFERROR(IF(AZ26&lt;($AM$11-$AL$11)/($AN$11-$AL$11),$AL$11+SQRT(AZ26*($AN$11-$AL$11)*($AM$11-$AL$11)),$AN$11-SQRT((1-AZ26)*($AN$11-$AL$11)*($AN$11-$AM$11))),$AM$11)</f>
        <v>0.67137512301994</v>
      </c>
      <c r="AR26" s="17" t="n">
        <f aca="false">SUMPRODUCT((B24:B31&lt;=$B$6)*(C24:C31*AM26+D24:D31*AO26*$B$8*AQ26)/(1+AL26/100)^B24:B31)+C32*AM26*AP26/(1+AL26/100)^$B$6</f>
        <v>15274013.0931929</v>
      </c>
      <c r="AS26" s="17" t="n">
        <f aca="false">SUMPRODUCT((K24:K26&lt;=$B$6)*(L24:L26*AN26+M24:M26*AO26*$B$8*AQ26)/(1+AL26/100)^K24:K26)+L27*AN26*AP26/(1+AL26/100)^$B$6</f>
        <v>13209247.4486009</v>
      </c>
      <c r="AT26" s="17" t="n">
        <f aca="false">AS26-AR26</f>
        <v>-2064765.64459197</v>
      </c>
      <c r="AU26" s="17" t="n">
        <f aca="true">RAND()</f>
        <v>0.498713491207884</v>
      </c>
      <c r="AV26" s="17" t="n">
        <f aca="true">RAND()</f>
        <v>0.917133119430062</v>
      </c>
      <c r="AW26" s="17" t="n">
        <f aca="true">RAND()</f>
        <v>0.0576575491727324</v>
      </c>
      <c r="AX26" s="17" t="n">
        <f aca="true">RAND()</f>
        <v>0.0840031248924771</v>
      </c>
      <c r="AY26" s="17" t="n">
        <f aca="true">RAND()</f>
        <v>0.0471653094564191</v>
      </c>
      <c r="AZ26" s="17" t="n">
        <f aca="true">RAND()</f>
        <v>0.559206898897308</v>
      </c>
      <c r="BB26" s="19" t="n">
        <f aca="false">PERCENTILE($AT$14:$AT$1013,0.01)+(PERCENTILE($AT$14:$AT$1013,0.99)-PERCENTILE($AT$14:$AT$1013,0.01))*12/20</f>
        <v>2632077.88051405</v>
      </c>
      <c r="BC26" s="17" t="n">
        <f aca="false">COUNTIF($AT$14:$AT$1013,"&lt;="&amp;BB26)-COUNTIF($AT$14:$AT$1013,"&lt;="&amp;BB25)</f>
        <v>80</v>
      </c>
      <c r="BD26" s="12" t="n">
        <f aca="false">COUNTIF($AT$14:$AT$1013,"&lt;="&amp;BB26)/COUNT($AT$14:$AT$1013)</f>
        <v>0.663</v>
      </c>
    </row>
    <row r="27" customFormat="false" ht="15" hidden="false" customHeight="false" outlineLevel="0" collapsed="false">
      <c r="A27" s="7" t="s">
        <v>96</v>
      </c>
      <c r="B27" s="7" t="n">
        <v>12</v>
      </c>
      <c r="C27" s="22" t="n">
        <v>805448.74</v>
      </c>
      <c r="D27" s="10" t="n">
        <v>10</v>
      </c>
      <c r="E27" s="14" t="n">
        <f aca="false">C27*$B$11</f>
        <v>805448.74</v>
      </c>
      <c r="F27" s="14" t="n">
        <f aca="false">D27*$B$10*$B$8*$B$9</f>
        <v>43441.2</v>
      </c>
      <c r="G27" s="14" t="n">
        <f aca="false">IF(B27&gt;$B$6,0,(E27+F27)/(1+$B$5/100)^B27)</f>
        <v>595394.32441422</v>
      </c>
      <c r="J27" s="7" t="s">
        <v>97</v>
      </c>
      <c r="K27" s="17" t="n">
        <f aca="false">$B$6</f>
        <v>30</v>
      </c>
      <c r="L27" s="14" t="n">
        <f aca="false">-$B$17*IF($B$18="Initial",L24,SUMPRODUCT(ISNUMBER(SEARCH("Rehab",J25:J26))*L25:L26))</f>
        <v>-3861349.5625</v>
      </c>
      <c r="N27" s="14" t="n">
        <f aca="false">L27*$B$12*$B$13</f>
        <v>-3861349.5625</v>
      </c>
      <c r="P27" s="14" t="n">
        <f aca="false">N27/(1+$B$5/100)^K27</f>
        <v>-1590824.89361254</v>
      </c>
      <c r="AK27" s="0" t="n">
        <v>14</v>
      </c>
      <c r="AL27" s="17" t="n">
        <f aca="false">IFERROR(IF(AU27&lt;($AM$6-$AL$6)/($AN$6-$AL$6),$AL$6+SQRT(AU27*($AN$6-$AL$6)*($AM$6-$AL$6)),$AN$6-SQRT((1-AU27)*($AN$6-$AL$6)*($AN$6-$AM$6))),$AM$6)</f>
        <v>4.34514161621853</v>
      </c>
      <c r="AM27" s="17" t="n">
        <f aca="false">IFERROR(IF(AV27&lt;($AM$7-$AL$7)/($AN$7-$AL$7),$AL$7+SQRT(AV27*($AN$7-$AL$7)*($AM$7-$AL$7)),$AN$7-SQRT((1-AV27)*($AN$7-$AL$7)*($AN$7-$AM$7))),$AM$7)</f>
        <v>1.08708976589275</v>
      </c>
      <c r="AN27" s="17" t="n">
        <f aca="false">IFERROR(IF(AW27&lt;($AM$8-$AL$8)/($AN$8-$AL$8),$AL$8+SQRT(AW27*($AN$8-$AL$8)*($AM$8-$AL$8)),$AN$8-SQRT((1-AW27)*($AN$8-$AL$8)*($AN$8-$AM$8))),$AM$8)</f>
        <v>0.980019016537061</v>
      </c>
      <c r="AO27" s="17" t="n">
        <f aca="false">IFERROR(IF(AX27&lt;($AM$9-$AL$9)/($AN$9-$AL$9),$AL$9+SQRT(AX27*($AN$9-$AL$9)*($AM$9-$AL$9)),$AN$9-SQRT((1-AX27)*($AN$9-$AL$9)*($AN$9-$AM$9))),$AM$9)</f>
        <v>0.8805693932702</v>
      </c>
      <c r="AP27" s="17" t="n">
        <f aca="false">IFERROR(IF(AY27&lt;($AM$10-$AL$10)/($AN$10-$AL$10),$AL$10+SQRT(AY27*($AN$10-$AL$10)*($AM$10-$AL$10)),$AN$10-SQRT((1-AY27)*($AN$10-$AL$10)*($AN$10-$AM$10))),$AM$10)</f>
        <v>0.740848727297994</v>
      </c>
      <c r="AQ27" s="17" t="n">
        <f aca="false">IFERROR(IF(AZ27&lt;($AM$11-$AL$11)/($AN$11-$AL$11),$AL$11+SQRT(AZ27*($AN$11-$AL$11)*($AM$11-$AL$11)),$AN$11-SQRT((1-AZ27)*($AN$11-$AL$11)*($AN$11-$AM$11))),$AM$11)</f>
        <v>0.719909801428998</v>
      </c>
      <c r="AR27" s="17" t="n">
        <f aca="false">SUMPRODUCT((B24:B31&lt;=$B$6)*(C24:C31*AM27+D24:D31*AO27*$B$8*AQ27)/(1+AL27/100)^B24:B31)+C32*AM27*AP27/(1+AL27/100)^$B$6</f>
        <v>14074027.3218728</v>
      </c>
      <c r="AS27" s="17" t="n">
        <f aca="false">SUMPRODUCT((K24:K26&lt;=$B$6)*(L24:L26*AN27+M24:M26*AO27*$B$8*AQ27)/(1+AL27/100)^K24:K26)+L27*AN27*AP27/(1+AL27/100)^$B$6</f>
        <v>14762065.5178087</v>
      </c>
      <c r="AT27" s="17" t="n">
        <f aca="false">AS27-AR27</f>
        <v>688038.195935953</v>
      </c>
      <c r="AU27" s="17" t="n">
        <f aca="true">RAND()</f>
        <v>0.647586348103263</v>
      </c>
      <c r="AV27" s="17" t="n">
        <f aca="true">RAND()</f>
        <v>0.764091161094401</v>
      </c>
      <c r="AW27" s="17" t="n">
        <f aca="true">RAND()</f>
        <v>0.36007607016634</v>
      </c>
      <c r="AX27" s="17" t="n">
        <f aca="true">RAND()</f>
        <v>0.193110750792064</v>
      </c>
      <c r="AY27" s="17" t="n">
        <f aca="true">RAND()</f>
        <v>0.232032437764254</v>
      </c>
      <c r="AZ27" s="17" t="n">
        <f aca="true">RAND()</f>
        <v>0.679793798630434</v>
      </c>
      <c r="BB27" s="19" t="n">
        <f aca="false">PERCENTILE($AT$14:$AT$1013,0.01)+(PERCENTILE($AT$14:$AT$1013,0.99)-PERCENTILE($AT$14:$AT$1013,0.01))*13/20</f>
        <v>3078182.47819917</v>
      </c>
      <c r="BC27" s="17" t="n">
        <f aca="false">COUNTIF($AT$14:$AT$1013,"&lt;="&amp;BB27)-COUNTIF($AT$14:$AT$1013,"&lt;="&amp;BB26)</f>
        <v>68</v>
      </c>
      <c r="BD27" s="12" t="n">
        <f aca="false">COUNTIF($AT$14:$AT$1013,"&lt;="&amp;BB27)/COUNT($AT$14:$AT$1013)</f>
        <v>0.731</v>
      </c>
    </row>
    <row r="28" customFormat="false" ht="15" hidden="false" customHeight="false" outlineLevel="0" collapsed="false">
      <c r="A28" s="7" t="s">
        <v>98</v>
      </c>
      <c r="B28" s="7" t="n">
        <v>16</v>
      </c>
      <c r="C28" s="22" t="n">
        <v>825031.76</v>
      </c>
      <c r="D28" s="10" t="n">
        <v>10</v>
      </c>
      <c r="E28" s="14" t="n">
        <f aca="false">C28*$B$11</f>
        <v>825031.76</v>
      </c>
      <c r="F28" s="14" t="n">
        <f aca="false">D28*$B$10*$B$8*$B$9</f>
        <v>43441.2</v>
      </c>
      <c r="G28" s="14" t="n">
        <f aca="false">IF(B28&gt;$B$6,0,(E28+F28)/(1+$B$5/100)^B28)</f>
        <v>541203.636278632</v>
      </c>
      <c r="J28" s="9" t="s">
        <v>99</v>
      </c>
      <c r="P28" s="23" t="n">
        <f aca="false">SUM(P24:P27)</f>
        <v>14439888.6695843</v>
      </c>
      <c r="AK28" s="0" t="n">
        <v>15</v>
      </c>
      <c r="AL28" s="17" t="n">
        <f aca="false">IFERROR(IF(AU28&lt;($AM$6-$AL$6)/($AN$6-$AL$6),$AL$6+SQRT(AU28*($AN$6-$AL$6)*($AM$6-$AL$6)),$AN$6-SQRT((1-AU28)*($AN$6-$AL$6)*($AN$6-$AM$6))),$AM$6)</f>
        <v>4.81346005353602</v>
      </c>
      <c r="AM28" s="17" t="n">
        <f aca="false">IFERROR(IF(AV28&lt;($AM$7-$AL$7)/($AN$7-$AL$7),$AL$7+SQRT(AV28*($AN$7-$AL$7)*($AM$7-$AL$7)),$AN$7-SQRT((1-AV28)*($AN$7-$AL$7)*($AN$7-$AM$7))),$AM$7)</f>
        <v>0.916840197001558</v>
      </c>
      <c r="AN28" s="17" t="n">
        <f aca="false">IFERROR(IF(AW28&lt;($AM$8-$AL$8)/($AN$8-$AL$8),$AL$8+SQRT(AW28*($AN$8-$AL$8)*($AM$8-$AL$8)),$AN$8-SQRT((1-AW28)*($AN$8-$AL$8)*($AN$8-$AM$8))),$AM$8)</f>
        <v>0.900721904069528</v>
      </c>
      <c r="AO28" s="17" t="n">
        <f aca="false">IFERROR(IF(AX28&lt;($AM$9-$AL$9)/($AN$9-$AL$9),$AL$9+SQRT(AX28*($AN$9-$AL$9)*($AM$9-$AL$9)),$AN$9-SQRT((1-AX28)*($AN$9-$AL$9)*($AN$9-$AM$9))),$AM$9)</f>
        <v>1.40689183321859</v>
      </c>
      <c r="AP28" s="17" t="n">
        <f aca="false">IFERROR(IF(AY28&lt;($AM$10-$AL$10)/($AN$10-$AL$10),$AL$10+SQRT(AY28*($AN$10-$AL$10)*($AM$10-$AL$10)),$AN$10-SQRT((1-AY28)*($AN$10-$AL$10)*($AN$10-$AM$10))),$AM$10)</f>
        <v>0.843014323587513</v>
      </c>
      <c r="AQ28" s="17" t="n">
        <f aca="false">IFERROR(IF(AZ28&lt;($AM$11-$AL$11)/($AN$11-$AL$11),$AL$11+SQRT(AZ28*($AN$11-$AL$11)*($AM$11-$AL$11)),$AN$11-SQRT((1-AZ28)*($AN$11-$AL$11)*($AN$11-$AM$11))),$AM$11)</f>
        <v>0.402504650690919</v>
      </c>
      <c r="AR28" s="17" t="n">
        <f aca="false">SUMPRODUCT((B24:B31&lt;=$B$6)*(C24:C31*AM28+D24:D31*AO28*$B$8*AQ28)/(1+AL28/100)^B24:B31)+C32*AM28*AP28/(1+AL28/100)^$B$6</f>
        <v>11632146.4410332</v>
      </c>
      <c r="AS28" s="17" t="n">
        <f aca="false">SUMPRODUCT((K24:K26&lt;=$B$6)*(L24:L26*AN28+M24:M26*AO28*$B$8*AQ28)/(1+AL28/100)^K24:K26)+L27*AN28*AP28/(1+AL28/100)^$B$6</f>
        <v>13533912.1501074</v>
      </c>
      <c r="AT28" s="17" t="n">
        <f aca="false">AS28-AR28</f>
        <v>1901765.70907415</v>
      </c>
      <c r="AU28" s="17" t="n">
        <f aca="true">RAND()</f>
        <v>0.760952153125864</v>
      </c>
      <c r="AV28" s="17" t="n">
        <f aca="true">RAND()</f>
        <v>0.151684795948476</v>
      </c>
      <c r="AW28" s="17" t="n">
        <f aca="true">RAND()</f>
        <v>0.112721132882125</v>
      </c>
      <c r="AX28" s="17" t="n">
        <f aca="true">RAND()</f>
        <v>0.765481801664799</v>
      </c>
      <c r="AY28" s="17" t="n">
        <f aca="true">RAND()</f>
        <v>0.470635304744796</v>
      </c>
      <c r="AZ28" s="17" t="n">
        <f aca="true">RAND()</f>
        <v>0.0428865445439483</v>
      </c>
      <c r="BB28" s="19" t="n">
        <f aca="false">PERCENTILE($AT$14:$AT$1013,0.01)+(PERCENTILE($AT$14:$AT$1013,0.99)-PERCENTILE($AT$14:$AT$1013,0.01))*14/20</f>
        <v>3524287.07588429</v>
      </c>
      <c r="BC28" s="17" t="n">
        <f aca="false">COUNTIF($AT$14:$AT$1013,"&lt;="&amp;BB28)-COUNTIF($AT$14:$AT$1013,"&lt;="&amp;BB27)</f>
        <v>75</v>
      </c>
      <c r="BD28" s="12" t="n">
        <f aca="false">COUNTIF($AT$14:$AT$1013,"&lt;="&amp;BB28)/COUNT($AT$14:$AT$1013)</f>
        <v>0.806</v>
      </c>
    </row>
    <row r="29" customFormat="false" ht="15" hidden="false" customHeight="false" outlineLevel="0" collapsed="false">
      <c r="A29" s="7" t="s">
        <v>95</v>
      </c>
      <c r="B29" s="7" t="n">
        <v>20</v>
      </c>
      <c r="C29" s="22" t="n">
        <v>3270106.16</v>
      </c>
      <c r="D29" s="10" t="n">
        <v>21</v>
      </c>
      <c r="E29" s="14" t="n">
        <f aca="false">C29*$B$11</f>
        <v>3270106.16</v>
      </c>
      <c r="F29" s="14" t="n">
        <f aca="false">D29*$B$10*$B$8*$B$9</f>
        <v>91226.52</v>
      </c>
      <c r="G29" s="14" t="n">
        <f aca="false">IF(B29&gt;$B$6,0,(E29+F29)/(1+$B$5/100)^B29)</f>
        <v>1861088.40667017</v>
      </c>
      <c r="J29" s="5" t="s">
        <v>100</v>
      </c>
      <c r="AK29" s="0" t="n">
        <v>16</v>
      </c>
      <c r="AL29" s="17" t="n">
        <f aca="false">IFERROR(IF(AU29&lt;($AM$6-$AL$6)/($AN$6-$AL$6),$AL$6+SQRT(AU29*($AN$6-$AL$6)*($AM$6-$AL$6)),$AN$6-SQRT((1-AU29)*($AN$6-$AL$6)*($AN$6-$AM$6))),$AM$6)</f>
        <v>3.11656900809078</v>
      </c>
      <c r="AM29" s="17" t="n">
        <f aca="false">IFERROR(IF(AV29&lt;($AM$7-$AL$7)/($AN$7-$AL$7),$AL$7+SQRT(AV29*($AN$7-$AL$7)*($AM$7-$AL$7)),$AN$7-SQRT((1-AV29)*($AN$7-$AL$7)*($AN$7-$AM$7))),$AM$7)</f>
        <v>0.88922410114395</v>
      </c>
      <c r="AN29" s="17" t="n">
        <f aca="false">IFERROR(IF(AW29&lt;($AM$8-$AL$8)/($AN$8-$AL$8),$AL$8+SQRT(AW29*($AN$8-$AL$8)*($AM$8-$AL$8)),$AN$8-SQRT((1-AW29)*($AN$8-$AL$8)*($AN$8-$AM$8))),$AM$8)</f>
        <v>0.992522004785792</v>
      </c>
      <c r="AO29" s="17" t="n">
        <f aca="false">IFERROR(IF(AX29&lt;($AM$9-$AL$9)/($AN$9-$AL$9),$AL$9+SQRT(AX29*($AN$9-$AL$9)*($AM$9-$AL$9)),$AN$9-SQRT((1-AX29)*($AN$9-$AL$9)*($AN$9-$AM$9))),$AM$9)</f>
        <v>0.792114560458349</v>
      </c>
      <c r="AP29" s="17" t="n">
        <f aca="false">IFERROR(IF(AY29&lt;($AM$10-$AL$10)/($AN$10-$AL$10),$AL$10+SQRT(AY29*($AN$10-$AL$10)*($AM$10-$AL$10)),$AN$10-SQRT((1-AY29)*($AN$10-$AL$10)*($AN$10-$AM$10))),$AM$10)</f>
        <v>0.878451463186863</v>
      </c>
      <c r="AQ29" s="17" t="n">
        <f aca="false">IFERROR(IF(AZ29&lt;($AM$11-$AL$11)/($AN$11-$AL$11),$AL$11+SQRT(AZ29*($AN$11-$AL$11)*($AM$11-$AL$11)),$AN$11-SQRT((1-AZ29)*($AN$11-$AL$11)*($AN$11-$AM$11))),$AM$11)</f>
        <v>0.633880266002163</v>
      </c>
      <c r="AR29" s="17" t="n">
        <f aca="false">SUMPRODUCT((B24:B31&lt;=$B$6)*(C24:C31*AM29+D24:D31*AO29*$B$8*AQ29)/(1+AL29/100)^B24:B31)+C32*AM29*AP29/(1+AL29/100)^$B$6</f>
        <v>12185265.8748239</v>
      </c>
      <c r="AS29" s="17" t="n">
        <f aca="false">SUMPRODUCT((K24:K26&lt;=$B$6)*(L24:L26*AN29+M24:M26*AO29*$B$8*AQ29)/(1+AL29/100)^K24:K26)+L27*AN29*AP29/(1+AL29/100)^$B$6</f>
        <v>14523338.4409712</v>
      </c>
      <c r="AT29" s="17" t="n">
        <f aca="false">AS29-AR29</f>
        <v>2338072.56614738</v>
      </c>
      <c r="AU29" s="17" t="n">
        <f aca="true">RAND()</f>
        <v>0.245948186553948</v>
      </c>
      <c r="AV29" s="17" t="n">
        <f aca="true">RAND()</f>
        <v>0.088454891388286</v>
      </c>
      <c r="AW29" s="17" t="n">
        <f aca="true">RAND()</f>
        <v>0.411830248074895</v>
      </c>
      <c r="AX29" s="17" t="n">
        <f aca="true">RAND()</f>
        <v>0.113774555242366</v>
      </c>
      <c r="AY29" s="17" t="n">
        <f aca="true">RAND()</f>
        <v>0.572902039953109</v>
      </c>
      <c r="AZ29" s="17" t="n">
        <f aca="true">RAND()</f>
        <v>0.455004212349694</v>
      </c>
      <c r="BB29" s="19" t="n">
        <f aca="false">PERCENTILE($AT$14:$AT$1013,0.01)+(PERCENTILE($AT$14:$AT$1013,0.99)-PERCENTILE($AT$14:$AT$1013,0.01))*15/20</f>
        <v>3970391.67356941</v>
      </c>
      <c r="BC29" s="17" t="n">
        <f aca="false">COUNTIF($AT$14:$AT$1013,"&lt;="&amp;BB29)-COUNTIF($AT$14:$AT$1013,"&lt;="&amp;BB28)</f>
        <v>52</v>
      </c>
      <c r="BD29" s="12" t="n">
        <f aca="false">COUNTIF($AT$14:$AT$1013,"&lt;="&amp;BB29)/COUNT($AT$14:$AT$1013)</f>
        <v>0.858</v>
      </c>
    </row>
    <row r="30" customFormat="false" ht="15" hidden="false" customHeight="false" outlineLevel="0" collapsed="false">
      <c r="A30" s="7" t="s">
        <v>101</v>
      </c>
      <c r="B30" s="7" t="n">
        <v>24</v>
      </c>
      <c r="C30" s="22" t="n">
        <v>714698.49</v>
      </c>
      <c r="D30" s="10" t="n">
        <v>8</v>
      </c>
      <c r="E30" s="14" t="n">
        <f aca="false">C30*$B$11</f>
        <v>714698.49</v>
      </c>
      <c r="F30" s="14" t="n">
        <f aca="false">D30*$B$10*$B$8*$B$9</f>
        <v>34752.96</v>
      </c>
      <c r="G30" s="14" t="n">
        <f aca="false">IF(B30&gt;$B$6,0,(E30+F30)/(1+$B$5/100)^B30)</f>
        <v>368680.452003563</v>
      </c>
      <c r="AK30" s="0" t="n">
        <v>17</v>
      </c>
      <c r="AL30" s="17" t="n">
        <f aca="false">IFERROR(IF(AU30&lt;($AM$6-$AL$6)/($AN$6-$AL$6),$AL$6+SQRT(AU30*($AN$6-$AL$6)*($AM$6-$AL$6)),$AN$6-SQRT((1-AU30)*($AN$6-$AL$6)*($AN$6-$AM$6))),$AM$6)</f>
        <v>5.22004701264568</v>
      </c>
      <c r="AM30" s="17" t="n">
        <f aca="false">IFERROR(IF(AV30&lt;($AM$7-$AL$7)/($AN$7-$AL$7),$AL$7+SQRT(AV30*($AN$7-$AL$7)*($AM$7-$AL$7)),$AN$7-SQRT((1-AV30)*($AN$7-$AL$7)*($AN$7-$AM$7))),$AM$7)</f>
        <v>1.01355825085466</v>
      </c>
      <c r="AN30" s="17" t="n">
        <f aca="false">IFERROR(IF(AW30&lt;($AM$8-$AL$8)/($AN$8-$AL$8),$AL$8+SQRT(AW30*($AN$8-$AL$8)*($AM$8-$AL$8)),$AN$8-SQRT((1-AW30)*($AN$8-$AL$8)*($AN$8-$AM$8))),$AM$8)</f>
        <v>1.09840912510976</v>
      </c>
      <c r="AO30" s="17" t="n">
        <f aca="false">IFERROR(IF(AX30&lt;($AM$9-$AL$9)/($AN$9-$AL$9),$AL$9+SQRT(AX30*($AN$9-$AL$9)*($AM$9-$AL$9)),$AN$9-SQRT((1-AX30)*($AN$9-$AL$9)*($AN$9-$AM$9))),$AM$9)</f>
        <v>1.42154164342891</v>
      </c>
      <c r="AP30" s="17" t="n">
        <f aca="false">IFERROR(IF(AY30&lt;($AM$10-$AL$10)/($AN$10-$AL$10),$AL$10+SQRT(AY30*($AN$10-$AL$10)*($AM$10-$AL$10)),$AN$10-SQRT((1-AY30)*($AN$10-$AL$10)*($AN$10-$AM$10))),$AM$10)</f>
        <v>0.952646095661593</v>
      </c>
      <c r="AQ30" s="17" t="n">
        <f aca="false">IFERROR(IF(AZ30&lt;($AM$11-$AL$11)/($AN$11-$AL$11),$AL$11+SQRT(AZ30*($AN$11-$AL$11)*($AM$11-$AL$11)),$AN$11-SQRT((1-AZ30)*($AN$11-$AL$11)*($AN$11-$AM$11))),$AM$11)</f>
        <v>0.476648367509721</v>
      </c>
      <c r="AR30" s="17" t="n">
        <f aca="false">SUMPRODUCT((B24:B31&lt;=$B$6)*(C24:C31*AM30+D24:D31*AO30*$B$8*AQ30)/(1+AL30/100)^B24:B31)+C32*AM30*AP30/(1+AL30/100)^$B$6</f>
        <v>12651032.5545488</v>
      </c>
      <c r="AS30" s="17" t="n">
        <f aca="false">SUMPRODUCT((K24:K26&lt;=$B$6)*(L24:L26*AN30+M24:M26*AO30*$B$8*AQ30)/(1+AL30/100)^K24:K26)+L27*AN30*AP30/(1+AL30/100)^$B$6</f>
        <v>16463463.6213854</v>
      </c>
      <c r="AT30" s="17" t="n">
        <f aca="false">AS30-AR30</f>
        <v>3812431.06683664</v>
      </c>
      <c r="AU30" s="17" t="n">
        <f aca="true">RAND()</f>
        <v>0.841588368140422</v>
      </c>
      <c r="AV30" s="17" t="n">
        <f aca="true">RAND()</f>
        <v>0.503069326765278</v>
      </c>
      <c r="AW30" s="17" t="n">
        <f aca="true">RAND()</f>
        <v>0.795735170222314</v>
      </c>
      <c r="AX30" s="17" t="n">
        <f aca="true">RAND()</f>
        <v>0.77692395314205</v>
      </c>
      <c r="AY30" s="17" t="n">
        <f aca="true">RAND()</f>
        <v>0.819553951670738</v>
      </c>
      <c r="AZ30" s="17" t="n">
        <f aca="true">RAND()</f>
        <v>0.127365900995303</v>
      </c>
      <c r="BB30" s="19" t="n">
        <f aca="false">PERCENTILE($AT$14:$AT$1013,0.01)+(PERCENTILE($AT$14:$AT$1013,0.99)-PERCENTILE($AT$14:$AT$1013,0.01))*16/20</f>
        <v>4416496.27125454</v>
      </c>
      <c r="BC30" s="17" t="n">
        <f aca="false">COUNTIF($AT$14:$AT$1013,"&lt;="&amp;BB30)-COUNTIF($AT$14:$AT$1013,"&lt;="&amp;BB29)</f>
        <v>53</v>
      </c>
      <c r="BD30" s="12" t="n">
        <f aca="false">COUNTIF($AT$14:$AT$1013,"&lt;="&amp;BB30)/COUNT($AT$14:$AT$1013)</f>
        <v>0.911</v>
      </c>
    </row>
    <row r="31" customFormat="false" ht="15" hidden="false" customHeight="false" outlineLevel="0" collapsed="false">
      <c r="A31" s="7" t="s">
        <v>102</v>
      </c>
      <c r="B31" s="7" t="n">
        <v>28</v>
      </c>
      <c r="C31" s="22" t="n">
        <v>847814.9</v>
      </c>
      <c r="D31" s="10" t="n">
        <v>10</v>
      </c>
      <c r="E31" s="14" t="n">
        <f aca="false">C31*$B$11</f>
        <v>847814.9</v>
      </c>
      <c r="F31" s="14" t="n">
        <f aca="false">D31*$B$10*$B$8*$B$9</f>
        <v>43441.2</v>
      </c>
      <c r="G31" s="14" t="n">
        <f aca="false">IF(B31&gt;$B$6,0,(E31+F31)/(1+$B$5/100)^B31)</f>
        <v>389547.322431336</v>
      </c>
      <c r="AK31" s="0" t="n">
        <v>18</v>
      </c>
      <c r="AL31" s="17" t="n">
        <f aca="false">IFERROR(IF(AU31&lt;($AM$6-$AL$6)/($AN$6-$AL$6),$AL$6+SQRT(AU31*($AN$6-$AL$6)*($AM$6-$AL$6)),$AN$6-SQRT((1-AU31)*($AN$6-$AL$6)*($AN$6-$AM$6))),$AM$6)</f>
        <v>4.62123094741718</v>
      </c>
      <c r="AM31" s="17" t="n">
        <f aca="false">IFERROR(IF(AV31&lt;($AM$7-$AL$7)/($AN$7-$AL$7),$AL$7+SQRT(AV31*($AN$7-$AL$7)*($AM$7-$AL$7)),$AN$7-SQRT((1-AV31)*($AN$7-$AL$7)*($AN$7-$AM$7))),$AM$7)</f>
        <v>1.01964479780561</v>
      </c>
      <c r="AN31" s="17" t="n">
        <f aca="false">IFERROR(IF(AW31&lt;($AM$8-$AL$8)/($AN$8-$AL$8),$AL$8+SQRT(AW31*($AN$8-$AL$8)*($AM$8-$AL$8)),$AN$8-SQRT((1-AW31)*($AN$8-$AL$8)*($AN$8-$AM$8))),$AM$8)</f>
        <v>0.996901294669466</v>
      </c>
      <c r="AO31" s="17" t="n">
        <f aca="false">IFERROR(IF(AX31&lt;($AM$9-$AL$9)/($AN$9-$AL$9),$AL$9+SQRT(AX31*($AN$9-$AL$9)*($AM$9-$AL$9)),$AN$9-SQRT((1-AX31)*($AN$9-$AL$9)*($AN$9-$AM$9))),$AM$9)</f>
        <v>0.995103042672842</v>
      </c>
      <c r="AP31" s="17" t="n">
        <f aca="false">IFERROR(IF(AY31&lt;($AM$10-$AL$10)/($AN$10-$AL$10),$AL$10+SQRT(AY31*($AN$10-$AL$10)*($AM$10-$AL$10)),$AN$10-SQRT((1-AY31)*($AN$10-$AL$10)*($AN$10-$AM$10))),$AM$10)</f>
        <v>0.83083068454288</v>
      </c>
      <c r="AQ31" s="17" t="n">
        <f aca="false">IFERROR(IF(AZ31&lt;($AM$11-$AL$11)/($AN$11-$AL$11),$AL$11+SQRT(AZ31*($AN$11-$AL$11)*($AM$11-$AL$11)),$AN$11-SQRT((1-AZ31)*($AN$11-$AL$11)*($AN$11-$AM$11))),$AM$11)</f>
        <v>0.535307863668695</v>
      </c>
      <c r="AR31" s="17" t="n">
        <f aca="false">SUMPRODUCT((B24:B31&lt;=$B$6)*(C24:C31*AM31+D24:D31*AO31*$B$8*AQ31)/(1+AL31/100)^B24:B31)+C32*AM31*AP31/(1+AL31/100)^$B$6</f>
        <v>13025567.4760714</v>
      </c>
      <c r="AS31" s="17" t="n">
        <f aca="false">SUMPRODUCT((K24:K26&lt;=$B$6)*(L24:L26*AN31+M24:M26*AO31*$B$8*AQ31)/(1+AL31/100)^K24:K26)+L27*AN31*AP31/(1+AL31/100)^$B$6</f>
        <v>14958091.7283511</v>
      </c>
      <c r="AT31" s="17" t="n">
        <f aca="false">AS31-AR31</f>
        <v>1932524.2522797</v>
      </c>
      <c r="AU31" s="17" t="n">
        <f aca="true">RAND()</f>
        <v>0.717072889723711</v>
      </c>
      <c r="AV31" s="17" t="n">
        <f aca="true">RAND()</f>
        <v>0.528324273973159</v>
      </c>
      <c r="AW31" s="17" t="n">
        <f aca="true">RAND()</f>
        <v>0.430779109361243</v>
      </c>
      <c r="AX31" s="17" t="n">
        <f aca="true">RAND()</f>
        <v>0.326836030485208</v>
      </c>
      <c r="AY31" s="17" t="n">
        <f aca="true">RAND()</f>
        <v>0.437795767340443</v>
      </c>
      <c r="AZ31" s="17" t="n">
        <f aca="true">RAND()</f>
        <v>0.225999145731939</v>
      </c>
      <c r="BB31" s="19" t="n">
        <f aca="false">PERCENTILE($AT$14:$AT$1013,0.01)+(PERCENTILE($AT$14:$AT$1013,0.99)-PERCENTILE($AT$14:$AT$1013,0.01))*17/20</f>
        <v>4862600.86893966</v>
      </c>
      <c r="BC31" s="17" t="n">
        <f aca="false">COUNTIF($AT$14:$AT$1013,"&lt;="&amp;BB31)-COUNTIF($AT$14:$AT$1013,"&lt;="&amp;BB30)</f>
        <v>25</v>
      </c>
      <c r="BD31" s="12" t="n">
        <f aca="false">COUNTIF($AT$14:$AT$1013,"&lt;="&amp;BB31)/COUNT($AT$14:$AT$1013)</f>
        <v>0.936</v>
      </c>
    </row>
    <row r="32" customFormat="false" ht="15" hidden="false" customHeight="false" outlineLevel="0" collapsed="false">
      <c r="A32" s="7" t="s">
        <v>97</v>
      </c>
      <c r="B32" s="17" t="n">
        <f aca="false">$B$6</f>
        <v>30</v>
      </c>
      <c r="C32" s="14" t="n">
        <f aca="false">-$B$15*IF($B$16="Initial",C24,SUMPRODUCT(ISNUMBER(SEARCH("Rehab",A25:A31))*C25:C31))</f>
        <v>-408763.27</v>
      </c>
      <c r="E32" s="14" t="n">
        <f aca="false">C32*$B$11*$B$13</f>
        <v>-408763.27</v>
      </c>
      <c r="G32" s="14" t="n">
        <f aca="false">E32/(1+$B$5/100)^B32</f>
        <v>-168405.055016426</v>
      </c>
      <c r="AK32" s="0" t="n">
        <v>19</v>
      </c>
      <c r="AL32" s="17" t="n">
        <f aca="false">IFERROR(IF(AU32&lt;($AM$6-$AL$6)/($AN$6-$AL$6),$AL$6+SQRT(AU32*($AN$6-$AL$6)*($AM$6-$AL$6)),$AN$6-SQRT((1-AU32)*($AN$6-$AL$6)*($AN$6-$AM$6))),$AM$6)</f>
        <v>4.06312445926277</v>
      </c>
      <c r="AM32" s="17" t="n">
        <f aca="false">IFERROR(IF(AV32&lt;($AM$7-$AL$7)/($AN$7-$AL$7),$AL$7+SQRT(AV32*($AN$7-$AL$7)*($AM$7-$AL$7)),$AN$7-SQRT((1-AV32)*($AN$7-$AL$7)*($AN$7-$AM$7))),$AM$7)</f>
        <v>1.11536898850442</v>
      </c>
      <c r="AN32" s="17" t="n">
        <f aca="false">IFERROR(IF(AW32&lt;($AM$8-$AL$8)/($AN$8-$AL$8),$AL$8+SQRT(AW32*($AN$8-$AL$8)*($AM$8-$AL$8)),$AN$8-SQRT((1-AW32)*($AN$8-$AL$8)*($AN$8-$AM$8))),$AM$8)</f>
        <v>1.0775697630357</v>
      </c>
      <c r="AO32" s="17" t="n">
        <f aca="false">IFERROR(IF(AX32&lt;($AM$9-$AL$9)/($AN$9-$AL$9),$AL$9+SQRT(AX32*($AN$9-$AL$9)*($AM$9-$AL$9)),$AN$9-SQRT((1-AX32)*($AN$9-$AL$9)*($AN$9-$AM$9))),$AM$9)</f>
        <v>1.17921743866629</v>
      </c>
      <c r="AP32" s="17" t="n">
        <f aca="false">IFERROR(IF(AY32&lt;($AM$10-$AL$10)/($AN$10-$AL$10),$AL$10+SQRT(AY32*($AN$10-$AL$10)*($AM$10-$AL$10)),$AN$10-SQRT((1-AY32)*($AN$10-$AL$10)*($AN$10-$AM$10))),$AM$10)</f>
        <v>0.966215564788923</v>
      </c>
      <c r="AQ32" s="17" t="n">
        <f aca="false">IFERROR(IF(AZ32&lt;($AM$11-$AL$11)/($AN$11-$AL$11),$AL$11+SQRT(AZ32*($AN$11-$AL$11)*($AM$11-$AL$11)),$AN$11-SQRT((1-AZ32)*($AN$11-$AL$11)*($AN$11-$AM$11))),$AM$11)</f>
        <v>0.718305475103769</v>
      </c>
      <c r="AR32" s="17" t="n">
        <f aca="false">SUMPRODUCT((B24:B31&lt;=$B$6)*(C24:C31*AM32+D24:D31*AO32*$B$8*AQ32)/(1+AL32/100)^B24:B31)+C32*AM32*AP32/(1+AL32/100)^$B$6</f>
        <v>14626273.3728629</v>
      </c>
      <c r="AS32" s="17" t="n">
        <f aca="false">SUMPRODUCT((K24:K26&lt;=$B$6)*(L24:L26*AN32+M24:M26*AO32*$B$8*AQ32)/(1+AL32/100)^K24:K26)+L27*AN32*AP32/(1+AL32/100)^$B$6</f>
        <v>15911472.6941309</v>
      </c>
      <c r="AT32" s="17" t="n">
        <f aca="false">AS32-AR32</f>
        <v>1285199.321268</v>
      </c>
      <c r="AU32" s="17" t="n">
        <f aca="true">RAND()</f>
        <v>0.568738102910971</v>
      </c>
      <c r="AV32" s="17" t="n">
        <f aca="true">RAND()</f>
        <v>0.838884362166028</v>
      </c>
      <c r="AW32" s="17" t="n">
        <f aca="true">RAND()</f>
        <v>0.735713896714969</v>
      </c>
      <c r="AX32" s="17" t="n">
        <f aca="true">RAND()</f>
        <v>0.550877324673645</v>
      </c>
      <c r="AY32" s="17" t="n">
        <f aca="true">RAND()</f>
        <v>0.869427811405816</v>
      </c>
      <c r="AZ32" s="17" t="n">
        <f aca="true">RAND()</f>
        <v>0.676115080177497</v>
      </c>
      <c r="BB32" s="19" t="n">
        <f aca="false">PERCENTILE($AT$14:$AT$1013,0.01)+(PERCENTILE($AT$14:$AT$1013,0.99)-PERCENTILE($AT$14:$AT$1013,0.01))*18/20</f>
        <v>5308705.46662478</v>
      </c>
      <c r="BC32" s="17" t="n">
        <f aca="false">COUNTIF($AT$14:$AT$1013,"&lt;="&amp;BB32)-COUNTIF($AT$14:$AT$1013,"&lt;="&amp;BB31)</f>
        <v>19</v>
      </c>
      <c r="BD32" s="12" t="n">
        <f aca="false">COUNTIF($AT$14:$AT$1013,"&lt;="&amp;BB32)/COUNT($AT$14:$AT$1013)</f>
        <v>0.955</v>
      </c>
    </row>
    <row r="33" customFormat="false" ht="15" hidden="false" customHeight="false" outlineLevel="0" collapsed="false">
      <c r="A33" s="9" t="s">
        <v>99</v>
      </c>
      <c r="G33" s="23" t="n">
        <f aca="false">SUM(G24:G32)</f>
        <v>13854192.0784481</v>
      </c>
      <c r="AK33" s="0" t="n">
        <v>20</v>
      </c>
      <c r="AL33" s="17" t="n">
        <f aca="false">IFERROR(IF(AU33&lt;($AM$6-$AL$6)/($AN$6-$AL$6),$AL$6+SQRT(AU33*($AN$6-$AL$6)*($AM$6-$AL$6)),$AN$6-SQRT((1-AU33)*($AN$6-$AL$6)*($AN$6-$AM$6))),$AM$6)</f>
        <v>2.64440367212115</v>
      </c>
      <c r="AM33" s="17" t="n">
        <f aca="false">IFERROR(IF(AV33&lt;($AM$7-$AL$7)/($AN$7-$AL$7),$AL$7+SQRT(AV33*($AN$7-$AL$7)*($AM$7-$AL$7)),$AN$7-SQRT((1-AV33)*($AN$7-$AL$7)*($AN$7-$AM$7))),$AM$7)</f>
        <v>0.912959555199146</v>
      </c>
      <c r="AN33" s="17" t="n">
        <f aca="false">IFERROR(IF(AW33&lt;($AM$8-$AL$8)/($AN$8-$AL$8),$AL$8+SQRT(AW33*($AN$8-$AL$8)*($AM$8-$AL$8)),$AN$8-SQRT((1-AW33)*($AN$8-$AL$8)*($AN$8-$AM$8))),$AM$8)</f>
        <v>0.964075863162866</v>
      </c>
      <c r="AO33" s="17" t="n">
        <f aca="false">IFERROR(IF(AX33&lt;($AM$9-$AL$9)/($AN$9-$AL$9),$AL$9+SQRT(AX33*($AN$9-$AL$9)*($AM$9-$AL$9)),$AN$9-SQRT((1-AX33)*($AN$9-$AL$9)*($AN$9-$AM$9))),$AM$9)</f>
        <v>1.06713110241388</v>
      </c>
      <c r="AP33" s="17" t="n">
        <f aca="false">IFERROR(IF(AY33&lt;($AM$10-$AL$10)/($AN$10-$AL$10),$AL$10+SQRT(AY33*($AN$10-$AL$10)*($AM$10-$AL$10)),$AN$10-SQRT((1-AY33)*($AN$10-$AL$10)*($AN$10-$AM$10))),$AM$10)</f>
        <v>0.722510159008374</v>
      </c>
      <c r="AQ33" s="17" t="n">
        <f aca="false">IFERROR(IF(AZ33&lt;($AM$11-$AL$11)/($AN$11-$AL$11),$AL$11+SQRT(AZ33*($AN$11-$AL$11)*($AM$11-$AL$11)),$AN$11-SQRT((1-AZ33)*($AN$11-$AL$11)*($AN$11-$AM$11))),$AM$11)</f>
        <v>0.791256238709497</v>
      </c>
      <c r="AR33" s="17" t="n">
        <f aca="false">SUMPRODUCT((B24:B31&lt;=$B$6)*(C24:C31*AM33+D24:D31*AO33*$B$8*AQ33)/(1+AL33/100)^B24:B31)+C32*AM33*AP33/(1+AL33/100)^$B$6</f>
        <v>12925929.1165701</v>
      </c>
      <c r="AS33" s="17" t="n">
        <f aca="false">SUMPRODUCT((K24:K26&lt;=$B$6)*(L24:L26*AN33+M24:M26*AO33*$B$8*AQ33)/(1+AL33/100)^K24:K26)+L27*AN33*AP33/(1+AL33/100)^$B$6</f>
        <v>14264277.7611647</v>
      </c>
      <c r="AT33" s="17" t="n">
        <f aca="false">AS33-AR33</f>
        <v>1338348.64459458</v>
      </c>
      <c r="AU33" s="17" t="n">
        <f aca="true">RAND()</f>
        <v>0.0830512185286457</v>
      </c>
      <c r="AV33" s="17" t="n">
        <f aca="true">RAND()</f>
        <v>0.14177623456432</v>
      </c>
      <c r="AW33" s="17" t="n">
        <f aca="true">RAND()</f>
        <v>0.299120987473771</v>
      </c>
      <c r="AX33" s="17" t="n">
        <f aca="true">RAND()</f>
        <v>0.419837079944303</v>
      </c>
      <c r="AY33" s="17" t="n">
        <f aca="true">RAND()</f>
        <v>0.198043083447727</v>
      </c>
      <c r="AZ33" s="17" t="n">
        <f aca="true">RAND()</f>
        <v>0.822147110703239</v>
      </c>
      <c r="BB33" s="19" t="n">
        <f aca="false">PERCENTILE($AT$14:$AT$1013,0.01)+(PERCENTILE($AT$14:$AT$1013,0.99)-PERCENTILE($AT$14:$AT$1013,0.01))*19/20</f>
        <v>5754810.0643099</v>
      </c>
      <c r="BC33" s="17" t="n">
        <f aca="false">COUNTIF($AT$14:$AT$1013,"&lt;="&amp;BB33)-COUNTIF($AT$14:$AT$1013,"&lt;="&amp;BB32)</f>
        <v>23</v>
      </c>
      <c r="BD33" s="12" t="n">
        <f aca="false">COUNTIF($AT$14:$AT$1013,"&lt;="&amp;BB33)/COUNT($AT$14:$AT$1013)</f>
        <v>0.978</v>
      </c>
    </row>
    <row r="34" customFormat="false" ht="15" hidden="false" customHeight="false" outlineLevel="0" collapsed="false">
      <c r="A34" s="5" t="s">
        <v>100</v>
      </c>
      <c r="AK34" s="0" t="n">
        <v>21</v>
      </c>
      <c r="AL34" s="17" t="n">
        <f aca="false">IFERROR(IF(AU34&lt;($AM$6-$AL$6)/($AN$6-$AL$6),$AL$6+SQRT(AU34*($AN$6-$AL$6)*($AM$6-$AL$6)),$AN$6-SQRT((1-AU34)*($AN$6-$AL$6)*($AN$6-$AM$6))),$AM$6)</f>
        <v>3.44088108003869</v>
      </c>
      <c r="AM34" s="17" t="n">
        <f aca="false">IFERROR(IF(AV34&lt;($AM$7-$AL$7)/($AN$7-$AL$7),$AL$7+SQRT(AV34*($AN$7-$AL$7)*($AM$7-$AL$7)),$AN$7-SQRT((1-AV34)*($AN$7-$AL$7)*($AN$7-$AM$7))),$AM$7)</f>
        <v>0.847007744061427</v>
      </c>
      <c r="AN34" s="17" t="n">
        <f aca="false">IFERROR(IF(AW34&lt;($AM$8-$AL$8)/($AN$8-$AL$8),$AL$8+SQRT(AW34*($AN$8-$AL$8)*($AM$8-$AL$8)),$AN$8-SQRT((1-AW34)*($AN$8-$AL$8)*($AN$8-$AM$8))),$AM$8)</f>
        <v>1.03115464067032</v>
      </c>
      <c r="AO34" s="17" t="n">
        <f aca="false">IFERROR(IF(AX34&lt;($AM$9-$AL$9)/($AN$9-$AL$9),$AL$9+SQRT(AX34*($AN$9-$AL$9)*($AM$9-$AL$9)),$AN$9-SQRT((1-AX34)*($AN$9-$AL$9)*($AN$9-$AM$9))),$AM$9)</f>
        <v>1.32422205049107</v>
      </c>
      <c r="AP34" s="17" t="n">
        <f aca="false">IFERROR(IF(AY34&lt;($AM$10-$AL$10)/($AN$10-$AL$10),$AL$10+SQRT(AY34*($AN$10-$AL$10)*($AM$10-$AL$10)),$AN$10-SQRT((1-AY34)*($AN$10-$AL$10)*($AN$10-$AM$10))),$AM$10)</f>
        <v>0.945851409959346</v>
      </c>
      <c r="AQ34" s="17" t="n">
        <f aca="false">IFERROR(IF(AZ34&lt;($AM$11-$AL$11)/($AN$11-$AL$11),$AL$11+SQRT(AZ34*($AN$11-$AL$11)*($AM$11-$AL$11)),$AN$11-SQRT((1-AZ34)*($AN$11-$AL$11)*($AN$11-$AM$11))),$AM$11)</f>
        <v>0.584110653200338</v>
      </c>
      <c r="AR34" s="17" t="n">
        <f aca="false">SUMPRODUCT((B24:B31&lt;=$B$6)*(C24:C31*AM34+D24:D31*AO34*$B$8*AQ34)/(1+AL34/100)^B24:B31)+C32*AM34*AP34/(1+AL34/100)^$B$6</f>
        <v>11466055.9246276</v>
      </c>
      <c r="AS34" s="17" t="n">
        <f aca="false">SUMPRODUCT((K24:K26&lt;=$B$6)*(L24:L26*AN34+M24:M26*AO34*$B$8*AQ34)/(1+AL34/100)^K24:K26)+L27*AN34*AP34/(1+AL34/100)^$B$6</f>
        <v>15092742.3574645</v>
      </c>
      <c r="AT34" s="17" t="n">
        <f aca="false">AS34-AR34</f>
        <v>3626686.43283688</v>
      </c>
      <c r="AU34" s="17" t="n">
        <f aca="true">RAND()</f>
        <v>0.366633625678671</v>
      </c>
      <c r="AV34" s="17" t="n">
        <f aca="true">RAND()</f>
        <v>0.0245525333527182</v>
      </c>
      <c r="AW34" s="17" t="n">
        <f aca="true">RAND()</f>
        <v>0.574281855109885</v>
      </c>
      <c r="AX34" s="17" t="n">
        <f aca="true">RAND()</f>
        <v>0.695549441971674</v>
      </c>
      <c r="AY34" s="17" t="n">
        <f aca="true">RAND()</f>
        <v>0.795133919050948</v>
      </c>
      <c r="AZ34" s="17" t="n">
        <f aca="true">RAND()</f>
        <v>0.329464748007847</v>
      </c>
      <c r="BB34" s="19" t="n">
        <f aca="false">PERCENTILE($AT$14:$AT$1013,0.01)+(PERCENTILE($AT$14:$AT$1013,0.99)-PERCENTILE($AT$14:$AT$1013,0.01))*20/20</f>
        <v>6200914.66199502</v>
      </c>
      <c r="BC34" s="17" t="n">
        <f aca="false">COUNTIF($AT$14:$AT$1013,"&lt;="&amp;BB34)-COUNTIF($AT$14:$AT$1013,"&lt;="&amp;BB33)</f>
        <v>12</v>
      </c>
      <c r="BD34" s="12" t="n">
        <f aca="false">COUNTIF($AT$14:$AT$1013,"&lt;="&amp;BB34)/COUNT($AT$14:$AT$1013)</f>
        <v>0.99</v>
      </c>
    </row>
    <row r="35" customFormat="false" ht="15" hidden="false" customHeight="false" outlineLevel="0" collapsed="false">
      <c r="AK35" s="0" t="n">
        <v>22</v>
      </c>
      <c r="AL35" s="0" t="n">
        <f aca="false">IFERROR(IF(AU35&lt;($AM$6-$AL$6)/($AN$6-$AL$6),$AL$6+SQRT(AU35*($AN$6-$AL$6)*($AM$6-$AL$6)),$AN$6-SQRT((1-AU35)*($AN$6-$AL$6)*($AN$6-$AM$6))),$AM$6)</f>
        <v>2.62885815684058</v>
      </c>
      <c r="AM35" s="0" t="n">
        <f aca="false">IFERROR(IF(AV35&lt;($AM$7-$AL$7)/($AN$7-$AL$7),$AL$7+SQRT(AV35*($AN$7-$AL$7)*($AM$7-$AL$7)),$AN$7-SQRT((1-AV35)*($AN$7-$AL$7)*($AN$7-$AM$7))),$AM$7)</f>
        <v>0.93030784030057</v>
      </c>
      <c r="AN35" s="0" t="n">
        <f aca="false">IFERROR(IF(AW35&lt;($AM$8-$AL$8)/($AN$8-$AL$8),$AL$8+SQRT(AW35*($AN$8-$AL$8)*($AM$8-$AL$8)),$AN$8-SQRT((1-AW35)*($AN$8-$AL$8)*($AN$8-$AM$8))),$AM$8)</f>
        <v>1.00275649851088</v>
      </c>
      <c r="AO35" s="0" t="n">
        <f aca="false">IFERROR(IF(AX35&lt;($AM$9-$AL$9)/($AN$9-$AL$9),$AL$9+SQRT(AX35*($AN$9-$AL$9)*($AM$9-$AL$9)),$AN$9-SQRT((1-AX35)*($AN$9-$AL$9)*($AN$9-$AM$9))),$AM$9)</f>
        <v>0.998802206207686</v>
      </c>
      <c r="AP35" s="0" t="n">
        <f aca="false">IFERROR(IF(AY35&lt;($AM$10-$AL$10)/($AN$10-$AL$10),$AL$10+SQRT(AY35*($AN$10-$AL$10)*($AM$10-$AL$10)),$AN$10-SQRT((1-AY35)*($AN$10-$AL$10)*($AN$10-$AM$10))),$AM$10)</f>
        <v>0.932100215987168</v>
      </c>
      <c r="AQ35" s="0" t="n">
        <f aca="false">IFERROR(IF(AZ35&lt;($AM$11-$AL$11)/($AN$11-$AL$11),$AL$11+SQRT(AZ35*($AN$11-$AL$11)*($AM$11-$AL$11)),$AN$11-SQRT((1-AZ35)*($AN$11-$AL$11)*($AN$11-$AM$11))),$AM$11)</f>
        <v>0.416096314772019</v>
      </c>
      <c r="AR35" s="0" t="n">
        <f aca="false">SUMPRODUCT((B24:B31&lt;=$B$6)*(C24:C31*AM35+D24:D31*AO35*$B$8*AQ35)/(1+AL35/100)^B24:B31)+C32*AM35*AP35/(1+AL35/100)^$B$6</f>
        <v>13051249.3442432</v>
      </c>
      <c r="AS35" s="0" t="n">
        <f aca="false">SUMPRODUCT((K24:K26&lt;=$B$6)*(L24:L26*AN35+M24:M26*AO35*$B$8*AQ35)/(1+AL35/100)^K24:K26)+L27*AN35*AP35/(1+AL35/100)^$B$6</f>
        <v>14426951.4682364</v>
      </c>
      <c r="AT35" s="0" t="n">
        <f aca="false">AS35-AR35</f>
        <v>1375702.12399317</v>
      </c>
      <c r="AU35" s="0" t="n">
        <f aca="true">RAND()</f>
        <v>0.0790925162849871</v>
      </c>
      <c r="AV35" s="0" t="n">
        <f aca="true">RAND()</f>
        <v>0.18866814715332</v>
      </c>
      <c r="AW35" s="0" t="n">
        <f aca="true">RAND()</f>
        <v>0.45662800863467</v>
      </c>
      <c r="AX35" s="0" t="n">
        <f aca="true">RAND()</f>
        <v>0.331738187890206</v>
      </c>
      <c r="AY35" s="0" t="n">
        <f aca="true">RAND()</f>
        <v>0.746842386624629</v>
      </c>
      <c r="AZ35" s="0" t="n">
        <f aca="true">RAND()</f>
        <v>0.0550136910352804</v>
      </c>
    </row>
    <row r="36" customFormat="false" ht="15" hidden="false" customHeight="false" outlineLevel="0" collapsed="false">
      <c r="AK36" s="0" t="n">
        <v>23</v>
      </c>
      <c r="AL36" s="0" t="n">
        <f aca="false">IFERROR(IF(AU36&lt;($AM$6-$AL$6)/($AN$6-$AL$6),$AL$6+SQRT(AU36*($AN$6-$AL$6)*($AM$6-$AL$6)),$AN$6-SQRT((1-AU36)*($AN$6-$AL$6)*($AN$6-$AM$6))),$AM$6)</f>
        <v>3.63867027615653</v>
      </c>
      <c r="AM36" s="0" t="n">
        <f aca="false">IFERROR(IF(AV36&lt;($AM$7-$AL$7)/($AN$7-$AL$7),$AL$7+SQRT(AV36*($AN$7-$AL$7)*($AM$7-$AL$7)),$AN$7-SQRT((1-AV36)*($AN$7-$AL$7)*($AN$7-$AM$7))),$AM$7)</f>
        <v>1.07600976381663</v>
      </c>
      <c r="AN36" s="0" t="n">
        <f aca="false">IFERROR(IF(AW36&lt;($AM$8-$AL$8)/($AN$8-$AL$8),$AL$8+SQRT(AW36*($AN$8-$AL$8)*($AM$8-$AL$8)),$AN$8-SQRT((1-AW36)*($AN$8-$AL$8)*($AN$8-$AM$8))),$AM$8)</f>
        <v>0.977287161409492</v>
      </c>
      <c r="AO36" s="0" t="n">
        <f aca="false">IFERROR(IF(AX36&lt;($AM$9-$AL$9)/($AN$9-$AL$9),$AL$9+SQRT(AX36*($AN$9-$AL$9)*($AM$9-$AL$9)),$AN$9-SQRT((1-AX36)*($AN$9-$AL$9)*($AN$9-$AM$9))),$AM$9)</f>
        <v>1.54672946646411</v>
      </c>
      <c r="AP36" s="0" t="n">
        <f aca="false">IFERROR(IF(AY36&lt;($AM$10-$AL$10)/($AN$10-$AL$10),$AL$10+SQRT(AY36*($AN$10-$AL$10)*($AM$10-$AL$10)),$AN$10-SQRT((1-AY36)*($AN$10-$AL$10)*($AN$10-$AM$10))),$AM$10)</f>
        <v>0.7334584036367</v>
      </c>
      <c r="AQ36" s="0" t="n">
        <f aca="false">IFERROR(IF(AZ36&lt;($AM$11-$AL$11)/($AN$11-$AL$11),$AL$11+SQRT(AZ36*($AN$11-$AL$11)*($AM$11-$AL$11)),$AN$11-SQRT((1-AZ36)*($AN$11-$AL$11)*($AN$11-$AM$11))),$AM$11)</f>
        <v>0.772721932094607</v>
      </c>
      <c r="AR36" s="0" t="n">
        <f aca="false">SUMPRODUCT((B24:B31&lt;=$B$6)*(C24:C31*AM36+D24:D31*AO36*$B$8*AQ36)/(1+AL36/100)^B24:B31)+C32*AM36*AP36/(1+AL36/100)^$B$6</f>
        <v>14496963.2230993</v>
      </c>
      <c r="AS36" s="0" t="n">
        <f aca="false">SUMPRODUCT((K24:K26&lt;=$B$6)*(L24:L26*AN36+M24:M26*AO36*$B$8*AQ36)/(1+AL36/100)^K24:K26)+L27*AN36*AP36/(1+AL36/100)^$B$6</f>
        <v>14655374.9597741</v>
      </c>
      <c r="AT36" s="0" t="n">
        <f aca="false">AS36-AR36</f>
        <v>158411.736674888</v>
      </c>
      <c r="AU36" s="0" t="n">
        <f aca="true">RAND()</f>
        <v>0.435073124380318</v>
      </c>
      <c r="AV36" s="0" t="n">
        <f aca="true">RAND()</f>
        <v>0.730910201892043</v>
      </c>
      <c r="AW36" s="0" t="n">
        <f aca="true">RAND()</f>
        <v>0.349230417784836</v>
      </c>
      <c r="AX36" s="0" t="n">
        <f aca="true">RAND()</f>
        <v>0.863030548952058</v>
      </c>
      <c r="AY36" s="0" t="n">
        <f aca="true">RAND()</f>
        <v>0.218011304914385</v>
      </c>
      <c r="AZ36" s="0" t="n">
        <f aca="true">RAND()</f>
        <v>0.789161958568128</v>
      </c>
    </row>
    <row r="37" customFormat="false" ht="17.35" hidden="false" customHeight="false" outlineLevel="0" collapsed="false">
      <c r="A37" s="4" t="s">
        <v>103</v>
      </c>
      <c r="AK37" s="0" t="n">
        <v>24</v>
      </c>
      <c r="AL37" s="17" t="n">
        <f aca="false">IFERROR(IF(AU37&lt;($AM$6-$AL$6)/($AN$6-$AL$6),$AL$6+SQRT(AU37*($AN$6-$AL$6)*($AM$6-$AL$6)),$AN$6-SQRT((1-AU37)*($AN$6-$AL$6)*($AN$6-$AM$6))),$AM$6)</f>
        <v>3.33879812566743</v>
      </c>
      <c r="AM37" s="17" t="n">
        <f aca="false">IFERROR(IF(AV37&lt;($AM$7-$AL$7)/($AN$7-$AL$7),$AL$7+SQRT(AV37*($AN$7-$AL$7)*($AM$7-$AL$7)),$AN$7-SQRT((1-AV37)*($AN$7-$AL$7)*($AN$7-$AM$7))),$AM$7)</f>
        <v>0.955391991138871</v>
      </c>
      <c r="AN37" s="17" t="n">
        <f aca="false">IFERROR(IF(AW37&lt;($AM$8-$AL$8)/($AN$8-$AL$8),$AL$8+SQRT(AW37*($AN$8-$AL$8)*($AM$8-$AL$8)),$AN$8-SQRT((1-AW37)*($AN$8-$AL$8)*($AN$8-$AM$8))),$AM$8)</f>
        <v>0.921749599566052</v>
      </c>
      <c r="AO37" s="17" t="n">
        <f aca="false">IFERROR(IF(AX37&lt;($AM$9-$AL$9)/($AN$9-$AL$9),$AL$9+SQRT(AX37*($AN$9-$AL$9)*($AM$9-$AL$9)),$AN$9-SQRT((1-AX37)*($AN$9-$AL$9)*($AN$9-$AM$9))),$AM$9)</f>
        <v>1.27851680295802</v>
      </c>
      <c r="AP37" s="17" t="n">
        <f aca="false">IFERROR(IF(AY37&lt;($AM$10-$AL$10)/($AN$10-$AL$10),$AL$10+SQRT(AY37*($AN$10-$AL$10)*($AM$10-$AL$10)),$AN$10-SQRT((1-AY37)*($AN$10-$AL$10)*($AN$10-$AM$10))),$AM$10)</f>
        <v>0.990875870508724</v>
      </c>
      <c r="AQ37" s="17" t="n">
        <f aca="false">IFERROR(IF(AZ37&lt;($AM$11-$AL$11)/($AN$11-$AL$11),$AL$11+SQRT(AZ37*($AN$11-$AL$11)*($AM$11-$AL$11)),$AN$11-SQRT((1-AZ37)*($AN$11-$AL$11)*($AN$11-$AM$11))),$AM$11)</f>
        <v>0.766688829208155</v>
      </c>
      <c r="AR37" s="17" t="n">
        <f aca="false">SUMPRODUCT((B24:B31&lt;=$B$6)*(C24:C31*AM37+D24:D31*AO37*$B$8*AQ37)/(1+AL37/100)^B24:B31)+C32*AM37*AP37/(1+AL37/100)^$B$6</f>
        <v>13013570.1070748</v>
      </c>
      <c r="AS37" s="17" t="n">
        <f aca="false">SUMPRODUCT((K24:K26&lt;=$B$6)*(L24:L26*AN37+M24:M26*AO37*$B$8*AQ37)/(1+AL37/100)^K24:K26)+L27*AN37*AP37/(1+AL37/100)^$B$6</f>
        <v>13423623.3583098</v>
      </c>
      <c r="AT37" s="17" t="n">
        <f aca="false">AS37-AR37</f>
        <v>410053.251235064</v>
      </c>
      <c r="AU37" s="17" t="n">
        <f aca="true">RAND()</f>
        <v>0.329780041769183</v>
      </c>
      <c r="AV37" s="17" t="n">
        <f aca="true">RAND()</f>
        <v>0.268296343445589</v>
      </c>
      <c r="AW37" s="17" t="n">
        <f aca="true">RAND()</f>
        <v>0.164699611049932</v>
      </c>
      <c r="AX37" s="17" t="n">
        <f aca="true">RAND()</f>
        <v>0.652974664257388</v>
      </c>
      <c r="AY37" s="17" t="n">
        <f aca="true">RAND()</f>
        <v>0.963836480990788</v>
      </c>
      <c r="AZ37" s="17" t="n">
        <f aca="true">RAND()</f>
        <v>0.777819990137709</v>
      </c>
    </row>
    <row r="38" customFormat="false" ht="15" hidden="false" customHeight="false" outlineLevel="0" collapsed="false">
      <c r="A38" s="6" t="s">
        <v>104</v>
      </c>
      <c r="B38" s="6" t="s">
        <v>105</v>
      </c>
      <c r="C38" s="6" t="s">
        <v>106</v>
      </c>
      <c r="D38" s="6" t="s">
        <v>61</v>
      </c>
      <c r="AK38" s="0" t="n">
        <v>25</v>
      </c>
      <c r="AL38" s="17" t="n">
        <f aca="false">IFERROR(IF(AU38&lt;($AM$6-$AL$6)/($AN$6-$AL$6),$AL$6+SQRT(AU38*($AN$6-$AL$6)*($AM$6-$AL$6)),$AN$6-SQRT((1-AU38)*($AN$6-$AL$6)*($AN$6-$AM$6))),$AM$6)</f>
        <v>2.7699230044383</v>
      </c>
      <c r="AM38" s="17" t="n">
        <f aca="false">IFERROR(IF(AV38&lt;($AM$7-$AL$7)/($AN$7-$AL$7),$AL$7+SQRT(AV38*($AN$7-$AL$7)*($AM$7-$AL$7)),$AN$7-SQRT((1-AV38)*($AN$7-$AL$7)*($AN$7-$AM$7))),$AM$7)</f>
        <v>0.968848450308628</v>
      </c>
      <c r="AN38" s="17" t="n">
        <f aca="false">IFERROR(IF(AW38&lt;($AM$8-$AL$8)/($AN$8-$AL$8),$AL$8+SQRT(AW38*($AN$8-$AL$8)*($AM$8-$AL$8)),$AN$8-SQRT((1-AW38)*($AN$8-$AL$8)*($AN$8-$AM$8))),$AM$8)</f>
        <v>0.889210351549413</v>
      </c>
      <c r="AO38" s="17" t="n">
        <f aca="false">IFERROR(IF(AX38&lt;($AM$9-$AL$9)/($AN$9-$AL$9),$AL$9+SQRT(AX38*($AN$9-$AL$9)*($AM$9-$AL$9)),$AN$9-SQRT((1-AX38)*($AN$9-$AL$9)*($AN$9-$AM$9))),$AM$9)</f>
        <v>0.736386007246558</v>
      </c>
      <c r="AP38" s="17" t="n">
        <f aca="false">IFERROR(IF(AY38&lt;($AM$10-$AL$10)/($AN$10-$AL$10),$AL$10+SQRT(AY38*($AN$10-$AL$10)*($AM$10-$AL$10)),$AN$10-SQRT((1-AY38)*($AN$10-$AL$10)*($AN$10-$AM$10))),$AM$10)</f>
        <v>0.723967899663061</v>
      </c>
      <c r="AQ38" s="17" t="n">
        <f aca="false">IFERROR(IF(AZ38&lt;($AM$11-$AL$11)/($AN$11-$AL$11),$AL$11+SQRT(AZ38*($AN$11-$AL$11)*($AM$11-$AL$11)),$AN$11-SQRT((1-AZ38)*($AN$11-$AL$11)*($AN$11-$AM$11))),$AM$11)</f>
        <v>0.55256358614361</v>
      </c>
      <c r="AR38" s="17" t="n">
        <f aca="false">SUMPRODUCT((B24:B31&lt;=$B$6)*(C24:C31*AM38+D24:D31*AO38*$B$8*AQ38)/(1+AL38/100)^B24:B31)+C32*AM38*AP38/(1+AL38/100)^$B$6</f>
        <v>13519208.3854449</v>
      </c>
      <c r="AS38" s="17" t="n">
        <f aca="false">SUMPRODUCT((K24:K26&lt;=$B$6)*(L24:L26*AN38+M24:M26*AO38*$B$8*AQ38)/(1+AL38/100)^K24:K26)+L27*AN38*AP38/(1+AL38/100)^$B$6</f>
        <v>13153556.727823</v>
      </c>
      <c r="AT38" s="17" t="n">
        <f aca="false">AS38-AR38</f>
        <v>-365651.657621879</v>
      </c>
      <c r="AU38" s="17" t="n">
        <f aca="true">RAND()</f>
        <v>0.11855628655266</v>
      </c>
      <c r="AV38" s="17" t="n">
        <f aca="true">RAND()</f>
        <v>0.31677554635139</v>
      </c>
      <c r="AW38" s="17" t="n">
        <f aca="true">RAND()</f>
        <v>0.088427631372999</v>
      </c>
      <c r="AX38" s="17" t="n">
        <f aca="true">RAND()</f>
        <v>0.0745044592292933</v>
      </c>
      <c r="AY38" s="17" t="n">
        <f aca="true">RAND()</f>
        <v>0.200646480317931</v>
      </c>
      <c r="AZ38" s="17" t="n">
        <f aca="true">RAND()</f>
        <v>0.260360673656002</v>
      </c>
    </row>
    <row r="39" customFormat="false" ht="15" hidden="false" customHeight="false" outlineLevel="0" collapsed="false">
      <c r="A39" s="24" t="s">
        <v>107</v>
      </c>
      <c r="B39" s="25" t="n">
        <f aca="false">E24</f>
        <v>9009181.19</v>
      </c>
      <c r="C39" s="25" t="n">
        <f aca="false">N24</f>
        <v>15445398.25</v>
      </c>
      <c r="D39" s="25" t="n">
        <f aca="false">C39-B39</f>
        <v>6436217.06</v>
      </c>
      <c r="AK39" s="0" t="n">
        <v>26</v>
      </c>
      <c r="AL39" s="17" t="n">
        <f aca="false">IFERROR(IF(AU39&lt;($AM$6-$AL$6)/($AN$6-$AL$6),$AL$6+SQRT(AU39*($AN$6-$AL$6)*($AM$6-$AL$6)),$AN$6-SQRT((1-AU39)*($AN$6-$AL$6)*($AN$6-$AM$6))),$AM$6)</f>
        <v>3.09223793133313</v>
      </c>
      <c r="AM39" s="17" t="n">
        <f aca="false">IFERROR(IF(AV39&lt;($AM$7-$AL$7)/($AN$7-$AL$7),$AL$7+SQRT(AV39*($AN$7-$AL$7)*($AM$7-$AL$7)),$AN$7-SQRT((1-AV39)*($AN$7-$AL$7)*($AN$7-$AM$7))),$AM$7)</f>
        <v>1.1185221668729</v>
      </c>
      <c r="AN39" s="17" t="n">
        <f aca="false">IFERROR(IF(AW39&lt;($AM$8-$AL$8)/($AN$8-$AL$8),$AL$8+SQRT(AW39*($AN$8-$AL$8)*($AM$8-$AL$8)),$AN$8-SQRT((1-AW39)*($AN$8-$AL$8)*($AN$8-$AM$8))),$AM$8)</f>
        <v>1.0991817770976</v>
      </c>
      <c r="AO39" s="17" t="n">
        <f aca="false">IFERROR(IF(AX39&lt;($AM$9-$AL$9)/($AN$9-$AL$9),$AL$9+SQRT(AX39*($AN$9-$AL$9)*($AM$9-$AL$9)),$AN$9-SQRT((1-AX39)*($AN$9-$AL$9)*($AN$9-$AM$9))),$AM$9)</f>
        <v>0.65845959187616</v>
      </c>
      <c r="AP39" s="17" t="n">
        <f aca="false">IFERROR(IF(AY39&lt;($AM$10-$AL$10)/($AN$10-$AL$10),$AL$10+SQRT(AY39*($AN$10-$AL$10)*($AM$10-$AL$10)),$AN$10-SQRT((1-AY39)*($AN$10-$AL$10)*($AN$10-$AM$10))),$AM$10)</f>
        <v>0.922378213564707</v>
      </c>
      <c r="AQ39" s="17" t="n">
        <f aca="false">IFERROR(IF(AZ39&lt;($AM$11-$AL$11)/($AN$11-$AL$11),$AL$11+SQRT(AZ39*($AN$11-$AL$11)*($AM$11-$AL$11)),$AN$11-SQRT((1-AZ39)*($AN$11-$AL$11)*($AN$11-$AM$11))),$AM$11)</f>
        <v>0.815243249953964</v>
      </c>
      <c r="AR39" s="17" t="n">
        <f aca="false">SUMPRODUCT((B24:B31&lt;=$B$6)*(C24:C31*AM39+D24:D31*AO39*$B$8*AQ39)/(1+AL39/100)^B24:B31)+C32*AM39*AP39/(1+AL39/100)^$B$6</f>
        <v>15319686.4660734</v>
      </c>
      <c r="AS39" s="17" t="n">
        <f aca="false">SUMPRODUCT((K24:K26&lt;=$B$6)*(L24:L26*AN39+M24:M26*AO39*$B$8*AQ39)/(1+AL39/100)^K24:K26)+L27*AN39*AP39/(1+AL39/100)^$B$6</f>
        <v>16000739.0475328</v>
      </c>
      <c r="AT39" s="17" t="n">
        <f aca="false">AS39-AR39</f>
        <v>681052.581459461</v>
      </c>
      <c r="AU39" s="17" t="n">
        <f aca="true">RAND()</f>
        <v>0.236469780734421</v>
      </c>
      <c r="AV39" s="17" t="n">
        <f aca="true">RAND()</f>
        <v>0.846342927966243</v>
      </c>
      <c r="AW39" s="17" t="n">
        <f aca="true">RAND()</f>
        <v>0.797812121249437</v>
      </c>
      <c r="AX39" s="17" t="n">
        <f aca="true">RAND()</f>
        <v>0.0334792563434121</v>
      </c>
      <c r="AY39" s="17" t="n">
        <f aca="true">RAND()</f>
        <v>0.713613421176452</v>
      </c>
      <c r="AZ39" s="17" t="n">
        <f aca="true">RAND()</f>
        <v>0.860673238009905</v>
      </c>
    </row>
    <row r="40" customFormat="false" ht="15" hidden="false" customHeight="false" outlineLevel="0" collapsed="false">
      <c r="A40" s="24" t="s">
        <v>108</v>
      </c>
      <c r="B40" s="25" t="n">
        <f aca="false">SUMPRODUCT((B25:B31&lt;=$B$6)*ISNUMBER(SEARCH("Maintenance",A25:A31))*E25:E31/(1+$B$5/100)^B25:B31)</f>
        <v>3000392.4790109</v>
      </c>
      <c r="C40" s="25" t="n">
        <f aca="false">SUMPRODUCT((K25:K26&lt;=$B$6)*ISNUMBER(SEARCH("Maintenance",J25:J26))*N25:N26/(1+$B$5/100)^K25:K26)</f>
        <v>246748.466730828</v>
      </c>
      <c r="D40" s="25" t="n">
        <f aca="false">C40-B40</f>
        <v>-2753644.01228008</v>
      </c>
      <c r="AK40" s="0" t="n">
        <v>27</v>
      </c>
      <c r="AL40" s="17" t="n">
        <f aca="false">IFERROR(IF(AU40&lt;($AM$6-$AL$6)/($AN$6-$AL$6),$AL$6+SQRT(AU40*($AN$6-$AL$6)*($AM$6-$AL$6)),$AN$6-SQRT((1-AU40)*($AN$6-$AL$6)*($AN$6-$AM$6))),$AM$6)</f>
        <v>4.55740973593674</v>
      </c>
      <c r="AM40" s="17" t="n">
        <f aca="false">IFERROR(IF(AV40&lt;($AM$7-$AL$7)/($AN$7-$AL$7),$AL$7+SQRT(AV40*($AN$7-$AL$7)*($AM$7-$AL$7)),$AN$7-SQRT((1-AV40)*($AN$7-$AL$7)*($AN$7-$AM$7))),$AM$7)</f>
        <v>1.17056838318578</v>
      </c>
      <c r="AN40" s="17" t="n">
        <f aca="false">IFERROR(IF(AW40&lt;($AM$8-$AL$8)/($AN$8-$AL$8),$AL$8+SQRT(AW40*($AN$8-$AL$8)*($AM$8-$AL$8)),$AN$8-SQRT((1-AW40)*($AN$8-$AL$8)*($AN$8-$AM$8))),$AM$8)</f>
        <v>1.01863933895778</v>
      </c>
      <c r="AO40" s="17" t="n">
        <f aca="false">IFERROR(IF(AX40&lt;($AM$9-$AL$9)/($AN$9-$AL$9),$AL$9+SQRT(AX40*($AN$9-$AL$9)*($AM$9-$AL$9)),$AN$9-SQRT((1-AX40)*($AN$9-$AL$9)*($AN$9-$AM$9))),$AM$9)</f>
        <v>0.898481240865532</v>
      </c>
      <c r="AP40" s="17" t="n">
        <f aca="false">IFERROR(IF(AY40&lt;($AM$10-$AL$10)/($AN$10-$AL$10),$AL$10+SQRT(AY40*($AN$10-$AL$10)*($AM$10-$AL$10)),$AN$10-SQRT((1-AY40)*($AN$10-$AL$10)*($AN$10-$AM$10))),$AM$10)</f>
        <v>0.777490398244846</v>
      </c>
      <c r="AQ40" s="17" t="n">
        <f aca="false">IFERROR(IF(AZ40&lt;($AM$11-$AL$11)/($AN$11-$AL$11),$AL$11+SQRT(AZ40*($AN$11-$AL$11)*($AM$11-$AL$11)),$AN$11-SQRT((1-AZ40)*($AN$11-$AL$11)*($AN$11-$AM$11))),$AM$11)</f>
        <v>0.751146293489281</v>
      </c>
      <c r="AR40" s="17" t="n">
        <f aca="false">SUMPRODUCT((B24:B31&lt;=$B$6)*(C24:C31*AM40+D24:D31*AO40*$B$8*AQ40)/(1+AL40/100)^B24:B31)+C32*AM40*AP40/(1+AL40/100)^$B$6</f>
        <v>15010727.80954</v>
      </c>
      <c r="AS40" s="17" t="n">
        <f aca="false">SUMPRODUCT((K24:K26&lt;=$B$6)*(L24:L26*AN40+M24:M26*AO40*$B$8*AQ40)/(1+AL40/100)^K24:K26)+L27*AN40*AP40/(1+AL40/100)^$B$6</f>
        <v>15335437.9599959</v>
      </c>
      <c r="AT40" s="17" t="n">
        <f aca="false">AS40-AR40</f>
        <v>324710.150455913</v>
      </c>
      <c r="AU40" s="17" t="n">
        <f aca="true">RAND()</f>
        <v>0.701687640095168</v>
      </c>
      <c r="AV40" s="17" t="n">
        <f aca="true">RAND()</f>
        <v>0.943916606669144</v>
      </c>
      <c r="AW40" s="17" t="n">
        <f aca="true">RAND()</f>
        <v>0.524197729085375</v>
      </c>
      <c r="AX40" s="17" t="n">
        <f aca="true">RAND()</f>
        <v>0.211716399095646</v>
      </c>
      <c r="AY40" s="17" t="n">
        <f aca="true">RAND()</f>
        <v>0.308003684472332</v>
      </c>
      <c r="AZ40" s="17" t="n">
        <f aca="true">RAND()</f>
        <v>0.74723197043215</v>
      </c>
    </row>
    <row r="41" customFormat="false" ht="15" hidden="false" customHeight="false" outlineLevel="0" collapsed="false">
      <c r="A41" s="24" t="s">
        <v>109</v>
      </c>
      <c r="B41" s="25" t="n">
        <f aca="false">SUMPRODUCT((B25:B31&lt;=$B$6)*ISNUMBER(SEARCH("Rehabilitation",A25:A31))*E25:E31/(1+$B$5/100)^B25:B31)</f>
        <v>1810578.49440738</v>
      </c>
      <c r="C41" s="25" t="n">
        <f aca="false">SUMPRODUCT((K25:K26&lt;=$B$6)*ISNUMBER(SEARCH("Rehabilitation",J25:J26))*N25:N26/(1+$B$5/100)^K25:K26)</f>
        <v>272202.040564641</v>
      </c>
      <c r="D41" s="25" t="n">
        <f aca="false">C41-B41</f>
        <v>-1538376.45384274</v>
      </c>
      <c r="AK41" s="0" t="n">
        <v>28</v>
      </c>
      <c r="AL41" s="17" t="n">
        <f aca="false">IFERROR(IF(AU41&lt;($AM$6-$AL$6)/($AN$6-$AL$6),$AL$6+SQRT(AU41*($AN$6-$AL$6)*($AM$6-$AL$6)),$AN$6-SQRT((1-AU41)*($AN$6-$AL$6)*($AN$6-$AM$6))),$AM$6)</f>
        <v>3.44226160854903</v>
      </c>
      <c r="AM41" s="17" t="n">
        <f aca="false">IFERROR(IF(AV41&lt;($AM$7-$AL$7)/($AN$7-$AL$7),$AL$7+SQRT(AV41*($AN$7-$AL$7)*($AM$7-$AL$7)),$AN$7-SQRT((1-AV41)*($AN$7-$AL$7)*($AN$7-$AM$7))),$AM$7)</f>
        <v>1.00640118930028</v>
      </c>
      <c r="AN41" s="17" t="n">
        <f aca="false">IFERROR(IF(AW41&lt;($AM$8-$AL$8)/($AN$8-$AL$8),$AL$8+SQRT(AW41*($AN$8-$AL$8)*($AM$8-$AL$8)),$AN$8-SQRT((1-AW41)*($AN$8-$AL$8)*($AN$8-$AM$8))),$AM$8)</f>
        <v>0.864957194494918</v>
      </c>
      <c r="AO41" s="17" t="n">
        <f aca="false">IFERROR(IF(AX41&lt;($AM$9-$AL$9)/($AN$9-$AL$9),$AL$9+SQRT(AX41*($AN$9-$AL$9)*($AM$9-$AL$9)),$AN$9-SQRT((1-AX41)*($AN$9-$AL$9)*($AN$9-$AM$9))),$AM$9)</f>
        <v>0.801396679150603</v>
      </c>
      <c r="AP41" s="17" t="n">
        <f aca="false">IFERROR(IF(AY41&lt;($AM$10-$AL$10)/($AN$10-$AL$10),$AL$10+SQRT(AY41*($AN$10-$AL$10)*($AM$10-$AL$10)),$AN$10-SQRT((1-AY41)*($AN$10-$AL$10)*($AN$10-$AM$10))),$AM$10)</f>
        <v>0.873181942078148</v>
      </c>
      <c r="AQ41" s="17" t="n">
        <f aca="false">IFERROR(IF(AZ41&lt;($AM$11-$AL$11)/($AN$11-$AL$11),$AL$11+SQRT(AZ41*($AN$11-$AL$11)*($AM$11-$AL$11)),$AN$11-SQRT((1-AZ41)*($AN$11-$AL$11)*($AN$11-$AM$11))),$AM$11)</f>
        <v>0.799341255323199</v>
      </c>
      <c r="AR41" s="17" t="n">
        <f aca="false">SUMPRODUCT((B24:B31&lt;=$B$6)*(C24:C31*AM41+D24:D31*AO41*$B$8*AQ41)/(1+AL41/100)^B24:B31)+C32*AM41*AP41/(1+AL41/100)^$B$6</f>
        <v>13580857.0053548</v>
      </c>
      <c r="AS41" s="17" t="n">
        <f aca="false">SUMPRODUCT((K24:K26&lt;=$B$6)*(L24:L26*AN41+M24:M26*AO41*$B$8*AQ41)/(1+AL41/100)^K24:K26)+L27*AN41*AP41/(1+AL41/100)^$B$6</f>
        <v>12747912.0815086</v>
      </c>
      <c r="AT41" s="17" t="n">
        <f aca="false">AS41-AR41</f>
        <v>-832944.923846297</v>
      </c>
      <c r="AU41" s="17" t="n">
        <f aca="true">RAND()</f>
        <v>0.367124876899794</v>
      </c>
      <c r="AV41" s="17" t="n">
        <f aca="true">RAND()</f>
        <v>0.472529950450494</v>
      </c>
      <c r="AW41" s="17" t="n">
        <f aca="true">RAND()</f>
        <v>0.0468826346294511</v>
      </c>
      <c r="AX41" s="17" t="n">
        <f aca="true">RAND()</f>
        <v>0.121119944270682</v>
      </c>
      <c r="AY41" s="17" t="n">
        <f aca="true">RAND()</f>
        <v>0.557059047572874</v>
      </c>
      <c r="AZ41" s="17" t="n">
        <f aca="true">RAND()</f>
        <v>0.835657421162165</v>
      </c>
    </row>
    <row r="42" customFormat="false" ht="15" hidden="false" customHeight="false" outlineLevel="0" collapsed="false">
      <c r="A42" s="24" t="s">
        <v>110</v>
      </c>
      <c r="B42" s="25" t="n">
        <f aca="false">SUMPRODUCT((B24:B31&lt;=$B$6)*F24:F31/(1+$B$5/100)^B24:B31)</f>
        <v>202444.970046242</v>
      </c>
      <c r="C42" s="25" t="n">
        <f aca="false">SUMPRODUCT((K24:K26&lt;=$B$6)*O24:O26/(1+$B$5/100)^K24:K26)</f>
        <v>66364.8059013802</v>
      </c>
      <c r="D42" s="25" t="n">
        <f aca="false">C42-B42</f>
        <v>-136080.164144862</v>
      </c>
      <c r="AK42" s="0" t="n">
        <v>29</v>
      </c>
      <c r="AL42" s="17" t="n">
        <f aca="false">IFERROR(IF(AU42&lt;($AM$6-$AL$6)/($AN$6-$AL$6),$AL$6+SQRT(AU42*($AN$6-$AL$6)*($AM$6-$AL$6)),$AN$6-SQRT((1-AU42)*($AN$6-$AL$6)*($AN$6-$AM$6))),$AM$6)</f>
        <v>3.48408583993164</v>
      </c>
      <c r="AM42" s="17" t="n">
        <f aca="false">IFERROR(IF(AV42&lt;($AM$7-$AL$7)/($AN$7-$AL$7),$AL$7+SQRT(AV42*($AN$7-$AL$7)*($AM$7-$AL$7)),$AN$7-SQRT((1-AV42)*($AN$7-$AL$7)*($AN$7-$AM$7))),$AM$7)</f>
        <v>0.980131539837214</v>
      </c>
      <c r="AN42" s="17" t="n">
        <f aca="false">IFERROR(IF(AW42&lt;($AM$8-$AL$8)/($AN$8-$AL$8),$AL$8+SQRT(AW42*($AN$8-$AL$8)*($AM$8-$AL$8)),$AN$8-SQRT((1-AW42)*($AN$8-$AL$8)*($AN$8-$AM$8))),$AM$8)</f>
        <v>1.1623321043743</v>
      </c>
      <c r="AO42" s="17" t="n">
        <f aca="false">IFERROR(IF(AX42&lt;($AM$9-$AL$9)/($AN$9-$AL$9),$AL$9+SQRT(AX42*($AN$9-$AL$9)*($AM$9-$AL$9)),$AN$9-SQRT((1-AX42)*($AN$9-$AL$9)*($AN$9-$AM$9))),$AM$9)</f>
        <v>1.38681576998605</v>
      </c>
      <c r="AP42" s="17" t="n">
        <f aca="false">IFERROR(IF(AY42&lt;($AM$10-$AL$10)/($AN$10-$AL$10),$AL$10+SQRT(AY42*($AN$10-$AL$10)*($AM$10-$AL$10)),$AN$10-SQRT((1-AY42)*($AN$10-$AL$10)*($AN$10-$AM$10))),$AM$10)</f>
        <v>0.972841482620513</v>
      </c>
      <c r="AQ42" s="17" t="n">
        <f aca="false">IFERROR(IF(AZ42&lt;($AM$11-$AL$11)/($AN$11-$AL$11),$AL$11+SQRT(AZ42*($AN$11-$AL$11)*($AM$11-$AL$11)),$AN$11-SQRT((1-AZ42)*($AN$11-$AL$11)*($AN$11-$AM$11))),$AM$11)</f>
        <v>0.887870083267151</v>
      </c>
      <c r="AR42" s="17" t="n">
        <f aca="false">SUMPRODUCT((B24:B31&lt;=$B$6)*(C24:C31*AM42+D24:D31*AO42*$B$8*AQ42)/(1+AL42/100)^B24:B31)+C32*AM42*AP42/(1+AL42/100)^$B$6</f>
        <v>13299385.1968639</v>
      </c>
      <c r="AS42" s="17" t="n">
        <f aca="false">SUMPRODUCT((K24:K26&lt;=$B$6)*(L24:L26*AN42+M24:M26*AO42*$B$8*AQ42)/(1+AL42/100)^K24:K26)+L27*AN42*AP42/(1+AL42/100)^$B$6</f>
        <v>17004131.6874511</v>
      </c>
      <c r="AT42" s="17" t="n">
        <f aca="false">AS42-AR42</f>
        <v>3704746.49058718</v>
      </c>
      <c r="AU42" s="17" t="n">
        <f aca="true">RAND()</f>
        <v>0.381917380951539</v>
      </c>
      <c r="AV42" s="17" t="n">
        <f aca="true">RAND()</f>
        <v>0.360526351601399</v>
      </c>
      <c r="AW42" s="17" t="n">
        <f aca="true">RAND()</f>
        <v>0.93168302290277</v>
      </c>
      <c r="AX42" s="17" t="n">
        <f aca="true">RAND()</f>
        <v>0.749336733374802</v>
      </c>
      <c r="AY42" s="17" t="n">
        <f aca="true">RAND()</f>
        <v>0.894316270747059</v>
      </c>
      <c r="AZ42" s="17" t="n">
        <f aca="true">RAND()</f>
        <v>0.948681150095854</v>
      </c>
    </row>
    <row r="43" customFormat="false" ht="15" hidden="false" customHeight="false" outlineLevel="0" collapsed="false">
      <c r="A43" s="24" t="s">
        <v>111</v>
      </c>
      <c r="B43" s="25" t="n">
        <f aca="false">G32</f>
        <v>-168405.055016426</v>
      </c>
      <c r="C43" s="25" t="n">
        <f aca="false">P27</f>
        <v>-1590824.89361254</v>
      </c>
      <c r="D43" s="25" t="n">
        <f aca="false">C43-B43</f>
        <v>-1422419.83859611</v>
      </c>
      <c r="AK43" s="0" t="n">
        <v>30</v>
      </c>
      <c r="AL43" s="17" t="n">
        <f aca="false">IFERROR(IF(AU43&lt;($AM$6-$AL$6)/($AN$6-$AL$6),$AL$6+SQRT(AU43*($AN$6-$AL$6)*($AM$6-$AL$6)),$AN$6-SQRT((1-AU43)*($AN$6-$AL$6)*($AN$6-$AM$6))),$AM$6)</f>
        <v>4.88242694463271</v>
      </c>
      <c r="AM43" s="17" t="n">
        <f aca="false">IFERROR(IF(AV43&lt;($AM$7-$AL$7)/($AN$7-$AL$7),$AL$7+SQRT(AV43*($AN$7-$AL$7)*($AM$7-$AL$7)),$AN$7-SQRT((1-AV43)*($AN$7-$AL$7)*($AN$7-$AM$7))),$AM$7)</f>
        <v>0.968030947341573</v>
      </c>
      <c r="AN43" s="17" t="n">
        <f aca="false">IFERROR(IF(AW43&lt;($AM$8-$AL$8)/($AN$8-$AL$8),$AL$8+SQRT(AW43*($AN$8-$AL$8)*($AM$8-$AL$8)),$AN$8-SQRT((1-AW43)*($AN$8-$AL$8)*($AN$8-$AM$8))),$AM$8)</f>
        <v>0.945165315543525</v>
      </c>
      <c r="AO43" s="17" t="n">
        <f aca="false">IFERROR(IF(AX43&lt;($AM$9-$AL$9)/($AN$9-$AL$9),$AL$9+SQRT(AX43*($AN$9-$AL$9)*($AM$9-$AL$9)),$AN$9-SQRT((1-AX43)*($AN$9-$AL$9)*($AN$9-$AM$9))),$AM$9)</f>
        <v>1.27236760376677</v>
      </c>
      <c r="AP43" s="17" t="n">
        <f aca="false">IFERROR(IF(AY43&lt;($AM$10-$AL$10)/($AN$10-$AL$10),$AL$10+SQRT(AY43*($AN$10-$AL$10)*($AM$10-$AL$10)),$AN$10-SQRT((1-AY43)*($AN$10-$AL$10)*($AN$10-$AM$10))),$AM$10)</f>
        <v>0.911785833926373</v>
      </c>
      <c r="AQ43" s="17" t="n">
        <f aca="false">IFERROR(IF(AZ43&lt;($AM$11-$AL$11)/($AN$11-$AL$11),$AL$11+SQRT(AZ43*($AN$11-$AL$11)*($AM$11-$AL$11)),$AN$11-SQRT((1-AZ43)*($AN$11-$AL$11)*($AN$11-$AM$11))),$AM$11)</f>
        <v>0.640541696820134</v>
      </c>
      <c r="AR43" s="17" t="n">
        <f aca="false">SUMPRODUCT((B24:B31&lt;=$B$6)*(C24:C31*AM43+D24:D31*AO43*$B$8*AQ43)/(1+AL43/100)^B24:B31)+C32*AM43*AP43/(1+AL43/100)^$B$6</f>
        <v>12274340.7639845</v>
      </c>
      <c r="AS43" s="17" t="n">
        <f aca="false">SUMPRODUCT((K24:K26&lt;=$B$6)*(L24:L26*AN43+M24:M26*AO43*$B$8*AQ43)/(1+AL43/100)^K24:K26)+L27*AN43*AP43/(1+AL43/100)^$B$6</f>
        <v>14160570.7789537</v>
      </c>
      <c r="AT43" s="17" t="n">
        <f aca="false">AS43-AR43</f>
        <v>1886230.01496928</v>
      </c>
      <c r="AU43" s="17" t="n">
        <f aca="true">RAND()</f>
        <v>0.775794217759123</v>
      </c>
      <c r="AV43" s="17" t="n">
        <f aca="true">RAND()</f>
        <v>0.313715547383405</v>
      </c>
      <c r="AW43" s="17" t="n">
        <f aca="true">RAND()</f>
        <v>0.234144098187235</v>
      </c>
      <c r="AX43" s="17" t="n">
        <f aca="true">RAND()</f>
        <v>0.647034063967928</v>
      </c>
      <c r="AY43" s="17" t="n">
        <f aca="true">RAND()</f>
        <v>0.678270292089754</v>
      </c>
      <c r="AZ43" s="17" t="n">
        <f aca="true">RAND()</f>
        <v>0.473341417441371</v>
      </c>
    </row>
    <row r="44" customFormat="false" ht="15" hidden="false" customHeight="false" outlineLevel="0" collapsed="false">
      <c r="A44" s="24" t="s">
        <v>99</v>
      </c>
      <c r="B44" s="25" t="n">
        <f aca="false">G33</f>
        <v>13854192.0784481</v>
      </c>
      <c r="C44" s="25" t="n">
        <f aca="false">P28</f>
        <v>14439888.6695843</v>
      </c>
      <c r="D44" s="25" t="n">
        <f aca="false">C44-B44</f>
        <v>585696.591136213</v>
      </c>
      <c r="AK44" s="0" t="n">
        <v>31</v>
      </c>
      <c r="AL44" s="17" t="n">
        <f aca="false">IFERROR(IF(AU44&lt;($AM$6-$AL$6)/($AN$6-$AL$6),$AL$6+SQRT(AU44*($AN$6-$AL$6)*($AM$6-$AL$6)),$AN$6-SQRT((1-AU44)*($AN$6-$AL$6)*($AN$6-$AM$6))),$AM$6)</f>
        <v>3.40814886375087</v>
      </c>
      <c r="AM44" s="17" t="n">
        <f aca="false">IFERROR(IF(AV44&lt;($AM$7-$AL$7)/($AN$7-$AL$7),$AL$7+SQRT(AV44*($AN$7-$AL$7)*($AM$7-$AL$7)),$AN$7-SQRT((1-AV44)*($AN$7-$AL$7)*($AN$7-$AM$7))),$AM$7)</f>
        <v>1.07463054471802</v>
      </c>
      <c r="AN44" s="17" t="n">
        <f aca="false">IFERROR(IF(AW44&lt;($AM$8-$AL$8)/($AN$8-$AL$8),$AL$8+SQRT(AW44*($AN$8-$AL$8)*($AM$8-$AL$8)),$AN$8-SQRT((1-AW44)*($AN$8-$AL$8)*($AN$8-$AM$8))),$AM$8)</f>
        <v>1.17918530853396</v>
      </c>
      <c r="AO44" s="17" t="n">
        <f aca="false">IFERROR(IF(AX44&lt;($AM$9-$AL$9)/($AN$9-$AL$9),$AL$9+SQRT(AX44*($AN$9-$AL$9)*($AM$9-$AL$9)),$AN$9-SQRT((1-AX44)*($AN$9-$AL$9)*($AN$9-$AM$9))),$AM$9)</f>
        <v>0.86022616123517</v>
      </c>
      <c r="AP44" s="17" t="n">
        <f aca="false">IFERROR(IF(AY44&lt;($AM$10-$AL$10)/($AN$10-$AL$10),$AL$10+SQRT(AY44*($AN$10-$AL$10)*($AM$10-$AL$10)),$AN$10-SQRT((1-AY44)*($AN$10-$AL$10)*($AN$10-$AM$10))),$AM$10)</f>
        <v>0.946223485567411</v>
      </c>
      <c r="AQ44" s="17" t="n">
        <f aca="false">IFERROR(IF(AZ44&lt;($AM$11-$AL$11)/($AN$11-$AL$11),$AL$11+SQRT(AZ44*($AN$11-$AL$11)*($AM$11-$AL$11)),$AN$11-SQRT((1-AZ44)*($AN$11-$AL$11)*($AN$11-$AM$11))),$AM$11)</f>
        <v>0.685468078911039</v>
      </c>
      <c r="AR44" s="17" t="n">
        <f aca="false">SUMPRODUCT((B24:B31&lt;=$B$6)*(C24:C31*AM44+D24:D31*AO44*$B$8*AQ44)/(1+AL44/100)^B24:B31)+C32*AM44*AP44/(1+AL44/100)^$B$6</f>
        <v>14496366.7811545</v>
      </c>
      <c r="AS44" s="17" t="n">
        <f aca="false">SUMPRODUCT((K24:K26&lt;=$B$6)*(L24:L26*AN44+M24:M26*AO44*$B$8*AQ44)/(1+AL44/100)^K24:K26)+L27*AN44*AP44/(1+AL44/100)^$B$6</f>
        <v>17230569.7856083</v>
      </c>
      <c r="AT44" s="17" t="n">
        <f aca="false">AS44-AR44</f>
        <v>2734203.00445384</v>
      </c>
      <c r="AU44" s="17" t="n">
        <f aca="true">RAND()</f>
        <v>0.354930270751291</v>
      </c>
      <c r="AV44" s="17" t="n">
        <f aca="true">RAND()</f>
        <v>0.726627148036473</v>
      </c>
      <c r="AW44" s="17" t="n">
        <f aca="true">RAND()</f>
        <v>0.955424706422842</v>
      </c>
      <c r="AX44" s="17" t="n">
        <f aca="true">RAND()</f>
        <v>0.173017182984302</v>
      </c>
      <c r="AY44" s="17" t="n">
        <f aca="true">RAND()</f>
        <v>0.796461596287718</v>
      </c>
      <c r="AZ44" s="17" t="n">
        <f aca="true">RAND()</f>
        <v>0.59620273720852</v>
      </c>
    </row>
    <row r="45" customFormat="false" ht="15" hidden="false" customHeight="false" outlineLevel="0" collapsed="false">
      <c r="A45" s="24" t="s">
        <v>112</v>
      </c>
      <c r="B45" s="25" t="n">
        <f aca="false">G33*($B$5/100)*(1+$B$5/100)^$B$6/((1+$B$5/100)^$B$6-1)</f>
        <v>706830.618322932</v>
      </c>
      <c r="C45" s="25" t="n">
        <f aca="false">P28*($B$5/100)*(1+$B$5/100)^$B$6/((1+$B$5/100)^$B$6-1)</f>
        <v>736712.424589099</v>
      </c>
      <c r="D45" s="25" t="n">
        <f aca="false">C45-B45</f>
        <v>29881.8062661664</v>
      </c>
      <c r="AK45" s="0" t="n">
        <v>32</v>
      </c>
      <c r="AL45" s="17" t="n">
        <f aca="false">IFERROR(IF(AU45&lt;($AM$6-$AL$6)/($AN$6-$AL$6),$AL$6+SQRT(AU45*($AN$6-$AL$6)*($AM$6-$AL$6)),$AN$6-SQRT((1-AU45)*($AN$6-$AL$6)*($AN$6-$AM$6))),$AM$6)</f>
        <v>4.23187224897098</v>
      </c>
      <c r="AM45" s="17" t="n">
        <f aca="false">IFERROR(IF(AV45&lt;($AM$7-$AL$7)/($AN$7-$AL$7),$AL$7+SQRT(AV45*($AN$7-$AL$7)*($AM$7-$AL$7)),$AN$7-SQRT((1-AV45)*($AN$7-$AL$7)*($AN$7-$AM$7))),$AM$7)</f>
        <v>0.907055845609654</v>
      </c>
      <c r="AN45" s="17" t="n">
        <f aca="false">IFERROR(IF(AW45&lt;($AM$8-$AL$8)/($AN$8-$AL$8),$AL$8+SQRT(AW45*($AN$8-$AL$8)*($AM$8-$AL$8)),$AN$8-SQRT((1-AW45)*($AN$8-$AL$8)*($AN$8-$AM$8))),$AM$8)</f>
        <v>1.02100851080292</v>
      </c>
      <c r="AO45" s="17" t="n">
        <f aca="false">IFERROR(IF(AX45&lt;($AM$9-$AL$9)/($AN$9-$AL$9),$AL$9+SQRT(AX45*($AN$9-$AL$9)*($AM$9-$AL$9)),$AN$9-SQRT((1-AX45)*($AN$9-$AL$9)*($AN$9-$AM$9))),$AM$9)</f>
        <v>1.43326157235338</v>
      </c>
      <c r="AP45" s="17" t="n">
        <f aca="false">IFERROR(IF(AY45&lt;($AM$10-$AL$10)/($AN$10-$AL$10),$AL$10+SQRT(AY45*($AN$10-$AL$10)*($AM$10-$AL$10)),$AN$10-SQRT((1-AY45)*($AN$10-$AL$10)*($AN$10-$AM$10))),$AM$10)</f>
        <v>0.673658323099186</v>
      </c>
      <c r="AQ45" s="17" t="n">
        <f aca="false">IFERROR(IF(AZ45&lt;($AM$11-$AL$11)/($AN$11-$AL$11),$AL$11+SQRT(AZ45*($AN$11-$AL$11)*($AM$11-$AL$11)),$AN$11-SQRT((1-AZ45)*($AN$11-$AL$11)*($AN$11-$AM$11))),$AM$11)</f>
        <v>0.80992368506369</v>
      </c>
      <c r="AR45" s="17" t="n">
        <f aca="false">SUMPRODUCT((B24:B31&lt;=$B$6)*(C24:C31*AM45+D24:D31*AO45*$B$8*AQ45)/(1+AL45/100)^B24:B31)+C32*AM45*AP45/(1+AL45/100)^$B$6</f>
        <v>11916366.2793651</v>
      </c>
      <c r="AS45" s="17" t="n">
        <f aca="false">SUMPRODUCT((K24:K26&lt;=$B$6)*(L24:L26*AN45+M24:M26*AO45*$B$8*AQ45)/(1+AL45/100)^K24:K26)+L27*AN45*AP45/(1+AL45/100)^$B$6</f>
        <v>15464725.6547803</v>
      </c>
      <c r="AT45" s="17" t="n">
        <f aca="false">AS45-AR45</f>
        <v>3548359.37541522</v>
      </c>
      <c r="AU45" s="17" t="n">
        <f aca="true">RAND()</f>
        <v>0.616873437699152</v>
      </c>
      <c r="AV45" s="17" t="n">
        <f aca="true">RAND()</f>
        <v>0.127343934213311</v>
      </c>
      <c r="AW45" s="17" t="n">
        <f aca="true">RAND()</f>
        <v>0.533892425558252</v>
      </c>
      <c r="AX45" s="17" t="n">
        <f aca="true">RAND()</f>
        <v>0.785871703085761</v>
      </c>
      <c r="AY45" s="17" t="n">
        <f aca="true">RAND()</f>
        <v>0.120628852726485</v>
      </c>
      <c r="AZ45" s="17" t="n">
        <f aca="true">RAND()</f>
        <v>0.852534671429522</v>
      </c>
    </row>
    <row r="46" customFormat="false" ht="15" hidden="false" customHeight="false" outlineLevel="0" collapsed="false">
      <c r="A46" s="24" t="s">
        <v>113</v>
      </c>
      <c r="B46" s="26" t="n">
        <f aca="false">IFERROR(G33/$B$14,0)</f>
        <v>185.990046011534</v>
      </c>
      <c r="C46" s="26" t="n">
        <f aca="false">IFERROR(P28/$B$14,0)</f>
        <v>193.852917791959</v>
      </c>
      <c r="D46" s="26" t="n">
        <f aca="false">C46-B46</f>
        <v>7.86287178042542</v>
      </c>
      <c r="AK46" s="0" t="n">
        <v>33</v>
      </c>
      <c r="AL46" s="17" t="n">
        <f aca="false">IFERROR(IF(AU46&lt;($AM$6-$AL$6)/($AN$6-$AL$6),$AL$6+SQRT(AU46*($AN$6-$AL$6)*($AM$6-$AL$6)),$AN$6-SQRT((1-AU46)*($AN$6-$AL$6)*($AN$6-$AM$6))),$AM$6)</f>
        <v>4.52242167199417</v>
      </c>
      <c r="AM46" s="17" t="n">
        <f aca="false">IFERROR(IF(AV46&lt;($AM$7-$AL$7)/($AN$7-$AL$7),$AL$7+SQRT(AV46*($AN$7-$AL$7)*($AM$7-$AL$7)),$AN$7-SQRT((1-AV46)*($AN$7-$AL$7)*($AN$7-$AM$7))),$AM$7)</f>
        <v>0.996653039369092</v>
      </c>
      <c r="AN46" s="17" t="n">
        <f aca="false">IFERROR(IF(AW46&lt;($AM$8-$AL$8)/($AN$8-$AL$8),$AL$8+SQRT(AW46*($AN$8-$AL$8)*($AM$8-$AL$8)),$AN$8-SQRT((1-AW46)*($AN$8-$AL$8)*($AN$8-$AM$8))),$AM$8)</f>
        <v>0.995011780570684</v>
      </c>
      <c r="AO46" s="17" t="n">
        <f aca="false">IFERROR(IF(AX46&lt;($AM$9-$AL$9)/($AN$9-$AL$9),$AL$9+SQRT(AX46*($AN$9-$AL$9)*($AM$9-$AL$9)),$AN$9-SQRT((1-AX46)*($AN$9-$AL$9)*($AN$9-$AM$9))),$AM$9)</f>
        <v>0.956642384762016</v>
      </c>
      <c r="AP46" s="17" t="n">
        <f aca="false">IFERROR(IF(AY46&lt;($AM$10-$AL$10)/($AN$10-$AL$10),$AL$10+SQRT(AY46*($AN$10-$AL$10)*($AM$10-$AL$10)),$AN$10-SQRT((1-AY46)*($AN$10-$AL$10)*($AN$10-$AM$10))),$AM$10)</f>
        <v>0.9073979742927</v>
      </c>
      <c r="AQ46" s="17" t="n">
        <f aca="false">IFERROR(IF(AZ46&lt;($AM$11-$AL$11)/($AN$11-$AL$11),$AL$11+SQRT(AZ46*($AN$11-$AL$11)*($AM$11-$AL$11)),$AN$11-SQRT((1-AZ46)*($AN$11-$AL$11)*($AN$11-$AM$11))),$AM$11)</f>
        <v>0.35616655814566</v>
      </c>
      <c r="AR46" s="17" t="n">
        <f aca="false">SUMPRODUCT((B24:B31&lt;=$B$6)*(C24:C31*AM46+D24:D31*AO46*$B$8*AQ46)/(1+AL46/100)^B24:B31)+C32*AM46*AP46/(1+AL46/100)^$B$6</f>
        <v>12747463.44487</v>
      </c>
      <c r="AS46" s="17" t="n">
        <f aca="false">SUMPRODUCT((K24:K26&lt;=$B$6)*(L24:L26*AN46+M24:M26*AO46*$B$8*AQ46)/(1+AL46/100)^K24:K26)+L27*AN46*AP46/(1+AL46/100)^$B$6</f>
        <v>14827511.3077975</v>
      </c>
      <c r="AT46" s="17" t="n">
        <f aca="false">AS46-AR46</f>
        <v>2080047.86292754</v>
      </c>
      <c r="AU46" s="17" t="n">
        <f aca="true">RAND()</f>
        <v>0.693080281429791</v>
      </c>
      <c r="AV46" s="17" t="n">
        <f aca="true">RAND()</f>
        <v>0.429693532145572</v>
      </c>
      <c r="AW46" s="17" t="n">
        <f aca="true">RAND()</f>
        <v>0.422551050681651</v>
      </c>
      <c r="AX46" s="17" t="n">
        <f aca="true">RAND()</f>
        <v>0.278029690081522</v>
      </c>
      <c r="AY46" s="17" t="n">
        <f aca="true">RAND()</f>
        <v>0.663892437831181</v>
      </c>
      <c r="AZ46" s="17" t="n">
        <f aca="true">RAND()</f>
        <v>0.0128762540976728</v>
      </c>
    </row>
    <row r="47" customFormat="false" ht="15" hidden="false" customHeight="false" outlineLevel="0" collapsed="false">
      <c r="A47" s="24" t="s">
        <v>114</v>
      </c>
      <c r="B47" s="27" t="n">
        <f aca="false">SUMPRODUCT((B24:B31&lt;=$B$6)*D24:D31)*$B$10</f>
        <v>75</v>
      </c>
      <c r="C47" s="27" t="n">
        <f aca="false">SUMPRODUCT((K24:K26&lt;=$B$6)*M24:M26)*$B$10</f>
        <v>31</v>
      </c>
      <c r="D47" s="27" t="n">
        <f aca="false">C47-B47</f>
        <v>-44</v>
      </c>
      <c r="AK47" s="0" t="n">
        <v>34</v>
      </c>
      <c r="AL47" s="17" t="n">
        <f aca="false">IFERROR(IF(AU47&lt;($AM$6-$AL$6)/($AN$6-$AL$6),$AL$6+SQRT(AU47*($AN$6-$AL$6)*($AM$6-$AL$6)),$AN$6-SQRT((1-AU47)*($AN$6-$AL$6)*($AN$6-$AM$6))),$AM$6)</f>
        <v>6.64261160378787</v>
      </c>
      <c r="AM47" s="17" t="n">
        <f aca="false">IFERROR(IF(AV47&lt;($AM$7-$AL$7)/($AN$7-$AL$7),$AL$7+SQRT(AV47*($AN$7-$AL$7)*($AM$7-$AL$7)),$AN$7-SQRT((1-AV47)*($AN$7-$AL$7)*($AN$7-$AM$7))),$AM$7)</f>
        <v>0.865393869638408</v>
      </c>
      <c r="AN47" s="17" t="n">
        <f aca="false">IFERROR(IF(AW47&lt;($AM$8-$AL$8)/($AN$8-$AL$8),$AL$8+SQRT(AW47*($AN$8-$AL$8)*($AM$8-$AL$8)),$AN$8-SQRT((1-AW47)*($AN$8-$AL$8)*($AN$8-$AM$8))),$AM$8)</f>
        <v>1.0418833594232</v>
      </c>
      <c r="AO47" s="17" t="n">
        <f aca="false">IFERROR(IF(AX47&lt;($AM$9-$AL$9)/($AN$9-$AL$9),$AL$9+SQRT(AX47*($AN$9-$AL$9)*($AM$9-$AL$9)),$AN$9-SQRT((1-AX47)*($AN$9-$AL$9)*($AN$9-$AM$9))),$AM$9)</f>
        <v>1.11003816822028</v>
      </c>
      <c r="AP47" s="17" t="n">
        <f aca="false">IFERROR(IF(AY47&lt;($AM$10-$AL$10)/($AN$10-$AL$10),$AL$10+SQRT(AY47*($AN$10-$AL$10)*($AM$10-$AL$10)),$AN$10-SQRT((1-AY47)*($AN$10-$AL$10)*($AN$10-$AM$10))),$AM$10)</f>
        <v>0.978561868377542</v>
      </c>
      <c r="AQ47" s="17" t="n">
        <f aca="false">IFERROR(IF(AZ47&lt;($AM$11-$AL$11)/($AN$11-$AL$11),$AL$11+SQRT(AZ47*($AN$11-$AL$11)*($AM$11-$AL$11)),$AN$11-SQRT((1-AZ47)*($AN$11-$AL$11)*($AN$11-$AM$11))),$AM$11)</f>
        <v>0.438492543469931</v>
      </c>
      <c r="AR47" s="17" t="n">
        <f aca="false">SUMPRODUCT((B24:B31&lt;=$B$6)*(C24:C31*AM47+D24:D31*AO47*$B$8*AQ47)/(1+AL47/100)^B24:B31)+C32*AM47*AP47/(1+AL47/100)^$B$6</f>
        <v>10266597.7439939</v>
      </c>
      <c r="AS47" s="17" t="n">
        <f aca="false">SUMPRODUCT((K24:K26&lt;=$B$6)*(L24:L26*AN47+M24:M26*AO47*$B$8*AQ47)/(1+AL47/100)^K24:K26)+L27*AN47*AP47/(1+AL47/100)^$B$6</f>
        <v>15778627.9819958</v>
      </c>
      <c r="AT47" s="17" t="n">
        <f aca="false">AS47-AR47</f>
        <v>5512030.23800191</v>
      </c>
      <c r="AU47" s="17" t="n">
        <f aca="true">RAND()</f>
        <v>0.993613676712646</v>
      </c>
      <c r="AV47" s="17" t="n">
        <f aca="true">RAND()</f>
        <v>0.0475150909587229</v>
      </c>
      <c r="AW47" s="17" t="n">
        <f aca="true">RAND()</f>
        <v>0.61499967924469</v>
      </c>
      <c r="AX47" s="17" t="n">
        <f aca="true">RAND()</f>
        <v>0.47197862531686</v>
      </c>
      <c r="AY47" s="17" t="n">
        <f aca="true">RAND()</f>
        <v>0.916085847460015</v>
      </c>
      <c r="AZ47" s="17" t="n">
        <f aca="true">RAND()</f>
        <v>0.0782864677419215</v>
      </c>
    </row>
    <row r="48" customFormat="false" ht="15" hidden="false" customHeight="false" outlineLevel="0" collapsed="false">
      <c r="A48" s="24" t="s">
        <v>115</v>
      </c>
      <c r="B48" s="28" t="n">
        <f aca="false">1-(SUMPRODUCT((B24:B31&lt;=$B$6)*D24:D31)*$B$10)/($B$6*365)</f>
        <v>0.993150684931507</v>
      </c>
      <c r="C48" s="28" t="n">
        <f aca="false">1-(SUMPRODUCT((K24:K26&lt;=$B$6)*M24:M26)*$B$10)/($B$6*365)</f>
        <v>0.99716894977169</v>
      </c>
      <c r="D48" s="28" t="n">
        <f aca="false">C48-B48</f>
        <v>0.00401826484018264</v>
      </c>
      <c r="AK48" s="0" t="n">
        <v>35</v>
      </c>
      <c r="AL48" s="17" t="n">
        <f aca="false">IFERROR(IF(AU48&lt;($AM$6-$AL$6)/($AN$6-$AL$6),$AL$6+SQRT(AU48*($AN$6-$AL$6)*($AM$6-$AL$6)),$AN$6-SQRT((1-AU48)*($AN$6-$AL$6)*($AN$6-$AM$6))),$AM$6)</f>
        <v>5.65057046129613</v>
      </c>
      <c r="AM48" s="17" t="n">
        <f aca="false">IFERROR(IF(AV48&lt;($AM$7-$AL$7)/($AN$7-$AL$7),$AL$7+SQRT(AV48*($AN$7-$AL$7)*($AM$7-$AL$7)),$AN$7-SQRT((1-AV48)*($AN$7-$AL$7)*($AN$7-$AM$7))),$AM$7)</f>
        <v>1.07280228311947</v>
      </c>
      <c r="AN48" s="17" t="n">
        <f aca="false">IFERROR(IF(AW48&lt;($AM$8-$AL$8)/($AN$8-$AL$8),$AL$8+SQRT(AW48*($AN$8-$AL$8)*($AM$8-$AL$8)),$AN$8-SQRT((1-AW48)*($AN$8-$AL$8)*($AN$8-$AM$8))),$AM$8)</f>
        <v>1.02184200037082</v>
      </c>
      <c r="AO48" s="17" t="n">
        <f aca="false">IFERROR(IF(AX48&lt;($AM$9-$AL$9)/($AN$9-$AL$9),$AL$9+SQRT(AX48*($AN$9-$AL$9)*($AM$9-$AL$9)),$AN$9-SQRT((1-AX48)*($AN$9-$AL$9)*($AN$9-$AM$9))),$AM$9)</f>
        <v>1.38840390947659</v>
      </c>
      <c r="AP48" s="17" t="n">
        <f aca="false">IFERROR(IF(AY48&lt;($AM$10-$AL$10)/($AN$10-$AL$10),$AL$10+SQRT(AY48*($AN$10-$AL$10)*($AM$10-$AL$10)),$AN$10-SQRT((1-AY48)*($AN$10-$AL$10)*($AN$10-$AM$10))),$AM$10)</f>
        <v>0.890949527349366</v>
      </c>
      <c r="AQ48" s="17" t="n">
        <f aca="false">IFERROR(IF(AZ48&lt;($AM$11-$AL$11)/($AN$11-$AL$11),$AL$11+SQRT(AZ48*($AN$11-$AL$11)*($AM$11-$AL$11)),$AN$11-SQRT((1-AZ48)*($AN$11-$AL$11)*($AN$11-$AM$11))),$AM$11)</f>
        <v>0.616296666067982</v>
      </c>
      <c r="AR48" s="17" t="n">
        <f aca="false">SUMPRODUCT((B24:B31&lt;=$B$6)*(C24:C31*AM48+D24:D31*AO48*$B$8*AQ48)/(1+AL48/100)^B24:B31)+C32*AM48*AP48/(1+AL48/100)^$B$6</f>
        <v>13201681.3196259</v>
      </c>
      <c r="AS48" s="17" t="n">
        <f aca="false">SUMPRODUCT((K24:K26&lt;=$B$6)*(L24:L26*AN48+M24:M26*AO48*$B$8*AQ48)/(1+AL48/100)^K24:K26)+L27*AN48*AP48/(1+AL48/100)^$B$6</f>
        <v>15433853.857726</v>
      </c>
      <c r="AT48" s="17" t="n">
        <f aca="false">AS48-AR48</f>
        <v>2232172.53810012</v>
      </c>
      <c r="AU48" s="17" t="n">
        <f aca="true">RAND()</f>
        <v>0.908951996003672</v>
      </c>
      <c r="AV48" s="17" t="n">
        <f aca="true">RAND()</f>
        <v>0.720897503398477</v>
      </c>
      <c r="AW48" s="17" t="n">
        <f aca="true">RAND()</f>
        <v>0.537279352935227</v>
      </c>
      <c r="AX48" s="17" t="n">
        <f aca="true">RAND()</f>
        <v>0.750633481370985</v>
      </c>
      <c r="AY48" s="17" t="n">
        <f aca="true">RAND()</f>
        <v>0.611366131738769</v>
      </c>
      <c r="AZ48" s="17" t="n">
        <f aca="true">RAND()</f>
        <v>0.408341146798859</v>
      </c>
    </row>
    <row r="49" customFormat="false" ht="15" hidden="false" customHeight="false" outlineLevel="0" collapsed="false">
      <c r="A49" s="24" t="s">
        <v>116</v>
      </c>
      <c r="B49" s="25" t="n">
        <f aca="false">SUMPRODUCT((B24:B31&lt;=$B$6)*F24:F31)</f>
        <v>325809</v>
      </c>
      <c r="C49" s="25" t="n">
        <f aca="false">SUMPRODUCT((K24:K26&lt;=$B$6)*O24:O26)</f>
        <v>134667.72</v>
      </c>
      <c r="D49" s="25" t="n">
        <f aca="false">C49-B49</f>
        <v>-191141.28</v>
      </c>
      <c r="AK49" s="0" t="n">
        <v>36</v>
      </c>
      <c r="AL49" s="17" t="n">
        <f aca="false">IFERROR(IF(AU49&lt;($AM$6-$AL$6)/($AN$6-$AL$6),$AL$6+SQRT(AU49*($AN$6-$AL$6)*($AM$6-$AL$6)),$AN$6-SQRT((1-AU49)*($AN$6-$AL$6)*($AN$6-$AM$6))),$AM$6)</f>
        <v>5.29410481511925</v>
      </c>
      <c r="AM49" s="17" t="n">
        <f aca="false">IFERROR(IF(AV49&lt;($AM$7-$AL$7)/($AN$7-$AL$7),$AL$7+SQRT(AV49*($AN$7-$AL$7)*($AM$7-$AL$7)),$AN$7-SQRT((1-AV49)*($AN$7-$AL$7)*($AN$7-$AM$7))),$AM$7)</f>
        <v>1.10141242975064</v>
      </c>
      <c r="AN49" s="17" t="n">
        <f aca="false">IFERROR(IF(AW49&lt;($AM$8-$AL$8)/($AN$8-$AL$8),$AL$8+SQRT(AW49*($AN$8-$AL$8)*($AM$8-$AL$8)),$AN$8-SQRT((1-AW49)*($AN$8-$AL$8)*($AN$8-$AM$8))),$AM$8)</f>
        <v>1.16887396330166</v>
      </c>
      <c r="AO49" s="17" t="n">
        <f aca="false">IFERROR(IF(AX49&lt;($AM$9-$AL$9)/($AN$9-$AL$9),$AL$9+SQRT(AX49*($AN$9-$AL$9)*($AM$9-$AL$9)),$AN$9-SQRT((1-AX49)*($AN$9-$AL$9)*($AN$9-$AM$9))),$AM$9)</f>
        <v>0.822072010161766</v>
      </c>
      <c r="AP49" s="17" t="n">
        <f aca="false">IFERROR(IF(AY49&lt;($AM$10-$AL$10)/($AN$10-$AL$10),$AL$10+SQRT(AY49*($AN$10-$AL$10)*($AM$10-$AL$10)),$AN$10-SQRT((1-AY49)*($AN$10-$AL$10)*($AN$10-$AM$10))),$AM$10)</f>
        <v>0.923780489036569</v>
      </c>
      <c r="AQ49" s="17" t="n">
        <f aca="false">IFERROR(IF(AZ49&lt;($AM$11-$AL$11)/($AN$11-$AL$11),$AL$11+SQRT(AZ49*($AN$11-$AL$11)*($AM$11-$AL$11)),$AN$11-SQRT((1-AZ49)*($AN$11-$AL$11)*($AN$11-$AM$11))),$AM$11)</f>
        <v>0.729111851229878</v>
      </c>
      <c r="AR49" s="17" t="n">
        <f aca="false">SUMPRODUCT((B24:B31&lt;=$B$6)*(C24:C31*AM49+D24:D31*AO49*$B$8*AQ49)/(1+AL49/100)^B24:B31)+C32*AM49*AP49/(1+AL49/100)^$B$6</f>
        <v>13691422.4399205</v>
      </c>
      <c r="AS49" s="17" t="n">
        <f aca="false">SUMPRODUCT((K24:K26&lt;=$B$6)*(L24:L26*AN49+M24:M26*AO49*$B$8*AQ49)/(1+AL49/100)^K24:K26)+L27*AN49*AP49/(1+AL49/100)^$B$6</f>
        <v>17555655.8345591</v>
      </c>
      <c r="AT49" s="17" t="n">
        <f aca="false">AS49-AR49</f>
        <v>3864233.39463857</v>
      </c>
      <c r="AU49" s="17" t="n">
        <f aca="true">RAND()</f>
        <v>0.854496080910033</v>
      </c>
      <c r="AV49" s="17" t="n">
        <f aca="true">RAND()</f>
        <v>0.803748746376825</v>
      </c>
      <c r="AW49" s="17" t="n">
        <f aca="true">RAND()</f>
        <v>0.94149836595218</v>
      </c>
      <c r="AX49" s="17" t="n">
        <f aca="true">RAND()</f>
        <v>0.138307172972854</v>
      </c>
      <c r="AY49" s="17" t="n">
        <f aca="true">RAND()</f>
        <v>0.718359611552295</v>
      </c>
      <c r="AZ49" s="17" t="n">
        <f aca="true">RAND()</f>
        <v>0.700488207575088</v>
      </c>
    </row>
    <row r="50" customFormat="false" ht="15" hidden="false" customHeight="false" outlineLevel="0" collapsed="false">
      <c r="A50" s="9" t="s">
        <v>117</v>
      </c>
      <c r="B50" s="9" t="str">
        <f aca="false">IF(C44&lt;B44,"PCC","HMA")</f>
        <v>HMA</v>
      </c>
      <c r="C50" s="14" t="n">
        <f aca="false">ABS(D44)</f>
        <v>585696.591136213</v>
      </c>
      <c r="D50" s="29" t="n">
        <f aca="false">IFERROR(ABS(D44)/MAX(B44,C44),0)</f>
        <v>0.0405610184772342</v>
      </c>
      <c r="E50" s="5" t="str">
        <f aca="false">IF(D50&lt;0.1,"Margin inside estimating noise (&lt;10%): treat as a tie on cost; decide on closures and constructability","Margin outside estimating noise")</f>
        <v>Margin inside estimating noise (&lt;10%): treat as a tie on cost; decide on closures and constructability</v>
      </c>
      <c r="AK50" s="0" t="n">
        <v>37</v>
      </c>
      <c r="AL50" s="17" t="n">
        <f aca="false">IFERROR(IF(AU50&lt;($AM$6-$AL$6)/($AN$6-$AL$6),$AL$6+SQRT(AU50*($AN$6-$AL$6)*($AM$6-$AL$6)),$AN$6-SQRT((1-AU50)*($AN$6-$AL$6)*($AN$6-$AM$6))),$AM$6)</f>
        <v>3.519525203774</v>
      </c>
      <c r="AM50" s="17" t="n">
        <f aca="false">IFERROR(IF(AV50&lt;($AM$7-$AL$7)/($AN$7-$AL$7),$AL$7+SQRT(AV50*($AN$7-$AL$7)*($AM$7-$AL$7)),$AN$7-SQRT((1-AV50)*($AN$7-$AL$7)*($AN$7-$AM$7))),$AM$7)</f>
        <v>1.08906174737593</v>
      </c>
      <c r="AN50" s="17" t="n">
        <f aca="false">IFERROR(IF(AW50&lt;($AM$8-$AL$8)/($AN$8-$AL$8),$AL$8+SQRT(AW50*($AN$8-$AL$8)*($AM$8-$AL$8)),$AN$8-SQRT((1-AW50)*($AN$8-$AL$8)*($AN$8-$AM$8))),$AM$8)</f>
        <v>0.942006919687452</v>
      </c>
      <c r="AO50" s="17" t="n">
        <f aca="false">IFERROR(IF(AX50&lt;($AM$9-$AL$9)/($AN$9-$AL$9),$AL$9+SQRT(AX50*($AN$9-$AL$9)*($AM$9-$AL$9)),$AN$9-SQRT((1-AX50)*($AN$9-$AL$9)*($AN$9-$AM$9))),$AM$9)</f>
        <v>1.19968649618205</v>
      </c>
      <c r="AP50" s="17" t="n">
        <f aca="false">IFERROR(IF(AY50&lt;($AM$10-$AL$10)/($AN$10-$AL$10),$AL$10+SQRT(AY50*($AN$10-$AL$10)*($AM$10-$AL$10)),$AN$10-SQRT((1-AY50)*($AN$10-$AL$10)*($AN$10-$AM$10))),$AM$10)</f>
        <v>0.83759410585594</v>
      </c>
      <c r="AQ50" s="17" t="n">
        <f aca="false">IFERROR(IF(AZ50&lt;($AM$11-$AL$11)/($AN$11-$AL$11),$AL$11+SQRT(AZ50*($AN$11-$AL$11)*($AM$11-$AL$11)),$AN$11-SQRT((1-AZ50)*($AN$11-$AL$11)*($AN$11-$AM$11))),$AM$11)</f>
        <v>0.557958957136553</v>
      </c>
      <c r="AR50" s="17" t="n">
        <f aca="false">SUMPRODUCT((B24:B31&lt;=$B$6)*(C24:C31*AM50+D24:D31*AO50*$B$8*AQ50)/(1+AL50/100)^B24:B31)+C32*AM50*AP50/(1+AL50/100)^$B$6</f>
        <v>14641760.8479775</v>
      </c>
      <c r="AS50" s="17" t="n">
        <f aca="false">SUMPRODUCT((K24:K26&lt;=$B$6)*(L24:L26*AN50+M24:M26*AO50*$B$8*AQ50)/(1+AL50/100)^K24:K26)+L27*AN50*AP50/(1+AL50/100)^$B$6</f>
        <v>13944859.3395646</v>
      </c>
      <c r="AT50" s="17" t="n">
        <f aca="false">AS50-AR50</f>
        <v>-696901.508412877</v>
      </c>
      <c r="AU50" s="17" t="n">
        <f aca="true">RAND()</f>
        <v>0.394314759641779</v>
      </c>
      <c r="AV50" s="17" t="n">
        <f aca="true">RAND()</f>
        <v>0.769767811931645</v>
      </c>
      <c r="AW50" s="17" t="n">
        <f aca="true">RAND()</f>
        <v>0.224066280434649</v>
      </c>
      <c r="AX50" s="17" t="n">
        <f aca="true">RAND()</f>
        <v>0.572998863737756</v>
      </c>
      <c r="AY50" s="17" t="n">
        <f aca="true">RAND()</f>
        <v>0.455879121234688</v>
      </c>
      <c r="AZ50" s="17" t="n">
        <f aca="true">RAND()</f>
        <v>0.27160336149787</v>
      </c>
    </row>
    <row r="51" customFormat="false" ht="15" hidden="false" customHeight="false" outlineLevel="0" collapsed="false">
      <c r="A51" s="9" t="s">
        <v>118</v>
      </c>
      <c r="B51" s="0" t="str">
        <f aca="false">IF((SUMPRODUCT((K24:K26&lt;=$B$6)*(L24:L26*$B$12+M24:M26*$B$10*$B$8*$B$9)/(1+7/100)^K24:K26)+L27*$B$12*$B$13/(1+7/100)^$B$6)&lt;(SUMPRODUCT((B24:B31&lt;=$B$6)*(C24:C31*$B$11+D24:D31*$B$10*$B$8*$B$9)/(1+7/100)^B24:B31)+C32*$B$11*$B$13/(1+7/100)^$B$6),"PCC","HMA")</f>
        <v>HMA</v>
      </c>
      <c r="C51" s="9" t="str">
        <f aca="false">IF(B51=B50,"Yes","No - decision depends on the discount rate")</f>
        <v>Yes</v>
      </c>
      <c r="AK51" s="0" t="n">
        <v>38</v>
      </c>
      <c r="AL51" s="17" t="n">
        <f aca="false">IFERROR(IF(AU51&lt;($AM$6-$AL$6)/($AN$6-$AL$6),$AL$6+SQRT(AU51*($AN$6-$AL$6)*($AM$6-$AL$6)),$AN$6-SQRT((1-AU51)*($AN$6-$AL$6)*($AN$6-$AM$6))),$AM$6)</f>
        <v>4.8550043802962</v>
      </c>
      <c r="AM51" s="17" t="n">
        <f aca="false">IFERROR(IF(AV51&lt;($AM$7-$AL$7)/($AN$7-$AL$7),$AL$7+SQRT(AV51*($AN$7-$AL$7)*($AM$7-$AL$7)),$AN$7-SQRT((1-AV51)*($AN$7-$AL$7)*($AN$7-$AM$7))),$AM$7)</f>
        <v>1.16367121915737</v>
      </c>
      <c r="AN51" s="17" t="n">
        <f aca="false">IFERROR(IF(AW51&lt;($AM$8-$AL$8)/($AN$8-$AL$8),$AL$8+SQRT(AW51*($AN$8-$AL$8)*($AM$8-$AL$8)),$AN$8-SQRT((1-AW51)*($AN$8-$AL$8)*($AN$8-$AM$8))),$AM$8)</f>
        <v>0.986349540947291</v>
      </c>
      <c r="AO51" s="17" t="n">
        <f aca="false">IFERROR(IF(AX51&lt;($AM$9-$AL$9)/($AN$9-$AL$9),$AL$9+SQRT(AX51*($AN$9-$AL$9)*($AM$9-$AL$9)),$AN$9-SQRT((1-AX51)*($AN$9-$AL$9)*($AN$9-$AM$9))),$AM$9)</f>
        <v>1.23826957145905</v>
      </c>
      <c r="AP51" s="17" t="n">
        <f aca="false">IFERROR(IF(AY51&lt;($AM$10-$AL$10)/($AN$10-$AL$10),$AL$10+SQRT(AY51*($AN$10-$AL$10)*($AM$10-$AL$10)),$AN$10-SQRT((1-AY51)*($AN$10-$AL$10)*($AN$10-$AM$10))),$AM$10)</f>
        <v>0.893390574591235</v>
      </c>
      <c r="AQ51" s="17" t="n">
        <f aca="false">IFERROR(IF(AZ51&lt;($AM$11-$AL$11)/($AN$11-$AL$11),$AL$11+SQRT(AZ51*($AN$11-$AL$11)*($AM$11-$AL$11)),$AN$11-SQRT((1-AZ51)*($AN$11-$AL$11)*($AN$11-$AM$11))),$AM$11)</f>
        <v>0.626170577953773</v>
      </c>
      <c r="AR51" s="17" t="n">
        <f aca="false">SUMPRODUCT((B24:B31&lt;=$B$6)*(C24:C31*AM51+D24:D31*AO51*$B$8*AQ51)/(1+AL51/100)^B24:B31)+C32*AM51*AP51/(1+AL51/100)^$B$6</f>
        <v>14741805.083419</v>
      </c>
      <c r="AS51" s="17" t="n">
        <f aca="false">SUMPRODUCT((K24:K26&lt;=$B$6)*(L24:L26*AN51+M24:M26*AO51*$B$8*AQ51)/(1+AL51/100)^K24:K26)+L27*AN51*AP51/(1+AL51/100)^$B$6</f>
        <v>14786927.6924907</v>
      </c>
      <c r="AT51" s="17" t="n">
        <f aca="false">AS51-AR51</f>
        <v>45122.6090716627</v>
      </c>
      <c r="AU51" s="17" t="n">
        <f aca="true">RAND()</f>
        <v>0.769949689572576</v>
      </c>
      <c r="AV51" s="17" t="n">
        <f aca="true">RAND()</f>
        <v>0.933754147539779</v>
      </c>
      <c r="AW51" s="17" t="n">
        <f aca="true">RAND()</f>
        <v>0.385846126791844</v>
      </c>
      <c r="AX51" s="17" t="n">
        <f aca="true">RAND()</f>
        <v>0.613177836156546</v>
      </c>
      <c r="AY51" s="17" t="n">
        <f aca="true">RAND()</f>
        <v>0.619024576708886</v>
      </c>
      <c r="AZ51" s="17" t="n">
        <f aca="true">RAND()</f>
        <v>0.434233656827339</v>
      </c>
    </row>
    <row r="52" customFormat="false" ht="15" hidden="false" customHeight="false" outlineLevel="0" collapsed="false">
      <c r="A52" s="9" t="s">
        <v>119</v>
      </c>
      <c r="B52" s="30" t="n">
        <f aca="false">BC7</f>
        <v>0.207</v>
      </c>
      <c r="C52" s="5" t="str">
        <f aca="false">"P10 "&amp;TEXT(BC9,"$#,##0,,")&amp;"M   P90 "&amp;TEXT(BC11,"$#,##0,,")&amp;"M   (PCC - HMA)"</f>
        <v>P10 -$1M   P90 $4M   (PCC - HMA)</v>
      </c>
      <c r="AK52" s="0" t="n">
        <v>39</v>
      </c>
      <c r="AL52" s="17" t="n">
        <f aca="false">IFERROR(IF(AU52&lt;($AM$6-$AL$6)/($AN$6-$AL$6),$AL$6+SQRT(AU52*($AN$6-$AL$6)*($AM$6-$AL$6)),$AN$6-SQRT((1-AU52)*($AN$6-$AL$6)*($AN$6-$AM$6))),$AM$6)</f>
        <v>2.61795394752395</v>
      </c>
      <c r="AM52" s="17" t="n">
        <f aca="false">IFERROR(IF(AV52&lt;($AM$7-$AL$7)/($AN$7-$AL$7),$AL$7+SQRT(AV52*($AN$7-$AL$7)*($AM$7-$AL$7)),$AN$7-SQRT((1-AV52)*($AN$7-$AL$7)*($AN$7-$AM$7))),$AM$7)</f>
        <v>0.913008433654754</v>
      </c>
      <c r="AN52" s="17" t="n">
        <f aca="false">IFERROR(IF(AW52&lt;($AM$8-$AL$8)/($AN$8-$AL$8),$AL$8+SQRT(AW52*($AN$8-$AL$8)*($AM$8-$AL$8)),$AN$8-SQRT((1-AW52)*($AN$8-$AL$8)*($AN$8-$AM$8))),$AM$8)</f>
        <v>0.984943477440464</v>
      </c>
      <c r="AO52" s="17" t="n">
        <f aca="false">IFERROR(IF(AX52&lt;($AM$9-$AL$9)/($AN$9-$AL$9),$AL$9+SQRT(AX52*($AN$9-$AL$9)*($AM$9-$AL$9)),$AN$9-SQRT((1-AX52)*($AN$9-$AL$9)*($AN$9-$AM$9))),$AM$9)</f>
        <v>1.42014842271668</v>
      </c>
      <c r="AP52" s="17" t="n">
        <f aca="false">IFERROR(IF(AY52&lt;($AM$10-$AL$10)/($AN$10-$AL$10),$AL$10+SQRT(AY52*($AN$10-$AL$10)*($AM$10-$AL$10)),$AN$10-SQRT((1-AY52)*($AN$10-$AL$10)*($AN$10-$AM$10))),$AM$10)</f>
        <v>0.564663305121942</v>
      </c>
      <c r="AQ52" s="17" t="n">
        <f aca="false">IFERROR(IF(AZ52&lt;($AM$11-$AL$11)/($AN$11-$AL$11),$AL$11+SQRT(AZ52*($AN$11-$AL$11)*($AM$11-$AL$11)),$AN$11-SQRT((1-AZ52)*($AN$11-$AL$11)*($AN$11-$AM$11))),$AM$11)</f>
        <v>0.724488549528247</v>
      </c>
      <c r="AR52" s="17" t="n">
        <f aca="false">SUMPRODUCT((B24:B31&lt;=$B$6)*(C24:C31*AM52+D24:D31*AO52*$B$8*AQ52)/(1+AL52/100)^B24:B31)+C32*AM52*AP52/(1+AL52/100)^$B$6</f>
        <v>13012490.0744017</v>
      </c>
      <c r="AS52" s="17" t="n">
        <f aca="false">SUMPRODUCT((K24:K26&lt;=$B$6)*(L24:L26*AN52+M24:M26*AO52*$B$8*AQ52)/(1+AL52/100)^K24:K26)+L27*AN52*AP52/(1+AL52/100)^$B$6</f>
        <v>14855538.4089268</v>
      </c>
      <c r="AT52" s="17" t="n">
        <f aca="false">AS52-AR52</f>
        <v>1843048.33452513</v>
      </c>
      <c r="AU52" s="17" t="n">
        <f aca="true">RAND()</f>
        <v>0.0763734162520854</v>
      </c>
      <c r="AV52" s="17" t="n">
        <f aca="true">RAND()</f>
        <v>0.141898956412232</v>
      </c>
      <c r="AW52" s="17" t="n">
        <f aca="true">RAND()</f>
        <v>0.380045442753015</v>
      </c>
      <c r="AX52" s="17" t="n">
        <f aca="true">RAND()</f>
        <v>0.775848098881361</v>
      </c>
      <c r="AY52" s="17" t="n">
        <f aca="true">RAND()</f>
        <v>0.0167253721171737</v>
      </c>
      <c r="AZ52" s="17" t="n">
        <f aca="true">RAND()</f>
        <v>0.690177308812044</v>
      </c>
    </row>
    <row r="53" customFormat="false" ht="15" hidden="false" customHeight="false" outlineLevel="0" collapsed="false">
      <c r="AK53" s="0" t="n">
        <v>40</v>
      </c>
      <c r="AL53" s="0" t="n">
        <f aca="false">IFERROR(IF(AU53&lt;($AM$6-$AL$6)/($AN$6-$AL$6),$AL$6+SQRT(AU53*($AN$6-$AL$6)*($AM$6-$AL$6)),$AN$6-SQRT((1-AU53)*($AN$6-$AL$6)*($AN$6-$AM$6))),$AM$6)</f>
        <v>2.67145900906176</v>
      </c>
      <c r="AM53" s="0" t="n">
        <f aca="false">IFERROR(IF(AV53&lt;($AM$7-$AL$7)/($AN$7-$AL$7),$AL$7+SQRT(AV53*($AN$7-$AL$7)*($AM$7-$AL$7)),$AN$7-SQRT((1-AV53)*($AN$7-$AL$7)*($AN$7-$AM$7))),$AM$7)</f>
        <v>1.08531441892928</v>
      </c>
      <c r="AN53" s="0" t="n">
        <f aca="false">IFERROR(IF(AW53&lt;($AM$8-$AL$8)/($AN$8-$AL$8),$AL$8+SQRT(AW53*($AN$8-$AL$8)*($AM$8-$AL$8)),$AN$8-SQRT((1-AW53)*($AN$8-$AL$8)*($AN$8-$AM$8))),$AM$8)</f>
        <v>1.12698153622816</v>
      </c>
      <c r="AO53" s="0" t="n">
        <f aca="false">IFERROR(IF(AX53&lt;($AM$9-$AL$9)/($AN$9-$AL$9),$AL$9+SQRT(AX53*($AN$9-$AL$9)*($AM$9-$AL$9)),$AN$9-SQRT((1-AX53)*($AN$9-$AL$9)*($AN$9-$AM$9))),$AM$9)</f>
        <v>1.36045214592147</v>
      </c>
      <c r="AP53" s="0" t="n">
        <f aca="false">IFERROR(IF(AY53&lt;($AM$10-$AL$10)/($AN$10-$AL$10),$AL$10+SQRT(AY53*($AN$10-$AL$10)*($AM$10-$AL$10)),$AN$10-SQRT((1-AY53)*($AN$10-$AL$10)*($AN$10-$AM$10))),$AM$10)</f>
        <v>0.964441901717552</v>
      </c>
      <c r="AQ53" s="0" t="n">
        <f aca="false">IFERROR(IF(AZ53&lt;($AM$11-$AL$11)/($AN$11-$AL$11),$AL$11+SQRT(AZ53*($AN$11-$AL$11)*($AM$11-$AL$11)),$AN$11-SQRT((1-AZ53)*($AN$11-$AL$11)*($AN$11-$AM$11))),$AM$11)</f>
        <v>0.786098999192744</v>
      </c>
      <c r="AR53" s="0" t="n">
        <f aca="false">SUMPRODUCT((B24:B31&lt;=$B$6)*(C24:C31*AM53+D24:D31*AO53*$B$8*AQ53)/(1+AL53/100)^B24:B31)+C32*AM53*AP53/(1+AL53/100)^$B$6</f>
        <v>15308251.5181785</v>
      </c>
      <c r="AS53" s="0" t="n">
        <f aca="false">SUMPRODUCT((K24:K26&lt;=$B$6)*(L24:L26*AN53+M24:M26*AO53*$B$8*AQ53)/(1+AL53/100)^K24:K26)+L27*AN53*AP53/(1+AL53/100)^$B$6</f>
        <v>16210126.5366544</v>
      </c>
      <c r="AT53" s="0" t="n">
        <f aca="false">AS53-AR53</f>
        <v>901875.01847587</v>
      </c>
      <c r="AU53" s="0" t="n">
        <f aca="true">RAND()</f>
        <v>0.090171440170039</v>
      </c>
      <c r="AV53" s="0" t="n">
        <f aca="true">RAND()</f>
        <v>0.758921416776894</v>
      </c>
      <c r="AW53" s="0" t="n">
        <f aca="true">RAND()</f>
        <v>0.865479622855251</v>
      </c>
      <c r="AX53" s="0" t="n">
        <f aca="true">RAND()</f>
        <v>0.727319028229028</v>
      </c>
      <c r="AY53" s="0" t="n">
        <f aca="true">RAND()</f>
        <v>0.862825120284065</v>
      </c>
      <c r="AZ53" s="0" t="n">
        <f aca="true">RAND()</f>
        <v>0.813250456545528</v>
      </c>
    </row>
    <row r="54" customFormat="false" ht="17.35" hidden="false" customHeight="false" outlineLevel="0" collapsed="false">
      <c r="A54" s="4" t="s">
        <v>120</v>
      </c>
      <c r="AK54" s="0" t="n">
        <v>41</v>
      </c>
      <c r="AL54" s="17" t="n">
        <f aca="false">IFERROR(IF(AU54&lt;($AM$6-$AL$6)/($AN$6-$AL$6),$AL$6+SQRT(AU54*($AN$6-$AL$6)*($AM$6-$AL$6)),$AN$6-SQRT((1-AU54)*($AN$6-$AL$6)*($AN$6-$AM$6))),$AM$6)</f>
        <v>2.1703743735634</v>
      </c>
      <c r="AM54" s="17" t="n">
        <f aca="false">IFERROR(IF(AV54&lt;($AM$7-$AL$7)/($AN$7-$AL$7),$AL$7+SQRT(AV54*($AN$7-$AL$7)*($AM$7-$AL$7)),$AN$7-SQRT((1-AV54)*($AN$7-$AL$7)*($AN$7-$AM$7))),$AM$7)</f>
        <v>0.97192302162613</v>
      </c>
      <c r="AN54" s="17" t="n">
        <f aca="false">IFERROR(IF(AW54&lt;($AM$8-$AL$8)/($AN$8-$AL$8),$AL$8+SQRT(AW54*($AN$8-$AL$8)*($AM$8-$AL$8)),$AN$8-SQRT((1-AW54)*($AN$8-$AL$8)*($AN$8-$AM$8))),$AM$8)</f>
        <v>1.00167406350871</v>
      </c>
      <c r="AO54" s="17" t="n">
        <f aca="false">IFERROR(IF(AX54&lt;($AM$9-$AL$9)/($AN$9-$AL$9),$AL$9+SQRT(AX54*($AN$9-$AL$9)*($AM$9-$AL$9)),$AN$9-SQRT((1-AX54)*($AN$9-$AL$9)*($AN$9-$AM$9))),$AM$9)</f>
        <v>1.14343473715133</v>
      </c>
      <c r="AP54" s="17" t="n">
        <f aca="false">IFERROR(IF(AY54&lt;($AM$10-$AL$10)/($AN$10-$AL$10),$AL$10+SQRT(AY54*($AN$10-$AL$10)*($AM$10-$AL$10)),$AN$10-SQRT((1-AY54)*($AN$10-$AL$10)*($AN$10-$AM$10))),$AM$10)</f>
        <v>0.783784126854043</v>
      </c>
      <c r="AQ54" s="17" t="n">
        <f aca="false">IFERROR(IF(AZ54&lt;($AM$11-$AL$11)/($AN$11-$AL$11),$AL$11+SQRT(AZ54*($AN$11-$AL$11)*($AM$11-$AL$11)),$AN$11-SQRT((1-AZ54)*($AN$11-$AL$11)*($AN$11-$AM$11))),$AM$11)</f>
        <v>0.529672228507494</v>
      </c>
      <c r="AR54" s="17" t="n">
        <f aca="false">SUMPRODUCT((B24:B31&lt;=$B$6)*(C24:C31*AM54+D24:D31*AO54*$B$8*AQ54)/(1+AL54/100)^B24:B31)+C32*AM54*AP54/(1+AL54/100)^$B$6</f>
        <v>14063194.2981953</v>
      </c>
      <c r="AS54" s="17" t="n">
        <f aca="false">SUMPRODUCT((K24:K26&lt;=$B$6)*(L24:L26*AN54+M24:M26*AO54*$B$8*AQ54)/(1+AL54/100)^K24:K26)+L27*AN54*AP54/(1+AL54/100)^$B$6</f>
        <v>14555489.6022705</v>
      </c>
      <c r="AT54" s="17" t="n">
        <f aca="false">AS54-AR54</f>
        <v>492295.304075222</v>
      </c>
      <c r="AU54" s="17" t="n">
        <f aca="true">RAND()</f>
        <v>0.00580548543342386</v>
      </c>
      <c r="AV54" s="17" t="n">
        <f aca="true">RAND()</f>
        <v>0.328416948500653</v>
      </c>
      <c r="AW54" s="17" t="n">
        <f aca="true">RAND()</f>
        <v>0.451859815695343</v>
      </c>
      <c r="AX54" s="17" t="n">
        <f aca="true">RAND()</f>
        <v>0.510863966987324</v>
      </c>
      <c r="AY54" s="17" t="n">
        <f aca="true">RAND()</f>
        <v>0.322133722617246</v>
      </c>
      <c r="AZ54" s="17" t="n">
        <f aca="true">RAND()</f>
        <v>0.215303398153463</v>
      </c>
    </row>
    <row r="55" customFormat="false" ht="15" hidden="false" customHeight="false" outlineLevel="0" collapsed="false">
      <c r="A55" s="6" t="s">
        <v>121</v>
      </c>
      <c r="B55" s="6" t="s">
        <v>122</v>
      </c>
      <c r="C55" s="6" t="s">
        <v>123</v>
      </c>
      <c r="D55" s="6" t="s">
        <v>124</v>
      </c>
      <c r="AK55" s="0" t="n">
        <v>42</v>
      </c>
      <c r="AL55" s="17" t="n">
        <f aca="false">IFERROR(IF(AU55&lt;($AM$6-$AL$6)/($AN$6-$AL$6),$AL$6+SQRT(AU55*($AN$6-$AL$6)*($AM$6-$AL$6)),$AN$6-SQRT((1-AU55)*($AN$6-$AL$6)*($AN$6-$AM$6))),$AM$6)</f>
        <v>4.67692002354418</v>
      </c>
      <c r="AM55" s="17" t="n">
        <f aca="false">IFERROR(IF(AV55&lt;($AM$7-$AL$7)/($AN$7-$AL$7),$AL$7+SQRT(AV55*($AN$7-$AL$7)*($AM$7-$AL$7)),$AN$7-SQRT((1-AV55)*($AN$7-$AL$7)*($AN$7-$AM$7))),$AM$7)</f>
        <v>0.937322916176196</v>
      </c>
      <c r="AN55" s="17" t="n">
        <f aca="false">IFERROR(IF(AW55&lt;($AM$8-$AL$8)/($AN$8-$AL$8),$AL$8+SQRT(AW55*($AN$8-$AL$8)*($AM$8-$AL$8)),$AN$8-SQRT((1-AW55)*($AN$8-$AL$8)*($AN$8-$AM$8))),$AM$8)</f>
        <v>1.10398065005916</v>
      </c>
      <c r="AO55" s="17" t="n">
        <f aca="false">IFERROR(IF(AX55&lt;($AM$9-$AL$9)/($AN$9-$AL$9),$AL$9+SQRT(AX55*($AN$9-$AL$9)*($AM$9-$AL$9)),$AN$9-SQRT((1-AX55)*($AN$9-$AL$9)*($AN$9-$AM$9))),$AM$9)</f>
        <v>1.55545024877525</v>
      </c>
      <c r="AP55" s="17" t="n">
        <f aca="false">IFERROR(IF(AY55&lt;($AM$10-$AL$10)/($AN$10-$AL$10),$AL$10+SQRT(AY55*($AN$10-$AL$10)*($AM$10-$AL$10)),$AN$10-SQRT((1-AY55)*($AN$10-$AL$10)*($AN$10-$AM$10))),$AM$10)</f>
        <v>0.895622593418423</v>
      </c>
      <c r="AQ55" s="17" t="n">
        <f aca="false">IFERROR(IF(AZ55&lt;($AM$11-$AL$11)/($AN$11-$AL$11),$AL$11+SQRT(AZ55*($AN$11-$AL$11)*($AM$11-$AL$11)),$AN$11-SQRT((1-AZ55)*($AN$11-$AL$11)*($AN$11-$AM$11))),$AM$11)</f>
        <v>0.693211563471034</v>
      </c>
      <c r="AR55" s="17" t="n">
        <f aca="false">SUMPRODUCT((B24:B31&lt;=$B$6)*(C24:C31*AM55+D24:D31*AO55*$B$8*AQ55)/(1+AL55/100)^B24:B31)+C32*AM55*AP55/(1+AL55/100)^$B$6</f>
        <v>12033618.2690834</v>
      </c>
      <c r="AS55" s="17" t="n">
        <f aca="false">SUMPRODUCT((K24:K26&lt;=$B$6)*(L24:L26*AN55+M24:M26*AO55*$B$8*AQ55)/(1+AL55/100)^K24:K26)+L27*AN55*AP55/(1+AL55/100)^$B$6</f>
        <v>16526099.5710333</v>
      </c>
      <c r="AT55" s="17" t="n">
        <f aca="false">AS55-AR55</f>
        <v>4492481.30194986</v>
      </c>
      <c r="AU55" s="17" t="n">
        <f aca="true">RAND()</f>
        <v>0.730164971149502</v>
      </c>
      <c r="AV55" s="17" t="n">
        <f aca="true">RAND()</f>
        <v>0.209528703412606</v>
      </c>
      <c r="AW55" s="17" t="n">
        <f aca="true">RAND()</f>
        <v>0.810474217269827</v>
      </c>
      <c r="AX55" s="17" t="n">
        <f aca="true">RAND()</f>
        <v>0.868250345790674</v>
      </c>
      <c r="AY55" s="17" t="n">
        <f aca="true">RAND()</f>
        <v>0.626068945692476</v>
      </c>
      <c r="AZ55" s="17" t="n">
        <f aca="true">RAND()</f>
        <v>0.615840225355561</v>
      </c>
    </row>
    <row r="56" customFormat="false" ht="15" hidden="false" customHeight="false" outlineLevel="0" collapsed="false">
      <c r="A56" s="24" t="s">
        <v>36</v>
      </c>
      <c r="B56" s="31" t="n">
        <f aca="false">IFERROR(IF(-(((SUMPRODUCT((K24:K26&lt;=$B$6)*N24:N26/(1+$B$5/100)^K24:K26)+P27))-((SUMPRODUCT((B24:B31&lt;=$B$6)*E24:E31/(1+$B$5/100)^B24:B31)+G32)))/((SUMPRODUCT((K24:K26&lt;=$B$6)*M24:M26*$B$10*$B$9/(1+$B$5/100)^K24:K26))-(SUMPRODUCT((B24:B31&lt;=$B$6)*D24:D31*$B$10*$B$9/(1+$B$5/100)^B24:B31)))&lt;=0,"none (no positive value ties them)",-(((SUMPRODUCT((K24:K26&lt;=$B$6)*N24:N26/(1+$B$5/100)^K24:K26)+P27))-((SUMPRODUCT((B24:B31&lt;=$B$6)*E24:E31/(1+$B$5/100)^B24:B31)+G32)))/((SUMPRODUCT((K24:K26&lt;=$B$6)*M24:M26*$B$10*$B$9/(1+$B$5/100)^K24:K26))-(SUMPRODUCT((B24:B31&lt;=$B$6)*D24:D31*$B$10*$B$9/(1+$B$5/100)^B24:B31)))),"n/a")</f>
        <v>23041.4539683668</v>
      </c>
      <c r="C56" s="31" t="n">
        <f aca="false">$B$8</f>
        <v>4344.12</v>
      </c>
      <c r="D56" s="5" t="s">
        <v>125</v>
      </c>
      <c r="AK56" s="0" t="n">
        <v>43</v>
      </c>
      <c r="AL56" s="17" t="n">
        <f aca="false">IFERROR(IF(AU56&lt;($AM$6-$AL$6)/($AN$6-$AL$6),$AL$6+SQRT(AU56*($AN$6-$AL$6)*($AM$6-$AL$6)),$AN$6-SQRT((1-AU56)*($AN$6-$AL$6)*($AN$6-$AM$6))),$AM$6)</f>
        <v>3.97796551842787</v>
      </c>
      <c r="AM56" s="17" t="n">
        <f aca="false">IFERROR(IF(AV56&lt;($AM$7-$AL$7)/($AN$7-$AL$7),$AL$7+SQRT(AV56*($AN$7-$AL$7)*($AM$7-$AL$7)),$AN$7-SQRT((1-AV56)*($AN$7-$AL$7)*($AN$7-$AM$7))),$AM$7)</f>
        <v>1.03473329286037</v>
      </c>
      <c r="AN56" s="17" t="n">
        <f aca="false">IFERROR(IF(AW56&lt;($AM$8-$AL$8)/($AN$8-$AL$8),$AL$8+SQRT(AW56*($AN$8-$AL$8)*($AM$8-$AL$8)),$AN$8-SQRT((1-AW56)*($AN$8-$AL$8)*($AN$8-$AM$8))),$AM$8)</f>
        <v>1.12794080114145</v>
      </c>
      <c r="AO56" s="17" t="n">
        <f aca="false">IFERROR(IF(AX56&lt;($AM$9-$AL$9)/($AN$9-$AL$9),$AL$9+SQRT(AX56*($AN$9-$AL$9)*($AM$9-$AL$9)),$AN$9-SQRT((1-AX56)*($AN$9-$AL$9)*($AN$9-$AM$9))),$AM$9)</f>
        <v>0.861440954789738</v>
      </c>
      <c r="AP56" s="17" t="n">
        <f aca="false">IFERROR(IF(AY56&lt;($AM$10-$AL$10)/($AN$10-$AL$10),$AL$10+SQRT(AY56*($AN$10-$AL$10)*($AM$10-$AL$10)),$AN$10-SQRT((1-AY56)*($AN$10-$AL$10)*($AN$10-$AM$10))),$AM$10)</f>
        <v>0.849681170324685</v>
      </c>
      <c r="AQ56" s="17" t="n">
        <f aca="false">IFERROR(IF(AZ56&lt;($AM$11-$AL$11)/($AN$11-$AL$11),$AL$11+SQRT(AZ56*($AN$11-$AL$11)*($AM$11-$AL$11)),$AN$11-SQRT((1-AZ56)*($AN$11-$AL$11)*($AN$11-$AM$11))),$AM$11)</f>
        <v>0.854260209696571</v>
      </c>
      <c r="AR56" s="17" t="n">
        <f aca="false">SUMPRODUCT((B24:B31&lt;=$B$6)*(C24:C31*AM56+D24:D31*AO56*$B$8*AQ56)/(1+AL56/100)^B24:B31)+C32*AM56*AP56/(1+AL56/100)^$B$6</f>
        <v>13628124.0476988</v>
      </c>
      <c r="AS56" s="17" t="n">
        <f aca="false">SUMPRODUCT((K24:K26&lt;=$B$6)*(L24:L26*AN56+M24:M26*AO56*$B$8*AQ56)/(1+AL56/100)^K24:K26)+L27*AN56*AP56/(1+AL56/100)^$B$6</f>
        <v>16782749.9468647</v>
      </c>
      <c r="AT56" s="17" t="n">
        <f aca="false">AS56-AR56</f>
        <v>3154625.89916595</v>
      </c>
      <c r="AU56" s="17" t="n">
        <f aca="true">RAND()</f>
        <v>0.543365379609452</v>
      </c>
      <c r="AV56" s="17" t="n">
        <f aca="true">RAND()</f>
        <v>0.588091064864526</v>
      </c>
      <c r="AW56" s="17" t="n">
        <f aca="true">RAND()</f>
        <v>0.867569350880087</v>
      </c>
      <c r="AX56" s="17" t="n">
        <f aca="true">RAND()</f>
        <v>0.174186085065756</v>
      </c>
      <c r="AY56" s="17" t="n">
        <f aca="true">RAND()</f>
        <v>0.489107683518565</v>
      </c>
      <c r="AZ56" s="17" t="n">
        <f aca="true">RAND()</f>
        <v>0.913305769478827</v>
      </c>
    </row>
    <row r="57" customFormat="false" ht="15" hidden="false" customHeight="false" outlineLevel="0" collapsed="false">
      <c r="A57" s="24" t="s">
        <v>38</v>
      </c>
      <c r="B57" s="32" t="n">
        <f aca="false">IFERROR((G33-SUMPRODUCT((K24:K26&lt;=$B$6)*O24:O26/(1+$B$5/100)^K24:K26))/(((SUMPRODUCT((K24:K26&lt;=$B$6)*N24:N26/(1+$B$5/100)^K24:K26)+P27))/$B$12),"n/a")</f>
        <v>0.959251704961782</v>
      </c>
      <c r="C57" s="32" t="n">
        <f aca="false">$B$12</f>
        <v>1</v>
      </c>
      <c r="D57" s="5" t="s">
        <v>126</v>
      </c>
      <c r="AK57" s="0" t="n">
        <v>44</v>
      </c>
      <c r="AL57" s="17" t="n">
        <f aca="false">IFERROR(IF(AU57&lt;($AM$6-$AL$6)/($AN$6-$AL$6),$AL$6+SQRT(AU57*($AN$6-$AL$6)*($AM$6-$AL$6)),$AN$6-SQRT((1-AU57)*($AN$6-$AL$6)*($AN$6-$AM$6))),$AM$6)</f>
        <v>2.88874013589922</v>
      </c>
      <c r="AM57" s="17" t="n">
        <f aca="false">IFERROR(IF(AV57&lt;($AM$7-$AL$7)/($AN$7-$AL$7),$AL$7+SQRT(AV57*($AN$7-$AL$7)*($AM$7-$AL$7)),$AN$7-SQRT((1-AV57)*($AN$7-$AL$7)*($AN$7-$AM$7))),$AM$7)</f>
        <v>1.03875525833409</v>
      </c>
      <c r="AN57" s="17" t="n">
        <f aca="false">IFERROR(IF(AW57&lt;($AM$8-$AL$8)/($AN$8-$AL$8),$AL$8+SQRT(AW57*($AN$8-$AL$8)*($AM$8-$AL$8)),$AN$8-SQRT((1-AW57)*($AN$8-$AL$8)*($AN$8-$AM$8))),$AM$8)</f>
        <v>0.998565761913522</v>
      </c>
      <c r="AO57" s="17" t="n">
        <f aca="false">IFERROR(IF(AX57&lt;($AM$9-$AL$9)/($AN$9-$AL$9),$AL$9+SQRT(AX57*($AN$9-$AL$9)*($AM$9-$AL$9)),$AN$9-SQRT((1-AX57)*($AN$9-$AL$9)*($AN$9-$AM$9))),$AM$9)</f>
        <v>0.839113583682677</v>
      </c>
      <c r="AP57" s="17" t="n">
        <f aca="false">IFERROR(IF(AY57&lt;($AM$10-$AL$10)/($AN$10-$AL$10),$AL$10+SQRT(AY57*($AN$10-$AL$10)*($AM$10-$AL$10)),$AN$10-SQRT((1-AY57)*($AN$10-$AL$10)*($AN$10-$AM$10))),$AM$10)</f>
        <v>0.856070032412435</v>
      </c>
      <c r="AQ57" s="17" t="n">
        <f aca="false">IFERROR(IF(AZ57&lt;($AM$11-$AL$11)/($AN$11-$AL$11),$AL$11+SQRT(AZ57*($AN$11-$AL$11)*($AM$11-$AL$11)),$AN$11-SQRT((1-AZ57)*($AN$11-$AL$11)*($AN$11-$AM$11))),$AM$11)</f>
        <v>0.471751474370185</v>
      </c>
      <c r="AR57" s="17" t="n">
        <f aca="false">SUMPRODUCT((B24:B31&lt;=$B$6)*(C24:C31*AM57+D24:D31*AO57*$B$8*AQ57)/(1+AL57/100)^B24:B31)+C32*AM57*AP57/(1+AL57/100)^$B$6</f>
        <v>14369984.5486756</v>
      </c>
      <c r="AS57" s="17" t="n">
        <f aca="false">SUMPRODUCT((K24:K26&lt;=$B$6)*(L24:L26*AN57+M24:M26*AO57*$B$8*AQ57)/(1+AL57/100)^K24:K26)+L27*AN57*AP57/(1+AL57/100)^$B$6</f>
        <v>14576846.143622</v>
      </c>
      <c r="AT57" s="17" t="n">
        <f aca="false">AS57-AR57</f>
        <v>206861.594946444</v>
      </c>
      <c r="AU57" s="17" t="n">
        <f aca="true">RAND()</f>
        <v>0.157971805831633</v>
      </c>
      <c r="AV57" s="17" t="n">
        <f aca="true">RAND()</f>
        <v>0.603339192164481</v>
      </c>
      <c r="AW57" s="17" t="n">
        <f aca="true">RAND()</f>
        <v>0.438092908936638</v>
      </c>
      <c r="AX57" s="17" t="n">
        <f aca="true">RAND()</f>
        <v>0.153330696850811</v>
      </c>
      <c r="AY57" s="17" t="n">
        <f aca="true">RAND()</f>
        <v>0.50714347192877</v>
      </c>
      <c r="AZ57" s="17" t="n">
        <f aca="true">RAND()</f>
        <v>0.120402322238091</v>
      </c>
    </row>
    <row r="58" customFormat="false" ht="15" hidden="false" customHeight="false" outlineLevel="0" collapsed="false">
      <c r="A58" s="24" t="s">
        <v>34</v>
      </c>
      <c r="B58" s="32" t="n">
        <f aca="false">IFERROR((P28-SUMPRODUCT((B24:B31&lt;=$B$6)*F24:F31/(1+$B$5/100)^B24:B31))/(((SUMPRODUCT((B24:B31&lt;=$B$6)*E24:E31/(1+$B$5/100)^B24:B31)+G32))/$B$11),"n/a")</f>
        <v>1.04290268391917</v>
      </c>
      <c r="C58" s="32" t="n">
        <f aca="false">$B$11</f>
        <v>1</v>
      </c>
      <c r="D58" s="5" t="s">
        <v>127</v>
      </c>
      <c r="AK58" s="0" t="n">
        <v>45</v>
      </c>
      <c r="AL58" s="17" t="n">
        <f aca="false">IFERROR(IF(AU58&lt;($AM$6-$AL$6)/($AN$6-$AL$6),$AL$6+SQRT(AU58*($AN$6-$AL$6)*($AM$6-$AL$6)),$AN$6-SQRT((1-AU58)*($AN$6-$AL$6)*($AN$6-$AM$6))),$AM$6)</f>
        <v>3.2907204477527</v>
      </c>
      <c r="AM58" s="17" t="n">
        <f aca="false">IFERROR(IF(AV58&lt;($AM$7-$AL$7)/($AN$7-$AL$7),$AL$7+SQRT(AV58*($AN$7-$AL$7)*($AM$7-$AL$7)),$AN$7-SQRT((1-AV58)*($AN$7-$AL$7)*($AN$7-$AM$7))),$AM$7)</f>
        <v>0.877398849808732</v>
      </c>
      <c r="AN58" s="17" t="n">
        <f aca="false">IFERROR(IF(AW58&lt;($AM$8-$AL$8)/($AN$8-$AL$8),$AL$8+SQRT(AW58*($AN$8-$AL$8)*($AM$8-$AL$8)),$AN$8-SQRT((1-AW58)*($AN$8-$AL$8)*($AN$8-$AM$8))),$AM$8)</f>
        <v>0.832723878645582</v>
      </c>
      <c r="AO58" s="17" t="n">
        <f aca="false">IFERROR(IF(AX58&lt;($AM$9-$AL$9)/($AN$9-$AL$9),$AL$9+SQRT(AX58*($AN$9-$AL$9)*($AM$9-$AL$9)),$AN$9-SQRT((1-AX58)*($AN$9-$AL$9)*($AN$9-$AM$9))),$AM$9)</f>
        <v>1.58360005830373</v>
      </c>
      <c r="AP58" s="17" t="n">
        <f aca="false">IFERROR(IF(AY58&lt;($AM$10-$AL$10)/($AN$10-$AL$10),$AL$10+SQRT(AY58*($AN$10-$AL$10)*($AM$10-$AL$10)),$AN$10-SQRT((1-AY58)*($AN$10-$AL$10)*($AN$10-$AM$10))),$AM$10)</f>
        <v>0.998609497505201</v>
      </c>
      <c r="AQ58" s="17" t="n">
        <f aca="false">IFERROR(IF(AZ58&lt;($AM$11-$AL$11)/($AN$11-$AL$11),$AL$11+SQRT(AZ58*($AN$11-$AL$11)*($AM$11-$AL$11)),$AN$11-SQRT((1-AZ58)*($AN$11-$AL$11)*($AN$11-$AM$11))),$AM$11)</f>
        <v>0.721573936540495</v>
      </c>
      <c r="AR58" s="17" t="n">
        <f aca="false">SUMPRODUCT((B24:B31&lt;=$B$6)*(C24:C31*AM58+D24:D31*AO58*$B$8*AQ58)/(1+AL58/100)^B24:B31)+C32*AM58*AP58/(1+AL58/100)^$B$6</f>
        <v>12026240.6466321</v>
      </c>
      <c r="AS58" s="17" t="n">
        <f aca="false">SUMPRODUCT((K24:K26&lt;=$B$6)*(L24:L26*AN58+M24:M26*AO58*$B$8*AQ58)/(1+AL58/100)^K24:K26)+L27*AN58*AP58/(1+AL58/100)^$B$6</f>
        <v>12121889.1270057</v>
      </c>
      <c r="AT58" s="17" t="n">
        <f aca="false">AS58-AR58</f>
        <v>95648.4803736452</v>
      </c>
      <c r="AU58" s="17" t="n">
        <f aca="true">RAND()</f>
        <v>0.312062260164004</v>
      </c>
      <c r="AV58" s="17" t="n">
        <f aca="true">RAND()</f>
        <v>0.0665620216857174</v>
      </c>
      <c r="AW58" s="17" t="n">
        <f aca="true">RAND()</f>
        <v>0.0118983581512306</v>
      </c>
      <c r="AX58" s="17" t="n">
        <f aca="true">RAND()</f>
        <v>0.884407392370229</v>
      </c>
      <c r="AY58" s="17" t="n">
        <f aca="true">RAND()</f>
        <v>0.994445724009555</v>
      </c>
      <c r="AZ58" s="17" t="n">
        <f aca="true">RAND()</f>
        <v>0.683587457903852</v>
      </c>
    </row>
    <row r="59" customFormat="false" ht="15" hidden="false" customHeight="false" outlineLevel="0" collapsed="false">
      <c r="A59" s="24" t="s">
        <v>128</v>
      </c>
      <c r="B59" s="33" t="n">
        <f aca="false">IFERROR((P28-P27-G33)/(N24/(1+$B$5/100)^$B$6),"n/a")</f>
        <v>0.342042907030167</v>
      </c>
      <c r="C59" s="33" t="n">
        <f aca="false">IFERROR(-L27*$B$13/L24,0)</f>
        <v>0.25</v>
      </c>
      <c r="D59" s="5" t="s">
        <v>129</v>
      </c>
      <c r="AK59" s="0" t="n">
        <v>46</v>
      </c>
      <c r="AL59" s="17" t="n">
        <f aca="false">IFERROR(IF(AU59&lt;($AM$6-$AL$6)/($AN$6-$AL$6),$AL$6+SQRT(AU59*($AN$6-$AL$6)*($AM$6-$AL$6)),$AN$6-SQRT((1-AU59)*($AN$6-$AL$6)*($AN$6-$AM$6))),$AM$6)</f>
        <v>2.9160227767712</v>
      </c>
      <c r="AM59" s="17" t="n">
        <f aca="false">IFERROR(IF(AV59&lt;($AM$7-$AL$7)/($AN$7-$AL$7),$AL$7+SQRT(AV59*($AN$7-$AL$7)*($AM$7-$AL$7)),$AN$7-SQRT((1-AV59)*($AN$7-$AL$7)*($AN$7-$AM$7))),$AM$7)</f>
        <v>1.01731925174327</v>
      </c>
      <c r="AN59" s="17" t="n">
        <f aca="false">IFERROR(IF(AW59&lt;($AM$8-$AL$8)/($AN$8-$AL$8),$AL$8+SQRT(AW59*($AN$8-$AL$8)*($AM$8-$AL$8)),$AN$8-SQRT((1-AW59)*($AN$8-$AL$8)*($AN$8-$AM$8))),$AM$8)</f>
        <v>1.03224050716211</v>
      </c>
      <c r="AO59" s="17" t="n">
        <f aca="false">IFERROR(IF(AX59&lt;($AM$9-$AL$9)/($AN$9-$AL$9),$AL$9+SQRT(AX59*($AN$9-$AL$9)*($AM$9-$AL$9)),$AN$9-SQRT((1-AX59)*($AN$9-$AL$9)*($AN$9-$AM$9))),$AM$9)</f>
        <v>1.15703562596847</v>
      </c>
      <c r="AP59" s="17" t="n">
        <f aca="false">IFERROR(IF(AY59&lt;($AM$10-$AL$10)/($AN$10-$AL$10),$AL$10+SQRT(AY59*($AN$10-$AL$10)*($AM$10-$AL$10)),$AN$10-SQRT((1-AY59)*($AN$10-$AL$10)*($AN$10-$AM$10))),$AM$10)</f>
        <v>0.741039584010395</v>
      </c>
      <c r="AQ59" s="17" t="n">
        <f aca="false">IFERROR(IF(AZ59&lt;($AM$11-$AL$11)/($AN$11-$AL$11),$AL$11+SQRT(AZ59*($AN$11-$AL$11)*($AM$11-$AL$11)),$AN$11-SQRT((1-AZ59)*($AN$11-$AL$11)*($AN$11-$AM$11))),$AM$11)</f>
        <v>0.456781549306096</v>
      </c>
      <c r="AR59" s="17" t="n">
        <f aca="false">SUMPRODUCT((B24:B31&lt;=$B$6)*(C24:C31*AM59+D24:D31*AO59*$B$8*AQ59)/(1+AL59/100)^B24:B31)+C32*AM59*AP59/(1+AL59/100)^$B$6</f>
        <v>14102209.2441495</v>
      </c>
      <c r="AS59" s="17" t="n">
        <f aca="false">SUMPRODUCT((K24:K26&lt;=$B$6)*(L24:L26*AN59+M24:M26*AO59*$B$8*AQ59)/(1+AL59/100)^K24:K26)+L27*AN59*AP59/(1+AL59/100)^$B$6</f>
        <v>15278026.9814637</v>
      </c>
      <c r="AT59" s="17" t="n">
        <f aca="false">AS59-AR59</f>
        <v>1175817.73731421</v>
      </c>
      <c r="AU59" s="17" t="n">
        <f aca="true">RAND()</f>
        <v>0.167819545512723</v>
      </c>
      <c r="AV59" s="17" t="n">
        <f aca="true">RAND()</f>
        <v>0.518752616806102</v>
      </c>
      <c r="AW59" s="17" t="n">
        <f aca="true">RAND()</f>
        <v>0.578496029146531</v>
      </c>
      <c r="AX59" s="17" t="n">
        <f aca="true">RAND()</f>
        <v>0.526274042742416</v>
      </c>
      <c r="AY59" s="17" t="n">
        <f aca="true">RAND()</f>
        <v>0.232400324239616</v>
      </c>
      <c r="AZ59" s="17" t="n">
        <f aca="true">RAND()</f>
        <v>0.100328384501305</v>
      </c>
    </row>
    <row r="60" customFormat="false" ht="15" hidden="false" customHeight="false" outlineLevel="0" collapsed="false">
      <c r="A60" s="7" t="s">
        <v>23</v>
      </c>
      <c r="B60" s="34" t="n">
        <f aca="false">IFERROR(INDEX($A$65:$A$89,MATCH(TRUE(),INDEX($E$65:$E$89&lt;&gt;$E$65,0),0)),"none in 2-8%")</f>
        <v>2.5</v>
      </c>
      <c r="C60" s="34" t="n">
        <f aca="false">$B$5</f>
        <v>3</v>
      </c>
      <c r="D60" s="5" t="s">
        <v>130</v>
      </c>
      <c r="AK60" s="0" t="n">
        <v>47</v>
      </c>
      <c r="AL60" s="17" t="n">
        <f aca="false">IFERROR(IF(AU60&lt;($AM$6-$AL$6)/($AN$6-$AL$6),$AL$6+SQRT(AU60*($AN$6-$AL$6)*($AM$6-$AL$6)),$AN$6-SQRT((1-AU60)*($AN$6-$AL$6)*($AN$6-$AM$6))),$AM$6)</f>
        <v>4.89891386870153</v>
      </c>
      <c r="AM60" s="17" t="n">
        <f aca="false">IFERROR(IF(AV60&lt;($AM$7-$AL$7)/($AN$7-$AL$7),$AL$7+SQRT(AV60*($AN$7-$AL$7)*($AM$7-$AL$7)),$AN$7-SQRT((1-AV60)*($AN$7-$AL$7)*($AN$7-$AM$7))),$AM$7)</f>
        <v>1.00716077271569</v>
      </c>
      <c r="AN60" s="17" t="n">
        <f aca="false">IFERROR(IF(AW60&lt;($AM$8-$AL$8)/($AN$8-$AL$8),$AL$8+SQRT(AW60*($AN$8-$AL$8)*($AM$8-$AL$8)),$AN$8-SQRT((1-AW60)*($AN$8-$AL$8)*($AN$8-$AM$8))),$AM$8)</f>
        <v>1.11085911852637</v>
      </c>
      <c r="AO60" s="17" t="n">
        <f aca="false">IFERROR(IF(AX60&lt;($AM$9-$AL$9)/($AN$9-$AL$9),$AL$9+SQRT(AX60*($AN$9-$AL$9)*($AM$9-$AL$9)),$AN$9-SQRT((1-AX60)*($AN$9-$AL$9)*($AN$9-$AM$9))),$AM$9)</f>
        <v>1.70938374486113</v>
      </c>
      <c r="AP60" s="17" t="n">
        <f aca="false">IFERROR(IF(AY60&lt;($AM$10-$AL$10)/($AN$10-$AL$10),$AL$10+SQRT(AY60*($AN$10-$AL$10)*($AM$10-$AL$10)),$AN$10-SQRT((1-AY60)*($AN$10-$AL$10)*($AN$10-$AM$10))),$AM$10)</f>
        <v>0.91872175947139</v>
      </c>
      <c r="AQ60" s="17" t="n">
        <f aca="false">IFERROR(IF(AZ60&lt;($AM$11-$AL$11)/($AN$11-$AL$11),$AL$11+SQRT(AZ60*($AN$11-$AL$11)*($AM$11-$AL$11)),$AN$11-SQRT((1-AZ60)*($AN$11-$AL$11)*($AN$11-$AM$11))),$AM$11)</f>
        <v>0.574161797931791</v>
      </c>
      <c r="AR60" s="17" t="n">
        <f aca="false">SUMPRODUCT((B24:B31&lt;=$B$6)*(C24:C31*AM60+D24:D31*AO60*$B$8*AQ60)/(1+AL60/100)^B24:B31)+C32*AM60*AP60/(1+AL60/100)^$B$6</f>
        <v>12781915.4009691</v>
      </c>
      <c r="AS60" s="17" t="n">
        <f aca="false">SUMPRODUCT((K24:K26&lt;=$B$6)*(L24:L26*AN60+M24:M26*AO60*$B$8*AQ60)/(1+AL60/100)^K24:K26)+L27*AN60*AP60/(1+AL60/100)^$B$6</f>
        <v>16639830.9237741</v>
      </c>
      <c r="AT60" s="17" t="n">
        <f aca="false">AS60-AR60</f>
        <v>3857915.52280501</v>
      </c>
      <c r="AU60" s="17" t="n">
        <f aca="true">RAND()</f>
        <v>0.779271853443261</v>
      </c>
      <c r="AV60" s="17" t="n">
        <f aca="true">RAND()</f>
        <v>0.475814308372955</v>
      </c>
      <c r="AW60" s="17" t="n">
        <f aca="true">RAND()</f>
        <v>0.827909467579911</v>
      </c>
      <c r="AX60" s="17" t="n">
        <f aca="true">RAND()</f>
        <v>0.943694794832705</v>
      </c>
      <c r="AY60" s="17" t="n">
        <f aca="true">RAND()</f>
        <v>0.701311647419266</v>
      </c>
      <c r="AZ60" s="17" t="n">
        <f aca="true">RAND()</f>
        <v>0.306794658959967</v>
      </c>
    </row>
    <row r="61" customFormat="false" ht="15" hidden="false" customHeight="false" outlineLevel="0" collapsed="false">
      <c r="AK61" s="0" t="n">
        <v>48</v>
      </c>
      <c r="AL61" s="0" t="n">
        <f aca="false">IFERROR(IF(AU61&lt;($AM$6-$AL$6)/($AN$6-$AL$6),$AL$6+SQRT(AU61*($AN$6-$AL$6)*($AM$6-$AL$6)),$AN$6-SQRT((1-AU61)*($AN$6-$AL$6)*($AN$6-$AM$6))),$AM$6)</f>
        <v>3.34200009980185</v>
      </c>
      <c r="AM61" s="0" t="n">
        <f aca="false">IFERROR(IF(AV61&lt;($AM$7-$AL$7)/($AN$7-$AL$7),$AL$7+SQRT(AV61*($AN$7-$AL$7)*($AM$7-$AL$7)),$AN$7-SQRT((1-AV61)*($AN$7-$AL$7)*($AN$7-$AM$7))),$AM$7)</f>
        <v>1.1031761853567</v>
      </c>
      <c r="AN61" s="0" t="n">
        <f aca="false">IFERROR(IF(AW61&lt;($AM$8-$AL$8)/($AN$8-$AL$8),$AL$8+SQRT(AW61*($AN$8-$AL$8)*($AM$8-$AL$8)),$AN$8-SQRT((1-AW61)*($AN$8-$AL$8)*($AN$8-$AM$8))),$AM$8)</f>
        <v>0.949706262541286</v>
      </c>
      <c r="AO61" s="0" t="n">
        <f aca="false">IFERROR(IF(AX61&lt;($AM$9-$AL$9)/($AN$9-$AL$9),$AL$9+SQRT(AX61*($AN$9-$AL$9)*($AM$9-$AL$9)),$AN$9-SQRT((1-AX61)*($AN$9-$AL$9)*($AN$9-$AM$9))),$AM$9)</f>
        <v>0.71631753092766</v>
      </c>
      <c r="AP61" s="0" t="n">
        <f aca="false">IFERROR(IF(AY61&lt;($AM$10-$AL$10)/($AN$10-$AL$10),$AL$10+SQRT(AY61*($AN$10-$AL$10)*($AM$10-$AL$10)),$AN$10-SQRT((1-AY61)*($AN$10-$AL$10)*($AN$10-$AM$10))),$AM$10)</f>
        <v>0.72868591245109</v>
      </c>
      <c r="AQ61" s="0" t="n">
        <f aca="false">IFERROR(IF(AZ61&lt;($AM$11-$AL$11)/($AN$11-$AL$11),$AL$11+SQRT(AZ61*($AN$11-$AL$11)*($AM$11-$AL$11)),$AN$11-SQRT((1-AZ61)*($AN$11-$AL$11)*($AN$11-$AM$11))),$AM$11)</f>
        <v>0.730420764456297</v>
      </c>
      <c r="AR61" s="0" t="n">
        <f aca="false">SUMPRODUCT((B24:B31&lt;=$B$6)*(C24:C31*AM61+D24:D31*AO61*$B$8*AQ61)/(1+AL61/100)^B24:B31)+C32*AM61*AP61/(1+AL61/100)^$B$6</f>
        <v>14951079.2225876</v>
      </c>
      <c r="AS61" s="0" t="n">
        <f aca="false">SUMPRODUCT((K24:K26&lt;=$B$6)*(L24:L26*AN61+M24:M26*AO61*$B$8*AQ61)/(1+AL61/100)^K24:K26)+L27*AN61*AP61/(1+AL61/100)^$B$6</f>
        <v>14160409.8268488</v>
      </c>
      <c r="AT61" s="0" t="n">
        <f aca="false">AS61-AR61</f>
        <v>-790669.395738747</v>
      </c>
      <c r="AU61" s="0" t="n">
        <f aca="true">RAND()</f>
        <v>0.330951836507516</v>
      </c>
      <c r="AV61" s="0" t="n">
        <f aca="true">RAND()</f>
        <v>0.808380155143032</v>
      </c>
      <c r="AW61" s="0" t="n">
        <f aca="true">RAND()</f>
        <v>0.249021833823116</v>
      </c>
      <c r="AX61" s="0" t="n">
        <f aca="true">RAND()</f>
        <v>0.0623910322488523</v>
      </c>
      <c r="AY61" s="0" t="n">
        <f aca="true">RAND()</f>
        <v>0.20918898621435</v>
      </c>
      <c r="AZ61" s="0" t="n">
        <f aca="true">RAND()</f>
        <v>0.703375656178257</v>
      </c>
    </row>
    <row r="62" customFormat="false" ht="15" hidden="false" customHeight="false" outlineLevel="0" collapsed="false">
      <c r="AK62" s="0" t="n">
        <v>49</v>
      </c>
      <c r="AL62" s="0" t="n">
        <f aca="false">IFERROR(IF(AU62&lt;($AM$6-$AL$6)/($AN$6-$AL$6),$AL$6+SQRT(AU62*($AN$6-$AL$6)*($AM$6-$AL$6)),$AN$6-SQRT((1-AU62)*($AN$6-$AL$6)*($AN$6-$AM$6))),$AM$6)</f>
        <v>3.40514222686899</v>
      </c>
      <c r="AM62" s="0" t="n">
        <f aca="false">IFERROR(IF(AV62&lt;($AM$7-$AL$7)/($AN$7-$AL$7),$AL$7+SQRT(AV62*($AN$7-$AL$7)*($AM$7-$AL$7)),$AN$7-SQRT((1-AV62)*($AN$7-$AL$7)*($AN$7-$AM$7))),$AM$7)</f>
        <v>0.89307550074493</v>
      </c>
      <c r="AN62" s="0" t="n">
        <f aca="false">IFERROR(IF(AW62&lt;($AM$8-$AL$8)/($AN$8-$AL$8),$AL$8+SQRT(AW62*($AN$8-$AL$8)*($AM$8-$AL$8)),$AN$8-SQRT((1-AW62)*($AN$8-$AL$8)*($AN$8-$AM$8))),$AM$8)</f>
        <v>0.856151257888822</v>
      </c>
      <c r="AO62" s="0" t="n">
        <f aca="false">IFERROR(IF(AX62&lt;($AM$9-$AL$9)/($AN$9-$AL$9),$AL$9+SQRT(AX62*($AN$9-$AL$9)*($AM$9-$AL$9)),$AN$9-SQRT((1-AX62)*($AN$9-$AL$9)*($AN$9-$AM$9))),$AM$9)</f>
        <v>1.18158159450023</v>
      </c>
      <c r="AP62" s="0" t="n">
        <f aca="false">IFERROR(IF(AY62&lt;($AM$10-$AL$10)/($AN$10-$AL$10),$AL$10+SQRT(AY62*($AN$10-$AL$10)*($AM$10-$AL$10)),$AN$10-SQRT((1-AY62)*($AN$10-$AL$10)*($AN$10-$AM$10))),$AM$10)</f>
        <v>0.911950342627813</v>
      </c>
      <c r="AQ62" s="0" t="n">
        <f aca="false">IFERROR(IF(AZ62&lt;($AM$11-$AL$11)/($AN$11-$AL$11),$AL$11+SQRT(AZ62*($AN$11-$AL$11)*($AM$11-$AL$11)),$AN$11-SQRT((1-AZ62)*($AN$11-$AL$11)*($AN$11-$AM$11))),$AM$11)</f>
        <v>0.74654381227653</v>
      </c>
      <c r="AR62" s="0" t="n">
        <f aca="false">SUMPRODUCT((B24:B31&lt;=$B$6)*(C24:C31*AM62+D24:D31*AO62*$B$8*AQ62)/(1+AL62/100)^B24:B31)+C32*AM62*AP62/(1+AL62/100)^$B$6</f>
        <v>12128407.6157749</v>
      </c>
      <c r="AS62" s="0" t="n">
        <f aca="false">SUMPRODUCT((K24:K26&lt;=$B$6)*(L24:L26*AN62+M24:M26*AO62*$B$8*AQ62)/(1+AL62/100)^K24:K26)+L27*AN62*AP62/(1+AL62/100)^$B$6</f>
        <v>12578548.6874382</v>
      </c>
      <c r="AT62" s="0" t="n">
        <f aca="false">AS62-AR62</f>
        <v>450141.071663275</v>
      </c>
      <c r="AU62" s="0" t="n">
        <f aca="true">RAND()</f>
        <v>0.353849879547976</v>
      </c>
      <c r="AV62" s="0" t="n">
        <f aca="true">RAND()</f>
        <v>0.0962560982102157</v>
      </c>
      <c r="AW62" s="0" t="n">
        <f aca="true">RAND()</f>
        <v>0.0350329306944114</v>
      </c>
      <c r="AX62" s="0" t="n">
        <f aca="true">RAND()</f>
        <v>0.553460875692808</v>
      </c>
      <c r="AY62" s="0" t="n">
        <f aca="true">RAND()</f>
        <v>0.67881233916469</v>
      </c>
      <c r="AZ62" s="0" t="n">
        <f aca="true">RAND()</f>
        <v>0.737795758794633</v>
      </c>
    </row>
    <row r="63" customFormat="false" ht="17.35" hidden="false" customHeight="false" outlineLevel="0" collapsed="false">
      <c r="A63" s="4" t="s">
        <v>131</v>
      </c>
      <c r="AK63" s="0" t="n">
        <v>50</v>
      </c>
      <c r="AL63" s="17" t="n">
        <f aca="false">IFERROR(IF(AU63&lt;($AM$6-$AL$6)/($AN$6-$AL$6),$AL$6+SQRT(AU63*($AN$6-$AL$6)*($AM$6-$AL$6)),$AN$6-SQRT((1-AU63)*($AN$6-$AL$6)*($AN$6-$AM$6))),$AM$6)</f>
        <v>4.55368927741962</v>
      </c>
      <c r="AM63" s="17" t="n">
        <f aca="false">IFERROR(IF(AV63&lt;($AM$7-$AL$7)/($AN$7-$AL$7),$AL$7+SQRT(AV63*($AN$7-$AL$7)*($AM$7-$AL$7)),$AN$7-SQRT((1-AV63)*($AN$7-$AL$7)*($AN$7-$AM$7))),$AM$7)</f>
        <v>1.04789513311197</v>
      </c>
      <c r="AN63" s="17" t="n">
        <f aca="false">IFERROR(IF(AW63&lt;($AM$8-$AL$8)/($AN$8-$AL$8),$AL$8+SQRT(AW63*($AN$8-$AL$8)*($AM$8-$AL$8)),$AN$8-SQRT((1-AW63)*($AN$8-$AL$8)*($AN$8-$AM$8))),$AM$8)</f>
        <v>1.00325050871121</v>
      </c>
      <c r="AO63" s="17" t="n">
        <f aca="false">IFERROR(IF(AX63&lt;($AM$9-$AL$9)/($AN$9-$AL$9),$AL$9+SQRT(AX63*($AN$9-$AL$9)*($AM$9-$AL$9)),$AN$9-SQRT((1-AX63)*($AN$9-$AL$9)*($AN$9-$AM$9))),$AM$9)</f>
        <v>0.957922129318449</v>
      </c>
      <c r="AP63" s="17" t="n">
        <f aca="false">IFERROR(IF(AY63&lt;($AM$10-$AL$10)/($AN$10-$AL$10),$AL$10+SQRT(AY63*($AN$10-$AL$10)*($AM$10-$AL$10)),$AN$10-SQRT((1-AY63)*($AN$10-$AL$10)*($AN$10-$AM$10))),$AM$10)</f>
        <v>0.860449504172644</v>
      </c>
      <c r="AQ63" s="17" t="n">
        <f aca="false">IFERROR(IF(AZ63&lt;($AM$11-$AL$11)/($AN$11-$AL$11),$AL$11+SQRT(AZ63*($AN$11-$AL$11)*($AM$11-$AL$11)),$AN$11-SQRT((1-AZ63)*($AN$11-$AL$11)*($AN$11-$AM$11))),$AM$11)</f>
        <v>0.600177396366771</v>
      </c>
      <c r="AR63" s="17" t="n">
        <f aca="false">SUMPRODUCT((B24:B31&lt;=$B$6)*(C24:C31*AM63+D24:D31*AO63*$B$8*AQ63)/(1+AL63/100)^B24:B31)+C32*AM63*AP63/(1+AL63/100)^$B$6</f>
        <v>13425674.533675</v>
      </c>
      <c r="AS63" s="17" t="n">
        <f aca="false">SUMPRODUCT((K24:K26&lt;=$B$6)*(L24:L26*AN63+M24:M26*AO63*$B$8*AQ63)/(1+AL63/100)^K24:K26)+L27*AN63*AP63/(1+AL63/100)^$B$6</f>
        <v>15014564.1188593</v>
      </c>
      <c r="AT63" s="17" t="n">
        <f aca="false">AS63-AR63</f>
        <v>1588889.58518425</v>
      </c>
      <c r="AU63" s="17" t="n">
        <f aca="true">RAND()</f>
        <v>0.700778192429412</v>
      </c>
      <c r="AV63" s="17" t="n">
        <f aca="true">RAND()</f>
        <v>0.636921091379289</v>
      </c>
      <c r="AW63" s="17" t="n">
        <f aca="true">RAND()</f>
        <v>0.458797231544187</v>
      </c>
      <c r="AX63" s="17" t="n">
        <f aca="true">RAND()</f>
        <v>0.27959023535939</v>
      </c>
      <c r="AY63" s="17" t="n">
        <f aca="true">RAND()</f>
        <v>0.519695380233219</v>
      </c>
      <c r="AZ63" s="17" t="n">
        <f aca="true">RAND()</f>
        <v>0.367781507304219</v>
      </c>
    </row>
    <row r="64" customFormat="false" ht="15" hidden="false" customHeight="false" outlineLevel="0" collapsed="false">
      <c r="A64" s="6" t="s">
        <v>132</v>
      </c>
      <c r="B64" s="6" t="s">
        <v>59</v>
      </c>
      <c r="C64" s="6" t="s">
        <v>60</v>
      </c>
      <c r="D64" s="6" t="s">
        <v>61</v>
      </c>
      <c r="E64" s="6" t="s">
        <v>133</v>
      </c>
      <c r="AK64" s="0" t="n">
        <v>51</v>
      </c>
      <c r="AL64" s="17" t="n">
        <f aca="false">IFERROR(IF(AU64&lt;($AM$6-$AL$6)/($AN$6-$AL$6),$AL$6+SQRT(AU64*($AN$6-$AL$6)*($AM$6-$AL$6)),$AN$6-SQRT((1-AU64)*($AN$6-$AL$6)*($AN$6-$AM$6))),$AM$6)</f>
        <v>2.88669053444706</v>
      </c>
      <c r="AM64" s="17" t="n">
        <f aca="false">IFERROR(IF(AV64&lt;($AM$7-$AL$7)/($AN$7-$AL$7),$AL$7+SQRT(AV64*($AN$7-$AL$7)*($AM$7-$AL$7)),$AN$7-SQRT((1-AV64)*($AN$7-$AL$7)*($AN$7-$AM$7))),$AM$7)</f>
        <v>1.20991995635292</v>
      </c>
      <c r="AN64" s="17" t="n">
        <f aca="false">IFERROR(IF(AW64&lt;($AM$8-$AL$8)/($AN$8-$AL$8),$AL$8+SQRT(AW64*($AN$8-$AL$8)*($AM$8-$AL$8)),$AN$8-SQRT((1-AW64)*($AN$8-$AL$8)*($AN$8-$AM$8))),$AM$8)</f>
        <v>0.893349910494591</v>
      </c>
      <c r="AO64" s="17" t="n">
        <f aca="false">IFERROR(IF(AX64&lt;($AM$9-$AL$9)/($AN$9-$AL$9),$AL$9+SQRT(AX64*($AN$9-$AL$9)*($AM$9-$AL$9)),$AN$9-SQRT((1-AX64)*($AN$9-$AL$9)*($AN$9-$AM$9))),$AM$9)</f>
        <v>0.530522039649356</v>
      </c>
      <c r="AP64" s="17" t="n">
        <f aca="false">IFERROR(IF(AY64&lt;($AM$10-$AL$10)/($AN$10-$AL$10),$AL$10+SQRT(AY64*($AN$10-$AL$10)*($AM$10-$AL$10)),$AN$10-SQRT((1-AY64)*($AN$10-$AL$10)*($AN$10-$AM$10))),$AM$10)</f>
        <v>0.946793555266903</v>
      </c>
      <c r="AQ64" s="17" t="n">
        <f aca="false">IFERROR(IF(AZ64&lt;($AM$11-$AL$11)/($AN$11-$AL$11),$AL$11+SQRT(AZ64*($AN$11-$AL$11)*($AM$11-$AL$11)),$AN$11-SQRT((1-AZ64)*($AN$11-$AL$11)*($AN$11-$AM$11))),$AM$11)</f>
        <v>0.604323161325113</v>
      </c>
      <c r="AR64" s="17" t="n">
        <f aca="false">SUMPRODUCT((B24:B31&lt;=$B$6)*(C24:C31*AM64+D24:D31*AO64*$B$8*AQ64)/(1+AL64/100)^B24:B31)+C32*AM64*AP64/(1+AL64/100)^$B$6</f>
        <v>16691641.9483402</v>
      </c>
      <c r="AS64" s="17" t="n">
        <f aca="false">SUMPRODUCT((K24:K26&lt;=$B$6)*(L24:L26*AN64+M24:M26*AO64*$B$8*AQ64)/(1+AL64/100)^K24:K26)+L27*AN64*AP64/(1+AL64/100)^$B$6</f>
        <v>12904861.9940211</v>
      </c>
      <c r="AT64" s="17" t="n">
        <f aca="false">AS64-AR64</f>
        <v>-3786779.95431916</v>
      </c>
      <c r="AU64" s="17" t="n">
        <f aca="true">RAND()</f>
        <v>0.157244020775601</v>
      </c>
      <c r="AV64" s="17" t="n">
        <f aca="true">RAND()</f>
        <v>0.985720800899986</v>
      </c>
      <c r="AW64" s="17" t="n">
        <f aca="true">RAND()</f>
        <v>0.0968245087705354</v>
      </c>
      <c r="AX64" s="17" t="n">
        <f aca="true">RAND()</f>
        <v>0.00124212653914244</v>
      </c>
      <c r="AY64" s="17" t="n">
        <f aca="true">RAND()</f>
        <v>0.798497924112155</v>
      </c>
      <c r="AZ64" s="17" t="n">
        <f aca="true">RAND()</f>
        <v>0.378010557220043</v>
      </c>
    </row>
    <row r="65" customFormat="false" ht="15" hidden="false" customHeight="false" outlineLevel="0" collapsed="false">
      <c r="A65" s="34" t="n">
        <v>2</v>
      </c>
      <c r="B65" s="14" t="n">
        <f aca="false">SUMPRODUCT((B24:B31&lt;=$B$6)*(C24:C31*$B$11+D24:D31*$B$10*$B$8*$B$9)/(1+$A65/100)^B24:B31)+C32*$B$11*$B$13/(1+$A65/100)^$B$6</f>
        <v>14657466.624319</v>
      </c>
      <c r="C65" s="14" t="n">
        <f aca="false">SUMPRODUCT((K24:K26&lt;=$B$6)*(L24:L26*$B$12+M24:M26*$B$10*$B$8*$B$9)/(1+$A65/100)^K24:K26)+L27*$B$12*$B$13/(1+$A65/100)^$B$6</f>
        <v>14048598.6340011</v>
      </c>
      <c r="D65" s="14" t="n">
        <f aca="false">C65-B65</f>
        <v>-608867.990317881</v>
      </c>
      <c r="E65" s="0" t="str">
        <f aca="false">IF(D65&lt;0,"PCC","HMA")</f>
        <v>PCC</v>
      </c>
      <c r="AK65" s="0" t="n">
        <v>52</v>
      </c>
      <c r="AL65" s="17" t="n">
        <f aca="false">IFERROR(IF(AU65&lt;($AM$6-$AL$6)/($AN$6-$AL$6),$AL$6+SQRT(AU65*($AN$6-$AL$6)*($AM$6-$AL$6)),$AN$6-SQRT((1-AU65)*($AN$6-$AL$6)*($AN$6-$AM$6))),$AM$6)</f>
        <v>4.78975652466728</v>
      </c>
      <c r="AM65" s="17" t="n">
        <f aca="false">IFERROR(IF(AV65&lt;($AM$7-$AL$7)/($AN$7-$AL$7),$AL$7+SQRT(AV65*($AN$7-$AL$7)*($AM$7-$AL$7)),$AN$7-SQRT((1-AV65)*($AN$7-$AL$7)*($AN$7-$AM$7))),$AM$7)</f>
        <v>0.831104076893759</v>
      </c>
      <c r="AN65" s="17" t="n">
        <f aca="false">IFERROR(IF(AW65&lt;($AM$8-$AL$8)/($AN$8-$AL$8),$AL$8+SQRT(AW65*($AN$8-$AL$8)*($AM$8-$AL$8)),$AN$8-SQRT((1-AW65)*($AN$8-$AL$8)*($AN$8-$AM$8))),$AM$8)</f>
        <v>1.00957415541516</v>
      </c>
      <c r="AO65" s="17" t="n">
        <f aca="false">IFERROR(IF(AX65&lt;($AM$9-$AL$9)/($AN$9-$AL$9),$AL$9+SQRT(AX65*($AN$9-$AL$9)*($AM$9-$AL$9)),$AN$9-SQRT((1-AX65)*($AN$9-$AL$9)*($AN$9-$AM$9))),$AM$9)</f>
        <v>0.942091253482196</v>
      </c>
      <c r="AP65" s="17" t="n">
        <f aca="false">IFERROR(IF(AY65&lt;($AM$10-$AL$10)/($AN$10-$AL$10),$AL$10+SQRT(AY65*($AN$10-$AL$10)*($AM$10-$AL$10)),$AN$10-SQRT((1-AY65)*($AN$10-$AL$10)*($AN$10-$AM$10))),$AM$10)</f>
        <v>0.893490463202366</v>
      </c>
      <c r="AQ65" s="17" t="n">
        <f aca="false">IFERROR(IF(AZ65&lt;($AM$11-$AL$11)/($AN$11-$AL$11),$AL$11+SQRT(AZ65*($AN$11-$AL$11)*($AM$11-$AL$11)),$AN$11-SQRT((1-AZ65)*($AN$11-$AL$11)*($AN$11-$AM$11))),$AM$11)</f>
        <v>0.579648118762884</v>
      </c>
      <c r="AR65" s="17" t="n">
        <f aca="false">SUMPRODUCT((B24:B31&lt;=$B$6)*(C24:C31*AM65+D24:D31*AO65*$B$8*AQ65)/(1+AL65/100)^B24:B31)+C32*AM65*AP65/(1+AL65/100)^$B$6</f>
        <v>10555552.4232256</v>
      </c>
      <c r="AS65" s="17" t="n">
        <f aca="false">SUMPRODUCT((K24:K26&lt;=$B$6)*(L24:L26*AN65+M24:M26*AO65*$B$8*AQ65)/(1+AL65/100)^K24:K26)+L27*AN65*AP65/(1+AL65/100)^$B$6</f>
        <v>15113725.4471083</v>
      </c>
      <c r="AT65" s="17" t="n">
        <f aca="false">AS65-AR65</f>
        <v>4558173.02388274</v>
      </c>
      <c r="AU65" s="17" t="n">
        <f aca="true">RAND()</f>
        <v>0.755741188987457</v>
      </c>
      <c r="AV65" s="17" t="n">
        <f aca="true">RAND()</f>
        <v>0.0107495955490319</v>
      </c>
      <c r="AW65" s="17" t="n">
        <f aca="true">RAND()</f>
        <v>0.486181451161467</v>
      </c>
      <c r="AX65" s="17" t="n">
        <f aca="true">RAND()</f>
        <v>0.260592901873946</v>
      </c>
      <c r="AY65" s="17" t="n">
        <f aca="true">RAND()</f>
        <v>0.619338978524849</v>
      </c>
      <c r="AZ65" s="17" t="n">
        <f aca="true">RAND()</f>
        <v>0.319196205418857</v>
      </c>
    </row>
    <row r="66" customFormat="false" ht="15" hidden="false" customHeight="false" outlineLevel="0" collapsed="false">
      <c r="A66" s="34" t="n">
        <v>2.25</v>
      </c>
      <c r="B66" s="14" t="n">
        <f aca="false">SUMPRODUCT((B24:B31&lt;=$B$6)*(C24:C31*$B$11+D24:D31*$B$10*$B$8*$B$9)/(1+$A66/100)^B24:B31)+C32*$B$11*$B$13/(1+$A66/100)^$B$6</f>
        <v>14442034.8295926</v>
      </c>
      <c r="C66" s="14" t="n">
        <f aca="false">SUMPRODUCT((K24:K26&lt;=$B$6)*(L24:L26*$B$12+M24:M26*$B$10*$B$8*$B$9)/(1+$A66/100)^K24:K26)+L27*$B$12*$B$13/(1+$A66/100)^$B$6</f>
        <v>14158641.5905216</v>
      </c>
      <c r="D66" s="14" t="n">
        <f aca="false">C66-B66</f>
        <v>-283393.239071002</v>
      </c>
      <c r="E66" s="0" t="str">
        <f aca="false">IF(D66&lt;0,"PCC","HMA")</f>
        <v>PCC</v>
      </c>
      <c r="AK66" s="0" t="n">
        <v>53</v>
      </c>
      <c r="AL66" s="17" t="n">
        <f aca="false">IFERROR(IF(AU66&lt;($AM$6-$AL$6)/($AN$6-$AL$6),$AL$6+SQRT(AU66*($AN$6-$AL$6)*($AM$6-$AL$6)),$AN$6-SQRT((1-AU66)*($AN$6-$AL$6)*($AN$6-$AM$6))),$AM$6)</f>
        <v>4.56318336731147</v>
      </c>
      <c r="AM66" s="17" t="n">
        <f aca="false">IFERROR(IF(AV66&lt;($AM$7-$AL$7)/($AN$7-$AL$7),$AL$7+SQRT(AV66*($AN$7-$AL$7)*($AM$7-$AL$7)),$AN$7-SQRT((1-AV66)*($AN$7-$AL$7)*($AN$7-$AM$7))),$AM$7)</f>
        <v>1.0861167176413</v>
      </c>
      <c r="AN66" s="17" t="n">
        <f aca="false">IFERROR(IF(AW66&lt;($AM$8-$AL$8)/($AN$8-$AL$8),$AL$8+SQRT(AW66*($AN$8-$AL$8)*($AM$8-$AL$8)),$AN$8-SQRT((1-AW66)*($AN$8-$AL$8)*($AN$8-$AM$8))),$AM$8)</f>
        <v>0.954167274313778</v>
      </c>
      <c r="AO66" s="17" t="n">
        <f aca="false">IFERROR(IF(AX66&lt;($AM$9-$AL$9)/($AN$9-$AL$9),$AL$9+SQRT(AX66*($AN$9-$AL$9)*($AM$9-$AL$9)),$AN$9-SQRT((1-AX66)*($AN$9-$AL$9)*($AN$9-$AM$9))),$AM$9)</f>
        <v>1.35855880438396</v>
      </c>
      <c r="AP66" s="17" t="n">
        <f aca="false">IFERROR(IF(AY66&lt;($AM$10-$AL$10)/($AN$10-$AL$10),$AL$10+SQRT(AY66*($AN$10-$AL$10)*($AM$10-$AL$10)),$AN$10-SQRT((1-AY66)*($AN$10-$AL$10)*($AN$10-$AM$10))),$AM$10)</f>
        <v>0.672404190593928</v>
      </c>
      <c r="AQ66" s="17" t="n">
        <f aca="false">IFERROR(IF(AZ66&lt;($AM$11-$AL$11)/($AN$11-$AL$11),$AL$11+SQRT(AZ66*($AN$11-$AL$11)*($AM$11-$AL$11)),$AN$11-SQRT((1-AZ66)*($AN$11-$AL$11)*($AN$11-$AM$11))),$AM$11)</f>
        <v>0.544836359410946</v>
      </c>
      <c r="AR66" s="17" t="n">
        <f aca="false">SUMPRODUCT((B24:B31&lt;=$B$6)*(C24:C31*AM66+D24:D31*AO66*$B$8*AQ66)/(1+AL66/100)^B24:B31)+C32*AM66*AP66/(1+AL66/100)^$B$6</f>
        <v>13955035.7291904</v>
      </c>
      <c r="AS66" s="17" t="n">
        <f aca="false">SUMPRODUCT((K24:K26&lt;=$B$6)*(L24:L26*AN66+M24:M26*AO66*$B$8*AQ66)/(1+AL66/100)^K24:K26)+L27*AN66*AP66/(1+AL66/100)^$B$6</f>
        <v>14472128.4255459</v>
      </c>
      <c r="AT66" s="17" t="n">
        <f aca="false">AS66-AR66</f>
        <v>517092.696355468</v>
      </c>
      <c r="AU66" s="17" t="n">
        <f aca="true">RAND()</f>
        <v>0.703096234932627</v>
      </c>
      <c r="AV66" s="17" t="n">
        <f aca="true">RAND()</f>
        <v>0.761264620118553</v>
      </c>
      <c r="AW66" s="17" t="n">
        <f aca="true">RAND()</f>
        <v>0.264083871881553</v>
      </c>
      <c r="AX66" s="17" t="n">
        <f aca="true">RAND()</f>
        <v>0.725702128377778</v>
      </c>
      <c r="AY66" s="17" t="n">
        <f aca="true">RAND()</f>
        <v>0.118892819737389</v>
      </c>
      <c r="AZ66" s="17" t="n">
        <f aca="true">RAND()</f>
        <v>0.244672828120841</v>
      </c>
    </row>
    <row r="67" customFormat="false" ht="15" hidden="false" customHeight="false" outlineLevel="0" collapsed="false">
      <c r="A67" s="34" t="n">
        <v>2.5</v>
      </c>
      <c r="B67" s="14" t="n">
        <f aca="false">SUMPRODUCT((B24:B31&lt;=$B$6)*(C24:C31*$B$11+D24:D31*$B$10*$B$8*$B$9)/(1+$A67/100)^B24:B31)+C32*$B$11*$B$13/(1+$A67/100)^$B$6</f>
        <v>14236691.4533331</v>
      </c>
      <c r="C67" s="14" t="n">
        <f aca="false">SUMPRODUCT((K24:K26&lt;=$B$6)*(L24:L26*$B$12+M24:M26*$B$10*$B$8*$B$9)/(1+$A67/100)^K24:K26)+L27*$B$12*$B$13/(1+$A67/100)^$B$6</f>
        <v>14260096.3983398</v>
      </c>
      <c r="D67" s="14" t="n">
        <f aca="false">C67-B67</f>
        <v>23404.9450067412</v>
      </c>
      <c r="E67" s="0" t="str">
        <f aca="false">IF(D67&lt;0,"PCC","HMA")</f>
        <v>HMA</v>
      </c>
      <c r="AK67" s="0" t="n">
        <v>54</v>
      </c>
      <c r="AL67" s="17" t="n">
        <f aca="false">IFERROR(IF(AU67&lt;($AM$6-$AL$6)/($AN$6-$AL$6),$AL$6+SQRT(AU67*($AN$6-$AL$6)*($AM$6-$AL$6)),$AN$6-SQRT((1-AU67)*($AN$6-$AL$6)*($AN$6-$AM$6))),$AM$6)</f>
        <v>2.55483991344536</v>
      </c>
      <c r="AM67" s="17" t="n">
        <f aca="false">IFERROR(IF(AV67&lt;($AM$7-$AL$7)/($AN$7-$AL$7),$AL$7+SQRT(AV67*($AN$7-$AL$7)*($AM$7-$AL$7)),$AN$7-SQRT((1-AV67)*($AN$7-$AL$7)*($AN$7-$AM$7))),$AM$7)</f>
        <v>1.01046788375558</v>
      </c>
      <c r="AN67" s="17" t="n">
        <f aca="false">IFERROR(IF(AW67&lt;($AM$8-$AL$8)/($AN$8-$AL$8),$AL$8+SQRT(AW67*($AN$8-$AL$8)*($AM$8-$AL$8)),$AN$8-SQRT((1-AW67)*($AN$8-$AL$8)*($AN$8-$AM$8))),$AM$8)</f>
        <v>1.10222259240678</v>
      </c>
      <c r="AO67" s="17" t="n">
        <f aca="false">IFERROR(IF(AX67&lt;($AM$9-$AL$9)/($AN$9-$AL$9),$AL$9+SQRT(AX67*($AN$9-$AL$9)*($AM$9-$AL$9)),$AN$9-SQRT((1-AX67)*($AN$9-$AL$9)*($AN$9-$AM$9))),$AM$9)</f>
        <v>0.794570050508262</v>
      </c>
      <c r="AP67" s="17" t="n">
        <f aca="false">IFERROR(IF(AY67&lt;($AM$10-$AL$10)/($AN$10-$AL$10),$AL$10+SQRT(AY67*($AN$10-$AL$10)*($AM$10-$AL$10)),$AN$10-SQRT((1-AY67)*($AN$10-$AL$10)*($AN$10-$AM$10))),$AM$10)</f>
        <v>0.85702685567309</v>
      </c>
      <c r="AQ67" s="17" t="n">
        <f aca="false">IFERROR(IF(AZ67&lt;($AM$11-$AL$11)/($AN$11-$AL$11),$AL$11+SQRT(AZ67*($AN$11-$AL$11)*($AM$11-$AL$11)),$AN$11-SQRT((1-AZ67)*($AN$11-$AL$11)*($AN$11-$AM$11))),$AM$11)</f>
        <v>0.64491521463179</v>
      </c>
      <c r="AR67" s="17" t="n">
        <f aca="false">SUMPRODUCT((B24:B31&lt;=$B$6)*(C24:C31*AM67+D24:D31*AO67*$B$8*AQ67)/(1+AL67/100)^B24:B31)+C32*AM67*AP67/(1+AL67/100)^$B$6</f>
        <v>14261438.2932268</v>
      </c>
      <c r="AS67" s="17" t="n">
        <f aca="false">SUMPRODUCT((K24:K26&lt;=$B$6)*(L24:L26*AN67+M24:M26*AO67*$B$8*AQ67)/(1+AL67/100)^K24:K26)+L27*AN67*AP67/(1+AL67/100)^$B$6</f>
        <v>15983238.9185963</v>
      </c>
      <c r="AT67" s="17" t="n">
        <f aca="false">AS67-AR67</f>
        <v>1721800.62536953</v>
      </c>
      <c r="AU67" s="17" t="n">
        <f aca="true">RAND()</f>
        <v>0.0615694659104105</v>
      </c>
      <c r="AV67" s="17" t="n">
        <f aca="true">RAND()</f>
        <v>0.489994358110823</v>
      </c>
      <c r="AW67" s="17" t="n">
        <f aca="true">RAND()</f>
        <v>0.805883002711354</v>
      </c>
      <c r="AX67" s="17" t="n">
        <f aca="true">RAND()</f>
        <v>0.115695352875253</v>
      </c>
      <c r="AY67" s="17" t="n">
        <f aca="true">RAND()</f>
        <v>0.509872702687254</v>
      </c>
      <c r="AZ67" s="17" t="n">
        <f aca="true">RAND()</f>
        <v>0.48557757258977</v>
      </c>
    </row>
    <row r="68" customFormat="false" ht="15" hidden="false" customHeight="false" outlineLevel="0" collapsed="false">
      <c r="A68" s="34" t="n">
        <v>2.75</v>
      </c>
      <c r="B68" s="14" t="n">
        <f aca="false">SUMPRODUCT((B24:B31&lt;=$B$6)*(C24:C31*$B$11+D24:D31*$B$10*$B$8*$B$9)/(1+$A68/100)^B24:B31)+C32*$B$11*$B$13/(1+$A68/100)^$B$6</f>
        <v>14040909.6183684</v>
      </c>
      <c r="C68" s="14" t="n">
        <f aca="false">SUMPRODUCT((K24:K26&lt;=$B$6)*(L24:L26*$B$12+M24:M26*$B$10*$B$8*$B$9)/(1+$A68/100)^K24:K26)+L27*$B$12*$B$13/(1+$A68/100)^$B$6</f>
        <v>14353638.3114303</v>
      </c>
      <c r="D68" s="14" t="n">
        <f aca="false">C68-B68</f>
        <v>312728.693061896</v>
      </c>
      <c r="E68" s="0" t="str">
        <f aca="false">IF(D68&lt;0,"PCC","HMA")</f>
        <v>HMA</v>
      </c>
      <c r="AK68" s="0" t="n">
        <v>55</v>
      </c>
      <c r="AL68" s="17" t="n">
        <f aca="false">IFERROR(IF(AU68&lt;($AM$6-$AL$6)/($AN$6-$AL$6),$AL$6+SQRT(AU68*($AN$6-$AL$6)*($AM$6-$AL$6)),$AN$6-SQRT((1-AU68)*($AN$6-$AL$6)*($AN$6-$AM$6))),$AM$6)</f>
        <v>2.95924510086283</v>
      </c>
      <c r="AM68" s="17" t="n">
        <f aca="false">IFERROR(IF(AV68&lt;($AM$7-$AL$7)/($AN$7-$AL$7),$AL$7+SQRT(AV68*($AN$7-$AL$7)*($AM$7-$AL$7)),$AN$7-SQRT((1-AV68)*($AN$7-$AL$7)*($AN$7-$AM$7))),$AM$7)</f>
        <v>0.850800531355032</v>
      </c>
      <c r="AN68" s="17" t="n">
        <f aca="false">IFERROR(IF(AW68&lt;($AM$8-$AL$8)/($AN$8-$AL$8),$AL$8+SQRT(AW68*($AN$8-$AL$8)*($AM$8-$AL$8)),$AN$8-SQRT((1-AW68)*($AN$8-$AL$8)*($AN$8-$AM$8))),$AM$8)</f>
        <v>0.98148890271578</v>
      </c>
      <c r="AO68" s="17" t="n">
        <f aca="false">IFERROR(IF(AX68&lt;($AM$9-$AL$9)/($AN$9-$AL$9),$AL$9+SQRT(AX68*($AN$9-$AL$9)*($AM$9-$AL$9)),$AN$9-SQRT((1-AX68)*($AN$9-$AL$9)*($AN$9-$AM$9))),$AM$9)</f>
        <v>0.718019997760168</v>
      </c>
      <c r="AP68" s="17" t="n">
        <f aca="false">IFERROR(IF(AY68&lt;($AM$10-$AL$10)/($AN$10-$AL$10),$AL$10+SQRT(AY68*($AN$10-$AL$10)*($AM$10-$AL$10)),$AN$10-SQRT((1-AY68)*($AN$10-$AL$10)*($AN$10-$AM$10))),$AM$10)</f>
        <v>0.82168251826595</v>
      </c>
      <c r="AQ68" s="17" t="n">
        <f aca="false">IFERROR(IF(AZ68&lt;($AM$11-$AL$11)/($AN$11-$AL$11),$AL$11+SQRT(AZ68*($AN$11-$AL$11)*($AM$11-$AL$11)),$AN$11-SQRT((1-AZ68)*($AN$11-$AL$11)*($AN$11-$AM$11))),$AM$11)</f>
        <v>0.641044050065454</v>
      </c>
      <c r="AR68" s="17" t="n">
        <f aca="false">SUMPRODUCT((B24:B31&lt;=$B$6)*(C24:C31*AM68+D24:D31*AO68*$B$8*AQ68)/(1+AL68/100)^B24:B31)+C32*AM68*AP68/(1+AL68/100)^$B$6</f>
        <v>11758857.9500481</v>
      </c>
      <c r="AS68" s="17" t="n">
        <f aca="false">SUMPRODUCT((K24:K26&lt;=$B$6)*(L24:L26*AN68+M24:M26*AO68*$B$8*AQ68)/(1+AL68/100)^K24:K26)+L27*AN68*AP68/(1+AL68/100)^$B$6</f>
        <v>14406084.6398406</v>
      </c>
      <c r="AT68" s="17" t="n">
        <f aca="false">AS68-AR68</f>
        <v>2647226.68979248</v>
      </c>
      <c r="AU68" s="17" t="n">
        <f aca="true">RAND()</f>
        <v>0.184030232705869</v>
      </c>
      <c r="AV68" s="17" t="n">
        <f aca="true">RAND()</f>
        <v>0.0286743776217068</v>
      </c>
      <c r="AW68" s="17" t="n">
        <f aca="true">RAND()</f>
        <v>0.365980242321975</v>
      </c>
      <c r="AX68" s="17" t="n">
        <f aca="true">RAND()</f>
        <v>0.0633769592311249</v>
      </c>
      <c r="AY68" s="17" t="n">
        <f aca="true">RAND()</f>
        <v>0.413918570231693</v>
      </c>
      <c r="AZ68" s="17" t="n">
        <f aca="true">RAND()</f>
        <v>0.474738955449174</v>
      </c>
    </row>
    <row r="69" customFormat="false" ht="15" hidden="false" customHeight="false" outlineLevel="0" collapsed="false">
      <c r="A69" s="34" t="n">
        <v>3</v>
      </c>
      <c r="B69" s="14" t="n">
        <f aca="false">SUMPRODUCT((B24:B31&lt;=$B$6)*(C24:C31*$B$11+D24:D31*$B$10*$B$8*$B$9)/(1+$A69/100)^B24:B31)+C32*$B$11*$B$13/(1+$A69/100)^$B$6</f>
        <v>13854192.0784481</v>
      </c>
      <c r="C69" s="14" t="n">
        <f aca="false">SUMPRODUCT((K24:K26&lt;=$B$6)*(L24:L26*$B$12+M24:M26*$B$10*$B$8*$B$9)/(1+$A69/100)^K24:K26)+L27*$B$12*$B$13/(1+$A69/100)^$B$6</f>
        <v>14439888.6695843</v>
      </c>
      <c r="D69" s="14" t="n">
        <f aca="false">C69-B69</f>
        <v>585696.591136213</v>
      </c>
      <c r="E69" s="0" t="str">
        <f aca="false">IF(D69&lt;0,"PCC","HMA")</f>
        <v>HMA</v>
      </c>
      <c r="AK69" s="0" t="n">
        <v>56</v>
      </c>
      <c r="AL69" s="17" t="n">
        <f aca="false">IFERROR(IF(AU69&lt;($AM$6-$AL$6)/($AN$6-$AL$6),$AL$6+SQRT(AU69*($AN$6-$AL$6)*($AM$6-$AL$6)),$AN$6-SQRT((1-AU69)*($AN$6-$AL$6)*($AN$6-$AM$6))),$AM$6)</f>
        <v>3.06689843697036</v>
      </c>
      <c r="AM69" s="17" t="n">
        <f aca="false">IFERROR(IF(AV69&lt;($AM$7-$AL$7)/($AN$7-$AL$7),$AL$7+SQRT(AV69*($AN$7-$AL$7)*($AM$7-$AL$7)),$AN$7-SQRT((1-AV69)*($AN$7-$AL$7)*($AN$7-$AM$7))),$AM$7)</f>
        <v>1.22093842745279</v>
      </c>
      <c r="AN69" s="17" t="n">
        <f aca="false">IFERROR(IF(AW69&lt;($AM$8-$AL$8)/($AN$8-$AL$8),$AL$8+SQRT(AW69*($AN$8-$AL$8)*($AM$8-$AL$8)),$AN$8-SQRT((1-AW69)*($AN$8-$AL$8)*($AN$8-$AM$8))),$AM$8)</f>
        <v>0.87050022191314</v>
      </c>
      <c r="AO69" s="17" t="n">
        <f aca="false">IFERROR(IF(AX69&lt;($AM$9-$AL$9)/($AN$9-$AL$9),$AL$9+SQRT(AX69*($AN$9-$AL$9)*($AM$9-$AL$9)),$AN$9-SQRT((1-AX69)*($AN$9-$AL$9)*($AN$9-$AM$9))),$AM$9)</f>
        <v>1.09376491435109</v>
      </c>
      <c r="AP69" s="17" t="n">
        <f aca="false">IFERROR(IF(AY69&lt;($AM$10-$AL$10)/($AN$10-$AL$10),$AL$10+SQRT(AY69*($AN$10-$AL$10)*($AM$10-$AL$10)),$AN$10-SQRT((1-AY69)*($AN$10-$AL$10)*($AN$10-$AM$10))),$AM$10)</f>
        <v>0.986420739068323</v>
      </c>
      <c r="AQ69" s="17" t="n">
        <f aca="false">IFERROR(IF(AZ69&lt;($AM$11-$AL$11)/($AN$11-$AL$11),$AL$11+SQRT(AZ69*($AN$11-$AL$11)*($AM$11-$AL$11)),$AN$11-SQRT((1-AZ69)*($AN$11-$AL$11)*($AN$11-$AM$11))),$AM$11)</f>
        <v>0.760708903695145</v>
      </c>
      <c r="AR69" s="17" t="n">
        <f aca="false">SUMPRODUCT((B24:B31&lt;=$B$6)*(C24:C31*AM69+D24:D31*AO69*$B$8*AQ69)/(1+AL69/100)^B24:B31)+C32*AM69*AP69/(1+AL69/100)^$B$6</f>
        <v>16780698.1677306</v>
      </c>
      <c r="AS69" s="17" t="n">
        <f aca="false">SUMPRODUCT((K24:K26&lt;=$B$6)*(L24:L26*AN69+M24:M26*AO69*$B$8*AQ69)/(1+AL69/100)^K24:K26)+L27*AN69*AP69/(1+AL69/100)^$B$6</f>
        <v>12604934.1188223</v>
      </c>
      <c r="AT69" s="17" t="n">
        <f aca="false">AS69-AR69</f>
        <v>-4175764.04890829</v>
      </c>
      <c r="AU69" s="17" t="n">
        <f aca="true">RAND()</f>
        <v>0.226535604744692</v>
      </c>
      <c r="AV69" s="17" t="n">
        <f aca="true">RAND()</f>
        <v>0.992492666676294</v>
      </c>
      <c r="AW69" s="17" t="n">
        <f aca="true">RAND()</f>
        <v>0.0552253476644669</v>
      </c>
      <c r="AX69" s="17" t="n">
        <f aca="true">RAND()</f>
        <v>0.452491979692614</v>
      </c>
      <c r="AY69" s="17" t="n">
        <f aca="true">RAND()</f>
        <v>0.946420541583095</v>
      </c>
      <c r="AZ69" s="17" t="n">
        <f aca="true">RAND()</f>
        <v>0.766284780527432</v>
      </c>
    </row>
    <row r="70" customFormat="false" ht="15" hidden="false" customHeight="false" outlineLevel="0" collapsed="false">
      <c r="A70" s="34" t="n">
        <v>3.25</v>
      </c>
      <c r="B70" s="14" t="n">
        <f aca="false">SUMPRODUCT((B24:B31&lt;=$B$6)*(C24:C31*$B$11+D24:D31*$B$10*$B$8*$B$9)/(1+$A70/100)^B24:B31)+C32*$B$11*$B$13/(1+$A70/100)^$B$6</f>
        <v>13676069.4523931</v>
      </c>
      <c r="C70" s="14" t="n">
        <f aca="false">SUMPRODUCT((K24:K26&lt;=$B$6)*(L24:L26*$B$12+M24:M26*$B$10*$B$8*$B$9)/(1+$A70/100)^K24:K26)+L27*$B$12*$B$13/(1+$A70/100)^$B$6</f>
        <v>14519419.2868239</v>
      </c>
      <c r="D70" s="14" t="n">
        <f aca="false">C70-B70</f>
        <v>843349.834430715</v>
      </c>
      <c r="E70" s="0" t="str">
        <f aca="false">IF(D70&lt;0,"PCC","HMA")</f>
        <v>HMA</v>
      </c>
      <c r="AK70" s="0" t="n">
        <v>57</v>
      </c>
      <c r="AL70" s="17" t="n">
        <f aca="false">IFERROR(IF(AU70&lt;($AM$6-$AL$6)/($AN$6-$AL$6),$AL$6+SQRT(AU70*($AN$6-$AL$6)*($AM$6-$AL$6)),$AN$6-SQRT((1-AU70)*($AN$6-$AL$6)*($AN$6-$AM$6))),$AM$6)</f>
        <v>2.67644876945582</v>
      </c>
      <c r="AM70" s="17" t="n">
        <f aca="false">IFERROR(IF(AV70&lt;($AM$7-$AL$7)/($AN$7-$AL$7),$AL$7+SQRT(AV70*($AN$7-$AL$7)*($AM$7-$AL$7)),$AN$7-SQRT((1-AV70)*($AN$7-$AL$7)*($AN$7-$AM$7))),$AM$7)</f>
        <v>0.834768957800523</v>
      </c>
      <c r="AN70" s="17" t="n">
        <f aca="false">IFERROR(IF(AW70&lt;($AM$8-$AL$8)/($AN$8-$AL$8),$AL$8+SQRT(AW70*($AN$8-$AL$8)*($AM$8-$AL$8)),$AN$8-SQRT((1-AW70)*($AN$8-$AL$8)*($AN$8-$AM$8))),$AM$8)</f>
        <v>0.997895735088342</v>
      </c>
      <c r="AO70" s="17" t="n">
        <f aca="false">IFERROR(IF(AX70&lt;($AM$9-$AL$9)/($AN$9-$AL$9),$AL$9+SQRT(AX70*($AN$9-$AL$9)*($AM$9-$AL$9)),$AN$9-SQRT((1-AX70)*($AN$9-$AL$9)*($AN$9-$AM$9))),$AM$9)</f>
        <v>0.878958769456338</v>
      </c>
      <c r="AP70" s="17" t="n">
        <f aca="false">IFERROR(IF(AY70&lt;($AM$10-$AL$10)/($AN$10-$AL$10),$AL$10+SQRT(AY70*($AN$10-$AL$10)*($AM$10-$AL$10)),$AN$10-SQRT((1-AY70)*($AN$10-$AL$10)*($AN$10-$AM$10))),$AM$10)</f>
        <v>0.927860769601982</v>
      </c>
      <c r="AQ70" s="17" t="n">
        <f aca="false">IFERROR(IF(AZ70&lt;($AM$11-$AL$11)/($AN$11-$AL$11),$AL$11+SQRT(AZ70*($AN$11-$AL$11)*($AM$11-$AL$11)),$AN$11-SQRT((1-AZ70)*($AN$11-$AL$11)*($AN$11-$AM$11))),$AM$11)</f>
        <v>0.646957097270283</v>
      </c>
      <c r="AR70" s="17" t="n">
        <f aca="false">SUMPRODUCT((B24:B31&lt;=$B$6)*(C24:C31*AM70+D24:D31*AO70*$B$8*AQ70)/(1+AL70/100)^B24:B31)+C32*AM70*AP70/(1+AL70/100)^$B$6</f>
        <v>11722795.5915088</v>
      </c>
      <c r="AS70" s="17" t="n">
        <f aca="false">SUMPRODUCT((K24:K26&lt;=$B$6)*(L24:L26*AN70+M24:M26*AO70*$B$8*AQ70)/(1+AL70/100)^K24:K26)+L27*AN70*AP70/(1+AL70/100)^$B$6</f>
        <v>14391913.1161149</v>
      </c>
      <c r="AT70" s="17" t="n">
        <f aca="false">AS70-AR70</f>
        <v>2669117.52460607</v>
      </c>
      <c r="AU70" s="17" t="n">
        <f aca="true">RAND()</f>
        <v>0.0915165875396583</v>
      </c>
      <c r="AV70" s="17" t="n">
        <f aca="true">RAND()</f>
        <v>0.0134320047392727</v>
      </c>
      <c r="AW70" s="17" t="n">
        <f aca="true">RAND()</f>
        <v>0.435141355179503</v>
      </c>
      <c r="AX70" s="17" t="n">
        <f aca="true">RAND()</f>
        <v>0.191479665263816</v>
      </c>
      <c r="AY70" s="17" t="n">
        <f aca="true">RAND()</f>
        <v>0.732259352657602</v>
      </c>
      <c r="AZ70" s="17" t="n">
        <f aca="true">RAND()</f>
        <v>0.491343785086614</v>
      </c>
    </row>
    <row r="71" customFormat="false" ht="15" hidden="false" customHeight="false" outlineLevel="0" collapsed="false">
      <c r="A71" s="34" t="n">
        <v>3.5</v>
      </c>
      <c r="B71" s="14" t="n">
        <f aca="false">SUMPRODUCT((B24:B31&lt;=$B$6)*(C24:C31*$B$11+D24:D31*$B$10*$B$8*$B$9)/(1+$A71/100)^B24:B31)+C32*$B$11*$B$13/(1+$A71/100)^$B$6</f>
        <v>13506098.5687179</v>
      </c>
      <c r="C71" s="14" t="n">
        <f aca="false">SUMPRODUCT((K24:K26&lt;=$B$6)*(L24:L26*$B$12+M24:M26*$B$10*$B$8*$B$9)/(1+$A71/100)^K24:K26)+L27*$B$12*$B$13/(1+$A71/100)^$B$6</f>
        <v>14592756.4749599</v>
      </c>
      <c r="D71" s="14" t="n">
        <f aca="false">C71-B71</f>
        <v>1086657.90624208</v>
      </c>
      <c r="E71" s="0" t="str">
        <f aca="false">IF(D71&lt;0,"PCC","HMA")</f>
        <v>HMA</v>
      </c>
      <c r="AK71" s="0" t="n">
        <v>58</v>
      </c>
      <c r="AL71" s="17" t="n">
        <f aca="false">IFERROR(IF(AU71&lt;($AM$6-$AL$6)/($AN$6-$AL$6),$AL$6+SQRT(AU71*($AN$6-$AL$6)*($AM$6-$AL$6)),$AN$6-SQRT((1-AU71)*($AN$6-$AL$6)*($AN$6-$AM$6))),$AM$6)</f>
        <v>3.86219843624398</v>
      </c>
      <c r="AM71" s="17" t="n">
        <f aca="false">IFERROR(IF(AV71&lt;($AM$7-$AL$7)/($AN$7-$AL$7),$AL$7+SQRT(AV71*($AN$7-$AL$7)*($AM$7-$AL$7)),$AN$7-SQRT((1-AV71)*($AN$7-$AL$7)*($AN$7-$AM$7))),$AM$7)</f>
        <v>1.0377400340461</v>
      </c>
      <c r="AN71" s="17" t="n">
        <f aca="false">IFERROR(IF(AW71&lt;($AM$8-$AL$8)/($AN$8-$AL$8),$AL$8+SQRT(AW71*($AN$8-$AL$8)*($AM$8-$AL$8)),$AN$8-SQRT((1-AW71)*($AN$8-$AL$8)*($AN$8-$AM$8))),$AM$8)</f>
        <v>0.899839091571058</v>
      </c>
      <c r="AO71" s="17" t="n">
        <f aca="false">IFERROR(IF(AX71&lt;($AM$9-$AL$9)/($AN$9-$AL$9),$AL$9+SQRT(AX71*($AN$9-$AL$9)*($AM$9-$AL$9)),$AN$9-SQRT((1-AX71)*($AN$9-$AL$9)*($AN$9-$AM$9))),$AM$9)</f>
        <v>0.732310839131676</v>
      </c>
      <c r="AP71" s="17" t="n">
        <f aca="false">IFERROR(IF(AY71&lt;($AM$10-$AL$10)/($AN$10-$AL$10),$AL$10+SQRT(AY71*($AN$10-$AL$10)*($AM$10-$AL$10)),$AN$10-SQRT((1-AY71)*($AN$10-$AL$10)*($AN$10-$AM$10))),$AM$10)</f>
        <v>0.864315949414019</v>
      </c>
      <c r="AQ71" s="17" t="n">
        <f aca="false">IFERROR(IF(AZ71&lt;($AM$11-$AL$11)/($AN$11-$AL$11),$AL$11+SQRT(AZ71*($AN$11-$AL$11)*($AM$11-$AL$11)),$AN$11-SQRT((1-AZ71)*($AN$11-$AL$11)*($AN$11-$AM$11))),$AM$11)</f>
        <v>0.680579843050749</v>
      </c>
      <c r="AR71" s="17" t="n">
        <f aca="false">SUMPRODUCT((B24:B31&lt;=$B$6)*(C24:C31*AM71+D24:D31*AO71*$B$8*AQ71)/(1+AL71/100)^B24:B31)+C32*AM71*AP71/(1+AL71/100)^$B$6</f>
        <v>13696552.1842284</v>
      </c>
      <c r="AS71" s="17" t="n">
        <f aca="false">SUMPRODUCT((K24:K26&lt;=$B$6)*(L24:L26*AN71+M24:M26*AO71*$B$8*AQ71)/(1+AL71/100)^K24:K26)+L27*AN71*AP71/(1+AL71/100)^$B$6</f>
        <v>13347115.5650867</v>
      </c>
      <c r="AT71" s="17" t="n">
        <f aca="false">AS71-AR71</f>
        <v>-349436.6191417</v>
      </c>
      <c r="AU71" s="17" t="n">
        <f aca="true">RAND()</f>
        <v>0.507710067324513</v>
      </c>
      <c r="AV71" s="17" t="n">
        <f aca="true">RAND()</f>
        <v>0.599517394251091</v>
      </c>
      <c r="AW71" s="17" t="n">
        <f aca="true">RAND()</f>
        <v>0.110753824508156</v>
      </c>
      <c r="AX71" s="17" t="n">
        <f aca="true">RAND()</f>
        <v>0.0719577679707512</v>
      </c>
      <c r="AY71" s="17" t="n">
        <f aca="true">RAND()</f>
        <v>0.530904443989752</v>
      </c>
      <c r="AZ71" s="17" t="n">
        <f aca="true">RAND()</f>
        <v>0.583554136059249</v>
      </c>
    </row>
    <row r="72" customFormat="false" ht="15" hidden="false" customHeight="false" outlineLevel="0" collapsed="false">
      <c r="A72" s="34" t="n">
        <v>3.75</v>
      </c>
      <c r="B72" s="14" t="n">
        <f aca="false">SUMPRODUCT((B24:B31&lt;=$B$6)*(C24:C31*$B$11+D24:D31*$B$10*$B$8*$B$9)/(1+$A72/100)^B24:B31)+C32*$B$11*$B$13/(1+$A72/100)^$B$6</f>
        <v>13343860.9135179</v>
      </c>
      <c r="C72" s="14" t="n">
        <f aca="false">SUMPRODUCT((K24:K26&lt;=$B$6)*(L24:L26*$B$12+M24:M26*$B$10*$B$8*$B$9)/(1+$A72/100)^K24:K26)+L27*$B$12*$B$13/(1+$A72/100)^$B$6</f>
        <v>14660384.7333081</v>
      </c>
      <c r="D72" s="14" t="n">
        <f aca="false">C72-B72</f>
        <v>1316523.81979026</v>
      </c>
      <c r="E72" s="0" t="str">
        <f aca="false">IF(D72&lt;0,"PCC","HMA")</f>
        <v>HMA</v>
      </c>
      <c r="AK72" s="0" t="n">
        <v>59</v>
      </c>
      <c r="AL72" s="17" t="n">
        <f aca="false">IFERROR(IF(AU72&lt;($AM$6-$AL$6)/($AN$6-$AL$6),$AL$6+SQRT(AU72*($AN$6-$AL$6)*($AM$6-$AL$6)),$AN$6-SQRT((1-AU72)*($AN$6-$AL$6)*($AN$6-$AM$6))),$AM$6)</f>
        <v>3.44171088705457</v>
      </c>
      <c r="AM72" s="17" t="n">
        <f aca="false">IFERROR(IF(AV72&lt;($AM$7-$AL$7)/($AN$7-$AL$7),$AL$7+SQRT(AV72*($AN$7-$AL$7)*($AM$7-$AL$7)),$AN$7-SQRT((1-AV72)*($AN$7-$AL$7)*($AN$7-$AM$7))),$AM$7)</f>
        <v>1.17179723639425</v>
      </c>
      <c r="AN72" s="17" t="n">
        <f aca="false">IFERROR(IF(AW72&lt;($AM$8-$AL$8)/($AN$8-$AL$8),$AL$8+SQRT(AW72*($AN$8-$AL$8)*($AM$8-$AL$8)),$AN$8-SQRT((1-AW72)*($AN$8-$AL$8)*($AN$8-$AM$8))),$AM$8)</f>
        <v>1.22412099438089</v>
      </c>
      <c r="AO72" s="17" t="n">
        <f aca="false">IFERROR(IF(AX72&lt;($AM$9-$AL$9)/($AN$9-$AL$9),$AL$9+SQRT(AX72*($AN$9-$AL$9)*($AM$9-$AL$9)),$AN$9-SQRT((1-AX72)*($AN$9-$AL$9)*($AN$9-$AM$9))),$AM$9)</f>
        <v>1.72055182356714</v>
      </c>
      <c r="AP72" s="17" t="n">
        <f aca="false">IFERROR(IF(AY72&lt;($AM$10-$AL$10)/($AN$10-$AL$10),$AL$10+SQRT(AY72*($AN$10-$AL$10)*($AM$10-$AL$10)),$AN$10-SQRT((1-AY72)*($AN$10-$AL$10)*($AN$10-$AM$10))),$AM$10)</f>
        <v>0.914808369418929</v>
      </c>
      <c r="AQ72" s="17" t="n">
        <f aca="false">IFERROR(IF(AZ72&lt;($AM$11-$AL$11)/($AN$11-$AL$11),$AL$11+SQRT(AZ72*($AN$11-$AL$11)*($AM$11-$AL$11)),$AN$11-SQRT((1-AZ72)*($AN$11-$AL$11)*($AN$11-$AM$11))),$AM$11)</f>
        <v>0.906244896431832</v>
      </c>
      <c r="AR72" s="17" t="n">
        <f aca="false">SUMPRODUCT((B24:B31&lt;=$B$6)*(C24:C31*AM72+D24:D31*AO72*$B$8*AQ72)/(1+AL72/100)^B24:B31)+C32*AM72*AP72/(1+AL72/100)^$B$6</f>
        <v>15960313.3140262</v>
      </c>
      <c r="AS72" s="17" t="n">
        <f aca="false">SUMPRODUCT((K24:K26&lt;=$B$6)*(L24:L26*AN72+M24:M26*AO72*$B$8*AQ72)/(1+AL72/100)^K24:K26)+L27*AN72*AP72/(1+AL72/100)^$B$6</f>
        <v>18009022.3220988</v>
      </c>
      <c r="AT72" s="17" t="n">
        <f aca="false">AS72-AR72</f>
        <v>2048709.00807261</v>
      </c>
      <c r="AU72" s="17" t="n">
        <f aca="true">RAND()</f>
        <v>0.366928929434703</v>
      </c>
      <c r="AV72" s="17" t="n">
        <f aca="true">RAND()</f>
        <v>0.945638469017091</v>
      </c>
      <c r="AW72" s="17" t="n">
        <f aca="true">RAND()</f>
        <v>0.994046907272586</v>
      </c>
      <c r="AX72" s="17" t="n">
        <f aca="true">RAND()</f>
        <v>0.947939144458898</v>
      </c>
      <c r="AY72" s="17" t="n">
        <f aca="true">RAND()</f>
        <v>0.688263933359963</v>
      </c>
      <c r="AZ72" s="17" t="n">
        <f aca="true">RAND()</f>
        <v>0.964122369611927</v>
      </c>
    </row>
    <row r="73" customFormat="false" ht="15" hidden="false" customHeight="false" outlineLevel="0" collapsed="false">
      <c r="A73" s="34" t="n">
        <v>4</v>
      </c>
      <c r="B73" s="14" t="n">
        <f aca="false">SUMPRODUCT((B24:B31&lt;=$B$6)*(C24:C31*$B$11+D24:D31*$B$10*$B$8*$B$9)/(1+$A73/100)^B24:B31)+C32*$B$11*$B$13/(1+$A73/100)^$B$6</f>
        <v>13188961.1749043</v>
      </c>
      <c r="C73" s="14" t="n">
        <f aca="false">SUMPRODUCT((K24:K26&lt;=$B$6)*(L24:L26*$B$12+M24:M26*$B$10*$B$8*$B$9)/(1+$A73/100)^K24:K26)+L27*$B$12*$B$13/(1+$A73/100)^$B$6</f>
        <v>14722750.1328766</v>
      </c>
      <c r="D73" s="14" t="n">
        <f aca="false">C73-B73</f>
        <v>1533788.95797227</v>
      </c>
      <c r="E73" s="0" t="str">
        <f aca="false">IF(D73&lt;0,"PCC","HMA")</f>
        <v>HMA</v>
      </c>
      <c r="AK73" s="0" t="n">
        <v>60</v>
      </c>
      <c r="AL73" s="17" t="n">
        <f aca="false">IFERROR(IF(AU73&lt;($AM$6-$AL$6)/($AN$6-$AL$6),$AL$6+SQRT(AU73*($AN$6-$AL$6)*($AM$6-$AL$6)),$AN$6-SQRT((1-AU73)*($AN$6-$AL$6)*($AN$6-$AM$6))),$AM$6)</f>
        <v>2.59545341941344</v>
      </c>
      <c r="AM73" s="17" t="n">
        <f aca="false">IFERROR(IF(AV73&lt;($AM$7-$AL$7)/($AN$7-$AL$7),$AL$7+SQRT(AV73*($AN$7-$AL$7)*($AM$7-$AL$7)),$AN$7-SQRT((1-AV73)*($AN$7-$AL$7)*($AN$7-$AM$7))),$AM$7)</f>
        <v>0.989734732216373</v>
      </c>
      <c r="AN73" s="17" t="n">
        <f aca="false">IFERROR(IF(AW73&lt;($AM$8-$AL$8)/($AN$8-$AL$8),$AL$8+SQRT(AW73*($AN$8-$AL$8)*($AM$8-$AL$8)),$AN$8-SQRT((1-AW73)*($AN$8-$AL$8)*($AN$8-$AM$8))),$AM$8)</f>
        <v>0.860394588029902</v>
      </c>
      <c r="AO73" s="17" t="n">
        <f aca="false">IFERROR(IF(AX73&lt;($AM$9-$AL$9)/($AN$9-$AL$9),$AL$9+SQRT(AX73*($AN$9-$AL$9)*($AM$9-$AL$9)),$AN$9-SQRT((1-AX73)*($AN$9-$AL$9)*($AN$9-$AM$9))),$AM$9)</f>
        <v>1.26743697247629</v>
      </c>
      <c r="AP73" s="17" t="n">
        <f aca="false">IFERROR(IF(AY73&lt;($AM$10-$AL$10)/($AN$10-$AL$10),$AL$10+SQRT(AY73*($AN$10-$AL$10)*($AM$10-$AL$10)),$AN$10-SQRT((1-AY73)*($AN$10-$AL$10)*($AN$10-$AM$10))),$AM$10)</f>
        <v>0.568654296573781</v>
      </c>
      <c r="AQ73" s="17" t="n">
        <f aca="false">IFERROR(IF(AZ73&lt;($AM$11-$AL$11)/($AN$11-$AL$11),$AL$11+SQRT(AZ73*($AN$11-$AL$11)*($AM$11-$AL$11)),$AN$11-SQRT((1-AZ73)*($AN$11-$AL$11)*($AN$11-$AM$11))),$AM$11)</f>
        <v>0.648298527012232</v>
      </c>
      <c r="AR73" s="17" t="n">
        <f aca="false">SUMPRODUCT((B24:B31&lt;=$B$6)*(C24:C31*AM73+D24:D31*AO73*$B$8*AQ73)/(1+AL73/100)^B24:B31)+C32*AM73*AP73/(1+AL73/100)^$B$6</f>
        <v>14060231.3901583</v>
      </c>
      <c r="AS73" s="17" t="n">
        <f aca="false">SUMPRODUCT((K24:K26&lt;=$B$6)*(L24:L26*AN73+M24:M26*AO73*$B$8*AQ73)/(1+AL73/100)^K24:K26)+L27*AN73*AP73/(1+AL73/100)^$B$6</f>
        <v>12962375.0218086</v>
      </c>
      <c r="AT73" s="17" t="n">
        <f aca="false">AS73-AR73</f>
        <v>-1097856.36834973</v>
      </c>
      <c r="AU73" s="17" t="n">
        <f aca="true">RAND()</f>
        <v>0.0709129549382309</v>
      </c>
      <c r="AV73" s="17" t="n">
        <f aca="true">RAND()</f>
        <v>0.399991873435764</v>
      </c>
      <c r="AW73" s="17" t="n">
        <f aca="true">RAND()</f>
        <v>0.0405278473700171</v>
      </c>
      <c r="AX73" s="17" t="n">
        <f aca="true">RAND()</f>
        <v>0.642234273803527</v>
      </c>
      <c r="AY73" s="17" t="n">
        <f aca="true">RAND()</f>
        <v>0.0188536497521624</v>
      </c>
      <c r="AZ73" s="17" t="n">
        <f aca="true">RAND()</f>
        <v>0.495150464975062</v>
      </c>
    </row>
    <row r="74" customFormat="false" ht="15" hidden="false" customHeight="false" outlineLevel="0" collapsed="false">
      <c r="A74" s="34" t="n">
        <v>4.25</v>
      </c>
      <c r="B74" s="14" t="n">
        <f aca="false">SUMPRODUCT((B24:B31&lt;=$B$6)*(C24:C31*$B$11+D24:D31*$B$10*$B$8*$B$9)/(1+$A74/100)^B24:B31)+C32*$B$11*$B$13/(1+$A74/100)^$B$6</f>
        <v>13041025.8777188</v>
      </c>
      <c r="C74" s="14" t="n">
        <f aca="false">SUMPRODUCT((K24:K26&lt;=$B$6)*(L24:L26*$B$12+M24:M26*$B$10*$B$8*$B$9)/(1+$A74/100)^K24:K26)+L27*$B$12*$B$13/(1+$A74/100)^$B$6</f>
        <v>14780263.4208871</v>
      </c>
      <c r="D74" s="14" t="n">
        <f aca="false">C74-B74</f>
        <v>1739237.54316839</v>
      </c>
      <c r="E74" s="0" t="str">
        <f aca="false">IF(D74&lt;0,"PCC","HMA")</f>
        <v>HMA</v>
      </c>
      <c r="AK74" s="0" t="n">
        <v>61</v>
      </c>
      <c r="AL74" s="17" t="n">
        <f aca="false">IFERROR(IF(AU74&lt;($AM$6-$AL$6)/($AN$6-$AL$6),$AL$6+SQRT(AU74*($AN$6-$AL$6)*($AM$6-$AL$6)),$AN$6-SQRT((1-AU74)*($AN$6-$AL$6)*($AN$6-$AM$6))),$AM$6)</f>
        <v>4.62650541512999</v>
      </c>
      <c r="AM74" s="17" t="n">
        <f aca="false">IFERROR(IF(AV74&lt;($AM$7-$AL$7)/($AN$7-$AL$7),$AL$7+SQRT(AV74*($AN$7-$AL$7)*($AM$7-$AL$7)),$AN$7-SQRT((1-AV74)*($AN$7-$AL$7)*($AN$7-$AM$7))),$AM$7)</f>
        <v>0.903065601867133</v>
      </c>
      <c r="AN74" s="17" t="n">
        <f aca="false">IFERROR(IF(AW74&lt;($AM$8-$AL$8)/($AN$8-$AL$8),$AL$8+SQRT(AW74*($AN$8-$AL$8)*($AM$8-$AL$8)),$AN$8-SQRT((1-AW74)*($AN$8-$AL$8)*($AN$8-$AM$8))),$AM$8)</f>
        <v>1.05626058133343</v>
      </c>
      <c r="AO74" s="17" t="n">
        <f aca="false">IFERROR(IF(AX74&lt;($AM$9-$AL$9)/($AN$9-$AL$9),$AL$9+SQRT(AX74*($AN$9-$AL$9)*($AM$9-$AL$9)),$AN$9-SQRT((1-AX74)*($AN$9-$AL$9)*($AN$9-$AM$9))),$AM$9)</f>
        <v>1.68181250683052</v>
      </c>
      <c r="AP74" s="17" t="n">
        <f aca="false">IFERROR(IF(AY74&lt;($AM$10-$AL$10)/($AN$10-$AL$10),$AL$10+SQRT(AY74*($AN$10-$AL$10)*($AM$10-$AL$10)),$AN$10-SQRT((1-AY74)*($AN$10-$AL$10)*($AN$10-$AM$10))),$AM$10)</f>
        <v>0.733075750324384</v>
      </c>
      <c r="AQ74" s="17" t="n">
        <f aca="false">IFERROR(IF(AZ74&lt;($AM$11-$AL$11)/($AN$11-$AL$11),$AL$11+SQRT(AZ74*($AN$11-$AL$11)*($AM$11-$AL$11)),$AN$11-SQRT((1-AZ74)*($AN$11-$AL$11)*($AN$11-$AM$11))),$AM$11)</f>
        <v>0.785336325077474</v>
      </c>
      <c r="AR74" s="17" t="n">
        <f aca="false">SUMPRODUCT((B24:B31&lt;=$B$6)*(C24:C31*AM74+D24:D31*AO74*$B$8*AQ74)/(1+AL74/100)^B24:B31)+C32*AM74*AP74/(1+AL74/100)^$B$6</f>
        <v>11679257.9130648</v>
      </c>
      <c r="AS74" s="17" t="n">
        <f aca="false">SUMPRODUCT((K24:K26&lt;=$B$6)*(L24:L26*AN74+M24:M26*AO74*$B$8*AQ74)/(1+AL74/100)^K24:K26)+L27*AN74*AP74/(1+AL74/100)^$B$6</f>
        <v>15986945.396754</v>
      </c>
      <c r="AT74" s="17" t="n">
        <f aca="false">AS74-AR74</f>
        <v>4307687.48368916</v>
      </c>
      <c r="AU74" s="17" t="n">
        <f aca="true">RAND()</f>
        <v>0.718326172779638</v>
      </c>
      <c r="AV74" s="17" t="n">
        <f aca="true">RAND()</f>
        <v>0.118027980980381</v>
      </c>
      <c r="AW74" s="17" t="n">
        <f aca="true">RAND()</f>
        <v>0.66635589026436</v>
      </c>
      <c r="AX74" s="17" t="n">
        <f aca="true">RAND()</f>
        <v>0.932504479460349</v>
      </c>
      <c r="AY74" s="17" t="n">
        <f aca="true">RAND()</f>
        <v>0.217297221557098</v>
      </c>
      <c r="AZ74" s="17" t="n">
        <f aca="true">RAND()</f>
        <v>0.811916353750025</v>
      </c>
    </row>
    <row r="75" customFormat="false" ht="15" hidden="false" customHeight="false" outlineLevel="0" collapsed="false">
      <c r="A75" s="34" t="n">
        <v>4.5</v>
      </c>
      <c r="B75" s="14" t="n">
        <f aca="false">SUMPRODUCT((B24:B31&lt;=$B$6)*(C24:C31*$B$11+D24:D31*$B$10*$B$8*$B$9)/(1+$A75/100)^B24:B31)+C32*$B$11*$B$13/(1+$A75/100)^$B$6</f>
        <v>12899702.1026851</v>
      </c>
      <c r="C75" s="14" t="n">
        <f aca="false">SUMPRODUCT((K24:K26&lt;=$B$6)*(L24:L26*$B$12+M24:M26*$B$10*$B$8*$B$9)/(1+$A75/100)^K24:K26)+L27*$B$12*$B$13/(1+$A75/100)^$B$6</f>
        <v>14833302.869251</v>
      </c>
      <c r="D75" s="14" t="n">
        <f aca="false">C75-B75</f>
        <v>1933600.76656589</v>
      </c>
      <c r="E75" s="0" t="str">
        <f aca="false">IF(D75&lt;0,"PCC","HMA")</f>
        <v>HMA</v>
      </c>
      <c r="AK75" s="0" t="n">
        <v>62</v>
      </c>
      <c r="AL75" s="17" t="n">
        <f aca="false">IFERROR(IF(AU75&lt;($AM$6-$AL$6)/($AN$6-$AL$6),$AL$6+SQRT(AU75*($AN$6-$AL$6)*($AM$6-$AL$6)),$AN$6-SQRT((1-AU75)*($AN$6-$AL$6)*($AN$6-$AM$6))),$AM$6)</f>
        <v>4.14642299460198</v>
      </c>
      <c r="AM75" s="17" t="n">
        <f aca="false">IFERROR(IF(AV75&lt;($AM$7-$AL$7)/($AN$7-$AL$7),$AL$7+SQRT(AV75*($AN$7-$AL$7)*($AM$7-$AL$7)),$AN$7-SQRT((1-AV75)*($AN$7-$AL$7)*($AN$7-$AM$7))),$AM$7)</f>
        <v>0.888030947001537</v>
      </c>
      <c r="AN75" s="17" t="n">
        <f aca="false">IFERROR(IF(AW75&lt;($AM$8-$AL$8)/($AN$8-$AL$8),$AL$8+SQRT(AW75*($AN$8-$AL$8)*($AM$8-$AL$8)),$AN$8-SQRT((1-AW75)*($AN$8-$AL$8)*($AN$8-$AM$8))),$AM$8)</f>
        <v>0.990420188954282</v>
      </c>
      <c r="AO75" s="17" t="n">
        <f aca="false">IFERROR(IF(AX75&lt;($AM$9-$AL$9)/($AN$9-$AL$9),$AL$9+SQRT(AX75*($AN$9-$AL$9)*($AM$9-$AL$9)),$AN$9-SQRT((1-AX75)*($AN$9-$AL$9)*($AN$9-$AM$9))),$AM$9)</f>
        <v>0.752546936546711</v>
      </c>
      <c r="AP75" s="17" t="n">
        <f aca="false">IFERROR(IF(AY75&lt;($AM$10-$AL$10)/($AN$10-$AL$10),$AL$10+SQRT(AY75*($AN$10-$AL$10)*($AM$10-$AL$10)),$AN$10-SQRT((1-AY75)*($AN$10-$AL$10)*($AN$10-$AM$10))),$AM$10)</f>
        <v>0.681516771273513</v>
      </c>
      <c r="AQ75" s="17" t="n">
        <f aca="false">IFERROR(IF(AZ75&lt;($AM$11-$AL$11)/($AN$11-$AL$11),$AL$11+SQRT(AZ75*($AN$11-$AL$11)*($AM$11-$AL$11)),$AN$11-SQRT((1-AZ75)*($AN$11-$AL$11)*($AN$11-$AM$11))),$AM$11)</f>
        <v>0.862695692179688</v>
      </c>
      <c r="AR75" s="17" t="n">
        <f aca="false">SUMPRODUCT((B24:B31&lt;=$B$6)*(C24:C31*AM75+D24:D31*AO75*$B$8*AQ75)/(1+AL75/100)^B24:B31)+C32*AM75*AP75/(1+AL75/100)^$B$6</f>
        <v>11627742.5703136</v>
      </c>
      <c r="AS75" s="17" t="n">
        <f aca="false">SUMPRODUCT((K24:K26&lt;=$B$6)*(L24:L26*AN75+M24:M26*AO75*$B$8*AQ75)/(1+AL75/100)^K24:K26)+L27*AN75*AP75/(1+AL75/100)^$B$6</f>
        <v>14958206.9895124</v>
      </c>
      <c r="AT75" s="17" t="n">
        <f aca="false">AS75-AR75</f>
        <v>3330464.41919883</v>
      </c>
      <c r="AU75" s="17" t="n">
        <f aca="true">RAND()</f>
        <v>0.592854913713183</v>
      </c>
      <c r="AV75" s="17" t="n">
        <f aca="true">RAND()</f>
        <v>0.0861049736665267</v>
      </c>
      <c r="AW75" s="17" t="n">
        <f aca="true">RAND()</f>
        <v>0.402887204015383</v>
      </c>
      <c r="AX75" s="17" t="n">
        <f aca="true">RAND()</f>
        <v>0.0850399402121715</v>
      </c>
      <c r="AY75" s="17" t="n">
        <f aca="true">RAND()</f>
        <v>0.131793353014243</v>
      </c>
      <c r="AZ75" s="17" t="n">
        <f aca="true">RAND()</f>
        <v>0.923051130832592</v>
      </c>
    </row>
    <row r="76" customFormat="false" ht="15" hidden="false" customHeight="false" outlineLevel="0" collapsed="false">
      <c r="A76" s="34" t="n">
        <v>4.75</v>
      </c>
      <c r="B76" s="14" t="n">
        <f aca="false">SUMPRODUCT((B24:B31&lt;=$B$6)*(C24:C31*$B$11+D24:D31*$B$10*$B$8*$B$9)/(1+$A76/100)^B24:B31)+C32*$B$11*$B$13/(1+$A76/100)^$B$6</f>
        <v>12764656.2845476</v>
      </c>
      <c r="C76" s="14" t="n">
        <f aca="false">SUMPRODUCT((K24:K26&lt;=$B$6)*(L24:L26*$B$12+M24:M26*$B$10*$B$8*$B$9)/(1+$A76/100)^K24:K26)+L27*$B$12*$B$13/(1+$A76/100)^$B$6</f>
        <v>14882216.8885813</v>
      </c>
      <c r="D76" s="14" t="n">
        <f aca="false">C76-B76</f>
        <v>2117560.60403369</v>
      </c>
      <c r="E76" s="0" t="str">
        <f aca="false">IF(D76&lt;0,"PCC","HMA")</f>
        <v>HMA</v>
      </c>
      <c r="AK76" s="0" t="n">
        <v>63</v>
      </c>
      <c r="AL76" s="17" t="n">
        <f aca="false">IFERROR(IF(AU76&lt;($AM$6-$AL$6)/($AN$6-$AL$6),$AL$6+SQRT(AU76*($AN$6-$AL$6)*($AM$6-$AL$6)),$AN$6-SQRT((1-AU76)*($AN$6-$AL$6)*($AN$6-$AM$6))),$AM$6)</f>
        <v>6.39313155192877</v>
      </c>
      <c r="AM76" s="17" t="n">
        <f aca="false">IFERROR(IF(AV76&lt;($AM$7-$AL$7)/($AN$7-$AL$7),$AL$7+SQRT(AV76*($AN$7-$AL$7)*($AM$7-$AL$7)),$AN$7-SQRT((1-AV76)*($AN$7-$AL$7)*($AN$7-$AM$7))),$AM$7)</f>
        <v>1.12983206616817</v>
      </c>
      <c r="AN76" s="17" t="n">
        <f aca="false">IFERROR(IF(AW76&lt;($AM$8-$AL$8)/($AN$8-$AL$8),$AL$8+SQRT(AW76*($AN$8-$AL$8)*($AM$8-$AL$8)),$AN$8-SQRT((1-AW76)*($AN$8-$AL$8)*($AN$8-$AM$8))),$AM$8)</f>
        <v>0.975002261437933</v>
      </c>
      <c r="AO76" s="17" t="n">
        <f aca="false">IFERROR(IF(AX76&lt;($AM$9-$AL$9)/($AN$9-$AL$9),$AL$9+SQRT(AX76*($AN$9-$AL$9)*($AM$9-$AL$9)),$AN$9-SQRT((1-AX76)*($AN$9-$AL$9)*($AN$9-$AM$9))),$AM$9)</f>
        <v>1.02428683416559</v>
      </c>
      <c r="AP76" s="17" t="n">
        <f aca="false">IFERROR(IF(AY76&lt;($AM$10-$AL$10)/($AN$10-$AL$10),$AL$10+SQRT(AY76*($AN$10-$AL$10)*($AM$10-$AL$10)),$AN$10-SQRT((1-AY76)*($AN$10-$AL$10)*($AN$10-$AM$10))),$AM$10)</f>
        <v>0.705658168888031</v>
      </c>
      <c r="AQ76" s="17" t="n">
        <f aca="false">IFERROR(IF(AZ76&lt;($AM$11-$AL$11)/($AN$11-$AL$11),$AL$11+SQRT(AZ76*($AN$11-$AL$11)*($AM$11-$AL$11)),$AN$11-SQRT((1-AZ76)*($AN$11-$AL$11)*($AN$11-$AM$11))),$AM$11)</f>
        <v>0.718038467998876</v>
      </c>
      <c r="AR76" s="17" t="n">
        <f aca="false">SUMPRODUCT((B24:B31&lt;=$B$6)*(C24:C31*AM76+D24:D31*AO76*$B$8*AQ76)/(1+AL76/100)^B24:B31)+C32*AM76*AP76/(1+AL76/100)^$B$6</f>
        <v>13543190.0117758</v>
      </c>
      <c r="AS76" s="17" t="n">
        <f aca="false">SUMPRODUCT((K24:K26&lt;=$B$6)*(L24:L26*AN76+M24:M26*AO76*$B$8*AQ76)/(1+AL76/100)^K24:K26)+L27*AN76*AP76/(1+AL76/100)^$B$6</f>
        <v>14908761.5127989</v>
      </c>
      <c r="AT76" s="17" t="n">
        <f aca="false">AS76-AR76</f>
        <v>1365571.50102309</v>
      </c>
      <c r="AU76" s="17" t="n">
        <f aca="true">RAND()</f>
        <v>0.981585534336781</v>
      </c>
      <c r="AV76" s="17" t="n">
        <f aca="true">RAND()</f>
        <v>0.871641490476339</v>
      </c>
      <c r="AW76" s="17" t="n">
        <f aca="true">RAND()</f>
        <v>0.340286572315453</v>
      </c>
      <c r="AX76" s="17" t="n">
        <f aca="true">RAND()</f>
        <v>0.365322545344923</v>
      </c>
      <c r="AY76" s="17" t="n">
        <f aca="true">RAND()</f>
        <v>0.169181129721511</v>
      </c>
      <c r="AZ76" s="17" t="n">
        <f aca="true">RAND()</f>
        <v>0.675500793761548</v>
      </c>
    </row>
    <row r="77" customFormat="false" ht="15" hidden="false" customHeight="false" outlineLevel="0" collapsed="false">
      <c r="A77" s="34" t="n">
        <v>5</v>
      </c>
      <c r="B77" s="14" t="n">
        <f aca="false">SUMPRODUCT((B24:B31&lt;=$B$6)*(C24:C31*$B$11+D24:D31*$B$10*$B$8*$B$9)/(1+$A77/100)^B24:B31)+C32*$B$11*$B$13/(1+$A77/100)^$B$6</f>
        <v>12635573.0841086</v>
      </c>
      <c r="C77" s="14" t="n">
        <f aca="false">SUMPRODUCT((K24:K26&lt;=$B$6)*(L24:L26*$B$12+M24:M26*$B$10*$B$8*$B$9)/(1+$A77/100)^K24:K26)+L27*$B$12*$B$13/(1+$A77/100)^$B$6</f>
        <v>14927326.4274641</v>
      </c>
      <c r="D77" s="14" t="n">
        <f aca="false">C77-B77</f>
        <v>2291753.3433555</v>
      </c>
      <c r="E77" s="0" t="str">
        <f aca="false">IF(D77&lt;0,"PCC","HMA")</f>
        <v>HMA</v>
      </c>
      <c r="AK77" s="0" t="n">
        <v>64</v>
      </c>
      <c r="AL77" s="17" t="n">
        <f aca="false">IFERROR(IF(AU77&lt;($AM$6-$AL$6)/($AN$6-$AL$6),$AL$6+SQRT(AU77*($AN$6-$AL$6)*($AM$6-$AL$6)),$AN$6-SQRT((1-AU77)*($AN$6-$AL$6)*($AN$6-$AM$6))),$AM$6)</f>
        <v>4.70274125555499</v>
      </c>
      <c r="AM77" s="17" t="n">
        <f aca="false">IFERROR(IF(AV77&lt;($AM$7-$AL$7)/($AN$7-$AL$7),$AL$7+SQRT(AV77*($AN$7-$AL$7)*($AM$7-$AL$7)),$AN$7-SQRT((1-AV77)*($AN$7-$AL$7)*($AN$7-$AM$7))),$AM$7)</f>
        <v>1.13446373309189</v>
      </c>
      <c r="AN77" s="17" t="n">
        <f aca="false">IFERROR(IF(AW77&lt;($AM$8-$AL$8)/($AN$8-$AL$8),$AL$8+SQRT(AW77*($AN$8-$AL$8)*($AM$8-$AL$8)),$AN$8-SQRT((1-AW77)*($AN$8-$AL$8)*($AN$8-$AM$8))),$AM$8)</f>
        <v>1.00052395943151</v>
      </c>
      <c r="AO77" s="17" t="n">
        <f aca="false">IFERROR(IF(AX77&lt;($AM$9-$AL$9)/($AN$9-$AL$9),$AL$9+SQRT(AX77*($AN$9-$AL$9)*($AM$9-$AL$9)),$AN$9-SQRT((1-AX77)*($AN$9-$AL$9)*($AN$9-$AM$9))),$AM$9)</f>
        <v>0.798666726048412</v>
      </c>
      <c r="AP77" s="17" t="n">
        <f aca="false">IFERROR(IF(AY77&lt;($AM$10-$AL$10)/($AN$10-$AL$10),$AL$10+SQRT(AY77*($AN$10-$AL$10)*($AM$10-$AL$10)),$AN$10-SQRT((1-AY77)*($AN$10-$AL$10)*($AN$10-$AM$10))),$AM$10)</f>
        <v>0.754786078432365</v>
      </c>
      <c r="AQ77" s="17" t="n">
        <f aca="false">IFERROR(IF(AZ77&lt;($AM$11-$AL$11)/($AN$11-$AL$11),$AL$11+SQRT(AZ77*($AN$11-$AL$11)*($AM$11-$AL$11)),$AN$11-SQRT((1-AZ77)*($AN$11-$AL$11)*($AN$11-$AM$11))),$AM$11)</f>
        <v>0.659809617866334</v>
      </c>
      <c r="AR77" s="17" t="n">
        <f aca="false">SUMPRODUCT((B24:B31&lt;=$B$6)*(C24:C31*AM77+D24:D31*AO77*$B$8*AQ77)/(1+AL77/100)^B24:B31)+C32*AM77*AP77/(1+AL77/100)^$B$6</f>
        <v>14441677.6537374</v>
      </c>
      <c r="AS77" s="17" t="n">
        <f aca="false">SUMPRODUCT((K24:K26&lt;=$B$6)*(L24:L26*AN77+M24:M26*AO77*$B$8*AQ77)/(1+AL77/100)^K24:K26)+L27*AN77*AP77/(1+AL77/100)^$B$6</f>
        <v>15098371.594054</v>
      </c>
      <c r="AT77" s="17" t="n">
        <f aca="false">AS77-AR77</f>
        <v>656693.940316651</v>
      </c>
      <c r="AU77" s="17" t="n">
        <f aca="true">RAND()</f>
        <v>0.736130113053547</v>
      </c>
      <c r="AV77" s="17" t="n">
        <f aca="true">RAND()</f>
        <v>0.881345520257224</v>
      </c>
      <c r="AW77" s="17" t="n">
        <f aca="true">RAND()</f>
        <v>0.446770712731283</v>
      </c>
      <c r="AX77" s="17" t="n">
        <f aca="true">RAND()</f>
        <v>0.11893575099797</v>
      </c>
      <c r="AY77" s="17" t="n">
        <f aca="true">RAND()</f>
        <v>0.259663783051772</v>
      </c>
      <c r="AZ77" s="17" t="n">
        <f aca="true">RAND()</f>
        <v>0.527634709811226</v>
      </c>
    </row>
    <row r="78" customFormat="false" ht="15" hidden="false" customHeight="false" outlineLevel="0" collapsed="false">
      <c r="A78" s="34" t="n">
        <v>5.25</v>
      </c>
      <c r="B78" s="14" t="n">
        <f aca="false">SUMPRODUCT((B24:B31&lt;=$B$6)*(C24:C31*$B$11+D24:D31*$B$10*$B$8*$B$9)/(1+$A78/100)^B24:B31)+C32*$B$11*$B$13/(1+$A78/100)^$B$6</f>
        <v>12512154.3294208</v>
      </c>
      <c r="C78" s="14" t="n">
        <f aca="false">SUMPRODUCT((K24:K26&lt;=$B$6)*(L24:L26*$B$12+M24:M26*$B$10*$B$8*$B$9)/(1+$A78/100)^K24:K26)+L27*$B$12*$B$13/(1+$A78/100)^$B$6</f>
        <v>14968927.1750139</v>
      </c>
      <c r="D78" s="14" t="n">
        <f aca="false">C78-B78</f>
        <v>2456772.84559315</v>
      </c>
      <c r="E78" s="0" t="str">
        <f aca="false">IF(D78&lt;0,"PCC","HMA")</f>
        <v>HMA</v>
      </c>
      <c r="AK78" s="0" t="n">
        <v>65</v>
      </c>
      <c r="AL78" s="17" t="n">
        <f aca="false">IFERROR(IF(AU78&lt;($AM$6-$AL$6)/($AN$6-$AL$6),$AL$6+SQRT(AU78*($AN$6-$AL$6)*($AM$6-$AL$6)),$AN$6-SQRT((1-AU78)*($AN$6-$AL$6)*($AN$6-$AM$6))),$AM$6)</f>
        <v>4.98522326250428</v>
      </c>
      <c r="AM78" s="17" t="n">
        <f aca="false">IFERROR(IF(AV78&lt;($AM$7-$AL$7)/($AN$7-$AL$7),$AL$7+SQRT(AV78*($AN$7-$AL$7)*($AM$7-$AL$7)),$AN$7-SQRT((1-AV78)*($AN$7-$AL$7)*($AN$7-$AM$7))),$AM$7)</f>
        <v>0.937314309332493</v>
      </c>
      <c r="AN78" s="17" t="n">
        <f aca="false">IFERROR(IF(AW78&lt;($AM$8-$AL$8)/($AN$8-$AL$8),$AL$8+SQRT(AW78*($AN$8-$AL$8)*($AM$8-$AL$8)),$AN$8-SQRT((1-AW78)*($AN$8-$AL$8)*($AN$8-$AM$8))),$AM$8)</f>
        <v>1.07888854165808</v>
      </c>
      <c r="AO78" s="17" t="n">
        <f aca="false">IFERROR(IF(AX78&lt;($AM$9-$AL$9)/($AN$9-$AL$9),$AL$9+SQRT(AX78*($AN$9-$AL$9)*($AM$9-$AL$9)),$AN$9-SQRT((1-AX78)*($AN$9-$AL$9)*($AN$9-$AM$9))),$AM$9)</f>
        <v>1.47133767428025</v>
      </c>
      <c r="AP78" s="17" t="n">
        <f aca="false">IFERROR(IF(AY78&lt;($AM$10-$AL$10)/($AN$10-$AL$10),$AL$10+SQRT(AY78*($AN$10-$AL$10)*($AM$10-$AL$10)),$AN$10-SQRT((1-AY78)*($AN$10-$AL$10)*($AN$10-$AM$10))),$AM$10)</f>
        <v>0.871590691685641</v>
      </c>
      <c r="AQ78" s="17" t="n">
        <f aca="false">IFERROR(IF(AZ78&lt;($AM$11-$AL$11)/($AN$11-$AL$11),$AL$11+SQRT(AZ78*($AN$11-$AL$11)*($AM$11-$AL$11)),$AN$11-SQRT((1-AZ78)*($AN$11-$AL$11)*($AN$11-$AM$11))),$AM$11)</f>
        <v>0.739622603023778</v>
      </c>
      <c r="AR78" s="17" t="n">
        <f aca="false">SUMPRODUCT((B24:B31&lt;=$B$6)*(C24:C31*AM78+D24:D31*AO78*$B$8*AQ78)/(1+AL78/100)^B24:B31)+C32*AM78*AP78/(1+AL78/100)^$B$6</f>
        <v>11884989.1920646</v>
      </c>
      <c r="AS78" s="17" t="n">
        <f aca="false">SUMPRODUCT((K24:K26&lt;=$B$6)*(L24:L26*AN78+M24:M26*AO78*$B$8*AQ78)/(1+AL78/100)^K24:K26)+L27*AN78*AP78/(1+AL78/100)^$B$6</f>
        <v>16226847.4152828</v>
      </c>
      <c r="AT78" s="17" t="n">
        <f aca="false">AS78-AR78</f>
        <v>4341858.22321819</v>
      </c>
      <c r="AU78" s="17" t="n">
        <f aca="true">RAND()</f>
        <v>0.797033734902305</v>
      </c>
      <c r="AV78" s="17" t="n">
        <f aca="true">RAND()</f>
        <v>0.209502439416217</v>
      </c>
      <c r="AW78" s="17" t="n">
        <f aca="true">RAND()</f>
        <v>0.73974105621424</v>
      </c>
      <c r="AX78" s="17" t="n">
        <f aca="true">RAND()</f>
        <v>0.813677430243054</v>
      </c>
      <c r="AY78" s="17" t="n">
        <f aca="true">RAND()</f>
        <v>0.552318568589654</v>
      </c>
      <c r="AZ78" s="17" t="n">
        <f aca="true">RAND()</f>
        <v>0.723280045485252</v>
      </c>
    </row>
    <row r="79" customFormat="false" ht="15" hidden="false" customHeight="false" outlineLevel="0" collapsed="false">
      <c r="A79" s="34" t="n">
        <v>5.5</v>
      </c>
      <c r="B79" s="14" t="n">
        <f aca="false">SUMPRODUCT((B24:B31&lt;=$B$6)*(C24:C31*$B$11+D24:D31*$B$10*$B$8*$B$9)/(1+$A79/100)^B24:B31)+C32*$B$11*$B$13/(1+$A79/100)^$B$6</f>
        <v>12394118.0217048</v>
      </c>
      <c r="C79" s="14" t="n">
        <f aca="false">SUMPRODUCT((K24:K26&lt;=$B$6)*(L24:L26*$B$12+M24:M26*$B$10*$B$8*$B$9)/(1+$A79/100)^K24:K26)+L27*$B$12*$B$13/(1+$A79/100)^$B$6</f>
        <v>15007291.5831931</v>
      </c>
      <c r="D79" s="14" t="n">
        <f aca="false">C79-B79</f>
        <v>2613173.56148832</v>
      </c>
      <c r="E79" s="0" t="str">
        <f aca="false">IF(D79&lt;0,"PCC","HMA")</f>
        <v>HMA</v>
      </c>
      <c r="AK79" s="0" t="n">
        <v>66</v>
      </c>
      <c r="AL79" s="17" t="n">
        <f aca="false">IFERROR(IF(AU79&lt;($AM$6-$AL$6)/($AN$6-$AL$6),$AL$6+SQRT(AU79*($AN$6-$AL$6)*($AM$6-$AL$6)),$AN$6-SQRT((1-AU79)*($AN$6-$AL$6)*($AN$6-$AM$6))),$AM$6)</f>
        <v>5.33713803589677</v>
      </c>
      <c r="AM79" s="17" t="n">
        <f aca="false">IFERROR(IF(AV79&lt;($AM$7-$AL$7)/($AN$7-$AL$7),$AL$7+SQRT(AV79*($AN$7-$AL$7)*($AM$7-$AL$7)),$AN$7-SQRT((1-AV79)*($AN$7-$AL$7)*($AN$7-$AM$7))),$AM$7)</f>
        <v>1.13855418893782</v>
      </c>
      <c r="AN79" s="17" t="n">
        <f aca="false">IFERROR(IF(AW79&lt;($AM$8-$AL$8)/($AN$8-$AL$8),$AL$8+SQRT(AW79*($AN$8-$AL$8)*($AM$8-$AL$8)),$AN$8-SQRT((1-AW79)*($AN$8-$AL$8)*($AN$8-$AM$8))),$AM$8)</f>
        <v>1.19620043176466</v>
      </c>
      <c r="AO79" s="17" t="n">
        <f aca="false">IFERROR(IF(AX79&lt;($AM$9-$AL$9)/($AN$9-$AL$9),$AL$9+SQRT(AX79*($AN$9-$AL$9)*($AM$9-$AL$9)),$AN$9-SQRT((1-AX79)*($AN$9-$AL$9)*($AN$9-$AM$9))),$AM$9)</f>
        <v>1.11665337425759</v>
      </c>
      <c r="AP79" s="17" t="n">
        <f aca="false">IFERROR(IF(AY79&lt;($AM$10-$AL$10)/($AN$10-$AL$10),$AL$10+SQRT(AY79*($AN$10-$AL$10)*($AM$10-$AL$10)),$AN$10-SQRT((1-AY79)*($AN$10-$AL$10)*($AN$10-$AM$10))),$AM$10)</f>
        <v>0.617659624044366</v>
      </c>
      <c r="AQ79" s="17" t="n">
        <f aca="false">IFERROR(IF(AZ79&lt;($AM$11-$AL$11)/($AN$11-$AL$11),$AL$11+SQRT(AZ79*($AN$11-$AL$11)*($AM$11-$AL$11)),$AN$11-SQRT((1-AZ79)*($AN$11-$AL$11)*($AN$11-$AM$11))),$AM$11)</f>
        <v>0.667564646548522</v>
      </c>
      <c r="AR79" s="17" t="n">
        <f aca="false">SUMPRODUCT((B24:B31&lt;=$B$6)*(C24:C31*AM79+D24:D31*AO79*$B$8*AQ79)/(1+AL79/100)^B24:B31)+C32*AM79*AP79/(1+AL79/100)^$B$6</f>
        <v>14178366.4355684</v>
      </c>
      <c r="AS79" s="17" t="n">
        <f aca="false">SUMPRODUCT((K24:K26&lt;=$B$6)*(L24:L26*AN79+M24:M26*AO79*$B$8*AQ79)/(1+AL79/100)^K24:K26)+L27*AN79*AP79/(1+AL79/100)^$B$6</f>
        <v>18275764.5677403</v>
      </c>
      <c r="AT79" s="17" t="n">
        <f aca="false">AS79-AR79</f>
        <v>4097398.13217186</v>
      </c>
      <c r="AU79" s="17" t="n">
        <f aca="true">RAND()</f>
        <v>0.861744504416937</v>
      </c>
      <c r="AV79" s="17" t="n">
        <f aca="true">RAND()</f>
        <v>0.88959849952616</v>
      </c>
      <c r="AW79" s="17" t="n">
        <f aca="true">RAND()</f>
        <v>0.9742720574017</v>
      </c>
      <c r="AX79" s="17" t="n">
        <f aca="true">RAND()</f>
        <v>0.479799159193</v>
      </c>
      <c r="AY79" s="17" t="n">
        <f aca="true">RAND()</f>
        <v>0.0553751485210458</v>
      </c>
      <c r="AZ79" s="17" t="n">
        <f aca="true">RAND()</f>
        <v>0.548925452145268</v>
      </c>
    </row>
    <row r="80" customFormat="false" ht="15" hidden="false" customHeight="false" outlineLevel="0" collapsed="false">
      <c r="A80" s="34" t="n">
        <v>5.75</v>
      </c>
      <c r="B80" s="14" t="n">
        <f aca="false">SUMPRODUCT((B24:B31&lt;=$B$6)*(C24:C31*$B$11+D24:D31*$B$10*$B$8*$B$9)/(1+$A80/100)^B24:B31)+C32*$B$11*$B$13/(1+$A80/100)^$B$6</f>
        <v>12281197.4018571</v>
      </c>
      <c r="C80" s="14" t="n">
        <f aca="false">SUMPRODUCT((K24:K26&lt;=$B$6)*(L24:L26*$B$12+M24:M26*$B$10*$B$8*$B$9)/(1+$A80/100)^K24:K26)+L27*$B$12*$B$13/(1+$A80/100)^$B$6</f>
        <v>15042670.7239618</v>
      </c>
      <c r="D80" s="14" t="n">
        <f aca="false">C80-B80</f>
        <v>2761473.32210473</v>
      </c>
      <c r="E80" s="0" t="str">
        <f aca="false">IF(D80&lt;0,"PCC","HMA")</f>
        <v>HMA</v>
      </c>
      <c r="AK80" s="0" t="n">
        <v>67</v>
      </c>
      <c r="AL80" s="17" t="n">
        <f aca="false">IFERROR(IF(AU80&lt;($AM$6-$AL$6)/($AN$6-$AL$6),$AL$6+SQRT(AU80*($AN$6-$AL$6)*($AM$6-$AL$6)),$AN$6-SQRT((1-AU80)*($AN$6-$AL$6)*($AN$6-$AM$6))),$AM$6)</f>
        <v>2.66860142359211</v>
      </c>
      <c r="AM80" s="17" t="n">
        <f aca="false">IFERROR(IF(AV80&lt;($AM$7-$AL$7)/($AN$7-$AL$7),$AL$7+SQRT(AV80*($AN$7-$AL$7)*($AM$7-$AL$7)),$AN$7-SQRT((1-AV80)*($AN$7-$AL$7)*($AN$7-$AM$7))),$AM$7)</f>
        <v>1.08889306728561</v>
      </c>
      <c r="AN80" s="17" t="n">
        <f aca="false">IFERROR(IF(AW80&lt;($AM$8-$AL$8)/($AN$8-$AL$8),$AL$8+SQRT(AW80*($AN$8-$AL$8)*($AM$8-$AL$8)),$AN$8-SQRT((1-AW80)*($AN$8-$AL$8)*($AN$8-$AM$8))),$AM$8)</f>
        <v>1.06847547902757</v>
      </c>
      <c r="AO80" s="17" t="n">
        <f aca="false">IFERROR(IF(AX80&lt;($AM$9-$AL$9)/($AN$9-$AL$9),$AL$9+SQRT(AX80*($AN$9-$AL$9)*($AM$9-$AL$9)),$AN$9-SQRT((1-AX80)*($AN$9-$AL$9)*($AN$9-$AM$9))),$AM$9)</f>
        <v>0.692955262392083</v>
      </c>
      <c r="AP80" s="17" t="n">
        <f aca="false">IFERROR(IF(AY80&lt;($AM$10-$AL$10)/($AN$10-$AL$10),$AL$10+SQRT(AY80*($AN$10-$AL$10)*($AM$10-$AL$10)),$AN$10-SQRT((1-AY80)*($AN$10-$AL$10)*($AN$10-$AM$10))),$AM$10)</f>
        <v>0.812375295705928</v>
      </c>
      <c r="AQ80" s="17" t="n">
        <f aca="false">IFERROR(IF(AZ80&lt;($AM$11-$AL$11)/($AN$11-$AL$11),$AL$11+SQRT(AZ80*($AN$11-$AL$11)*($AM$11-$AL$11)),$AN$11-SQRT((1-AZ80)*($AN$11-$AL$11)*($AN$11-$AM$11))),$AM$11)</f>
        <v>0.635371743027067</v>
      </c>
      <c r="AR80" s="17" t="n">
        <f aca="false">SUMPRODUCT((B24:B31&lt;=$B$6)*(C24:C31*AM80+D24:D31*AO80*$B$8*AQ80)/(1+AL80/100)^B24:B31)+C32*AM80*AP80/(1+AL80/100)^$B$6</f>
        <v>15257273.7825375</v>
      </c>
      <c r="AS80" s="17" t="n">
        <f aca="false">SUMPRODUCT((K24:K26&lt;=$B$6)*(L24:L26*AN80+M24:M26*AO80*$B$8*AQ80)/(1+AL80/100)^K24:K26)+L27*AN80*AP80/(1+AL80/100)^$B$6</f>
        <v>15611139.1265516</v>
      </c>
      <c r="AT80" s="17" t="n">
        <f aca="false">AS80-AR80</f>
        <v>353865.34401408</v>
      </c>
      <c r="AU80" s="17" t="n">
        <f aca="true">RAND()</f>
        <v>0.0894055727258802</v>
      </c>
      <c r="AV80" s="17" t="n">
        <f aca="true">RAND()</f>
        <v>0.769284944278772</v>
      </c>
      <c r="AW80" s="17" t="n">
        <f aca="true">RAND()</f>
        <v>0.707100873650944</v>
      </c>
      <c r="AX80" s="17" t="n">
        <f aca="true">RAND()</f>
        <v>0.0496423110463965</v>
      </c>
      <c r="AY80" s="17" t="n">
        <f aca="true">RAND()</f>
        <v>0.390313301469463</v>
      </c>
      <c r="AZ80" s="17" t="n">
        <f aca="true">RAND()</f>
        <v>0.459078391922502</v>
      </c>
    </row>
    <row r="81" customFormat="false" ht="15" hidden="false" customHeight="false" outlineLevel="0" collapsed="false">
      <c r="A81" s="34" t="n">
        <v>6</v>
      </c>
      <c r="B81" s="14" t="n">
        <f aca="false">SUMPRODUCT((B24:B31&lt;=$B$6)*(C24:C31*$B$11+D24:D31*$B$10*$B$8*$B$9)/(1+$A81/100)^B24:B31)+C32*$B$11*$B$13/(1+$A81/100)^$B$6</f>
        <v>12173140.0736887</v>
      </c>
      <c r="C81" s="14" t="n">
        <f aca="false">SUMPRODUCT((K24:K26&lt;=$B$6)*(L24:L26*$B$12+M24:M26*$B$10*$B$8*$B$9)/(1+$A81/100)^K24:K26)+L27*$B$12*$B$13/(1+$A81/100)^$B$6</f>
        <v>15075295.9950399</v>
      </c>
      <c r="D81" s="14" t="n">
        <f aca="false">C81-B81</f>
        <v>2902155.9213512</v>
      </c>
      <c r="E81" s="0" t="str">
        <f aca="false">IF(D81&lt;0,"PCC","HMA")</f>
        <v>HMA</v>
      </c>
      <c r="AK81" s="0" t="n">
        <v>68</v>
      </c>
      <c r="AL81" s="17" t="n">
        <f aca="false">IFERROR(IF(AU81&lt;($AM$6-$AL$6)/($AN$6-$AL$6),$AL$6+SQRT(AU81*($AN$6-$AL$6)*($AM$6-$AL$6)),$AN$6-SQRT((1-AU81)*($AN$6-$AL$6)*($AN$6-$AM$6))),$AM$6)</f>
        <v>6.17043309560447</v>
      </c>
      <c r="AM81" s="17" t="n">
        <f aca="false">IFERROR(IF(AV81&lt;($AM$7-$AL$7)/($AN$7-$AL$7),$AL$7+SQRT(AV81*($AN$7-$AL$7)*($AM$7-$AL$7)),$AN$7-SQRT((1-AV81)*($AN$7-$AL$7)*($AN$7-$AM$7))),$AM$7)</f>
        <v>0.984633532587649</v>
      </c>
      <c r="AN81" s="17" t="n">
        <f aca="false">IFERROR(IF(AW81&lt;($AM$8-$AL$8)/($AN$8-$AL$8),$AL$8+SQRT(AW81*($AN$8-$AL$8)*($AM$8-$AL$8)),$AN$8-SQRT((1-AW81)*($AN$8-$AL$8)*($AN$8-$AM$8))),$AM$8)</f>
        <v>1.12934742989306</v>
      </c>
      <c r="AO81" s="17" t="n">
        <f aca="false">IFERROR(IF(AX81&lt;($AM$9-$AL$9)/($AN$9-$AL$9),$AL$9+SQRT(AX81*($AN$9-$AL$9)*($AM$9-$AL$9)),$AN$9-SQRT((1-AX81)*($AN$9-$AL$9)*($AN$9-$AM$9))),$AM$9)</f>
        <v>1.01772664977756</v>
      </c>
      <c r="AP81" s="17" t="n">
        <f aca="false">IFERROR(IF(AY81&lt;($AM$10-$AL$10)/($AN$10-$AL$10),$AL$10+SQRT(AY81*($AN$10-$AL$10)*($AM$10-$AL$10)),$AN$10-SQRT((1-AY81)*($AN$10-$AL$10)*($AN$10-$AM$10))),$AM$10)</f>
        <v>0.981239313558379</v>
      </c>
      <c r="AQ81" s="17" t="n">
        <f aca="false">IFERROR(IF(AZ81&lt;($AM$11-$AL$11)/($AN$11-$AL$11),$AL$11+SQRT(AZ81*($AN$11-$AL$11)*($AM$11-$AL$11)),$AN$11-SQRT((1-AZ81)*($AN$11-$AL$11)*($AN$11-$AM$11))),$AM$11)</f>
        <v>0.698974132436203</v>
      </c>
      <c r="AR81" s="17" t="n">
        <f aca="false">SUMPRODUCT((B24:B31&lt;=$B$6)*(C24:C31*AM81+D24:D31*AO81*$B$8*AQ81)/(1+AL81/100)^B24:B31)+C32*AM81*AP81/(1+AL81/100)^$B$6</f>
        <v>11881722.1935127</v>
      </c>
      <c r="AS81" s="17" t="n">
        <f aca="false">SUMPRODUCT((K24:K26&lt;=$B$6)*(L24:L26*AN81+M24:M26*AO81*$B$8*AQ81)/(1+AL81/100)^K24:K26)+L27*AN81*AP81/(1+AL81/100)^$B$6</f>
        <v>17048666.792301</v>
      </c>
      <c r="AT81" s="17" t="n">
        <f aca="false">AS81-AR81</f>
        <v>5166944.59878832</v>
      </c>
      <c r="AU81" s="17" t="n">
        <f aca="true">RAND()</f>
        <v>0.96559093755658</v>
      </c>
      <c r="AV81" s="17" t="n">
        <f aca="true">RAND()</f>
        <v>0.378772681731049</v>
      </c>
      <c r="AW81" s="17" t="n">
        <f aca="true">RAND()</f>
        <v>0.870604065125238</v>
      </c>
      <c r="AX81" s="17" t="n">
        <f aca="true">RAND()</f>
        <v>0.356759376961852</v>
      </c>
      <c r="AY81" s="17" t="n">
        <f aca="true">RAND()</f>
        <v>0.926365107656561</v>
      </c>
      <c r="AZ81" s="17" t="n">
        <f aca="true">RAND()</f>
        <v>0.630136436969237</v>
      </c>
    </row>
    <row r="82" customFormat="false" ht="15" hidden="false" customHeight="false" outlineLevel="0" collapsed="false">
      <c r="A82" s="34" t="n">
        <v>6.25</v>
      </c>
      <c r="B82" s="14" t="n">
        <f aca="false">SUMPRODUCT((B24:B31&lt;=$B$6)*(C24:C31*$B$11+D24:D31*$B$10*$B$8*$B$9)/(1+$A82/100)^B24:B31)+C32*$B$11*$B$13/(1+$A82/100)^$B$6</f>
        <v>12069707.1802904</v>
      </c>
      <c r="C82" s="14" t="n">
        <f aca="false">SUMPRODUCT((K24:K26&lt;=$B$6)*(L24:L26*$B$12+M24:M26*$B$10*$B$8*$B$9)/(1+$A82/100)^K24:K26)+L27*$B$12*$B$13/(1+$A82/100)^$B$6</f>
        <v>15105380.6868855</v>
      </c>
      <c r="D82" s="14" t="n">
        <f aca="false">C82-B82</f>
        <v>3035673.50659508</v>
      </c>
      <c r="E82" s="0" t="str">
        <f aca="false">IF(D82&lt;0,"PCC","HMA")</f>
        <v>HMA</v>
      </c>
      <c r="AK82" s="0" t="n">
        <v>69</v>
      </c>
      <c r="AL82" s="17" t="n">
        <f aca="false">IFERROR(IF(AU82&lt;($AM$6-$AL$6)/($AN$6-$AL$6),$AL$6+SQRT(AU82*($AN$6-$AL$6)*($AM$6-$AL$6)),$AN$6-SQRT((1-AU82)*($AN$6-$AL$6)*($AN$6-$AM$6))),$AM$6)</f>
        <v>3.02452493282908</v>
      </c>
      <c r="AM82" s="17" t="n">
        <f aca="false">IFERROR(IF(AV82&lt;($AM$7-$AL$7)/($AN$7-$AL$7),$AL$7+SQRT(AV82*($AN$7-$AL$7)*($AM$7-$AL$7)),$AN$7-SQRT((1-AV82)*($AN$7-$AL$7)*($AN$7-$AM$7))),$AM$7)</f>
        <v>1.24462408582044</v>
      </c>
      <c r="AN82" s="17" t="n">
        <f aca="false">IFERROR(IF(AW82&lt;($AM$8-$AL$8)/($AN$8-$AL$8),$AL$8+SQRT(AW82*($AN$8-$AL$8)*($AM$8-$AL$8)),$AN$8-SQRT((1-AW82)*($AN$8-$AL$8)*($AN$8-$AM$8))),$AM$8)</f>
        <v>1.19094883375027</v>
      </c>
      <c r="AO82" s="17" t="n">
        <f aca="false">IFERROR(IF(AX82&lt;($AM$9-$AL$9)/($AN$9-$AL$9),$AL$9+SQRT(AX82*($AN$9-$AL$9)*($AM$9-$AL$9)),$AN$9-SQRT((1-AX82)*($AN$9-$AL$9)*($AN$9-$AM$9))),$AM$9)</f>
        <v>0.687450196392288</v>
      </c>
      <c r="AP82" s="17" t="n">
        <f aca="false">IFERROR(IF(AY82&lt;($AM$10-$AL$10)/($AN$10-$AL$10),$AL$10+SQRT(AY82*($AN$10-$AL$10)*($AM$10-$AL$10)),$AN$10-SQRT((1-AY82)*($AN$10-$AL$10)*($AN$10-$AM$10))),$AM$10)</f>
        <v>0.91739765396604</v>
      </c>
      <c r="AQ82" s="17" t="n">
        <f aca="false">IFERROR(IF(AZ82&lt;($AM$11-$AL$11)/($AN$11-$AL$11),$AL$11+SQRT(AZ82*($AN$11-$AL$11)*($AM$11-$AL$11)),$AN$11-SQRT((1-AZ82)*($AN$11-$AL$11)*($AN$11-$AM$11))),$AM$11)</f>
        <v>0.564826960277686</v>
      </c>
      <c r="AR82" s="17" t="n">
        <f aca="false">SUMPRODUCT((B24:B31&lt;=$B$6)*(C24:C31*AM82+D24:D31*AO82*$B$8*AQ82)/(1+AL82/100)^B24:B31)+C32*AM82*AP82/(1+AL82/100)^$B$6</f>
        <v>17065508.0184836</v>
      </c>
      <c r="AS82" s="17" t="n">
        <f aca="false">SUMPRODUCT((K24:K26&lt;=$B$6)*(L24:L26*AN82+M24:M26*AO82*$B$8*AQ82)/(1+AL82/100)^K24:K26)+L27*AN82*AP82/(1+AL82/100)^$B$6</f>
        <v>17309219.2527903</v>
      </c>
      <c r="AT82" s="17" t="n">
        <f aca="false">AS82-AR82</f>
        <v>243711.234306704</v>
      </c>
      <c r="AU82" s="17" t="n">
        <f aca="true">RAND()</f>
        <v>0.209779899515119</v>
      </c>
      <c r="AV82" s="17" t="n">
        <f aca="true">RAND()</f>
        <v>0.99974310708208</v>
      </c>
      <c r="AW82" s="17" t="n">
        <f aca="true">RAND()</f>
        <v>0.969004086795976</v>
      </c>
      <c r="AX82" s="17" t="n">
        <f aca="true">RAND()</f>
        <v>0.0468501015033432</v>
      </c>
      <c r="AY82" s="17" t="n">
        <f aca="true">RAND()</f>
        <v>0.696883206145416</v>
      </c>
      <c r="AZ82" s="17" t="n">
        <f aca="true">RAND()</f>
        <v>0.28625844444865</v>
      </c>
    </row>
    <row r="83" customFormat="false" ht="15" hidden="false" customHeight="false" outlineLevel="0" collapsed="false">
      <c r="A83" s="34" t="n">
        <v>6.5</v>
      </c>
      <c r="B83" s="14" t="n">
        <f aca="false">SUMPRODUCT((B24:B31&lt;=$B$6)*(C24:C31*$B$11+D24:D31*$B$10*$B$8*$B$9)/(1+$A83/100)^B24:B31)+C32*$B$11*$B$13/(1+$A83/100)^$B$6</f>
        <v>11970672.6301578</v>
      </c>
      <c r="C83" s="14" t="n">
        <f aca="false">SUMPRODUCT((K24:K26&lt;=$B$6)*(L24:L26*$B$12+M24:M26*$B$10*$B$8*$B$9)/(1+$A83/100)^K24:K26)+L27*$B$12*$B$13/(1+$A83/100)^$B$6</f>
        <v>15133121.4224221</v>
      </c>
      <c r="D83" s="14" t="n">
        <f aca="false">C83-B83</f>
        <v>3162448.7922643</v>
      </c>
      <c r="E83" s="0" t="str">
        <f aca="false">IF(D83&lt;0,"PCC","HMA")</f>
        <v>HMA</v>
      </c>
      <c r="AK83" s="0" t="n">
        <v>70</v>
      </c>
      <c r="AL83" s="17" t="n">
        <f aca="false">IFERROR(IF(AU83&lt;($AM$6-$AL$6)/($AN$6-$AL$6),$AL$6+SQRT(AU83*($AN$6-$AL$6)*($AM$6-$AL$6)),$AN$6-SQRT((1-AU83)*($AN$6-$AL$6)*($AN$6-$AM$6))),$AM$6)</f>
        <v>3.61503211523115</v>
      </c>
      <c r="AM83" s="17" t="n">
        <f aca="false">IFERROR(IF(AV83&lt;($AM$7-$AL$7)/($AN$7-$AL$7),$AL$7+SQRT(AV83*($AN$7-$AL$7)*($AM$7-$AL$7)),$AN$7-SQRT((1-AV83)*($AN$7-$AL$7)*($AN$7-$AM$7))),$AM$7)</f>
        <v>0.909022523393509</v>
      </c>
      <c r="AN83" s="17" t="n">
        <f aca="false">IFERROR(IF(AW83&lt;($AM$8-$AL$8)/($AN$8-$AL$8),$AL$8+SQRT(AW83*($AN$8-$AL$8)*($AM$8-$AL$8)),$AN$8-SQRT((1-AW83)*($AN$8-$AL$8)*($AN$8-$AM$8))),$AM$8)</f>
        <v>0.838430531128453</v>
      </c>
      <c r="AO83" s="17" t="n">
        <f aca="false">IFERROR(IF(AX83&lt;($AM$9-$AL$9)/($AN$9-$AL$9),$AL$9+SQRT(AX83*($AN$9-$AL$9)*($AM$9-$AL$9)),$AN$9-SQRT((1-AX83)*($AN$9-$AL$9)*($AN$9-$AM$9))),$AM$9)</f>
        <v>1.24366518000953</v>
      </c>
      <c r="AP83" s="17" t="n">
        <f aca="false">IFERROR(IF(AY83&lt;($AM$10-$AL$10)/($AN$10-$AL$10),$AL$10+SQRT(AY83*($AN$10-$AL$10)*($AM$10-$AL$10)),$AN$10-SQRT((1-AY83)*($AN$10-$AL$10)*($AN$10-$AM$10))),$AM$10)</f>
        <v>0.616520735885958</v>
      </c>
      <c r="AQ83" s="17" t="n">
        <f aca="false">IFERROR(IF(AZ83&lt;($AM$11-$AL$11)/($AN$11-$AL$11),$AL$11+SQRT(AZ83*($AN$11-$AL$11)*($AM$11-$AL$11)),$AN$11-SQRT((1-AZ83)*($AN$11-$AL$11)*($AN$11-$AM$11))),$AM$11)</f>
        <v>0.731158363874023</v>
      </c>
      <c r="AR83" s="17" t="n">
        <f aca="false">SUMPRODUCT((B24:B31&lt;=$B$6)*(C24:C31*AM83+D24:D31*AO83*$B$8*AQ83)/(1+AL83/100)^B24:B31)+C32*AM83*AP83/(1+AL83/100)^$B$6</f>
        <v>12257795.2408979</v>
      </c>
      <c r="AS83" s="17" t="n">
        <f aca="false">SUMPRODUCT((K24:K26&lt;=$B$6)*(L24:L26*AN83+M24:M26*AO83*$B$8*AQ83)/(1+AL83/100)^K24:K26)+L27*AN83*AP83/(1+AL83/100)^$B$6</f>
        <v>12693583.7462724</v>
      </c>
      <c r="AT83" s="17" t="n">
        <f aca="false">AS83-AR83</f>
        <v>435788.505374542</v>
      </c>
      <c r="AU83" s="17" t="n">
        <f aca="true">RAND()</f>
        <v>0.427099620954174</v>
      </c>
      <c r="AV83" s="17" t="n">
        <f aca="true">RAND()</f>
        <v>0.132065673412092</v>
      </c>
      <c r="AW83" s="17" t="n">
        <f aca="true">RAND()</f>
        <v>0.0164100635868331</v>
      </c>
      <c r="AX83" s="17" t="n">
        <f aca="true">RAND()</f>
        <v>0.618638426713322</v>
      </c>
      <c r="AY83" s="17" t="n">
        <f aca="true">RAND()</f>
        <v>0.0543083275656208</v>
      </c>
      <c r="AZ83" s="17" t="n">
        <f aca="true">RAND()</f>
        <v>0.704996631367787</v>
      </c>
    </row>
    <row r="84" customFormat="false" ht="15" hidden="false" customHeight="false" outlineLevel="0" collapsed="false">
      <c r="A84" s="34" t="n">
        <v>6.75</v>
      </c>
      <c r="B84" s="14" t="n">
        <f aca="false">SUMPRODUCT((B24:B31&lt;=$B$6)*(C24:C31*$B$11+D24:D31*$B$10*$B$8*$B$9)/(1+$A84/100)^B24:B31)+C32*$B$11*$B$13/(1+$A84/100)^$B$6</f>
        <v>11875822.3699317</v>
      </c>
      <c r="C84" s="14" t="n">
        <f aca="false">SUMPRODUCT((K24:K26&lt;=$B$6)*(L24:L26*$B$12+M24:M26*$B$10*$B$8*$B$9)/(1+$A84/100)^K24:K26)+L27*$B$12*$B$13/(1+$A84/100)^$B$6</f>
        <v>15158699.4800677</v>
      </c>
      <c r="D84" s="14" t="n">
        <f aca="false">C84-B84</f>
        <v>3282877.11013596</v>
      </c>
      <c r="E84" s="0" t="str">
        <f aca="false">IF(D84&lt;0,"PCC","HMA")</f>
        <v>HMA</v>
      </c>
      <c r="AK84" s="0" t="n">
        <v>71</v>
      </c>
      <c r="AL84" s="17" t="n">
        <f aca="false">IFERROR(IF(AU84&lt;($AM$6-$AL$6)/($AN$6-$AL$6),$AL$6+SQRT(AU84*($AN$6-$AL$6)*($AM$6-$AL$6)),$AN$6-SQRT((1-AU84)*($AN$6-$AL$6)*($AN$6-$AM$6))),$AM$6)</f>
        <v>2.86115634150475</v>
      </c>
      <c r="AM84" s="17" t="n">
        <f aca="false">IFERROR(IF(AV84&lt;($AM$7-$AL$7)/($AN$7-$AL$7),$AL$7+SQRT(AV84*($AN$7-$AL$7)*($AM$7-$AL$7)),$AN$7-SQRT((1-AV84)*($AN$7-$AL$7)*($AN$7-$AM$7))),$AM$7)</f>
        <v>1.05600394952051</v>
      </c>
      <c r="AN84" s="17" t="n">
        <f aca="false">IFERROR(IF(AW84&lt;($AM$8-$AL$8)/($AN$8-$AL$8),$AL$8+SQRT(AW84*($AN$8-$AL$8)*($AM$8-$AL$8)),$AN$8-SQRT((1-AW84)*($AN$8-$AL$8)*($AN$8-$AM$8))),$AM$8)</f>
        <v>1.04416312728702</v>
      </c>
      <c r="AO84" s="17" t="n">
        <f aca="false">IFERROR(IF(AX84&lt;($AM$9-$AL$9)/($AN$9-$AL$9),$AL$9+SQRT(AX84*($AN$9-$AL$9)*($AM$9-$AL$9)),$AN$9-SQRT((1-AX84)*($AN$9-$AL$9)*($AN$9-$AM$9))),$AM$9)</f>
        <v>1.11205787184474</v>
      </c>
      <c r="AP84" s="17" t="n">
        <f aca="false">IFERROR(IF(AY84&lt;($AM$10-$AL$10)/($AN$10-$AL$10),$AL$10+SQRT(AY84*($AN$10-$AL$10)*($AM$10-$AL$10)),$AN$10-SQRT((1-AY84)*($AN$10-$AL$10)*($AN$10-$AM$10))),$AM$10)</f>
        <v>0.999980043629735</v>
      </c>
      <c r="AQ84" s="17" t="n">
        <f aca="false">IFERROR(IF(AZ84&lt;($AM$11-$AL$11)/($AN$11-$AL$11),$AL$11+SQRT(AZ84*($AN$11-$AL$11)*($AM$11-$AL$11)),$AN$11-SQRT((1-AZ84)*($AN$11-$AL$11)*($AN$11-$AM$11))),$AM$11)</f>
        <v>0.75620154115407</v>
      </c>
      <c r="AR84" s="17" t="n">
        <f aca="false">SUMPRODUCT((B24:B31&lt;=$B$6)*(C24:C31*AM84+D24:D31*AO84*$B$8*AQ84)/(1+AL84/100)^B24:B31)+C32*AM84*AP84/(1+AL84/100)^$B$6</f>
        <v>14693991.5159217</v>
      </c>
      <c r="AS84" s="17" t="n">
        <f aca="false">SUMPRODUCT((K24:K26&lt;=$B$6)*(L24:L26*AN84+M24:M26*AO84*$B$8*AQ84)/(1+AL84/100)^K24:K26)+L27*AN84*AP84/(1+AL84/100)^$B$6</f>
        <v>15014594.9998886</v>
      </c>
      <c r="AT84" s="17" t="n">
        <f aca="false">AS84-AR84</f>
        <v>320603.483966922</v>
      </c>
      <c r="AU84" s="17" t="n">
        <f aca="true">RAND()</f>
        <v>0.148318048902771</v>
      </c>
      <c r="AV84" s="17" t="n">
        <f aca="true">RAND()</f>
        <v>0.66547139909652</v>
      </c>
      <c r="AW84" s="17" t="n">
        <f aca="true">RAND()</f>
        <v>0.623388282948798</v>
      </c>
      <c r="AX84" s="17" t="n">
        <f aca="true">RAND()</f>
        <v>0.474372518031401</v>
      </c>
      <c r="AY84" s="17" t="n">
        <f aca="true">RAND()</f>
        <v>0.999920176111966</v>
      </c>
      <c r="AZ84" s="17" t="n">
        <f aca="true">RAND()</f>
        <v>0.757397189650405</v>
      </c>
    </row>
    <row r="85" customFormat="false" ht="15" hidden="false" customHeight="false" outlineLevel="0" collapsed="false">
      <c r="A85" s="34" t="n">
        <v>7</v>
      </c>
      <c r="B85" s="14" t="n">
        <f aca="false">SUMPRODUCT((B24:B31&lt;=$B$6)*(C24:C31*$B$11+D24:D31*$B$10*$B$8*$B$9)/(1+$A85/100)^B24:B31)+C32*$B$11*$B$13/(1+$A85/100)^$B$6</f>
        <v>11784953.7008164</v>
      </c>
      <c r="C85" s="14" t="n">
        <f aca="false">SUMPRODUCT((K24:K26&lt;=$B$6)*(L24:L26*$B$12+M24:M26*$B$10*$B$8*$B$9)/(1+$A85/100)^K24:K26)+L27*$B$12*$B$13/(1+$A85/100)^$B$6</f>
        <v>15182282.009724</v>
      </c>
      <c r="D85" s="14" t="n">
        <f aca="false">C85-B85</f>
        <v>3397328.30890754</v>
      </c>
      <c r="E85" s="0" t="str">
        <f aca="false">IF(D85&lt;0,"PCC","HMA")</f>
        <v>HMA</v>
      </c>
      <c r="AK85" s="0" t="n">
        <v>72</v>
      </c>
      <c r="AL85" s="17" t="n">
        <f aca="false">IFERROR(IF(AU85&lt;($AM$6-$AL$6)/($AN$6-$AL$6),$AL$6+SQRT(AU85*($AN$6-$AL$6)*($AM$6-$AL$6)),$AN$6-SQRT((1-AU85)*($AN$6-$AL$6)*($AN$6-$AM$6))),$AM$6)</f>
        <v>2.97746001639619</v>
      </c>
      <c r="AM85" s="17" t="n">
        <f aca="false">IFERROR(IF(AV85&lt;($AM$7-$AL$7)/($AN$7-$AL$7),$AL$7+SQRT(AV85*($AN$7-$AL$7)*($AM$7-$AL$7)),$AN$7-SQRT((1-AV85)*($AN$7-$AL$7)*($AN$7-$AM$7))),$AM$7)</f>
        <v>1.08512468040628</v>
      </c>
      <c r="AN85" s="17" t="n">
        <f aca="false">IFERROR(IF(AW85&lt;($AM$8-$AL$8)/($AN$8-$AL$8),$AL$8+SQRT(AW85*($AN$8-$AL$8)*($AM$8-$AL$8)),$AN$8-SQRT((1-AW85)*($AN$8-$AL$8)*($AN$8-$AM$8))),$AM$8)</f>
        <v>0.986638113788705</v>
      </c>
      <c r="AO85" s="17" t="n">
        <f aca="false">IFERROR(IF(AX85&lt;($AM$9-$AL$9)/($AN$9-$AL$9),$AL$9+SQRT(AX85*($AN$9-$AL$9)*($AM$9-$AL$9)),$AN$9-SQRT((1-AX85)*($AN$9-$AL$9)*($AN$9-$AM$9))),$AM$9)</f>
        <v>1.44647615420441</v>
      </c>
      <c r="AP85" s="17" t="n">
        <f aca="false">IFERROR(IF(AY85&lt;($AM$10-$AL$10)/($AN$10-$AL$10),$AL$10+SQRT(AY85*($AN$10-$AL$10)*($AM$10-$AL$10)),$AN$10-SQRT((1-AY85)*($AN$10-$AL$10)*($AN$10-$AM$10))),$AM$10)</f>
        <v>0.861204435425179</v>
      </c>
      <c r="AQ85" s="17" t="n">
        <f aca="false">IFERROR(IF(AZ85&lt;($AM$11-$AL$11)/($AN$11-$AL$11),$AL$11+SQRT(AZ85*($AN$11-$AL$11)*($AM$11-$AL$11)),$AN$11-SQRT((1-AZ85)*($AN$11-$AL$11)*($AN$11-$AM$11))),$AM$11)</f>
        <v>0.586237311702259</v>
      </c>
      <c r="AR85" s="17" t="n">
        <f aca="false">SUMPRODUCT((B24:B31&lt;=$B$6)*(C24:C31*AM85+D24:D31*AO85*$B$8*AQ85)/(1+AL85/100)^B24:B31)+C32*AM85*AP85/(1+AL85/100)^$B$6</f>
        <v>15028763.9445079</v>
      </c>
      <c r="AS85" s="17" t="n">
        <f aca="false">SUMPRODUCT((K24:K26&lt;=$B$6)*(L24:L26*AN85+M24:M26*AO85*$B$8*AQ85)/(1+AL85/100)^K24:K26)+L27*AN85*AP85/(1+AL85/100)^$B$6</f>
        <v>14449586.2821486</v>
      </c>
      <c r="AT85" s="17" t="n">
        <f aca="false">AS85-AR85</f>
        <v>-579177.662359208</v>
      </c>
      <c r="AU85" s="17" t="n">
        <f aca="true">RAND()</f>
        <v>0.191085616730647</v>
      </c>
      <c r="AV85" s="17" t="n">
        <f aca="true">RAND()</f>
        <v>0.758365591012153</v>
      </c>
      <c r="AW85" s="17" t="n">
        <f aca="true">RAND()</f>
        <v>0.387042061317839</v>
      </c>
      <c r="AX85" s="17" t="n">
        <f aca="true">RAND()</f>
        <v>0.795740901423773</v>
      </c>
      <c r="AY85" s="17" t="n">
        <f aca="true">RAND()</f>
        <v>0.52187457668329</v>
      </c>
      <c r="AZ85" s="17" t="n">
        <f aca="true">RAND()</f>
        <v>0.3344155045328</v>
      </c>
    </row>
    <row r="86" customFormat="false" ht="15" hidden="false" customHeight="false" outlineLevel="0" collapsed="false">
      <c r="A86" s="34" t="n">
        <v>7.25</v>
      </c>
      <c r="B86" s="14" t="n">
        <f aca="false">SUMPRODUCT((B24:B31&lt;=$B$6)*(C24:C31*$B$11+D24:D31*$B$10*$B$8*$B$9)/(1+$A86/100)^B24:B31)+C32*$B$11*$B$13/(1+$A86/100)^$B$6</f>
        <v>11697874.6359308</v>
      </c>
      <c r="C86" s="14" t="n">
        <f aca="false">SUMPRODUCT((K24:K26&lt;=$B$6)*(L24:L26*$B$12+M24:M26*$B$10*$B$8*$B$9)/(1+$A86/100)^K24:K26)+L27*$B$12*$B$13/(1+$A86/100)^$B$6</f>
        <v>15204023.1505685</v>
      </c>
      <c r="D86" s="14" t="n">
        <f aca="false">C86-B86</f>
        <v>3506148.51463774</v>
      </c>
      <c r="E86" s="0" t="str">
        <f aca="false">IF(D86&lt;0,"PCC","HMA")</f>
        <v>HMA</v>
      </c>
      <c r="AK86" s="0" t="n">
        <v>73</v>
      </c>
      <c r="AL86" s="17" t="n">
        <f aca="false">IFERROR(IF(AU86&lt;($AM$6-$AL$6)/($AN$6-$AL$6),$AL$6+SQRT(AU86*($AN$6-$AL$6)*($AM$6-$AL$6)),$AN$6-SQRT((1-AU86)*($AN$6-$AL$6)*($AN$6-$AM$6))),$AM$6)</f>
        <v>5.2532287126194</v>
      </c>
      <c r="AM86" s="17" t="n">
        <f aca="false">IFERROR(IF(AV86&lt;($AM$7-$AL$7)/($AN$7-$AL$7),$AL$7+SQRT(AV86*($AN$7-$AL$7)*($AM$7-$AL$7)),$AN$7-SQRT((1-AV86)*($AN$7-$AL$7)*($AN$7-$AM$7))),$AM$7)</f>
        <v>0.988977535902734</v>
      </c>
      <c r="AN86" s="17" t="n">
        <f aca="false">IFERROR(IF(AW86&lt;($AM$8-$AL$8)/($AN$8-$AL$8),$AL$8+SQRT(AW86*($AN$8-$AL$8)*($AM$8-$AL$8)),$AN$8-SQRT((1-AW86)*($AN$8-$AL$8)*($AN$8-$AM$8))),$AM$8)</f>
        <v>0.872984748712693</v>
      </c>
      <c r="AO86" s="17" t="n">
        <f aca="false">IFERROR(IF(AX86&lt;($AM$9-$AL$9)/($AN$9-$AL$9),$AL$9+SQRT(AX86*($AN$9-$AL$9)*($AM$9-$AL$9)),$AN$9-SQRT((1-AX86)*($AN$9-$AL$9)*($AN$9-$AM$9))),$AM$9)</f>
        <v>1.20778369786448</v>
      </c>
      <c r="AP86" s="17" t="n">
        <f aca="false">IFERROR(IF(AY86&lt;($AM$10-$AL$10)/($AN$10-$AL$10),$AL$10+SQRT(AY86*($AN$10-$AL$10)*($AM$10-$AL$10)),$AN$10-SQRT((1-AY86)*($AN$10-$AL$10)*($AN$10-$AM$10))),$AM$10)</f>
        <v>0.9748835588069</v>
      </c>
      <c r="AQ86" s="17" t="n">
        <f aca="false">IFERROR(IF(AZ86&lt;($AM$11-$AL$11)/($AN$11-$AL$11),$AL$11+SQRT(AZ86*($AN$11-$AL$11)*($AM$11-$AL$11)),$AN$11-SQRT((1-AZ86)*($AN$11-$AL$11)*($AN$11-$AM$11))),$AM$11)</f>
        <v>0.583874896313323</v>
      </c>
      <c r="AR86" s="17" t="n">
        <f aca="false">SUMPRODUCT((B24:B31&lt;=$B$6)*(C24:C31*AM86+D24:D31*AO86*$B$8*AQ86)/(1+AL86/100)^B24:B31)+C32*AM86*AP86/(1+AL86/100)^$B$6</f>
        <v>12333073.2643193</v>
      </c>
      <c r="AS86" s="17" t="n">
        <f aca="false">SUMPRODUCT((K24:K26&lt;=$B$6)*(L24:L26*AN86+M24:M26*AO86*$B$8*AQ86)/(1+AL86/100)^K24:K26)+L27*AN86*AP86/(1+AL86/100)^$B$6</f>
        <v>13079629.2334679</v>
      </c>
      <c r="AT86" s="17" t="n">
        <f aca="false">AS86-AR86</f>
        <v>746555.969148638</v>
      </c>
      <c r="AU86" s="17" t="n">
        <f aca="true">RAND()</f>
        <v>0.847439503479137</v>
      </c>
      <c r="AV86" s="17" t="n">
        <f aca="true">RAND()</f>
        <v>0.396805656398546</v>
      </c>
      <c r="AW86" s="17" t="n">
        <f aca="true">RAND()</f>
        <v>0.0591863727183874</v>
      </c>
      <c r="AX86" s="17" t="n">
        <f aca="true">RAND()</f>
        <v>0.581595553753819</v>
      </c>
      <c r="AY86" s="17" t="n">
        <f aca="true">RAND()</f>
        <v>0.902057577700426</v>
      </c>
      <c r="AZ86" s="17" t="n">
        <f aca="true">RAND()</f>
        <v>0.32891819084449</v>
      </c>
    </row>
    <row r="87" customFormat="false" ht="15" hidden="false" customHeight="false" outlineLevel="0" collapsed="false">
      <c r="A87" s="34" t="n">
        <v>7.5</v>
      </c>
      <c r="B87" s="14" t="n">
        <f aca="false">SUMPRODUCT((B24:B31&lt;=$B$6)*(C24:C31*$B$11+D24:D31*$B$10*$B$8*$B$9)/(1+$A87/100)^B24:B31)+C32*$B$11*$B$13/(1+$A87/100)^$B$6</f>
        <v>11614403.2960258</v>
      </c>
      <c r="C87" s="14" t="n">
        <f aca="false">SUMPRODUCT((K24:K26&lt;=$B$6)*(L24:L26*$B$12+M24:M26*$B$10*$B$8*$B$9)/(1+$A87/100)^K24:K26)+L27*$B$12*$B$13/(1+$A87/100)^$B$6</f>
        <v>15224065.0587439</v>
      </c>
      <c r="D87" s="14" t="n">
        <f aca="false">C87-B87</f>
        <v>3609661.76271808</v>
      </c>
      <c r="E87" s="0" t="str">
        <f aca="false">IF(D87&lt;0,"PCC","HMA")</f>
        <v>HMA</v>
      </c>
      <c r="AK87" s="0" t="n">
        <v>74</v>
      </c>
      <c r="AL87" s="17" t="n">
        <f aca="false">IFERROR(IF(AU87&lt;($AM$6-$AL$6)/($AN$6-$AL$6),$AL$6+SQRT(AU87*($AN$6-$AL$6)*($AM$6-$AL$6)),$AN$6-SQRT((1-AU87)*($AN$6-$AL$6)*($AN$6-$AM$6))),$AM$6)</f>
        <v>4.67045263508858</v>
      </c>
      <c r="AM87" s="17" t="n">
        <f aca="false">IFERROR(IF(AV87&lt;($AM$7-$AL$7)/($AN$7-$AL$7),$AL$7+SQRT(AV87*($AN$7-$AL$7)*($AM$7-$AL$7)),$AN$7-SQRT((1-AV87)*($AN$7-$AL$7)*($AN$7-$AM$7))),$AM$7)</f>
        <v>1.11365045871453</v>
      </c>
      <c r="AN87" s="17" t="n">
        <f aca="false">IFERROR(IF(AW87&lt;($AM$8-$AL$8)/($AN$8-$AL$8),$AL$8+SQRT(AW87*($AN$8-$AL$8)*($AM$8-$AL$8)),$AN$8-SQRT((1-AW87)*($AN$8-$AL$8)*($AN$8-$AM$8))),$AM$8)</f>
        <v>0.968050750908884</v>
      </c>
      <c r="AO87" s="17" t="n">
        <f aca="false">IFERROR(IF(AX87&lt;($AM$9-$AL$9)/($AN$9-$AL$9),$AL$9+SQRT(AX87*($AN$9-$AL$9)*($AM$9-$AL$9)),$AN$9-SQRT((1-AX87)*($AN$9-$AL$9)*($AN$9-$AM$9))),$AM$9)</f>
        <v>1.56672696460263</v>
      </c>
      <c r="AP87" s="17" t="n">
        <f aca="false">IFERROR(IF(AY87&lt;($AM$10-$AL$10)/($AN$10-$AL$10),$AL$10+SQRT(AY87*($AN$10-$AL$10)*($AM$10-$AL$10)),$AN$10-SQRT((1-AY87)*($AN$10-$AL$10)*($AN$10-$AM$10))),$AM$10)</f>
        <v>0.900228594216943</v>
      </c>
      <c r="AQ87" s="17" t="n">
        <f aca="false">IFERROR(IF(AZ87&lt;($AM$11-$AL$11)/($AN$11-$AL$11),$AL$11+SQRT(AZ87*($AN$11-$AL$11)*($AM$11-$AL$11)),$AN$11-SQRT((1-AZ87)*($AN$11-$AL$11)*($AN$11-$AM$11))),$AM$11)</f>
        <v>0.386832871589347</v>
      </c>
      <c r="AR87" s="17" t="n">
        <f aca="false">SUMPRODUCT((B24:B31&lt;=$B$6)*(C24:C31*AM87+D24:D31*AO87*$B$8*AQ87)/(1+AL87/100)^B24:B31)+C32*AM87*AP87/(1+AL87/100)^$B$6</f>
        <v>14193092.2290186</v>
      </c>
      <c r="AS87" s="17" t="n">
        <f aca="false">SUMPRODUCT((K24:K26&lt;=$B$6)*(L24:L26*AN87+M24:M26*AO87*$B$8*AQ87)/(1+AL87/100)^K24:K26)+L27*AN87*AP87/(1+AL87/100)^$B$6</f>
        <v>14470476.0241023</v>
      </c>
      <c r="AT87" s="17" t="n">
        <f aca="false">AS87-AR87</f>
        <v>277383.795083711</v>
      </c>
      <c r="AU87" s="17" t="n">
        <f aca="true">RAND()</f>
        <v>0.728660453731712</v>
      </c>
      <c r="AV87" s="17" t="n">
        <f aca="true">RAND()</f>
        <v>0.834744911922142</v>
      </c>
      <c r="AW87" s="17" t="n">
        <f aca="true">RAND()</f>
        <v>0.313789498678219</v>
      </c>
      <c r="AX87" s="17" t="n">
        <f aca="true">RAND()</f>
        <v>0.874849651198364</v>
      </c>
      <c r="AY87" s="17" t="n">
        <f aca="true">RAND()</f>
        <v>0.64073171051548</v>
      </c>
      <c r="AZ87" s="17" t="n">
        <f aca="true">RAND()</f>
        <v>0.030775296279396</v>
      </c>
    </row>
    <row r="88" customFormat="false" ht="15" hidden="false" customHeight="false" outlineLevel="0" collapsed="false">
      <c r="A88" s="34" t="n">
        <v>7.75</v>
      </c>
      <c r="B88" s="14" t="n">
        <f aca="false">SUMPRODUCT((B24:B31&lt;=$B$6)*(C24:C31*$B$11+D24:D31*$B$10*$B$8*$B$9)/(1+$A88/100)^B24:B31)+C32*$B$11*$B$13/(1+$A88/100)^$B$6</f>
        <v>11534367.3411713</v>
      </c>
      <c r="C88" s="14" t="n">
        <f aca="false">SUMPRODUCT((K24:K26&lt;=$B$6)*(L24:L26*$B$12+M24:M26*$B$10*$B$8*$B$9)/(1+$A88/100)^K24:K26)+L27*$B$12*$B$13/(1+$A88/100)^$B$6</f>
        <v>15242538.8523582</v>
      </c>
      <c r="D88" s="14" t="n">
        <f aca="false">C88-B88</f>
        <v>3708171.51118691</v>
      </c>
      <c r="E88" s="0" t="str">
        <f aca="false">IF(D88&lt;0,"PCC","HMA")</f>
        <v>HMA</v>
      </c>
      <c r="AK88" s="0" t="n">
        <v>75</v>
      </c>
      <c r="AL88" s="17" t="n">
        <f aca="false">IFERROR(IF(AU88&lt;($AM$6-$AL$6)/($AN$6-$AL$6),$AL$6+SQRT(AU88*($AN$6-$AL$6)*($AM$6-$AL$6)),$AN$6-SQRT((1-AU88)*($AN$6-$AL$6)*($AN$6-$AM$6))),$AM$6)</f>
        <v>5.38896514094236</v>
      </c>
      <c r="AM88" s="17" t="n">
        <f aca="false">IFERROR(IF(AV88&lt;($AM$7-$AL$7)/($AN$7-$AL$7),$AL$7+SQRT(AV88*($AN$7-$AL$7)*($AM$7-$AL$7)),$AN$7-SQRT((1-AV88)*($AN$7-$AL$7)*($AN$7-$AM$7))),$AM$7)</f>
        <v>1.16917191727128</v>
      </c>
      <c r="AN88" s="17" t="n">
        <f aca="false">IFERROR(IF(AW88&lt;($AM$8-$AL$8)/($AN$8-$AL$8),$AL$8+SQRT(AW88*($AN$8-$AL$8)*($AM$8-$AL$8)),$AN$8-SQRT((1-AW88)*($AN$8-$AL$8)*($AN$8-$AM$8))),$AM$8)</f>
        <v>0.900951383429914</v>
      </c>
      <c r="AO88" s="17" t="n">
        <f aca="false">IFERROR(IF(AX88&lt;($AM$9-$AL$9)/($AN$9-$AL$9),$AL$9+SQRT(AX88*($AN$9-$AL$9)*($AM$9-$AL$9)),$AN$9-SQRT((1-AX88)*($AN$9-$AL$9)*($AN$9-$AM$9))),$AM$9)</f>
        <v>1.42951751318831</v>
      </c>
      <c r="AP88" s="17" t="n">
        <f aca="false">IFERROR(IF(AY88&lt;($AM$10-$AL$10)/($AN$10-$AL$10),$AL$10+SQRT(AY88*($AN$10-$AL$10)*($AM$10-$AL$10)),$AN$10-SQRT((1-AY88)*($AN$10-$AL$10)*($AN$10-$AM$10))),$AM$10)</f>
        <v>0.896288516673755</v>
      </c>
      <c r="AQ88" s="17" t="n">
        <f aca="false">IFERROR(IF(AZ88&lt;($AM$11-$AL$11)/($AN$11-$AL$11),$AL$11+SQRT(AZ88*($AN$11-$AL$11)*($AM$11-$AL$11)),$AN$11-SQRT((1-AZ88)*($AN$11-$AL$11)*($AN$11-$AM$11))),$AM$11)</f>
        <v>0.828697390984991</v>
      </c>
      <c r="AR88" s="17" t="n">
        <f aca="false">SUMPRODUCT((B24:B31&lt;=$B$6)*(C24:C31*AM88+D24:D31*AO88*$B$8*AQ88)/(1+AL88/100)^B24:B31)+C32*AM88*AP88/(1+AL88/100)^$B$6</f>
        <v>14563893.4795833</v>
      </c>
      <c r="AS88" s="17" t="n">
        <f aca="false">SUMPRODUCT((K24:K26&lt;=$B$6)*(L24:L26*AN88+M24:M26*AO88*$B$8*AQ88)/(1+AL88/100)^K24:K26)+L27*AN88*AP88/(1+AL88/100)^$B$6</f>
        <v>13591524.7257454</v>
      </c>
      <c r="AT88" s="17" t="n">
        <f aca="false">AS88-AR88</f>
        <v>-972368.753837811</v>
      </c>
      <c r="AU88" s="17" t="n">
        <f aca="true">RAND()</f>
        <v>0.870228334145057</v>
      </c>
      <c r="AV88" s="17" t="n">
        <f aca="true">RAND()</f>
        <v>0.941927298154659</v>
      </c>
      <c r="AW88" s="17" t="n">
        <f aca="true">RAND()</f>
        <v>0.113235353515705</v>
      </c>
      <c r="AX88" s="17" t="n">
        <f aca="true">RAND()</f>
        <v>0.783033154827436</v>
      </c>
      <c r="AY88" s="17" t="n">
        <f aca="true">RAND()</f>
        <v>0.628178353789939</v>
      </c>
      <c r="AZ88" s="17" t="n">
        <f aca="true">RAND()</f>
        <v>0.880226188345515</v>
      </c>
    </row>
    <row r="89" customFormat="false" ht="15" hidden="false" customHeight="false" outlineLevel="0" collapsed="false">
      <c r="A89" s="34" t="n">
        <v>8</v>
      </c>
      <c r="B89" s="14" t="n">
        <f aca="false">SUMPRODUCT((B24:B31&lt;=$B$6)*(C24:C31*$B$11+D24:D31*$B$10*$B$8*$B$9)/(1+$A89/100)^B24:B31)+C32*$B$11*$B$13/(1+$A89/100)^$B$6</f>
        <v>11457603.436169</v>
      </c>
      <c r="C89" s="14" t="n">
        <f aca="false">SUMPRODUCT((K24:K26&lt;=$B$6)*(L24:L26*$B$12+M24:M26*$B$10*$B$8*$B$9)/(1+$A89/100)^K24:K26)+L27*$B$12*$B$13/(1+$A89/100)^$B$6</f>
        <v>15259565.4805876</v>
      </c>
      <c r="D89" s="14" t="n">
        <f aca="false">C89-B89</f>
        <v>3801962.04441852</v>
      </c>
      <c r="E89" s="0" t="str">
        <f aca="false">IF(D89&lt;0,"PCC","HMA")</f>
        <v>HMA</v>
      </c>
      <c r="AK89" s="0" t="n">
        <v>76</v>
      </c>
      <c r="AL89" s="17" t="n">
        <f aca="false">IFERROR(IF(AU89&lt;($AM$6-$AL$6)/($AN$6-$AL$6),$AL$6+SQRT(AU89*($AN$6-$AL$6)*($AM$6-$AL$6)),$AN$6-SQRT((1-AU89)*($AN$6-$AL$6)*($AN$6-$AM$6))),$AM$6)</f>
        <v>2.72889913231363</v>
      </c>
      <c r="AM89" s="17" t="n">
        <f aca="false">IFERROR(IF(AV89&lt;($AM$7-$AL$7)/($AN$7-$AL$7),$AL$7+SQRT(AV89*($AN$7-$AL$7)*($AM$7-$AL$7)),$AN$7-SQRT((1-AV89)*($AN$7-$AL$7)*($AN$7-$AM$7))),$AM$7)</f>
        <v>1.11234838964042</v>
      </c>
      <c r="AN89" s="17" t="n">
        <f aca="false">IFERROR(IF(AW89&lt;($AM$8-$AL$8)/($AN$8-$AL$8),$AL$8+SQRT(AW89*($AN$8-$AL$8)*($AM$8-$AL$8)),$AN$8-SQRT((1-AW89)*($AN$8-$AL$8)*($AN$8-$AM$8))),$AM$8)</f>
        <v>1.10051939749687</v>
      </c>
      <c r="AO89" s="17" t="n">
        <f aca="false">IFERROR(IF(AX89&lt;($AM$9-$AL$9)/($AN$9-$AL$9),$AL$9+SQRT(AX89*($AN$9-$AL$9)*($AM$9-$AL$9)),$AN$9-SQRT((1-AX89)*($AN$9-$AL$9)*($AN$9-$AM$9))),$AM$9)</f>
        <v>0.765511160616001</v>
      </c>
      <c r="AP89" s="17" t="n">
        <f aca="false">IFERROR(IF(AY89&lt;($AM$10-$AL$10)/($AN$10-$AL$10),$AL$10+SQRT(AY89*($AN$10-$AL$10)*($AM$10-$AL$10)),$AN$10-SQRT((1-AY89)*($AN$10-$AL$10)*($AN$10-$AM$10))),$AM$10)</f>
        <v>0.88148220960231</v>
      </c>
      <c r="AQ89" s="17" t="n">
        <f aca="false">IFERROR(IF(AZ89&lt;($AM$11-$AL$11)/($AN$11-$AL$11),$AL$11+SQRT(AZ89*($AN$11-$AL$11)*($AM$11-$AL$11)),$AN$11-SQRT((1-AZ89)*($AN$11-$AL$11)*($AN$11-$AM$11))),$AM$11)</f>
        <v>0.911017897700643</v>
      </c>
      <c r="AR89" s="17" t="n">
        <f aca="false">SUMPRODUCT((B24:B31&lt;=$B$6)*(C24:C31*AM89+D24:D31*AO89*$B$8*AQ89)/(1+AL89/100)^B24:B31)+C32*AM89*AP89/(1+AL89/100)^$B$6</f>
        <v>15572920.4666254</v>
      </c>
      <c r="AS89" s="17" t="n">
        <f aca="false">SUMPRODUCT((K24:K26&lt;=$B$6)*(L24:L26*AN89+M24:M26*AO89*$B$8*AQ89)/(1+AL89/100)^K24:K26)+L27*AN89*AP89/(1+AL89/100)^$B$6</f>
        <v>15984172.0402391</v>
      </c>
      <c r="AT89" s="17" t="n">
        <f aca="false">AS89-AR89</f>
        <v>411251.573613701</v>
      </c>
      <c r="AU89" s="17" t="n">
        <f aca="true">RAND()</f>
        <v>0.106258789017514</v>
      </c>
      <c r="AV89" s="17" t="n">
        <f aca="true">RAND()</f>
        <v>0.831573637025911</v>
      </c>
      <c r="AW89" s="17" t="n">
        <f aca="true">RAND()</f>
        <v>0.801382662002671</v>
      </c>
      <c r="AX89" s="17" t="n">
        <f aca="true">RAND()</f>
        <v>0.0939949018822082</v>
      </c>
      <c r="AY89" s="17" t="n">
        <f aca="true">RAND()</f>
        <v>0.582114704972242</v>
      </c>
      <c r="AZ89" s="17" t="n">
        <f aca="true">RAND()</f>
        <v>0.967682389675048</v>
      </c>
    </row>
    <row r="90" customFormat="false" ht="15" hidden="false" customHeight="false" outlineLevel="0" collapsed="false">
      <c r="AK90" s="0" t="n">
        <v>77</v>
      </c>
      <c r="AL90" s="0" t="n">
        <f aca="false">IFERROR(IF(AU90&lt;($AM$6-$AL$6)/($AN$6-$AL$6),$AL$6+SQRT(AU90*($AN$6-$AL$6)*($AM$6-$AL$6)),$AN$6-SQRT((1-AU90)*($AN$6-$AL$6)*($AN$6-$AM$6))),$AM$6)</f>
        <v>3.04272053683275</v>
      </c>
      <c r="AM90" s="0" t="n">
        <f aca="false">IFERROR(IF(AV90&lt;($AM$7-$AL$7)/($AN$7-$AL$7),$AL$7+SQRT(AV90*($AN$7-$AL$7)*($AM$7-$AL$7)),$AN$7-SQRT((1-AV90)*($AN$7-$AL$7)*($AN$7-$AM$7))),$AM$7)</f>
        <v>0.956504124664598</v>
      </c>
      <c r="AN90" s="0" t="n">
        <f aca="false">IFERROR(IF(AW90&lt;($AM$8-$AL$8)/($AN$8-$AL$8),$AL$8+SQRT(AW90*($AN$8-$AL$8)*($AM$8-$AL$8)),$AN$8-SQRT((1-AW90)*($AN$8-$AL$8)*($AN$8-$AM$8))),$AM$8)</f>
        <v>1.22929900010058</v>
      </c>
      <c r="AO90" s="0" t="n">
        <f aca="false">IFERROR(IF(AX90&lt;($AM$9-$AL$9)/($AN$9-$AL$9),$AL$9+SQRT(AX90*($AN$9-$AL$9)*($AM$9-$AL$9)),$AN$9-SQRT((1-AX90)*($AN$9-$AL$9)*($AN$9-$AM$9))),$AM$9)</f>
        <v>0.873375366398729</v>
      </c>
      <c r="AP90" s="0" t="n">
        <f aca="false">IFERROR(IF(AY90&lt;($AM$10-$AL$10)/($AN$10-$AL$10),$AL$10+SQRT(AY90*($AN$10-$AL$10)*($AM$10-$AL$10)),$AN$10-SQRT((1-AY90)*($AN$10-$AL$10)*($AN$10-$AM$10))),$AM$10)</f>
        <v>0.806485506474986</v>
      </c>
      <c r="AQ90" s="0" t="n">
        <f aca="false">IFERROR(IF(AZ90&lt;($AM$11-$AL$11)/($AN$11-$AL$11),$AL$11+SQRT(AZ90*($AN$11-$AL$11)*($AM$11-$AL$11)),$AN$11-SQRT((1-AZ90)*($AN$11-$AL$11)*($AN$11-$AM$11))),$AM$11)</f>
        <v>0.778315964023517</v>
      </c>
      <c r="AR90" s="0" t="n">
        <f aca="false">SUMPRODUCT((B24:B31&lt;=$B$6)*(C24:C31*AM90+D24:D31*AO90*$B$8*AQ90)/(1+AL90/100)^B24:B31)+C32*AM90*AP90/(1+AL90/100)^$B$6</f>
        <v>13197022.0292424</v>
      </c>
      <c r="AS90" s="0" t="n">
        <f aca="false">SUMPRODUCT((K24:K26&lt;=$B$6)*(L24:L26*AN90+M24:M26*AO90*$B$8*AQ90)/(1+AL90/100)^K24:K26)+L27*AN90*AP90/(1+AL90/100)^$B$6</f>
        <v>18105858.9950126</v>
      </c>
      <c r="AT90" s="0" t="n">
        <f aca="false">AS90-AR90</f>
        <v>4908836.96577021</v>
      </c>
      <c r="AU90" s="0" t="n">
        <f aca="true">RAND()</f>
        <v>0.216996962519737</v>
      </c>
      <c r="AV90" s="0" t="n">
        <f aca="true">RAND()</f>
        <v>0.272150455967022</v>
      </c>
      <c r="AW90" s="0" t="n">
        <f aca="true">RAND()</f>
        <v>0.996190832028126</v>
      </c>
      <c r="AX90" s="0" t="n">
        <f aca="true">RAND()</f>
        <v>0.185878885644514</v>
      </c>
      <c r="AY90" s="0" t="n">
        <f aca="true">RAND()</f>
        <v>0.375733462716914</v>
      </c>
      <c r="AZ90" s="0" t="n">
        <f aca="true">RAND()</f>
        <v>0.799413013033376</v>
      </c>
    </row>
    <row r="91" customFormat="false" ht="15" hidden="false" customHeight="false" outlineLevel="0" collapsed="false">
      <c r="AK91" s="0" t="n">
        <v>78</v>
      </c>
      <c r="AL91" s="0" t="n">
        <f aca="false">IFERROR(IF(AU91&lt;($AM$6-$AL$6)/($AN$6-$AL$6),$AL$6+SQRT(AU91*($AN$6-$AL$6)*($AM$6-$AL$6)),$AN$6-SQRT((1-AU91)*($AN$6-$AL$6)*($AN$6-$AM$6))),$AM$6)</f>
        <v>6.37688169798808</v>
      </c>
      <c r="AM91" s="0" t="n">
        <f aca="false">IFERROR(IF(AV91&lt;($AM$7-$AL$7)/($AN$7-$AL$7),$AL$7+SQRT(AV91*($AN$7-$AL$7)*($AM$7-$AL$7)),$AN$7-SQRT((1-AV91)*($AN$7-$AL$7)*($AN$7-$AM$7))),$AM$7)</f>
        <v>0.927259914056643</v>
      </c>
      <c r="AN91" s="0" t="n">
        <f aca="false">IFERROR(IF(AW91&lt;($AM$8-$AL$8)/($AN$8-$AL$8),$AL$8+SQRT(AW91*($AN$8-$AL$8)*($AM$8-$AL$8)),$AN$8-SQRT((1-AW91)*($AN$8-$AL$8)*($AN$8-$AM$8))),$AM$8)</f>
        <v>0.914177054222298</v>
      </c>
      <c r="AO91" s="0" t="n">
        <f aca="false">IFERROR(IF(AX91&lt;($AM$9-$AL$9)/($AN$9-$AL$9),$AL$9+SQRT(AX91*($AN$9-$AL$9)*($AM$9-$AL$9)),$AN$9-SQRT((1-AX91)*($AN$9-$AL$9)*($AN$9-$AM$9))),$AM$9)</f>
        <v>1.12150073713179</v>
      </c>
      <c r="AP91" s="0" t="n">
        <f aca="false">IFERROR(IF(AY91&lt;($AM$10-$AL$10)/($AN$10-$AL$10),$AL$10+SQRT(AY91*($AN$10-$AL$10)*($AM$10-$AL$10)),$AN$10-SQRT((1-AY91)*($AN$10-$AL$10)*($AN$10-$AM$10))),$AM$10)</f>
        <v>0.765251281176268</v>
      </c>
      <c r="AQ91" s="0" t="n">
        <f aca="false">IFERROR(IF(AZ91&lt;($AM$11-$AL$11)/($AN$11-$AL$11),$AL$11+SQRT(AZ91*($AN$11-$AL$11)*($AM$11-$AL$11)),$AN$11-SQRT((1-AZ91)*($AN$11-$AL$11)*($AN$11-$AM$11))),$AM$11)</f>
        <v>0.92555086162967</v>
      </c>
      <c r="AR91" s="0" t="n">
        <f aca="false">SUMPRODUCT((B24:B31&lt;=$B$6)*(C24:C31*AM91+D24:D31*AO91*$B$8*AQ91)/(1+AL91/100)^B24:B31)+C32*AM91*AP91/(1+AL91/100)^$B$6</f>
        <v>11172671.7353884</v>
      </c>
      <c r="AS91" s="0" t="n">
        <f aca="false">SUMPRODUCT((K24:K26&lt;=$B$6)*(L24:L26*AN91+M24:M26*AO91*$B$8*AQ91)/(1+AL91/100)^K24:K26)+L27*AN91*AP91/(1+AL91/100)^$B$6</f>
        <v>13955680.1166974</v>
      </c>
      <c r="AT91" s="0" t="n">
        <f aca="false">AS91-AR91</f>
        <v>2783008.381309</v>
      </c>
      <c r="AU91" s="0" t="n">
        <f aca="true">RAND()</f>
        <v>0.980586179084889</v>
      </c>
      <c r="AV91" s="0" t="n">
        <f aca="true">RAND()</f>
        <v>0.179945396952268</v>
      </c>
      <c r="AW91" s="0" t="n">
        <f aca="true">RAND()</f>
        <v>0.144848885676461</v>
      </c>
      <c r="AX91" s="0" t="n">
        <f aca="true">RAND()</f>
        <v>0.485492696760003</v>
      </c>
      <c r="AY91" s="0" t="n">
        <f aca="true">RAND()</f>
        <v>0.281432968662606</v>
      </c>
      <c r="AZ91" s="0" t="n">
        <f aca="true">RAND()</f>
        <v>0.977376839983329</v>
      </c>
    </row>
    <row r="92" customFormat="false" ht="17.35" hidden="false" customHeight="false" outlineLevel="0" collapsed="false">
      <c r="A92" s="4" t="s">
        <v>134</v>
      </c>
      <c r="AK92" s="0" t="n">
        <v>79</v>
      </c>
      <c r="AL92" s="17" t="n">
        <f aca="false">IFERROR(IF(AU92&lt;($AM$6-$AL$6)/($AN$6-$AL$6),$AL$6+SQRT(AU92*($AN$6-$AL$6)*($AM$6-$AL$6)),$AN$6-SQRT((1-AU92)*($AN$6-$AL$6)*($AN$6-$AM$6))),$AM$6)</f>
        <v>3.52274495011992</v>
      </c>
      <c r="AM92" s="17" t="n">
        <f aca="false">IFERROR(IF(AV92&lt;($AM$7-$AL$7)/($AN$7-$AL$7),$AL$7+SQRT(AV92*($AN$7-$AL$7)*($AM$7-$AL$7)),$AN$7-SQRT((1-AV92)*($AN$7-$AL$7)*($AN$7-$AM$7))),$AM$7)</f>
        <v>1.08188712538696</v>
      </c>
      <c r="AN92" s="17" t="n">
        <f aca="false">IFERROR(IF(AW92&lt;($AM$8-$AL$8)/($AN$8-$AL$8),$AL$8+SQRT(AW92*($AN$8-$AL$8)*($AM$8-$AL$8)),$AN$8-SQRT((1-AW92)*($AN$8-$AL$8)*($AN$8-$AM$8))),$AM$8)</f>
        <v>0.971280673210974</v>
      </c>
      <c r="AO92" s="17" t="n">
        <f aca="false">IFERROR(IF(AX92&lt;($AM$9-$AL$9)/($AN$9-$AL$9),$AL$9+SQRT(AX92*($AN$9-$AL$9)*($AM$9-$AL$9)),$AN$9-SQRT((1-AX92)*($AN$9-$AL$9)*($AN$9-$AM$9))),$AM$9)</f>
        <v>1.1667876344145</v>
      </c>
      <c r="AP92" s="17" t="n">
        <f aca="false">IFERROR(IF(AY92&lt;($AM$10-$AL$10)/($AN$10-$AL$10),$AL$10+SQRT(AY92*($AN$10-$AL$10)*($AM$10-$AL$10)),$AN$10-SQRT((1-AY92)*($AN$10-$AL$10)*($AN$10-$AM$10))),$AM$10)</f>
        <v>0.916521544648025</v>
      </c>
      <c r="AQ92" s="17" t="n">
        <f aca="false">IFERROR(IF(AZ92&lt;($AM$11-$AL$11)/($AN$11-$AL$11),$AL$11+SQRT(AZ92*($AN$11-$AL$11)*($AM$11-$AL$11)),$AN$11-SQRT((1-AZ92)*($AN$11-$AL$11)*($AN$11-$AM$11))),$AM$11)</f>
        <v>0.792635632815265</v>
      </c>
      <c r="AR92" s="17" t="n">
        <f aca="false">SUMPRODUCT((B24:B31&lt;=$B$6)*(C24:C31*AM92+D24:D31*AO92*$B$8*AQ92)/(1+AL92/100)^B24:B31)+C32*AM92*AP92/(1+AL92/100)^$B$6</f>
        <v>14579384.3399552</v>
      </c>
      <c r="AS92" s="17" t="n">
        <f aca="false">SUMPRODUCT((K24:K26&lt;=$B$6)*(L24:L26*AN92+M24:M26*AO92*$B$8*AQ92)/(1+AL92/100)^K24:K26)+L27*AN92*AP92/(1+AL92/100)^$B$6</f>
        <v>14287938.4101146</v>
      </c>
      <c r="AT92" s="17" t="n">
        <f aca="false">AS92-AR92</f>
        <v>-291445.929840563</v>
      </c>
      <c r="AU92" s="17" t="n">
        <f aca="true">RAND()</f>
        <v>0.395434865904175</v>
      </c>
      <c r="AV92" s="17" t="n">
        <f aca="true">RAND()</f>
        <v>0.748782767905257</v>
      </c>
      <c r="AW92" s="17" t="n">
        <f aca="true">RAND()</f>
        <v>0.325967433506717</v>
      </c>
      <c r="AX92" s="17" t="n">
        <f aca="true">RAND()</f>
        <v>0.537171435890279</v>
      </c>
      <c r="AY92" s="17" t="n">
        <f aca="true">RAND()</f>
        <v>0.693960788623906</v>
      </c>
      <c r="AZ92" s="17" t="n">
        <f aca="true">RAND()</f>
        <v>0.824489874375814</v>
      </c>
    </row>
    <row r="93" customFormat="false" ht="23.85" hidden="false" customHeight="false" outlineLevel="0" collapsed="false">
      <c r="A93" s="6" t="s">
        <v>86</v>
      </c>
      <c r="B93" s="6" t="s">
        <v>135</v>
      </c>
      <c r="C93" s="6" t="s">
        <v>136</v>
      </c>
      <c r="D93" s="6" t="s">
        <v>137</v>
      </c>
      <c r="E93" s="6" t="s">
        <v>138</v>
      </c>
      <c r="F93" s="6" t="s">
        <v>139</v>
      </c>
      <c r="G93" s="6" t="s">
        <v>140</v>
      </c>
      <c r="H93" s="6" t="s">
        <v>141</v>
      </c>
      <c r="I93" s="6" t="s">
        <v>142</v>
      </c>
      <c r="J93" s="6" t="s">
        <v>143</v>
      </c>
      <c r="M93" s="17" t="s">
        <v>144</v>
      </c>
      <c r="N93" s="17" t="s">
        <v>145</v>
      </c>
      <c r="AK93" s="0" t="n">
        <v>80</v>
      </c>
      <c r="AL93" s="17" t="n">
        <f aca="false">IFERROR(IF(AU93&lt;($AM$6-$AL$6)/($AN$6-$AL$6),$AL$6+SQRT(AU93*($AN$6-$AL$6)*($AM$6-$AL$6)),$AN$6-SQRT((1-AU93)*($AN$6-$AL$6)*($AN$6-$AM$6))),$AM$6)</f>
        <v>4.14238374331105</v>
      </c>
      <c r="AM93" s="17" t="n">
        <f aca="false">IFERROR(IF(AV93&lt;($AM$7-$AL$7)/($AN$7-$AL$7),$AL$7+SQRT(AV93*($AN$7-$AL$7)*($AM$7-$AL$7)),$AN$7-SQRT((1-AV93)*($AN$7-$AL$7)*($AN$7-$AM$7))),$AM$7)</f>
        <v>0.918973769568092</v>
      </c>
      <c r="AN93" s="17" t="n">
        <f aca="false">IFERROR(IF(AW93&lt;($AM$8-$AL$8)/($AN$8-$AL$8),$AL$8+SQRT(AW93*($AN$8-$AL$8)*($AM$8-$AL$8)),$AN$8-SQRT((1-AW93)*($AN$8-$AL$8)*($AN$8-$AM$8))),$AM$8)</f>
        <v>1.14647374354002</v>
      </c>
      <c r="AO93" s="17" t="n">
        <f aca="false">IFERROR(IF(AX93&lt;($AM$9-$AL$9)/($AN$9-$AL$9),$AL$9+SQRT(AX93*($AN$9-$AL$9)*($AM$9-$AL$9)),$AN$9-SQRT((1-AX93)*($AN$9-$AL$9)*($AN$9-$AM$9))),$AM$9)</f>
        <v>1.56929728374733</v>
      </c>
      <c r="AP93" s="17" t="n">
        <f aca="false">IFERROR(IF(AY93&lt;($AM$10-$AL$10)/($AN$10-$AL$10),$AL$10+SQRT(AY93*($AN$10-$AL$10)*($AM$10-$AL$10)),$AN$10-SQRT((1-AY93)*($AN$10-$AL$10)*($AN$10-$AM$10))),$AM$10)</f>
        <v>0.88550215915658</v>
      </c>
      <c r="AQ93" s="17" t="n">
        <f aca="false">IFERROR(IF(AZ93&lt;($AM$11-$AL$11)/($AN$11-$AL$11),$AL$11+SQRT(AZ93*($AN$11-$AL$11)*($AM$11-$AL$11)),$AN$11-SQRT((1-AZ93)*($AN$11-$AL$11)*($AN$11-$AM$11))),$AM$11)</f>
        <v>0.781861921900206</v>
      </c>
      <c r="AR93" s="17" t="n">
        <f aca="false">SUMPRODUCT((B24:B31&lt;=$B$6)*(C24:C31*AM93+D24:D31*AO93*$B$8*AQ93)/(1+AL93/100)^B24:B31)+C32*AM93*AP93/(1+AL93/100)^$B$6</f>
        <v>12107704.4352444</v>
      </c>
      <c r="AS93" s="17" t="n">
        <f aca="false">SUMPRODUCT((K24:K26&lt;=$B$6)*(L24:L26*AN93+M24:M26*AO93*$B$8*AQ93)/(1+AL93/100)^K24:K26)+L27*AN93*AP93/(1+AL93/100)^$B$6</f>
        <v>17071564.499184</v>
      </c>
      <c r="AT93" s="17" t="n">
        <f aca="false">AS93-AR93</f>
        <v>4963860.06393963</v>
      </c>
      <c r="AU93" s="17" t="n">
        <f aca="true">RAND()</f>
        <v>0.591701466475351</v>
      </c>
      <c r="AV93" s="17" t="n">
        <f aca="true">RAND()</f>
        <v>0.15727508716935</v>
      </c>
      <c r="AW93" s="17" t="n">
        <f aca="true">RAND()</f>
        <v>0.904731681985614</v>
      </c>
      <c r="AX93" s="17" t="n">
        <f aca="true">RAND()</f>
        <v>0.876330113475046</v>
      </c>
      <c r="AY93" s="17" t="n">
        <f aca="true">RAND()</f>
        <v>0.594447658857539</v>
      </c>
      <c r="AZ93" s="17" t="n">
        <f aca="true">RAND()</f>
        <v>0.805778689318073</v>
      </c>
    </row>
    <row r="94" customFormat="false" ht="15" hidden="false" customHeight="false" outlineLevel="0" collapsed="false">
      <c r="A94" s="0" t="n">
        <v>0</v>
      </c>
      <c r="B94" s="0" t="n">
        <f aca="false">$B$7+A94</f>
        <v>2027</v>
      </c>
      <c r="C94" s="14" t="n">
        <f aca="false">IF(A94&gt;$B$6,0,SUMIF(B24:B31,A94,E24:E31)+IF(A94=$B$6,E32,0))</f>
        <v>9009181.19</v>
      </c>
      <c r="D94" s="14" t="n">
        <f aca="false">IF(A94&gt;$B$6,0,SUMIF(B24:B31,A94,F24:F31))</f>
        <v>0</v>
      </c>
      <c r="E94" s="14" t="n">
        <f aca="false">IF(A94&gt;$B$6,0,SUMIF(K24:K26,A94,N24:N26)+IF(A94=$B$6,N27,0))</f>
        <v>15445398.25</v>
      </c>
      <c r="F94" s="14" t="n">
        <f aca="false">IF(A94&gt;$B$6,0,SUMIF(K24:K26,A94,O24:O26))</f>
        <v>0</v>
      </c>
      <c r="G94" s="14" t="n">
        <f aca="false">IF(A94&gt;$B$6,0,SUMIF(B24:B31,A94,G24:G31)+IF(A94=$B$6,G32,0))</f>
        <v>9009181.19</v>
      </c>
      <c r="H94" s="14" t="n">
        <f aca="false">IF(A94&gt;$B$6,0,SUMIF(K24:K26,A94,P24:P26)+IF(A94=$B$6,P27,0))</f>
        <v>15445398.25</v>
      </c>
      <c r="I94" s="17" t="n">
        <f aca="false">IF(A94&gt;$B$6,0,SUMIF(B24:B31,A94,D24:D31)*$B$10)</f>
        <v>0</v>
      </c>
      <c r="J94" s="17" t="n">
        <f aca="false">IF(A94&gt;$B$6,0,SUMIF(K24:K26,A94,M24:M26)*$B$10)</f>
        <v>0</v>
      </c>
      <c r="M94" s="14" t="n">
        <f aca="false">C94+D94</f>
        <v>9009181.19</v>
      </c>
      <c r="N94" s="14" t="n">
        <f aca="false">E94+F94</f>
        <v>15445398.25</v>
      </c>
      <c r="AK94" s="0" t="n">
        <v>81</v>
      </c>
      <c r="AL94" s="17" t="n">
        <f aca="false">IFERROR(IF(AU94&lt;($AM$6-$AL$6)/($AN$6-$AL$6),$AL$6+SQRT(AU94*($AN$6-$AL$6)*($AM$6-$AL$6)),$AN$6-SQRT((1-AU94)*($AN$6-$AL$6)*($AN$6-$AM$6))),$AM$6)</f>
        <v>3.99071167841285</v>
      </c>
      <c r="AM94" s="17" t="n">
        <f aca="false">IFERROR(IF(AV94&lt;($AM$7-$AL$7)/($AN$7-$AL$7),$AL$7+SQRT(AV94*($AN$7-$AL$7)*($AM$7-$AL$7)),$AN$7-SQRT((1-AV94)*($AN$7-$AL$7)*($AN$7-$AM$7))),$AM$7)</f>
        <v>1.19773971448867</v>
      </c>
      <c r="AN94" s="17" t="n">
        <f aca="false">IFERROR(IF(AW94&lt;($AM$8-$AL$8)/($AN$8-$AL$8),$AL$8+SQRT(AW94*($AN$8-$AL$8)*($AM$8-$AL$8)),$AN$8-SQRT((1-AW94)*($AN$8-$AL$8)*($AN$8-$AM$8))),$AM$8)</f>
        <v>0.890767474894204</v>
      </c>
      <c r="AO94" s="17" t="n">
        <f aca="false">IFERROR(IF(AX94&lt;($AM$9-$AL$9)/($AN$9-$AL$9),$AL$9+SQRT(AX94*($AN$9-$AL$9)*($AM$9-$AL$9)),$AN$9-SQRT((1-AX94)*($AN$9-$AL$9)*($AN$9-$AM$9))),$AM$9)</f>
        <v>1.03334851168689</v>
      </c>
      <c r="AP94" s="17" t="n">
        <f aca="false">IFERROR(IF(AY94&lt;($AM$10-$AL$10)/($AN$10-$AL$10),$AL$10+SQRT(AY94*($AN$10-$AL$10)*($AM$10-$AL$10)),$AN$10-SQRT((1-AY94)*($AN$10-$AL$10)*($AN$10-$AM$10))),$AM$10)</f>
        <v>0.651330821114988</v>
      </c>
      <c r="AQ94" s="17" t="n">
        <f aca="false">IFERROR(IF(AZ94&lt;($AM$11-$AL$11)/($AN$11-$AL$11),$AL$11+SQRT(AZ94*($AN$11-$AL$11)*($AM$11-$AL$11)),$AN$11-SQRT((1-AZ94)*($AN$11-$AL$11)*($AN$11-$AM$11))),$AM$11)</f>
        <v>0.81942700214832</v>
      </c>
      <c r="AR94" s="17" t="n">
        <f aca="false">SUMPRODUCT((B24:B31&lt;=$B$6)*(C24:C31*AM94+D24:D31*AO94*$B$8*AQ94)/(1+AL94/100)^B24:B31)+C32*AM94*AP94/(1+AL94/100)^$B$6</f>
        <v>15794915.6868076</v>
      </c>
      <c r="AS94" s="17" t="n">
        <f aca="false">SUMPRODUCT((K24:K26&lt;=$B$6)*(L24:L26*AN94+M24:M26*AO94*$B$8*AQ94)/(1+AL94/100)^K24:K26)+L27*AN94*AP94/(1+AL94/100)^$B$6</f>
        <v>13480982.5040715</v>
      </c>
      <c r="AT94" s="17" t="n">
        <f aca="false">AS94-AR94</f>
        <v>-2313933.18273609</v>
      </c>
      <c r="AU94" s="17" t="n">
        <f aca="true">RAND()</f>
        <v>0.547209189877961</v>
      </c>
      <c r="AV94" s="17" t="n">
        <f aca="true">RAND()</f>
        <v>0.97572322274022</v>
      </c>
      <c r="AW94" s="17" t="n">
        <f aca="true">RAND()</f>
        <v>0.0915414944296658</v>
      </c>
      <c r="AX94" s="17" t="n">
        <f aca="true">RAND()</f>
        <v>0.377056600094703</v>
      </c>
      <c r="AY94" s="17" t="n">
        <f aca="true">RAND()</f>
        <v>0.0916040696773457</v>
      </c>
      <c r="AZ94" s="17" t="n">
        <f aca="true">RAND()</f>
        <v>0.86691180590554</v>
      </c>
    </row>
    <row r="95" customFormat="false" ht="15" hidden="false" customHeight="false" outlineLevel="0" collapsed="false">
      <c r="A95" s="0" t="n">
        <v>1</v>
      </c>
      <c r="B95" s="0" t="n">
        <f aca="false">$B$7+A95</f>
        <v>2028</v>
      </c>
      <c r="C95" s="14" t="n">
        <f aca="false">IF(A95&gt;$B$6,0,SUMIF(B24:B31,A95,E24:E31)+IF(A95=$B$6,E32,0))</f>
        <v>0</v>
      </c>
      <c r="D95" s="14" t="n">
        <f aca="false">IF(A95&gt;$B$6,0,SUMIF(B24:B31,A95,F24:F31))</f>
        <v>0</v>
      </c>
      <c r="E95" s="14" t="n">
        <f aca="false">IF(A95&gt;$B$6,0,SUMIF(K24:K26,A95,N24:N26)+IF(A95=$B$6,N27,0))</f>
        <v>0</v>
      </c>
      <c r="F95" s="14" t="n">
        <f aca="false">IF(A95&gt;$B$6,0,SUMIF(K24:K26,A95,O24:O26))</f>
        <v>0</v>
      </c>
      <c r="G95" s="14" t="n">
        <f aca="false">G94+IF(A95&gt;$B$6,0,SUMIF(B24:B31,A95,G24:G31)+IF(A95=$B$6,G32,0))</f>
        <v>9009181.19</v>
      </c>
      <c r="H95" s="14" t="n">
        <f aca="false">H94+IF(A95&gt;$B$6,0,SUMIF(K24:K26,A95,P24:P26)+IF(A95=$B$6,P27,0))</f>
        <v>15445398.25</v>
      </c>
      <c r="I95" s="17" t="n">
        <f aca="false">IF(A95&gt;$B$6,0,SUMIF(B24:B31,A95,D24:D31)*$B$10)</f>
        <v>0</v>
      </c>
      <c r="J95" s="17" t="n">
        <f aca="false">IF(A95&gt;$B$6,0,SUMIF(K24:K26,A95,M24:M26)*$B$10)</f>
        <v>0</v>
      </c>
      <c r="M95" s="14" t="n">
        <f aca="false">C95+D95</f>
        <v>0</v>
      </c>
      <c r="N95" s="14" t="n">
        <f aca="false">E95+F95</f>
        <v>0</v>
      </c>
      <c r="AK95" s="0" t="n">
        <v>82</v>
      </c>
      <c r="AL95" s="17" t="n">
        <f aca="false">IFERROR(IF(AU95&lt;($AM$6-$AL$6)/($AN$6-$AL$6),$AL$6+SQRT(AU95*($AN$6-$AL$6)*($AM$6-$AL$6)),$AN$6-SQRT((1-AU95)*($AN$6-$AL$6)*($AN$6-$AM$6))),$AM$6)</f>
        <v>2.25919711341484</v>
      </c>
      <c r="AM95" s="17" t="n">
        <f aca="false">IFERROR(IF(AV95&lt;($AM$7-$AL$7)/($AN$7-$AL$7),$AL$7+SQRT(AV95*($AN$7-$AL$7)*($AM$7-$AL$7)),$AN$7-SQRT((1-AV95)*($AN$7-$AL$7)*($AN$7-$AM$7))),$AM$7)</f>
        <v>1.10689606783721</v>
      </c>
      <c r="AN95" s="17" t="n">
        <f aca="false">IFERROR(IF(AW95&lt;($AM$8-$AL$8)/($AN$8-$AL$8),$AL$8+SQRT(AW95*($AN$8-$AL$8)*($AM$8-$AL$8)),$AN$8-SQRT((1-AW95)*($AN$8-$AL$8)*($AN$8-$AM$8))),$AM$8)</f>
        <v>1.14845416013158</v>
      </c>
      <c r="AO95" s="17" t="n">
        <f aca="false">IFERROR(IF(AX95&lt;($AM$9-$AL$9)/($AN$9-$AL$9),$AL$9+SQRT(AX95*($AN$9-$AL$9)*($AM$9-$AL$9)),$AN$9-SQRT((1-AX95)*($AN$9-$AL$9)*($AN$9-$AM$9))),$AM$9)</f>
        <v>1.46768467779131</v>
      </c>
      <c r="AP95" s="17" t="n">
        <f aca="false">IFERROR(IF(AY95&lt;($AM$10-$AL$10)/($AN$10-$AL$10),$AL$10+SQRT(AY95*($AN$10-$AL$10)*($AM$10-$AL$10)),$AN$10-SQRT((1-AY95)*($AN$10-$AL$10)*($AN$10-$AM$10))),$AM$10)</f>
        <v>0.890124349566451</v>
      </c>
      <c r="AQ95" s="17" t="n">
        <f aca="false">IFERROR(IF(AZ95&lt;($AM$11-$AL$11)/($AN$11-$AL$11),$AL$11+SQRT(AZ95*($AN$11-$AL$11)*($AM$11-$AL$11)),$AN$11-SQRT((1-AZ95)*($AN$11-$AL$11)*($AN$11-$AM$11))),$AM$11)</f>
        <v>0.642965938495723</v>
      </c>
      <c r="AR95" s="17" t="n">
        <f aca="false">SUMPRODUCT((B24:B31&lt;=$B$6)*(C24:C31*AM95+D24:D31*AO95*$B$8*AQ95)/(1+AL95/100)^B24:B31)+C32*AM95*AP95/(1+AL95/100)^$B$6</f>
        <v>15965758.0336278</v>
      </c>
      <c r="AS95" s="17" t="n">
        <f aca="false">SUMPRODUCT((K24:K26&lt;=$B$6)*(L24:L26*AN95+M24:M26*AO95*$B$8*AQ95)/(1+AL95/100)^K24:K26)+L27*AN95*AP95/(1+AL95/100)^$B$6</f>
        <v>16498150.2266523</v>
      </c>
      <c r="AT95" s="17" t="n">
        <f aca="false">AS95-AR95</f>
        <v>532392.193024477</v>
      </c>
      <c r="AU95" s="17" t="n">
        <f aca="true">RAND()</f>
        <v>0.0134366287205174</v>
      </c>
      <c r="AV95" s="17" t="n">
        <f aca="true">RAND()</f>
        <v>0.817966796440422</v>
      </c>
      <c r="AW95" s="17" t="n">
        <f aca="true">RAND()</f>
        <v>0.90834171027038</v>
      </c>
      <c r="AX95" s="17" t="n">
        <f aca="true">RAND()</f>
        <v>0.811093598494574</v>
      </c>
      <c r="AY95" s="17" t="n">
        <f aca="true">RAND()</f>
        <v>0.608788032498586</v>
      </c>
      <c r="AZ95" s="17" t="n">
        <f aca="true">RAND()</f>
        <v>0.480104632523477</v>
      </c>
    </row>
    <row r="96" customFormat="false" ht="15" hidden="false" customHeight="false" outlineLevel="0" collapsed="false">
      <c r="A96" s="0" t="n">
        <v>2</v>
      </c>
      <c r="B96" s="0" t="n">
        <f aca="false">$B$7+A96</f>
        <v>2029</v>
      </c>
      <c r="C96" s="14" t="n">
        <f aca="false">IF(A96&gt;$B$6,0,SUMIF(B24:B31,A96,E24:E31)+IF(A96=$B$6,E32,0))</f>
        <v>0</v>
      </c>
      <c r="D96" s="14" t="n">
        <f aca="false">IF(A96&gt;$B$6,0,SUMIF(B24:B31,A96,F24:F31))</f>
        <v>0</v>
      </c>
      <c r="E96" s="14" t="n">
        <f aca="false">IF(A96&gt;$B$6,0,SUMIF(K24:K26,A96,N24:N26)+IF(A96=$B$6,N27,0))</f>
        <v>0</v>
      </c>
      <c r="F96" s="14" t="n">
        <f aca="false">IF(A96&gt;$B$6,0,SUMIF(K24:K26,A96,O24:O26))</f>
        <v>0</v>
      </c>
      <c r="G96" s="14" t="n">
        <f aca="false">G95+IF(A96&gt;$B$6,0,SUMIF(B24:B31,A96,G24:G31)+IF(A96=$B$6,G32,0))</f>
        <v>9009181.19</v>
      </c>
      <c r="H96" s="14" t="n">
        <f aca="false">H95+IF(A96&gt;$B$6,0,SUMIF(K24:K26,A96,P24:P26)+IF(A96=$B$6,P27,0))</f>
        <v>15445398.25</v>
      </c>
      <c r="I96" s="17" t="n">
        <f aca="false">IF(A96&gt;$B$6,0,SUMIF(B24:B31,A96,D24:D31)*$B$10)</f>
        <v>0</v>
      </c>
      <c r="J96" s="17" t="n">
        <f aca="false">IF(A96&gt;$B$6,0,SUMIF(K24:K26,A96,M24:M26)*$B$10)</f>
        <v>0</v>
      </c>
      <c r="M96" s="14" t="n">
        <f aca="false">C96+D96</f>
        <v>0</v>
      </c>
      <c r="N96" s="14" t="n">
        <f aca="false">E96+F96</f>
        <v>0</v>
      </c>
      <c r="AK96" s="0" t="n">
        <v>83</v>
      </c>
      <c r="AL96" s="17" t="n">
        <f aca="false">IFERROR(IF(AU96&lt;($AM$6-$AL$6)/($AN$6-$AL$6),$AL$6+SQRT(AU96*($AN$6-$AL$6)*($AM$6-$AL$6)),$AN$6-SQRT((1-AU96)*($AN$6-$AL$6)*($AN$6-$AM$6))),$AM$6)</f>
        <v>3.06587107238194</v>
      </c>
      <c r="AM96" s="17" t="n">
        <f aca="false">IFERROR(IF(AV96&lt;($AM$7-$AL$7)/($AN$7-$AL$7),$AL$7+SQRT(AV96*($AN$7-$AL$7)*($AM$7-$AL$7)),$AN$7-SQRT((1-AV96)*($AN$7-$AL$7)*($AN$7-$AM$7))),$AM$7)</f>
        <v>0.984160787865486</v>
      </c>
      <c r="AN96" s="17" t="n">
        <f aca="false">IFERROR(IF(AW96&lt;($AM$8-$AL$8)/($AN$8-$AL$8),$AL$8+SQRT(AW96*($AN$8-$AL$8)*($AM$8-$AL$8)),$AN$8-SQRT((1-AW96)*($AN$8-$AL$8)*($AN$8-$AM$8))),$AM$8)</f>
        <v>1.03564293532075</v>
      </c>
      <c r="AO96" s="17" t="n">
        <f aca="false">IFERROR(IF(AX96&lt;($AM$9-$AL$9)/($AN$9-$AL$9),$AL$9+SQRT(AX96*($AN$9-$AL$9)*($AM$9-$AL$9)),$AN$9-SQRT((1-AX96)*($AN$9-$AL$9)*($AN$9-$AM$9))),$AM$9)</f>
        <v>0.867054609972749</v>
      </c>
      <c r="AP96" s="17" t="n">
        <f aca="false">IFERROR(IF(AY96&lt;($AM$10-$AL$10)/($AN$10-$AL$10),$AL$10+SQRT(AY96*($AN$10-$AL$10)*($AM$10-$AL$10)),$AN$10-SQRT((1-AY96)*($AN$10-$AL$10)*($AN$10-$AM$10))),$AM$10)</f>
        <v>0.737651790680547</v>
      </c>
      <c r="AQ96" s="17" t="n">
        <f aca="false">IFERROR(IF(AZ96&lt;($AM$11-$AL$11)/($AN$11-$AL$11),$AL$11+SQRT(AZ96*($AN$11-$AL$11)*($AM$11-$AL$11)),$AN$11-SQRT((1-AZ96)*($AN$11-$AL$11)*($AN$11-$AM$11))),$AM$11)</f>
        <v>0.604819928028701</v>
      </c>
      <c r="AR96" s="17" t="n">
        <f aca="false">SUMPRODUCT((B24:B31&lt;=$B$6)*(C24:C31*AM96+D24:D31*AO96*$B$8*AQ96)/(1+AL96/100)^B24:B31)+C32*AM96*AP96/(1+AL96/100)^$B$6</f>
        <v>13538245.9957581</v>
      </c>
      <c r="AS96" s="17" t="n">
        <f aca="false">SUMPRODUCT((K24:K26&lt;=$B$6)*(L24:L26*AN96+M24:M26*AO96*$B$8*AQ96)/(1+AL96/100)^K24:K26)+L27*AN96*AP96/(1+AL96/100)^$B$6</f>
        <v>15367520.2094231</v>
      </c>
      <c r="AT96" s="17" t="n">
        <f aca="false">AS96-AR96</f>
        <v>1829274.21366497</v>
      </c>
      <c r="AU96" s="17" t="n">
        <f aca="true">RAND()</f>
        <v>0.226131479043939</v>
      </c>
      <c r="AV96" s="17" t="n">
        <f aca="true">RAND()</f>
        <v>0.376835508747074</v>
      </c>
      <c r="AW96" s="17" t="n">
        <f aca="true">RAND()</f>
        <v>0.591564878418628</v>
      </c>
      <c r="AX96" s="17" t="n">
        <f aca="true">RAND()</f>
        <v>0.179638782269663</v>
      </c>
      <c r="AY96" s="17" t="n">
        <f aca="true">RAND()</f>
        <v>0.225913494454682</v>
      </c>
      <c r="AZ96" s="17" t="n">
        <f aca="true">RAND()</f>
        <v>0.37924566744254</v>
      </c>
    </row>
    <row r="97" customFormat="false" ht="15" hidden="false" customHeight="false" outlineLevel="0" collapsed="false">
      <c r="A97" s="0" t="n">
        <v>3</v>
      </c>
      <c r="B97" s="0" t="n">
        <f aca="false">$B$7+A97</f>
        <v>2030</v>
      </c>
      <c r="C97" s="14" t="n">
        <f aca="false">IF(A97&gt;$B$6,0,SUMIF(B24:B31,A97,E24:E31)+IF(A97=$B$6,E32,0))</f>
        <v>0</v>
      </c>
      <c r="D97" s="14" t="n">
        <f aca="false">IF(A97&gt;$B$6,0,SUMIF(B24:B31,A97,F24:F31))</f>
        <v>0</v>
      </c>
      <c r="E97" s="14" t="n">
        <f aca="false">IF(A97&gt;$B$6,0,SUMIF(K24:K26,A97,N24:N26)+IF(A97=$B$6,N27,0))</f>
        <v>0</v>
      </c>
      <c r="F97" s="14" t="n">
        <f aca="false">IF(A97&gt;$B$6,0,SUMIF(K24:K26,A97,O24:O26))</f>
        <v>0</v>
      </c>
      <c r="G97" s="14" t="n">
        <f aca="false">G96+IF(A97&gt;$B$6,0,SUMIF(B24:B31,A97,G24:G31)+IF(A97=$B$6,G32,0))</f>
        <v>9009181.19</v>
      </c>
      <c r="H97" s="14" t="n">
        <f aca="false">H96+IF(A97&gt;$B$6,0,SUMIF(K24:K26,A97,P24:P26)+IF(A97=$B$6,P27,0))</f>
        <v>15445398.25</v>
      </c>
      <c r="I97" s="17" t="n">
        <f aca="false">IF(A97&gt;$B$6,0,SUMIF(B24:B31,A97,D24:D31)*$B$10)</f>
        <v>0</v>
      </c>
      <c r="J97" s="17" t="n">
        <f aca="false">IF(A97&gt;$B$6,0,SUMIF(K24:K26,A97,M24:M26)*$B$10)</f>
        <v>0</v>
      </c>
      <c r="M97" s="14" t="n">
        <f aca="false">C97+D97</f>
        <v>0</v>
      </c>
      <c r="N97" s="14" t="n">
        <f aca="false">E97+F97</f>
        <v>0</v>
      </c>
      <c r="AK97" s="0" t="n">
        <v>84</v>
      </c>
      <c r="AL97" s="17" t="n">
        <f aca="false">IFERROR(IF(AU97&lt;($AM$6-$AL$6)/($AN$6-$AL$6),$AL$6+SQRT(AU97*($AN$6-$AL$6)*($AM$6-$AL$6)),$AN$6-SQRT((1-AU97)*($AN$6-$AL$6)*($AN$6-$AM$6))),$AM$6)</f>
        <v>2.96312481068221</v>
      </c>
      <c r="AM97" s="17" t="n">
        <f aca="false">IFERROR(IF(AV97&lt;($AM$7-$AL$7)/($AN$7-$AL$7),$AL$7+SQRT(AV97*($AN$7-$AL$7)*($AM$7-$AL$7)),$AN$7-SQRT((1-AV97)*($AN$7-$AL$7)*($AN$7-$AM$7))),$AM$7)</f>
        <v>1.00141818236958</v>
      </c>
      <c r="AN97" s="17" t="n">
        <f aca="false">IFERROR(IF(AW97&lt;($AM$8-$AL$8)/($AN$8-$AL$8),$AL$8+SQRT(AW97*($AN$8-$AL$8)*($AM$8-$AL$8)),$AN$8-SQRT((1-AW97)*($AN$8-$AL$8)*($AN$8-$AM$8))),$AM$8)</f>
        <v>1.13227419072069</v>
      </c>
      <c r="AO97" s="17" t="n">
        <f aca="false">IFERROR(IF(AX97&lt;($AM$9-$AL$9)/($AN$9-$AL$9),$AL$9+SQRT(AX97*($AN$9-$AL$9)*($AM$9-$AL$9)),$AN$9-SQRT((1-AX97)*($AN$9-$AL$9)*($AN$9-$AM$9))),$AM$9)</f>
        <v>1.51393142295674</v>
      </c>
      <c r="AP97" s="17" t="n">
        <f aca="false">IFERROR(IF(AY97&lt;($AM$10-$AL$10)/($AN$10-$AL$10),$AL$10+SQRT(AY97*($AN$10-$AL$10)*($AM$10-$AL$10)),$AN$10-SQRT((1-AY97)*($AN$10-$AL$10)*($AN$10-$AM$10))),$AM$10)</f>
        <v>0.979811712015457</v>
      </c>
      <c r="AQ97" s="17" t="n">
        <f aca="false">IFERROR(IF(AZ97&lt;($AM$11-$AL$11)/($AN$11-$AL$11),$AL$11+SQRT(AZ97*($AN$11-$AL$11)*($AM$11-$AL$11)),$AN$11-SQRT((1-AZ97)*($AN$11-$AL$11)*($AN$11-$AM$11))),$AM$11)</f>
        <v>0.640188927927805</v>
      </c>
      <c r="AR97" s="17" t="n">
        <f aca="false">SUMPRODUCT((B24:B31&lt;=$B$6)*(C24:C31*AM97+D24:D31*AO97*$B$8*AQ97)/(1+AL97/100)^B24:B31)+C32*AM97*AP97/(1+AL97/100)^$B$6</f>
        <v>13897751.3485659</v>
      </c>
      <c r="AS97" s="17" t="n">
        <f aca="false">SUMPRODUCT((K24:K26&lt;=$B$6)*(L24:L26*AN97+M24:M26*AO97*$B$8*AQ97)/(1+AL97/100)^K24:K26)+L27*AN97*AP97/(1+AL97/100)^$B$6</f>
        <v>16361844.1618161</v>
      </c>
      <c r="AT97" s="17" t="n">
        <f aca="false">AS97-AR97</f>
        <v>2464092.81325024</v>
      </c>
      <c r="AU97" s="17" t="n">
        <f aca="true">RAND()</f>
        <v>0.185521880190329</v>
      </c>
      <c r="AV97" s="17" t="n">
        <f aca="true">RAND()</f>
        <v>0.45072959949826</v>
      </c>
      <c r="AW97" s="17" t="n">
        <f aca="true">RAND()</f>
        <v>0.87680563404028</v>
      </c>
      <c r="AX97" s="17" t="n">
        <f aca="true">RAND()</f>
        <v>0.842491558940761</v>
      </c>
      <c r="AY97" s="17" t="n">
        <f aca="true">RAND()</f>
        <v>0.920877115948813</v>
      </c>
      <c r="AZ97" s="17" t="n">
        <f aca="true">RAND()</f>
        <v>0.472361251774161</v>
      </c>
    </row>
    <row r="98" customFormat="false" ht="15" hidden="false" customHeight="false" outlineLevel="0" collapsed="false">
      <c r="A98" s="0" t="n">
        <v>4</v>
      </c>
      <c r="B98" s="0" t="n">
        <f aca="false">$B$7+A98</f>
        <v>2031</v>
      </c>
      <c r="C98" s="14" t="n">
        <f aca="false">IF(A98&gt;$B$6,0,SUMIF(B24:B31,A98,E24:E31)+IF(A98=$B$6,E32,0))</f>
        <v>714698.49</v>
      </c>
      <c r="D98" s="14" t="n">
        <f aca="false">IF(A98&gt;$B$6,0,SUMIF(B24:B31,A98,F24:F31))</f>
        <v>34752.96</v>
      </c>
      <c r="E98" s="14" t="n">
        <f aca="false">IF(A98&gt;$B$6,0,SUMIF(K24:K26,A98,N24:N26)+IF(A98=$B$6,N27,0))</f>
        <v>0</v>
      </c>
      <c r="F98" s="14" t="n">
        <f aca="false">IF(A98&gt;$B$6,0,SUMIF(K24:K26,A98,O24:O26))</f>
        <v>0</v>
      </c>
      <c r="G98" s="14" t="n">
        <f aca="false">G97+IF(A98&gt;$B$6,0,SUMIF(B24:B31,A98,G24:G31)+IF(A98=$B$6,G32,0))</f>
        <v>9675059.09636663</v>
      </c>
      <c r="H98" s="14" t="n">
        <f aca="false">H97+IF(A98&gt;$B$6,0,SUMIF(K24:K26,A98,P24:P26)+IF(A98=$B$6,P27,0))</f>
        <v>15445398.25</v>
      </c>
      <c r="I98" s="17" t="n">
        <f aca="false">IF(A98&gt;$B$6,0,SUMIF(B24:B31,A98,D24:D31)*$B$10)</f>
        <v>8</v>
      </c>
      <c r="J98" s="17" t="n">
        <f aca="false">IF(A98&gt;$B$6,0,SUMIF(K24:K26,A98,M24:M26)*$B$10)</f>
        <v>0</v>
      </c>
      <c r="M98" s="14" t="n">
        <f aca="false">C98+D98</f>
        <v>749451.45</v>
      </c>
      <c r="N98" s="14" t="n">
        <f aca="false">E98+F98</f>
        <v>0</v>
      </c>
      <c r="AK98" s="0" t="n">
        <v>85</v>
      </c>
      <c r="AL98" s="17" t="n">
        <f aca="false">IFERROR(IF(AU98&lt;($AM$6-$AL$6)/($AN$6-$AL$6),$AL$6+SQRT(AU98*($AN$6-$AL$6)*($AM$6-$AL$6)),$AN$6-SQRT((1-AU98)*($AN$6-$AL$6)*($AN$6-$AM$6))),$AM$6)</f>
        <v>4.72944284489659</v>
      </c>
      <c r="AM98" s="17" t="n">
        <f aca="false">IFERROR(IF(AV98&lt;($AM$7-$AL$7)/($AN$7-$AL$7),$AL$7+SQRT(AV98*($AN$7-$AL$7)*($AM$7-$AL$7)),$AN$7-SQRT((1-AV98)*($AN$7-$AL$7)*($AN$7-$AM$7))),$AM$7)</f>
        <v>1.00892644017029</v>
      </c>
      <c r="AN98" s="17" t="n">
        <f aca="false">IFERROR(IF(AW98&lt;($AM$8-$AL$8)/($AN$8-$AL$8),$AL$8+SQRT(AW98*($AN$8-$AL$8)*($AM$8-$AL$8)),$AN$8-SQRT((1-AW98)*($AN$8-$AL$8)*($AN$8-$AM$8))),$AM$8)</f>
        <v>1.11720359563013</v>
      </c>
      <c r="AO98" s="17" t="n">
        <f aca="false">IFERROR(IF(AX98&lt;($AM$9-$AL$9)/($AN$9-$AL$9),$AL$9+SQRT(AX98*($AN$9-$AL$9)*($AM$9-$AL$9)),$AN$9-SQRT((1-AX98)*($AN$9-$AL$9)*($AN$9-$AM$9))),$AM$9)</f>
        <v>0.943037927424294</v>
      </c>
      <c r="AP98" s="17" t="n">
        <f aca="false">IFERROR(IF(AY98&lt;($AM$10-$AL$10)/($AN$10-$AL$10),$AL$10+SQRT(AY98*($AN$10-$AL$10)*($AM$10-$AL$10)),$AN$10-SQRT((1-AY98)*($AN$10-$AL$10)*($AN$10-$AM$10))),$AM$10)</f>
        <v>0.925122211176638</v>
      </c>
      <c r="AQ98" s="17" t="n">
        <f aca="false">IFERROR(IF(AZ98&lt;($AM$11-$AL$11)/($AN$11-$AL$11),$AL$11+SQRT(AZ98*($AN$11-$AL$11)*($AM$11-$AL$11)),$AN$11-SQRT((1-AZ98)*($AN$11-$AL$11)*($AN$11-$AM$11))),$AM$11)</f>
        <v>0.620064493628739</v>
      </c>
      <c r="AR98" s="17" t="n">
        <f aca="false">SUMPRODUCT((B24:B31&lt;=$B$6)*(C24:C31*AM98+D24:D31*AO98*$B$8*AQ98)/(1+AL98/100)^B24:B31)+C32*AM98*AP98/(1+AL98/100)^$B$6</f>
        <v>12830199.1270784</v>
      </c>
      <c r="AS98" s="17" t="n">
        <f aca="false">SUMPRODUCT((K24:K26&lt;=$B$6)*(L24:L26*AN98+M24:M26*AO98*$B$8*AQ98)/(1+AL98/100)^K24:K26)+L27*AN98*AP98/(1+AL98/100)^$B$6</f>
        <v>16679031.3050476</v>
      </c>
      <c r="AT98" s="17" t="n">
        <f aca="false">AS98-AR98</f>
        <v>3848832.17796917</v>
      </c>
      <c r="AU98" s="17" t="n">
        <f aca="true">RAND()</f>
        <v>0.742228510270435</v>
      </c>
      <c r="AV98" s="17" t="n">
        <f aca="true">RAND()</f>
        <v>0.483409233342514</v>
      </c>
      <c r="AW98" s="17" t="n">
        <f aca="true">RAND()</f>
        <v>0.843245466546085</v>
      </c>
      <c r="AX98" s="17" t="n">
        <f aca="true">RAND()</f>
        <v>0.261710140181886</v>
      </c>
      <c r="AY98" s="17" t="n">
        <f aca="true">RAND()</f>
        <v>0.722915577742855</v>
      </c>
      <c r="AZ98" s="17" t="n">
        <f aca="true">RAND()</f>
        <v>0.418127673803351</v>
      </c>
    </row>
    <row r="99" customFormat="false" ht="15" hidden="false" customHeight="false" outlineLevel="0" collapsed="false">
      <c r="A99" s="0" t="n">
        <v>5</v>
      </c>
      <c r="B99" s="0" t="n">
        <f aca="false">$B$7+A99</f>
        <v>2032</v>
      </c>
      <c r="C99" s="14" t="n">
        <f aca="false">IF(A99&gt;$B$6,0,SUMIF(B24:B31,A99,E24:E31)+IF(A99=$B$6,E32,0))</f>
        <v>0</v>
      </c>
      <c r="D99" s="14" t="n">
        <f aca="false">IF(A99&gt;$B$6,0,SUMIF(B24:B31,A99,F24:F31))</f>
        <v>0</v>
      </c>
      <c r="E99" s="14" t="n">
        <f aca="false">IF(A99&gt;$B$6,0,SUMIF(K24:K26,A99,N24:N26)+IF(A99=$B$6,N27,0))</f>
        <v>0</v>
      </c>
      <c r="F99" s="14" t="n">
        <f aca="false">IF(A99&gt;$B$6,0,SUMIF(K24:K26,A99,O24:O26))</f>
        <v>0</v>
      </c>
      <c r="G99" s="14" t="n">
        <f aca="false">G98+IF(A99&gt;$B$6,0,SUMIF(B24:B31,A99,G24:G31)+IF(A99=$B$6,G32,0))</f>
        <v>9675059.09636663</v>
      </c>
      <c r="H99" s="14" t="n">
        <f aca="false">H98+IF(A99&gt;$B$6,0,SUMIF(K24:K26,A99,P24:P26)+IF(A99=$B$6,P27,0))</f>
        <v>15445398.25</v>
      </c>
      <c r="I99" s="17" t="n">
        <f aca="false">IF(A99&gt;$B$6,0,SUMIF(B24:B31,A99,D24:D31)*$B$10)</f>
        <v>0</v>
      </c>
      <c r="J99" s="17" t="n">
        <f aca="false">IF(A99&gt;$B$6,0,SUMIF(K24:K26,A99,M24:M26)*$B$10)</f>
        <v>0</v>
      </c>
      <c r="M99" s="14" t="n">
        <f aca="false">C99+D99</f>
        <v>0</v>
      </c>
      <c r="N99" s="14" t="n">
        <f aca="false">E99+F99</f>
        <v>0</v>
      </c>
      <c r="AK99" s="0" t="n">
        <v>86</v>
      </c>
      <c r="AL99" s="17" t="n">
        <f aca="false">IFERROR(IF(AU99&lt;($AM$6-$AL$6)/($AN$6-$AL$6),$AL$6+SQRT(AU99*($AN$6-$AL$6)*($AM$6-$AL$6)),$AN$6-SQRT((1-AU99)*($AN$6-$AL$6)*($AN$6-$AM$6))),$AM$6)</f>
        <v>5.94994135852016</v>
      </c>
      <c r="AM99" s="17" t="n">
        <f aca="false">IFERROR(IF(AV99&lt;($AM$7-$AL$7)/($AN$7-$AL$7),$AL$7+SQRT(AV99*($AN$7-$AL$7)*($AM$7-$AL$7)),$AN$7-SQRT((1-AV99)*($AN$7-$AL$7)*($AN$7-$AM$7))),$AM$7)</f>
        <v>1.11012796776122</v>
      </c>
      <c r="AN99" s="17" t="n">
        <f aca="false">IFERROR(IF(AW99&lt;($AM$8-$AL$8)/($AN$8-$AL$8),$AL$8+SQRT(AW99*($AN$8-$AL$8)*($AM$8-$AL$8)),$AN$8-SQRT((1-AW99)*($AN$8-$AL$8)*($AN$8-$AM$8))),$AM$8)</f>
        <v>1.11137628205069</v>
      </c>
      <c r="AO99" s="17" t="n">
        <f aca="false">IFERROR(IF(AX99&lt;($AM$9-$AL$9)/($AN$9-$AL$9),$AL$9+SQRT(AX99*($AN$9-$AL$9)*($AM$9-$AL$9)),$AN$9-SQRT((1-AX99)*($AN$9-$AL$9)*($AN$9-$AM$9))),$AM$9)</f>
        <v>0.99174289219983</v>
      </c>
      <c r="AP99" s="17" t="n">
        <f aca="false">IFERROR(IF(AY99&lt;($AM$10-$AL$10)/($AN$10-$AL$10),$AL$10+SQRT(AY99*($AN$10-$AL$10)*($AM$10-$AL$10)),$AN$10-SQRT((1-AY99)*($AN$10-$AL$10)*($AN$10-$AM$10))),$AM$10)</f>
        <v>0.973388113112342</v>
      </c>
      <c r="AQ99" s="17" t="n">
        <f aca="false">IFERROR(IF(AZ99&lt;($AM$11-$AL$11)/($AN$11-$AL$11),$AL$11+SQRT(AZ99*($AN$11-$AL$11)*($AM$11-$AL$11)),$AN$11-SQRT((1-AZ99)*($AN$11-$AL$11)*($AN$11-$AM$11))),$AM$11)</f>
        <v>0.692280379531965</v>
      </c>
      <c r="AR99" s="17" t="n">
        <f aca="false">SUMPRODUCT((B24:B31&lt;=$B$6)*(C24:C31*AM99+D24:D31*AO99*$B$8*AQ99)/(1+AL99/100)^B24:B31)+C32*AM99*AP99/(1+AL99/100)^$B$6</f>
        <v>13482542.3215173</v>
      </c>
      <c r="AS99" s="17" t="n">
        <f aca="false">SUMPRODUCT((K24:K26&lt;=$B$6)*(L24:L26*AN99+M24:M26*AO99*$B$8*AQ99)/(1+AL99/100)^K24:K26)+L27*AN99*AP99/(1+AL99/100)^$B$6</f>
        <v>16752945.3711628</v>
      </c>
      <c r="AT99" s="17" t="n">
        <f aca="false">AS99-AR99</f>
        <v>3270403.04964555</v>
      </c>
      <c r="AU99" s="17" t="n">
        <f aca="true">RAND()</f>
        <v>0.944868842472675</v>
      </c>
      <c r="AV99" s="17" t="n">
        <f aca="true">RAND()</f>
        <v>0.826096129754619</v>
      </c>
      <c r="AW99" s="17" t="n">
        <f aca="true">RAND()</f>
        <v>0.829186353972542</v>
      </c>
      <c r="AX99" s="17" t="n">
        <f aca="true">RAND()</f>
        <v>0.322414762705405</v>
      </c>
      <c r="AY99" s="17" t="n">
        <f aca="true">RAND()</f>
        <v>0.896385222544255</v>
      </c>
      <c r="AZ99" s="17" t="n">
        <f aca="true">RAND()</f>
        <v>0.613504633383709</v>
      </c>
    </row>
    <row r="100" customFormat="false" ht="15" hidden="false" customHeight="false" outlineLevel="0" collapsed="false">
      <c r="A100" s="0" t="n">
        <v>6</v>
      </c>
      <c r="B100" s="0" t="n">
        <f aca="false">$B$7+A100</f>
        <v>2033</v>
      </c>
      <c r="C100" s="14" t="n">
        <f aca="false">IF(A100&gt;$B$6,0,SUMIF(B24:B31,A100,E24:E31)+IF(A100=$B$6,E32,0))</f>
        <v>0</v>
      </c>
      <c r="D100" s="14" t="n">
        <f aca="false">IF(A100&gt;$B$6,0,SUMIF(B24:B31,A100,F24:F31))</f>
        <v>0</v>
      </c>
      <c r="E100" s="14" t="n">
        <f aca="false">IF(A100&gt;$B$6,0,SUMIF(K24:K26,A100,N24:N26)+IF(A100=$B$6,N27,0))</f>
        <v>0</v>
      </c>
      <c r="F100" s="14" t="n">
        <f aca="false">IF(A100&gt;$B$6,0,SUMIF(K24:K26,A100,O24:O26))</f>
        <v>0</v>
      </c>
      <c r="G100" s="14" t="n">
        <f aca="false">G99+IF(A100&gt;$B$6,0,SUMIF(B24:B31,A100,G24:G31)+IF(A100=$B$6,G32,0))</f>
        <v>9675059.09636663</v>
      </c>
      <c r="H100" s="14" t="n">
        <f aca="false">H99+IF(A100&gt;$B$6,0,SUMIF(K24:K26,A100,P24:P26)+IF(A100=$B$6,P27,0))</f>
        <v>15445398.25</v>
      </c>
      <c r="I100" s="17" t="n">
        <f aca="false">IF(A100&gt;$B$6,0,SUMIF(B24:B31,A100,D24:D31)*$B$10)</f>
        <v>0</v>
      </c>
      <c r="J100" s="17" t="n">
        <f aca="false">IF(A100&gt;$B$6,0,SUMIF(K24:K26,A100,M24:M26)*$B$10)</f>
        <v>0</v>
      </c>
      <c r="M100" s="14" t="n">
        <f aca="false">C100+D100</f>
        <v>0</v>
      </c>
      <c r="N100" s="14" t="n">
        <f aca="false">E100+F100</f>
        <v>0</v>
      </c>
      <c r="AK100" s="0" t="n">
        <v>87</v>
      </c>
      <c r="AL100" s="17" t="n">
        <f aca="false">IFERROR(IF(AU100&lt;($AM$6-$AL$6)/($AN$6-$AL$6),$AL$6+SQRT(AU100*($AN$6-$AL$6)*($AM$6-$AL$6)),$AN$6-SQRT((1-AU100)*($AN$6-$AL$6)*($AN$6-$AM$6))),$AM$6)</f>
        <v>5.49142852662924</v>
      </c>
      <c r="AM100" s="17" t="n">
        <f aca="false">IFERROR(IF(AV100&lt;($AM$7-$AL$7)/($AN$7-$AL$7),$AL$7+SQRT(AV100*($AN$7-$AL$7)*($AM$7-$AL$7)),$AN$7-SQRT((1-AV100)*($AN$7-$AL$7)*($AN$7-$AM$7))),$AM$7)</f>
        <v>1.02168421058387</v>
      </c>
      <c r="AN100" s="17" t="n">
        <f aca="false">IFERROR(IF(AW100&lt;($AM$8-$AL$8)/($AN$8-$AL$8),$AL$8+SQRT(AW100*($AN$8-$AL$8)*($AM$8-$AL$8)),$AN$8-SQRT((1-AW100)*($AN$8-$AL$8)*($AN$8-$AM$8))),$AM$8)</f>
        <v>0.890303896641253</v>
      </c>
      <c r="AO100" s="17" t="n">
        <f aca="false">IFERROR(IF(AX100&lt;($AM$9-$AL$9)/($AN$9-$AL$9),$AL$9+SQRT(AX100*($AN$9-$AL$9)*($AM$9-$AL$9)),$AN$9-SQRT((1-AX100)*($AN$9-$AL$9)*($AN$9-$AM$9))),$AM$9)</f>
        <v>1.23763600737454</v>
      </c>
      <c r="AP100" s="17" t="n">
        <f aca="false">IFERROR(IF(AY100&lt;($AM$10-$AL$10)/($AN$10-$AL$10),$AL$10+SQRT(AY100*($AN$10-$AL$10)*($AM$10-$AL$10)),$AN$10-SQRT((1-AY100)*($AN$10-$AL$10)*($AN$10-$AM$10))),$AM$10)</f>
        <v>0.680063678201086</v>
      </c>
      <c r="AQ100" s="17" t="n">
        <f aca="false">IFERROR(IF(AZ100&lt;($AM$11-$AL$11)/($AN$11-$AL$11),$AL$11+SQRT(AZ100*($AN$11-$AL$11)*($AM$11-$AL$11)),$AN$11-SQRT((1-AZ100)*($AN$11-$AL$11)*($AN$11-$AM$11))),$AM$11)</f>
        <v>0.660648791436692</v>
      </c>
      <c r="AR100" s="17" t="n">
        <f aca="false">SUMPRODUCT((B24:B31&lt;=$B$6)*(C24:C31*AM100+D24:D31*AO100*$B$8*AQ100)/(1+AL100/100)^B24:B31)+C32*AM100*AP100/(1+AL100/100)^$B$6</f>
        <v>12664671.6928044</v>
      </c>
      <c r="AS100" s="17" t="n">
        <f aca="false">SUMPRODUCT((K24:K26&lt;=$B$6)*(L24:L26*AN100+M24:M26*AO100*$B$8*AQ100)/(1+AL100/100)^K24:K26)+L27*AN100*AP100/(1+AL100/100)^$B$6</f>
        <v>13578396.9956457</v>
      </c>
      <c r="AT100" s="17" t="n">
        <f aca="false">AS100-AR100</f>
        <v>913725.302841317</v>
      </c>
      <c r="AU100" s="17" t="n">
        <f aca="true">RAND()</f>
        <v>0.886210605486599</v>
      </c>
      <c r="AV100" s="17" t="n">
        <f aca="true">RAND()</f>
        <v>0.536639113807003</v>
      </c>
      <c r="AW100" s="17" t="n">
        <f aca="true">RAND()</f>
        <v>0.090608819428824</v>
      </c>
      <c r="AX100" s="17" t="n">
        <f aca="true">RAND()</f>
        <v>0.61253409516544</v>
      </c>
      <c r="AY100" s="17" t="n">
        <f aca="true">RAND()</f>
        <v>0.129691712829217</v>
      </c>
      <c r="AZ100" s="17" t="n">
        <f aca="true">RAND()</f>
        <v>0.52996227447601</v>
      </c>
    </row>
    <row r="101" customFormat="false" ht="15" hidden="false" customHeight="false" outlineLevel="0" collapsed="false">
      <c r="A101" s="0" t="n">
        <v>7</v>
      </c>
      <c r="B101" s="0" t="n">
        <f aca="false">$B$7+A101</f>
        <v>2034</v>
      </c>
      <c r="C101" s="14" t="n">
        <f aca="false">IF(A101&gt;$B$6,0,SUMIF(B24:B31,A101,E24:E31)+IF(A101=$B$6,E32,0))</f>
        <v>0</v>
      </c>
      <c r="D101" s="14" t="n">
        <f aca="false">IF(A101&gt;$B$6,0,SUMIF(B24:B31,A101,F24:F31))</f>
        <v>0</v>
      </c>
      <c r="E101" s="14" t="n">
        <f aca="false">IF(A101&gt;$B$6,0,SUMIF(K24:K26,A101,N24:N26)+IF(A101=$B$6,N27,0))</f>
        <v>0</v>
      </c>
      <c r="F101" s="14" t="n">
        <f aca="false">IF(A101&gt;$B$6,0,SUMIF(K24:K26,A101,O24:O26))</f>
        <v>0</v>
      </c>
      <c r="G101" s="14" t="n">
        <f aca="false">G100+IF(A101&gt;$B$6,0,SUMIF(B24:B31,A101,G24:G31)+IF(A101=$B$6,G32,0))</f>
        <v>9675059.09636663</v>
      </c>
      <c r="H101" s="14" t="n">
        <f aca="false">H100+IF(A101&gt;$B$6,0,SUMIF(K24:K26,A101,P24:P26)+IF(A101=$B$6,P27,0))</f>
        <v>15445398.25</v>
      </c>
      <c r="I101" s="17" t="n">
        <f aca="false">IF(A101&gt;$B$6,0,SUMIF(B24:B31,A101,D24:D31)*$B$10)</f>
        <v>0</v>
      </c>
      <c r="J101" s="17" t="n">
        <f aca="false">IF(A101&gt;$B$6,0,SUMIF(K24:K26,A101,M24:M26)*$B$10)</f>
        <v>0</v>
      </c>
      <c r="M101" s="14" t="n">
        <f aca="false">C101+D101</f>
        <v>0</v>
      </c>
      <c r="N101" s="14" t="n">
        <f aca="false">E101+F101</f>
        <v>0</v>
      </c>
      <c r="AK101" s="0" t="n">
        <v>88</v>
      </c>
      <c r="AL101" s="17" t="n">
        <f aca="false">IFERROR(IF(AU101&lt;($AM$6-$AL$6)/($AN$6-$AL$6),$AL$6+SQRT(AU101*($AN$6-$AL$6)*($AM$6-$AL$6)),$AN$6-SQRT((1-AU101)*($AN$6-$AL$6)*($AN$6-$AM$6))),$AM$6)</f>
        <v>5.71587682314735</v>
      </c>
      <c r="AM101" s="17" t="n">
        <f aca="false">IFERROR(IF(AV101&lt;($AM$7-$AL$7)/($AN$7-$AL$7),$AL$7+SQRT(AV101*($AN$7-$AL$7)*($AM$7-$AL$7)),$AN$7-SQRT((1-AV101)*($AN$7-$AL$7)*($AN$7-$AM$7))),$AM$7)</f>
        <v>1.12104926855596</v>
      </c>
      <c r="AN101" s="17" t="n">
        <f aca="false">IFERROR(IF(AW101&lt;($AM$8-$AL$8)/($AN$8-$AL$8),$AL$8+SQRT(AW101*($AN$8-$AL$8)*($AM$8-$AL$8)),$AN$8-SQRT((1-AW101)*($AN$8-$AL$8)*($AN$8-$AM$8))),$AM$8)</f>
        <v>0.910592838406705</v>
      </c>
      <c r="AO101" s="17" t="n">
        <f aca="false">IFERROR(IF(AX101&lt;($AM$9-$AL$9)/($AN$9-$AL$9),$AL$9+SQRT(AX101*($AN$9-$AL$9)*($AM$9-$AL$9)),$AN$9-SQRT((1-AX101)*($AN$9-$AL$9)*($AN$9-$AM$9))),$AM$9)</f>
        <v>1.02132343348366</v>
      </c>
      <c r="AP101" s="17" t="n">
        <f aca="false">IFERROR(IF(AY101&lt;($AM$10-$AL$10)/($AN$10-$AL$10),$AL$10+SQRT(AY101*($AN$10-$AL$10)*($AM$10-$AL$10)),$AN$10-SQRT((1-AY101)*($AN$10-$AL$10)*($AN$10-$AM$10))),$AM$10)</f>
        <v>0.762215835804279</v>
      </c>
      <c r="AQ101" s="17" t="n">
        <f aca="false">IFERROR(IF(AZ101&lt;($AM$11-$AL$11)/($AN$11-$AL$11),$AL$11+SQRT(AZ101*($AN$11-$AL$11)*($AM$11-$AL$11)),$AN$11-SQRT((1-AZ101)*($AN$11-$AL$11)*($AN$11-$AM$11))),$AM$11)</f>
        <v>0.571438836581025</v>
      </c>
      <c r="AR101" s="17" t="n">
        <f aca="false">SUMPRODUCT((B24:B31&lt;=$B$6)*(C24:C31*AM101+D24:D31*AO101*$B$8*AQ101)/(1+AL101/100)^B24:B31)+C32*AM101*AP101/(1+AL101/100)^$B$6</f>
        <v>13730865.293751</v>
      </c>
      <c r="AS101" s="17" t="n">
        <f aca="false">SUMPRODUCT((K24:K26&lt;=$B$6)*(L24:L26*AN101+M24:M26*AO101*$B$8*AQ101)/(1+AL101/100)^K24:K26)+L27*AN101*AP101/(1+AL101/100)^$B$6</f>
        <v>13839511.0277774</v>
      </c>
      <c r="AT101" s="17" t="n">
        <f aca="false">AS101-AR101</f>
        <v>108645.734026417</v>
      </c>
      <c r="AU101" s="17" t="n">
        <f aca="true">RAND()</f>
        <v>0.917551383333492</v>
      </c>
      <c r="AV101" s="17" t="n">
        <f aca="true">RAND()</f>
        <v>0.852192967644861</v>
      </c>
      <c r="AW101" s="17" t="n">
        <f aca="true">RAND()</f>
        <v>0.135897510076129</v>
      </c>
      <c r="AX101" s="17" t="n">
        <f aca="true">RAND()</f>
        <v>0.361461452101197</v>
      </c>
      <c r="AY101" s="17" t="n">
        <f aca="true">RAND()</f>
        <v>0.275028578186147</v>
      </c>
      <c r="AZ101" s="17" t="n">
        <f aca="true">RAND()</f>
        <v>0.300730783691676</v>
      </c>
    </row>
    <row r="102" customFormat="false" ht="15" hidden="false" customHeight="false" outlineLevel="0" collapsed="false">
      <c r="A102" s="0" t="n">
        <v>8</v>
      </c>
      <c r="B102" s="0" t="n">
        <f aca="false">$B$7+A102</f>
        <v>2035</v>
      </c>
      <c r="C102" s="14" t="n">
        <f aca="false">IF(A102&gt;$B$6,0,SUMIF(B24:B31,A102,E24:E31)+IF(A102=$B$6,E32,0))</f>
        <v>714698.49</v>
      </c>
      <c r="D102" s="14" t="n">
        <f aca="false">IF(A102&gt;$B$6,0,SUMIF(B24:B31,A102,F24:F31))</f>
        <v>34752.96</v>
      </c>
      <c r="E102" s="14" t="n">
        <f aca="false">IF(A102&gt;$B$6,0,SUMIF(K24:K26,A102,N24:N26)+IF(A102=$B$6,N27,0))</f>
        <v>0</v>
      </c>
      <c r="F102" s="14" t="n">
        <f aca="false">IF(A102&gt;$B$6,0,SUMIF(K24:K26,A102,O24:O26))</f>
        <v>0</v>
      </c>
      <c r="G102" s="14" t="n">
        <f aca="false">G101+IF(A102&gt;$B$6,0,SUMIF(B24:B31,A102,G24:G31)+IF(A102=$B$6,G32,0))</f>
        <v>10266682.9916666</v>
      </c>
      <c r="H102" s="14" t="n">
        <f aca="false">H101+IF(A102&gt;$B$6,0,SUMIF(K24:K26,A102,P24:P26)+IF(A102=$B$6,P27,0))</f>
        <v>15445398.25</v>
      </c>
      <c r="I102" s="17" t="n">
        <f aca="false">IF(A102&gt;$B$6,0,SUMIF(B24:B31,A102,D24:D31)*$B$10)</f>
        <v>8</v>
      </c>
      <c r="J102" s="17" t="n">
        <f aca="false">IF(A102&gt;$B$6,0,SUMIF(K24:K26,A102,M24:M26)*$B$10)</f>
        <v>0</v>
      </c>
      <c r="M102" s="14" t="n">
        <f aca="false">C102+D102</f>
        <v>749451.45</v>
      </c>
      <c r="N102" s="14" t="n">
        <f aca="false">E102+F102</f>
        <v>0</v>
      </c>
      <c r="AK102" s="0" t="n">
        <v>89</v>
      </c>
      <c r="AL102" s="17" t="n">
        <f aca="false">IFERROR(IF(AU102&lt;($AM$6-$AL$6)/($AN$6-$AL$6),$AL$6+SQRT(AU102*($AN$6-$AL$6)*($AM$6-$AL$6)),$AN$6-SQRT((1-AU102)*($AN$6-$AL$6)*($AN$6-$AM$6))),$AM$6)</f>
        <v>2.62316084430107</v>
      </c>
      <c r="AM102" s="17" t="n">
        <f aca="false">IFERROR(IF(AV102&lt;($AM$7-$AL$7)/($AN$7-$AL$7),$AL$7+SQRT(AV102*($AN$7-$AL$7)*($AM$7-$AL$7)),$AN$7-SQRT((1-AV102)*($AN$7-$AL$7)*($AN$7-$AM$7))),$AM$7)</f>
        <v>1.01870148224291</v>
      </c>
      <c r="AN102" s="17" t="n">
        <f aca="false">IFERROR(IF(AW102&lt;($AM$8-$AL$8)/($AN$8-$AL$8),$AL$8+SQRT(AW102*($AN$8-$AL$8)*($AM$8-$AL$8)),$AN$8-SQRT((1-AW102)*($AN$8-$AL$8)*($AN$8-$AM$8))),$AM$8)</f>
        <v>1.08214618288915</v>
      </c>
      <c r="AO102" s="17" t="n">
        <f aca="false">IFERROR(IF(AX102&lt;($AM$9-$AL$9)/($AN$9-$AL$9),$AL$9+SQRT(AX102*($AN$9-$AL$9)*($AM$9-$AL$9)),$AN$9-SQRT((1-AX102)*($AN$9-$AL$9)*($AN$9-$AM$9))),$AM$9)</f>
        <v>1.31006320919259</v>
      </c>
      <c r="AP102" s="17" t="n">
        <f aca="false">IFERROR(IF(AY102&lt;($AM$10-$AL$10)/($AN$10-$AL$10),$AL$10+SQRT(AY102*($AN$10-$AL$10)*($AM$10-$AL$10)),$AN$10-SQRT((1-AY102)*($AN$10-$AL$10)*($AN$10-$AM$10))),$AM$10)</f>
        <v>0.680210181585682</v>
      </c>
      <c r="AQ102" s="17" t="n">
        <f aca="false">IFERROR(IF(AZ102&lt;($AM$11-$AL$11)/($AN$11-$AL$11),$AL$11+SQRT(AZ102*($AN$11-$AL$11)*($AM$11-$AL$11)),$AN$11-SQRT((1-AZ102)*($AN$11-$AL$11)*($AN$11-$AM$11))),$AM$11)</f>
        <v>0.611563590926769</v>
      </c>
      <c r="AR102" s="17" t="n">
        <f aca="false">SUMPRODUCT((B24:B31&lt;=$B$6)*(C24:C31*AM102+D24:D31*AO102*$B$8*AQ102)/(1+AL102/100)^B24:B31)+C32*AM102*AP102/(1+AL102/100)^$B$6</f>
        <v>14418148.1985658</v>
      </c>
      <c r="AS102" s="17" t="n">
        <f aca="false">SUMPRODUCT((K24:K26&lt;=$B$6)*(L24:L26*AN102+M24:M26*AO102*$B$8*AQ102)/(1+AL102/100)^K24:K26)+L27*AN102*AP102/(1+AL102/100)^$B$6</f>
        <v>16076571.7805109</v>
      </c>
      <c r="AT102" s="17" t="n">
        <f aca="false">AS102-AR102</f>
        <v>1658423.5819451</v>
      </c>
      <c r="AU102" s="17" t="n">
        <f aca="true">RAND()</f>
        <v>0.0776658875740052</v>
      </c>
      <c r="AV102" s="17" t="n">
        <f aca="true">RAND()</f>
        <v>0.524453294963334</v>
      </c>
      <c r="AW102" s="17" t="n">
        <f aca="true">RAND()</f>
        <v>0.749556409611698</v>
      </c>
      <c r="AX102" s="17" t="n">
        <f aca="true">RAND()</f>
        <v>0.682658149793584</v>
      </c>
      <c r="AY102" s="17" t="n">
        <f aca="true">RAND()</f>
        <v>0.129902838188578</v>
      </c>
      <c r="AZ102" s="17" t="n">
        <f aca="true">RAND()</f>
        <v>0.396211719147686</v>
      </c>
    </row>
    <row r="103" customFormat="false" ht="15" hidden="false" customHeight="false" outlineLevel="0" collapsed="false">
      <c r="A103" s="0" t="n">
        <v>9</v>
      </c>
      <c r="B103" s="0" t="n">
        <f aca="false">$B$7+A103</f>
        <v>2036</v>
      </c>
      <c r="C103" s="14" t="n">
        <f aca="false">IF(A103&gt;$B$6,0,SUMIF(B24:B31,A103,E24:E31)+IF(A103=$B$6,E32,0))</f>
        <v>0</v>
      </c>
      <c r="D103" s="14" t="n">
        <f aca="false">IF(A103&gt;$B$6,0,SUMIF(B24:B31,A103,F24:F31))</f>
        <v>0</v>
      </c>
      <c r="E103" s="14" t="n">
        <f aca="false">IF(A103&gt;$B$6,0,SUMIF(K24:K26,A103,N24:N26)+IF(A103=$B$6,N27,0))</f>
        <v>0</v>
      </c>
      <c r="F103" s="14" t="n">
        <f aca="false">IF(A103&gt;$B$6,0,SUMIF(K24:K26,A103,O24:O26))</f>
        <v>0</v>
      </c>
      <c r="G103" s="14" t="n">
        <f aca="false">G102+IF(A103&gt;$B$6,0,SUMIF(B24:B31,A103,G24:G31)+IF(A103=$B$6,G32,0))</f>
        <v>10266682.9916666</v>
      </c>
      <c r="H103" s="14" t="n">
        <f aca="false">H102+IF(A103&gt;$B$6,0,SUMIF(K24:K26,A103,P24:P26)+IF(A103=$B$6,P27,0))</f>
        <v>15445398.25</v>
      </c>
      <c r="I103" s="17" t="n">
        <f aca="false">IF(A103&gt;$B$6,0,SUMIF(B24:B31,A103,D24:D31)*$B$10)</f>
        <v>0</v>
      </c>
      <c r="J103" s="17" t="n">
        <f aca="false">IF(A103&gt;$B$6,0,SUMIF(K24:K26,A103,M24:M26)*$B$10)</f>
        <v>0</v>
      </c>
      <c r="M103" s="14" t="n">
        <f aca="false">C103+D103</f>
        <v>0</v>
      </c>
      <c r="N103" s="14" t="n">
        <f aca="false">E103+F103</f>
        <v>0</v>
      </c>
      <c r="AK103" s="0" t="n">
        <v>90</v>
      </c>
      <c r="AL103" s="17" t="n">
        <f aca="false">IFERROR(IF(AU103&lt;($AM$6-$AL$6)/($AN$6-$AL$6),$AL$6+SQRT(AU103*($AN$6-$AL$6)*($AM$6-$AL$6)),$AN$6-SQRT((1-AU103)*($AN$6-$AL$6)*($AN$6-$AM$6))),$AM$6)</f>
        <v>2.94764001655556</v>
      </c>
      <c r="AM103" s="17" t="n">
        <f aca="false">IFERROR(IF(AV103&lt;($AM$7-$AL$7)/($AN$7-$AL$7),$AL$7+SQRT(AV103*($AN$7-$AL$7)*($AM$7-$AL$7)),$AN$7-SQRT((1-AV103)*($AN$7-$AL$7)*($AN$7-$AM$7))),$AM$7)</f>
        <v>0.992499367677799</v>
      </c>
      <c r="AN103" s="17" t="n">
        <f aca="false">IFERROR(IF(AW103&lt;($AM$8-$AL$8)/($AN$8-$AL$8),$AL$8+SQRT(AW103*($AN$8-$AL$8)*($AM$8-$AL$8)),$AN$8-SQRT((1-AW103)*($AN$8-$AL$8)*($AN$8-$AM$8))),$AM$8)</f>
        <v>0.994520865467155</v>
      </c>
      <c r="AO103" s="17" t="n">
        <f aca="false">IFERROR(IF(AX103&lt;($AM$9-$AL$9)/($AN$9-$AL$9),$AL$9+SQRT(AX103*($AN$9-$AL$9)*($AM$9-$AL$9)),$AN$9-SQRT((1-AX103)*($AN$9-$AL$9)*($AN$9-$AM$9))),$AM$9)</f>
        <v>1.58896025525058</v>
      </c>
      <c r="AP103" s="17" t="n">
        <f aca="false">IFERROR(IF(AY103&lt;($AM$10-$AL$10)/($AN$10-$AL$10),$AL$10+SQRT(AY103*($AN$10-$AL$10)*($AM$10-$AL$10)),$AN$10-SQRT((1-AY103)*($AN$10-$AL$10)*($AN$10-$AM$10))),$AM$10)</f>
        <v>0.983081763660411</v>
      </c>
      <c r="AQ103" s="17" t="n">
        <f aca="false">IFERROR(IF(AZ103&lt;($AM$11-$AL$11)/($AN$11-$AL$11),$AL$11+SQRT(AZ103*($AN$11-$AL$11)*($AM$11-$AL$11)),$AN$11-SQRT((1-AZ103)*($AN$11-$AL$11)*($AN$11-$AM$11))),$AM$11)</f>
        <v>0.792464199487641</v>
      </c>
      <c r="AR103" s="17" t="n">
        <f aca="false">SUMPRODUCT((B24:B31&lt;=$B$6)*(C24:C31*AM103+D24:D31*AO103*$B$8*AQ103)/(1+AL103/100)^B24:B31)+C32*AM103*AP103/(1+AL103/100)^$B$6</f>
        <v>13845652.1091553</v>
      </c>
      <c r="AS103" s="17" t="n">
        <f aca="false">SUMPRODUCT((K24:K26&lt;=$B$6)*(L24:L26*AN103+M24:M26*AO103*$B$8*AQ103)/(1+AL103/100)^K24:K26)+L27*AN103*AP103/(1+AL103/100)^$B$6</f>
        <v>14388332.8618456</v>
      </c>
      <c r="AT103" s="17" t="n">
        <f aca="false">AS103-AR103</f>
        <v>542680.752690332</v>
      </c>
      <c r="AU103" s="17" t="n">
        <f aca="true">RAND()</f>
        <v>0.179604320195484</v>
      </c>
      <c r="AV103" s="17" t="n">
        <f aca="true">RAND()</f>
        <v>0.411733406181694</v>
      </c>
      <c r="AW103" s="17" t="n">
        <f aca="true">RAND()</f>
        <v>0.420426301134346</v>
      </c>
      <c r="AX103" s="17" t="n">
        <f aca="true">RAND()</f>
        <v>0.88736421882422</v>
      </c>
      <c r="AY103" s="17" t="n">
        <f aca="true">RAND()</f>
        <v>0.933471961525013</v>
      </c>
      <c r="AZ103" s="17" t="n">
        <f aca="true">RAND()</f>
        <v>0.8241995571661</v>
      </c>
    </row>
    <row r="104" customFormat="false" ht="15" hidden="false" customHeight="false" outlineLevel="0" collapsed="false">
      <c r="A104" s="0" t="n">
        <v>10</v>
      </c>
      <c r="B104" s="0" t="n">
        <f aca="false">$B$7+A104</f>
        <v>2037</v>
      </c>
      <c r="C104" s="14" t="n">
        <f aca="false">IF(A104&gt;$B$6,0,SUMIF(B24:B31,A104,E24:E31)+IF(A104=$B$6,E32,0))</f>
        <v>0</v>
      </c>
      <c r="D104" s="14" t="n">
        <f aca="false">IF(A104&gt;$B$6,0,SUMIF(B24:B31,A104,F24:F31))</f>
        <v>0</v>
      </c>
      <c r="E104" s="14" t="n">
        <f aca="false">IF(A104&gt;$B$6,0,SUMIF(K24:K26,A104,N24:N26)+IF(A104=$B$6,N27,0))</f>
        <v>0</v>
      </c>
      <c r="F104" s="14" t="n">
        <f aca="false">IF(A104&gt;$B$6,0,SUMIF(K24:K26,A104,O24:O26))</f>
        <v>0</v>
      </c>
      <c r="G104" s="14" t="n">
        <f aca="false">G103+IF(A104&gt;$B$6,0,SUMIF(B24:B31,A104,G24:G31)+IF(A104=$B$6,G32,0))</f>
        <v>10266682.9916666</v>
      </c>
      <c r="H104" s="14" t="n">
        <f aca="false">H103+IF(A104&gt;$B$6,0,SUMIF(K24:K26,A104,P24:P26)+IF(A104=$B$6,P27,0))</f>
        <v>15445398.25</v>
      </c>
      <c r="I104" s="17" t="n">
        <f aca="false">IF(A104&gt;$B$6,0,SUMIF(B24:B31,A104,D24:D31)*$B$10)</f>
        <v>0</v>
      </c>
      <c r="J104" s="17" t="n">
        <f aca="false">IF(A104&gt;$B$6,0,SUMIF(K24:K26,A104,M24:M26)*$B$10)</f>
        <v>0</v>
      </c>
      <c r="M104" s="14" t="n">
        <f aca="false">C104+D104</f>
        <v>0</v>
      </c>
      <c r="N104" s="14" t="n">
        <f aca="false">E104+F104</f>
        <v>0</v>
      </c>
      <c r="AK104" s="0" t="n">
        <v>91</v>
      </c>
      <c r="AL104" s="17" t="n">
        <f aca="false">IFERROR(IF(AU104&lt;($AM$6-$AL$6)/($AN$6-$AL$6),$AL$6+SQRT(AU104*($AN$6-$AL$6)*($AM$6-$AL$6)),$AN$6-SQRT((1-AU104)*($AN$6-$AL$6)*($AN$6-$AM$6))),$AM$6)</f>
        <v>2.60230339854563</v>
      </c>
      <c r="AM104" s="17" t="n">
        <f aca="false">IFERROR(IF(AV104&lt;($AM$7-$AL$7)/($AN$7-$AL$7),$AL$7+SQRT(AV104*($AN$7-$AL$7)*($AM$7-$AL$7)),$AN$7-SQRT((1-AV104)*($AN$7-$AL$7)*($AN$7-$AM$7))),$AM$7)</f>
        <v>1.00161962793907</v>
      </c>
      <c r="AN104" s="17" t="n">
        <f aca="false">IFERROR(IF(AW104&lt;($AM$8-$AL$8)/($AN$8-$AL$8),$AL$8+SQRT(AW104*($AN$8-$AL$8)*($AM$8-$AL$8)),$AN$8-SQRT((1-AW104)*($AN$8-$AL$8)*($AN$8-$AM$8))),$AM$8)</f>
        <v>1.10084679852326</v>
      </c>
      <c r="AO104" s="17" t="n">
        <f aca="false">IFERROR(IF(AX104&lt;($AM$9-$AL$9)/($AN$9-$AL$9),$AL$9+SQRT(AX104*($AN$9-$AL$9)*($AM$9-$AL$9)),$AN$9-SQRT((1-AX104)*($AN$9-$AL$9)*($AN$9-$AM$9))),$AM$9)</f>
        <v>0.987784906350009</v>
      </c>
      <c r="AP104" s="17" t="n">
        <f aca="false">IFERROR(IF(AY104&lt;($AM$10-$AL$10)/($AN$10-$AL$10),$AL$10+SQRT(AY104*($AN$10-$AL$10)*($AM$10-$AL$10)),$AN$10-SQRT((1-AY104)*($AN$10-$AL$10)*($AN$10-$AM$10))),$AM$10)</f>
        <v>0.520965825367273</v>
      </c>
      <c r="AQ104" s="17" t="n">
        <f aca="false">IFERROR(IF(AZ104&lt;($AM$11-$AL$11)/($AN$11-$AL$11),$AL$11+SQRT(AZ104*($AN$11-$AL$11)*($AM$11-$AL$11)),$AN$11-SQRT((1-AZ104)*($AN$11-$AL$11)*($AN$11-$AM$11))),$AM$11)</f>
        <v>0.729342011121346</v>
      </c>
      <c r="AR104" s="17" t="n">
        <f aca="false">SUMPRODUCT((B24:B31&lt;=$B$6)*(C24:C31*AM104+D24:D31*AO104*$B$8*AQ104)/(1+AL104/100)^B24:B31)+C32*AM104*AP104/(1+AL104/100)^$B$6</f>
        <v>14208703.7150806</v>
      </c>
      <c r="AS104" s="17" t="n">
        <f aca="false">SUMPRODUCT((K24:K26&lt;=$B$6)*(L24:L26*AN104+M24:M26*AO104*$B$8*AQ104)/(1+AL104/100)^K24:K26)+L27*AN104*AP104/(1+AL104/100)^$B$6</f>
        <v>16655806.2772358</v>
      </c>
      <c r="AT104" s="17" t="n">
        <f aca="false">AS104-AR104</f>
        <v>2447102.56215521</v>
      </c>
      <c r="AU104" s="17" t="n">
        <f aca="true">RAND()</f>
        <v>0.0725538767799228</v>
      </c>
      <c r="AV104" s="17" t="n">
        <f aca="true">RAND()</f>
        <v>0.451619473554416</v>
      </c>
      <c r="AW104" s="17" t="n">
        <f aca="true">RAND()</f>
        <v>0.802251755459897</v>
      </c>
      <c r="AX104" s="17" t="n">
        <f aca="true">RAND()</f>
        <v>0.317245486483849</v>
      </c>
      <c r="AY104" s="17" t="n">
        <f aca="true">RAND()</f>
        <v>0.00175826333332398</v>
      </c>
      <c r="AZ104" s="17" t="n">
        <f aca="true">RAND()</f>
        <v>0.700996951249643</v>
      </c>
    </row>
    <row r="105" customFormat="false" ht="15" hidden="false" customHeight="false" outlineLevel="0" collapsed="false">
      <c r="A105" s="0" t="n">
        <v>11</v>
      </c>
      <c r="B105" s="0" t="n">
        <f aca="false">$B$7+A105</f>
        <v>2038</v>
      </c>
      <c r="C105" s="14" t="n">
        <f aca="false">IF(A105&gt;$B$6,0,SUMIF(B24:B31,A105,E24:E31)+IF(A105=$B$6,E32,0))</f>
        <v>0</v>
      </c>
      <c r="D105" s="14" t="n">
        <f aca="false">IF(A105&gt;$B$6,0,SUMIF(B24:B31,A105,F24:F31))</f>
        <v>0</v>
      </c>
      <c r="E105" s="14" t="n">
        <f aca="false">IF(A105&gt;$B$6,0,SUMIF(K24:K26,A105,N24:N26)+IF(A105=$B$6,N27,0))</f>
        <v>0</v>
      </c>
      <c r="F105" s="14" t="n">
        <f aca="false">IF(A105&gt;$B$6,0,SUMIF(K24:K26,A105,O24:O26))</f>
        <v>0</v>
      </c>
      <c r="G105" s="14" t="n">
        <f aca="false">G104+IF(A105&gt;$B$6,0,SUMIF(B24:B31,A105,G24:G31)+IF(A105=$B$6,G32,0))</f>
        <v>10266682.9916666</v>
      </c>
      <c r="H105" s="14" t="n">
        <f aca="false">H104+IF(A105&gt;$B$6,0,SUMIF(K24:K26,A105,P24:P26)+IF(A105=$B$6,P27,0))</f>
        <v>15445398.25</v>
      </c>
      <c r="I105" s="17" t="n">
        <f aca="false">IF(A105&gt;$B$6,0,SUMIF(B24:B31,A105,D24:D31)*$B$10)</f>
        <v>0</v>
      </c>
      <c r="J105" s="17" t="n">
        <f aca="false">IF(A105&gt;$B$6,0,SUMIF(K24:K26,A105,M24:M26)*$B$10)</f>
        <v>0</v>
      </c>
      <c r="M105" s="14" t="n">
        <f aca="false">C105+D105</f>
        <v>0</v>
      </c>
      <c r="N105" s="14" t="n">
        <f aca="false">E105+F105</f>
        <v>0</v>
      </c>
      <c r="AK105" s="0" t="n">
        <v>92</v>
      </c>
      <c r="AL105" s="17" t="n">
        <f aca="false">IFERROR(IF(AU105&lt;($AM$6-$AL$6)/($AN$6-$AL$6),$AL$6+SQRT(AU105*($AN$6-$AL$6)*($AM$6-$AL$6)),$AN$6-SQRT((1-AU105)*($AN$6-$AL$6)*($AN$6-$AM$6))),$AM$6)</f>
        <v>2.4407415737579</v>
      </c>
      <c r="AM105" s="17" t="n">
        <f aca="false">IFERROR(IF(AV105&lt;($AM$7-$AL$7)/($AN$7-$AL$7),$AL$7+SQRT(AV105*($AN$7-$AL$7)*($AM$7-$AL$7)),$AN$7-SQRT((1-AV105)*($AN$7-$AL$7)*($AN$7-$AM$7))),$AM$7)</f>
        <v>1.16535820871752</v>
      </c>
      <c r="AN105" s="17" t="n">
        <f aca="false">IFERROR(IF(AW105&lt;($AM$8-$AL$8)/($AN$8-$AL$8),$AL$8+SQRT(AW105*($AN$8-$AL$8)*($AM$8-$AL$8)),$AN$8-SQRT((1-AW105)*($AN$8-$AL$8)*($AN$8-$AM$8))),$AM$8)</f>
        <v>1.1554196023593</v>
      </c>
      <c r="AO105" s="17" t="n">
        <f aca="false">IFERROR(IF(AX105&lt;($AM$9-$AL$9)/($AN$9-$AL$9),$AL$9+SQRT(AX105*($AN$9-$AL$9)*($AM$9-$AL$9)),$AN$9-SQRT((1-AX105)*($AN$9-$AL$9)*($AN$9-$AM$9))),$AM$9)</f>
        <v>1.43275195115064</v>
      </c>
      <c r="AP105" s="17" t="n">
        <f aca="false">IFERROR(IF(AY105&lt;($AM$10-$AL$10)/($AN$10-$AL$10),$AL$10+SQRT(AY105*($AN$10-$AL$10)*($AM$10-$AL$10)),$AN$10-SQRT((1-AY105)*($AN$10-$AL$10)*($AN$10-$AM$10))),$AM$10)</f>
        <v>0.718787304257975</v>
      </c>
      <c r="AQ105" s="17" t="n">
        <f aca="false">IFERROR(IF(AZ105&lt;($AM$11-$AL$11)/($AN$11-$AL$11),$AL$11+SQRT(AZ105*($AN$11-$AL$11)*($AM$11-$AL$11)),$AN$11-SQRT((1-AZ105)*($AN$11-$AL$11)*($AN$11-$AM$11))),$AM$11)</f>
        <v>0.824203275143828</v>
      </c>
      <c r="AR105" s="17" t="n">
        <f aca="false">SUMPRODUCT((B24:B31&lt;=$B$6)*(C24:C31*AM105+D24:D31*AO105*$B$8*AQ105)/(1+AL105/100)^B24:B31)+C32*AM105*AP105/(1+AL105/100)^$B$6</f>
        <v>16714935.4777412</v>
      </c>
      <c r="AS105" s="17" t="n">
        <f aca="false">SUMPRODUCT((K24:K26&lt;=$B$6)*(L24:L26*AN105+M24:M26*AO105*$B$8*AQ105)/(1+AL105/100)^K24:K26)+L27*AN105*AP105/(1+AL105/100)^$B$6</f>
        <v>17059987.3746318</v>
      </c>
      <c r="AT105" s="17" t="n">
        <f aca="false">AS105-AR105</f>
        <v>345051.89689061</v>
      </c>
      <c r="AU105" s="17" t="n">
        <f aca="true">RAND()</f>
        <v>0.0388506269677178</v>
      </c>
      <c r="AV105" s="17" t="n">
        <f aca="true">RAND()</f>
        <v>0.936317930386611</v>
      </c>
      <c r="AW105" s="17" t="n">
        <f aca="true">RAND()</f>
        <v>0.920484874507789</v>
      </c>
      <c r="AX105" s="17" t="n">
        <f aca="true">RAND()</f>
        <v>0.785486434051059</v>
      </c>
      <c r="AY105" s="17" t="n">
        <f aca="true">RAND()</f>
        <v>0.191471538017887</v>
      </c>
      <c r="AZ105" s="17" t="n">
        <f aca="true">RAND()</f>
        <v>0.873859230734055</v>
      </c>
    </row>
    <row r="106" customFormat="false" ht="15" hidden="false" customHeight="false" outlineLevel="0" collapsed="false">
      <c r="A106" s="0" t="n">
        <v>12</v>
      </c>
      <c r="B106" s="0" t="n">
        <f aca="false">$B$7+A106</f>
        <v>2039</v>
      </c>
      <c r="C106" s="14" t="n">
        <f aca="false">IF(A106&gt;$B$6,0,SUMIF(B24:B31,A106,E24:E31)+IF(A106=$B$6,E32,0))</f>
        <v>805448.74</v>
      </c>
      <c r="D106" s="14" t="n">
        <f aca="false">IF(A106&gt;$B$6,0,SUMIF(B24:B31,A106,F24:F31))</f>
        <v>43441.2</v>
      </c>
      <c r="E106" s="14" t="n">
        <f aca="false">IF(A106&gt;$B$6,0,SUMIF(K24:K26,A106,N24:N26)+IF(A106=$B$6,N27,0))</f>
        <v>0</v>
      </c>
      <c r="F106" s="14" t="n">
        <f aca="false">IF(A106&gt;$B$6,0,SUMIF(K24:K26,A106,O24:O26))</f>
        <v>0</v>
      </c>
      <c r="G106" s="14" t="n">
        <f aca="false">G105+IF(A106&gt;$B$6,0,SUMIF(B24:B31,A106,G24:G31)+IF(A106=$B$6,G32,0))</f>
        <v>10862077.3160808</v>
      </c>
      <c r="H106" s="14" t="n">
        <f aca="false">H105+IF(A106&gt;$B$6,0,SUMIF(K24:K26,A106,P24:P26)+IF(A106=$B$6,P27,0))</f>
        <v>15445398.25</v>
      </c>
      <c r="I106" s="17" t="n">
        <f aca="false">IF(A106&gt;$B$6,0,SUMIF(B24:B31,A106,D24:D31)*$B$10)</f>
        <v>10</v>
      </c>
      <c r="J106" s="17" t="n">
        <f aca="false">IF(A106&gt;$B$6,0,SUMIF(K24:K26,A106,M24:M26)*$B$10)</f>
        <v>0</v>
      </c>
      <c r="M106" s="14" t="n">
        <f aca="false">C106+D106</f>
        <v>848889.94</v>
      </c>
      <c r="N106" s="14" t="n">
        <f aca="false">E106+F106</f>
        <v>0</v>
      </c>
      <c r="AK106" s="0" t="n">
        <v>93</v>
      </c>
      <c r="AL106" s="17" t="n">
        <f aca="false">IFERROR(IF(AU106&lt;($AM$6-$AL$6)/($AN$6-$AL$6),$AL$6+SQRT(AU106*($AN$6-$AL$6)*($AM$6-$AL$6)),$AN$6-SQRT((1-AU106)*($AN$6-$AL$6)*($AN$6-$AM$6))),$AM$6)</f>
        <v>2.4631031984818</v>
      </c>
      <c r="AM106" s="17" t="n">
        <f aca="false">IFERROR(IF(AV106&lt;($AM$7-$AL$7)/($AN$7-$AL$7),$AL$7+SQRT(AV106*($AN$7-$AL$7)*($AM$7-$AL$7)),$AN$7-SQRT((1-AV106)*($AN$7-$AL$7)*($AN$7-$AM$7))),$AM$7)</f>
        <v>1.16371496086623</v>
      </c>
      <c r="AN106" s="17" t="n">
        <f aca="false">IFERROR(IF(AW106&lt;($AM$8-$AL$8)/($AN$8-$AL$8),$AL$8+SQRT(AW106*($AN$8-$AL$8)*($AM$8-$AL$8)),$AN$8-SQRT((1-AW106)*($AN$8-$AL$8)*($AN$8-$AM$8))),$AM$8)</f>
        <v>0.992547549932581</v>
      </c>
      <c r="AO106" s="17" t="n">
        <f aca="false">IFERROR(IF(AX106&lt;($AM$9-$AL$9)/($AN$9-$AL$9),$AL$9+SQRT(AX106*($AN$9-$AL$9)*($AM$9-$AL$9)),$AN$9-SQRT((1-AX106)*($AN$9-$AL$9)*($AN$9-$AM$9))),$AM$9)</f>
        <v>0.971779702577929</v>
      </c>
      <c r="AP106" s="17" t="n">
        <f aca="false">IFERROR(IF(AY106&lt;($AM$10-$AL$10)/($AN$10-$AL$10),$AL$10+SQRT(AY106*($AN$10-$AL$10)*($AM$10-$AL$10)),$AN$10-SQRT((1-AY106)*($AN$10-$AL$10)*($AN$10-$AM$10))),$AM$10)</f>
        <v>0.827482847049571</v>
      </c>
      <c r="AQ106" s="17" t="n">
        <f aca="false">IFERROR(IF(AZ106&lt;($AM$11-$AL$11)/($AN$11-$AL$11),$AL$11+SQRT(AZ106*($AN$11-$AL$11)*($AM$11-$AL$11)),$AN$11-SQRT((1-AZ106)*($AN$11-$AL$11)*($AN$11-$AM$11))),$AM$11)</f>
        <v>0.48620033160649</v>
      </c>
      <c r="AR106" s="17" t="n">
        <f aca="false">SUMPRODUCT((B24:B31&lt;=$B$6)*(C24:C31*AM106+D24:D31*AO106*$B$8*AQ106)/(1+AL106/100)^B24:B31)+C32*AM106*AP106/(1+AL106/100)^$B$6</f>
        <v>16489865.0705542</v>
      </c>
      <c r="AS106" s="17" t="n">
        <f aca="false">SUMPRODUCT((K24:K26&lt;=$B$6)*(L24:L26*AN106+M24:M26*AO106*$B$8*AQ106)/(1+AL106/100)^K24:K26)+L27*AN106*AP106/(1+AL106/100)^$B$6</f>
        <v>14419032.9297419</v>
      </c>
      <c r="AT106" s="17" t="n">
        <f aca="false">AS106-AR106</f>
        <v>-2070832.14081238</v>
      </c>
      <c r="AU106" s="17" t="n">
        <f aca="true">RAND()</f>
        <v>0.0428929144888151</v>
      </c>
      <c r="AV106" s="17" t="n">
        <f aca="true">RAND()</f>
        <v>0.933821262414963</v>
      </c>
      <c r="AW106" s="17" t="n">
        <f aca="true">RAND()</f>
        <v>0.411939544278219</v>
      </c>
      <c r="AX106" s="17" t="n">
        <f aca="true">RAND()</f>
        <v>0.296768117019358</v>
      </c>
      <c r="AY106" s="17" t="n">
        <f aca="true">RAND()</f>
        <v>0.42898006044677</v>
      </c>
      <c r="AZ106" s="17" t="n">
        <f aca="true">RAND()</f>
        <v>0.141512504042314</v>
      </c>
    </row>
    <row r="107" customFormat="false" ht="15" hidden="false" customHeight="false" outlineLevel="0" collapsed="false">
      <c r="A107" s="0" t="n">
        <v>13</v>
      </c>
      <c r="B107" s="0" t="n">
        <f aca="false">$B$7+A107</f>
        <v>2040</v>
      </c>
      <c r="C107" s="14" t="n">
        <f aca="false">IF(A107&gt;$B$6,0,SUMIF(B24:B31,A107,E24:E31)+IF(A107=$B$6,E32,0))</f>
        <v>0</v>
      </c>
      <c r="D107" s="14" t="n">
        <f aca="false">IF(A107&gt;$B$6,0,SUMIF(B24:B31,A107,F24:F31))</f>
        <v>0</v>
      </c>
      <c r="E107" s="14" t="n">
        <f aca="false">IF(A107&gt;$B$6,0,SUMIF(K24:K26,A107,N24:N26)+IF(A107=$B$6,N27,0))</f>
        <v>0</v>
      </c>
      <c r="F107" s="14" t="n">
        <f aca="false">IF(A107&gt;$B$6,0,SUMIF(K24:K26,A107,O24:O26))</f>
        <v>0</v>
      </c>
      <c r="G107" s="14" t="n">
        <f aca="false">G106+IF(A107&gt;$B$6,0,SUMIF(B24:B31,A107,G24:G31)+IF(A107=$B$6,G32,0))</f>
        <v>10862077.3160808</v>
      </c>
      <c r="H107" s="14" t="n">
        <f aca="false">H106+IF(A107&gt;$B$6,0,SUMIF(K24:K26,A107,P24:P26)+IF(A107=$B$6,P27,0))</f>
        <v>15445398.25</v>
      </c>
      <c r="I107" s="17" t="n">
        <f aca="false">IF(A107&gt;$B$6,0,SUMIF(B24:B31,A107,D24:D31)*$B$10)</f>
        <v>0</v>
      </c>
      <c r="J107" s="17" t="n">
        <f aca="false">IF(A107&gt;$B$6,0,SUMIF(K24:K26,A107,M24:M26)*$B$10)</f>
        <v>0</v>
      </c>
      <c r="M107" s="14" t="n">
        <f aca="false">C107+D107</f>
        <v>0</v>
      </c>
      <c r="N107" s="14" t="n">
        <f aca="false">E107+F107</f>
        <v>0</v>
      </c>
      <c r="AK107" s="0" t="n">
        <v>94</v>
      </c>
      <c r="AL107" s="17" t="n">
        <f aca="false">IFERROR(IF(AU107&lt;($AM$6-$AL$6)/($AN$6-$AL$6),$AL$6+SQRT(AU107*($AN$6-$AL$6)*($AM$6-$AL$6)),$AN$6-SQRT((1-AU107)*($AN$6-$AL$6)*($AN$6-$AM$6))),$AM$6)</f>
        <v>4.27238828528886</v>
      </c>
      <c r="AM107" s="17" t="n">
        <f aca="false">IFERROR(IF(AV107&lt;($AM$7-$AL$7)/($AN$7-$AL$7),$AL$7+SQRT(AV107*($AN$7-$AL$7)*($AM$7-$AL$7)),$AN$7-SQRT((1-AV107)*($AN$7-$AL$7)*($AN$7-$AM$7))),$AM$7)</f>
        <v>1.02741454494578</v>
      </c>
      <c r="AN107" s="17" t="n">
        <f aca="false">IFERROR(IF(AW107&lt;($AM$8-$AL$8)/($AN$8-$AL$8),$AL$8+SQRT(AW107*($AN$8-$AL$8)*($AM$8-$AL$8)),$AN$8-SQRT((1-AW107)*($AN$8-$AL$8)*($AN$8-$AM$8))),$AM$8)</f>
        <v>1.15161741641822</v>
      </c>
      <c r="AO107" s="17" t="n">
        <f aca="false">IFERROR(IF(AX107&lt;($AM$9-$AL$9)/($AN$9-$AL$9),$AL$9+SQRT(AX107*($AN$9-$AL$9)*($AM$9-$AL$9)),$AN$9-SQRT((1-AX107)*($AN$9-$AL$9)*($AN$9-$AM$9))),$AM$9)</f>
        <v>1.64731050483864</v>
      </c>
      <c r="AP107" s="17" t="n">
        <f aca="false">IFERROR(IF(AY107&lt;($AM$10-$AL$10)/($AN$10-$AL$10),$AL$10+SQRT(AY107*($AN$10-$AL$10)*($AM$10-$AL$10)),$AN$10-SQRT((1-AY107)*($AN$10-$AL$10)*($AN$10-$AM$10))),$AM$10)</f>
        <v>0.962759697628748</v>
      </c>
      <c r="AQ107" s="17" t="n">
        <f aca="false">IFERROR(IF(AZ107&lt;($AM$11-$AL$11)/($AN$11-$AL$11),$AL$11+SQRT(AZ107*($AN$11-$AL$11)*($AM$11-$AL$11)),$AN$11-SQRT((1-AZ107)*($AN$11-$AL$11)*($AN$11-$AM$11))),$AM$11)</f>
        <v>0.785671399751923</v>
      </c>
      <c r="AR107" s="17" t="n">
        <f aca="false">SUMPRODUCT((B24:B31&lt;=$B$6)*(C24:C31*AM107+D24:D31*AO107*$B$8*AQ107)/(1+AL107/100)^B24:B31)+C32*AM107*AP107/(1+AL107/100)^$B$6</f>
        <v>13434687.31783</v>
      </c>
      <c r="AS107" s="17" t="n">
        <f aca="false">SUMPRODUCT((K24:K26&lt;=$B$6)*(L24:L26*AN107+M24:M26*AO107*$B$8*AQ107)/(1+AL107/100)^K24:K26)+L27*AN107*AP107/(1+AL107/100)^$B$6</f>
        <v>17081169.5911232</v>
      </c>
      <c r="AT107" s="17" t="n">
        <f aca="false">AS107-AR107</f>
        <v>3646482.27329326</v>
      </c>
      <c r="AU107" s="17" t="n">
        <f aca="true">RAND()</f>
        <v>0.628006716688528</v>
      </c>
      <c r="AV107" s="17" t="n">
        <f aca="true">RAND()</f>
        <v>0.55960635731828</v>
      </c>
      <c r="AW107" s="17" t="n">
        <f aca="true">RAND()</f>
        <v>0.913963264424652</v>
      </c>
      <c r="AX107" s="17" t="n">
        <f aca="true">RAND()</f>
        <v>0.917073413335218</v>
      </c>
      <c r="AY107" s="17" t="n">
        <f aca="true">RAND()</f>
        <v>0.8565861509978</v>
      </c>
      <c r="AZ107" s="17" t="n">
        <f aca="true">RAND()</f>
        <v>0.812503065778367</v>
      </c>
    </row>
    <row r="108" customFormat="false" ht="15" hidden="false" customHeight="false" outlineLevel="0" collapsed="false">
      <c r="A108" s="0" t="n">
        <v>14</v>
      </c>
      <c r="B108" s="0" t="n">
        <f aca="false">$B$7+A108</f>
        <v>2041</v>
      </c>
      <c r="C108" s="14" t="n">
        <f aca="false">IF(A108&gt;$B$6,0,SUMIF(B24:B31,A108,E24:E31)+IF(A108=$B$6,E32,0))</f>
        <v>0</v>
      </c>
      <c r="D108" s="14" t="n">
        <f aca="false">IF(A108&gt;$B$6,0,SUMIF(B24:B31,A108,F24:F31))</f>
        <v>0</v>
      </c>
      <c r="E108" s="14" t="n">
        <f aca="false">IF(A108&gt;$B$6,0,SUMIF(K24:K26,A108,N24:N26)+IF(A108=$B$6,N27,0))</f>
        <v>0</v>
      </c>
      <c r="F108" s="14" t="n">
        <f aca="false">IF(A108&gt;$B$6,0,SUMIF(K24:K26,A108,O24:O26))</f>
        <v>0</v>
      </c>
      <c r="G108" s="14" t="n">
        <f aca="false">G107+IF(A108&gt;$B$6,0,SUMIF(B24:B31,A108,G24:G31)+IF(A108=$B$6,G32,0))</f>
        <v>10862077.3160808</v>
      </c>
      <c r="H108" s="14" t="n">
        <f aca="false">H107+IF(A108&gt;$B$6,0,SUMIF(K24:K26,A108,P24:P26)+IF(A108=$B$6,P27,0))</f>
        <v>15445398.25</v>
      </c>
      <c r="I108" s="17" t="n">
        <f aca="false">IF(A108&gt;$B$6,0,SUMIF(B24:B31,A108,D24:D31)*$B$10)</f>
        <v>0</v>
      </c>
      <c r="J108" s="17" t="n">
        <f aca="false">IF(A108&gt;$B$6,0,SUMIF(K24:K26,A108,M24:M26)*$B$10)</f>
        <v>0</v>
      </c>
      <c r="M108" s="14" t="n">
        <f aca="false">C108+D108</f>
        <v>0</v>
      </c>
      <c r="N108" s="14" t="n">
        <f aca="false">E108+F108</f>
        <v>0</v>
      </c>
      <c r="AK108" s="0" t="n">
        <v>95</v>
      </c>
      <c r="AL108" s="17" t="n">
        <f aca="false">IFERROR(IF(AU108&lt;($AM$6-$AL$6)/($AN$6-$AL$6),$AL$6+SQRT(AU108*($AN$6-$AL$6)*($AM$6-$AL$6)),$AN$6-SQRT((1-AU108)*($AN$6-$AL$6)*($AN$6-$AM$6))),$AM$6)</f>
        <v>4.30871722908371</v>
      </c>
      <c r="AM108" s="17" t="n">
        <f aca="false">IFERROR(IF(AV108&lt;($AM$7-$AL$7)/($AN$7-$AL$7),$AL$7+SQRT(AV108*($AN$7-$AL$7)*($AM$7-$AL$7)),$AN$7-SQRT((1-AV108)*($AN$7-$AL$7)*($AN$7-$AM$7))),$AM$7)</f>
        <v>1.02095771605892</v>
      </c>
      <c r="AN108" s="17" t="n">
        <f aca="false">IFERROR(IF(AW108&lt;($AM$8-$AL$8)/($AN$8-$AL$8),$AL$8+SQRT(AW108*($AN$8-$AL$8)*($AM$8-$AL$8)),$AN$8-SQRT((1-AW108)*($AN$8-$AL$8)*($AN$8-$AM$8))),$AM$8)</f>
        <v>1.09840231403192</v>
      </c>
      <c r="AO108" s="17" t="n">
        <f aca="false">IFERROR(IF(AX108&lt;($AM$9-$AL$9)/($AN$9-$AL$9),$AL$9+SQRT(AX108*($AN$9-$AL$9)*($AM$9-$AL$9)),$AN$9-SQRT((1-AX108)*($AN$9-$AL$9)*($AN$9-$AM$9))),$AM$9)</f>
        <v>0.871644404367565</v>
      </c>
      <c r="AP108" s="17" t="n">
        <f aca="false">IFERROR(IF(AY108&lt;($AM$10-$AL$10)/($AN$10-$AL$10),$AL$10+SQRT(AY108*($AN$10-$AL$10)*($AM$10-$AL$10)),$AN$10-SQRT((1-AY108)*($AN$10-$AL$10)*($AN$10-$AM$10))),$AM$10)</f>
        <v>0.981228321598669</v>
      </c>
      <c r="AQ108" s="17" t="n">
        <f aca="false">IFERROR(IF(AZ108&lt;($AM$11-$AL$11)/($AN$11-$AL$11),$AL$11+SQRT(AZ108*($AN$11-$AL$11)*($AM$11-$AL$11)),$AN$11-SQRT((1-AZ108)*($AN$11-$AL$11)*($AN$11-$AM$11))),$AM$11)</f>
        <v>0.695096853657125</v>
      </c>
      <c r="AR108" s="17" t="n">
        <f aca="false">SUMPRODUCT((B24:B31&lt;=$B$6)*(C24:C31*AM108+D24:D31*AO108*$B$8*AQ108)/(1+AL108/100)^B24:B31)+C32*AM108*AP108/(1+AL108/100)^$B$6</f>
        <v>13212472.5297149</v>
      </c>
      <c r="AS108" s="17" t="n">
        <f aca="false">SUMPRODUCT((K24:K26&lt;=$B$6)*(L24:L26*AN108+M24:M26*AO108*$B$8*AQ108)/(1+AL108/100)^K24:K26)+L27*AN108*AP108/(1+AL108/100)^$B$6</f>
        <v>16246985.632898</v>
      </c>
      <c r="AT108" s="17" t="n">
        <f aca="false">AS108-AR108</f>
        <v>3034513.10318313</v>
      </c>
      <c r="AU108" s="17" t="n">
        <f aca="true">RAND()</f>
        <v>0.637849852348457</v>
      </c>
      <c r="AV108" s="17" t="n">
        <f aca="true">RAND()</f>
        <v>0.533685619262707</v>
      </c>
      <c r="AW108" s="17" t="n">
        <f aca="true">RAND()</f>
        <v>0.795716814303307</v>
      </c>
      <c r="AX108" s="17" t="n">
        <f aca="true">RAND()</f>
        <v>0.184159417730296</v>
      </c>
      <c r="AY108" s="17" t="n">
        <f aca="true">RAND()</f>
        <v>0.926322790034686</v>
      </c>
      <c r="AZ108" s="17" t="n">
        <f aca="true">RAND()</f>
        <v>0.620547230000879</v>
      </c>
    </row>
    <row r="109" customFormat="false" ht="15" hidden="false" customHeight="false" outlineLevel="0" collapsed="false">
      <c r="A109" s="0" t="n">
        <v>15</v>
      </c>
      <c r="B109" s="0" t="n">
        <f aca="false">$B$7+A109</f>
        <v>2042</v>
      </c>
      <c r="C109" s="14" t="n">
        <f aca="false">IF(A109&gt;$B$6,0,SUMIF(B24:B31,A109,E24:E31)+IF(A109=$B$6,E32,0))</f>
        <v>0</v>
      </c>
      <c r="D109" s="14" t="n">
        <f aca="false">IF(A109&gt;$B$6,0,SUMIF(B24:B31,A109,F24:F31))</f>
        <v>0</v>
      </c>
      <c r="E109" s="14" t="n">
        <f aca="false">IF(A109&gt;$B$6,0,SUMIF(K24:K26,A109,N24:N26)+IF(A109=$B$6,N27,0))</f>
        <v>0</v>
      </c>
      <c r="F109" s="14" t="n">
        <f aca="false">IF(A109&gt;$B$6,0,SUMIF(K24:K26,A109,O24:O26))</f>
        <v>0</v>
      </c>
      <c r="G109" s="14" t="n">
        <f aca="false">G108+IF(A109&gt;$B$6,0,SUMIF(B24:B31,A109,G24:G31)+IF(A109=$B$6,G32,0))</f>
        <v>10862077.3160808</v>
      </c>
      <c r="H109" s="14" t="n">
        <f aca="false">H108+IF(A109&gt;$B$6,0,SUMIF(K24:K26,A109,P24:P26)+IF(A109=$B$6,P27,0))</f>
        <v>15445398.25</v>
      </c>
      <c r="I109" s="17" t="n">
        <f aca="false">IF(A109&gt;$B$6,0,SUMIF(B24:B31,A109,D24:D31)*$B$10)</f>
        <v>0</v>
      </c>
      <c r="J109" s="17" t="n">
        <f aca="false">IF(A109&gt;$B$6,0,SUMIF(K24:K26,A109,M24:M26)*$B$10)</f>
        <v>0</v>
      </c>
      <c r="M109" s="14" t="n">
        <f aca="false">C109+D109</f>
        <v>0</v>
      </c>
      <c r="N109" s="14" t="n">
        <f aca="false">E109+F109</f>
        <v>0</v>
      </c>
      <c r="AK109" s="0" t="n">
        <v>96</v>
      </c>
      <c r="AL109" s="17" t="n">
        <f aca="false">IFERROR(IF(AU109&lt;($AM$6-$AL$6)/($AN$6-$AL$6),$AL$6+SQRT(AU109*($AN$6-$AL$6)*($AM$6-$AL$6)),$AN$6-SQRT((1-AU109)*($AN$6-$AL$6)*($AN$6-$AM$6))),$AM$6)</f>
        <v>5.85685706029415</v>
      </c>
      <c r="AM109" s="17" t="n">
        <f aca="false">IFERROR(IF(AV109&lt;($AM$7-$AL$7)/($AN$7-$AL$7),$AL$7+SQRT(AV109*($AN$7-$AL$7)*($AM$7-$AL$7)),$AN$7-SQRT((1-AV109)*($AN$7-$AL$7)*($AN$7-$AM$7))),$AM$7)</f>
        <v>1.10994633545273</v>
      </c>
      <c r="AN109" s="17" t="n">
        <f aca="false">IFERROR(IF(AW109&lt;($AM$8-$AL$8)/($AN$8-$AL$8),$AL$8+SQRT(AW109*($AN$8-$AL$8)*($AM$8-$AL$8)),$AN$8-SQRT((1-AW109)*($AN$8-$AL$8)*($AN$8-$AM$8))),$AM$8)</f>
        <v>1.0605288152657</v>
      </c>
      <c r="AO109" s="17" t="n">
        <f aca="false">IFERROR(IF(AX109&lt;($AM$9-$AL$9)/($AN$9-$AL$9),$AL$9+SQRT(AX109*($AN$9-$AL$9)*($AM$9-$AL$9)),$AN$9-SQRT((1-AX109)*($AN$9-$AL$9)*($AN$9-$AM$9))),$AM$9)</f>
        <v>1.55205427808542</v>
      </c>
      <c r="AP109" s="17" t="n">
        <f aca="false">IFERROR(IF(AY109&lt;($AM$10-$AL$10)/($AN$10-$AL$10),$AL$10+SQRT(AY109*($AN$10-$AL$10)*($AM$10-$AL$10)),$AN$10-SQRT((1-AY109)*($AN$10-$AL$10)*($AN$10-$AM$10))),$AM$10)</f>
        <v>0.770504161748532</v>
      </c>
      <c r="AQ109" s="17" t="n">
        <f aca="false">IFERROR(IF(AZ109&lt;($AM$11-$AL$11)/($AN$11-$AL$11),$AL$11+SQRT(AZ109*($AN$11-$AL$11)*($AM$11-$AL$11)),$AN$11-SQRT((1-AZ109)*($AN$11-$AL$11)*($AN$11-$AM$11))),$AM$11)</f>
        <v>0.730966241647366</v>
      </c>
      <c r="AR109" s="17" t="n">
        <f aca="false">SUMPRODUCT((B24:B31&lt;=$B$6)*(C24:C31*AM109+D24:D31*AO109*$B$8*AQ109)/(1+AL109/100)^B24:B31)+C32*AM109*AP109/(1+AL109/100)^$B$6</f>
        <v>13601779.9070573</v>
      </c>
      <c r="AS109" s="17" t="n">
        <f aca="false">SUMPRODUCT((K24:K26&lt;=$B$6)*(L24:L26*AN109+M24:M26*AO109*$B$8*AQ109)/(1+AL109/100)^K24:K26)+L27*AN109*AP109/(1+AL109/100)^$B$6</f>
        <v>16141298.2561971</v>
      </c>
      <c r="AT109" s="17" t="n">
        <f aca="false">AS109-AR109</f>
        <v>2539518.34913978</v>
      </c>
      <c r="AU109" s="17" t="n">
        <f aca="true">RAND()</f>
        <v>0.934661210970033</v>
      </c>
      <c r="AV109" s="17" t="n">
        <f aca="true">RAND()</f>
        <v>0.82564418708338</v>
      </c>
      <c r="AW109" s="17" t="n">
        <f aca="true">RAND()</f>
        <v>0.680894845825604</v>
      </c>
      <c r="AX109" s="17" t="n">
        <f aca="true">RAND()</f>
        <v>0.866229753478951</v>
      </c>
      <c r="AY109" s="17" t="n">
        <f aca="true">RAND()</f>
        <v>0.292690006093104</v>
      </c>
      <c r="AZ109" s="17" t="n">
        <f aca="true">RAND()</f>
        <v>0.704574844353699</v>
      </c>
    </row>
    <row r="110" customFormat="false" ht="15" hidden="false" customHeight="false" outlineLevel="0" collapsed="false">
      <c r="A110" s="0" t="n">
        <v>16</v>
      </c>
      <c r="B110" s="0" t="n">
        <f aca="false">$B$7+A110</f>
        <v>2043</v>
      </c>
      <c r="C110" s="14" t="n">
        <f aca="false">IF(A110&gt;$B$6,0,SUMIF(B24:B31,A110,E24:E31)+IF(A110=$B$6,E32,0))</f>
        <v>825031.76</v>
      </c>
      <c r="D110" s="14" t="n">
        <f aca="false">IF(A110&gt;$B$6,0,SUMIF(B24:B31,A110,F24:F31))</f>
        <v>43441.2</v>
      </c>
      <c r="E110" s="14" t="n">
        <f aca="false">IF(A110&gt;$B$6,0,SUMIF(K24:K26,A110,N24:N26)+IF(A110=$B$6,N27,0))</f>
        <v>0</v>
      </c>
      <c r="F110" s="14" t="n">
        <f aca="false">IF(A110&gt;$B$6,0,SUMIF(K24:K26,A110,O24:O26))</f>
        <v>0</v>
      </c>
      <c r="G110" s="14" t="n">
        <f aca="false">G109+IF(A110&gt;$B$6,0,SUMIF(B24:B31,A110,G24:G31)+IF(A110=$B$6,G32,0))</f>
        <v>11403280.9523595</v>
      </c>
      <c r="H110" s="14" t="n">
        <f aca="false">H109+IF(A110&gt;$B$6,0,SUMIF(K24:K26,A110,P24:P26)+IF(A110=$B$6,P27,0))</f>
        <v>15445398.25</v>
      </c>
      <c r="I110" s="17" t="n">
        <f aca="false">IF(A110&gt;$B$6,0,SUMIF(B24:B31,A110,D24:D31)*$B$10)</f>
        <v>10</v>
      </c>
      <c r="J110" s="17" t="n">
        <f aca="false">IF(A110&gt;$B$6,0,SUMIF(K24:K26,A110,M24:M26)*$B$10)</f>
        <v>0</v>
      </c>
      <c r="M110" s="14" t="n">
        <f aca="false">C110+D110</f>
        <v>868472.96</v>
      </c>
      <c r="N110" s="14" t="n">
        <f aca="false">E110+F110</f>
        <v>0</v>
      </c>
      <c r="AK110" s="0" t="n">
        <v>97</v>
      </c>
      <c r="AL110" s="17" t="n">
        <f aca="false">IFERROR(IF(AU110&lt;($AM$6-$AL$6)/($AN$6-$AL$6),$AL$6+SQRT(AU110*($AN$6-$AL$6)*($AM$6-$AL$6)),$AN$6-SQRT((1-AU110)*($AN$6-$AL$6)*($AN$6-$AM$6))),$AM$6)</f>
        <v>3.44725170224681</v>
      </c>
      <c r="AM110" s="17" t="n">
        <f aca="false">IFERROR(IF(AV110&lt;($AM$7-$AL$7)/($AN$7-$AL$7),$AL$7+SQRT(AV110*($AN$7-$AL$7)*($AM$7-$AL$7)),$AN$7-SQRT((1-AV110)*($AN$7-$AL$7)*($AN$7-$AM$7))),$AM$7)</f>
        <v>0.919933490291255</v>
      </c>
      <c r="AN110" s="17" t="n">
        <f aca="false">IFERROR(IF(AW110&lt;($AM$8-$AL$8)/($AN$8-$AL$8),$AL$8+SQRT(AW110*($AN$8-$AL$8)*($AM$8-$AL$8)),$AN$8-SQRT((1-AW110)*($AN$8-$AL$8)*($AN$8-$AM$8))),$AM$8)</f>
        <v>0.971938165027084</v>
      </c>
      <c r="AO110" s="17" t="n">
        <f aca="false">IFERROR(IF(AX110&lt;($AM$9-$AL$9)/($AN$9-$AL$9),$AL$9+SQRT(AX110*($AN$9-$AL$9)*($AM$9-$AL$9)),$AN$9-SQRT((1-AX110)*($AN$9-$AL$9)*($AN$9-$AM$9))),$AM$9)</f>
        <v>1.16268992714471</v>
      </c>
      <c r="AP110" s="17" t="n">
        <f aca="false">IFERROR(IF(AY110&lt;($AM$10-$AL$10)/($AN$10-$AL$10),$AL$10+SQRT(AY110*($AN$10-$AL$10)*($AM$10-$AL$10)),$AN$10-SQRT((1-AY110)*($AN$10-$AL$10)*($AN$10-$AM$10))),$AM$10)</f>
        <v>0.9269577966627</v>
      </c>
      <c r="AQ110" s="17" t="n">
        <f aca="false">IFERROR(IF(AZ110&lt;($AM$11-$AL$11)/($AN$11-$AL$11),$AL$11+SQRT(AZ110*($AN$11-$AL$11)*($AM$11-$AL$11)),$AN$11-SQRT((1-AZ110)*($AN$11-$AL$11)*($AN$11-$AM$11))),$AM$11)</f>
        <v>0.750186650937236</v>
      </c>
      <c r="AR110" s="17" t="n">
        <f aca="false">SUMPRODUCT((B24:B31&lt;=$B$6)*(C24:C31*AM110+D24:D31*AO110*$B$8*AQ110)/(1+AL110/100)^B24:B31)+C32*AM110*AP110/(1+AL110/100)^$B$6</f>
        <v>12457993.0121586</v>
      </c>
      <c r="AS110" s="17" t="n">
        <f aca="false">SUMPRODUCT((K24:K26&lt;=$B$6)*(L24:L26*AN110+M24:M26*AO110*$B$8*AQ110)/(1+AL110/100)^K24:K26)+L27*AN110*AP110/(1+AL110/100)^$B$6</f>
        <v>14261893.6656413</v>
      </c>
      <c r="AT110" s="17" t="n">
        <f aca="false">AS110-AR110</f>
        <v>1803900.6534827</v>
      </c>
      <c r="AU110" s="17" t="n">
        <f aca="true">RAND()</f>
        <v>0.368898976640591</v>
      </c>
      <c r="AV110" s="17" t="n">
        <f aca="true">RAND()</f>
        <v>0.159822689927139</v>
      </c>
      <c r="AW110" s="17" t="n">
        <f aca="true">RAND()</f>
        <v>0.328474806587563</v>
      </c>
      <c r="AX110" s="17" t="n">
        <f aca="true">RAND()</f>
        <v>0.532607894596718</v>
      </c>
      <c r="AY110" s="17" t="n">
        <f aca="true">RAND()</f>
        <v>0.729171840524269</v>
      </c>
      <c r="AZ110" s="17" t="n">
        <f aca="true">RAND()</f>
        <v>0.745278737265491</v>
      </c>
    </row>
    <row r="111" customFormat="false" ht="15" hidden="false" customHeight="false" outlineLevel="0" collapsed="false">
      <c r="A111" s="0" t="n">
        <v>17</v>
      </c>
      <c r="B111" s="0" t="n">
        <f aca="false">$B$7+A111</f>
        <v>2044</v>
      </c>
      <c r="C111" s="14" t="n">
        <f aca="false">IF(A111&gt;$B$6,0,SUMIF(B24:B31,A111,E24:E31)+IF(A111=$B$6,E32,0))</f>
        <v>0</v>
      </c>
      <c r="D111" s="14" t="n">
        <f aca="false">IF(A111&gt;$B$6,0,SUMIF(B24:B31,A111,F24:F31))</f>
        <v>0</v>
      </c>
      <c r="E111" s="14" t="n">
        <f aca="false">IF(A111&gt;$B$6,0,SUMIF(K24:K26,A111,N24:N26)+IF(A111=$B$6,N27,0))</f>
        <v>0</v>
      </c>
      <c r="F111" s="14" t="n">
        <f aca="false">IF(A111&gt;$B$6,0,SUMIF(K24:K26,A111,O24:O26))</f>
        <v>0</v>
      </c>
      <c r="G111" s="14" t="n">
        <f aca="false">G110+IF(A111&gt;$B$6,0,SUMIF(B24:B31,A111,G24:G31)+IF(A111=$B$6,G32,0))</f>
        <v>11403280.9523595</v>
      </c>
      <c r="H111" s="14" t="n">
        <f aca="false">H110+IF(A111&gt;$B$6,0,SUMIF(K24:K26,A111,P24:P26)+IF(A111=$B$6,P27,0))</f>
        <v>15445398.25</v>
      </c>
      <c r="I111" s="17" t="n">
        <f aca="false">IF(A111&gt;$B$6,0,SUMIF(B24:B31,A111,D24:D31)*$B$10)</f>
        <v>0</v>
      </c>
      <c r="J111" s="17" t="n">
        <f aca="false">IF(A111&gt;$B$6,0,SUMIF(K24:K26,A111,M24:M26)*$B$10)</f>
        <v>0</v>
      </c>
      <c r="M111" s="14" t="n">
        <f aca="false">C111+D111</f>
        <v>0</v>
      </c>
      <c r="N111" s="14" t="n">
        <f aca="false">E111+F111</f>
        <v>0</v>
      </c>
      <c r="AK111" s="0" t="n">
        <v>98</v>
      </c>
      <c r="AL111" s="17" t="n">
        <f aca="false">IFERROR(IF(AU111&lt;($AM$6-$AL$6)/($AN$6-$AL$6),$AL$6+SQRT(AU111*($AN$6-$AL$6)*($AM$6-$AL$6)),$AN$6-SQRT((1-AU111)*($AN$6-$AL$6)*($AN$6-$AM$6))),$AM$6)</f>
        <v>3.22883304885051</v>
      </c>
      <c r="AM111" s="17" t="n">
        <f aca="false">IFERROR(IF(AV111&lt;($AM$7-$AL$7)/($AN$7-$AL$7),$AL$7+SQRT(AV111*($AN$7-$AL$7)*($AM$7-$AL$7)),$AN$7-SQRT((1-AV111)*($AN$7-$AL$7)*($AN$7-$AM$7))),$AM$7)</f>
        <v>1.14225488243064</v>
      </c>
      <c r="AN111" s="17" t="n">
        <f aca="false">IFERROR(IF(AW111&lt;($AM$8-$AL$8)/($AN$8-$AL$8),$AL$8+SQRT(AW111*($AN$8-$AL$8)*($AM$8-$AL$8)),$AN$8-SQRT((1-AW111)*($AN$8-$AL$8)*($AN$8-$AM$8))),$AM$8)</f>
        <v>1.14264027070503</v>
      </c>
      <c r="AO111" s="17" t="n">
        <f aca="false">IFERROR(IF(AX111&lt;($AM$9-$AL$9)/($AN$9-$AL$9),$AL$9+SQRT(AX111*($AN$9-$AL$9)*($AM$9-$AL$9)),$AN$9-SQRT((1-AX111)*($AN$9-$AL$9)*($AN$9-$AM$9))),$AM$9)</f>
        <v>1.13541570075234</v>
      </c>
      <c r="AP111" s="17" t="n">
        <f aca="false">IFERROR(IF(AY111&lt;($AM$10-$AL$10)/($AN$10-$AL$10),$AL$10+SQRT(AY111*($AN$10-$AL$10)*($AM$10-$AL$10)),$AN$10-SQRT((1-AY111)*($AN$10-$AL$10)*($AN$10-$AM$10))),$AM$10)</f>
        <v>0.974204581888832</v>
      </c>
      <c r="AQ111" s="17" t="n">
        <f aca="false">IFERROR(IF(AZ111&lt;($AM$11-$AL$11)/($AN$11-$AL$11),$AL$11+SQRT(AZ111*($AN$11-$AL$11)*($AM$11-$AL$11)),$AN$11-SQRT((1-AZ111)*($AN$11-$AL$11)*($AN$11-$AM$11))),$AM$11)</f>
        <v>0.542399601844481</v>
      </c>
      <c r="AR111" s="17" t="n">
        <f aca="false">SUMPRODUCT((B24:B31&lt;=$B$6)*(C24:C31*AM111+D24:D31*AO111*$B$8*AQ111)/(1+AL111/100)^B24:B31)+C32*AM111*AP111/(1+AL111/100)^$B$6</f>
        <v>15540029.9025523</v>
      </c>
      <c r="AS111" s="17" t="n">
        <f aca="false">SUMPRODUCT((K24:K26&lt;=$B$6)*(L24:L26*AN111+M24:M26*AO111*$B$8*AQ111)/(1+AL111/100)^K24:K26)+L27*AN111*AP111/(1+AL111/100)^$B$6</f>
        <v>16593761.2989448</v>
      </c>
      <c r="AT111" s="17" t="n">
        <f aca="false">AS111-AR111</f>
        <v>1053731.39639248</v>
      </c>
      <c r="AU111" s="17" t="n">
        <f aca="true">RAND()</f>
        <v>0.288914991327891</v>
      </c>
      <c r="AV111" s="17" t="n">
        <f aca="true">RAND()</f>
        <v>0.896808796799688</v>
      </c>
      <c r="AW111" s="17" t="n">
        <f aca="true">RAND()</f>
        <v>0.897545675784097</v>
      </c>
      <c r="AX111" s="17" t="n">
        <f aca="true">RAND()</f>
        <v>0.501662659662951</v>
      </c>
      <c r="AY111" s="17" t="n">
        <f aca="true">RAND()</f>
        <v>0.899479941937448</v>
      </c>
      <c r="AZ111" s="17" t="n">
        <f aca="true">RAND()</f>
        <v>0.239826803976992</v>
      </c>
    </row>
    <row r="112" customFormat="false" ht="15" hidden="false" customHeight="false" outlineLevel="0" collapsed="false">
      <c r="A112" s="0" t="n">
        <v>18</v>
      </c>
      <c r="B112" s="0" t="n">
        <f aca="false">$B$7+A112</f>
        <v>2045</v>
      </c>
      <c r="C112" s="14" t="n">
        <f aca="false">IF(A112&gt;$B$6,0,SUMIF(B24:B31,A112,E24:E31)+IF(A112=$B$6,E32,0))</f>
        <v>0</v>
      </c>
      <c r="D112" s="14" t="n">
        <f aca="false">IF(A112&gt;$B$6,0,SUMIF(B24:B31,A112,F24:F31))</f>
        <v>0</v>
      </c>
      <c r="E112" s="14" t="n">
        <f aca="false">IF(A112&gt;$B$6,0,SUMIF(K24:K26,A112,N24:N26)+IF(A112=$B$6,N27,0))</f>
        <v>0</v>
      </c>
      <c r="F112" s="14" t="n">
        <f aca="false">IF(A112&gt;$B$6,0,SUMIF(K24:K26,A112,O24:O26))</f>
        <v>0</v>
      </c>
      <c r="G112" s="14" t="n">
        <f aca="false">G111+IF(A112&gt;$B$6,0,SUMIF(B24:B31,A112,G24:G31)+IF(A112=$B$6,G32,0))</f>
        <v>11403280.9523595</v>
      </c>
      <c r="H112" s="14" t="n">
        <f aca="false">H111+IF(A112&gt;$B$6,0,SUMIF(K24:K26,A112,P24:P26)+IF(A112=$B$6,P27,0))</f>
        <v>15445398.25</v>
      </c>
      <c r="I112" s="17" t="n">
        <f aca="false">IF(A112&gt;$B$6,0,SUMIF(B24:B31,A112,D24:D31)*$B$10)</f>
        <v>0</v>
      </c>
      <c r="J112" s="17" t="n">
        <f aca="false">IF(A112&gt;$B$6,0,SUMIF(K24:K26,A112,M24:M26)*$B$10)</f>
        <v>0</v>
      </c>
      <c r="M112" s="14" t="n">
        <f aca="false">C112+D112</f>
        <v>0</v>
      </c>
      <c r="N112" s="14" t="n">
        <f aca="false">E112+F112</f>
        <v>0</v>
      </c>
      <c r="AK112" s="0" t="n">
        <v>99</v>
      </c>
      <c r="AL112" s="17" t="n">
        <f aca="false">IFERROR(IF(AU112&lt;($AM$6-$AL$6)/($AN$6-$AL$6),$AL$6+SQRT(AU112*($AN$6-$AL$6)*($AM$6-$AL$6)),$AN$6-SQRT((1-AU112)*($AN$6-$AL$6)*($AN$6-$AM$6))),$AM$6)</f>
        <v>3.64101302516738</v>
      </c>
      <c r="AM112" s="17" t="n">
        <f aca="false">IFERROR(IF(AV112&lt;($AM$7-$AL$7)/($AN$7-$AL$7),$AL$7+SQRT(AV112*($AN$7-$AL$7)*($AM$7-$AL$7)),$AN$7-SQRT((1-AV112)*($AN$7-$AL$7)*($AN$7-$AM$7))),$AM$7)</f>
        <v>1.07964865331865</v>
      </c>
      <c r="AN112" s="17" t="n">
        <f aca="false">IFERROR(IF(AW112&lt;($AM$8-$AL$8)/($AN$8-$AL$8),$AL$8+SQRT(AW112*($AN$8-$AL$8)*($AM$8-$AL$8)),$AN$8-SQRT((1-AW112)*($AN$8-$AL$8)*($AN$8-$AM$8))),$AM$8)</f>
        <v>1.08872709482749</v>
      </c>
      <c r="AO112" s="17" t="n">
        <f aca="false">IFERROR(IF(AX112&lt;($AM$9-$AL$9)/($AN$9-$AL$9),$AL$9+SQRT(AX112*($AN$9-$AL$9)*($AM$9-$AL$9)),$AN$9-SQRT((1-AX112)*($AN$9-$AL$9)*($AN$9-$AM$9))),$AM$9)</f>
        <v>1.06228603659204</v>
      </c>
      <c r="AP112" s="17" t="n">
        <f aca="false">IFERROR(IF(AY112&lt;($AM$10-$AL$10)/($AN$10-$AL$10),$AL$10+SQRT(AY112*($AN$10-$AL$10)*($AM$10-$AL$10)),$AN$10-SQRT((1-AY112)*($AN$10-$AL$10)*($AN$10-$AM$10))),$AM$10)</f>
        <v>0.814143572113984</v>
      </c>
      <c r="AQ112" s="17" t="n">
        <f aca="false">IFERROR(IF(AZ112&lt;($AM$11-$AL$11)/($AN$11-$AL$11),$AL$11+SQRT(AZ112*($AN$11-$AL$11)*($AM$11-$AL$11)),$AN$11-SQRT((1-AZ112)*($AN$11-$AL$11)*($AN$11-$AM$11))),$AM$11)</f>
        <v>0.634623161381276</v>
      </c>
      <c r="AR112" s="17" t="n">
        <f aca="false">SUMPRODUCT((B24:B31&lt;=$B$6)*(C24:C31*AM112+D24:D31*AO112*$B$8*AQ112)/(1+AL112/100)^B24:B31)+C32*AM112*AP112/(1+AL112/100)^$B$6</f>
        <v>14435351.8648567</v>
      </c>
      <c r="AS112" s="17" t="n">
        <f aca="false">SUMPRODUCT((K24:K26&lt;=$B$6)*(L24:L26*AN112+M24:M26*AO112*$B$8*AQ112)/(1+AL112/100)^K24:K26)+L27*AN112*AP112/(1+AL112/100)^$B$6</f>
        <v>16173266.5674483</v>
      </c>
      <c r="AT112" s="17" t="n">
        <f aca="false">AS112-AR112</f>
        <v>1737914.70259155</v>
      </c>
      <c r="AU112" s="17" t="n">
        <f aca="true">RAND()</f>
        <v>0.435860325145239</v>
      </c>
      <c r="AV112" s="17" t="n">
        <f aca="true">RAND()</f>
        <v>0.74204816607867</v>
      </c>
      <c r="AW112" s="17" t="n">
        <f aca="true">RAND()</f>
        <v>0.768809333841933</v>
      </c>
      <c r="AX112" s="17" t="n">
        <f aca="true">RAND()</f>
        <v>0.41379501521982</v>
      </c>
      <c r="AY112" s="17" t="n">
        <f aca="true">RAND()</f>
        <v>0.394744735602136</v>
      </c>
      <c r="AZ112" s="17" t="n">
        <f aca="true">RAND()</f>
        <v>0.45703126584816</v>
      </c>
    </row>
    <row r="113" customFormat="false" ht="15" hidden="false" customHeight="false" outlineLevel="0" collapsed="false">
      <c r="A113" s="0" t="n">
        <v>19</v>
      </c>
      <c r="B113" s="0" t="n">
        <f aca="false">$B$7+A113</f>
        <v>2046</v>
      </c>
      <c r="C113" s="14" t="n">
        <f aca="false">IF(A113&gt;$B$6,0,SUMIF(B24:B31,A113,E24:E31)+IF(A113=$B$6,E32,0))</f>
        <v>0</v>
      </c>
      <c r="D113" s="14" t="n">
        <f aca="false">IF(A113&gt;$B$6,0,SUMIF(B24:B31,A113,F24:F31))</f>
        <v>0</v>
      </c>
      <c r="E113" s="14" t="n">
        <f aca="false">IF(A113&gt;$B$6,0,SUMIF(K24:K26,A113,N24:N26)+IF(A113=$B$6,N27,0))</f>
        <v>432674.93</v>
      </c>
      <c r="F113" s="14" t="n">
        <f aca="false">IF(A113&gt;$B$6,0,SUMIF(K24:K26,A113,O24:O26))</f>
        <v>47785.32</v>
      </c>
      <c r="G113" s="14" t="n">
        <f aca="false">G112+IF(A113&gt;$B$6,0,SUMIF(B24:B31,A113,G24:G31)+IF(A113=$B$6,G32,0))</f>
        <v>11403280.9523595</v>
      </c>
      <c r="H113" s="14" t="n">
        <f aca="false">H112+IF(A113&gt;$B$6,0,SUMIF(K24:K26,A113,P24:P26)+IF(A113=$B$6,P27,0))</f>
        <v>15719398.0170136</v>
      </c>
      <c r="I113" s="17" t="n">
        <f aca="false">IF(A113&gt;$B$6,0,SUMIF(B24:B31,A113,D24:D31)*$B$10)</f>
        <v>0</v>
      </c>
      <c r="J113" s="17" t="n">
        <f aca="false">IF(A113&gt;$B$6,0,SUMIF(K24:K26,A113,M24:M26)*$B$10)</f>
        <v>11</v>
      </c>
      <c r="M113" s="14" t="n">
        <f aca="false">C113+D113</f>
        <v>0</v>
      </c>
      <c r="N113" s="14" t="n">
        <f aca="false">E113+F113</f>
        <v>480460.25</v>
      </c>
      <c r="AK113" s="0" t="n">
        <v>100</v>
      </c>
      <c r="AL113" s="17" t="n">
        <f aca="false">IFERROR(IF(AU113&lt;($AM$6-$AL$6)/($AN$6-$AL$6),$AL$6+SQRT(AU113*($AN$6-$AL$6)*($AM$6-$AL$6)),$AN$6-SQRT((1-AU113)*($AN$6-$AL$6)*($AN$6-$AM$6))),$AM$6)</f>
        <v>3.84320011514843</v>
      </c>
      <c r="AM113" s="17" t="n">
        <f aca="false">IFERROR(IF(AV113&lt;($AM$7-$AL$7)/($AN$7-$AL$7),$AL$7+SQRT(AV113*($AN$7-$AL$7)*($AM$7-$AL$7)),$AN$7-SQRT((1-AV113)*($AN$7-$AL$7)*($AN$7-$AM$7))),$AM$7)</f>
        <v>1.08036441781092</v>
      </c>
      <c r="AN113" s="17" t="n">
        <f aca="false">IFERROR(IF(AW113&lt;($AM$8-$AL$8)/($AN$8-$AL$8),$AL$8+SQRT(AW113*($AN$8-$AL$8)*($AM$8-$AL$8)),$AN$8-SQRT((1-AW113)*($AN$8-$AL$8)*($AN$8-$AM$8))),$AM$8)</f>
        <v>0.872925002584034</v>
      </c>
      <c r="AO113" s="17" t="n">
        <f aca="false">IFERROR(IF(AX113&lt;($AM$9-$AL$9)/($AN$9-$AL$9),$AL$9+SQRT(AX113*($AN$9-$AL$9)*($AM$9-$AL$9)),$AN$9-SQRT((1-AX113)*($AN$9-$AL$9)*($AN$9-$AM$9))),$AM$9)</f>
        <v>1.09879518348184</v>
      </c>
      <c r="AP113" s="17" t="n">
        <f aca="false">IFERROR(IF(AY113&lt;($AM$10-$AL$10)/($AN$10-$AL$10),$AL$10+SQRT(AY113*($AN$10-$AL$10)*($AM$10-$AL$10)),$AN$10-SQRT((1-AY113)*($AN$10-$AL$10)*($AN$10-$AM$10))),$AM$10)</f>
        <v>0.641884819207558</v>
      </c>
      <c r="AQ113" s="17" t="n">
        <f aca="false">IFERROR(IF(AZ113&lt;($AM$11-$AL$11)/($AN$11-$AL$11),$AL$11+SQRT(AZ113*($AN$11-$AL$11)*($AM$11-$AL$11)),$AN$11-SQRT((1-AZ113)*($AN$11-$AL$11)*($AN$11-$AM$11))),$AM$11)</f>
        <v>0.694042654493309</v>
      </c>
      <c r="AR113" s="17" t="n">
        <f aca="false">SUMPRODUCT((B24:B31&lt;=$B$6)*(C24:C31*AM113+D24:D31*AO113*$B$8*AQ113)/(1+AL113/100)^B24:B31)+C32*AM113*AP113/(1+AL113/100)^$B$6</f>
        <v>14347061.9473279</v>
      </c>
      <c r="AS113" s="17" t="n">
        <f aca="false">SUMPRODUCT((K24:K26&lt;=$B$6)*(L24:L26*AN113+M24:M26*AO113*$B$8*AQ113)/(1+AL113/100)^K24:K26)+L27*AN113*AP113/(1+AL113/100)^$B$6</f>
        <v>13201592.8409285</v>
      </c>
      <c r="AT113" s="17" t="n">
        <f aca="false">AS113-AR113</f>
        <v>-1145469.10639949</v>
      </c>
      <c r="AU113" s="17" t="n">
        <f aca="true">RAND()</f>
        <v>0.501730724350056</v>
      </c>
      <c r="AV113" s="17" t="n">
        <f aca="true">RAND()</f>
        <v>0.744211282269982</v>
      </c>
      <c r="AW113" s="17" t="n">
        <f aca="true">RAND()</f>
        <v>0.0590895111320156</v>
      </c>
      <c r="AX113" s="17" t="n">
        <f aca="true">RAND()</f>
        <v>0.458553252456308</v>
      </c>
      <c r="AY113" s="17" t="n">
        <f aca="true">RAND()</f>
        <v>0.0805252076862456</v>
      </c>
      <c r="AZ113" s="17" t="n">
        <f aca="true">RAND()</f>
        <v>0.6179187866551</v>
      </c>
    </row>
    <row r="114" customFormat="false" ht="15" hidden="false" customHeight="false" outlineLevel="0" collapsed="false">
      <c r="A114" s="0" t="n">
        <v>20</v>
      </c>
      <c r="B114" s="0" t="n">
        <f aca="false">$B$7+A114</f>
        <v>2047</v>
      </c>
      <c r="C114" s="14" t="n">
        <f aca="false">IF(A114&gt;$B$6,0,SUMIF(B24:B31,A114,E24:E31)+IF(A114=$B$6,E32,0))</f>
        <v>3270106.16</v>
      </c>
      <c r="D114" s="14" t="n">
        <f aca="false">IF(A114&gt;$B$6,0,SUMIF(B24:B31,A114,F24:F31))</f>
        <v>91226.52</v>
      </c>
      <c r="E114" s="14" t="n">
        <f aca="false">IF(A114&gt;$B$6,0,SUMIF(K24:K26,A114,N24:N26)+IF(A114=$B$6,N27,0))</f>
        <v>0</v>
      </c>
      <c r="F114" s="14" t="n">
        <f aca="false">IF(A114&gt;$B$6,0,SUMIF(K24:K26,A114,O24:O26))</f>
        <v>0</v>
      </c>
      <c r="G114" s="14" t="n">
        <f aca="false">G113+IF(A114&gt;$B$6,0,SUMIF(B24:B31,A114,G24:G31)+IF(A114=$B$6,G32,0))</f>
        <v>13264369.3590296</v>
      </c>
      <c r="H114" s="14" t="n">
        <f aca="false">H113+IF(A114&gt;$B$6,0,SUMIF(K24:K26,A114,P24:P26)+IF(A114=$B$6,P27,0))</f>
        <v>15719398.0170136</v>
      </c>
      <c r="I114" s="17" t="n">
        <f aca="false">IF(A114&gt;$B$6,0,SUMIF(B24:B31,A114,D24:D31)*$B$10)</f>
        <v>21</v>
      </c>
      <c r="J114" s="17" t="n">
        <f aca="false">IF(A114&gt;$B$6,0,SUMIF(K24:K26,A114,M24:M26)*$B$10)</f>
        <v>0</v>
      </c>
      <c r="M114" s="14" t="n">
        <f aca="false">C114+D114</f>
        <v>3361332.68</v>
      </c>
      <c r="N114" s="14" t="n">
        <f aca="false">E114+F114</f>
        <v>0</v>
      </c>
      <c r="AK114" s="0" t="n">
        <v>101</v>
      </c>
      <c r="AL114" s="17" t="n">
        <f aca="false">IFERROR(IF(AU114&lt;($AM$6-$AL$6)/($AN$6-$AL$6),$AL$6+SQRT(AU114*($AN$6-$AL$6)*($AM$6-$AL$6)),$AN$6-SQRT((1-AU114)*($AN$6-$AL$6)*($AN$6-$AM$6))),$AM$6)</f>
        <v>4.32889007313215</v>
      </c>
      <c r="AM114" s="17" t="n">
        <f aca="false">IFERROR(IF(AV114&lt;($AM$7-$AL$7)/($AN$7-$AL$7),$AL$7+SQRT(AV114*($AN$7-$AL$7)*($AM$7-$AL$7)),$AN$7-SQRT((1-AV114)*($AN$7-$AL$7)*($AN$7-$AM$7))),$AM$7)</f>
        <v>1.00131432740771</v>
      </c>
      <c r="AN114" s="17" t="n">
        <f aca="false">IFERROR(IF(AW114&lt;($AM$8-$AL$8)/($AN$8-$AL$8),$AL$8+SQRT(AW114*($AN$8-$AL$8)*($AM$8-$AL$8)),$AN$8-SQRT((1-AW114)*($AN$8-$AL$8)*($AN$8-$AM$8))),$AM$8)</f>
        <v>1.12968860620336</v>
      </c>
      <c r="AO114" s="17" t="n">
        <f aca="false">IFERROR(IF(AX114&lt;($AM$9-$AL$9)/($AN$9-$AL$9),$AL$9+SQRT(AX114*($AN$9-$AL$9)*($AM$9-$AL$9)),$AN$9-SQRT((1-AX114)*($AN$9-$AL$9)*($AN$9-$AM$9))),$AM$9)</f>
        <v>1.71783361057123</v>
      </c>
      <c r="AP114" s="17" t="n">
        <f aca="false">IFERROR(IF(AY114&lt;($AM$10-$AL$10)/($AN$10-$AL$10),$AL$10+SQRT(AY114*($AN$10-$AL$10)*($AM$10-$AL$10)),$AN$10-SQRT((1-AY114)*($AN$10-$AL$10)*($AN$10-$AM$10))),$AM$10)</f>
        <v>0.662434411145018</v>
      </c>
      <c r="AQ114" s="17" t="n">
        <f aca="false">IFERROR(IF(AZ114&lt;($AM$11-$AL$11)/($AN$11-$AL$11),$AL$11+SQRT(AZ114*($AN$11-$AL$11)*($AM$11-$AL$11)),$AN$11-SQRT((1-AZ114)*($AN$11-$AL$11)*($AN$11-$AM$11))),$AM$11)</f>
        <v>0.611159711843049</v>
      </c>
      <c r="AR114" s="17" t="n">
        <f aca="false">SUMPRODUCT((B24:B31&lt;=$B$6)*(C24:C31*AM114+D24:D31*AO114*$B$8*AQ114)/(1+AL114/100)^B24:B31)+C32*AM114*AP114/(1+AL114/100)^$B$6</f>
        <v>13059679.6904857</v>
      </c>
      <c r="AS114" s="17" t="n">
        <f aca="false">SUMPRODUCT((K24:K26&lt;=$B$6)*(L24:L26*AN114+M24:M26*AO114*$B$8*AQ114)/(1+AL114/100)^K24:K26)+L27*AN114*AP114/(1+AL114/100)^$B$6</f>
        <v>17125585.8843006</v>
      </c>
      <c r="AT114" s="17" t="n">
        <f aca="false">AS114-AR114</f>
        <v>4065906.19381497</v>
      </c>
      <c r="AU114" s="17" t="n">
        <f aca="true">RAND()</f>
        <v>0.643258587929401</v>
      </c>
      <c r="AV114" s="17" t="n">
        <f aca="true">RAND()</f>
        <v>0.450270544420616</v>
      </c>
      <c r="AW114" s="17" t="n">
        <f aca="true">RAND()</f>
        <v>0.871334831312975</v>
      </c>
      <c r="AX114" s="17" t="n">
        <f aca="true">RAND()</f>
        <v>0.946921419117823</v>
      </c>
      <c r="AY114" s="17" t="n">
        <f aca="true">RAND()</f>
        <v>0.105539751696115</v>
      </c>
      <c r="AZ114" s="17" t="n">
        <f aca="true">RAND()</f>
        <v>0.395185168466322</v>
      </c>
    </row>
    <row r="115" customFormat="false" ht="15" hidden="false" customHeight="false" outlineLevel="0" collapsed="false">
      <c r="A115" s="0" t="n">
        <v>21</v>
      </c>
      <c r="B115" s="0" t="n">
        <f aca="false">$B$7+A115</f>
        <v>2048</v>
      </c>
      <c r="C115" s="14" t="n">
        <f aca="false">IF(A115&gt;$B$6,0,SUMIF(B24:B31,A115,E24:E31)+IF(A115=$B$6,E32,0))</f>
        <v>0</v>
      </c>
      <c r="D115" s="14" t="n">
        <f aca="false">IF(A115&gt;$B$6,0,SUMIF(B24:B31,A115,F24:F31))</f>
        <v>0</v>
      </c>
      <c r="E115" s="14" t="n">
        <f aca="false">IF(A115&gt;$B$6,0,SUMIF(K24:K26,A115,N24:N26)+IF(A115=$B$6,N27,0))</f>
        <v>0</v>
      </c>
      <c r="F115" s="14" t="n">
        <f aca="false">IF(A115&gt;$B$6,0,SUMIF(K24:K26,A115,O24:O26))</f>
        <v>0</v>
      </c>
      <c r="G115" s="14" t="n">
        <f aca="false">G114+IF(A115&gt;$B$6,0,SUMIF(B24:B31,A115,G24:G31)+IF(A115=$B$6,G32,0))</f>
        <v>13264369.3590296</v>
      </c>
      <c r="H115" s="14" t="n">
        <f aca="false">H114+IF(A115&gt;$B$6,0,SUMIF(K24:K26,A115,P24:P26)+IF(A115=$B$6,P27,0))</f>
        <v>15719398.0170136</v>
      </c>
      <c r="I115" s="17" t="n">
        <f aca="false">IF(A115&gt;$B$6,0,SUMIF(B24:B31,A115,D24:D31)*$B$10)</f>
        <v>0</v>
      </c>
      <c r="J115" s="17" t="n">
        <f aca="false">IF(A115&gt;$B$6,0,SUMIF(K24:K26,A115,M24:M26)*$B$10)</f>
        <v>0</v>
      </c>
      <c r="M115" s="14" t="n">
        <f aca="false">C115+D115</f>
        <v>0</v>
      </c>
      <c r="N115" s="14" t="n">
        <f aca="false">E115+F115</f>
        <v>0</v>
      </c>
      <c r="AK115" s="0" t="n">
        <v>102</v>
      </c>
      <c r="AL115" s="17" t="n">
        <f aca="false">IFERROR(IF(AU115&lt;($AM$6-$AL$6)/($AN$6-$AL$6),$AL$6+SQRT(AU115*($AN$6-$AL$6)*($AM$6-$AL$6)),$AN$6-SQRT((1-AU115)*($AN$6-$AL$6)*($AN$6-$AM$6))),$AM$6)</f>
        <v>3.95088608885488</v>
      </c>
      <c r="AM115" s="17" t="n">
        <f aca="false">IFERROR(IF(AV115&lt;($AM$7-$AL$7)/($AN$7-$AL$7),$AL$7+SQRT(AV115*($AN$7-$AL$7)*($AM$7-$AL$7)),$AN$7-SQRT((1-AV115)*($AN$7-$AL$7)*($AN$7-$AM$7))),$AM$7)</f>
        <v>0.9016707797325</v>
      </c>
      <c r="AN115" s="17" t="n">
        <f aca="false">IFERROR(IF(AW115&lt;($AM$8-$AL$8)/($AN$8-$AL$8),$AL$8+SQRT(AW115*($AN$8-$AL$8)*($AM$8-$AL$8)),$AN$8-SQRT((1-AW115)*($AN$8-$AL$8)*($AN$8-$AM$8))),$AM$8)</f>
        <v>1.17893927503031</v>
      </c>
      <c r="AO115" s="17" t="n">
        <f aca="false">IFERROR(IF(AX115&lt;($AM$9-$AL$9)/($AN$9-$AL$9),$AL$9+SQRT(AX115*($AN$9-$AL$9)*($AM$9-$AL$9)),$AN$9-SQRT((1-AX115)*($AN$9-$AL$9)*($AN$9-$AM$9))),$AM$9)</f>
        <v>1.03179819604935</v>
      </c>
      <c r="AP115" s="17" t="n">
        <f aca="false">IFERROR(IF(AY115&lt;($AM$10-$AL$10)/($AN$10-$AL$10),$AL$10+SQRT(AY115*($AN$10-$AL$10)*($AM$10-$AL$10)),$AN$10-SQRT((1-AY115)*($AN$10-$AL$10)*($AN$10-$AM$10))),$AM$10)</f>
        <v>0.771362104668568</v>
      </c>
      <c r="AQ115" s="17" t="n">
        <f aca="false">IFERROR(IF(AZ115&lt;($AM$11-$AL$11)/($AN$11-$AL$11),$AL$11+SQRT(AZ115*($AN$11-$AL$11)*($AM$11-$AL$11)),$AN$11-SQRT((1-AZ115)*($AN$11-$AL$11)*($AN$11-$AM$11))),$AM$11)</f>
        <v>0.61254113535078</v>
      </c>
      <c r="AR115" s="17" t="n">
        <f aca="false">SUMPRODUCT((B24:B31&lt;=$B$6)*(C24:C31*AM115+D24:D31*AO115*$B$8*AQ115)/(1+AL115/100)^B24:B31)+C32*AM115*AP115/(1+AL115/100)^$B$6</f>
        <v>11897837.9188378</v>
      </c>
      <c r="AS115" s="17" t="n">
        <f aca="false">SUMPRODUCT((K24:K26&lt;=$B$6)*(L24:L26*AN115+M24:M26*AO115*$B$8*AQ115)/(1+AL115/100)^K24:K26)+L27*AN115*AP115/(1+AL115/100)^$B$6</f>
        <v>17639528.617286</v>
      </c>
      <c r="AT115" s="17" t="n">
        <f aca="false">AS115-AR115</f>
        <v>5741690.69844814</v>
      </c>
      <c r="AU115" s="17" t="n">
        <f aca="true">RAND()</f>
        <v>0.535145217843066</v>
      </c>
      <c r="AV115" s="17" t="n">
        <f aca="true">RAND()</f>
        <v>0.114854971682383</v>
      </c>
      <c r="AW115" s="17" t="n">
        <f aca="true">RAND()</f>
        <v>0.955114429926951</v>
      </c>
      <c r="AX115" s="17" t="n">
        <f aca="true">RAND()</f>
        <v>0.37505684455114</v>
      </c>
      <c r="AY115" s="17" t="n">
        <f aca="true">RAND()</f>
        <v>0.29454956740062</v>
      </c>
      <c r="AZ115" s="17" t="n">
        <f aca="true">RAND()</f>
        <v>0.398701882801446</v>
      </c>
    </row>
    <row r="116" customFormat="false" ht="15" hidden="false" customHeight="false" outlineLevel="0" collapsed="false">
      <c r="A116" s="0" t="n">
        <v>22</v>
      </c>
      <c r="B116" s="0" t="n">
        <f aca="false">$B$7+A116</f>
        <v>2049</v>
      </c>
      <c r="C116" s="14" t="n">
        <f aca="false">IF(A116&gt;$B$6,0,SUMIF(B24:B31,A116,E24:E31)+IF(A116=$B$6,E32,0))</f>
        <v>0</v>
      </c>
      <c r="D116" s="14" t="n">
        <f aca="false">IF(A116&gt;$B$6,0,SUMIF(B24:B31,A116,F24:F31))</f>
        <v>0</v>
      </c>
      <c r="E116" s="14" t="n">
        <f aca="false">IF(A116&gt;$B$6,0,SUMIF(K24:K26,A116,N24:N26)+IF(A116=$B$6,N27,0))</f>
        <v>0</v>
      </c>
      <c r="F116" s="14" t="n">
        <f aca="false">IF(A116&gt;$B$6,0,SUMIF(K24:K26,A116,O24:O26))</f>
        <v>0</v>
      </c>
      <c r="G116" s="14" t="n">
        <f aca="false">G115+IF(A116&gt;$B$6,0,SUMIF(B24:B31,A116,G24:G31)+IF(A116=$B$6,G32,0))</f>
        <v>13264369.3590296</v>
      </c>
      <c r="H116" s="14" t="n">
        <f aca="false">H115+IF(A116&gt;$B$6,0,SUMIF(K24:K26,A116,P24:P26)+IF(A116=$B$6,P27,0))</f>
        <v>15719398.0170136</v>
      </c>
      <c r="I116" s="17" t="n">
        <f aca="false">IF(A116&gt;$B$6,0,SUMIF(B24:B31,A116,D24:D31)*$B$10)</f>
        <v>0</v>
      </c>
      <c r="J116" s="17" t="n">
        <f aca="false">IF(A116&gt;$B$6,0,SUMIF(K24:K26,A116,M24:M26)*$B$10)</f>
        <v>0</v>
      </c>
      <c r="M116" s="14" t="n">
        <f aca="false">C116+D116</f>
        <v>0</v>
      </c>
      <c r="N116" s="14" t="n">
        <f aca="false">E116+F116</f>
        <v>0</v>
      </c>
      <c r="AK116" s="0" t="n">
        <v>103</v>
      </c>
      <c r="AL116" s="17" t="n">
        <f aca="false">IFERROR(IF(AU116&lt;($AM$6-$AL$6)/($AN$6-$AL$6),$AL$6+SQRT(AU116*($AN$6-$AL$6)*($AM$6-$AL$6)),$AN$6-SQRT((1-AU116)*($AN$6-$AL$6)*($AN$6-$AM$6))),$AM$6)</f>
        <v>3.36377726285994</v>
      </c>
      <c r="AM116" s="17" t="n">
        <f aca="false">IFERROR(IF(AV116&lt;($AM$7-$AL$7)/($AN$7-$AL$7),$AL$7+SQRT(AV116*($AN$7-$AL$7)*($AM$7-$AL$7)),$AN$7-SQRT((1-AV116)*($AN$7-$AL$7)*($AN$7-$AM$7))),$AM$7)</f>
        <v>1.00804084197155</v>
      </c>
      <c r="AN116" s="17" t="n">
        <f aca="false">IFERROR(IF(AW116&lt;($AM$8-$AL$8)/($AN$8-$AL$8),$AL$8+SQRT(AW116*($AN$8-$AL$8)*($AM$8-$AL$8)),$AN$8-SQRT((1-AW116)*($AN$8-$AL$8)*($AN$8-$AM$8))),$AM$8)</f>
        <v>1.02475012084067</v>
      </c>
      <c r="AO116" s="17" t="n">
        <f aca="false">IFERROR(IF(AX116&lt;($AM$9-$AL$9)/($AN$9-$AL$9),$AL$9+SQRT(AX116*($AN$9-$AL$9)*($AM$9-$AL$9)),$AN$9-SQRT((1-AX116)*($AN$9-$AL$9)*($AN$9-$AM$9))),$AM$9)</f>
        <v>1.69839429306958</v>
      </c>
      <c r="AP116" s="17" t="n">
        <f aca="false">IFERROR(IF(AY116&lt;($AM$10-$AL$10)/($AN$10-$AL$10),$AL$10+SQRT(AY116*($AN$10-$AL$10)*($AM$10-$AL$10)),$AN$10-SQRT((1-AY116)*($AN$10-$AL$10)*($AN$10-$AM$10))),$AM$10)</f>
        <v>0.954175775026955</v>
      </c>
      <c r="AQ116" s="17" t="n">
        <f aca="false">IFERROR(IF(AZ116&lt;($AM$11-$AL$11)/($AN$11-$AL$11),$AL$11+SQRT(AZ116*($AN$11-$AL$11)*($AM$11-$AL$11)),$AN$11-SQRT((1-AZ116)*($AN$11-$AL$11)*($AN$11-$AM$11))),$AM$11)</f>
        <v>0.558628870268462</v>
      </c>
      <c r="AR116" s="17" t="n">
        <f aca="false">SUMPRODUCT((B24:B31&lt;=$B$6)*(C24:C31*AM116+D24:D31*AO116*$B$8*AQ116)/(1+AL116/100)^B24:B31)+C32*AM116*AP116/(1+AL116/100)^$B$6</f>
        <v>13702691.4559627</v>
      </c>
      <c r="AS116" s="17" t="n">
        <f aca="false">SUMPRODUCT((K24:K26&lt;=$B$6)*(L24:L26*AN116+M24:M26*AO116*$B$8*AQ116)/(1+AL116/100)^K24:K26)+L27*AN116*AP116/(1+AL116/100)^$B$6</f>
        <v>14976301.9333129</v>
      </c>
      <c r="AT116" s="17" t="n">
        <f aca="false">AS116-AR116</f>
        <v>1273610.47735023</v>
      </c>
      <c r="AU116" s="17" t="n">
        <f aca="true">RAND()</f>
        <v>0.338894210295283</v>
      </c>
      <c r="AV116" s="17" t="n">
        <f aca="true">RAND()</f>
        <v>0.479606807521433</v>
      </c>
      <c r="AW116" s="17" t="n">
        <f aca="true">RAND()</f>
        <v>0.548999928344046</v>
      </c>
      <c r="AX116" s="17" t="n">
        <f aca="true">RAND()</f>
        <v>0.939355998364666</v>
      </c>
      <c r="AY116" s="17" t="n">
        <f aca="true">RAND()</f>
        <v>0.825102538485342</v>
      </c>
      <c r="AZ116" s="17" t="n">
        <f aca="true">RAND()</f>
        <v>0.273015887903433</v>
      </c>
    </row>
    <row r="117" customFormat="false" ht="15" hidden="false" customHeight="false" outlineLevel="0" collapsed="false">
      <c r="A117" s="0" t="n">
        <v>23</v>
      </c>
      <c r="B117" s="0" t="n">
        <f aca="false">$B$7+A117</f>
        <v>2050</v>
      </c>
      <c r="C117" s="14" t="n">
        <f aca="false">IF(A117&gt;$B$6,0,SUMIF(B24:B31,A117,E24:E31)+IF(A117=$B$6,E32,0))</f>
        <v>0</v>
      </c>
      <c r="D117" s="14" t="n">
        <f aca="false">IF(A117&gt;$B$6,0,SUMIF(B24:B31,A117,F24:F31))</f>
        <v>0</v>
      </c>
      <c r="E117" s="14" t="n">
        <f aca="false">IF(A117&gt;$B$6,0,SUMIF(K24:K26,A117,N24:N26)+IF(A117=$B$6,N27,0))</f>
        <v>0</v>
      </c>
      <c r="F117" s="14" t="n">
        <f aca="false">IF(A117&gt;$B$6,0,SUMIF(K24:K26,A117,O24:O26))</f>
        <v>0</v>
      </c>
      <c r="G117" s="14" t="n">
        <f aca="false">G116+IF(A117&gt;$B$6,0,SUMIF(B24:B31,A117,G24:G31)+IF(A117=$B$6,G32,0))</f>
        <v>13264369.3590296</v>
      </c>
      <c r="H117" s="14" t="n">
        <f aca="false">H116+IF(A117&gt;$B$6,0,SUMIF(K24:K26,A117,P24:P26)+IF(A117=$B$6,P27,0))</f>
        <v>15719398.0170136</v>
      </c>
      <c r="I117" s="17" t="n">
        <f aca="false">IF(A117&gt;$B$6,0,SUMIF(B24:B31,A117,D24:D31)*$B$10)</f>
        <v>0</v>
      </c>
      <c r="J117" s="17" t="n">
        <f aca="false">IF(A117&gt;$B$6,0,SUMIF(K24:K26,A117,M24:M26)*$B$10)</f>
        <v>0</v>
      </c>
      <c r="M117" s="14" t="n">
        <f aca="false">C117+D117</f>
        <v>0</v>
      </c>
      <c r="N117" s="14" t="n">
        <f aca="false">E117+F117</f>
        <v>0</v>
      </c>
      <c r="AK117" s="0" t="n">
        <v>104</v>
      </c>
      <c r="AL117" s="17" t="n">
        <f aca="false">IFERROR(IF(AU117&lt;($AM$6-$AL$6)/($AN$6-$AL$6),$AL$6+SQRT(AU117*($AN$6-$AL$6)*($AM$6-$AL$6)),$AN$6-SQRT((1-AU117)*($AN$6-$AL$6)*($AN$6-$AM$6))),$AM$6)</f>
        <v>4.98238588830748</v>
      </c>
      <c r="AM117" s="17" t="n">
        <f aca="false">IFERROR(IF(AV117&lt;($AM$7-$AL$7)/($AN$7-$AL$7),$AL$7+SQRT(AV117*($AN$7-$AL$7)*($AM$7-$AL$7)),$AN$7-SQRT((1-AV117)*($AN$7-$AL$7)*($AN$7-$AM$7))),$AM$7)</f>
        <v>1.02534736918846</v>
      </c>
      <c r="AN117" s="17" t="n">
        <f aca="false">IFERROR(IF(AW117&lt;($AM$8-$AL$8)/($AN$8-$AL$8),$AL$8+SQRT(AW117*($AN$8-$AL$8)*($AM$8-$AL$8)),$AN$8-SQRT((1-AW117)*($AN$8-$AL$8)*($AN$8-$AM$8))),$AM$8)</f>
        <v>1.15071604305682</v>
      </c>
      <c r="AO117" s="17" t="n">
        <f aca="false">IFERROR(IF(AX117&lt;($AM$9-$AL$9)/($AN$9-$AL$9),$AL$9+SQRT(AX117*($AN$9-$AL$9)*($AM$9-$AL$9)),$AN$9-SQRT((1-AX117)*($AN$9-$AL$9)*($AN$9-$AM$9))),$AM$9)</f>
        <v>1.18192747804995</v>
      </c>
      <c r="AP117" s="17" t="n">
        <f aca="false">IFERROR(IF(AY117&lt;($AM$10-$AL$10)/($AN$10-$AL$10),$AL$10+SQRT(AY117*($AN$10-$AL$10)*($AM$10-$AL$10)),$AN$10-SQRT((1-AY117)*($AN$10-$AL$10)*($AN$10-$AM$10))),$AM$10)</f>
        <v>0.761971292960959</v>
      </c>
      <c r="AQ117" s="17" t="n">
        <f aca="false">IFERROR(IF(AZ117&lt;($AM$11-$AL$11)/($AN$11-$AL$11),$AL$11+SQRT(AZ117*($AN$11-$AL$11)*($AM$11-$AL$11)),$AN$11-SQRT((1-AZ117)*($AN$11-$AL$11)*($AN$11-$AM$11))),$AM$11)</f>
        <v>0.614028689070656</v>
      </c>
      <c r="AR117" s="17" t="n">
        <f aca="false">SUMPRODUCT((B24:B31&lt;=$B$6)*(C24:C31*AM117+D24:D31*AO117*$B$8*AQ117)/(1+AL117/100)^B24:B31)+C32*AM117*AP117/(1+AL117/100)^$B$6</f>
        <v>12942399.9386518</v>
      </c>
      <c r="AS117" s="17" t="n">
        <f aca="false">SUMPRODUCT((K24:K26&lt;=$B$6)*(L24:L26*AN117+M24:M26*AO117*$B$8*AQ117)/(1+AL117/100)^K24:K26)+L27*AN117*AP117/(1+AL117/100)^$B$6</f>
        <v>17401544.0337079</v>
      </c>
      <c r="AT117" s="17" t="n">
        <f aca="false">AS117-AR117</f>
        <v>4459144.09505611</v>
      </c>
      <c r="AU117" s="17" t="n">
        <f aca="true">RAND()</f>
        <v>0.79646166481496</v>
      </c>
      <c r="AV117" s="17" t="n">
        <f aca="true">RAND()</f>
        <v>0.551388404172931</v>
      </c>
      <c r="AW117" s="17" t="n">
        <f aca="true">RAND()</f>
        <v>0.912379519055159</v>
      </c>
      <c r="AX117" s="17" t="n">
        <f aca="true">RAND()</f>
        <v>0.553838232553521</v>
      </c>
      <c r="AY117" s="17" t="n">
        <f aca="true">RAND()</f>
        <v>0.274515833342547</v>
      </c>
      <c r="AZ117" s="17" t="n">
        <f aca="true">RAND()</f>
        <v>0.402506194120142</v>
      </c>
    </row>
    <row r="118" customFormat="false" ht="15" hidden="false" customHeight="false" outlineLevel="0" collapsed="false">
      <c r="A118" s="0" t="n">
        <v>24</v>
      </c>
      <c r="B118" s="0" t="n">
        <f aca="false">$B$7+A118</f>
        <v>2051</v>
      </c>
      <c r="C118" s="14" t="n">
        <f aca="false">IF(A118&gt;$B$6,0,SUMIF(B24:B31,A118,E24:E31)+IF(A118=$B$6,E32,0))</f>
        <v>714698.49</v>
      </c>
      <c r="D118" s="14" t="n">
        <f aca="false">IF(A118&gt;$B$6,0,SUMIF(B24:B31,A118,F24:F31))</f>
        <v>34752.96</v>
      </c>
      <c r="E118" s="14" t="n">
        <f aca="false">IF(A118&gt;$B$6,0,SUMIF(K24:K26,A118,N24:N26)+IF(A118=$B$6,N27,0))</f>
        <v>0</v>
      </c>
      <c r="F118" s="14" t="n">
        <f aca="false">IF(A118&gt;$B$6,0,SUMIF(K24:K26,A118,O24:O26))</f>
        <v>0</v>
      </c>
      <c r="G118" s="14" t="n">
        <f aca="false">G117+IF(A118&gt;$B$6,0,SUMIF(B24:B31,A118,G24:G31)+IF(A118=$B$6,G32,0))</f>
        <v>13633049.8110332</v>
      </c>
      <c r="H118" s="14" t="n">
        <f aca="false">H117+IF(A118&gt;$B$6,0,SUMIF(K24:K26,A118,P24:P26)+IF(A118=$B$6,P27,0))</f>
        <v>15719398.0170136</v>
      </c>
      <c r="I118" s="17" t="n">
        <f aca="false">IF(A118&gt;$B$6,0,SUMIF(B24:B31,A118,D24:D31)*$B$10)</f>
        <v>8</v>
      </c>
      <c r="J118" s="17" t="n">
        <f aca="false">IF(A118&gt;$B$6,0,SUMIF(K24:K26,A118,M24:M26)*$B$10)</f>
        <v>0</v>
      </c>
      <c r="M118" s="14" t="n">
        <f aca="false">C118+D118</f>
        <v>749451.45</v>
      </c>
      <c r="N118" s="14" t="n">
        <f aca="false">E118+F118</f>
        <v>0</v>
      </c>
      <c r="AK118" s="0" t="n">
        <v>105</v>
      </c>
      <c r="AL118" s="17" t="n">
        <f aca="false">IFERROR(IF(AU118&lt;($AM$6-$AL$6)/($AN$6-$AL$6),$AL$6+SQRT(AU118*($AN$6-$AL$6)*($AM$6-$AL$6)),$AN$6-SQRT((1-AU118)*($AN$6-$AL$6)*($AN$6-$AM$6))),$AM$6)</f>
        <v>4.31990467527286</v>
      </c>
      <c r="AM118" s="17" t="n">
        <f aca="false">IFERROR(IF(AV118&lt;($AM$7-$AL$7)/($AN$7-$AL$7),$AL$7+SQRT(AV118*($AN$7-$AL$7)*($AM$7-$AL$7)),$AN$7-SQRT((1-AV118)*($AN$7-$AL$7)*($AN$7-$AM$7))),$AM$7)</f>
        <v>1.09675555347687</v>
      </c>
      <c r="AN118" s="17" t="n">
        <f aca="false">IFERROR(IF(AW118&lt;($AM$8-$AL$8)/($AN$8-$AL$8),$AL$8+SQRT(AW118*($AN$8-$AL$8)*($AM$8-$AL$8)),$AN$8-SQRT((1-AW118)*($AN$8-$AL$8)*($AN$8-$AM$8))),$AM$8)</f>
        <v>0.994253241097544</v>
      </c>
      <c r="AO118" s="17" t="n">
        <f aca="false">IFERROR(IF(AX118&lt;($AM$9-$AL$9)/($AN$9-$AL$9),$AL$9+SQRT(AX118*($AN$9-$AL$9)*($AM$9-$AL$9)),$AN$9-SQRT((1-AX118)*($AN$9-$AL$9)*($AN$9-$AM$9))),$AM$9)</f>
        <v>1.0855787310128</v>
      </c>
      <c r="AP118" s="17" t="n">
        <f aca="false">IFERROR(IF(AY118&lt;($AM$10-$AL$10)/($AN$10-$AL$10),$AL$10+SQRT(AY118*($AN$10-$AL$10)*($AM$10-$AL$10)),$AN$10-SQRT((1-AY118)*($AN$10-$AL$10)*($AN$10-$AM$10))),$AM$10)</f>
        <v>0.552569502667798</v>
      </c>
      <c r="AQ118" s="17" t="n">
        <f aca="false">IFERROR(IF(AZ118&lt;($AM$11-$AL$11)/($AN$11-$AL$11),$AL$11+SQRT(AZ118*($AN$11-$AL$11)*($AM$11-$AL$11)),$AN$11-SQRT((1-AZ118)*($AN$11-$AL$11)*($AN$11-$AM$11))),$AM$11)</f>
        <v>0.77197864159252</v>
      </c>
      <c r="AR118" s="17" t="n">
        <f aca="false">SUMPRODUCT((B24:B31&lt;=$B$6)*(C24:C31*AM118+D24:D31*AO118*$B$8*AQ118)/(1+AL118/100)^B24:B31)+C32*AM118*AP118/(1+AL118/100)^$B$6</f>
        <v>14271857.4229131</v>
      </c>
      <c r="AS118" s="17" t="n">
        <f aca="false">SUMPRODUCT((K24:K26&lt;=$B$6)*(L24:L26*AN118+M24:M26*AO118*$B$8*AQ118)/(1+AL118/100)^K24:K26)+L27*AN118*AP118/(1+AL118/100)^$B$6</f>
        <v>15185827.5141451</v>
      </c>
      <c r="AT118" s="17" t="n">
        <f aca="false">AS118-AR118</f>
        <v>913970.091231918</v>
      </c>
      <c r="AU118" s="17" t="n">
        <f aca="true">RAND()</f>
        <v>0.640854452518786</v>
      </c>
      <c r="AV118" s="17" t="n">
        <f aca="true">RAND()</f>
        <v>0.791254574309512</v>
      </c>
      <c r="AW118" s="17" t="n">
        <f aca="true">RAND()</f>
        <v>0.419270240854451</v>
      </c>
      <c r="AX118" s="17" t="n">
        <f aca="true">RAND()</f>
        <v>0.44255582854922</v>
      </c>
      <c r="AY118" s="17" t="n">
        <f aca="true">RAND()</f>
        <v>0.0110542104429586</v>
      </c>
      <c r="AZ118" s="17" t="n">
        <f aca="true">RAND()</f>
        <v>0.787780653510235</v>
      </c>
    </row>
    <row r="119" customFormat="false" ht="15" hidden="false" customHeight="false" outlineLevel="0" collapsed="false">
      <c r="A119" s="0" t="n">
        <v>25</v>
      </c>
      <c r="B119" s="0" t="n">
        <f aca="false">$B$7+A119</f>
        <v>2052</v>
      </c>
      <c r="C119" s="14" t="n">
        <f aca="false">IF(A119&gt;$B$6,0,SUMIF(B24:B31,A119,E24:E31)+IF(A119=$B$6,E32,0))</f>
        <v>0</v>
      </c>
      <c r="D119" s="14" t="n">
        <f aca="false">IF(A119&gt;$B$6,0,SUMIF(B24:B31,A119,F24:F31))</f>
        <v>0</v>
      </c>
      <c r="E119" s="14" t="n">
        <f aca="false">IF(A119&gt;$B$6,0,SUMIF(K24:K26,A119,N24:N26)+IF(A119=$B$6,N27,0))</f>
        <v>0</v>
      </c>
      <c r="F119" s="14" t="n">
        <f aca="false">IF(A119&gt;$B$6,0,SUMIF(K24:K26,A119,O24:O26))</f>
        <v>0</v>
      </c>
      <c r="G119" s="14" t="n">
        <f aca="false">G118+IF(A119&gt;$B$6,0,SUMIF(B24:B31,A119,G24:G31)+IF(A119=$B$6,G32,0))</f>
        <v>13633049.8110332</v>
      </c>
      <c r="H119" s="14" t="n">
        <f aca="false">H118+IF(A119&gt;$B$6,0,SUMIF(K24:K26,A119,P24:P26)+IF(A119=$B$6,P27,0))</f>
        <v>15719398.0170136</v>
      </c>
      <c r="I119" s="17" t="n">
        <f aca="false">IF(A119&gt;$B$6,0,SUMIF(B24:B31,A119,D24:D31)*$B$10)</f>
        <v>0</v>
      </c>
      <c r="J119" s="17" t="n">
        <f aca="false">IF(A119&gt;$B$6,0,SUMIF(K24:K26,A119,M24:M26)*$B$10)</f>
        <v>0</v>
      </c>
      <c r="M119" s="14" t="n">
        <f aca="false">C119+D119</f>
        <v>0</v>
      </c>
      <c r="N119" s="14" t="n">
        <f aca="false">E119+F119</f>
        <v>0</v>
      </c>
      <c r="AK119" s="0" t="n">
        <v>106</v>
      </c>
      <c r="AL119" s="17" t="n">
        <f aca="false">IFERROR(IF(AU119&lt;($AM$6-$AL$6)/($AN$6-$AL$6),$AL$6+SQRT(AU119*($AN$6-$AL$6)*($AM$6-$AL$6)),$AN$6-SQRT((1-AU119)*($AN$6-$AL$6)*($AN$6-$AM$6))),$AM$6)</f>
        <v>5.78276845804693</v>
      </c>
      <c r="AM119" s="17" t="n">
        <f aca="false">IFERROR(IF(AV119&lt;($AM$7-$AL$7)/($AN$7-$AL$7),$AL$7+SQRT(AV119*($AN$7-$AL$7)*($AM$7-$AL$7)),$AN$7-SQRT((1-AV119)*($AN$7-$AL$7)*($AN$7-$AM$7))),$AM$7)</f>
        <v>0.849741303928717</v>
      </c>
      <c r="AN119" s="17" t="n">
        <f aca="false">IFERROR(IF(AW119&lt;($AM$8-$AL$8)/($AN$8-$AL$8),$AL$8+SQRT(AW119*($AN$8-$AL$8)*($AM$8-$AL$8)),$AN$8-SQRT((1-AW119)*($AN$8-$AL$8)*($AN$8-$AM$8))),$AM$8)</f>
        <v>1.13092810599195</v>
      </c>
      <c r="AO119" s="17" t="n">
        <f aca="false">IFERROR(IF(AX119&lt;($AM$9-$AL$9)/($AN$9-$AL$9),$AL$9+SQRT(AX119*($AN$9-$AL$9)*($AM$9-$AL$9)),$AN$9-SQRT((1-AX119)*($AN$9-$AL$9)*($AN$9-$AM$9))),$AM$9)</f>
        <v>1.28030975109694</v>
      </c>
      <c r="AP119" s="17" t="n">
        <f aca="false">IFERROR(IF(AY119&lt;($AM$10-$AL$10)/($AN$10-$AL$10),$AL$10+SQRT(AY119*($AN$10-$AL$10)*($AM$10-$AL$10)),$AN$10-SQRT((1-AY119)*($AN$10-$AL$10)*($AN$10-$AM$10))),$AM$10)</f>
        <v>0.907712121128335</v>
      </c>
      <c r="AQ119" s="17" t="n">
        <f aca="false">IFERROR(IF(AZ119&lt;($AM$11-$AL$11)/($AN$11-$AL$11),$AL$11+SQRT(AZ119*($AN$11-$AL$11)*($AM$11-$AL$11)),$AN$11-SQRT((1-AZ119)*($AN$11-$AL$11)*($AN$11-$AM$11))),$AM$11)</f>
        <v>0.636424088082403</v>
      </c>
      <c r="AR119" s="17" t="n">
        <f aca="false">SUMPRODUCT((B24:B31&lt;=$B$6)*(C24:C31*AM119+D24:D31*AO119*$B$8*AQ119)/(1+AL119/100)^B24:B31)+C32*AM119*AP119/(1+AL119/100)^$B$6</f>
        <v>10424712.8166119</v>
      </c>
      <c r="AS119" s="17" t="n">
        <f aca="false">SUMPRODUCT((K24:K26&lt;=$B$6)*(L24:L26*AN119+M24:M26*AO119*$B$8*AQ119)/(1+AL119/100)^K24:K26)+L27*AN119*AP119/(1+AL119/100)^$B$6</f>
        <v>17080599.4911876</v>
      </c>
      <c r="AT119" s="17" t="n">
        <f aca="false">AS119-AR119</f>
        <v>6655886.67457571</v>
      </c>
      <c r="AU119" s="17" t="n">
        <f aca="true">RAND()</f>
        <v>0.925917368663728</v>
      </c>
      <c r="AV119" s="17" t="n">
        <f aca="true">RAND()</f>
        <v>0.027491081294767</v>
      </c>
      <c r="AW119" s="17" t="n">
        <f aca="true">RAND()</f>
        <v>0.873972302731869</v>
      </c>
      <c r="AX119" s="17" t="n">
        <f aca="true">RAND()</f>
        <v>0.65469729708923</v>
      </c>
      <c r="AY119" s="17" t="n">
        <f aca="true">RAND()</f>
        <v>0.664916694859865</v>
      </c>
      <c r="AZ119" s="17" t="n">
        <f aca="true">RAND()</f>
        <v>0.461963947110517</v>
      </c>
    </row>
    <row r="120" customFormat="false" ht="15" hidden="false" customHeight="false" outlineLevel="0" collapsed="false">
      <c r="A120" s="0" t="n">
        <v>26</v>
      </c>
      <c r="B120" s="0" t="n">
        <f aca="false">$B$7+A120</f>
        <v>2053</v>
      </c>
      <c r="C120" s="14" t="n">
        <f aca="false">IF(A120&gt;$B$6,0,SUMIF(B24:B31,A120,E24:E31)+IF(A120=$B$6,E32,0))</f>
        <v>0</v>
      </c>
      <c r="D120" s="14" t="n">
        <f aca="false">IF(A120&gt;$B$6,0,SUMIF(B24:B31,A120,F24:F31))</f>
        <v>0</v>
      </c>
      <c r="E120" s="14" t="n">
        <f aca="false">IF(A120&gt;$B$6,0,SUMIF(K24:K26,A120,N24:N26)+IF(A120=$B$6,N27,0))</f>
        <v>0</v>
      </c>
      <c r="F120" s="14" t="n">
        <f aca="false">IF(A120&gt;$B$6,0,SUMIF(K24:K26,A120,O24:O26))</f>
        <v>0</v>
      </c>
      <c r="G120" s="14" t="n">
        <f aca="false">G119+IF(A120&gt;$B$6,0,SUMIF(B24:B31,A120,G24:G31)+IF(A120=$B$6,G32,0))</f>
        <v>13633049.8110332</v>
      </c>
      <c r="H120" s="14" t="n">
        <f aca="false">H119+IF(A120&gt;$B$6,0,SUMIF(K24:K26,A120,P24:P26)+IF(A120=$B$6,P27,0))</f>
        <v>15719398.0170136</v>
      </c>
      <c r="I120" s="17" t="n">
        <f aca="false">IF(A120&gt;$B$6,0,SUMIF(B24:B31,A120,D24:D31)*$B$10)</f>
        <v>0</v>
      </c>
      <c r="J120" s="17" t="n">
        <f aca="false">IF(A120&gt;$B$6,0,SUMIF(K24:K26,A120,M24:M26)*$B$10)</f>
        <v>0</v>
      </c>
      <c r="M120" s="14" t="n">
        <f aca="false">C120+D120</f>
        <v>0</v>
      </c>
      <c r="N120" s="14" t="n">
        <f aca="false">E120+F120</f>
        <v>0</v>
      </c>
      <c r="AK120" s="0" t="n">
        <v>107</v>
      </c>
      <c r="AL120" s="17" t="n">
        <f aca="false">IFERROR(IF(AU120&lt;($AM$6-$AL$6)/($AN$6-$AL$6),$AL$6+SQRT(AU120*($AN$6-$AL$6)*($AM$6-$AL$6)),$AN$6-SQRT((1-AU120)*($AN$6-$AL$6)*($AN$6-$AM$6))),$AM$6)</f>
        <v>3.41564875624701</v>
      </c>
      <c r="AM120" s="17" t="n">
        <f aca="false">IFERROR(IF(AV120&lt;($AM$7-$AL$7)/($AN$7-$AL$7),$AL$7+SQRT(AV120*($AN$7-$AL$7)*($AM$7-$AL$7)),$AN$7-SQRT((1-AV120)*($AN$7-$AL$7)*($AN$7-$AM$7))),$AM$7)</f>
        <v>0.887546263355722</v>
      </c>
      <c r="AN120" s="17" t="n">
        <f aca="false">IFERROR(IF(AW120&lt;($AM$8-$AL$8)/($AN$8-$AL$8),$AL$8+SQRT(AW120*($AN$8-$AL$8)*($AM$8-$AL$8)),$AN$8-SQRT((1-AW120)*($AN$8-$AL$8)*($AN$8-$AM$8))),$AM$8)</f>
        <v>1.10235657936173</v>
      </c>
      <c r="AO120" s="17" t="n">
        <f aca="false">IFERROR(IF(AX120&lt;($AM$9-$AL$9)/($AN$9-$AL$9),$AL$9+SQRT(AX120*($AN$9-$AL$9)*($AM$9-$AL$9)),$AN$9-SQRT((1-AX120)*($AN$9-$AL$9)*($AN$9-$AM$9))),$AM$9)</f>
        <v>0.767005541323562</v>
      </c>
      <c r="AP120" s="17" t="n">
        <f aca="false">IFERROR(IF(AY120&lt;($AM$10-$AL$10)/($AN$10-$AL$10),$AL$10+SQRT(AY120*($AN$10-$AL$10)*($AM$10-$AL$10)),$AN$10-SQRT((1-AY120)*($AN$10-$AL$10)*($AN$10-$AM$10))),$AM$10)</f>
        <v>0.832825330977811</v>
      </c>
      <c r="AQ120" s="17" t="n">
        <f aca="false">IFERROR(IF(AZ120&lt;($AM$11-$AL$11)/($AN$11-$AL$11),$AL$11+SQRT(AZ120*($AN$11-$AL$11)*($AM$11-$AL$11)),$AN$11-SQRT((1-AZ120)*($AN$11-$AL$11)*($AN$11-$AM$11))),$AM$11)</f>
        <v>0.901588571589539</v>
      </c>
      <c r="AR120" s="17" t="n">
        <f aca="false">SUMPRODUCT((B24:B31&lt;=$B$6)*(C24:C31*AM120+D24:D31*AO120*$B$8*AQ120)/(1+AL120/100)^B24:B31)+C32*AM120*AP120/(1+AL120/100)^$B$6</f>
        <v>12022213.5899019</v>
      </c>
      <c r="AS120" s="17" t="n">
        <f aca="false">SUMPRODUCT((K24:K26&lt;=$B$6)*(L24:L26*AN120+M24:M26*AO120*$B$8*AQ120)/(1+AL120/100)^K24:K26)+L27*AN120*AP120/(1+AL120/100)^$B$6</f>
        <v>16294891.5628449</v>
      </c>
      <c r="AT120" s="17" t="n">
        <f aca="false">AS120-AR120</f>
        <v>4272677.97294296</v>
      </c>
      <c r="AU120" s="17" t="n">
        <f aca="true">RAND()</f>
        <v>0.35762130807032</v>
      </c>
      <c r="AV120" s="17" t="n">
        <f aca="true">RAND()</f>
        <v>0.0851594247505486</v>
      </c>
      <c r="AW120" s="17" t="n">
        <f aca="true">RAND()</f>
        <v>0.806234847486494</v>
      </c>
      <c r="AX120" s="17" t="n">
        <f aca="true">RAND()</f>
        <v>0.0950559454633174</v>
      </c>
      <c r="AY120" s="17" t="n">
        <f aca="true">RAND()</f>
        <v>0.443090803761957</v>
      </c>
      <c r="AZ120" s="17" t="n">
        <f aca="true">RAND()</f>
        <v>0.960470166360052</v>
      </c>
    </row>
    <row r="121" customFormat="false" ht="15" hidden="false" customHeight="false" outlineLevel="0" collapsed="false">
      <c r="A121" s="0" t="n">
        <v>27</v>
      </c>
      <c r="B121" s="0" t="n">
        <f aca="false">$B$7+A121</f>
        <v>2054</v>
      </c>
      <c r="C121" s="14" t="n">
        <f aca="false">IF(A121&gt;$B$6,0,SUMIF(B24:B31,A121,E24:E31)+IF(A121=$B$6,E32,0))</f>
        <v>0</v>
      </c>
      <c r="D121" s="14" t="n">
        <f aca="false">IF(A121&gt;$B$6,0,SUMIF(B24:B31,A121,F24:F31))</f>
        <v>0</v>
      </c>
      <c r="E121" s="14" t="n">
        <f aca="false">IF(A121&gt;$B$6,0,SUMIF(K24:K26,A121,N24:N26)+IF(A121=$B$6,N27,0))</f>
        <v>604639.4</v>
      </c>
      <c r="F121" s="14" t="n">
        <f aca="false">IF(A121&gt;$B$6,0,SUMIF(K24:K26,A121,O24:O26))</f>
        <v>86882.4</v>
      </c>
      <c r="G121" s="14" t="n">
        <f aca="false">G120+IF(A121&gt;$B$6,0,SUMIF(B24:B31,A121,G24:G31)+IF(A121=$B$6,G32,0))</f>
        <v>13633049.8110332</v>
      </c>
      <c r="H121" s="14" t="n">
        <f aca="false">H120+IF(A121&gt;$B$6,0,SUMIF(K24:K26,A121,P24:P26)+IF(A121=$B$6,P27,0))</f>
        <v>16030713.5631969</v>
      </c>
      <c r="I121" s="17" t="n">
        <f aca="false">IF(A121&gt;$B$6,0,SUMIF(B24:B31,A121,D24:D31)*$B$10)</f>
        <v>0</v>
      </c>
      <c r="J121" s="17" t="n">
        <f aca="false">IF(A121&gt;$B$6,0,SUMIF(K24:K26,A121,M24:M26)*$B$10)</f>
        <v>20</v>
      </c>
      <c r="M121" s="14" t="n">
        <f aca="false">C121+D121</f>
        <v>0</v>
      </c>
      <c r="N121" s="14" t="n">
        <f aca="false">E121+F121</f>
        <v>691521.8</v>
      </c>
      <c r="AK121" s="0" t="n">
        <v>108</v>
      </c>
      <c r="AL121" s="17" t="n">
        <f aca="false">IFERROR(IF(AU121&lt;($AM$6-$AL$6)/($AN$6-$AL$6),$AL$6+SQRT(AU121*($AN$6-$AL$6)*($AM$6-$AL$6)),$AN$6-SQRT((1-AU121)*($AN$6-$AL$6)*($AN$6-$AM$6))),$AM$6)</f>
        <v>5.176083137781</v>
      </c>
      <c r="AM121" s="17" t="n">
        <f aca="false">IFERROR(IF(AV121&lt;($AM$7-$AL$7)/($AN$7-$AL$7),$AL$7+SQRT(AV121*($AN$7-$AL$7)*($AM$7-$AL$7)),$AN$7-SQRT((1-AV121)*($AN$7-$AL$7)*($AN$7-$AM$7))),$AM$7)</f>
        <v>1.04885071748885</v>
      </c>
      <c r="AN121" s="17" t="n">
        <f aca="false">IFERROR(IF(AW121&lt;($AM$8-$AL$8)/($AN$8-$AL$8),$AL$8+SQRT(AW121*($AN$8-$AL$8)*($AM$8-$AL$8)),$AN$8-SQRT((1-AW121)*($AN$8-$AL$8)*($AN$8-$AM$8))),$AM$8)</f>
        <v>1.01197362281495</v>
      </c>
      <c r="AO121" s="17" t="n">
        <f aca="false">IFERROR(IF(AX121&lt;($AM$9-$AL$9)/($AN$9-$AL$9),$AL$9+SQRT(AX121*($AN$9-$AL$9)*($AM$9-$AL$9)),$AN$9-SQRT((1-AX121)*($AN$9-$AL$9)*($AN$9-$AM$9))),$AM$9)</f>
        <v>1.50159822775423</v>
      </c>
      <c r="AP121" s="17" t="n">
        <f aca="false">IFERROR(IF(AY121&lt;($AM$10-$AL$10)/($AN$10-$AL$10),$AL$10+SQRT(AY121*($AN$10-$AL$10)*($AM$10-$AL$10)),$AN$10-SQRT((1-AY121)*($AN$10-$AL$10)*($AN$10-$AM$10))),$AM$10)</f>
        <v>0.576154359601573</v>
      </c>
      <c r="AQ121" s="17" t="n">
        <f aca="false">IFERROR(IF(AZ121&lt;($AM$11-$AL$11)/($AN$11-$AL$11),$AL$11+SQRT(AZ121*($AN$11-$AL$11)*($AM$11-$AL$11)),$AN$11-SQRT((1-AZ121)*($AN$11-$AL$11)*($AN$11-$AM$11))),$AM$11)</f>
        <v>0.612075500504877</v>
      </c>
      <c r="AR121" s="17" t="n">
        <f aca="false">SUMPRODUCT((B24:B31&lt;=$B$6)*(C24:C31*AM121+D24:D31*AO121*$B$8*AQ121)/(1+AL121/100)^B24:B31)+C32*AM121*AP121/(1+AL121/100)^$B$6</f>
        <v>13181721.7766847</v>
      </c>
      <c r="AS121" s="17" t="n">
        <f aca="false">SUMPRODUCT((K24:K26&lt;=$B$6)*(L24:L26*AN121+M24:M26*AO121*$B$8*AQ121)/(1+AL121/100)^K24:K26)+L27*AN121*AP121/(1+AL121/100)^$B$6</f>
        <v>15496721.2981773</v>
      </c>
      <c r="AT121" s="17" t="n">
        <f aca="false">AS121-AR121</f>
        <v>2314999.52149268</v>
      </c>
      <c r="AU121" s="17" t="n">
        <f aca="true">RAND()</f>
        <v>0.83366636398566</v>
      </c>
      <c r="AV121" s="17" t="n">
        <f aca="true">RAND()</f>
        <v>0.640346365735559</v>
      </c>
      <c r="AW121" s="17" t="n">
        <f aca="true">RAND()</f>
        <v>0.496386166792552</v>
      </c>
      <c r="AX121" s="17" t="n">
        <f aca="true">RAND()</f>
        <v>0.834397115614848</v>
      </c>
      <c r="AY121" s="17" t="n">
        <f aca="true">RAND()</f>
        <v>0.0231979459453026</v>
      </c>
      <c r="AZ121" s="17" t="n">
        <f aca="true">RAND()</f>
        <v>0.397514767409672</v>
      </c>
    </row>
    <row r="122" customFormat="false" ht="15" hidden="false" customHeight="false" outlineLevel="0" collapsed="false">
      <c r="A122" s="0" t="n">
        <v>28</v>
      </c>
      <c r="B122" s="0" t="n">
        <f aca="false">$B$7+A122</f>
        <v>2055</v>
      </c>
      <c r="C122" s="14" t="n">
        <f aca="false">IF(A122&gt;$B$6,0,SUMIF(B24:B31,A122,E24:E31)+IF(A122=$B$6,E32,0))</f>
        <v>847814.9</v>
      </c>
      <c r="D122" s="14" t="n">
        <f aca="false">IF(A122&gt;$B$6,0,SUMIF(B24:B31,A122,F24:F31))</f>
        <v>43441.2</v>
      </c>
      <c r="E122" s="14" t="n">
        <f aca="false">IF(A122&gt;$B$6,0,SUMIF(K24:K26,A122,N24:N26)+IF(A122=$B$6,N27,0))</f>
        <v>0</v>
      </c>
      <c r="F122" s="14" t="n">
        <f aca="false">IF(A122&gt;$B$6,0,SUMIF(K24:K26,A122,O24:O26))</f>
        <v>0</v>
      </c>
      <c r="G122" s="14" t="n">
        <f aca="false">G121+IF(A122&gt;$B$6,0,SUMIF(B24:B31,A122,G24:G31)+IF(A122=$B$6,G32,0))</f>
        <v>14022597.1334645</v>
      </c>
      <c r="H122" s="14" t="n">
        <f aca="false">H121+IF(A122&gt;$B$6,0,SUMIF(K24:K26,A122,P24:P26)+IF(A122=$B$6,P27,0))</f>
        <v>16030713.5631969</v>
      </c>
      <c r="I122" s="17" t="n">
        <f aca="false">IF(A122&gt;$B$6,0,SUMIF(B24:B31,A122,D24:D31)*$B$10)</f>
        <v>10</v>
      </c>
      <c r="J122" s="17" t="n">
        <f aca="false">IF(A122&gt;$B$6,0,SUMIF(K24:K26,A122,M24:M26)*$B$10)</f>
        <v>0</v>
      </c>
      <c r="M122" s="14" t="n">
        <f aca="false">C122+D122</f>
        <v>891256.1</v>
      </c>
      <c r="N122" s="14" t="n">
        <f aca="false">E122+F122</f>
        <v>0</v>
      </c>
      <c r="AK122" s="0" t="n">
        <v>109</v>
      </c>
      <c r="AL122" s="17" t="n">
        <f aca="false">IFERROR(IF(AU122&lt;($AM$6-$AL$6)/($AN$6-$AL$6),$AL$6+SQRT(AU122*($AN$6-$AL$6)*($AM$6-$AL$6)),$AN$6-SQRT((1-AU122)*($AN$6-$AL$6)*($AN$6-$AM$6))),$AM$6)</f>
        <v>4.31625213433942</v>
      </c>
      <c r="AM122" s="17" t="n">
        <f aca="false">IFERROR(IF(AV122&lt;($AM$7-$AL$7)/($AN$7-$AL$7),$AL$7+SQRT(AV122*($AN$7-$AL$7)*($AM$7-$AL$7)),$AN$7-SQRT((1-AV122)*($AN$7-$AL$7)*($AN$7-$AM$7))),$AM$7)</f>
        <v>1.01283472358045</v>
      </c>
      <c r="AN122" s="17" t="n">
        <f aca="false">IFERROR(IF(AW122&lt;($AM$8-$AL$8)/($AN$8-$AL$8),$AL$8+SQRT(AW122*($AN$8-$AL$8)*($AM$8-$AL$8)),$AN$8-SQRT((1-AW122)*($AN$8-$AL$8)*($AN$8-$AM$8))),$AM$8)</f>
        <v>1.09048557175204</v>
      </c>
      <c r="AO122" s="17" t="n">
        <f aca="false">IFERROR(IF(AX122&lt;($AM$9-$AL$9)/($AN$9-$AL$9),$AL$9+SQRT(AX122*($AN$9-$AL$9)*($AM$9-$AL$9)),$AN$9-SQRT((1-AX122)*($AN$9-$AL$9)*($AN$9-$AM$9))),$AM$9)</f>
        <v>1.78504827767647</v>
      </c>
      <c r="AP122" s="17" t="n">
        <f aca="false">IFERROR(IF(AY122&lt;($AM$10-$AL$10)/($AN$10-$AL$10),$AL$10+SQRT(AY122*($AN$10-$AL$10)*($AM$10-$AL$10)),$AN$10-SQRT((1-AY122)*($AN$10-$AL$10)*($AN$10-$AM$10))),$AM$10)</f>
        <v>0.817935324122658</v>
      </c>
      <c r="AQ122" s="17" t="n">
        <f aca="false">IFERROR(IF(AZ122&lt;($AM$11-$AL$11)/($AN$11-$AL$11),$AL$11+SQRT(AZ122*($AN$11-$AL$11)*($AM$11-$AL$11)),$AN$11-SQRT((1-AZ122)*($AN$11-$AL$11)*($AN$11-$AM$11))),$AM$11)</f>
        <v>0.657194853538432</v>
      </c>
      <c r="AR122" s="17" t="n">
        <f aca="false">SUMPRODUCT((B24:B31&lt;=$B$6)*(C24:C31*AM122+D24:D31*AO122*$B$8*AQ122)/(1+AL122/100)^B24:B31)+C32*AM122*AP122/(1+AL122/100)^$B$6</f>
        <v>13217895.421609</v>
      </c>
      <c r="AS122" s="17" t="n">
        <f aca="false">SUMPRODUCT((K24:K26&lt;=$B$6)*(L24:L26*AN122+M24:M26*AO122*$B$8*AQ122)/(1+AL122/100)^K24:K26)+L27*AN122*AP122/(1+AL122/100)^$B$6</f>
        <v>16353301.204151</v>
      </c>
      <c r="AT122" s="17" t="n">
        <f aca="false">AS122-AR122</f>
        <v>3135405.78254205</v>
      </c>
      <c r="AU122" s="17" t="n">
        <f aca="true">RAND()</f>
        <v>0.639874869678114</v>
      </c>
      <c r="AV122" s="17" t="n">
        <f aca="true">RAND()</f>
        <v>0.500023392540769</v>
      </c>
      <c r="AW122" s="17" t="n">
        <f aca="true">RAND()</f>
        <v>0.773823530495347</v>
      </c>
      <c r="AX122" s="17" t="n">
        <f aca="true">RAND()</f>
        <v>0.969197171380098</v>
      </c>
      <c r="AY122" s="17" t="n">
        <f aca="true">RAND()</f>
        <v>0.404331481299917</v>
      </c>
      <c r="AZ122" s="17" t="n">
        <f aca="true">RAND()</f>
        <v>0.520345434936585</v>
      </c>
    </row>
    <row r="123" customFormat="false" ht="15" hidden="false" customHeight="false" outlineLevel="0" collapsed="false">
      <c r="A123" s="0" t="n">
        <v>29</v>
      </c>
      <c r="B123" s="0" t="n">
        <f aca="false">$B$7+A123</f>
        <v>2056</v>
      </c>
      <c r="C123" s="14" t="n">
        <f aca="false">IF(A123&gt;$B$6,0,SUMIF(B24:B31,A123,E24:E31)+IF(A123=$B$6,E32,0))</f>
        <v>0</v>
      </c>
      <c r="D123" s="14" t="n">
        <f aca="false">IF(A123&gt;$B$6,0,SUMIF(B24:B31,A123,F24:F31))</f>
        <v>0</v>
      </c>
      <c r="E123" s="14" t="n">
        <f aca="false">IF(A123&gt;$B$6,0,SUMIF(K24:K26,A123,N24:N26)+IF(A123=$B$6,N27,0))</f>
        <v>0</v>
      </c>
      <c r="F123" s="14" t="n">
        <f aca="false">IF(A123&gt;$B$6,0,SUMIF(K24:K26,A123,O24:O26))</f>
        <v>0</v>
      </c>
      <c r="G123" s="14" t="n">
        <f aca="false">G122+IF(A123&gt;$B$6,0,SUMIF(B24:B31,A123,G24:G31)+IF(A123=$B$6,G32,0))</f>
        <v>14022597.1334645</v>
      </c>
      <c r="H123" s="14" t="n">
        <f aca="false">H122+IF(A123&gt;$B$6,0,SUMIF(K24:K26,A123,P24:P26)+IF(A123=$B$6,P27,0))</f>
        <v>16030713.5631969</v>
      </c>
      <c r="I123" s="17" t="n">
        <f aca="false">IF(A123&gt;$B$6,0,SUMIF(B24:B31,A123,D24:D31)*$B$10)</f>
        <v>0</v>
      </c>
      <c r="J123" s="17" t="n">
        <f aca="false">IF(A123&gt;$B$6,0,SUMIF(K24:K26,A123,M24:M26)*$B$10)</f>
        <v>0</v>
      </c>
      <c r="M123" s="14" t="n">
        <f aca="false">C123+D123</f>
        <v>0</v>
      </c>
      <c r="N123" s="14" t="n">
        <f aca="false">E123+F123</f>
        <v>0</v>
      </c>
      <c r="AK123" s="0" t="n">
        <v>110</v>
      </c>
      <c r="AL123" s="17" t="n">
        <f aca="false">IFERROR(IF(AU123&lt;($AM$6-$AL$6)/($AN$6-$AL$6),$AL$6+SQRT(AU123*($AN$6-$AL$6)*($AM$6-$AL$6)),$AN$6-SQRT((1-AU123)*($AN$6-$AL$6)*($AN$6-$AM$6))),$AM$6)</f>
        <v>4.92499739542417</v>
      </c>
      <c r="AM123" s="17" t="n">
        <f aca="false">IFERROR(IF(AV123&lt;($AM$7-$AL$7)/($AN$7-$AL$7),$AL$7+SQRT(AV123*($AN$7-$AL$7)*($AM$7-$AL$7)),$AN$7-SQRT((1-AV123)*($AN$7-$AL$7)*($AN$7-$AM$7))),$AM$7)</f>
        <v>1.15187180835267</v>
      </c>
      <c r="AN123" s="17" t="n">
        <f aca="false">IFERROR(IF(AW123&lt;($AM$8-$AL$8)/($AN$8-$AL$8),$AL$8+SQRT(AW123*($AN$8-$AL$8)*($AM$8-$AL$8)),$AN$8-SQRT((1-AW123)*($AN$8-$AL$8)*($AN$8-$AM$8))),$AM$8)</f>
        <v>0.913857400092337</v>
      </c>
      <c r="AO123" s="17" t="n">
        <f aca="false">IFERROR(IF(AX123&lt;($AM$9-$AL$9)/($AN$9-$AL$9),$AL$9+SQRT(AX123*($AN$9-$AL$9)*($AM$9-$AL$9)),$AN$9-SQRT((1-AX123)*($AN$9-$AL$9)*($AN$9-$AM$9))),$AM$9)</f>
        <v>1.41921734730641</v>
      </c>
      <c r="AP123" s="17" t="n">
        <f aca="false">IFERROR(IF(AY123&lt;($AM$10-$AL$10)/($AN$10-$AL$10),$AL$10+SQRT(AY123*($AN$10-$AL$10)*($AM$10-$AL$10)),$AN$10-SQRT((1-AY123)*($AN$10-$AL$10)*($AN$10-$AM$10))),$AM$10)</f>
        <v>0.942653140581067</v>
      </c>
      <c r="AQ123" s="17" t="n">
        <f aca="false">IFERROR(IF(AZ123&lt;($AM$11-$AL$11)/($AN$11-$AL$11),$AL$11+SQRT(AZ123*($AN$11-$AL$11)*($AM$11-$AL$11)),$AN$11-SQRT((1-AZ123)*($AN$11-$AL$11)*($AN$11-$AM$11))),$AM$11)</f>
        <v>0.56905571806489</v>
      </c>
      <c r="AR123" s="17" t="n">
        <f aca="false">SUMPRODUCT((B24:B31&lt;=$B$6)*(C24:C31*AM123+D24:D31*AO123*$B$8*AQ123)/(1+AL123/100)^B24:B31)+C32*AM123*AP123/(1+AL123/100)^$B$6</f>
        <v>14551833.9432972</v>
      </c>
      <c r="AS123" s="17" t="n">
        <f aca="false">SUMPRODUCT((K24:K26&lt;=$B$6)*(L24:L26*AN123+M24:M26*AO123*$B$8*AQ123)/(1+AL123/100)^K24:K26)+L27*AN123*AP123/(1+AL123/100)^$B$6</f>
        <v>13672707.9591136</v>
      </c>
      <c r="AT123" s="17" t="n">
        <f aca="false">AS123-AR123</f>
        <v>-879125.98418352</v>
      </c>
      <c r="AU123" s="17" t="n">
        <f aca="true">RAND()</f>
        <v>0.784718209550177</v>
      </c>
      <c r="AV123" s="17" t="n">
        <f aca="true">RAND()</f>
        <v>0.914407626702435</v>
      </c>
      <c r="AW123" s="17" t="n">
        <f aca="true">RAND()</f>
        <v>0.144038972842072</v>
      </c>
      <c r="AX123" s="17" t="n">
        <f aca="true">RAND()</f>
        <v>0.775127673553465</v>
      </c>
      <c r="AY123" s="17" t="n">
        <f aca="true">RAND()</f>
        <v>0.783767211465129</v>
      </c>
      <c r="AZ123" s="17" t="n">
        <f aca="true">RAND()</f>
        <v>0.295473385401688</v>
      </c>
    </row>
    <row r="124" customFormat="false" ht="15" hidden="false" customHeight="false" outlineLevel="0" collapsed="false">
      <c r="A124" s="0" t="n">
        <v>30</v>
      </c>
      <c r="B124" s="0" t="n">
        <f aca="false">$B$7+A124</f>
        <v>2057</v>
      </c>
      <c r="C124" s="14" t="n">
        <f aca="false">IF(A124&gt;$B$6,0,SUMIF(B24:B31,A124,E24:E31)+IF(A124=$B$6,E32,0))</f>
        <v>-408763.27</v>
      </c>
      <c r="D124" s="14" t="n">
        <f aca="false">IF(A124&gt;$B$6,0,SUMIF(B24:B31,A124,F24:F31))</f>
        <v>0</v>
      </c>
      <c r="E124" s="14" t="n">
        <f aca="false">IF(A124&gt;$B$6,0,SUMIF(K24:K26,A124,N24:N26)+IF(A124=$B$6,N27,0))</f>
        <v>-3861349.5625</v>
      </c>
      <c r="F124" s="14" t="n">
        <f aca="false">IF(A124&gt;$B$6,0,SUMIF(K24:K26,A124,O24:O26))</f>
        <v>0</v>
      </c>
      <c r="G124" s="14" t="n">
        <f aca="false">G123+IF(A124&gt;$B$6,0,SUMIF(B24:B31,A124,G24:G31)+IF(A124=$B$6,G32,0))</f>
        <v>13854192.0784481</v>
      </c>
      <c r="H124" s="14" t="n">
        <f aca="false">H123+IF(A124&gt;$B$6,0,SUMIF(K24:K26,A124,P24:P26)+IF(A124=$B$6,P27,0))</f>
        <v>14439888.6695843</v>
      </c>
      <c r="I124" s="17" t="n">
        <f aca="false">IF(A124&gt;$B$6,0,SUMIF(B24:B31,A124,D24:D31)*$B$10)</f>
        <v>0</v>
      </c>
      <c r="J124" s="17" t="n">
        <f aca="false">IF(A124&gt;$B$6,0,SUMIF(K24:K26,A124,M24:M26)*$B$10)</f>
        <v>0</v>
      </c>
      <c r="M124" s="14" t="n">
        <f aca="false">C124+D124</f>
        <v>-408763.27</v>
      </c>
      <c r="N124" s="14" t="n">
        <f aca="false">E124+F124</f>
        <v>-3861349.5625</v>
      </c>
      <c r="AK124" s="0" t="n">
        <v>111</v>
      </c>
      <c r="AL124" s="17" t="n">
        <f aca="false">IFERROR(IF(AU124&lt;($AM$6-$AL$6)/($AN$6-$AL$6),$AL$6+SQRT(AU124*($AN$6-$AL$6)*($AM$6-$AL$6)),$AN$6-SQRT((1-AU124)*($AN$6-$AL$6)*($AN$6-$AM$6))),$AM$6)</f>
        <v>2.7809588078574</v>
      </c>
      <c r="AM124" s="17" t="n">
        <f aca="false">IFERROR(IF(AV124&lt;($AM$7-$AL$7)/($AN$7-$AL$7),$AL$7+SQRT(AV124*($AN$7-$AL$7)*($AM$7-$AL$7)),$AN$7-SQRT((1-AV124)*($AN$7-$AL$7)*($AN$7-$AM$7))),$AM$7)</f>
        <v>0.963949833051468</v>
      </c>
      <c r="AN124" s="17" t="n">
        <f aca="false">IFERROR(IF(AW124&lt;($AM$8-$AL$8)/($AN$8-$AL$8),$AL$8+SQRT(AW124*($AN$8-$AL$8)*($AM$8-$AL$8)),$AN$8-SQRT((1-AW124)*($AN$8-$AL$8)*($AN$8-$AM$8))),$AM$8)</f>
        <v>0.930450426734725</v>
      </c>
      <c r="AO124" s="17" t="n">
        <f aca="false">IFERROR(IF(AX124&lt;($AM$9-$AL$9)/($AN$9-$AL$9),$AL$9+SQRT(AX124*($AN$9-$AL$9)*($AM$9-$AL$9)),$AN$9-SQRT((1-AX124)*($AN$9-$AL$9)*($AN$9-$AM$9))),$AM$9)</f>
        <v>0.70494557863573</v>
      </c>
      <c r="AP124" s="17" t="n">
        <f aca="false">IFERROR(IF(AY124&lt;($AM$10-$AL$10)/($AN$10-$AL$10),$AL$10+SQRT(AY124*($AN$10-$AL$10)*($AM$10-$AL$10)),$AN$10-SQRT((1-AY124)*($AN$10-$AL$10)*($AN$10-$AM$10))),$AM$10)</f>
        <v>0.70346106734976</v>
      </c>
      <c r="AQ124" s="17" t="n">
        <f aca="false">IFERROR(IF(AZ124&lt;($AM$11-$AL$11)/($AN$11-$AL$11),$AL$11+SQRT(AZ124*($AN$11-$AL$11)*($AM$11-$AL$11)),$AN$11-SQRT((1-AZ124)*($AN$11-$AL$11)*($AN$11-$AM$11))),$AM$11)</f>
        <v>0.645393617489728</v>
      </c>
      <c r="AR124" s="17" t="n">
        <f aca="false">SUMPRODUCT((B24:B31&lt;=$B$6)*(C24:C31*AM124+D24:D31*AO124*$B$8*AQ124)/(1+AL124/100)^B24:B31)+C32*AM124*AP124/(1+AL124/100)^$B$6</f>
        <v>13456830.479246</v>
      </c>
      <c r="AS124" s="17" t="n">
        <f aca="false">SUMPRODUCT((K24:K26&lt;=$B$6)*(L24:L26*AN124+M24:M26*AO124*$B$8*AQ124)/(1+AL124/100)^K24:K26)+L27*AN124*AP124/(1+AL124/100)^$B$6</f>
        <v>13800332.8095855</v>
      </c>
      <c r="AT124" s="17" t="n">
        <f aca="false">AS124-AR124</f>
        <v>343502.330339488</v>
      </c>
      <c r="AU124" s="17" t="n">
        <f aca="true">RAND()</f>
        <v>0.121979331914009</v>
      </c>
      <c r="AV124" s="17" t="n">
        <f aca="true">RAND()</f>
        <v>0.298661641751156</v>
      </c>
      <c r="AW124" s="17" t="n">
        <f aca="true">RAND()</f>
        <v>0.189081264836355</v>
      </c>
      <c r="AX124" s="17" t="n">
        <f aca="true">RAND()</f>
        <v>0.0560035869364454</v>
      </c>
      <c r="AY124" s="17" t="n">
        <f aca="true">RAND()</f>
        <v>0.165585623708414</v>
      </c>
      <c r="AZ124" s="17" t="n">
        <f aca="true">RAND()</f>
        <v>0.486925514296493</v>
      </c>
    </row>
    <row r="125" customFormat="false" ht="15" hidden="false" customHeight="false" outlineLevel="0" collapsed="false">
      <c r="A125" s="7" t="s">
        <v>146</v>
      </c>
      <c r="B125" s="0" t="str">
        <f aca="false">IFERROR(INDEX($B$95:$B$124,MATCH(TRUE(),INDEX(SIGN($H$95:$H$124-$G$95:$G$124)&lt;&gt;SIGN($H$94-$G$94),0),0)),"no crossover")</f>
        <v>no crossover</v>
      </c>
      <c r="AK125" s="0" t="n">
        <v>112</v>
      </c>
      <c r="AL125" s="17" t="n">
        <f aca="false">IFERROR(IF(AU125&lt;($AM$6-$AL$6)/($AN$6-$AL$6),$AL$6+SQRT(AU125*($AN$6-$AL$6)*($AM$6-$AL$6)),$AN$6-SQRT((1-AU125)*($AN$6-$AL$6)*($AN$6-$AM$6))),$AM$6)</f>
        <v>6.49327050829549</v>
      </c>
      <c r="AM125" s="17" t="n">
        <f aca="false">IFERROR(IF(AV125&lt;($AM$7-$AL$7)/($AN$7-$AL$7),$AL$7+SQRT(AV125*($AN$7-$AL$7)*($AM$7-$AL$7)),$AN$7-SQRT((1-AV125)*($AN$7-$AL$7)*($AN$7-$AM$7))),$AM$7)</f>
        <v>1.16570792104639</v>
      </c>
      <c r="AN125" s="17" t="n">
        <f aca="false">IFERROR(IF(AW125&lt;($AM$8-$AL$8)/($AN$8-$AL$8),$AL$8+SQRT(AW125*($AN$8-$AL$8)*($AM$8-$AL$8)),$AN$8-SQRT((1-AW125)*($AN$8-$AL$8)*($AN$8-$AM$8))),$AM$8)</f>
        <v>0.869075410123335</v>
      </c>
      <c r="AO125" s="17" t="n">
        <f aca="false">IFERROR(IF(AX125&lt;($AM$9-$AL$9)/($AN$9-$AL$9),$AL$9+SQRT(AX125*($AN$9-$AL$9)*($AM$9-$AL$9)),$AN$9-SQRT((1-AX125)*($AN$9-$AL$9)*($AN$9-$AM$9))),$AM$9)</f>
        <v>1.62571227032057</v>
      </c>
      <c r="AP125" s="17" t="n">
        <f aca="false">IFERROR(IF(AY125&lt;($AM$10-$AL$10)/($AN$10-$AL$10),$AL$10+SQRT(AY125*($AN$10-$AL$10)*($AM$10-$AL$10)),$AN$10-SQRT((1-AY125)*($AN$10-$AL$10)*($AN$10-$AM$10))),$AM$10)</f>
        <v>0.88482925350534</v>
      </c>
      <c r="AQ125" s="17" t="n">
        <f aca="false">IFERROR(IF(AZ125&lt;($AM$11-$AL$11)/($AN$11-$AL$11),$AL$11+SQRT(AZ125*($AN$11-$AL$11)*($AM$11-$AL$11)),$AN$11-SQRT((1-AZ125)*($AN$11-$AL$11)*($AN$11-$AM$11))),$AM$11)</f>
        <v>0.524903749389051</v>
      </c>
      <c r="AR125" s="17" t="n">
        <f aca="false">SUMPRODUCT((B24:B31&lt;=$B$6)*(C24:C31*AM125+D24:D31*AO125*$B$8*AQ125)/(1+AL125/100)^B24:B31)+C32*AM125*AP125/(1+AL125/100)^$B$6</f>
        <v>13926495.9218396</v>
      </c>
      <c r="AS125" s="17" t="n">
        <f aca="false">SUMPRODUCT((K24:K26&lt;=$B$6)*(L24:L26*AN125+M24:M26*AO125*$B$8*AQ125)/(1+AL125/100)^K24:K26)+L27*AN125*AP125/(1+AL125/100)^$B$6</f>
        <v>13209265.3245709</v>
      </c>
      <c r="AT125" s="17" t="n">
        <f aca="false">AS125-AR125</f>
        <v>-717230.597268723</v>
      </c>
      <c r="AU125" s="17" t="n">
        <f aca="true">RAND()</f>
        <v>0.987161261111844</v>
      </c>
      <c r="AV125" s="17" t="n">
        <f aca="true">RAND()</f>
        <v>0.936843070450474</v>
      </c>
      <c r="AW125" s="17" t="n">
        <f aca="true">RAND()</f>
        <v>0.0530156920411879</v>
      </c>
      <c r="AX125" s="17" t="n">
        <f aca="true">RAND()</f>
        <v>0.906605796940945</v>
      </c>
      <c r="AY125" s="17" t="n">
        <f aca="true">RAND()</f>
        <v>0.59237421741391</v>
      </c>
      <c r="AZ125" s="17" t="n">
        <f aca="true">RAND()</f>
        <v>0.206455904037767</v>
      </c>
    </row>
    <row r="126" customFormat="false" ht="15" hidden="false" customHeight="false" outlineLevel="0" collapsed="false">
      <c r="AK126" s="0" t="n">
        <v>113</v>
      </c>
      <c r="AL126" s="0" t="n">
        <f aca="false">IFERROR(IF(AU126&lt;($AM$6-$AL$6)/($AN$6-$AL$6),$AL$6+SQRT(AU126*($AN$6-$AL$6)*($AM$6-$AL$6)),$AN$6-SQRT((1-AU126)*($AN$6-$AL$6)*($AN$6-$AM$6))),$AM$6)</f>
        <v>4.0073881961372</v>
      </c>
      <c r="AM126" s="0" t="n">
        <f aca="false">IFERROR(IF(AV126&lt;($AM$7-$AL$7)/($AN$7-$AL$7),$AL$7+SQRT(AV126*($AN$7-$AL$7)*($AM$7-$AL$7)),$AN$7-SQRT((1-AV126)*($AN$7-$AL$7)*($AN$7-$AM$7))),$AM$7)</f>
        <v>1.08998880061018</v>
      </c>
      <c r="AN126" s="0" t="n">
        <f aca="false">IFERROR(IF(AW126&lt;($AM$8-$AL$8)/($AN$8-$AL$8),$AL$8+SQRT(AW126*($AN$8-$AL$8)*($AM$8-$AL$8)),$AN$8-SQRT((1-AW126)*($AN$8-$AL$8)*($AN$8-$AM$8))),$AM$8)</f>
        <v>1.05051087412091</v>
      </c>
      <c r="AO126" s="0" t="n">
        <f aca="false">IFERROR(IF(AX126&lt;($AM$9-$AL$9)/($AN$9-$AL$9),$AL$9+SQRT(AX126*($AN$9-$AL$9)*($AM$9-$AL$9)),$AN$9-SQRT((1-AX126)*($AN$9-$AL$9)*($AN$9-$AM$9))),$AM$9)</f>
        <v>1.16992453740547</v>
      </c>
      <c r="AP126" s="0" t="n">
        <f aca="false">IFERROR(IF(AY126&lt;($AM$10-$AL$10)/($AN$10-$AL$10),$AL$10+SQRT(AY126*($AN$10-$AL$10)*($AM$10-$AL$10)),$AN$10-SQRT((1-AY126)*($AN$10-$AL$10)*($AN$10-$AM$10))),$AM$10)</f>
        <v>0.796995359260898</v>
      </c>
      <c r="AQ126" s="0" t="n">
        <f aca="false">IFERROR(IF(AZ126&lt;($AM$11-$AL$11)/($AN$11-$AL$11),$AL$11+SQRT(AZ126*($AN$11-$AL$11)*($AM$11-$AL$11)),$AN$11-SQRT((1-AZ126)*($AN$11-$AL$11)*($AN$11-$AM$11))),$AM$11)</f>
        <v>0.732721194222191</v>
      </c>
      <c r="AR126" s="0" t="n">
        <f aca="false">SUMPRODUCT((B24:B31&lt;=$B$6)*(C24:C31*AM126+D24:D31*AO126*$B$8*AQ126)/(1+AL126/100)^B24:B31)+C32*AM126*AP126/(1+AL126/100)^$B$6</f>
        <v>14358060.0429168</v>
      </c>
      <c r="AS126" s="0" t="n">
        <f aca="false">SUMPRODUCT((K24:K26&lt;=$B$6)*(L24:L26*AN126+M24:M26*AO126*$B$8*AQ126)/(1+AL126/100)^K24:K26)+L27*AN126*AP126/(1+AL126/100)^$B$6</f>
        <v>15711424.3341697</v>
      </c>
      <c r="AT126" s="0" t="n">
        <f aca="false">AS126-AR126</f>
        <v>1353364.29125291</v>
      </c>
      <c r="AU126" s="0" t="n">
        <f aca="true">RAND()</f>
        <v>0.552213729569053</v>
      </c>
      <c r="AV126" s="0" t="n">
        <f aca="true">RAND()</f>
        <v>0.77241258728739</v>
      </c>
      <c r="AW126" s="0" t="n">
        <f aca="true">RAND()</f>
        <v>0.646258565831063</v>
      </c>
      <c r="AX126" s="0" t="n">
        <f aca="true">RAND()</f>
        <v>0.540649817598985</v>
      </c>
      <c r="AY126" s="0" t="n">
        <f aca="true">RAND()</f>
        <v>0.352824973690038</v>
      </c>
      <c r="AZ126" s="0" t="n">
        <f aca="true">RAND()</f>
        <v>0.708416489722401</v>
      </c>
    </row>
    <row r="127" customFormat="false" ht="15" hidden="false" customHeight="false" outlineLevel="0" collapsed="false">
      <c r="AK127" s="0" t="n">
        <v>114</v>
      </c>
      <c r="AL127" s="0" t="n">
        <f aca="false">IFERROR(IF(AU127&lt;($AM$6-$AL$6)/($AN$6-$AL$6),$AL$6+SQRT(AU127*($AN$6-$AL$6)*($AM$6-$AL$6)),$AN$6-SQRT((1-AU127)*($AN$6-$AL$6)*($AN$6-$AM$6))),$AM$6)</f>
        <v>2.25871282694646</v>
      </c>
      <c r="AM127" s="0" t="n">
        <f aca="false">IFERROR(IF(AV127&lt;($AM$7-$AL$7)/($AN$7-$AL$7),$AL$7+SQRT(AV127*($AN$7-$AL$7)*($AM$7-$AL$7)),$AN$7-SQRT((1-AV127)*($AN$7-$AL$7)*($AN$7-$AM$7))),$AM$7)</f>
        <v>1.11460236335442</v>
      </c>
      <c r="AN127" s="0" t="n">
        <f aca="false">IFERROR(IF(AW127&lt;($AM$8-$AL$8)/($AN$8-$AL$8),$AL$8+SQRT(AW127*($AN$8-$AL$8)*($AM$8-$AL$8)),$AN$8-SQRT((1-AW127)*($AN$8-$AL$8)*($AN$8-$AM$8))),$AM$8)</f>
        <v>1.01925037893648</v>
      </c>
      <c r="AO127" s="0" t="n">
        <f aca="false">IFERROR(IF(AX127&lt;($AM$9-$AL$9)/($AN$9-$AL$9),$AL$9+SQRT(AX127*($AN$9-$AL$9)*($AM$9-$AL$9)),$AN$9-SQRT((1-AX127)*($AN$9-$AL$9)*($AN$9-$AM$9))),$AM$9)</f>
        <v>0.940596120253406</v>
      </c>
      <c r="AP127" s="0" t="n">
        <f aca="false">IFERROR(IF(AY127&lt;($AM$10-$AL$10)/($AN$10-$AL$10),$AL$10+SQRT(AY127*($AN$10-$AL$10)*($AM$10-$AL$10)),$AN$10-SQRT((1-AY127)*($AN$10-$AL$10)*($AN$10-$AM$10))),$AM$10)</f>
        <v>0.888040712830563</v>
      </c>
      <c r="AQ127" s="0" t="n">
        <f aca="false">IFERROR(IF(AZ127&lt;($AM$11-$AL$11)/($AN$11-$AL$11),$AL$11+SQRT(AZ127*($AN$11-$AL$11)*($AM$11-$AL$11)),$AN$11-SQRT((1-AZ127)*($AN$11-$AL$11)*($AN$11-$AM$11))),$AM$11)</f>
        <v>0.510773617973691</v>
      </c>
      <c r="AR127" s="0" t="n">
        <f aca="false">SUMPRODUCT((B24:B31&lt;=$B$6)*(C24:C31*AM127+D24:D31*AO127*$B$8*AQ127)/(1+AL127/100)^B24:B31)+C32*AM127*AP127/(1+AL127/100)^$B$6</f>
        <v>15971488.265463</v>
      </c>
      <c r="AS127" s="0" t="n">
        <f aca="false">SUMPRODUCT((K24:K26&lt;=$B$6)*(L24:L26*AN127+M24:M26*AO127*$B$8*AQ127)/(1+AL127/100)^K24:K26)+L27*AN127*AP127/(1+AL127/100)^$B$6</f>
        <v>14617951.506277</v>
      </c>
      <c r="AT127" s="0" t="n">
        <f aca="false">AS127-AR127</f>
        <v>-1353536.75918597</v>
      </c>
      <c r="AU127" s="0" t="n">
        <f aca="true">RAND()</f>
        <v>0.0133864653653253</v>
      </c>
      <c r="AV127" s="0" t="n">
        <f aca="true">RAND()</f>
        <v>0.837044266584809</v>
      </c>
      <c r="AW127" s="0" t="n">
        <f aca="true">RAND()</f>
        <v>0.526707665591465</v>
      </c>
      <c r="AX127" s="0" t="n">
        <f aca="true">RAND()</f>
        <v>0.258833254909805</v>
      </c>
      <c r="AY127" s="0" t="n">
        <f aca="true">RAND()</f>
        <v>0.602302379256207</v>
      </c>
      <c r="AZ127" s="0" t="n">
        <f aca="true">RAND()</f>
        <v>0.181328645035589</v>
      </c>
    </row>
    <row r="128" customFormat="false" ht="17.35" hidden="false" customHeight="false" outlineLevel="0" collapsed="false">
      <c r="A128" s="4" t="s">
        <v>147</v>
      </c>
      <c r="AK128" s="0" t="n">
        <v>115</v>
      </c>
      <c r="AL128" s="17" t="n">
        <f aca="false">IFERROR(IF(AU128&lt;($AM$6-$AL$6)/($AN$6-$AL$6),$AL$6+SQRT(AU128*($AN$6-$AL$6)*($AM$6-$AL$6)),$AN$6-SQRT((1-AU128)*($AN$6-$AL$6)*($AN$6-$AM$6))),$AM$6)</f>
        <v>4.91744939104416</v>
      </c>
      <c r="AM128" s="17" t="n">
        <f aca="false">IFERROR(IF(AV128&lt;($AM$7-$AL$7)/($AN$7-$AL$7),$AL$7+SQRT(AV128*($AN$7-$AL$7)*($AM$7-$AL$7)),$AN$7-SQRT((1-AV128)*($AN$7-$AL$7)*($AN$7-$AM$7))),$AM$7)</f>
        <v>1.00030288107121</v>
      </c>
      <c r="AN128" s="17" t="n">
        <f aca="false">IFERROR(IF(AW128&lt;($AM$8-$AL$8)/($AN$8-$AL$8),$AL$8+SQRT(AW128*($AN$8-$AL$8)*($AM$8-$AL$8)),$AN$8-SQRT((1-AW128)*($AN$8-$AL$8)*($AN$8-$AM$8))),$AM$8)</f>
        <v>1.11874548310062</v>
      </c>
      <c r="AO128" s="17" t="n">
        <f aca="false">IFERROR(IF(AX128&lt;($AM$9-$AL$9)/($AN$9-$AL$9),$AL$9+SQRT(AX128*($AN$9-$AL$9)*($AM$9-$AL$9)),$AN$9-SQRT((1-AX128)*($AN$9-$AL$9)*($AN$9-$AM$9))),$AM$9)</f>
        <v>1.19517849713324</v>
      </c>
      <c r="AP128" s="17" t="n">
        <f aca="false">IFERROR(IF(AY128&lt;($AM$10-$AL$10)/($AN$10-$AL$10),$AL$10+SQRT(AY128*($AN$10-$AL$10)*($AM$10-$AL$10)),$AN$10-SQRT((1-AY128)*($AN$10-$AL$10)*($AN$10-$AM$10))),$AM$10)</f>
        <v>0.998292905958294</v>
      </c>
      <c r="AQ128" s="17" t="n">
        <f aca="false">IFERROR(IF(AZ128&lt;($AM$11-$AL$11)/($AN$11-$AL$11),$AL$11+SQRT(AZ128*($AN$11-$AL$11)*($AM$11-$AL$11)),$AN$11-SQRT((1-AZ128)*($AN$11-$AL$11)*($AN$11-$AM$11))),$AM$11)</f>
        <v>0.527674803187041</v>
      </c>
      <c r="AR128" s="17" t="n">
        <f aca="false">SUMPRODUCT((B24:B31&lt;=$B$6)*(C24:C31*AM128+D24:D31*AO128*$B$8*AQ128)/(1+AL128/100)^B24:B31)+C32*AM128*AP128/(1+AL128/100)^$B$6</f>
        <v>12624577.507625</v>
      </c>
      <c r="AS128" s="17" t="n">
        <f aca="false">SUMPRODUCT((K24:K26&lt;=$B$6)*(L24:L26*AN128+M24:M26*AO128*$B$8*AQ128)/(1+AL128/100)^K24:K26)+L27*AN128*AP128/(1+AL128/100)^$B$6</f>
        <v>16664441.0408639</v>
      </c>
      <c r="AT128" s="17" t="n">
        <f aca="false">AS128-AR128</f>
        <v>4039863.5332389</v>
      </c>
      <c r="AU128" s="17" t="n">
        <f aca="true">RAND()</f>
        <v>0.783149148056883</v>
      </c>
      <c r="AV128" s="17" t="n">
        <f aca="true">RAND()</f>
        <v>0.445789767099208</v>
      </c>
      <c r="AW128" s="17" t="n">
        <f aca="true">RAND()</f>
        <v>0.846864460386755</v>
      </c>
      <c r="AX128" s="17" t="n">
        <f aca="true">RAND()</f>
        <v>0.568174899015524</v>
      </c>
      <c r="AY128" s="17" t="n">
        <f aca="true">RAND()</f>
        <v>0.993183280513445</v>
      </c>
      <c r="AZ128" s="17" t="n">
        <f aca="true">RAND()</f>
        <v>0.211574759209216</v>
      </c>
    </row>
    <row r="129" customFormat="false" ht="15" hidden="false" customHeight="false" outlineLevel="0" collapsed="false">
      <c r="A129" s="6" t="s">
        <v>148</v>
      </c>
      <c r="B129" s="6" t="s">
        <v>149</v>
      </c>
      <c r="C129" s="6" t="s">
        <v>150</v>
      </c>
      <c r="D129" s="6" t="s">
        <v>151</v>
      </c>
      <c r="E129" s="6" t="s">
        <v>152</v>
      </c>
      <c r="F129" s="6" t="s">
        <v>153</v>
      </c>
      <c r="G129" s="6" t="s">
        <v>154</v>
      </c>
      <c r="AK129" s="0" t="n">
        <v>116</v>
      </c>
      <c r="AL129" s="17" t="n">
        <f aca="false">IFERROR(IF(AU129&lt;($AM$6-$AL$6)/($AN$6-$AL$6),$AL$6+SQRT(AU129*($AN$6-$AL$6)*($AM$6-$AL$6)),$AN$6-SQRT((1-AU129)*($AN$6-$AL$6)*($AN$6-$AM$6))),$AM$6)</f>
        <v>3.57845515202906</v>
      </c>
      <c r="AM129" s="17" t="n">
        <f aca="false">IFERROR(IF(AV129&lt;($AM$7-$AL$7)/($AN$7-$AL$7),$AL$7+SQRT(AV129*($AN$7-$AL$7)*($AM$7-$AL$7)),$AN$7-SQRT((1-AV129)*($AN$7-$AL$7)*($AN$7-$AM$7))),$AM$7)</f>
        <v>1.13547736663852</v>
      </c>
      <c r="AN129" s="17" t="n">
        <f aca="false">IFERROR(IF(AW129&lt;($AM$8-$AL$8)/($AN$8-$AL$8),$AL$8+SQRT(AW129*($AN$8-$AL$8)*($AM$8-$AL$8)),$AN$8-SQRT((1-AW129)*($AN$8-$AL$8)*($AN$8-$AM$8))),$AM$8)</f>
        <v>1.04004720408441</v>
      </c>
      <c r="AO129" s="17" t="n">
        <f aca="false">IFERROR(IF(AX129&lt;($AM$9-$AL$9)/($AN$9-$AL$9),$AL$9+SQRT(AX129*($AN$9-$AL$9)*($AM$9-$AL$9)),$AN$9-SQRT((1-AX129)*($AN$9-$AL$9)*($AN$9-$AM$9))),$AM$9)</f>
        <v>0.858938413755342</v>
      </c>
      <c r="AP129" s="17" t="n">
        <f aca="false">IFERROR(IF(AY129&lt;($AM$10-$AL$10)/($AN$10-$AL$10),$AL$10+SQRT(AY129*($AN$10-$AL$10)*($AM$10-$AL$10)),$AN$10-SQRT((1-AY129)*($AN$10-$AL$10)*($AN$10-$AM$10))),$AM$10)</f>
        <v>0.900157132354243</v>
      </c>
      <c r="AQ129" s="17" t="n">
        <f aca="false">IFERROR(IF(AZ129&lt;($AM$11-$AL$11)/($AN$11-$AL$11),$AL$11+SQRT(AZ129*($AN$11-$AL$11)*($AM$11-$AL$11)),$AN$11-SQRT((1-AZ129)*($AN$11-$AL$11)*($AN$11-$AM$11))),$AM$11)</f>
        <v>0.532316131171411</v>
      </c>
      <c r="AR129" s="17" t="n">
        <f aca="false">SUMPRODUCT((B24:B31&lt;=$B$6)*(C24:C31*AM129+D24:D31*AO129*$B$8*AQ129)/(1+AL129/100)^B24:B31)+C32*AM129*AP129/(1+AL129/100)^$B$6</f>
        <v>15167118.7186091</v>
      </c>
      <c r="AS129" s="17" t="n">
        <f aca="false">SUMPRODUCT((K24:K26&lt;=$B$6)*(L24:L26*AN129+M24:M26*AO129*$B$8*AQ129)/(1+AL129/100)^K24:K26)+L27*AN129*AP129/(1+AL129/100)^$B$6</f>
        <v>15305614.0809276</v>
      </c>
      <c r="AT129" s="17" t="n">
        <f aca="false">AS129-AR129</f>
        <v>138495.36231846</v>
      </c>
      <c r="AU129" s="17" t="n">
        <f aca="true">RAND()</f>
        <v>0.414651542666175</v>
      </c>
      <c r="AV129" s="17" t="n">
        <f aca="true">RAND()</f>
        <v>0.883418368426238</v>
      </c>
      <c r="AW129" s="17" t="n">
        <f aca="true">RAND()</f>
        <v>0.608176208775334</v>
      </c>
      <c r="AX129" s="17" t="n">
        <f aca="true">RAND()</f>
        <v>0.171782379825601</v>
      </c>
      <c r="AY129" s="17" t="n">
        <f aca="true">RAND()</f>
        <v>0.640502922295886</v>
      </c>
      <c r="AZ129" s="17" t="n">
        <f aca="true">RAND()</f>
        <v>0.220288917561029</v>
      </c>
    </row>
    <row r="130" customFormat="false" ht="15" hidden="false" customHeight="false" outlineLevel="0" collapsed="false">
      <c r="A130" s="7" t="s">
        <v>155</v>
      </c>
      <c r="B130" s="17" t="s">
        <v>156</v>
      </c>
      <c r="C130" s="17" t="s">
        <v>157</v>
      </c>
      <c r="D130" s="14" t="n">
        <f aca="false">(SUMPRODUCT((K24:K26&lt;=$B$6)*(L24:L26*$B$12+M24:M26*$B$10*$B$8*$B$9)/(1+2/100)^K24:K26)+L27*$B$12*$B$13/(1+2/100)^$B$6)-(SUMPRODUCT((B24:B31&lt;=$B$6)*(C24:C31*$B$11+D24:D31*$B$10*$B$8*$B$9)/(1+2/100)^B24:B31)+C32*$B$11*$B$13/(1+2/100)^$B$6)</f>
        <v>-608867.990317881</v>
      </c>
      <c r="E130" s="14" t="n">
        <f aca="false">(SUMPRODUCT((K24:K26&lt;=$B$6)*(L24:L26*$B$12+M24:M26*$B$10*$B$8*$B$9)/(1+8/100)^K24:K26)+L27*$B$12*$B$13/(1+8/100)^$B$6)-(SUMPRODUCT((B24:B31&lt;=$B$6)*(C24:C31*$B$11+D24:D31*$B$10*$B$8*$B$9)/(1+8/100)^B24:B31)+C32*$B$11*$B$13/(1+8/100)^$B$6)</f>
        <v>3801962.04441852</v>
      </c>
      <c r="F130" s="14" t="n">
        <f aca="false">ABS(E130-D130)</f>
        <v>4410830.0347364</v>
      </c>
      <c r="G130" s="0" t="str">
        <f aca="false">IF(SIGN(D130)&lt;&gt;SIGN(E130),"YES","no")</f>
        <v>YES</v>
      </c>
      <c r="AK130" s="0" t="n">
        <v>117</v>
      </c>
      <c r="AL130" s="17" t="n">
        <f aca="false">IFERROR(IF(AU130&lt;($AM$6-$AL$6)/($AN$6-$AL$6),$AL$6+SQRT(AU130*($AN$6-$AL$6)*($AM$6-$AL$6)),$AN$6-SQRT((1-AU130)*($AN$6-$AL$6)*($AN$6-$AM$6))),$AM$6)</f>
        <v>2.78613055989501</v>
      </c>
      <c r="AM130" s="17" t="n">
        <f aca="false">IFERROR(IF(AV130&lt;($AM$7-$AL$7)/($AN$7-$AL$7),$AL$7+SQRT(AV130*($AN$7-$AL$7)*($AM$7-$AL$7)),$AN$7-SQRT((1-AV130)*($AN$7-$AL$7)*($AN$7-$AM$7))),$AM$7)</f>
        <v>1.09947607524506</v>
      </c>
      <c r="AN130" s="17" t="n">
        <f aca="false">IFERROR(IF(AW130&lt;($AM$8-$AL$8)/($AN$8-$AL$8),$AL$8+SQRT(AW130*($AN$8-$AL$8)*($AM$8-$AL$8)),$AN$8-SQRT((1-AW130)*($AN$8-$AL$8)*($AN$8-$AM$8))),$AM$8)</f>
        <v>1.01512040926981</v>
      </c>
      <c r="AO130" s="17" t="n">
        <f aca="false">IFERROR(IF(AX130&lt;($AM$9-$AL$9)/($AN$9-$AL$9),$AL$9+SQRT(AX130*($AN$9-$AL$9)*($AM$9-$AL$9)),$AN$9-SQRT((1-AX130)*($AN$9-$AL$9)*($AN$9-$AM$9))),$AM$9)</f>
        <v>1.30041030255339</v>
      </c>
      <c r="AP130" s="17" t="n">
        <f aca="false">IFERROR(IF(AY130&lt;($AM$10-$AL$10)/($AN$10-$AL$10),$AL$10+SQRT(AY130*($AN$10-$AL$10)*($AM$10-$AL$10)),$AN$10-SQRT((1-AY130)*($AN$10-$AL$10)*($AN$10-$AM$10))),$AM$10)</f>
        <v>0.783773240249966</v>
      </c>
      <c r="AQ130" s="17" t="n">
        <f aca="false">IFERROR(IF(AZ130&lt;($AM$11-$AL$11)/($AN$11-$AL$11),$AL$11+SQRT(AZ130*($AN$11-$AL$11)*($AM$11-$AL$11)),$AN$11-SQRT((1-AZ130)*($AN$11-$AL$11)*($AN$11-$AM$11))),$AM$11)</f>
        <v>0.680349603545841</v>
      </c>
      <c r="AR130" s="17" t="n">
        <f aca="false">SUMPRODUCT((B24:B31&lt;=$B$6)*(C24:C31*AM130+D24:D31*AO130*$B$8*AQ130)/(1+AL130/100)^B24:B31)+C32*AM130*AP130/(1+AL130/100)^$B$6</f>
        <v>15405101.3617215</v>
      </c>
      <c r="AS130" s="17" t="n">
        <f aca="false">SUMPRODUCT((K24:K26&lt;=$B$6)*(L24:L26*AN130+M24:M26*AO130*$B$8*AQ130)/(1+AL130/100)^K24:K26)+L27*AN130*AP130/(1+AL130/100)^$B$6</f>
        <v>14946324.46973</v>
      </c>
      <c r="AT130" s="17" t="n">
        <f aca="false">AS130-AR130</f>
        <v>-458776.89199147</v>
      </c>
      <c r="AU130" s="17" t="n">
        <f aca="true">RAND()</f>
        <v>0.123600251440169</v>
      </c>
      <c r="AV130" s="17" t="n">
        <f aca="true">RAND()</f>
        <v>0.798600427345507</v>
      </c>
      <c r="AW130" s="17" t="n">
        <f aca="true">RAND()</f>
        <v>0.509614025408145</v>
      </c>
      <c r="AX130" s="17" t="n">
        <f aca="true">RAND()</f>
        <v>0.67371617015104</v>
      </c>
      <c r="AY130" s="17" t="n">
        <f aca="true">RAND()</f>
        <v>0.322109007527861</v>
      </c>
      <c r="AZ130" s="17" t="n">
        <f aca="true">RAND()</f>
        <v>0.582953567537548</v>
      </c>
    </row>
    <row r="131" customFormat="false" ht="15" hidden="false" customHeight="false" outlineLevel="0" collapsed="false">
      <c r="A131" s="7" t="s">
        <v>158</v>
      </c>
      <c r="B131" s="17" t="s">
        <v>159</v>
      </c>
      <c r="C131" s="17" t="s">
        <v>160</v>
      </c>
      <c r="D131" s="14" t="n">
        <f aca="false">(SUMPRODUCT((K24:K26&lt;=$B$6)*(L24:L26*$B$12+M24:M26*$B$10*$B$8*$B$9)/(1+$B$5/100)^K24:K26)+L27*$B$12*0/(1+$B$5/100)^$B$6)-(SUMPRODUCT((B24:B31&lt;=$B$6)*(C24:C31*$B$11+D24:D31*$B$10*$B$8*$B$9)/(1+$B$5/100)^B24:B31)+C32*$B$11*$B$13/(1+$B$5/100)^$B$6)</f>
        <v>2176521.48474875</v>
      </c>
      <c r="E131" s="14" t="n">
        <f aca="false">$D$44</f>
        <v>585696.591136213</v>
      </c>
      <c r="F131" s="14" t="n">
        <f aca="false">ABS(E131-D131)</f>
        <v>1590824.89361254</v>
      </c>
      <c r="G131" s="0" t="str">
        <f aca="false">IF(SIGN(D131)&lt;&gt;SIGN(E131),"YES","no")</f>
        <v>no</v>
      </c>
      <c r="AK131" s="0" t="n">
        <v>118</v>
      </c>
      <c r="AL131" s="17" t="n">
        <f aca="false">IFERROR(IF(AU131&lt;($AM$6-$AL$6)/($AN$6-$AL$6),$AL$6+SQRT(AU131*($AN$6-$AL$6)*($AM$6-$AL$6)),$AN$6-SQRT((1-AU131)*($AN$6-$AL$6)*($AN$6-$AM$6))),$AM$6)</f>
        <v>5.46133533374771</v>
      </c>
      <c r="AM131" s="17" t="n">
        <f aca="false">IFERROR(IF(AV131&lt;($AM$7-$AL$7)/($AN$7-$AL$7),$AL$7+SQRT(AV131*($AN$7-$AL$7)*($AM$7-$AL$7)),$AN$7-SQRT((1-AV131)*($AN$7-$AL$7)*($AN$7-$AM$7))),$AM$7)</f>
        <v>0.962436909513882</v>
      </c>
      <c r="AN131" s="17" t="n">
        <f aca="false">IFERROR(IF(AW131&lt;($AM$8-$AL$8)/($AN$8-$AL$8),$AL$8+SQRT(AW131*($AN$8-$AL$8)*($AM$8-$AL$8)),$AN$8-SQRT((1-AW131)*($AN$8-$AL$8)*($AN$8-$AM$8))),$AM$8)</f>
        <v>0.940057894727029</v>
      </c>
      <c r="AO131" s="17" t="n">
        <f aca="false">IFERROR(IF(AX131&lt;($AM$9-$AL$9)/($AN$9-$AL$9),$AL$9+SQRT(AX131*($AN$9-$AL$9)*($AM$9-$AL$9)),$AN$9-SQRT((1-AX131)*($AN$9-$AL$9)*($AN$9-$AM$9))),$AM$9)</f>
        <v>1.62871711073506</v>
      </c>
      <c r="AP131" s="17" t="n">
        <f aca="false">IFERROR(IF(AY131&lt;($AM$10-$AL$10)/($AN$10-$AL$10),$AL$10+SQRT(AY131*($AN$10-$AL$10)*($AM$10-$AL$10)),$AN$10-SQRT((1-AY131)*($AN$10-$AL$10)*($AN$10-$AM$10))),$AM$10)</f>
        <v>0.796249428914775</v>
      </c>
      <c r="AQ131" s="17" t="n">
        <f aca="false">IFERROR(IF(AZ131&lt;($AM$11-$AL$11)/($AN$11-$AL$11),$AL$11+SQRT(AZ131*($AN$11-$AL$11)*($AM$11-$AL$11)),$AN$11-SQRT((1-AZ131)*($AN$11-$AL$11)*($AN$11-$AM$11))),$AM$11)</f>
        <v>0.732920554404335</v>
      </c>
      <c r="AR131" s="17" t="n">
        <f aca="false">SUMPRODUCT((B24:B31&lt;=$B$6)*(C24:C31*AM131+D24:D31*AO131*$B$8*AQ131)/(1+AL131/100)^B24:B31)+C32*AM131*AP131/(1+AL131/100)^$B$6</f>
        <v>11995203.2466629</v>
      </c>
      <c r="AS131" s="17" t="n">
        <f aca="false">SUMPRODUCT((K24:K26&lt;=$B$6)*(L24:L26*AN131+M24:M26*AO131*$B$8*AQ131)/(1+AL131/100)^K24:K26)+L27*AN131*AP131/(1+AL131/100)^$B$6</f>
        <v>14262027.5923459</v>
      </c>
      <c r="AT131" s="17" t="n">
        <f aca="false">AS131-AR131</f>
        <v>2266824.34568295</v>
      </c>
      <c r="AU131" s="17" t="n">
        <f aca="true">RAND()</f>
        <v>0.881625552241336</v>
      </c>
      <c r="AV131" s="17" t="n">
        <f aca="true">RAND()</f>
        <v>0.293174995249124</v>
      </c>
      <c r="AW131" s="17" t="n">
        <f aca="true">RAND()</f>
        <v>0.217957931948529</v>
      </c>
      <c r="AX131" s="17" t="n">
        <f aca="true">RAND()</f>
        <v>0.908099344092719</v>
      </c>
      <c r="AY131" s="17" t="n">
        <f aca="true">RAND()</f>
        <v>0.351054896529322</v>
      </c>
      <c r="AZ131" s="17" t="n">
        <f aca="true">RAND()</f>
        <v>0.708851305062498</v>
      </c>
    </row>
    <row r="132" customFormat="false" ht="15" hidden="false" customHeight="false" outlineLevel="0" collapsed="false">
      <c r="A132" s="7" t="s">
        <v>161</v>
      </c>
      <c r="B132" s="17" t="s">
        <v>159</v>
      </c>
      <c r="C132" s="17" t="s">
        <v>160</v>
      </c>
      <c r="D132" s="14" t="n">
        <f aca="false">(SUMPRODUCT((K24:K26&lt;=$B$6)*(L24:L26*$B$12+M24:M26*$B$10*$B$8*$B$9)/(1+$B$5/100)^K24:K26)+L27*$B$12*$B$13/(1+$B$5/100)^$B$6)-(SUMPRODUCT((B24:B31&lt;=$B$6)*(C24:C31*$B$11+D24:D31*$B$10*$B$8*$B$9)/(1+$B$5/100)^B24:B31)+C32*$B$11*0/(1+$B$5/100)^$B$6)</f>
        <v>417291.536119787</v>
      </c>
      <c r="E132" s="14" t="n">
        <f aca="false">$D$44</f>
        <v>585696.591136213</v>
      </c>
      <c r="F132" s="14" t="n">
        <f aca="false">ABS(E132-D132)</f>
        <v>168405.055016426</v>
      </c>
      <c r="G132" s="0" t="str">
        <f aca="false">IF(SIGN(D132)&lt;&gt;SIGN(E132),"YES","no")</f>
        <v>no</v>
      </c>
      <c r="AK132" s="0" t="n">
        <v>119</v>
      </c>
      <c r="AL132" s="17" t="n">
        <f aca="false">IFERROR(IF(AU132&lt;($AM$6-$AL$6)/($AN$6-$AL$6),$AL$6+SQRT(AU132*($AN$6-$AL$6)*($AM$6-$AL$6)),$AN$6-SQRT((1-AU132)*($AN$6-$AL$6)*($AN$6-$AM$6))),$AM$6)</f>
        <v>5.25194684616626</v>
      </c>
      <c r="AM132" s="17" t="n">
        <f aca="false">IFERROR(IF(AV132&lt;($AM$7-$AL$7)/($AN$7-$AL$7),$AL$7+SQRT(AV132*($AN$7-$AL$7)*($AM$7-$AL$7)),$AN$7-SQRT((1-AV132)*($AN$7-$AL$7)*($AN$7-$AM$7))),$AM$7)</f>
        <v>0.975191068279317</v>
      </c>
      <c r="AN132" s="17" t="n">
        <f aca="false">IFERROR(IF(AW132&lt;($AM$8-$AL$8)/($AN$8-$AL$8),$AL$8+SQRT(AW132*($AN$8-$AL$8)*($AM$8-$AL$8)),$AN$8-SQRT((1-AW132)*($AN$8-$AL$8)*($AN$8-$AM$8))),$AM$8)</f>
        <v>0.894107253158619</v>
      </c>
      <c r="AO132" s="17" t="n">
        <f aca="false">IFERROR(IF(AX132&lt;($AM$9-$AL$9)/($AN$9-$AL$9),$AL$9+SQRT(AX132*($AN$9-$AL$9)*($AM$9-$AL$9)),$AN$9-SQRT((1-AX132)*($AN$9-$AL$9)*($AN$9-$AM$9))),$AM$9)</f>
        <v>1.16775762901257</v>
      </c>
      <c r="AP132" s="17" t="n">
        <f aca="false">IFERROR(IF(AY132&lt;($AM$10-$AL$10)/($AN$10-$AL$10),$AL$10+SQRT(AY132*($AN$10-$AL$10)*($AM$10-$AL$10)),$AN$10-SQRT((1-AY132)*($AN$10-$AL$10)*($AN$10-$AM$10))),$AM$10)</f>
        <v>0.963479092119427</v>
      </c>
      <c r="AQ132" s="17" t="n">
        <f aca="false">IFERROR(IF(AZ132&lt;($AM$11-$AL$11)/($AN$11-$AL$11),$AL$11+SQRT(AZ132*($AN$11-$AL$11)*($AM$11-$AL$11)),$AN$11-SQRT((1-AZ132)*($AN$11-$AL$11)*($AN$11-$AM$11))),$AM$11)</f>
        <v>0.69557343842074</v>
      </c>
      <c r="AR132" s="17" t="n">
        <f aca="false">SUMPRODUCT((B24:B31&lt;=$B$6)*(C24:C31*AM132+D24:D31*AO132*$B$8*AQ132)/(1+AL132/100)^B24:B31)+C32*AM132*AP132/(1+AL132/100)^$B$6</f>
        <v>12179950.3376154</v>
      </c>
      <c r="AS132" s="17" t="n">
        <f aca="false">SUMPRODUCT((K24:K26&lt;=$B$6)*(L24:L26*AN132+M24:M26*AO132*$B$8*AQ132)/(1+AL132/100)^K24:K26)+L27*AN132*AP132/(1+AL132/100)^$B$6</f>
        <v>13407989.9740153</v>
      </c>
      <c r="AT132" s="17" t="n">
        <f aca="false">AS132-AR132</f>
        <v>1228039.63639992</v>
      </c>
      <c r="AU132" s="17" t="n">
        <f aca="true">RAND()</f>
        <v>0.847215508568596</v>
      </c>
      <c r="AV132" s="17" t="n">
        <f aca="true">RAND()</f>
        <v>0.341021226720537</v>
      </c>
      <c r="AW132" s="17" t="n">
        <f aca="true">RAND()</f>
        <v>0.098401945522893</v>
      </c>
      <c r="AX132" s="17" t="n">
        <f aca="true">RAND()</f>
        <v>0.538248423955478</v>
      </c>
      <c r="AY132" s="17" t="n">
        <f aca="true">RAND()</f>
        <v>0.859251475327392</v>
      </c>
      <c r="AZ132" s="17" t="n">
        <f aca="true">RAND()</f>
        <v>0.621732524918486</v>
      </c>
    </row>
    <row r="133" customFormat="false" ht="15" hidden="false" customHeight="false" outlineLevel="0" collapsed="false">
      <c r="A133" s="7" t="s">
        <v>162</v>
      </c>
      <c r="B133" s="17" t="s">
        <v>163</v>
      </c>
      <c r="C133" s="17" t="s">
        <v>164</v>
      </c>
      <c r="D133" s="14" t="n">
        <f aca="false">(SUMPRODUCT((K24:K26&lt;=$B$6)*(L24:L26*($B$12*0.8)+M24:M26*$B$10*$B$8*$B$9)/(1+$B$5/100)^K24:K26)+L27*($B$12*0.8)*$B$13/(1+$B$5/100)^$B$6)-(SUMPRODUCT((B24:B31&lt;=$B$6)*(C24:C31*$B$11+D24:D31*$B$10*$B$8*$B$9)/(1+$B$5/100)^B24:B31)+C32*$B$11*$B$13/(1+$B$5/100)^$B$6)</f>
        <v>-2289008.18160037</v>
      </c>
      <c r="E133" s="14" t="n">
        <f aca="false">(SUMPRODUCT((K24:K26&lt;=$B$6)*(L24:L26*($B$12*1.2)+M24:M26*$B$10*$B$8*$B$9)/(1+$B$5/100)^K24:K26)+L27*($B$12*1.2)*$B$13/(1+$B$5/100)^$B$6)-(SUMPRODUCT((B24:B31&lt;=$B$6)*(C24:C31*$B$11+D24:D31*$B$10*$B$8*$B$9)/(1+$B$5/100)^B24:B31)+C32*$B$11*$B$13/(1+$B$5/100)^$B$6)</f>
        <v>3460401.3638728</v>
      </c>
      <c r="F133" s="14" t="n">
        <f aca="false">ABS(E133-D133)</f>
        <v>5749409.54547317</v>
      </c>
      <c r="G133" s="0" t="str">
        <f aca="false">IF(SIGN(D133)&lt;&gt;SIGN(E133),"YES","no")</f>
        <v>YES</v>
      </c>
      <c r="AK133" s="0" t="n">
        <v>120</v>
      </c>
      <c r="AL133" s="17" t="n">
        <f aca="false">IFERROR(IF(AU133&lt;($AM$6-$AL$6)/($AN$6-$AL$6),$AL$6+SQRT(AU133*($AN$6-$AL$6)*($AM$6-$AL$6)),$AN$6-SQRT((1-AU133)*($AN$6-$AL$6)*($AN$6-$AM$6))),$AM$6)</f>
        <v>4.71221933100432</v>
      </c>
      <c r="AM133" s="17" t="n">
        <f aca="false">IFERROR(IF(AV133&lt;($AM$7-$AL$7)/($AN$7-$AL$7),$AL$7+SQRT(AV133*($AN$7-$AL$7)*($AM$7-$AL$7)),$AN$7-SQRT((1-AV133)*($AN$7-$AL$7)*($AN$7-$AM$7))),$AM$7)</f>
        <v>0.88560630798489</v>
      </c>
      <c r="AN133" s="17" t="n">
        <f aca="false">IFERROR(IF(AW133&lt;($AM$8-$AL$8)/($AN$8-$AL$8),$AL$8+SQRT(AW133*($AN$8-$AL$8)*($AM$8-$AL$8)),$AN$8-SQRT((1-AW133)*($AN$8-$AL$8)*($AN$8-$AM$8))),$AM$8)</f>
        <v>1.08786346335652</v>
      </c>
      <c r="AO133" s="17" t="n">
        <f aca="false">IFERROR(IF(AX133&lt;($AM$9-$AL$9)/($AN$9-$AL$9),$AL$9+SQRT(AX133*($AN$9-$AL$9)*($AM$9-$AL$9)),$AN$9-SQRT((1-AX133)*($AN$9-$AL$9)*($AN$9-$AM$9))),$AM$9)</f>
        <v>1.64218683752521</v>
      </c>
      <c r="AP133" s="17" t="n">
        <f aca="false">IFERROR(IF(AY133&lt;($AM$10-$AL$10)/($AN$10-$AL$10),$AL$10+SQRT(AY133*($AN$10-$AL$10)*($AM$10-$AL$10)),$AN$10-SQRT((1-AY133)*($AN$10-$AL$10)*($AN$10-$AM$10))),$AM$10)</f>
        <v>0.644266706660851</v>
      </c>
      <c r="AQ133" s="17" t="n">
        <f aca="false">IFERROR(IF(AZ133&lt;($AM$11-$AL$11)/($AN$11-$AL$11),$AL$11+SQRT(AZ133*($AN$11-$AL$11)*($AM$11-$AL$11)),$AN$11-SQRT((1-AZ133)*($AN$11-$AL$11)*($AN$11-$AM$11))),$AM$11)</f>
        <v>0.608785712570205</v>
      </c>
      <c r="AR133" s="17" t="n">
        <f aca="false">SUMPRODUCT((B24:B31&lt;=$B$6)*(C24:C31*AM133+D24:D31*AO133*$B$8*AQ133)/(1+AL133/100)^B24:B31)+C32*AM133*AP133/(1+AL133/100)^$B$6</f>
        <v>11372636.8892551</v>
      </c>
      <c r="AS133" s="17" t="n">
        <f aca="false">SUMPRODUCT((K24:K26&lt;=$B$6)*(L24:L26*AN133+M24:M26*AO133*$B$8*AQ133)/(1+AL133/100)^K24:K26)+L27*AN133*AP133/(1+AL133/100)^$B$6</f>
        <v>16553507.8356888</v>
      </c>
      <c r="AT133" s="17" t="n">
        <f aca="false">AS133-AR133</f>
        <v>5180870.94643366</v>
      </c>
      <c r="AU133" s="17" t="n">
        <f aca="true">RAND()</f>
        <v>0.738302980528483</v>
      </c>
      <c r="AV133" s="17" t="n">
        <f aca="true">RAND()</f>
        <v>0.0814271107422653</v>
      </c>
      <c r="AW133" s="17" t="n">
        <f aca="true">RAND()</f>
        <v>0.766326608757832</v>
      </c>
      <c r="AX133" s="17" t="n">
        <f aca="true">RAND()</f>
        <v>0.914646493839858</v>
      </c>
      <c r="AY133" s="17" t="n">
        <f aca="true">RAND()</f>
        <v>0.0832515306030719</v>
      </c>
      <c r="AZ133" s="17" t="n">
        <f aca="true">RAND()</f>
        <v>0.389178025663221</v>
      </c>
    </row>
    <row r="134" customFormat="false" ht="15" hidden="false" customHeight="false" outlineLevel="0" collapsed="false">
      <c r="A134" s="7" t="s">
        <v>165</v>
      </c>
      <c r="B134" s="17" t="s">
        <v>163</v>
      </c>
      <c r="C134" s="17" t="s">
        <v>164</v>
      </c>
      <c r="D134" s="14" t="n">
        <f aca="false">(SUMPRODUCT((K24:K26&lt;=$B$6)*(L24:L26*$B$12+M24:M26*$B$10*$B$8*$B$9)/(1+$B$5/100)^K24:K26)+L27*$B$12*$B$13/(1+$B$5/100)^$B$6)-(SUMPRODUCT((B24:B31&lt;=$B$6)*(C24:C31*($B$11*0.8)+D24:D31*$B$10*$B$8*$B$9)/(1+$B$5/100)^B24:B31)+C32*($B$11*0.8)*$B$13/(1+$B$5/100)^$B$6)</f>
        <v>3316046.01281658</v>
      </c>
      <c r="E134" s="14" t="n">
        <f aca="false">(SUMPRODUCT((K24:K26&lt;=$B$6)*(L24:L26*$B$12+M24:M26*$B$10*$B$8*$B$9)/(1+$B$5/100)^K24:K26)+L27*$B$12*$B$13/(1+$B$5/100)^$B$6)-(SUMPRODUCT((B24:B31&lt;=$B$6)*(C24:C31*($B$11*1.2)+D24:D31*$B$10*$B$8*$B$9)/(1+$B$5/100)^B24:B31)+C32*($B$11*1.2)*$B$13/(1+$B$5/100)^$B$6)</f>
        <v>-2144652.83054416</v>
      </c>
      <c r="F134" s="14" t="n">
        <f aca="false">ABS(E134-D134)</f>
        <v>5460698.84336074</v>
      </c>
      <c r="G134" s="0" t="str">
        <f aca="false">IF(SIGN(D134)&lt;&gt;SIGN(E134),"YES","no")</f>
        <v>YES</v>
      </c>
      <c r="AK134" s="0" t="n">
        <v>121</v>
      </c>
      <c r="AL134" s="17" t="n">
        <f aca="false">IFERROR(IF(AU134&lt;($AM$6-$AL$6)/($AN$6-$AL$6),$AL$6+SQRT(AU134*($AN$6-$AL$6)*($AM$6-$AL$6)),$AN$6-SQRT((1-AU134)*($AN$6-$AL$6)*($AN$6-$AM$6))),$AM$6)</f>
        <v>4.24091041460724</v>
      </c>
      <c r="AM134" s="17" t="n">
        <f aca="false">IFERROR(IF(AV134&lt;($AM$7-$AL$7)/($AN$7-$AL$7),$AL$7+SQRT(AV134*($AN$7-$AL$7)*($AM$7-$AL$7)),$AN$7-SQRT((1-AV134)*($AN$7-$AL$7)*($AN$7-$AM$7))),$AM$7)</f>
        <v>0.987727775361807</v>
      </c>
      <c r="AN134" s="17" t="n">
        <f aca="false">IFERROR(IF(AW134&lt;($AM$8-$AL$8)/($AN$8-$AL$8),$AL$8+SQRT(AW134*($AN$8-$AL$8)*($AM$8-$AL$8)),$AN$8-SQRT((1-AW134)*($AN$8-$AL$8)*($AN$8-$AM$8))),$AM$8)</f>
        <v>0.924507283228808</v>
      </c>
      <c r="AO134" s="17" t="n">
        <f aca="false">IFERROR(IF(AX134&lt;($AM$9-$AL$9)/($AN$9-$AL$9),$AL$9+SQRT(AX134*($AN$9-$AL$9)*($AM$9-$AL$9)),$AN$9-SQRT((1-AX134)*($AN$9-$AL$9)*($AN$9-$AM$9))),$AM$9)</f>
        <v>1.77917475604265</v>
      </c>
      <c r="AP134" s="17" t="n">
        <f aca="false">IFERROR(IF(AY134&lt;($AM$10-$AL$10)/($AN$10-$AL$10),$AL$10+SQRT(AY134*($AN$10-$AL$10)*($AM$10-$AL$10)),$AN$10-SQRT((1-AY134)*($AN$10-$AL$10)*($AN$10-$AM$10))),$AM$10)</f>
        <v>0.920696258280996</v>
      </c>
      <c r="AQ134" s="17" t="n">
        <f aca="false">IFERROR(IF(AZ134&lt;($AM$11-$AL$11)/($AN$11-$AL$11),$AL$11+SQRT(AZ134*($AN$11-$AL$11)*($AM$11-$AL$11)),$AN$11-SQRT((1-AZ134)*($AN$11-$AL$11)*($AN$11-$AM$11))),$AM$11)</f>
        <v>0.674402218531671</v>
      </c>
      <c r="AR134" s="17" t="n">
        <f aca="false">SUMPRODUCT((B24:B31&lt;=$B$6)*(C24:C31*AM134+D24:D31*AO134*$B$8*AQ134)/(1+AL134/100)^B24:B31)+C32*AM134*AP134/(1+AL134/100)^$B$6</f>
        <v>12931297.8783525</v>
      </c>
      <c r="AS134" s="17" t="n">
        <f aca="false">SUMPRODUCT((K24:K26&lt;=$B$6)*(L24:L26*AN134+M24:M26*AO134*$B$8*AQ134)/(1+AL134/100)^K24:K26)+L27*AN134*AP134/(1+AL134/100)^$B$6</f>
        <v>13757807.0026544</v>
      </c>
      <c r="AT134" s="17" t="n">
        <f aca="false">AS134-AR134</f>
        <v>826509.124301899</v>
      </c>
      <c r="AU134" s="17" t="n">
        <f aca="true">RAND()</f>
        <v>0.61937123298886</v>
      </c>
      <c r="AV134" s="17" t="n">
        <f aca="true">RAND()</f>
        <v>0.391574640469922</v>
      </c>
      <c r="AW134" s="17" t="n">
        <f aca="true">RAND()</f>
        <v>0.172245150855763</v>
      </c>
      <c r="AX134" s="17" t="n">
        <f aca="true">RAND()</f>
        <v>0.967490807754117</v>
      </c>
      <c r="AY134" s="17" t="n">
        <f aca="true">RAND()</f>
        <v>0.707941366926523</v>
      </c>
      <c r="AZ134" s="17" t="n">
        <f aca="true">RAND()</f>
        <v>0.567290141644498</v>
      </c>
    </row>
    <row r="135" customFormat="false" ht="15" hidden="false" customHeight="false" outlineLevel="0" collapsed="false">
      <c r="A135" s="7" t="s">
        <v>166</v>
      </c>
      <c r="B135" s="17" t="s">
        <v>167</v>
      </c>
      <c r="C135" s="17" t="s">
        <v>168</v>
      </c>
      <c r="D135" s="14" t="n">
        <f aca="false">(SUMPRODUCT((K24:K26&lt;=$B$6)*(L24:L26*$B$12+M24:M26*($B$10*0.5)*$B$8*$B$9)/(1+$B$5/100)^K24:K26)+L27*$B$12*$B$13/(1+$B$5/100)^$B$6)-(SUMPRODUCT((B24:B31&lt;=$B$6)*(C24:C31*$B$11+D24:D31*($B$10*0.5)*$B$8*$B$9)/(1+$B$5/100)^B24:B31)+C32*$B$11*$B$13/(1+$B$5/100)^$B$6)</f>
        <v>653736.673208647</v>
      </c>
      <c r="E135" s="14" t="n">
        <f aca="false">(SUMPRODUCT((K24:K26&lt;=$B$6)*(L24:L26*$B$12+M24:M26*($B$10*2)*$B$8*$B$9)/(1+$B$5/100)^K24:K26)+L27*$B$12*$B$13/(1+$B$5/100)^$B$6)-(SUMPRODUCT((B24:B31&lt;=$B$6)*(C24:C31*$B$11+D24:D31*($B$10*2)*$B$8*$B$9)/(1+$B$5/100)^B24:B31)+C32*$B$11*$B$13/(1+$B$5/100)^$B$6)</f>
        <v>449616.426991351</v>
      </c>
      <c r="F135" s="14" t="n">
        <f aca="false">ABS(E135-D135)</f>
        <v>204120.246217296</v>
      </c>
      <c r="G135" s="0" t="str">
        <f aca="false">IF(SIGN(D135)&lt;&gt;SIGN(E135),"YES","no")</f>
        <v>no</v>
      </c>
      <c r="AK135" s="0" t="n">
        <v>122</v>
      </c>
      <c r="AL135" s="17" t="n">
        <f aca="false">IFERROR(IF(AU135&lt;($AM$6-$AL$6)/($AN$6-$AL$6),$AL$6+SQRT(AU135*($AN$6-$AL$6)*($AM$6-$AL$6)),$AN$6-SQRT((1-AU135)*($AN$6-$AL$6)*($AN$6-$AM$6))),$AM$6)</f>
        <v>5.99524656122</v>
      </c>
      <c r="AM135" s="17" t="n">
        <f aca="false">IFERROR(IF(AV135&lt;($AM$7-$AL$7)/($AN$7-$AL$7),$AL$7+SQRT(AV135*($AN$7-$AL$7)*($AM$7-$AL$7)),$AN$7-SQRT((1-AV135)*($AN$7-$AL$7)*($AN$7-$AM$7))),$AM$7)</f>
        <v>0.932833830233542</v>
      </c>
      <c r="AN135" s="17" t="n">
        <f aca="false">IFERROR(IF(AW135&lt;($AM$8-$AL$8)/($AN$8-$AL$8),$AL$8+SQRT(AW135*($AN$8-$AL$8)*($AM$8-$AL$8)),$AN$8-SQRT((1-AW135)*($AN$8-$AL$8)*($AN$8-$AM$8))),$AM$8)</f>
        <v>1.07270217891368</v>
      </c>
      <c r="AO135" s="17" t="n">
        <f aca="false">IFERROR(IF(AX135&lt;($AM$9-$AL$9)/($AN$9-$AL$9),$AL$9+SQRT(AX135*($AN$9-$AL$9)*($AM$9-$AL$9)),$AN$9-SQRT((1-AX135)*($AN$9-$AL$9)*($AN$9-$AM$9))),$AM$9)</f>
        <v>0.999990716637686</v>
      </c>
      <c r="AP135" s="17" t="n">
        <f aca="false">IFERROR(IF(AY135&lt;($AM$10-$AL$10)/($AN$10-$AL$10),$AL$10+SQRT(AY135*($AN$10-$AL$10)*($AM$10-$AL$10)),$AN$10-SQRT((1-AY135)*($AN$10-$AL$10)*($AN$10-$AM$10))),$AM$10)</f>
        <v>0.971008467419554</v>
      </c>
      <c r="AQ135" s="17" t="n">
        <f aca="false">IFERROR(IF(AZ135&lt;($AM$11-$AL$11)/($AN$11-$AL$11),$AL$11+SQRT(AZ135*($AN$11-$AL$11)*($AM$11-$AL$11)),$AN$11-SQRT((1-AZ135)*($AN$11-$AL$11)*($AN$11-$AM$11))),$AM$11)</f>
        <v>0.610691322686827</v>
      </c>
      <c r="AR135" s="17" t="n">
        <f aca="false">SUMPRODUCT((B24:B31&lt;=$B$6)*(C24:C31*AM135+D24:D31*AO135*$B$8*AQ135)/(1+AL135/100)^B24:B31)+C32*AM135*AP135/(1+AL135/100)^$B$6</f>
        <v>11316271.1901865</v>
      </c>
      <c r="AS135" s="17" t="n">
        <f aca="false">SUMPRODUCT((K24:K26&lt;=$B$6)*(L24:L26*AN135+M24:M26*AO135*$B$8*AQ135)/(1+AL135/100)^K24:K26)+L27*AN135*AP135/(1+AL135/100)^$B$6</f>
        <v>16175962.5214792</v>
      </c>
      <c r="AT135" s="17" t="n">
        <f aca="false">AS135-AR135</f>
        <v>4859691.3312927</v>
      </c>
      <c r="AU135" s="17" t="n">
        <f aca="true">RAND()</f>
        <v>0.949523526362989</v>
      </c>
      <c r="AV135" s="17" t="n">
        <f aca="true">RAND()</f>
        <v>0.196053627272372</v>
      </c>
      <c r="AW135" s="17" t="n">
        <f aca="true">RAND()</f>
        <v>0.720582067893707</v>
      </c>
      <c r="AX135" s="17" t="n">
        <f aca="true">RAND()</f>
        <v>0.333320955631823</v>
      </c>
      <c r="AY135" s="17" t="n">
        <f aca="true">RAND()</f>
        <v>0.887395905523667</v>
      </c>
      <c r="AZ135" s="17" t="n">
        <f aca="true">RAND()</f>
        <v>0.393996318338326</v>
      </c>
    </row>
    <row r="136" customFormat="false" ht="15" hidden="false" customHeight="false" outlineLevel="0" collapsed="false">
      <c r="A136" s="7" t="s">
        <v>169</v>
      </c>
      <c r="B136" s="17" t="s">
        <v>170</v>
      </c>
      <c r="C136" s="17" t="s">
        <v>171</v>
      </c>
      <c r="D136" s="14" t="n">
        <f aca="false">(SUMPRODUCT((K24:K26&lt;=$B$6)*(L24:L26*$B$12+M24:M26*$B$10*$B$8*0)/(1+$B$5/100)^K24:K26)+L27*$B$12*$B$13/(1+$B$5/100)^$B$6)-(SUMPRODUCT((B24:B31&lt;=$B$6)*(C24:C31*$B$11+D24:D31*$B$10*$B$8*0)/(1+$B$5/100)^B24:B31)+C32*$B$11*$B$13/(1+$B$5/100)^$B$6)</f>
        <v>721776.755281076</v>
      </c>
      <c r="E136" s="14" t="n">
        <f aca="false">$D$44</f>
        <v>585696.591136213</v>
      </c>
      <c r="F136" s="14" t="n">
        <f aca="false">ABS(E136-D136)</f>
        <v>136080.164144862</v>
      </c>
      <c r="G136" s="0" t="str">
        <f aca="false">IF(SIGN(D136)&lt;&gt;SIGN(E136),"YES","no")</f>
        <v>no</v>
      </c>
      <c r="AK136" s="0" t="n">
        <v>123</v>
      </c>
      <c r="AL136" s="17" t="n">
        <f aca="false">IFERROR(IF(AU136&lt;($AM$6-$AL$6)/($AN$6-$AL$6),$AL$6+SQRT(AU136*($AN$6-$AL$6)*($AM$6-$AL$6)),$AN$6-SQRT((1-AU136)*($AN$6-$AL$6)*($AN$6-$AM$6))),$AM$6)</f>
        <v>4.11043416410398</v>
      </c>
      <c r="AM136" s="17" t="n">
        <f aca="false">IFERROR(IF(AV136&lt;($AM$7-$AL$7)/($AN$7-$AL$7),$AL$7+SQRT(AV136*($AN$7-$AL$7)*($AM$7-$AL$7)),$AN$7-SQRT((1-AV136)*($AN$7-$AL$7)*($AN$7-$AM$7))),$AM$7)</f>
        <v>0.996022772107615</v>
      </c>
      <c r="AN136" s="17" t="n">
        <f aca="false">IFERROR(IF(AW136&lt;($AM$8-$AL$8)/($AN$8-$AL$8),$AL$8+SQRT(AW136*($AN$8-$AL$8)*($AM$8-$AL$8)),$AN$8-SQRT((1-AW136)*($AN$8-$AL$8)*($AN$8-$AM$8))),$AM$8)</f>
        <v>0.890386832508086</v>
      </c>
      <c r="AO136" s="17" t="n">
        <f aca="false">IFERROR(IF(AX136&lt;($AM$9-$AL$9)/($AN$9-$AL$9),$AL$9+SQRT(AX136*($AN$9-$AL$9)*($AM$9-$AL$9)),$AN$9-SQRT((1-AX136)*($AN$9-$AL$9)*($AN$9-$AM$9))),$AM$9)</f>
        <v>1.01753236099625</v>
      </c>
      <c r="AP136" s="17" t="n">
        <f aca="false">IFERROR(IF(AY136&lt;($AM$10-$AL$10)/($AN$10-$AL$10),$AL$10+SQRT(AY136*($AN$10-$AL$10)*($AM$10-$AL$10)),$AN$10-SQRT((1-AY136)*($AN$10-$AL$10)*($AN$10-$AM$10))),$AM$10)</f>
        <v>0.980197569077069</v>
      </c>
      <c r="AQ136" s="17" t="n">
        <f aca="false">IFERROR(IF(AZ136&lt;($AM$11-$AL$11)/($AN$11-$AL$11),$AL$11+SQRT(AZ136*($AN$11-$AL$11)*($AM$11-$AL$11)),$AN$11-SQRT((1-AZ136)*($AN$11-$AL$11)*($AN$11-$AM$11))),$AM$11)</f>
        <v>0.786608962163387</v>
      </c>
      <c r="AR136" s="17" t="n">
        <f aca="false">SUMPRODUCT((B24:B31&lt;=$B$6)*(C24:C31*AM136+D24:D31*AO136*$B$8*AQ136)/(1+AL136/100)^B24:B31)+C32*AM136*AP136/(1+AL136/100)^$B$6</f>
        <v>13039267.0557282</v>
      </c>
      <c r="AS136" s="17" t="n">
        <f aca="false">SUMPRODUCT((K24:K26&lt;=$B$6)*(L24:L26*AN136+M24:M26*AO136*$B$8*AQ136)/(1+AL136/100)^K24:K26)+L27*AN136*AP136/(1+AL136/100)^$B$6</f>
        <v>13147774.0697335</v>
      </c>
      <c r="AT136" s="17" t="n">
        <f aca="false">AS136-AR136</f>
        <v>108507.014005292</v>
      </c>
      <c r="AU136" s="17" t="n">
        <f aca="true">RAND()</f>
        <v>0.582520464001125</v>
      </c>
      <c r="AV136" s="17" t="n">
        <f aca="true">RAND()</f>
        <v>0.426943635386154</v>
      </c>
      <c r="AW136" s="17" t="n">
        <f aca="true">RAND()</f>
        <v>0.0907753276760535</v>
      </c>
      <c r="AX136" s="17" t="n">
        <f aca="true">RAND()</f>
        <v>0.356504892206929</v>
      </c>
      <c r="AY136" s="17" t="n">
        <f aca="true">RAND()</f>
        <v>0.922358821390104</v>
      </c>
      <c r="AZ136" s="17" t="n">
        <f aca="true">RAND()</f>
        <v>0.814139857024543</v>
      </c>
    </row>
    <row r="137" customFormat="false" ht="15" hidden="false" customHeight="false" outlineLevel="0" collapsed="false">
      <c r="A137" s="7" t="s">
        <v>172</v>
      </c>
      <c r="B137" s="17" t="s">
        <v>173</v>
      </c>
      <c r="C137" s="17" t="s">
        <v>174</v>
      </c>
      <c r="D137" s="14" t="n">
        <f aca="false">(SUMPRODUCT((K24:K26&lt;=20)*(L24:L26*$B$12+M24:M26*$B$10*$B$8*$B$9)/(1+$B$5/100)^K24:K26)+L27*$B$12*$B$13/(1+$B$5/100)^20)-(SUMPRODUCT((B24:B31&lt;=20)*(C24:C31*$B$11+D24:D31*$B$10*$B$8*$B$9)/(1+$B$5/100)^B24:B31)+C32*$B$11*$B$13/(1+$B$5/100)^20)</f>
        <v>543415.338590602</v>
      </c>
      <c r="E137" s="14" t="n">
        <f aca="false">$D$44</f>
        <v>585696.591136213</v>
      </c>
      <c r="F137" s="14" t="n">
        <f aca="false">ABS(E137-D137)</f>
        <v>42281.2525456119</v>
      </c>
      <c r="G137" s="0" t="str">
        <f aca="false">IF(SIGN(D137)&lt;&gt;SIGN(E137),"YES","no")</f>
        <v>no</v>
      </c>
      <c r="AK137" s="0" t="n">
        <v>124</v>
      </c>
      <c r="AL137" s="17" t="n">
        <f aca="false">IFERROR(IF(AU137&lt;($AM$6-$AL$6)/($AN$6-$AL$6),$AL$6+SQRT(AU137*($AN$6-$AL$6)*($AM$6-$AL$6)),$AN$6-SQRT((1-AU137)*($AN$6-$AL$6)*($AN$6-$AM$6))),$AM$6)</f>
        <v>3.89078283094424</v>
      </c>
      <c r="AM137" s="17" t="n">
        <f aca="false">IFERROR(IF(AV137&lt;($AM$7-$AL$7)/($AN$7-$AL$7),$AL$7+SQRT(AV137*($AN$7-$AL$7)*($AM$7-$AL$7)),$AN$7-SQRT((1-AV137)*($AN$7-$AL$7)*($AN$7-$AM$7))),$AM$7)</f>
        <v>1.1163916468528</v>
      </c>
      <c r="AN137" s="17" t="n">
        <f aca="false">IFERROR(IF(AW137&lt;($AM$8-$AL$8)/($AN$8-$AL$8),$AL$8+SQRT(AW137*($AN$8-$AL$8)*($AM$8-$AL$8)),$AN$8-SQRT((1-AW137)*($AN$8-$AL$8)*($AN$8-$AM$8))),$AM$8)</f>
        <v>1.04378581736956</v>
      </c>
      <c r="AO137" s="17" t="n">
        <f aca="false">IFERROR(IF(AX137&lt;($AM$9-$AL$9)/($AN$9-$AL$9),$AL$9+SQRT(AX137*($AN$9-$AL$9)*($AM$9-$AL$9)),$AN$9-SQRT((1-AX137)*($AN$9-$AL$9)*($AN$9-$AM$9))),$AM$9)</f>
        <v>0.995226374045622</v>
      </c>
      <c r="AP137" s="17" t="n">
        <f aca="false">IFERROR(IF(AY137&lt;($AM$10-$AL$10)/($AN$10-$AL$10),$AL$10+SQRT(AY137*($AN$10-$AL$10)*($AM$10-$AL$10)),$AN$10-SQRT((1-AY137)*($AN$10-$AL$10)*($AN$10-$AM$10))),$AM$10)</f>
        <v>0.992279370728475</v>
      </c>
      <c r="AQ137" s="17" t="n">
        <f aca="false">IFERROR(IF(AZ137&lt;($AM$11-$AL$11)/($AN$11-$AL$11),$AL$11+SQRT(AZ137*($AN$11-$AL$11)*($AM$11-$AL$11)),$AN$11-SQRT((1-AZ137)*($AN$11-$AL$11)*($AN$11-$AM$11))),$AM$11)</f>
        <v>0.491610621788579</v>
      </c>
      <c r="AR137" s="17" t="n">
        <f aca="false">SUMPRODUCT((B24:B31&lt;=$B$6)*(C24:C31*AM137+D24:D31*AO137*$B$8*AQ137)/(1+AL137/100)^B24:B31)+C32*AM137*AP137/(1+AL137/100)^$B$6</f>
        <v>14688201.4115614</v>
      </c>
      <c r="AS137" s="17" t="n">
        <f aca="false">SUMPRODUCT((K24:K26&lt;=$B$6)*(L24:L26*AN137+M24:M26*AO137*$B$8*AQ137)/(1+AL137/100)^K24:K26)+L27*AN137*AP137/(1+AL137/100)^$B$6</f>
        <v>15319487.5643111</v>
      </c>
      <c r="AT137" s="17" t="n">
        <f aca="false">AS137-AR137</f>
        <v>631286.152749689</v>
      </c>
      <c r="AU137" s="17" t="n">
        <f aca="true">RAND()</f>
        <v>0.516638429782443</v>
      </c>
      <c r="AV137" s="17" t="n">
        <f aca="true">RAND()</f>
        <v>0.841322737504833</v>
      </c>
      <c r="AW137" s="17" t="n">
        <f aca="true">RAND()</f>
        <v>0.622006318951633</v>
      </c>
      <c r="AX137" s="17" t="n">
        <f aca="true">RAND()</f>
        <v>0.326998882067165</v>
      </c>
      <c r="AY137" s="17" t="n">
        <f aca="true">RAND()</f>
        <v>0.969355915379292</v>
      </c>
      <c r="AZ137" s="17" t="n">
        <f aca="true">RAND()</f>
        <v>0.149855634213085</v>
      </c>
    </row>
    <row r="138" customFormat="false" ht="15" hidden="false" customHeight="false" outlineLevel="0" collapsed="false">
      <c r="A138" s="7" t="s">
        <v>175</v>
      </c>
      <c r="D138" s="14" t="n">
        <f aca="false">$D$44</f>
        <v>585696.591136213</v>
      </c>
      <c r="AK138" s="0" t="n">
        <v>125</v>
      </c>
      <c r="AL138" s="17" t="n">
        <f aca="false">IFERROR(IF(AU138&lt;($AM$6-$AL$6)/($AN$6-$AL$6),$AL$6+SQRT(AU138*($AN$6-$AL$6)*($AM$6-$AL$6)),$AN$6-SQRT((1-AU138)*($AN$6-$AL$6)*($AN$6-$AM$6))),$AM$6)</f>
        <v>4.31496465769569</v>
      </c>
      <c r="AM138" s="17" t="n">
        <f aca="false">IFERROR(IF(AV138&lt;($AM$7-$AL$7)/($AN$7-$AL$7),$AL$7+SQRT(AV138*($AN$7-$AL$7)*($AM$7-$AL$7)),$AN$7-SQRT((1-AV138)*($AN$7-$AL$7)*($AN$7-$AM$7))),$AM$7)</f>
        <v>0.982476015292006</v>
      </c>
      <c r="AN138" s="17" t="n">
        <f aca="false">IFERROR(IF(AW138&lt;($AM$8-$AL$8)/($AN$8-$AL$8),$AL$8+SQRT(AW138*($AN$8-$AL$8)*($AM$8-$AL$8)),$AN$8-SQRT((1-AW138)*($AN$8-$AL$8)*($AN$8-$AM$8))),$AM$8)</f>
        <v>0.908373574522854</v>
      </c>
      <c r="AO138" s="17" t="n">
        <f aca="false">IFERROR(IF(AX138&lt;($AM$9-$AL$9)/($AN$9-$AL$9),$AL$9+SQRT(AX138*($AN$9-$AL$9)*($AM$9-$AL$9)),$AN$9-SQRT((1-AX138)*($AN$9-$AL$9)*($AN$9-$AM$9))),$AM$9)</f>
        <v>1.61044036225023</v>
      </c>
      <c r="AP138" s="17" t="n">
        <f aca="false">IFERROR(IF(AY138&lt;($AM$10-$AL$10)/($AN$10-$AL$10),$AL$10+SQRT(AY138*($AN$10-$AL$10)*($AM$10-$AL$10)),$AN$10-SQRT((1-AY138)*($AN$10-$AL$10)*($AN$10-$AM$10))),$AM$10)</f>
        <v>0.976782385709698</v>
      </c>
      <c r="AQ138" s="17" t="n">
        <f aca="false">IFERROR(IF(AZ138&lt;($AM$11-$AL$11)/($AN$11-$AL$11),$AL$11+SQRT(AZ138*($AN$11-$AL$11)*($AM$11-$AL$11)),$AN$11-SQRT((1-AZ138)*($AN$11-$AL$11)*($AN$11-$AM$11))),$AM$11)</f>
        <v>0.734158235597968</v>
      </c>
      <c r="AR138" s="17" t="n">
        <f aca="false">SUMPRODUCT((B24:B31&lt;=$B$6)*(C24:C31*AM138+D24:D31*AO138*$B$8*AQ138)/(1+AL138/100)^B24:B31)+C32*AM138*AP138/(1+AL138/100)^$B$6</f>
        <v>12811904.7448285</v>
      </c>
      <c r="AS138" s="17" t="n">
        <f aca="false">SUMPRODUCT((K24:K26&lt;=$B$6)*(L24:L26*AN138+M24:M26*AO138*$B$8*AQ138)/(1+AL138/100)^K24:K26)+L27*AN138*AP138/(1+AL138/100)^$B$6</f>
        <v>13475302.9544776</v>
      </c>
      <c r="AT138" s="17" t="n">
        <f aca="false">AS138-AR138</f>
        <v>663398.209649095</v>
      </c>
      <c r="AU138" s="17" t="n">
        <f aca="true">RAND()</f>
        <v>0.639529260528839</v>
      </c>
      <c r="AV138" s="17" t="n">
        <f aca="true">RAND()</f>
        <v>0.369972179520536</v>
      </c>
      <c r="AW138" s="17" t="n">
        <f aca="true">RAND()</f>
        <v>0.130498129498452</v>
      </c>
      <c r="AX138" s="17" t="n">
        <f aca="true">RAND()</f>
        <v>0.898828859090846</v>
      </c>
      <c r="AY138" s="17" t="n">
        <f aca="true">RAND()</f>
        <v>0.909285773292124</v>
      </c>
      <c r="AZ138" s="17" t="n">
        <f aca="true">RAND()</f>
        <v>0.711543495100467</v>
      </c>
    </row>
    <row r="139" customFormat="false" ht="15" hidden="false" customHeight="false" outlineLevel="0" collapsed="false">
      <c r="AK139" s="0" t="n">
        <v>126</v>
      </c>
      <c r="AL139" s="0" t="n">
        <f aca="false">IFERROR(IF(AU139&lt;($AM$6-$AL$6)/($AN$6-$AL$6),$AL$6+SQRT(AU139*($AN$6-$AL$6)*($AM$6-$AL$6)),$AN$6-SQRT((1-AU139)*($AN$6-$AL$6)*($AN$6-$AM$6))),$AM$6)</f>
        <v>4.42085309317801</v>
      </c>
      <c r="AM139" s="0" t="n">
        <f aca="false">IFERROR(IF(AV139&lt;($AM$7-$AL$7)/($AN$7-$AL$7),$AL$7+SQRT(AV139*($AN$7-$AL$7)*($AM$7-$AL$7)),$AN$7-SQRT((1-AV139)*($AN$7-$AL$7)*($AN$7-$AM$7))),$AM$7)</f>
        <v>0.917268585532131</v>
      </c>
      <c r="AN139" s="0" t="n">
        <f aca="false">IFERROR(IF(AW139&lt;($AM$8-$AL$8)/($AN$8-$AL$8),$AL$8+SQRT(AW139*($AN$8-$AL$8)*($AM$8-$AL$8)),$AN$8-SQRT((1-AW139)*($AN$8-$AL$8)*($AN$8-$AM$8))),$AM$8)</f>
        <v>0.837753813639696</v>
      </c>
      <c r="AO139" s="0" t="n">
        <f aca="false">IFERROR(IF(AX139&lt;($AM$9-$AL$9)/($AN$9-$AL$9),$AL$9+SQRT(AX139*($AN$9-$AL$9)*($AM$9-$AL$9)),$AN$9-SQRT((1-AX139)*($AN$9-$AL$9)*($AN$9-$AM$9))),$AM$9)</f>
        <v>0.923385662675485</v>
      </c>
      <c r="AP139" s="0" t="n">
        <f aca="false">IFERROR(IF(AY139&lt;($AM$10-$AL$10)/($AN$10-$AL$10),$AL$10+SQRT(AY139*($AN$10-$AL$10)*($AM$10-$AL$10)),$AN$10-SQRT((1-AY139)*($AN$10-$AL$10)*($AN$10-$AM$10))),$AM$10)</f>
        <v>0.847966873679682</v>
      </c>
      <c r="AQ139" s="0" t="n">
        <f aca="false">IFERROR(IF(AZ139&lt;($AM$11-$AL$11)/($AN$11-$AL$11),$AL$11+SQRT(AZ139*($AN$11-$AL$11)*($AM$11-$AL$11)),$AN$11-SQRT((1-AZ139)*($AN$11-$AL$11)*($AN$11-$AM$11))),$AM$11)</f>
        <v>0.816518467596183</v>
      </c>
      <c r="AR139" s="0" t="n">
        <f aca="false">SUMPRODUCT((B24:B31&lt;=$B$6)*(C24:C31*AM139+D24:D31*AO139*$B$8*AQ139)/(1+AL139/100)^B24:B31)+C32*AM139*AP139/(1+AL139/100)^$B$6</f>
        <v>11861509.3258672</v>
      </c>
      <c r="AS139" s="0" t="n">
        <f aca="false">SUMPRODUCT((K24:K26&lt;=$B$6)*(L24:L26*AN139+M24:M26*AO139*$B$8*AQ139)/(1+AL139/100)^K24:K26)+L27*AN139*AP139/(1+AL139/100)^$B$6</f>
        <v>12543283.0374069</v>
      </c>
      <c r="AT139" s="0" t="n">
        <f aca="false">AS139-AR139</f>
        <v>681773.711539744</v>
      </c>
      <c r="AU139" s="0" t="n">
        <f aca="true">RAND()</f>
        <v>0.667400061651528</v>
      </c>
      <c r="AV139" s="0" t="n">
        <f aca="true">RAND()</f>
        <v>0.152799123918965</v>
      </c>
      <c r="AW139" s="0" t="n">
        <f aca="true">RAND()</f>
        <v>0.0158372271593434</v>
      </c>
      <c r="AX139" s="0" t="n">
        <f aca="true">RAND()</f>
        <v>0.239007225812212</v>
      </c>
      <c r="AY139" s="0" t="n">
        <f aca="true">RAND()</f>
        <v>0.484323780713647</v>
      </c>
      <c r="AZ139" s="0" t="n">
        <f aca="true">RAND()</f>
        <v>0.862589907211212</v>
      </c>
    </row>
    <row r="140" customFormat="false" ht="15" hidden="false" customHeight="false" outlineLevel="0" collapsed="false">
      <c r="AK140" s="0" t="n">
        <v>127</v>
      </c>
      <c r="AL140" s="0" t="n">
        <f aca="false">IFERROR(IF(AU140&lt;($AM$6-$AL$6)/($AN$6-$AL$6),$AL$6+SQRT(AU140*($AN$6-$AL$6)*($AM$6-$AL$6)),$AN$6-SQRT((1-AU140)*($AN$6-$AL$6)*($AN$6-$AM$6))),$AM$6)</f>
        <v>4.27473525475553</v>
      </c>
      <c r="AM140" s="0" t="n">
        <f aca="false">IFERROR(IF(AV140&lt;($AM$7-$AL$7)/($AN$7-$AL$7),$AL$7+SQRT(AV140*($AN$7-$AL$7)*($AM$7-$AL$7)),$AN$7-SQRT((1-AV140)*($AN$7-$AL$7)*($AN$7-$AM$7))),$AM$7)</f>
        <v>1.04454909297417</v>
      </c>
      <c r="AN140" s="0" t="n">
        <f aca="false">IFERROR(IF(AW140&lt;($AM$8-$AL$8)/($AN$8-$AL$8),$AL$8+SQRT(AW140*($AN$8-$AL$8)*($AM$8-$AL$8)),$AN$8-SQRT((1-AW140)*($AN$8-$AL$8)*($AN$8-$AM$8))),$AM$8)</f>
        <v>0.934701638658002</v>
      </c>
      <c r="AO140" s="0" t="n">
        <f aca="false">IFERROR(IF(AX140&lt;($AM$9-$AL$9)/($AN$9-$AL$9),$AL$9+SQRT(AX140*($AN$9-$AL$9)*($AM$9-$AL$9)),$AN$9-SQRT((1-AX140)*($AN$9-$AL$9)*($AN$9-$AM$9))),$AM$9)</f>
        <v>1.10116171891681</v>
      </c>
      <c r="AP140" s="0" t="n">
        <f aca="false">IFERROR(IF(AY140&lt;($AM$10-$AL$10)/($AN$10-$AL$10),$AL$10+SQRT(AY140*($AN$10-$AL$10)*($AM$10-$AL$10)),$AN$10-SQRT((1-AY140)*($AN$10-$AL$10)*($AN$10-$AM$10))),$AM$10)</f>
        <v>0.837224360825868</v>
      </c>
      <c r="AQ140" s="0" t="n">
        <f aca="false">IFERROR(IF(AZ140&lt;($AM$11-$AL$11)/($AN$11-$AL$11),$AL$11+SQRT(AZ140*($AN$11-$AL$11)*($AM$11-$AL$11)),$AN$11-SQRT((1-AZ140)*($AN$11-$AL$11)*($AN$11-$AM$11))),$AM$11)</f>
        <v>0.664382139862547</v>
      </c>
      <c r="AR140" s="0" t="n">
        <f aca="false">SUMPRODUCT((B24:B31&lt;=$B$6)*(C24:C31*AM140+D24:D31*AO140*$B$8*AQ140)/(1+AL140/100)^B24:B31)+C32*AM140*AP140/(1+AL140/100)^$B$6</f>
        <v>13574162.148768</v>
      </c>
      <c r="AS140" s="0" t="n">
        <f aca="false">SUMPRODUCT((K24:K26&lt;=$B$6)*(L24:L26*AN140+M24:M26*AO140*$B$8*AQ140)/(1+AL140/100)^K24:K26)+L27*AN140*AP140/(1+AL140/100)^$B$6</f>
        <v>13977492.7006772</v>
      </c>
      <c r="AT140" s="0" t="n">
        <f aca="false">AS140-AR140</f>
        <v>403330.551909234</v>
      </c>
      <c r="AU140" s="0" t="n">
        <f aca="true">RAND()</f>
        <v>0.62864660341638</v>
      </c>
      <c r="AV140" s="0" t="n">
        <f aca="true">RAND()</f>
        <v>0.624799331575673</v>
      </c>
      <c r="AW140" s="0" t="n">
        <f aca="true">RAND()</f>
        <v>0.201605905079454</v>
      </c>
      <c r="AX140" s="0" t="n">
        <f aca="true">RAND()</f>
        <v>0.461393162972947</v>
      </c>
      <c r="AY140" s="0" t="n">
        <f aca="true">RAND()</f>
        <v>0.45488107813766</v>
      </c>
      <c r="AZ140" s="0" t="n">
        <f aca="true">RAND()</f>
        <v>0.540247559007171</v>
      </c>
    </row>
    <row r="141" customFormat="false" ht="17.35" hidden="false" customHeight="false" outlineLevel="0" collapsed="false">
      <c r="A141" s="4" t="s">
        <v>176</v>
      </c>
      <c r="AK141" s="0" t="n">
        <v>128</v>
      </c>
      <c r="AL141" s="17" t="n">
        <f aca="false">IFERROR(IF(AU141&lt;($AM$6-$AL$6)/($AN$6-$AL$6),$AL$6+SQRT(AU141*($AN$6-$AL$6)*($AM$6-$AL$6)),$AN$6-SQRT((1-AU141)*($AN$6-$AL$6)*($AN$6-$AM$6))),$AM$6)</f>
        <v>4.51922298373107</v>
      </c>
      <c r="AM141" s="17" t="n">
        <f aca="false">IFERROR(IF(AV141&lt;($AM$7-$AL$7)/($AN$7-$AL$7),$AL$7+SQRT(AV141*($AN$7-$AL$7)*($AM$7-$AL$7)),$AN$7-SQRT((1-AV141)*($AN$7-$AL$7)*($AN$7-$AM$7))),$AM$7)</f>
        <v>1.07362283913566</v>
      </c>
      <c r="AN141" s="17" t="n">
        <f aca="false">IFERROR(IF(AW141&lt;($AM$8-$AL$8)/($AN$8-$AL$8),$AL$8+SQRT(AW141*($AN$8-$AL$8)*($AM$8-$AL$8)),$AN$8-SQRT((1-AW141)*($AN$8-$AL$8)*($AN$8-$AM$8))),$AM$8)</f>
        <v>1.19926871023855</v>
      </c>
      <c r="AO141" s="17" t="n">
        <f aca="false">IFERROR(IF(AX141&lt;($AM$9-$AL$9)/($AN$9-$AL$9),$AL$9+SQRT(AX141*($AN$9-$AL$9)*($AM$9-$AL$9)),$AN$9-SQRT((1-AX141)*($AN$9-$AL$9)*($AN$9-$AM$9))),$AM$9)</f>
        <v>1.50464865638736</v>
      </c>
      <c r="AP141" s="17" t="n">
        <f aca="false">IFERROR(IF(AY141&lt;($AM$10-$AL$10)/($AN$10-$AL$10),$AL$10+SQRT(AY141*($AN$10-$AL$10)*($AM$10-$AL$10)),$AN$10-SQRT((1-AY141)*($AN$10-$AL$10)*($AN$10-$AM$10))),$AM$10)</f>
        <v>0.974907257795672</v>
      </c>
      <c r="AQ141" s="17" t="n">
        <f aca="false">IFERROR(IF(AZ141&lt;($AM$11-$AL$11)/($AN$11-$AL$11),$AL$11+SQRT(AZ141*($AN$11-$AL$11)*($AM$11-$AL$11)),$AN$11-SQRT((1-AZ141)*($AN$11-$AL$11)*($AN$11-$AM$11))),$AM$11)</f>
        <v>0.713643831887127</v>
      </c>
      <c r="AR141" s="17" t="n">
        <f aca="false">SUMPRODUCT((B24:B31&lt;=$B$6)*(C24:C31*AM141+D24:D31*AO141*$B$8*AQ141)/(1+AL141/100)^B24:B31)+C32*AM141*AP141/(1+AL141/100)^$B$6</f>
        <v>13840981.7666058</v>
      </c>
      <c r="AS141" s="17" t="n">
        <f aca="false">SUMPRODUCT((K24:K26&lt;=$B$6)*(L24:L26*AN141+M24:M26*AO141*$B$8*AQ141)/(1+AL141/100)^K24:K26)+L27*AN141*AP141/(1+AL141/100)^$B$6</f>
        <v>17818756.9484499</v>
      </c>
      <c r="AT141" s="17" t="n">
        <f aca="false">AS141-AR141</f>
        <v>3977775.18184405</v>
      </c>
      <c r="AU141" s="17" t="n">
        <f aca="true">RAND()</f>
        <v>0.69228726977759</v>
      </c>
      <c r="AV141" s="17" t="n">
        <f aca="true">RAND()</f>
        <v>0.723476418892754</v>
      </c>
      <c r="AW141" s="17" t="n">
        <f aca="true">RAND()</f>
        <v>0.977122988792355</v>
      </c>
      <c r="AX141" s="17" t="n">
        <f aca="true">RAND()</f>
        <v>0.83641803092077</v>
      </c>
      <c r="AY141" s="17" t="n">
        <f aca="true">RAND()</f>
        <v>0.902147614028021</v>
      </c>
      <c r="AZ141" s="17" t="n">
        <f aca="true">RAND()</f>
        <v>0.665306714219233</v>
      </c>
    </row>
    <row r="142" customFormat="false" ht="15" hidden="false" customHeight="false" outlineLevel="0" collapsed="false">
      <c r="A142" s="6" t="s">
        <v>177</v>
      </c>
      <c r="B142" s="6" t="s">
        <v>53</v>
      </c>
      <c r="C142" s="6" t="s">
        <v>178</v>
      </c>
      <c r="D142" s="6" t="s">
        <v>54</v>
      </c>
      <c r="E142" s="6" t="s">
        <v>55</v>
      </c>
      <c r="F142" s="6" t="s">
        <v>56</v>
      </c>
      <c r="G142" s="6" t="s">
        <v>57</v>
      </c>
      <c r="H142" s="6" t="s">
        <v>179</v>
      </c>
      <c r="I142" s="6" t="s">
        <v>59</v>
      </c>
      <c r="J142" s="6" t="s">
        <v>60</v>
      </c>
      <c r="K142" s="6" t="s">
        <v>61</v>
      </c>
      <c r="L142" s="6" t="s">
        <v>133</v>
      </c>
      <c r="AK142" s="0" t="n">
        <v>129</v>
      </c>
      <c r="AL142" s="17" t="n">
        <f aca="false">IFERROR(IF(AU142&lt;($AM$6-$AL$6)/($AN$6-$AL$6),$AL$6+SQRT(AU142*($AN$6-$AL$6)*($AM$6-$AL$6)),$AN$6-SQRT((1-AU142)*($AN$6-$AL$6)*($AN$6-$AM$6))),$AM$6)</f>
        <v>4.88814067486526</v>
      </c>
      <c r="AM142" s="17" t="n">
        <f aca="false">IFERROR(IF(AV142&lt;($AM$7-$AL$7)/($AN$7-$AL$7),$AL$7+SQRT(AV142*($AN$7-$AL$7)*($AM$7-$AL$7)),$AN$7-SQRT((1-AV142)*($AN$7-$AL$7)*($AN$7-$AM$7))),$AM$7)</f>
        <v>1.18189759987863</v>
      </c>
      <c r="AN142" s="17" t="n">
        <f aca="false">IFERROR(IF(AW142&lt;($AM$8-$AL$8)/($AN$8-$AL$8),$AL$8+SQRT(AW142*($AN$8-$AL$8)*($AM$8-$AL$8)),$AN$8-SQRT((1-AW142)*($AN$8-$AL$8)*($AN$8-$AM$8))),$AM$8)</f>
        <v>1.09519014262568</v>
      </c>
      <c r="AO142" s="17" t="n">
        <f aca="false">IFERROR(IF(AX142&lt;($AM$9-$AL$9)/($AN$9-$AL$9),$AL$9+SQRT(AX142*($AN$9-$AL$9)*($AM$9-$AL$9)),$AN$9-SQRT((1-AX142)*($AN$9-$AL$9)*($AN$9-$AM$9))),$AM$9)</f>
        <v>1.11630244833691</v>
      </c>
      <c r="AP142" s="17" t="n">
        <f aca="false">IFERROR(IF(AY142&lt;($AM$10-$AL$10)/($AN$10-$AL$10),$AL$10+SQRT(AY142*($AN$10-$AL$10)*($AM$10-$AL$10)),$AN$10-SQRT((1-AY142)*($AN$10-$AL$10)*($AN$10-$AM$10))),$AM$10)</f>
        <v>0.754777291672382</v>
      </c>
      <c r="AQ142" s="17" t="n">
        <f aca="false">IFERROR(IF(AZ142&lt;($AM$11-$AL$11)/($AN$11-$AL$11),$AL$11+SQRT(AZ142*($AN$11-$AL$11)*($AM$11-$AL$11)),$AN$11-SQRT((1-AZ142)*($AN$11-$AL$11)*($AN$11-$AM$11))),$AM$11)</f>
        <v>0.498933701881554</v>
      </c>
      <c r="AR142" s="17" t="n">
        <f aca="false">SUMPRODUCT((B24:B31&lt;=$B$6)*(C24:C31*AM142+D24:D31*AO142*$B$8*AQ142)/(1+AL142/100)^B24:B31)+C32*AM142*AP142/(1+AL142/100)^$B$6</f>
        <v>14932944.2842223</v>
      </c>
      <c r="AS142" s="17" t="n">
        <f aca="false">SUMPRODUCT((K24:K26&lt;=$B$6)*(L24:L26*AN142+M24:M26*AO142*$B$8*AQ142)/(1+AL142/100)^K24:K26)+L27*AN142*AP142/(1+AL142/100)^$B$6</f>
        <v>16551113.1396864</v>
      </c>
      <c r="AT142" s="17" t="n">
        <f aca="false">AS142-AR142</f>
        <v>1618168.85546414</v>
      </c>
      <c r="AU142" s="17" t="n">
        <f aca="true">RAND()</f>
        <v>0.777002509542071</v>
      </c>
      <c r="AV142" s="17" t="n">
        <f aca="true">RAND()</f>
        <v>0.958773894201855</v>
      </c>
      <c r="AW142" s="17" t="n">
        <f aca="true">RAND()</f>
        <v>0.786968071642159</v>
      </c>
      <c r="AX142" s="17" t="n">
        <f aca="true">RAND()</f>
        <v>0.479385758123102</v>
      </c>
      <c r="AY142" s="17" t="n">
        <f aca="true">RAND()</f>
        <v>0.259645873407655</v>
      </c>
      <c r="AZ142" s="17" t="n">
        <f aca="true">RAND()</f>
        <v>0.161529052017547</v>
      </c>
    </row>
    <row r="143" customFormat="false" ht="15" hidden="false" customHeight="false" outlineLevel="0" collapsed="false">
      <c r="A143" s="7" t="s">
        <v>180</v>
      </c>
      <c r="B143" s="0" t="n">
        <v>3</v>
      </c>
      <c r="C143" s="0" t="n">
        <v>30</v>
      </c>
      <c r="D143" s="0" t="n">
        <v>1</v>
      </c>
      <c r="E143" s="0" t="n">
        <v>1</v>
      </c>
      <c r="F143" s="0" t="n">
        <v>1</v>
      </c>
      <c r="G143" s="0" t="n">
        <v>1</v>
      </c>
      <c r="H143" s="0" t="n">
        <v>1</v>
      </c>
      <c r="I143" s="14" t="n">
        <f aca="false">SUMPRODUCT((B24:B31&lt;=$C143)*(C24:C31*$D143+D24:D31*$F143*$B$8*$H143)/(1+$B143/100)^B24:B31)+C32*$D143*$G143/(1+$B143/100)^$C143</f>
        <v>13854192.0784481</v>
      </c>
      <c r="J143" s="14" t="n">
        <f aca="false">SUMPRODUCT((K24:K26&lt;=$C143)*(L24:L26*$E143+M24:M26*$F143*$B$8*$H143)/(1+$B143/100)^K24:K26)+L27*$E143*$G143/(1+$B143/100)^$C143</f>
        <v>14439888.6695843</v>
      </c>
      <c r="K143" s="14" t="n">
        <f aca="false">J143-I143</f>
        <v>585696.591136213</v>
      </c>
      <c r="L143" s="0" t="str">
        <f aca="false">IF(K143&lt;0,"PCC","HMA")</f>
        <v>HMA</v>
      </c>
      <c r="AK143" s="0" t="n">
        <v>130</v>
      </c>
      <c r="AL143" s="17" t="n">
        <f aca="false">IFERROR(IF(AU143&lt;($AM$6-$AL$6)/($AN$6-$AL$6),$AL$6+SQRT(AU143*($AN$6-$AL$6)*($AM$6-$AL$6)),$AN$6-SQRT((1-AU143)*($AN$6-$AL$6)*($AN$6-$AM$6))),$AM$6)</f>
        <v>3.64297990726558</v>
      </c>
      <c r="AM143" s="17" t="n">
        <f aca="false">IFERROR(IF(AV143&lt;($AM$7-$AL$7)/($AN$7-$AL$7),$AL$7+SQRT(AV143*($AN$7-$AL$7)*($AM$7-$AL$7)),$AN$7-SQRT((1-AV143)*($AN$7-$AL$7)*($AN$7-$AM$7))),$AM$7)</f>
        <v>1.03352733581044</v>
      </c>
      <c r="AN143" s="17" t="n">
        <f aca="false">IFERROR(IF(AW143&lt;($AM$8-$AL$8)/($AN$8-$AL$8),$AL$8+SQRT(AW143*($AN$8-$AL$8)*($AM$8-$AL$8)),$AN$8-SQRT((1-AW143)*($AN$8-$AL$8)*($AN$8-$AM$8))),$AM$8)</f>
        <v>0.897567992695213</v>
      </c>
      <c r="AO143" s="17" t="n">
        <f aca="false">IFERROR(IF(AX143&lt;($AM$9-$AL$9)/($AN$9-$AL$9),$AL$9+SQRT(AX143*($AN$9-$AL$9)*($AM$9-$AL$9)),$AN$9-SQRT((1-AX143)*($AN$9-$AL$9)*($AN$9-$AM$9))),$AM$9)</f>
        <v>0.966898417610187</v>
      </c>
      <c r="AP143" s="17" t="n">
        <f aca="false">IFERROR(IF(AY143&lt;($AM$10-$AL$10)/($AN$10-$AL$10),$AL$10+SQRT(AY143*($AN$10-$AL$10)*($AM$10-$AL$10)),$AN$10-SQRT((1-AY143)*($AN$10-$AL$10)*($AN$10-$AM$10))),$AM$10)</f>
        <v>0.963218424126379</v>
      </c>
      <c r="AQ143" s="17" t="n">
        <f aca="false">IFERROR(IF(AZ143&lt;($AM$11-$AL$11)/($AN$11-$AL$11),$AL$11+SQRT(AZ143*($AN$11-$AL$11)*($AM$11-$AL$11)),$AN$11-SQRT((1-AZ143)*($AN$11-$AL$11)*($AN$11-$AM$11))),$AM$11)</f>
        <v>0.619485569227954</v>
      </c>
      <c r="AR143" s="17" t="n">
        <f aca="false">SUMPRODUCT((B24:B31&lt;=$B$6)*(C24:C31*AM143+D24:D31*AO143*$B$8*AQ143)/(1+AL143/100)^B24:B31)+C32*AM143*AP143/(1+AL143/100)^$B$6</f>
        <v>13787307.4501748</v>
      </c>
      <c r="AS143" s="17" t="n">
        <f aca="false">SUMPRODUCT((K24:K26&lt;=$B$6)*(L24:L26*AN143+M24:M26*AO143*$B$8*AQ143)/(1+AL143/100)^K24:K26)+L27*AN143*AP143/(1+AL143/100)^$B$6</f>
        <v>13159781.2750701</v>
      </c>
      <c r="AT143" s="17" t="n">
        <f aca="false">AS143-AR143</f>
        <v>-627526.17510478</v>
      </c>
      <c r="AU143" s="17" t="n">
        <f aca="true">RAND()</f>
        <v>0.436520804848868</v>
      </c>
      <c r="AV143" s="17" t="n">
        <f aca="true">RAND()</f>
        <v>0.583462983632669</v>
      </c>
      <c r="AW143" s="17" t="n">
        <f aca="true">RAND()</f>
        <v>0.105772368873034</v>
      </c>
      <c r="AX143" s="17" t="n">
        <f aca="true">RAND()</f>
        <v>0.290658843155863</v>
      </c>
      <c r="AY143" s="17" t="n">
        <f aca="true">RAND()</f>
        <v>0.858285233800504</v>
      </c>
      <c r="AZ143" s="17" t="n">
        <f aca="true">RAND()</f>
        <v>0.4166164446731</v>
      </c>
    </row>
    <row r="144" customFormat="false" ht="15" hidden="false" customHeight="false" outlineLevel="0" collapsed="false">
      <c r="A144" s="7" t="s">
        <v>181</v>
      </c>
      <c r="B144" s="0" t="n">
        <v>7</v>
      </c>
      <c r="C144" s="0" t="n">
        <v>20</v>
      </c>
      <c r="D144" s="0" t="n">
        <v>1</v>
      </c>
      <c r="E144" s="0" t="n">
        <v>1</v>
      </c>
      <c r="F144" s="0" t="n">
        <v>1</v>
      </c>
      <c r="G144" s="0" t="n">
        <v>1</v>
      </c>
      <c r="H144" s="0" t="n">
        <v>1</v>
      </c>
      <c r="I144" s="14" t="n">
        <f aca="false">SUMPRODUCT((B24:B31&lt;=$C144)*(C24:C31*$D144+D24:D31*$F144*$B$8*$H144)/(1+$B144/100)^B24:B31)+C32*$D144*$G144/(1+$B144/100)^$C144</f>
        <v>11451220.8471094</v>
      </c>
      <c r="J144" s="14" t="n">
        <f aca="false">SUMPRODUCT((K24:K26&lt;=$C144)*(L24:L26*$E144+M24:M26*$F144*$B$8*$H144)/(1+$B144/100)^K24:K26)+L27*$E144*$G144/(1+$B144/100)^$C144</f>
        <v>14580403.4093485</v>
      </c>
      <c r="K144" s="14" t="n">
        <f aca="false">J144-I144</f>
        <v>3129182.56223901</v>
      </c>
      <c r="L144" s="0" t="str">
        <f aca="false">IF(K144&lt;0,"PCC","HMA")</f>
        <v>HMA</v>
      </c>
      <c r="AK144" s="0" t="n">
        <v>131</v>
      </c>
      <c r="AL144" s="17" t="n">
        <f aca="false">IFERROR(IF(AU144&lt;($AM$6-$AL$6)/($AN$6-$AL$6),$AL$6+SQRT(AU144*($AN$6-$AL$6)*($AM$6-$AL$6)),$AN$6-SQRT((1-AU144)*($AN$6-$AL$6)*($AN$6-$AM$6))),$AM$6)</f>
        <v>3.41090053027385</v>
      </c>
      <c r="AM144" s="17" t="n">
        <f aca="false">IFERROR(IF(AV144&lt;($AM$7-$AL$7)/($AN$7-$AL$7),$AL$7+SQRT(AV144*($AN$7-$AL$7)*($AM$7-$AL$7)),$AN$7-SQRT((1-AV144)*($AN$7-$AL$7)*($AN$7-$AM$7))),$AM$7)</f>
        <v>1.13072655646897</v>
      </c>
      <c r="AN144" s="17" t="n">
        <f aca="false">IFERROR(IF(AW144&lt;($AM$8-$AL$8)/($AN$8-$AL$8),$AL$8+SQRT(AW144*($AN$8-$AL$8)*($AM$8-$AL$8)),$AN$8-SQRT((1-AW144)*($AN$8-$AL$8)*($AN$8-$AM$8))),$AM$8)</f>
        <v>1.09707208468802</v>
      </c>
      <c r="AO144" s="17" t="n">
        <f aca="false">IFERROR(IF(AX144&lt;($AM$9-$AL$9)/($AN$9-$AL$9),$AL$9+SQRT(AX144*($AN$9-$AL$9)*($AM$9-$AL$9)),$AN$9-SQRT((1-AX144)*($AN$9-$AL$9)*($AN$9-$AM$9))),$AM$9)</f>
        <v>0.834701532467774</v>
      </c>
      <c r="AP144" s="17" t="n">
        <f aca="false">IFERROR(IF(AY144&lt;($AM$10-$AL$10)/($AN$10-$AL$10),$AL$10+SQRT(AY144*($AN$10-$AL$10)*($AM$10-$AL$10)),$AN$10-SQRT((1-AY144)*($AN$10-$AL$10)*($AN$10-$AM$10))),$AM$10)</f>
        <v>0.697127899635899</v>
      </c>
      <c r="AQ144" s="17" t="n">
        <f aca="false">IFERROR(IF(AZ144&lt;($AM$11-$AL$11)/($AN$11-$AL$11),$AL$11+SQRT(AZ144*($AN$11-$AL$11)*($AM$11-$AL$11)),$AN$11-SQRT((1-AZ144)*($AN$11-$AL$11)*($AN$11-$AM$11))),$AM$11)</f>
        <v>0.372829937060063</v>
      </c>
      <c r="AR144" s="17" t="n">
        <f aca="false">SUMPRODUCT((B24:B31&lt;=$B$6)*(C24:C31*AM144+D24:D31*AO144*$B$8*AQ144)/(1+AL144/100)^B24:B31)+C32*AM144*AP144/(1+AL144/100)^$B$6</f>
        <v>15234170.3232107</v>
      </c>
      <c r="AS144" s="17" t="n">
        <f aca="false">SUMPRODUCT((K24:K26&lt;=$B$6)*(L24:L26*AN144+M24:M26*AO144*$B$8*AQ144)/(1+AL144/100)^K24:K26)+L27*AN144*AP144/(1+AL144/100)^$B$6</f>
        <v>16402992.109312</v>
      </c>
      <c r="AT144" s="17" t="n">
        <f aca="false">AS144-AR144</f>
        <v>1168821.78610137</v>
      </c>
      <c r="AU144" s="17" t="n">
        <f aca="true">RAND()</f>
        <v>0.355918249820574</v>
      </c>
      <c r="AV144" s="17" t="n">
        <f aca="true">RAND()</f>
        <v>0.873545294828882</v>
      </c>
      <c r="AW144" s="17" t="n">
        <f aca="true">RAND()</f>
        <v>0.792116024162939</v>
      </c>
      <c r="AX144" s="17" t="n">
        <f aca="true">RAND()</f>
        <v>0.149366821115035</v>
      </c>
      <c r="AY144" s="17" t="n">
        <f aca="true">RAND()</f>
        <v>0.155437635259445</v>
      </c>
      <c r="AZ144" s="17" t="n">
        <f aca="true">RAND()</f>
        <v>0.0216497948251946</v>
      </c>
    </row>
    <row r="145" customFormat="false" ht="15" hidden="false" customHeight="false" outlineLevel="0" collapsed="false">
      <c r="A145" s="7" t="s">
        <v>182</v>
      </c>
      <c r="B145" s="0" t="n">
        <v>3</v>
      </c>
      <c r="C145" s="0" t="n">
        <v>20</v>
      </c>
      <c r="D145" s="0" t="n">
        <v>1</v>
      </c>
      <c r="E145" s="0" t="n">
        <v>1</v>
      </c>
      <c r="F145" s="0" t="n">
        <v>1</v>
      </c>
      <c r="G145" s="0" t="n">
        <v>1</v>
      </c>
      <c r="H145" s="0" t="n">
        <v>1</v>
      </c>
      <c r="I145" s="14" t="n">
        <f aca="false">SUMPRODUCT((B24:B31&lt;=$C145)*(C24:C31*$D145+D24:D31*$F145*$B$8*$H145)/(1+$B145/100)^B24:B31)+C32*$D145*$G145/(1+$B145/100)^$C145</f>
        <v>13038047.0472287</v>
      </c>
      <c r="J145" s="14" t="n">
        <f aca="false">SUMPRODUCT((K24:K26&lt;=$C145)*(L24:L26*$E145+M24:M26*$F145*$B$8*$H145)/(1+$B145/100)^K24:K26)+L27*$E145*$G145/(1+$B145/100)^$C145</f>
        <v>13581462.3858193</v>
      </c>
      <c r="K145" s="14" t="n">
        <f aca="false">J145-I145</f>
        <v>543415.338590602</v>
      </c>
      <c r="L145" s="0" t="str">
        <f aca="false">IF(K145&lt;0,"PCC","HMA")</f>
        <v>HMA</v>
      </c>
      <c r="AK145" s="0" t="n">
        <v>132</v>
      </c>
      <c r="AL145" s="17" t="n">
        <f aca="false">IFERROR(IF(AU145&lt;($AM$6-$AL$6)/($AN$6-$AL$6),$AL$6+SQRT(AU145*($AN$6-$AL$6)*($AM$6-$AL$6)),$AN$6-SQRT((1-AU145)*($AN$6-$AL$6)*($AN$6-$AM$6))),$AM$6)</f>
        <v>2.69476189152321</v>
      </c>
      <c r="AM145" s="17" t="n">
        <f aca="false">IFERROR(IF(AV145&lt;($AM$7-$AL$7)/($AN$7-$AL$7),$AL$7+SQRT(AV145*($AN$7-$AL$7)*($AM$7-$AL$7)),$AN$7-SQRT((1-AV145)*($AN$7-$AL$7)*($AN$7-$AM$7))),$AM$7)</f>
        <v>1.15073412194346</v>
      </c>
      <c r="AN145" s="17" t="n">
        <f aca="false">IFERROR(IF(AW145&lt;($AM$8-$AL$8)/($AN$8-$AL$8),$AL$8+SQRT(AW145*($AN$8-$AL$8)*($AM$8-$AL$8)),$AN$8-SQRT((1-AW145)*($AN$8-$AL$8)*($AN$8-$AM$8))),$AM$8)</f>
        <v>0.867268339889659</v>
      </c>
      <c r="AO145" s="17" t="n">
        <f aca="false">IFERROR(IF(AX145&lt;($AM$9-$AL$9)/($AN$9-$AL$9),$AL$9+SQRT(AX145*($AN$9-$AL$9)*($AM$9-$AL$9)),$AN$9-SQRT((1-AX145)*($AN$9-$AL$9)*($AN$9-$AM$9))),$AM$9)</f>
        <v>1.14034532772924</v>
      </c>
      <c r="AP145" s="17" t="n">
        <f aca="false">IFERROR(IF(AY145&lt;($AM$10-$AL$10)/($AN$10-$AL$10),$AL$10+SQRT(AY145*($AN$10-$AL$10)*($AM$10-$AL$10)),$AN$10-SQRT((1-AY145)*($AN$10-$AL$10)*($AN$10-$AM$10))),$AM$10)</f>
        <v>0.847444872894797</v>
      </c>
      <c r="AQ145" s="17" t="n">
        <f aca="false">IFERROR(IF(AZ145&lt;($AM$11-$AL$11)/($AN$11-$AL$11),$AL$11+SQRT(AZ145*($AN$11-$AL$11)*($AM$11-$AL$11)),$AN$11-SQRT((1-AZ145)*($AN$11-$AL$11)*($AN$11-$AM$11))),$AM$11)</f>
        <v>0.395552790910448</v>
      </c>
      <c r="AR145" s="17" t="n">
        <f aca="false">SUMPRODUCT((B24:B31&lt;=$B$6)*(C24:C31*AM145+D24:D31*AO145*$B$8*AQ145)/(1+AL145/100)^B24:B31)+C32*AM145*AP145/(1+AL145/100)^$B$6</f>
        <v>16090279.2934947</v>
      </c>
      <c r="AS145" s="17" t="n">
        <f aca="false">SUMPRODUCT((K24:K26&lt;=$B$6)*(L24:L26*AN145+M24:M26*AO145*$B$8*AQ145)/(1+AL145/100)^K24:K26)+L27*AN145*AP145/(1+AL145/100)^$B$6</f>
        <v>12631531.9192858</v>
      </c>
      <c r="AT145" s="17" t="n">
        <f aca="false">AS145-AR145</f>
        <v>-3458747.3742089</v>
      </c>
      <c r="AU145" s="17" t="n">
        <f aca="true">RAND()</f>
        <v>0.0965388171825806</v>
      </c>
      <c r="AV145" s="17" t="n">
        <f aca="true">RAND()</f>
        <v>0.912411426254792</v>
      </c>
      <c r="AW145" s="17" t="n">
        <f aca="true">RAND()</f>
        <v>0.0502781061278962</v>
      </c>
      <c r="AX145" s="17" t="n">
        <f aca="true">RAND()</f>
        <v>0.507329229628705</v>
      </c>
      <c r="AY145" s="17" t="n">
        <f aca="true">RAND()</f>
        <v>0.482871758803527</v>
      </c>
      <c r="AZ145" s="17" t="n">
        <f aca="true">RAND()</f>
        <v>0.0372666769419423</v>
      </c>
    </row>
    <row r="146" customFormat="false" ht="15" hidden="false" customHeight="false" outlineLevel="0" collapsed="false">
      <c r="A146" s="7" t="s">
        <v>183</v>
      </c>
      <c r="B146" s="0" t="n">
        <v>5</v>
      </c>
      <c r="C146" s="0" t="n">
        <v>30</v>
      </c>
      <c r="D146" s="0" t="n">
        <v>1</v>
      </c>
      <c r="E146" s="0" t="n">
        <v>1</v>
      </c>
      <c r="F146" s="0" t="n">
        <v>1</v>
      </c>
      <c r="G146" s="0" t="n">
        <v>1</v>
      </c>
      <c r="H146" s="0" t="n">
        <v>1</v>
      </c>
      <c r="I146" s="14" t="n">
        <f aca="false">SUMPRODUCT((B24:B31&lt;=$C146)*(C24:C31*$D146+D24:D31*$F146*$B$8*$H146)/(1+$B146/100)^B24:B31)+C32*$D146*$G146/(1+$B146/100)^$C146</f>
        <v>12635573.0841086</v>
      </c>
      <c r="J146" s="14" t="n">
        <f aca="false">SUMPRODUCT((K24:K26&lt;=$C146)*(L24:L26*$E146+M24:M26*$F146*$B$8*$H146)/(1+$B146/100)^K24:K26)+L27*$E146*$G146/(1+$B146/100)^$C146</f>
        <v>14927326.4274641</v>
      </c>
      <c r="K146" s="14" t="n">
        <f aca="false">J146-I146</f>
        <v>2291753.3433555</v>
      </c>
      <c r="L146" s="0" t="str">
        <f aca="false">IF(K146&lt;0,"PCC","HMA")</f>
        <v>HMA</v>
      </c>
      <c r="AK146" s="0" t="n">
        <v>133</v>
      </c>
      <c r="AL146" s="17" t="n">
        <f aca="false">IFERROR(IF(AU146&lt;($AM$6-$AL$6)/($AN$6-$AL$6),$AL$6+SQRT(AU146*($AN$6-$AL$6)*($AM$6-$AL$6)),$AN$6-SQRT((1-AU146)*($AN$6-$AL$6)*($AN$6-$AM$6))),$AM$6)</f>
        <v>2.54131525068867</v>
      </c>
      <c r="AM146" s="17" t="n">
        <f aca="false">IFERROR(IF(AV146&lt;($AM$7-$AL$7)/($AN$7-$AL$7),$AL$7+SQRT(AV146*($AN$7-$AL$7)*($AM$7-$AL$7)),$AN$7-SQRT((1-AV146)*($AN$7-$AL$7)*($AN$7-$AM$7))),$AM$7)</f>
        <v>1.12363956721855</v>
      </c>
      <c r="AN146" s="17" t="n">
        <f aca="false">IFERROR(IF(AW146&lt;($AM$8-$AL$8)/($AN$8-$AL$8),$AL$8+SQRT(AW146*($AN$8-$AL$8)*($AM$8-$AL$8)),$AN$8-SQRT((1-AW146)*($AN$8-$AL$8)*($AN$8-$AM$8))),$AM$8)</f>
        <v>1.00965336732215</v>
      </c>
      <c r="AO146" s="17" t="n">
        <f aca="false">IFERROR(IF(AX146&lt;($AM$9-$AL$9)/($AN$9-$AL$9),$AL$9+SQRT(AX146*($AN$9-$AL$9)*($AM$9-$AL$9)),$AN$9-SQRT((1-AX146)*($AN$9-$AL$9)*($AN$9-$AM$9))),$AM$9)</f>
        <v>0.950394071893774</v>
      </c>
      <c r="AP146" s="17" t="n">
        <f aca="false">IFERROR(IF(AY146&lt;($AM$10-$AL$10)/($AN$10-$AL$10),$AL$10+SQRT(AY146*($AN$10-$AL$10)*($AM$10-$AL$10)),$AN$10-SQRT((1-AY146)*($AN$10-$AL$10)*($AN$10-$AM$10))),$AM$10)</f>
        <v>0.600223765288421</v>
      </c>
      <c r="AQ146" s="17" t="n">
        <f aca="false">IFERROR(IF(AZ146&lt;($AM$11-$AL$11)/($AN$11-$AL$11),$AL$11+SQRT(AZ146*($AN$11-$AL$11)*($AM$11-$AL$11)),$AN$11-SQRT((1-AZ146)*($AN$11-$AL$11)*($AN$11-$AM$11))),$AM$11)</f>
        <v>0.587288617160979</v>
      </c>
      <c r="AR146" s="17" t="n">
        <f aca="false">SUMPRODUCT((B24:B31&lt;=$B$6)*(C24:C31*AM146+D24:D31*AO146*$B$8*AQ146)/(1+AL146/100)^B24:B31)+C32*AM146*AP146/(1+AL146/100)^$B$6</f>
        <v>15923687.2791056</v>
      </c>
      <c r="AS146" s="17" t="n">
        <f aca="false">SUMPRODUCT((K24:K26&lt;=$B$6)*(L24:L26*AN146+M24:M26*AO146*$B$8*AQ146)/(1+AL146/100)^K24:K26)+L27*AN146*AP146/(1+AL146/100)^$B$6</f>
        <v>15114693.1779028</v>
      </c>
      <c r="AT146" s="17" t="n">
        <f aca="false">AS146-AR146</f>
        <v>-808994.101202855</v>
      </c>
      <c r="AU146" s="17" t="n">
        <f aca="true">RAND()</f>
        <v>0.0586044401256279</v>
      </c>
      <c r="AV146" s="17" t="n">
        <f aca="true">RAND()</f>
        <v>0.858071475798085</v>
      </c>
      <c r="AW146" s="17" t="n">
        <f aca="true">RAND()</f>
        <v>0.486519965870369</v>
      </c>
      <c r="AX146" s="17" t="n">
        <f aca="true">RAND()</f>
        <v>0.270473093329405</v>
      </c>
      <c r="AY146" s="17" t="n">
        <f aca="true">RAND()</f>
        <v>0.0401792125143537</v>
      </c>
      <c r="AZ146" s="17" t="n">
        <f aca="true">RAND()</f>
        <v>0.336876528776603</v>
      </c>
    </row>
    <row r="147" customFormat="false" ht="15" hidden="false" customHeight="false" outlineLevel="0" collapsed="false">
      <c r="A147" s="7" t="s">
        <v>184</v>
      </c>
      <c r="B147" s="0" t="n">
        <v>3</v>
      </c>
      <c r="C147" s="0" t="n">
        <v>30</v>
      </c>
      <c r="D147" s="0" t="n">
        <v>1</v>
      </c>
      <c r="E147" s="0" t="n">
        <v>1</v>
      </c>
      <c r="F147" s="0" t="n">
        <v>1</v>
      </c>
      <c r="G147" s="0" t="n">
        <v>1</v>
      </c>
      <c r="H147" s="0" t="n">
        <v>0</v>
      </c>
      <c r="I147" s="14" t="n">
        <f aca="false">SUMPRODUCT((B24:B31&lt;=$C147)*(C24:C31*$D147+D24:D31*$F147*$B$8*$H147)/(1+$B147/100)^B24:B31)+C32*$D147*$G147/(1+$B147/100)^$C147</f>
        <v>13651747.1084019</v>
      </c>
      <c r="J147" s="14" t="n">
        <f aca="false">SUMPRODUCT((K24:K26&lt;=$C147)*(L24:L26*$E147+M24:M26*$F147*$B$8*$H147)/(1+$B147/100)^K24:K26)+L27*$E147*$G147/(1+$B147/100)^$C147</f>
        <v>14373523.8636829</v>
      </c>
      <c r="K147" s="14" t="n">
        <f aca="false">J147-I147</f>
        <v>721776.755281076</v>
      </c>
      <c r="L147" s="0" t="str">
        <f aca="false">IF(K147&lt;0,"PCC","HMA")</f>
        <v>HMA</v>
      </c>
      <c r="AK147" s="0" t="n">
        <v>134</v>
      </c>
      <c r="AL147" s="17" t="n">
        <f aca="false">IFERROR(IF(AU147&lt;($AM$6-$AL$6)/($AN$6-$AL$6),$AL$6+SQRT(AU147*($AN$6-$AL$6)*($AM$6-$AL$6)),$AN$6-SQRT((1-AU147)*($AN$6-$AL$6)*($AN$6-$AM$6))),$AM$6)</f>
        <v>3.29214305078183</v>
      </c>
      <c r="AM147" s="17" t="n">
        <f aca="false">IFERROR(IF(AV147&lt;($AM$7-$AL$7)/($AN$7-$AL$7),$AL$7+SQRT(AV147*($AN$7-$AL$7)*($AM$7-$AL$7)),$AN$7-SQRT((1-AV147)*($AN$7-$AL$7)*($AN$7-$AM$7))),$AM$7)</f>
        <v>1.07144264354613</v>
      </c>
      <c r="AN147" s="17" t="n">
        <f aca="false">IFERROR(IF(AW147&lt;($AM$8-$AL$8)/($AN$8-$AL$8),$AL$8+SQRT(AW147*($AN$8-$AL$8)*($AM$8-$AL$8)),$AN$8-SQRT((1-AW147)*($AN$8-$AL$8)*($AN$8-$AM$8))),$AM$8)</f>
        <v>0.989021790882832</v>
      </c>
      <c r="AO147" s="17" t="n">
        <f aca="false">IFERROR(IF(AX147&lt;($AM$9-$AL$9)/($AN$9-$AL$9),$AL$9+SQRT(AX147*($AN$9-$AL$9)*($AM$9-$AL$9)),$AN$9-SQRT((1-AX147)*($AN$9-$AL$9)*($AN$9-$AM$9))),$AM$9)</f>
        <v>1.51109583122553</v>
      </c>
      <c r="AP147" s="17" t="n">
        <f aca="false">IFERROR(IF(AY147&lt;($AM$10-$AL$10)/($AN$10-$AL$10),$AL$10+SQRT(AY147*($AN$10-$AL$10)*($AM$10-$AL$10)),$AN$10-SQRT((1-AY147)*($AN$10-$AL$10)*($AN$10-$AM$10))),$AM$10)</f>
        <v>0.848515891151372</v>
      </c>
      <c r="AQ147" s="17" t="n">
        <f aca="false">IFERROR(IF(AZ147&lt;($AM$11-$AL$11)/($AN$11-$AL$11),$AL$11+SQRT(AZ147*($AN$11-$AL$11)*($AM$11-$AL$11)),$AN$11-SQRT((1-AZ147)*($AN$11-$AL$11)*($AN$11-$AM$11))),$AM$11)</f>
        <v>0.751075140342804</v>
      </c>
      <c r="AR147" s="17" t="n">
        <f aca="false">SUMPRODUCT((B24:B31&lt;=$B$6)*(C24:C31*AM147+D24:D31*AO147*$B$8*AQ147)/(1+AL147/100)^B24:B31)+C32*AM147*AP147/(1+AL147/100)^$B$6</f>
        <v>14659245.9798359</v>
      </c>
      <c r="AS147" s="17" t="n">
        <f aca="false">SUMPRODUCT((K24:K26&lt;=$B$6)*(L24:L26*AN147+M24:M26*AO147*$B$8*AQ147)/(1+AL147/100)^K24:K26)+L27*AN147*AP147/(1+AL147/100)^$B$6</f>
        <v>14600644.3735128</v>
      </c>
      <c r="AT147" s="17" t="n">
        <f aca="false">AS147-AR147</f>
        <v>-58601.6063230801</v>
      </c>
      <c r="AU147" s="17" t="n">
        <f aca="true">RAND()</f>
        <v>0.312589842206725</v>
      </c>
      <c r="AV147" s="17" t="n">
        <f aca="true">RAND()</f>
        <v>0.716597959610709</v>
      </c>
      <c r="AW147" s="17" t="n">
        <f aca="true">RAND()</f>
        <v>0.396991526983923</v>
      </c>
      <c r="AX147" s="17" t="n">
        <f aca="true">RAND()</f>
        <v>0.840648475836632</v>
      </c>
      <c r="AY147" s="17" t="n">
        <f aca="true">RAND()</f>
        <v>0.485853305540141</v>
      </c>
      <c r="AZ147" s="17" t="n">
        <f aca="true">RAND()</f>
        <v>0.747087405080186</v>
      </c>
    </row>
    <row r="148" customFormat="false" ht="15" hidden="false" customHeight="false" outlineLevel="0" collapsed="false">
      <c r="A148" s="7" t="s">
        <v>185</v>
      </c>
      <c r="B148" s="0" t="n">
        <v>3</v>
      </c>
      <c r="C148" s="0" t="n">
        <v>30</v>
      </c>
      <c r="D148" s="0" t="n">
        <v>1</v>
      </c>
      <c r="E148" s="0" t="n">
        <v>1</v>
      </c>
      <c r="F148" s="0" t="n">
        <v>1</v>
      </c>
      <c r="G148" s="0" t="n">
        <v>1</v>
      </c>
      <c r="H148" s="0" t="n">
        <v>0.4</v>
      </c>
      <c r="I148" s="14" t="n">
        <f aca="false">SUMPRODUCT((B24:B31&lt;=$C148)*(C24:C31*$D148+D24:D31*$F148*$B$8*$H148)/(1+$B148/100)^B24:B31)+C32*$D148*$G148/(1+$B148/100)^$C148</f>
        <v>13732725.0964204</v>
      </c>
      <c r="J148" s="14" t="n">
        <f aca="false">SUMPRODUCT((K24:K26&lt;=$C148)*(L24:L26*$E148+M24:M26*$F148*$B$8*$H148)/(1+$B148/100)^K24:K26)+L27*$E148*$G148/(1+$B148/100)^$C148</f>
        <v>14400069.7860435</v>
      </c>
      <c r="K148" s="14" t="n">
        <f aca="false">J148-I148</f>
        <v>667344.689623131</v>
      </c>
      <c r="L148" s="0" t="str">
        <f aca="false">IF(K148&lt;0,"PCC","HMA")</f>
        <v>HMA</v>
      </c>
      <c r="AK148" s="0" t="n">
        <v>135</v>
      </c>
      <c r="AL148" s="17" t="n">
        <f aca="false">IFERROR(IF(AU148&lt;($AM$6-$AL$6)/($AN$6-$AL$6),$AL$6+SQRT(AU148*($AN$6-$AL$6)*($AM$6-$AL$6)),$AN$6-SQRT((1-AU148)*($AN$6-$AL$6)*($AN$6-$AM$6))),$AM$6)</f>
        <v>4.37735419637562</v>
      </c>
      <c r="AM148" s="17" t="n">
        <f aca="false">IFERROR(IF(AV148&lt;($AM$7-$AL$7)/($AN$7-$AL$7),$AL$7+SQRT(AV148*($AN$7-$AL$7)*($AM$7-$AL$7)),$AN$7-SQRT((1-AV148)*($AN$7-$AL$7)*($AN$7-$AM$7))),$AM$7)</f>
        <v>0.969992451428254</v>
      </c>
      <c r="AN148" s="17" t="n">
        <f aca="false">IFERROR(IF(AW148&lt;($AM$8-$AL$8)/($AN$8-$AL$8),$AL$8+SQRT(AW148*($AN$8-$AL$8)*($AM$8-$AL$8)),$AN$8-SQRT((1-AW148)*($AN$8-$AL$8)*($AN$8-$AM$8))),$AM$8)</f>
        <v>1.07879128713454</v>
      </c>
      <c r="AO148" s="17" t="n">
        <f aca="false">IFERROR(IF(AX148&lt;($AM$9-$AL$9)/($AN$9-$AL$9),$AL$9+SQRT(AX148*($AN$9-$AL$9)*($AM$9-$AL$9)),$AN$9-SQRT((1-AX148)*($AN$9-$AL$9)*($AN$9-$AM$9))),$AM$9)</f>
        <v>1.35731650281424</v>
      </c>
      <c r="AP148" s="17" t="n">
        <f aca="false">IFERROR(IF(AY148&lt;($AM$10-$AL$10)/($AN$10-$AL$10),$AL$10+SQRT(AY148*($AN$10-$AL$10)*($AM$10-$AL$10)),$AN$10-SQRT((1-AY148)*($AN$10-$AL$10)*($AN$10-$AM$10))),$AM$10)</f>
        <v>0.861773095623806</v>
      </c>
      <c r="AQ148" s="17" t="n">
        <f aca="false">IFERROR(IF(AZ148&lt;($AM$11-$AL$11)/($AN$11-$AL$11),$AL$11+SQRT(AZ148*($AN$11-$AL$11)*($AM$11-$AL$11)),$AN$11-SQRT((1-AZ148)*($AN$11-$AL$11)*($AN$11-$AM$11))),$AM$11)</f>
        <v>0.670669573314711</v>
      </c>
      <c r="AR148" s="17" t="n">
        <f aca="false">SUMPRODUCT((B24:B31&lt;=$B$6)*(C24:C31*AM148+D24:D31*AO148*$B$8*AQ148)/(1+AL148/100)^B24:B31)+C32*AM148*AP148/(1+AL148/100)^$B$6</f>
        <v>12584331.1022589</v>
      </c>
      <c r="AS148" s="17" t="n">
        <f aca="false">SUMPRODUCT((K24:K26&lt;=$B$6)*(L24:L26*AN148+M24:M26*AO148*$B$8*AQ148)/(1+AL148/100)^K24:K26)+L27*AN148*AP148/(1+AL148/100)^$B$6</f>
        <v>16125625.6922369</v>
      </c>
      <c r="AT148" s="17" t="n">
        <f aca="false">AS148-AR148</f>
        <v>3541294.58997794</v>
      </c>
      <c r="AU148" s="17" t="n">
        <f aca="true">RAND()</f>
        <v>0.656086449436573</v>
      </c>
      <c r="AV148" s="17" t="n">
        <f aca="true">RAND()</f>
        <v>0.321082594917637</v>
      </c>
      <c r="AW148" s="17" t="n">
        <f aca="true">RAND()</f>
        <v>0.739445125679577</v>
      </c>
      <c r="AX148" s="17" t="n">
        <f aca="true">RAND()</f>
        <v>0.724638614963388</v>
      </c>
      <c r="AY148" s="17" t="n">
        <f aca="true">RAND()</f>
        <v>0.523519090868925</v>
      </c>
      <c r="AZ148" s="17" t="n">
        <f aca="true">RAND()</f>
        <v>0.557312122690962</v>
      </c>
    </row>
    <row r="149" customFormat="false" ht="15" hidden="false" customHeight="false" outlineLevel="0" collapsed="false">
      <c r="A149" s="7" t="s">
        <v>186</v>
      </c>
      <c r="B149" s="0" t="n">
        <v>3</v>
      </c>
      <c r="C149" s="0" t="n">
        <v>30</v>
      </c>
      <c r="D149" s="0" t="n">
        <v>1</v>
      </c>
      <c r="E149" s="0" t="n">
        <v>1</v>
      </c>
      <c r="F149" s="0" t="n">
        <v>1</v>
      </c>
      <c r="G149" s="0" t="n">
        <v>0</v>
      </c>
      <c r="H149" s="0" t="n">
        <v>1</v>
      </c>
      <c r="I149" s="14" t="n">
        <f aca="false">SUMPRODUCT((B24:B31&lt;=$C149)*(C24:C31*$D149+D24:D31*$F149*$B$8*$H149)/(1+$B149/100)^B24:B31)+C32*$D149*$G149/(1+$B149/100)^$C149</f>
        <v>14022597.1334645</v>
      </c>
      <c r="J149" s="14" t="n">
        <f aca="false">SUMPRODUCT((K24:K26&lt;=$C149)*(L24:L26*$E149+M24:M26*$F149*$B$8*$H149)/(1+$B149/100)^K24:K26)+L27*$E149*$G149/(1+$B149/100)^$C149</f>
        <v>16030713.5631969</v>
      </c>
      <c r="K149" s="14" t="n">
        <f aca="false">J149-I149</f>
        <v>2008116.42973232</v>
      </c>
      <c r="L149" s="0" t="str">
        <f aca="false">IF(K149&lt;0,"PCC","HMA")</f>
        <v>HMA</v>
      </c>
      <c r="AK149" s="0" t="n">
        <v>136</v>
      </c>
      <c r="AL149" s="17" t="n">
        <f aca="false">IFERROR(IF(AU149&lt;($AM$6-$AL$6)/($AN$6-$AL$6),$AL$6+SQRT(AU149*($AN$6-$AL$6)*($AM$6-$AL$6)),$AN$6-SQRT((1-AU149)*($AN$6-$AL$6)*($AN$6-$AM$6))),$AM$6)</f>
        <v>5.95850004956617</v>
      </c>
      <c r="AM149" s="17" t="n">
        <f aca="false">IFERROR(IF(AV149&lt;($AM$7-$AL$7)/($AN$7-$AL$7),$AL$7+SQRT(AV149*($AN$7-$AL$7)*($AM$7-$AL$7)),$AN$7-SQRT((1-AV149)*($AN$7-$AL$7)*($AN$7-$AM$7))),$AM$7)</f>
        <v>1.09484301302362</v>
      </c>
      <c r="AN149" s="17" t="n">
        <f aca="false">IFERROR(IF(AW149&lt;($AM$8-$AL$8)/($AN$8-$AL$8),$AL$8+SQRT(AW149*($AN$8-$AL$8)*($AM$8-$AL$8)),$AN$8-SQRT((1-AW149)*($AN$8-$AL$8)*($AN$8-$AM$8))),$AM$8)</f>
        <v>1.12091035073999</v>
      </c>
      <c r="AO149" s="17" t="n">
        <f aca="false">IFERROR(IF(AX149&lt;($AM$9-$AL$9)/($AN$9-$AL$9),$AL$9+SQRT(AX149*($AN$9-$AL$9)*($AM$9-$AL$9)),$AN$9-SQRT((1-AX149)*($AN$9-$AL$9)*($AN$9-$AM$9))),$AM$9)</f>
        <v>0.803121311056462</v>
      </c>
      <c r="AP149" s="17" t="n">
        <f aca="false">IFERROR(IF(AY149&lt;($AM$10-$AL$10)/($AN$10-$AL$10),$AL$10+SQRT(AY149*($AN$10-$AL$10)*($AM$10-$AL$10)),$AN$10-SQRT((1-AY149)*($AN$10-$AL$10)*($AN$10-$AM$10))),$AM$10)</f>
        <v>0.806481120083779</v>
      </c>
      <c r="AQ149" s="17" t="n">
        <f aca="false">IFERROR(IF(AZ149&lt;($AM$11-$AL$11)/($AN$11-$AL$11),$AL$11+SQRT(AZ149*($AN$11-$AL$11)*($AM$11-$AL$11)),$AN$11-SQRT((1-AZ149)*($AN$11-$AL$11)*($AN$11-$AM$11))),$AM$11)</f>
        <v>0.776964197633303</v>
      </c>
      <c r="AR149" s="17" t="n">
        <f aca="false">SUMPRODUCT((B24:B31&lt;=$B$6)*(C24:C31*AM149+D24:D31*AO149*$B$8*AQ149)/(1+AL149/100)^B24:B31)+C32*AM149*AP149/(1+AL149/100)^$B$6</f>
        <v>13298996.7221066</v>
      </c>
      <c r="AS149" s="17" t="n">
        <f aca="false">SUMPRODUCT((K24:K26&lt;=$B$6)*(L24:L26*AN149+M24:M26*AO149*$B$8*AQ149)/(1+AL149/100)^K24:K26)+L27*AN149*AP149/(1+AL149/100)^$B$6</f>
        <v>17022790.2790151</v>
      </c>
      <c r="AT149" s="17" t="n">
        <f aca="false">AS149-AR149</f>
        <v>3723793.55690859</v>
      </c>
      <c r="AU149" s="17" t="n">
        <f aca="true">RAND()</f>
        <v>0.945763892662316</v>
      </c>
      <c r="AV149" s="17" t="n">
        <f aca="true">RAND()</f>
        <v>0.786011639043669</v>
      </c>
      <c r="AW149" s="17" t="n">
        <f aca="true">RAND()</f>
        <v>0.8518743329238</v>
      </c>
      <c r="AX149" s="17" t="n">
        <f aca="true">RAND()</f>
        <v>0.122510038955451</v>
      </c>
      <c r="AY149" s="17" t="n">
        <f aca="true">RAND()</f>
        <v>0.375722707871232</v>
      </c>
      <c r="AZ149" s="17" t="n">
        <f aca="true">RAND()</f>
        <v>0.796959309643443</v>
      </c>
    </row>
    <row r="150" customFormat="false" ht="15" hidden="false" customHeight="false" outlineLevel="0" collapsed="false">
      <c r="A150" s="7" t="s">
        <v>187</v>
      </c>
      <c r="B150" s="0" t="n">
        <v>3</v>
      </c>
      <c r="C150" s="0" t="n">
        <v>30</v>
      </c>
      <c r="D150" s="0" t="n">
        <v>1</v>
      </c>
      <c r="E150" s="0" t="n">
        <v>1.2</v>
      </c>
      <c r="F150" s="0" t="n">
        <v>1</v>
      </c>
      <c r="G150" s="0" t="n">
        <v>1</v>
      </c>
      <c r="H150" s="0" t="n">
        <v>1</v>
      </c>
      <c r="I150" s="14" t="n">
        <f aca="false">SUMPRODUCT((B24:B31&lt;=$C150)*(C24:C31*$D150+D24:D31*$F150*$B$8*$H150)/(1+$B150/100)^B24:B31)+C32*$D150*$G150/(1+$B150/100)^$C150</f>
        <v>13854192.0784481</v>
      </c>
      <c r="J150" s="14" t="n">
        <f aca="false">SUMPRODUCT((K24:K26&lt;=$C150)*(L24:L26*$E150+M24:M26*$F150*$B$8*$H150)/(1+$B150/100)^K24:K26)+L27*$E150*$G150/(1+$B150/100)^$C150</f>
        <v>17314593.4423209</v>
      </c>
      <c r="K150" s="14" t="n">
        <f aca="false">J150-I150</f>
        <v>3460401.3638728</v>
      </c>
      <c r="L150" s="0" t="str">
        <f aca="false">IF(K150&lt;0,"PCC","HMA")</f>
        <v>HMA</v>
      </c>
      <c r="AK150" s="0" t="n">
        <v>137</v>
      </c>
      <c r="AL150" s="17" t="n">
        <f aca="false">IFERROR(IF(AU150&lt;($AM$6-$AL$6)/($AN$6-$AL$6),$AL$6+SQRT(AU150*($AN$6-$AL$6)*($AM$6-$AL$6)),$AN$6-SQRT((1-AU150)*($AN$6-$AL$6)*($AN$6-$AM$6))),$AM$6)</f>
        <v>3.67922291563736</v>
      </c>
      <c r="AM150" s="17" t="n">
        <f aca="false">IFERROR(IF(AV150&lt;($AM$7-$AL$7)/($AN$7-$AL$7),$AL$7+SQRT(AV150*($AN$7-$AL$7)*($AM$7-$AL$7)),$AN$7-SQRT((1-AV150)*($AN$7-$AL$7)*($AN$7-$AM$7))),$AM$7)</f>
        <v>1.07897200151078</v>
      </c>
      <c r="AN150" s="17" t="n">
        <f aca="false">IFERROR(IF(AW150&lt;($AM$8-$AL$8)/($AN$8-$AL$8),$AL$8+SQRT(AW150*($AN$8-$AL$8)*($AM$8-$AL$8)),$AN$8-SQRT((1-AW150)*($AN$8-$AL$8)*($AN$8-$AM$8))),$AM$8)</f>
        <v>1.05159353224144</v>
      </c>
      <c r="AO150" s="17" t="n">
        <f aca="false">IFERROR(IF(AX150&lt;($AM$9-$AL$9)/($AN$9-$AL$9),$AL$9+SQRT(AX150*($AN$9-$AL$9)*($AM$9-$AL$9)),$AN$9-SQRT((1-AX150)*($AN$9-$AL$9)*($AN$9-$AM$9))),$AM$9)</f>
        <v>1.20539714953944</v>
      </c>
      <c r="AP150" s="17" t="n">
        <f aca="false">IFERROR(IF(AY150&lt;($AM$10-$AL$10)/($AN$10-$AL$10),$AL$10+SQRT(AY150*($AN$10-$AL$10)*($AM$10-$AL$10)),$AN$10-SQRT((1-AY150)*($AN$10-$AL$10)*($AN$10-$AM$10))),$AM$10)</f>
        <v>0.573487026339521</v>
      </c>
      <c r="AQ150" s="17" t="n">
        <f aca="false">IFERROR(IF(AZ150&lt;($AM$11-$AL$11)/($AN$11-$AL$11),$AL$11+SQRT(AZ150*($AN$11-$AL$11)*($AM$11-$AL$11)),$AN$11-SQRT((1-AZ150)*($AN$11-$AL$11)*($AN$11-$AM$11))),$AM$11)</f>
        <v>0.651600711292689</v>
      </c>
      <c r="AR150" s="17" t="n">
        <f aca="false">SUMPRODUCT((B24:B31&lt;=$B$6)*(C24:C31*AM150+D24:D31*AO150*$B$8*AQ150)/(1+AL150/100)^B24:B31)+C32*AM150*AP150/(1+AL150/100)^$B$6</f>
        <v>14456209.1337224</v>
      </c>
      <c r="AS150" s="17" t="n">
        <f aca="false">SUMPRODUCT((K24:K26&lt;=$B$6)*(L24:L26*AN150+M24:M26*AO150*$B$8*AQ150)/(1+AL150/100)^K24:K26)+L27*AN150*AP150/(1+AL150/100)^$B$6</f>
        <v>15967918.1670924</v>
      </c>
      <c r="AT150" s="17" t="n">
        <f aca="false">AS150-AR150</f>
        <v>1511709.03337</v>
      </c>
      <c r="AU150" s="17" t="n">
        <f aca="true">RAND()</f>
        <v>0.448621977798597</v>
      </c>
      <c r="AV150" s="17" t="n">
        <f aca="true">RAND()</f>
        <v>0.739994877624642</v>
      </c>
      <c r="AW150" s="17" t="n">
        <f aca="true">RAND()</f>
        <v>0.650087764902842</v>
      </c>
      <c r="AX150" s="17" t="n">
        <f aca="true">RAND()</f>
        <v>0.579070873359966</v>
      </c>
      <c r="AY150" s="17" t="n">
        <f aca="true">RAND()</f>
        <v>0.0216013721609019</v>
      </c>
      <c r="AZ150" s="17" t="n">
        <f aca="true">RAND()</f>
        <v>0.504563002564243</v>
      </c>
    </row>
    <row r="151" customFormat="false" ht="15" hidden="false" customHeight="false" outlineLevel="0" collapsed="false">
      <c r="A151" s="7" t="s">
        <v>188</v>
      </c>
      <c r="B151" s="0" t="n">
        <v>3</v>
      </c>
      <c r="C151" s="0" t="n">
        <v>30</v>
      </c>
      <c r="D151" s="0" t="n">
        <v>1.2</v>
      </c>
      <c r="E151" s="0" t="n">
        <v>1</v>
      </c>
      <c r="F151" s="0" t="n">
        <v>1</v>
      </c>
      <c r="G151" s="0" t="n">
        <v>1</v>
      </c>
      <c r="H151" s="0" t="n">
        <v>1</v>
      </c>
      <c r="I151" s="14" t="n">
        <f aca="false">SUMPRODUCT((B24:B31&lt;=$C151)*(C24:C31*$D151+D24:D31*$F151*$B$8*$H151)/(1+$B151/100)^B24:B31)+C32*$D151*$G151/(1+$B151/100)^$C151</f>
        <v>16584541.5001285</v>
      </c>
      <c r="J151" s="14" t="n">
        <f aca="false">SUMPRODUCT((K24:K26&lt;=$C151)*(L24:L26*$E151+M24:M26*$F151*$B$8*$H151)/(1+$B151/100)^K24:K26)+L27*$E151*$G151/(1+$B151/100)^$C151</f>
        <v>14439888.6695843</v>
      </c>
      <c r="K151" s="14" t="n">
        <f aca="false">J151-I151</f>
        <v>-2144652.83054416</v>
      </c>
      <c r="L151" s="0" t="str">
        <f aca="false">IF(K151&lt;0,"PCC","HMA")</f>
        <v>PCC</v>
      </c>
      <c r="AK151" s="0" t="n">
        <v>138</v>
      </c>
      <c r="AL151" s="17" t="n">
        <f aca="false">IFERROR(IF(AU151&lt;($AM$6-$AL$6)/($AN$6-$AL$6),$AL$6+SQRT(AU151*($AN$6-$AL$6)*($AM$6-$AL$6)),$AN$6-SQRT((1-AU151)*($AN$6-$AL$6)*($AN$6-$AM$6))),$AM$6)</f>
        <v>2.57311868875847</v>
      </c>
      <c r="AM151" s="17" t="n">
        <f aca="false">IFERROR(IF(AV151&lt;($AM$7-$AL$7)/($AN$7-$AL$7),$AL$7+SQRT(AV151*($AN$7-$AL$7)*($AM$7-$AL$7)),$AN$7-SQRT((1-AV151)*($AN$7-$AL$7)*($AN$7-$AM$7))),$AM$7)</f>
        <v>1.1108545511423</v>
      </c>
      <c r="AN151" s="17" t="n">
        <f aca="false">IFERROR(IF(AW151&lt;($AM$8-$AL$8)/($AN$8-$AL$8),$AL$8+SQRT(AW151*($AN$8-$AL$8)*($AM$8-$AL$8)),$AN$8-SQRT((1-AW151)*($AN$8-$AL$8)*($AN$8-$AM$8))),$AM$8)</f>
        <v>1.15177074611447</v>
      </c>
      <c r="AO151" s="17" t="n">
        <f aca="false">IFERROR(IF(AX151&lt;($AM$9-$AL$9)/($AN$9-$AL$9),$AL$9+SQRT(AX151*($AN$9-$AL$9)*($AM$9-$AL$9)),$AN$9-SQRT((1-AX151)*($AN$9-$AL$9)*($AN$9-$AM$9))),$AM$9)</f>
        <v>0.9463020369674</v>
      </c>
      <c r="AP151" s="17" t="n">
        <f aca="false">IFERROR(IF(AY151&lt;($AM$10-$AL$10)/($AN$10-$AL$10),$AL$10+SQRT(AY151*($AN$10-$AL$10)*($AM$10-$AL$10)),$AN$10-SQRT((1-AY151)*($AN$10-$AL$10)*($AN$10-$AM$10))),$AM$10)</f>
        <v>0.714901909239485</v>
      </c>
      <c r="AQ151" s="17" t="n">
        <f aca="false">IFERROR(IF(AZ151&lt;($AM$11-$AL$11)/($AN$11-$AL$11),$AL$11+SQRT(AZ151*($AN$11-$AL$11)*($AM$11-$AL$11)),$AN$11-SQRT((1-AZ151)*($AN$11-$AL$11)*($AN$11-$AM$11))),$AM$11)</f>
        <v>0.695686329348896</v>
      </c>
      <c r="AR151" s="17" t="n">
        <f aca="false">SUMPRODUCT((B24:B31&lt;=$B$6)*(C24:C31*AM151+D24:D31*AO151*$B$8*AQ151)/(1+AL151/100)^B24:B31)+C32*AM151*AP151/(1+AL151/100)^$B$6</f>
        <v>15712960.7152344</v>
      </c>
      <c r="AS151" s="17" t="n">
        <f aca="false">SUMPRODUCT((K24:K26&lt;=$B$6)*(L24:L26*AN151+M24:M26*AO151*$B$8*AQ151)/(1+AL151/100)^K24:K26)+L27*AN151*AP151/(1+AL151/100)^$B$6</f>
        <v>17012329.1574844</v>
      </c>
      <c r="AT151" s="17" t="n">
        <f aca="false">AS151-AR151</f>
        <v>1299368.44225</v>
      </c>
      <c r="AU151" s="17" t="n">
        <f aca="true">RAND()</f>
        <v>0.0656930062808454</v>
      </c>
      <c r="AV151" s="17" t="n">
        <f aca="true">RAND()</f>
        <v>0.827898169441673</v>
      </c>
      <c r="AW151" s="17" t="n">
        <f aca="true">RAND()</f>
        <v>0.914231232720823</v>
      </c>
      <c r="AX151" s="17" t="n">
        <f aca="true">RAND()</f>
        <v>0.265580677601667</v>
      </c>
      <c r="AY151" s="17" t="n">
        <f aca="true">RAND()</f>
        <v>0.184731322379103</v>
      </c>
      <c r="AZ151" s="17" t="n">
        <f aca="true">RAND()</f>
        <v>0.622013019815719</v>
      </c>
    </row>
    <row r="152" customFormat="false" ht="15" hidden="false" customHeight="false" outlineLevel="0" collapsed="false">
      <c r="A152" s="7" t="s">
        <v>189</v>
      </c>
      <c r="B152" s="0" t="n">
        <v>3</v>
      </c>
      <c r="C152" s="0" t="n">
        <v>30</v>
      </c>
      <c r="D152" s="0" t="n">
        <v>1</v>
      </c>
      <c r="E152" s="0" t="n">
        <v>1</v>
      </c>
      <c r="F152" s="0" t="n">
        <v>2</v>
      </c>
      <c r="G152" s="0" t="n">
        <v>1</v>
      </c>
      <c r="H152" s="0" t="n">
        <v>1</v>
      </c>
      <c r="I152" s="14" t="n">
        <f aca="false">SUMPRODUCT((B24:B31&lt;=$C152)*(C24:C31*$D152+D24:D31*$F152*$B$8*$H152)/(1+$B152/100)^B24:B31)+C32*$D152*$G152/(1+$B152/100)^$C152</f>
        <v>14056637.0484943</v>
      </c>
      <c r="J152" s="14" t="n">
        <f aca="false">SUMPRODUCT((K24:K26&lt;=$C152)*(L24:L26*$E152+M24:M26*$F152*$B$8*$H152)/(1+$B152/100)^K24:K26)+L27*$E152*$G152/(1+$B152/100)^$C152</f>
        <v>14506253.4754857</v>
      </c>
      <c r="K152" s="14" t="n">
        <f aca="false">J152-I152</f>
        <v>449616.426991351</v>
      </c>
      <c r="L152" s="0" t="str">
        <f aca="false">IF(K152&lt;0,"PCC","HMA")</f>
        <v>HMA</v>
      </c>
      <c r="AK152" s="0" t="n">
        <v>139</v>
      </c>
      <c r="AL152" s="17" t="n">
        <f aca="false">IFERROR(IF(AU152&lt;($AM$6-$AL$6)/($AN$6-$AL$6),$AL$6+SQRT(AU152*($AN$6-$AL$6)*($AM$6-$AL$6)),$AN$6-SQRT((1-AU152)*($AN$6-$AL$6)*($AN$6-$AM$6))),$AM$6)</f>
        <v>5.35094061729247</v>
      </c>
      <c r="AM152" s="17" t="n">
        <f aca="false">IFERROR(IF(AV152&lt;($AM$7-$AL$7)/($AN$7-$AL$7),$AL$7+SQRT(AV152*($AN$7-$AL$7)*($AM$7-$AL$7)),$AN$7-SQRT((1-AV152)*($AN$7-$AL$7)*($AN$7-$AM$7))),$AM$7)</f>
        <v>1.10808321604129</v>
      </c>
      <c r="AN152" s="17" t="n">
        <f aca="false">IFERROR(IF(AW152&lt;($AM$8-$AL$8)/($AN$8-$AL$8),$AL$8+SQRT(AW152*($AN$8-$AL$8)*($AM$8-$AL$8)),$AN$8-SQRT((1-AW152)*($AN$8-$AL$8)*($AN$8-$AM$8))),$AM$8)</f>
        <v>1.01012184878476</v>
      </c>
      <c r="AO152" s="17" t="n">
        <f aca="false">IFERROR(IF(AX152&lt;($AM$9-$AL$9)/($AN$9-$AL$9),$AL$9+SQRT(AX152*($AN$9-$AL$9)*($AM$9-$AL$9)),$AN$9-SQRT((1-AX152)*($AN$9-$AL$9)*($AN$9-$AM$9))),$AM$9)</f>
        <v>0.818196400170025</v>
      </c>
      <c r="AP152" s="17" t="n">
        <f aca="false">IFERROR(IF(AY152&lt;($AM$10-$AL$10)/($AN$10-$AL$10),$AL$10+SQRT(AY152*($AN$10-$AL$10)*($AM$10-$AL$10)),$AN$10-SQRT((1-AY152)*($AN$10-$AL$10)*($AN$10-$AM$10))),$AM$10)</f>
        <v>0.9848423650142</v>
      </c>
      <c r="AQ152" s="17" t="n">
        <f aca="false">IFERROR(IF(AZ152&lt;($AM$11-$AL$11)/($AN$11-$AL$11),$AL$11+SQRT(AZ152*($AN$11-$AL$11)*($AM$11-$AL$11)),$AN$11-SQRT((1-AZ152)*($AN$11-$AL$11)*($AN$11-$AM$11))),$AM$11)</f>
        <v>0.820762471886658</v>
      </c>
      <c r="AR152" s="17" t="n">
        <f aca="false">SUMPRODUCT((B24:B31&lt;=$B$6)*(C24:C31*AM152+D24:D31*AO152*$B$8*AQ152)/(1+AL152/100)^B24:B31)+C32*AM152*AP152/(1+AL152/100)^$B$6</f>
        <v>13748951.763426</v>
      </c>
      <c r="AS152" s="17" t="n">
        <f aca="false">SUMPRODUCT((K24:K26&lt;=$B$6)*(L24:L26*AN152+M24:M26*AO152*$B$8*AQ152)/(1+AL152/100)^K24:K26)+L27*AN152*AP152/(1+AL152/100)^$B$6</f>
        <v>15135632.7695949</v>
      </c>
      <c r="AT152" s="17" t="n">
        <f aca="false">AS152-AR152</f>
        <v>1386681.00616888</v>
      </c>
      <c r="AU152" s="17" t="n">
        <f aca="true">RAND()</f>
        <v>0.864030157615212</v>
      </c>
      <c r="AV152" s="17" t="n">
        <f aca="true">RAND()</f>
        <v>0.820974457162815</v>
      </c>
      <c r="AW152" s="17" t="n">
        <f aca="true">RAND()</f>
        <v>0.488519756173866</v>
      </c>
      <c r="AX152" s="17" t="n">
        <f aca="true">RAND()</f>
        <v>0.134998598774884</v>
      </c>
      <c r="AY152" s="17" t="n">
        <f aca="true">RAND()</f>
        <v>0.940288475650252</v>
      </c>
      <c r="AZ152" s="17" t="n">
        <f aca="true">RAND()</f>
        <v>0.868873095982935</v>
      </c>
    </row>
    <row r="153" customFormat="false" ht="15" hidden="false" customHeight="false" outlineLevel="0" collapsed="false">
      <c r="A153" s="7" t="s">
        <v>190</v>
      </c>
      <c r="B153" s="0" t="n">
        <v>3</v>
      </c>
      <c r="C153" s="0" t="n">
        <v>30</v>
      </c>
      <c r="D153" s="0" t="n">
        <v>1</v>
      </c>
      <c r="E153" s="0" t="n">
        <v>1</v>
      </c>
      <c r="F153" s="0" t="n">
        <v>0.5</v>
      </c>
      <c r="G153" s="0" t="n">
        <v>1</v>
      </c>
      <c r="H153" s="0" t="n">
        <v>1</v>
      </c>
      <c r="I153" s="14" t="n">
        <f aca="false">SUMPRODUCT((B24:B31&lt;=$C153)*(C24:C31*$D153+D24:D31*$F153*$B$8*$H153)/(1+$B153/100)^B24:B31)+C32*$D153*$G153/(1+$B153/100)^$C153</f>
        <v>13752969.593425</v>
      </c>
      <c r="J153" s="14" t="n">
        <f aca="false">SUMPRODUCT((K24:K26&lt;=$C153)*(L24:L26*$E153+M24:M26*$F153*$B$8*$H153)/(1+$B153/100)^K24:K26)+L27*$E153*$G153/(1+$B153/100)^$C153</f>
        <v>14406706.2666336</v>
      </c>
      <c r="K153" s="14" t="n">
        <f aca="false">J153-I153</f>
        <v>653736.673208647</v>
      </c>
      <c r="L153" s="0" t="str">
        <f aca="false">IF(K153&lt;0,"PCC","HMA")</f>
        <v>HMA</v>
      </c>
      <c r="AK153" s="0" t="n">
        <v>140</v>
      </c>
      <c r="AL153" s="17" t="n">
        <f aca="false">IFERROR(IF(AU153&lt;($AM$6-$AL$6)/($AN$6-$AL$6),$AL$6+SQRT(AU153*($AN$6-$AL$6)*($AM$6-$AL$6)),$AN$6-SQRT((1-AU153)*($AN$6-$AL$6)*($AN$6-$AM$6))),$AM$6)</f>
        <v>2.89261601252051</v>
      </c>
      <c r="AM153" s="17" t="n">
        <f aca="false">IFERROR(IF(AV153&lt;($AM$7-$AL$7)/($AN$7-$AL$7),$AL$7+SQRT(AV153*($AN$7-$AL$7)*($AM$7-$AL$7)),$AN$7-SQRT((1-AV153)*($AN$7-$AL$7)*($AN$7-$AM$7))),$AM$7)</f>
        <v>1.17158848021128</v>
      </c>
      <c r="AN153" s="17" t="n">
        <f aca="false">IFERROR(IF(AW153&lt;($AM$8-$AL$8)/($AN$8-$AL$8),$AL$8+SQRT(AW153*($AN$8-$AL$8)*($AM$8-$AL$8)),$AN$8-SQRT((1-AW153)*($AN$8-$AL$8)*($AN$8-$AM$8))),$AM$8)</f>
        <v>1.17164076985738</v>
      </c>
      <c r="AO153" s="17" t="n">
        <f aca="false">IFERROR(IF(AX153&lt;($AM$9-$AL$9)/($AN$9-$AL$9),$AL$9+SQRT(AX153*($AN$9-$AL$9)*($AM$9-$AL$9)),$AN$9-SQRT((1-AX153)*($AN$9-$AL$9)*($AN$9-$AM$9))),$AM$9)</f>
        <v>0.863463308932614</v>
      </c>
      <c r="AP153" s="17" t="n">
        <f aca="false">IFERROR(IF(AY153&lt;($AM$10-$AL$10)/($AN$10-$AL$10),$AL$10+SQRT(AY153*($AN$10-$AL$10)*($AM$10-$AL$10)),$AN$10-SQRT((1-AY153)*($AN$10-$AL$10)*($AN$10-$AM$10))),$AM$10)</f>
        <v>0.870397986425637</v>
      </c>
      <c r="AQ153" s="17" t="n">
        <f aca="false">IFERROR(IF(AZ153&lt;($AM$11-$AL$11)/($AN$11-$AL$11),$AL$11+SQRT(AZ153*($AN$11-$AL$11)*($AM$11-$AL$11)),$AN$11-SQRT((1-AZ153)*($AN$11-$AL$11)*($AN$11-$AM$11))),$AM$11)</f>
        <v>0.68101090193635</v>
      </c>
      <c r="AR153" s="17" t="n">
        <f aca="false">SUMPRODUCT((B24:B31&lt;=$B$6)*(C24:C31*AM153+D24:D31*AO153*$B$8*AQ153)/(1+AL153/100)^B24:B31)+C32*AM153*AP153/(1+AL153/100)^$B$6</f>
        <v>16230452.9538076</v>
      </c>
      <c r="AS153" s="17" t="n">
        <f aca="false">SUMPRODUCT((K24:K26&lt;=$B$6)*(L24:L26*AN153+M24:M26*AO153*$B$8*AQ153)/(1+AL153/100)^K24:K26)+L27*AN153*AP153/(1+AL153/100)^$B$6</f>
        <v>17085497.2173423</v>
      </c>
      <c r="AT153" s="17" t="n">
        <f aca="false">AS153-AR153</f>
        <v>855044.263534715</v>
      </c>
      <c r="AU153" s="17" t="n">
        <f aca="true">RAND()</f>
        <v>0.159352669161602</v>
      </c>
      <c r="AV153" s="17" t="n">
        <f aca="true">RAND()</f>
        <v>0.945347853905985</v>
      </c>
      <c r="AW153" s="17" t="n">
        <f aca="true">RAND()</f>
        <v>0.945420720457387</v>
      </c>
      <c r="AX153" s="17" t="n">
        <f aca="true">RAND()</f>
        <v>0.176140769253659</v>
      </c>
      <c r="AY153" s="17" t="n">
        <f aca="true">RAND()</f>
        <v>0.548778673392666</v>
      </c>
      <c r="AZ153" s="17" t="n">
        <f aca="true">RAND()</f>
        <v>0.584677368638934</v>
      </c>
    </row>
    <row r="154" customFormat="false" ht="15" hidden="false" customHeight="false" outlineLevel="0" collapsed="false">
      <c r="A154" s="7" t="s">
        <v>191</v>
      </c>
      <c r="B154" s="0" t="n">
        <v>7</v>
      </c>
      <c r="C154" s="0" t="n">
        <v>30</v>
      </c>
      <c r="D154" s="0" t="n">
        <v>1</v>
      </c>
      <c r="E154" s="0" t="n">
        <v>1</v>
      </c>
      <c r="F154" s="0" t="n">
        <v>1</v>
      </c>
      <c r="G154" s="0" t="n">
        <v>0</v>
      </c>
      <c r="H154" s="0" t="n">
        <v>0</v>
      </c>
      <c r="I154" s="14" t="n">
        <f aca="false">SUMPRODUCT((B24:B31&lt;=$C154)*(C24:C31*$D154+D24:D31*$F154*$B$8*$H154)/(1+$B154/100)^B24:B31)+C32*$D154*$G154/(1+$B154/100)^$C154</f>
        <v>11720949.1500259</v>
      </c>
      <c r="J154" s="14" t="n">
        <f aca="false">SUMPRODUCT((K24:K26&lt;=$C154)*(L24:L26*$E154+M24:M26*$F154*$B$8*$H154)/(1+$B154/100)^K24:K26)+L27*$E154*$G154/(1+$B154/100)^$C154</f>
        <v>15662341.3143562</v>
      </c>
      <c r="K154" s="14" t="n">
        <f aca="false">J154-I154</f>
        <v>3941392.16433024</v>
      </c>
      <c r="L154" s="0" t="str">
        <f aca="false">IF(K154&lt;0,"PCC","HMA")</f>
        <v>HMA</v>
      </c>
      <c r="AK154" s="0" t="n">
        <v>141</v>
      </c>
      <c r="AL154" s="17" t="n">
        <f aca="false">IFERROR(IF(AU154&lt;($AM$6-$AL$6)/($AN$6-$AL$6),$AL$6+SQRT(AU154*($AN$6-$AL$6)*($AM$6-$AL$6)),$AN$6-SQRT((1-AU154)*($AN$6-$AL$6)*($AN$6-$AM$6))),$AM$6)</f>
        <v>3.59576800343868</v>
      </c>
      <c r="AM154" s="17" t="n">
        <f aca="false">IFERROR(IF(AV154&lt;($AM$7-$AL$7)/($AN$7-$AL$7),$AL$7+SQRT(AV154*($AN$7-$AL$7)*($AM$7-$AL$7)),$AN$7-SQRT((1-AV154)*($AN$7-$AL$7)*($AN$7-$AM$7))),$AM$7)</f>
        <v>1.093804103795</v>
      </c>
      <c r="AN154" s="17" t="n">
        <f aca="false">IFERROR(IF(AW154&lt;($AM$8-$AL$8)/($AN$8-$AL$8),$AL$8+SQRT(AW154*($AN$8-$AL$8)*($AM$8-$AL$8)),$AN$8-SQRT((1-AW154)*($AN$8-$AL$8)*($AN$8-$AM$8))),$AM$8)</f>
        <v>0.996006049342893</v>
      </c>
      <c r="AO154" s="17" t="n">
        <f aca="false">IFERROR(IF(AX154&lt;($AM$9-$AL$9)/($AN$9-$AL$9),$AL$9+SQRT(AX154*($AN$9-$AL$9)*($AM$9-$AL$9)),$AN$9-SQRT((1-AX154)*($AN$9-$AL$9)*($AN$9-$AM$9))),$AM$9)</f>
        <v>1.39391822882328</v>
      </c>
      <c r="AP154" s="17" t="n">
        <f aca="false">IFERROR(IF(AY154&lt;($AM$10-$AL$10)/($AN$10-$AL$10),$AL$10+SQRT(AY154*($AN$10-$AL$10)*($AM$10-$AL$10)),$AN$10-SQRT((1-AY154)*($AN$10-$AL$10)*($AN$10-$AM$10))),$AM$10)</f>
        <v>0.914441062805207</v>
      </c>
      <c r="AQ154" s="17" t="n">
        <f aca="false">IFERROR(IF(AZ154&lt;($AM$11-$AL$11)/($AN$11-$AL$11),$AL$11+SQRT(AZ154*($AN$11-$AL$11)*($AM$11-$AL$11)),$AN$11-SQRT((1-AZ154)*($AN$11-$AL$11)*($AN$11-$AM$11))),$AM$11)</f>
        <v>0.72587366391868</v>
      </c>
      <c r="AR154" s="17" t="n">
        <f aca="false">SUMPRODUCT((B24:B31&lt;=$B$6)*(C24:C31*AM154+D24:D31*AO154*$B$8*AQ154)/(1+AL154/100)^B24:B31)+C32*AM154*AP154/(1+AL154/100)^$B$6</f>
        <v>14702115.1344241</v>
      </c>
      <c r="AS154" s="17" t="n">
        <f aca="false">SUMPRODUCT((K24:K26&lt;=$B$6)*(L24:L26*AN154+M24:M26*AO154*$B$8*AQ154)/(1+AL154/100)^K24:K26)+L27*AN154*AP154/(1+AL154/100)^$B$6</f>
        <v>14675865.0997212</v>
      </c>
      <c r="AT154" s="17" t="n">
        <f aca="false">AS154-AR154</f>
        <v>-26250.0347029716</v>
      </c>
      <c r="AU154" s="17" t="n">
        <f aca="true">RAND()</f>
        <v>0.420560225679406</v>
      </c>
      <c r="AV154" s="17" t="n">
        <f aca="true">RAND()</f>
        <v>0.783136373410816</v>
      </c>
      <c r="AW154" s="17" t="n">
        <f aca="true">RAND()</f>
        <v>0.426870793100094</v>
      </c>
      <c r="AX154" s="17" t="n">
        <f aca="true">RAND()</f>
        <v>0.755109924431527</v>
      </c>
      <c r="AY154" s="17" t="n">
        <f aca="true">RAND()</f>
        <v>0.687045578156439</v>
      </c>
      <c r="AZ154" s="17" t="n">
        <f aca="true">RAND()</f>
        <v>0.693284701496455</v>
      </c>
    </row>
    <row r="155" customFormat="false" ht="15" hidden="false" customHeight="false" outlineLevel="0" collapsed="false">
      <c r="A155" s="5" t="s">
        <v>192</v>
      </c>
      <c r="AK155" s="0" t="n">
        <v>142</v>
      </c>
      <c r="AL155" s="17" t="n">
        <f aca="false">IFERROR(IF(AU155&lt;($AM$6-$AL$6)/($AN$6-$AL$6),$AL$6+SQRT(AU155*($AN$6-$AL$6)*($AM$6-$AL$6)),$AN$6-SQRT((1-AU155)*($AN$6-$AL$6)*($AN$6-$AM$6))),$AM$6)</f>
        <v>2.68439917391882</v>
      </c>
      <c r="AM155" s="17" t="n">
        <f aca="false">IFERROR(IF(AV155&lt;($AM$7-$AL$7)/($AN$7-$AL$7),$AL$7+SQRT(AV155*($AN$7-$AL$7)*($AM$7-$AL$7)),$AN$7-SQRT((1-AV155)*($AN$7-$AL$7)*($AN$7-$AM$7))),$AM$7)</f>
        <v>1.0018123392891</v>
      </c>
      <c r="AN155" s="17" t="n">
        <f aca="false">IFERROR(IF(AW155&lt;($AM$8-$AL$8)/($AN$8-$AL$8),$AL$8+SQRT(AW155*($AN$8-$AL$8)*($AM$8-$AL$8)),$AN$8-SQRT((1-AW155)*($AN$8-$AL$8)*($AN$8-$AM$8))),$AM$8)</f>
        <v>1.06944016948136</v>
      </c>
      <c r="AO155" s="17" t="n">
        <f aca="false">IFERROR(IF(AX155&lt;($AM$9-$AL$9)/($AN$9-$AL$9),$AL$9+SQRT(AX155*($AN$9-$AL$9)*($AM$9-$AL$9)),$AN$9-SQRT((1-AX155)*($AN$9-$AL$9)*($AN$9-$AM$9))),$AM$9)</f>
        <v>1.06040627382484</v>
      </c>
      <c r="AP155" s="17" t="n">
        <f aca="false">IFERROR(IF(AY155&lt;($AM$10-$AL$10)/($AN$10-$AL$10),$AL$10+SQRT(AY155*($AN$10-$AL$10)*($AM$10-$AL$10)),$AN$10-SQRT((1-AY155)*($AN$10-$AL$10)*($AN$10-$AM$10))),$AM$10)</f>
        <v>0.992202769625317</v>
      </c>
      <c r="AQ155" s="17" t="n">
        <f aca="false">IFERROR(IF(AZ155&lt;($AM$11-$AL$11)/($AN$11-$AL$11),$AL$11+SQRT(AZ155*($AN$11-$AL$11)*($AM$11-$AL$11)),$AN$11-SQRT((1-AZ155)*($AN$11-$AL$11)*($AN$11-$AM$11))),$AM$11)</f>
        <v>0.656749536106041</v>
      </c>
      <c r="AR155" s="17" t="n">
        <f aca="false">SUMPRODUCT((B24:B31&lt;=$B$6)*(C24:C31*AM155+D24:D31*AO155*$B$8*AQ155)/(1+AL155/100)^B24:B31)+C32*AM155*AP155/(1+AL155/100)^$B$6</f>
        <v>14053556.7990576</v>
      </c>
      <c r="AS155" s="17" t="n">
        <f aca="false">SUMPRODUCT((K24:K26&lt;=$B$6)*(L24:L26*AN155+M24:M26*AO155*$B$8*AQ155)/(1+AL155/100)^K24:K26)+L27*AN155*AP155/(1+AL155/100)^$B$6</f>
        <v>15312806.5101425</v>
      </c>
      <c r="AT155" s="17" t="n">
        <f aca="false">AS155-AR155</f>
        <v>1259249.71108498</v>
      </c>
      <c r="AU155" s="17" t="n">
        <f aca="true">RAND()</f>
        <v>0.0936804458521523</v>
      </c>
      <c r="AV155" s="17" t="n">
        <f aca="true">RAND()</f>
        <v>0.452470089518694</v>
      </c>
      <c r="AW155" s="17" t="n">
        <f aca="true">RAND()</f>
        <v>0.71020575647183</v>
      </c>
      <c r="AX155" s="17" t="n">
        <f aca="true">RAND()</f>
        <v>0.411442419821519</v>
      </c>
      <c r="AY155" s="17" t="n">
        <f aca="true">RAND()</f>
        <v>0.969054265707331</v>
      </c>
      <c r="AZ155" s="17" t="n">
        <f aca="true">RAND()</f>
        <v>0.519098445047272</v>
      </c>
    </row>
    <row r="156" customFormat="false" ht="15" hidden="false" customHeight="false" outlineLevel="0" collapsed="false">
      <c r="AK156" s="0" t="n">
        <v>143</v>
      </c>
      <c r="AL156" s="0" t="n">
        <f aca="false">IFERROR(IF(AU156&lt;($AM$6-$AL$6)/($AN$6-$AL$6),$AL$6+SQRT(AU156*($AN$6-$AL$6)*($AM$6-$AL$6)),$AN$6-SQRT((1-AU156)*($AN$6-$AL$6)*($AN$6-$AM$6))),$AM$6)</f>
        <v>4.1498114328837</v>
      </c>
      <c r="AM156" s="0" t="n">
        <f aca="false">IFERROR(IF(AV156&lt;($AM$7-$AL$7)/($AN$7-$AL$7),$AL$7+SQRT(AV156*($AN$7-$AL$7)*($AM$7-$AL$7)),$AN$7-SQRT((1-AV156)*($AN$7-$AL$7)*($AN$7-$AM$7))),$AM$7)</f>
        <v>1.17831648503589</v>
      </c>
      <c r="AN156" s="0" t="n">
        <f aca="false">IFERROR(IF(AW156&lt;($AM$8-$AL$8)/($AN$8-$AL$8),$AL$8+SQRT(AW156*($AN$8-$AL$8)*($AM$8-$AL$8)),$AN$8-SQRT((1-AW156)*($AN$8-$AL$8)*($AN$8-$AM$8))),$AM$8)</f>
        <v>0.894959527880232</v>
      </c>
      <c r="AO156" s="0" t="n">
        <f aca="false">IFERROR(IF(AX156&lt;($AM$9-$AL$9)/($AN$9-$AL$9),$AL$9+SQRT(AX156*($AN$9-$AL$9)*($AM$9-$AL$9)),$AN$9-SQRT((1-AX156)*($AN$9-$AL$9)*($AN$9-$AM$9))),$AM$9)</f>
        <v>0.824967947585717</v>
      </c>
      <c r="AP156" s="0" t="n">
        <f aca="false">IFERROR(IF(AY156&lt;($AM$10-$AL$10)/($AN$10-$AL$10),$AL$10+SQRT(AY156*($AN$10-$AL$10)*($AM$10-$AL$10)),$AN$10-SQRT((1-AY156)*($AN$10-$AL$10)*($AN$10-$AM$10))),$AM$10)</f>
        <v>0.963487015820739</v>
      </c>
      <c r="AQ156" s="0" t="n">
        <f aca="false">IFERROR(IF(AZ156&lt;($AM$11-$AL$11)/($AN$11-$AL$11),$AL$11+SQRT(AZ156*($AN$11-$AL$11)*($AM$11-$AL$11)),$AN$11-SQRT((1-AZ156)*($AN$11-$AL$11)*($AN$11-$AM$11))),$AM$11)</f>
        <v>0.553389389695646</v>
      </c>
      <c r="AR156" s="0" t="n">
        <f aca="false">SUMPRODUCT((B24:B31&lt;=$B$6)*(C24:C31*AM156+D24:D31*AO156*$B$8*AQ156)/(1+AL156/100)^B24:B31)+C32*AM156*AP156/(1+AL156/100)^$B$6</f>
        <v>15316805.801826</v>
      </c>
      <c r="AS156" s="0" t="n">
        <f aca="false">SUMPRODUCT((K24:K26&lt;=$B$6)*(L24:L26*AN156+M24:M26*AO156*$B$8*AQ156)/(1+AL156/100)^K24:K26)+L27*AN156*AP156/(1+AL156/100)^$B$6</f>
        <v>13222485.3286733</v>
      </c>
      <c r="AT156" s="0" t="n">
        <f aca="false">AS156-AR156</f>
        <v>-2094320.47315272</v>
      </c>
      <c r="AU156" s="0" t="n">
        <f aca="true">RAND()</f>
        <v>0.593821256593977</v>
      </c>
      <c r="AV156" s="0" t="n">
        <f aca="true">RAND()</f>
        <v>0.954324210510135</v>
      </c>
      <c r="AW156" s="0" t="n">
        <f aca="true">RAND()</f>
        <v>0.100192354835961</v>
      </c>
      <c r="AX156" s="0" t="n">
        <f aca="true">RAND()</f>
        <v>0.140805555944098</v>
      </c>
      <c r="AY156" s="0" t="n">
        <f aca="true">RAND()</f>
        <v>0.859280855337657</v>
      </c>
      <c r="AZ156" s="0" t="n">
        <f aca="true">RAND()</f>
        <v>0.26206605228707</v>
      </c>
    </row>
    <row r="157" customFormat="false" ht="15" hidden="false" customHeight="false" outlineLevel="0" collapsed="false">
      <c r="AK157" s="0" t="n">
        <v>144</v>
      </c>
      <c r="AL157" s="0" t="n">
        <f aca="false">IFERROR(IF(AU157&lt;($AM$6-$AL$6)/($AN$6-$AL$6),$AL$6+SQRT(AU157*($AN$6-$AL$6)*($AM$6-$AL$6)),$AN$6-SQRT((1-AU157)*($AN$6-$AL$6)*($AN$6-$AM$6))),$AM$6)</f>
        <v>5.12121002854016</v>
      </c>
      <c r="AM157" s="0" t="n">
        <f aca="false">IFERROR(IF(AV157&lt;($AM$7-$AL$7)/($AN$7-$AL$7),$AL$7+SQRT(AV157*($AN$7-$AL$7)*($AM$7-$AL$7)),$AN$7-SQRT((1-AV157)*($AN$7-$AL$7)*($AN$7-$AM$7))),$AM$7)</f>
        <v>0.877222602569463</v>
      </c>
      <c r="AN157" s="0" t="n">
        <f aca="false">IFERROR(IF(AW157&lt;($AM$8-$AL$8)/($AN$8-$AL$8),$AL$8+SQRT(AW157*($AN$8-$AL$8)*($AM$8-$AL$8)),$AN$8-SQRT((1-AW157)*($AN$8-$AL$8)*($AN$8-$AM$8))),$AM$8)</f>
        <v>1.01974737431062</v>
      </c>
      <c r="AO157" s="0" t="n">
        <f aca="false">IFERROR(IF(AX157&lt;($AM$9-$AL$9)/($AN$9-$AL$9),$AL$9+SQRT(AX157*($AN$9-$AL$9)*($AM$9-$AL$9)),$AN$9-SQRT((1-AX157)*($AN$9-$AL$9)*($AN$9-$AM$9))),$AM$9)</f>
        <v>1.66441504176389</v>
      </c>
      <c r="AP157" s="0" t="n">
        <f aca="false">IFERROR(IF(AY157&lt;($AM$10-$AL$10)/($AN$10-$AL$10),$AL$10+SQRT(AY157*($AN$10-$AL$10)*($AM$10-$AL$10)),$AN$10-SQRT((1-AY157)*($AN$10-$AL$10)*($AN$10-$AM$10))),$AM$10)</f>
        <v>0.647436372173286</v>
      </c>
      <c r="AQ157" s="0" t="n">
        <f aca="false">IFERROR(IF(AZ157&lt;($AM$11-$AL$11)/($AN$11-$AL$11),$AL$11+SQRT(AZ157*($AN$11-$AL$11)*($AM$11-$AL$11)),$AN$11-SQRT((1-AZ157)*($AN$11-$AL$11)*($AN$11-$AM$11))),$AM$11)</f>
        <v>0.412016326771085</v>
      </c>
      <c r="AR157" s="0" t="n">
        <f aca="false">SUMPRODUCT((B24:B31&lt;=$B$6)*(C24:C31*AM157+D24:D31*AO157*$B$8*AQ157)/(1+AL157/100)^B24:B31)+C32*AM157*AP157/(1+AL157/100)^$B$6</f>
        <v>11030657.2064019</v>
      </c>
      <c r="AS157" s="0" t="n">
        <f aca="false">SUMPRODUCT((K24:K26&lt;=$B$6)*(L24:L26*AN157+M24:M26*AO157*$B$8*AQ157)/(1+AL157/100)^K24:K26)+L27*AN157*AP157/(1+AL157/100)^$B$6</f>
        <v>15539670.040416</v>
      </c>
      <c r="AT157" s="0" t="n">
        <f aca="false">AS157-AR157</f>
        <v>4509012.83401412</v>
      </c>
      <c r="AU157" s="0" t="n">
        <f aca="true">RAND()</f>
        <v>0.823507412157096</v>
      </c>
      <c r="AV157" s="0" t="n">
        <f aca="true">RAND()</f>
        <v>0.0662592260844578</v>
      </c>
      <c r="AW157" s="0" t="n">
        <f aca="true">RAND()</f>
        <v>0.528744252116841</v>
      </c>
      <c r="AX157" s="0" t="n">
        <f aca="true">RAND()</f>
        <v>0.924921823870444</v>
      </c>
      <c r="AY157" s="0" t="n">
        <f aca="true">RAND()</f>
        <v>0.086949935358479</v>
      </c>
      <c r="AZ157" s="0" t="n">
        <f aca="true">RAND()</f>
        <v>0.0512149284215775</v>
      </c>
    </row>
    <row r="158" customFormat="false" ht="17.35" hidden="false" customHeight="false" outlineLevel="0" collapsed="false">
      <c r="A158" s="4" t="s">
        <v>193</v>
      </c>
      <c r="AK158" s="0" t="n">
        <v>145</v>
      </c>
      <c r="AL158" s="17" t="n">
        <f aca="false">IFERROR(IF(AU158&lt;($AM$6-$AL$6)/($AN$6-$AL$6),$AL$6+SQRT(AU158*($AN$6-$AL$6)*($AM$6-$AL$6)),$AN$6-SQRT((1-AU158)*($AN$6-$AL$6)*($AN$6-$AM$6))),$AM$6)</f>
        <v>3.77966418656518</v>
      </c>
      <c r="AM158" s="17" t="n">
        <f aca="false">IFERROR(IF(AV158&lt;($AM$7-$AL$7)/($AN$7-$AL$7),$AL$7+SQRT(AV158*($AN$7-$AL$7)*($AM$7-$AL$7)),$AN$7-SQRT((1-AV158)*($AN$7-$AL$7)*($AN$7-$AM$7))),$AM$7)</f>
        <v>0.923127491744155</v>
      </c>
      <c r="AN158" s="17" t="n">
        <f aca="false">IFERROR(IF(AW158&lt;($AM$8-$AL$8)/($AN$8-$AL$8),$AL$8+SQRT(AW158*($AN$8-$AL$8)*($AM$8-$AL$8)),$AN$8-SQRT((1-AW158)*($AN$8-$AL$8)*($AN$8-$AM$8))),$AM$8)</f>
        <v>0.991292918581347</v>
      </c>
      <c r="AO158" s="17" t="n">
        <f aca="false">IFERROR(IF(AX158&lt;($AM$9-$AL$9)/($AN$9-$AL$9),$AL$9+SQRT(AX158*($AN$9-$AL$9)*($AM$9-$AL$9)),$AN$9-SQRT((1-AX158)*($AN$9-$AL$9)*($AN$9-$AM$9))),$AM$9)</f>
        <v>1.05416022942577</v>
      </c>
      <c r="AP158" s="17" t="n">
        <f aca="false">IFERROR(IF(AY158&lt;($AM$10-$AL$10)/($AN$10-$AL$10),$AL$10+SQRT(AY158*($AN$10-$AL$10)*($AM$10-$AL$10)),$AN$10-SQRT((1-AY158)*($AN$10-$AL$10)*($AN$10-$AM$10))),$AM$10)</f>
        <v>0.785218836876132</v>
      </c>
      <c r="AQ158" s="17" t="n">
        <f aca="false">IFERROR(IF(AZ158&lt;($AM$11-$AL$11)/($AN$11-$AL$11),$AL$11+SQRT(AZ158*($AN$11-$AL$11)*($AM$11-$AL$11)),$AN$11-SQRT((1-AZ158)*($AN$11-$AL$11)*($AN$11-$AM$11))),$AM$11)</f>
        <v>0.688618282236661</v>
      </c>
      <c r="AR158" s="17" t="n">
        <f aca="false">SUMPRODUCT((B24:B31&lt;=$B$6)*(C24:C31*AM158+D24:D31*AO158*$B$8*AQ158)/(1+AL158/100)^B24:B31)+C32*AM158*AP158/(1+AL158/100)^$B$6</f>
        <v>12291765.0052743</v>
      </c>
      <c r="AS158" s="17" t="n">
        <f aca="false">SUMPRODUCT((K24:K26&lt;=$B$6)*(L24:L26*AN158+M24:M26*AO158*$B$8*AQ158)/(1+AL158/100)^K24:K26)+L27*AN158*AP158/(1+AL158/100)^$B$6</f>
        <v>14795729.4044292</v>
      </c>
      <c r="AT158" s="17" t="n">
        <f aca="false">AS158-AR158</f>
        <v>2503964.39915488</v>
      </c>
      <c r="AU158" s="17" t="n">
        <f aca="true">RAND()</f>
        <v>0.481471862435455</v>
      </c>
      <c r="AV158" s="17" t="n">
        <f aca="true">RAND()</f>
        <v>0.168448658035633</v>
      </c>
      <c r="AW158" s="17" t="n">
        <f aca="true">RAND()</f>
        <v>0.406588674437444</v>
      </c>
      <c r="AX158" s="17" t="n">
        <f aca="true">RAND()</f>
        <v>0.403591418933396</v>
      </c>
      <c r="AY158" s="17" t="n">
        <f aca="true">RAND()</f>
        <v>0.325399139635894</v>
      </c>
      <c r="AZ158" s="17" t="n">
        <f aca="true">RAND()</f>
        <v>0.60425071772552</v>
      </c>
    </row>
    <row r="159" customFormat="false" ht="15" hidden="false" customHeight="false" outlineLevel="0" collapsed="false">
      <c r="A159" s="9" t="s">
        <v>194</v>
      </c>
      <c r="B159" s="35" t="n">
        <v>2</v>
      </c>
      <c r="C159" s="35" t="n">
        <v>3</v>
      </c>
      <c r="D159" s="35" t="n">
        <v>4</v>
      </c>
      <c r="E159" s="35" t="n">
        <v>5</v>
      </c>
      <c r="F159" s="35" t="n">
        <v>6</v>
      </c>
      <c r="G159" s="35" t="n">
        <v>7</v>
      </c>
      <c r="H159" s="35" t="n">
        <v>8</v>
      </c>
      <c r="AK159" s="0" t="n">
        <v>146</v>
      </c>
      <c r="AL159" s="17" t="n">
        <f aca="false">IFERROR(IF(AU159&lt;($AM$6-$AL$6)/($AN$6-$AL$6),$AL$6+SQRT(AU159*($AN$6-$AL$6)*($AM$6-$AL$6)),$AN$6-SQRT((1-AU159)*($AN$6-$AL$6)*($AN$6-$AM$6))),$AM$6)</f>
        <v>5.00507492825615</v>
      </c>
      <c r="AM159" s="17" t="n">
        <f aca="false">IFERROR(IF(AV159&lt;($AM$7-$AL$7)/($AN$7-$AL$7),$AL$7+SQRT(AV159*($AN$7-$AL$7)*($AM$7-$AL$7)),$AN$7-SQRT((1-AV159)*($AN$7-$AL$7)*($AN$7-$AM$7))),$AM$7)</f>
        <v>0.986558532806807</v>
      </c>
      <c r="AN159" s="17" t="n">
        <f aca="false">IFERROR(IF(AW159&lt;($AM$8-$AL$8)/($AN$8-$AL$8),$AL$8+SQRT(AW159*($AN$8-$AL$8)*($AM$8-$AL$8)),$AN$8-SQRT((1-AW159)*($AN$8-$AL$8)*($AN$8-$AM$8))),$AM$8)</f>
        <v>1.18751445031965</v>
      </c>
      <c r="AO159" s="17" t="n">
        <f aca="false">IFERROR(IF(AX159&lt;($AM$9-$AL$9)/($AN$9-$AL$9),$AL$9+SQRT(AX159*($AN$9-$AL$9)*($AM$9-$AL$9)),$AN$9-SQRT((1-AX159)*($AN$9-$AL$9)*($AN$9-$AM$9))),$AM$9)</f>
        <v>1.09896443697854</v>
      </c>
      <c r="AP159" s="17" t="n">
        <f aca="false">IFERROR(IF(AY159&lt;($AM$10-$AL$10)/($AN$10-$AL$10),$AL$10+SQRT(AY159*($AN$10-$AL$10)*($AM$10-$AL$10)),$AN$10-SQRT((1-AY159)*($AN$10-$AL$10)*($AN$10-$AM$10))),$AM$10)</f>
        <v>0.78505279004777</v>
      </c>
      <c r="AQ159" s="17" t="n">
        <f aca="false">IFERROR(IF(AZ159&lt;($AM$11-$AL$11)/($AN$11-$AL$11),$AL$11+SQRT(AZ159*($AN$11-$AL$11)*($AM$11-$AL$11)),$AN$11-SQRT((1-AZ159)*($AN$11-$AL$11)*($AN$11-$AM$11))),$AM$11)</f>
        <v>0.446762025813473</v>
      </c>
      <c r="AR159" s="17" t="n">
        <f aca="false">SUMPRODUCT((B24:B31&lt;=$B$6)*(C24:C31*AM159+D24:D31*AO159*$B$8*AQ159)/(1+AL159/100)^B24:B31)+C32*AM159*AP159/(1+AL159/100)^$B$6</f>
        <v>12407736.6011596</v>
      </c>
      <c r="AS159" s="17" t="n">
        <f aca="false">SUMPRODUCT((K24:K26&lt;=$B$6)*(L24:L26*AN159+M24:M26*AO159*$B$8*AQ159)/(1+AL159/100)^K24:K26)+L27*AN159*AP159/(1+AL159/100)^$B$6</f>
        <v>17925831.079262</v>
      </c>
      <c r="AT159" s="17" t="n">
        <f aca="false">AS159-AR159</f>
        <v>5518094.47810241</v>
      </c>
      <c r="AU159" s="17" t="n">
        <f aca="true">RAND()</f>
        <v>0.801013697906389</v>
      </c>
      <c r="AV159" s="17" t="n">
        <f aca="true">RAND()</f>
        <v>0.386712068478096</v>
      </c>
      <c r="AW159" s="17" t="n">
        <f aca="true">RAND()</f>
        <v>0.965293831832398</v>
      </c>
      <c r="AX159" s="17" t="n">
        <f aca="true">RAND()</f>
        <v>0.458756609447065</v>
      </c>
      <c r="AY159" s="17" t="n">
        <f aca="true">RAND()</f>
        <v>0.325020372456073</v>
      </c>
      <c r="AZ159" s="17" t="n">
        <f aca="true">RAND()</f>
        <v>0.087914662126018</v>
      </c>
    </row>
    <row r="160" customFormat="false" ht="15" hidden="false" customHeight="false" outlineLevel="0" collapsed="false">
      <c r="A160" s="30" t="n">
        <v>0</v>
      </c>
      <c r="B160" s="19" t="n">
        <f aca="false">(SUMPRODUCT((K24:K26&lt;=$B$6)*(L24:L26*$B$12+M24:M26*$B$10*$B$8*$B$9)/(1+2/100)^K24:K26)+L27*$B$12*0/(1+2/100)^$B$6)-(SUMPRODUCT((B24:B31&lt;=$B$6)*(C24:C31*$B$11+D24:D31*$B$10*$B$8*$B$9)/(1+2/100)^B24:B31)+C32*$B$11*0/(1+2/100)^$B$6)</f>
        <v>1297204.39346245</v>
      </c>
      <c r="C160" s="19" t="n">
        <f aca="false">(SUMPRODUCT((K24:K26&lt;=$B$6)*(L24:L26*$B$12+M24:M26*$B$10*$B$8*$B$9)/(1+3/100)^K24:K26)+L27*$B$12*0/(1+3/100)^$B$6)-(SUMPRODUCT((B24:B31&lt;=$B$6)*(C24:C31*$B$11+D24:D31*$B$10*$B$8*$B$9)/(1+3/100)^B24:B31)+C32*$B$11*0/(1+3/100)^$B$6)</f>
        <v>2008116.42973232</v>
      </c>
      <c r="D160" s="19" t="n">
        <f aca="false">(SUMPRODUCT((K24:K26&lt;=$B$6)*(L24:L26*$B$12+M24:M26*$B$10*$B$8*$B$9)/(1+4/100)^K24:K26)+L27*$B$12*0/(1+4/100)^$B$6)-(SUMPRODUCT((B24:B31&lt;=$B$6)*(C24:C31*$B$11+D24:D31*$B$10*$B$8*$B$9)/(1+4/100)^B24:B31)+C32*$B$11*0/(1+4/100)^$B$6)</f>
        <v>2598285.76473916</v>
      </c>
      <c r="E160" s="19" t="n">
        <f aca="false">(SUMPRODUCT((K24:K26&lt;=$B$6)*(L24:L26*$B$12+M24:M26*$B$10*$B$8*$B$9)/(1+5/100)^K24:K26)+L27*$B$12*0/(1+5/100)^$B$6)-(SUMPRODUCT((B24:B31&lt;=$B$6)*(C24:C31*$B$11+D24:D31*$B$10*$B$8*$B$9)/(1+5/100)^B24:B31)+C32*$B$11*0/(1+5/100)^$B$6)</f>
        <v>3090603.95097833</v>
      </c>
      <c r="F160" s="19" t="n">
        <f aca="false">(SUMPRODUCT((K24:K26&lt;=$B$6)*(L24:L26*$B$12+M24:M26*$B$10*$B$8*$B$9)/(1+6/100)^K24:K26)+L27*$B$12*0/(1+6/100)^$B$6)-(SUMPRODUCT((B24:B31&lt;=$B$6)*(C24:C31*$B$11+D24:D31*$B$10*$B$8*$B$9)/(1+6/100)^B24:B31)+C32*$B$11*0/(1+6/100)^$B$6)</f>
        <v>3503286.17271864</v>
      </c>
      <c r="G160" s="19" t="n">
        <f aca="false">(SUMPRODUCT((K24:K26&lt;=$B$6)*(L24:L26*$B$12+M24:M26*$B$10*$B$8*$B$9)/(1+7/100)^K24:K26)+L27*$B$12*0/(1+7/100)^$B$6)-(SUMPRODUCT((B24:B31&lt;=$B$6)*(C24:C31*$B$11+D24:D31*$B$10*$B$8*$B$9)/(1+7/100)^B24:B31)+C32*$B$11*0/(1+7/100)^$B$6)</f>
        <v>3850884.61688071</v>
      </c>
      <c r="H160" s="19" t="n">
        <f aca="false">(SUMPRODUCT((K24:K26&lt;=$B$6)*(L24:L26*$B$12+M24:M26*$B$10*$B$8*$B$9)/(1+8/100)^K24:K26)+L27*$B$12*0/(1+8/100)^$B$6)-(SUMPRODUCT((B24:B31&lt;=$B$6)*(C24:C31*$B$11+D24:D31*$B$10*$B$8*$B$9)/(1+8/100)^B24:B31)+C32*$B$11*0/(1+8/100)^$B$6)</f>
        <v>4145070.86056518</v>
      </c>
      <c r="AK160" s="0" t="n">
        <v>147</v>
      </c>
      <c r="AL160" s="17" t="n">
        <f aca="false">IFERROR(IF(AU160&lt;($AM$6-$AL$6)/($AN$6-$AL$6),$AL$6+SQRT(AU160*($AN$6-$AL$6)*($AM$6-$AL$6)),$AN$6-SQRT((1-AU160)*($AN$6-$AL$6)*($AN$6-$AM$6))),$AM$6)</f>
        <v>5.73374193772074</v>
      </c>
      <c r="AM160" s="17" t="n">
        <f aca="false">IFERROR(IF(AV160&lt;($AM$7-$AL$7)/($AN$7-$AL$7),$AL$7+SQRT(AV160*($AN$7-$AL$7)*($AM$7-$AL$7)),$AN$7-SQRT((1-AV160)*($AN$7-$AL$7)*($AN$7-$AM$7))),$AM$7)</f>
        <v>1.02779771038586</v>
      </c>
      <c r="AN160" s="17" t="n">
        <f aca="false">IFERROR(IF(AW160&lt;($AM$8-$AL$8)/($AN$8-$AL$8),$AL$8+SQRT(AW160*($AN$8-$AL$8)*($AM$8-$AL$8)),$AN$8-SQRT((1-AW160)*($AN$8-$AL$8)*($AN$8-$AM$8))),$AM$8)</f>
        <v>1.05555883624548</v>
      </c>
      <c r="AO160" s="17" t="n">
        <f aca="false">IFERROR(IF(AX160&lt;($AM$9-$AL$9)/($AN$9-$AL$9),$AL$9+SQRT(AX160*($AN$9-$AL$9)*($AM$9-$AL$9)),$AN$9-SQRT((1-AX160)*($AN$9-$AL$9)*($AN$9-$AM$9))),$AM$9)</f>
        <v>1.43046875788765</v>
      </c>
      <c r="AP160" s="17" t="n">
        <f aca="false">IFERROR(IF(AY160&lt;($AM$10-$AL$10)/($AN$10-$AL$10),$AL$10+SQRT(AY160*($AN$10-$AL$10)*($AM$10-$AL$10)),$AN$10-SQRT((1-AY160)*($AN$10-$AL$10)*($AN$10-$AM$10))),$AM$10)</f>
        <v>0.984020857973373</v>
      </c>
      <c r="AQ160" s="17" t="n">
        <f aca="false">IFERROR(IF(AZ160&lt;($AM$11-$AL$11)/($AN$11-$AL$11),$AL$11+SQRT(AZ160*($AN$11-$AL$11)*($AM$11-$AL$11)),$AN$11-SQRT((1-AZ160)*($AN$11-$AL$11)*($AN$11-$AM$11))),$AM$11)</f>
        <v>0.76548340676003</v>
      </c>
      <c r="AR160" s="17" t="n">
        <f aca="false">SUMPRODUCT((B24:B31&lt;=$B$6)*(C24:C31*AM160+D24:D31*AO160*$B$8*AQ160)/(1+AL160/100)^B24:B31)+C32*AM160*AP160/(1+AL160/100)^$B$6</f>
        <v>12640530.982347</v>
      </c>
      <c r="AS160" s="17" t="n">
        <f aca="false">SUMPRODUCT((K24:K26&lt;=$B$6)*(L24:L26*AN160+M24:M26*AO160*$B$8*AQ160)/(1+AL160/100)^K24:K26)+L27*AN160*AP160/(1+AL160/100)^$B$6</f>
        <v>15889728.5600586</v>
      </c>
      <c r="AT160" s="17" t="n">
        <f aca="false">AS160-AR160</f>
        <v>3249197.5777116</v>
      </c>
      <c r="AU160" s="17" t="n">
        <f aca="true">RAND()</f>
        <v>0.919829525985638</v>
      </c>
      <c r="AV160" s="17" t="n">
        <f aca="true">RAND()</f>
        <v>0.56112126657985</v>
      </c>
      <c r="AW160" s="17" t="n">
        <f aca="true">RAND()</f>
        <v>0.663934523002566</v>
      </c>
      <c r="AX160" s="17" t="n">
        <f aca="true">RAND()</f>
        <v>0.783756109505305</v>
      </c>
      <c r="AY160" s="17" t="n">
        <f aca="true">RAND()</f>
        <v>0.937104763813121</v>
      </c>
      <c r="AZ160" s="17" t="n">
        <f aca="true">RAND()</f>
        <v>0.775518234673952</v>
      </c>
    </row>
    <row r="161" customFormat="false" ht="15" hidden="false" customHeight="false" outlineLevel="0" collapsed="false">
      <c r="A161" s="30" t="n">
        <v>0.25</v>
      </c>
      <c r="B161" s="19" t="n">
        <f aca="false">(SUMPRODUCT((K24:K26&lt;=$B$6)*(L24:L26*$B$12+M24:M26*$B$10*$B$8*$B$9)/(1+2/100)^K24:K26)+L27*$B$12*0.25/(1+2/100)^$B$6)-(SUMPRODUCT((B24:B31&lt;=$B$6)*(C24:C31*$B$11+D24:D31*$B$10*$B$8*$B$9)/(1+2/100)^B24:B31)+C32*$B$11*0.25/(1+2/100)^$B$6)</f>
        <v>820686.297517369</v>
      </c>
      <c r="C161" s="19" t="n">
        <f aca="false">(SUMPRODUCT((K24:K26&lt;=$B$6)*(L24:L26*$B$12+M24:M26*$B$10*$B$8*$B$9)/(1+3/100)^K24:K26)+L27*$B$12*0.25/(1+3/100)^$B$6)-(SUMPRODUCT((B24:B31&lt;=$B$6)*(C24:C31*$B$11+D24:D31*$B$10*$B$8*$B$9)/(1+3/100)^B24:B31)+C32*$B$11*0.25/(1+3/100)^$B$6)</f>
        <v>1652511.4700833</v>
      </c>
      <c r="D161" s="19" t="n">
        <f aca="false">(SUMPRODUCT((K24:K26&lt;=$B$6)*(L24:L26*$B$12+M24:M26*$B$10*$B$8*$B$9)/(1+4/100)^K24:K26)+L27*$B$12*0.25/(1+4/100)^$B$6)-(SUMPRODUCT((B24:B31&lt;=$B$6)*(C24:C31*$B$11+D24:D31*$B$10*$B$8*$B$9)/(1+4/100)^B24:B31)+C32*$B$11*0.25/(1+4/100)^$B$6)</f>
        <v>2332161.56304744</v>
      </c>
      <c r="E161" s="19" t="n">
        <f aca="false">(SUMPRODUCT((K24:K26&lt;=$B$6)*(L24:L26*$B$12+M24:M26*$B$10*$B$8*$B$9)/(1+5/100)^K24:K26)+L27*$B$12*0.25/(1+5/100)^$B$6)-(SUMPRODUCT((B24:B31&lt;=$B$6)*(C24:C31*$B$11+D24:D31*$B$10*$B$8*$B$9)/(1+5/100)^B24:B31)+C32*$B$11*0.25/(1+5/100)^$B$6)</f>
        <v>2890891.29907262</v>
      </c>
      <c r="F161" s="19" t="n">
        <f aca="false">(SUMPRODUCT((K24:K26&lt;=$B$6)*(L24:L26*$B$12+M24:M26*$B$10*$B$8*$B$9)/(1+6/100)^K24:K26)+L27*$B$12*0.25/(1+6/100)^$B$6)-(SUMPRODUCT((B24:B31&lt;=$B$6)*(C24:C31*$B$11+D24:D31*$B$10*$B$8*$B$9)/(1+6/100)^B24:B31)+C32*$B$11*0.25/(1+6/100)^$B$6)</f>
        <v>3353003.60987678</v>
      </c>
      <c r="G161" s="19" t="n">
        <f aca="false">(SUMPRODUCT((K24:K26&lt;=$B$6)*(L24:L26*$B$12+M24:M26*$B$10*$B$8*$B$9)/(1+7/100)^K24:K26)+L27*$B$12*0.25/(1+7/100)^$B$6)-(SUMPRODUCT((B24:B31&lt;=$B$6)*(C24:C31*$B$11+D24:D31*$B$10*$B$8*$B$9)/(1+7/100)^B24:B31)+C32*$B$11*0.25/(1+7/100)^$B$6)</f>
        <v>3737495.53988742</v>
      </c>
      <c r="H161" s="19" t="n">
        <f aca="false">(SUMPRODUCT((K24:K26&lt;=$B$6)*(L24:L26*$B$12+M24:M26*$B$10*$B$8*$B$9)/(1+8/100)^K24:K26)+L27*$B$12*0.25/(1+8/100)^$B$6)-(SUMPRODUCT((B24:B31&lt;=$B$6)*(C24:C31*$B$11+D24:D31*$B$10*$B$8*$B$9)/(1+8/100)^B24:B31)+C32*$B$11*0.25/(1+8/100)^$B$6)</f>
        <v>4059293.65652851</v>
      </c>
      <c r="AK161" s="0" t="n">
        <v>148</v>
      </c>
      <c r="AL161" s="17" t="n">
        <f aca="false">IFERROR(IF(AU161&lt;($AM$6-$AL$6)/($AN$6-$AL$6),$AL$6+SQRT(AU161*($AN$6-$AL$6)*($AM$6-$AL$6)),$AN$6-SQRT((1-AU161)*($AN$6-$AL$6)*($AN$6-$AM$6))),$AM$6)</f>
        <v>5.950562648417</v>
      </c>
      <c r="AM161" s="17" t="n">
        <f aca="false">IFERROR(IF(AV161&lt;($AM$7-$AL$7)/($AN$7-$AL$7),$AL$7+SQRT(AV161*($AN$7-$AL$7)*($AM$7-$AL$7)),$AN$7-SQRT((1-AV161)*($AN$7-$AL$7)*($AN$7-$AM$7))),$AM$7)</f>
        <v>0.87366025392086</v>
      </c>
      <c r="AN161" s="17" t="n">
        <f aca="false">IFERROR(IF(AW161&lt;($AM$8-$AL$8)/($AN$8-$AL$8),$AL$8+SQRT(AW161*($AN$8-$AL$8)*($AM$8-$AL$8)),$AN$8-SQRT((1-AW161)*($AN$8-$AL$8)*($AN$8-$AM$8))),$AM$8)</f>
        <v>1.09880702926246</v>
      </c>
      <c r="AO161" s="17" t="n">
        <f aca="false">IFERROR(IF(AX161&lt;($AM$9-$AL$9)/($AN$9-$AL$9),$AL$9+SQRT(AX161*($AN$9-$AL$9)*($AM$9-$AL$9)),$AN$9-SQRT((1-AX161)*($AN$9-$AL$9)*($AN$9-$AM$9))),$AM$9)</f>
        <v>1.39202081650368</v>
      </c>
      <c r="AP161" s="17" t="n">
        <f aca="false">IFERROR(IF(AY161&lt;($AM$10-$AL$10)/($AN$10-$AL$10),$AL$10+SQRT(AY161*($AN$10-$AL$10)*($AM$10-$AL$10)),$AN$10-SQRT((1-AY161)*($AN$10-$AL$10)*($AN$10-$AM$10))),$AM$10)</f>
        <v>0.87499681370721</v>
      </c>
      <c r="AQ161" s="17" t="n">
        <f aca="false">IFERROR(IF(AZ161&lt;($AM$11-$AL$11)/($AN$11-$AL$11),$AL$11+SQRT(AZ161*($AN$11-$AL$11)*($AM$11-$AL$11)),$AN$11-SQRT((1-AZ161)*($AN$11-$AL$11)*($AN$11-$AM$11))),$AM$11)</f>
        <v>0.683270597000868</v>
      </c>
      <c r="AR161" s="17" t="n">
        <f aca="false">SUMPRODUCT((B24:B31&lt;=$B$6)*(C24:C31*AM161+D24:D31*AO161*$B$8*AQ161)/(1+AL161/100)^B24:B31)+C32*AM161*AP161/(1+AL161/100)^$B$6</f>
        <v>10671824.2751673</v>
      </c>
      <c r="AS161" s="17" t="n">
        <f aca="false">SUMPRODUCT((K24:K26&lt;=$B$6)*(L24:L26*AN161+M24:M26*AO161*$B$8*AQ161)/(1+AL161/100)^K24:K26)+L27*AN161*AP161/(1+AL161/100)^$B$6</f>
        <v>16646577.8904825</v>
      </c>
      <c r="AT161" s="17" t="n">
        <f aca="false">AS161-AR161</f>
        <v>5974753.61531527</v>
      </c>
      <c r="AU161" s="17" t="n">
        <f aca="true">RAND()</f>
        <v>0.944934062255123</v>
      </c>
      <c r="AV161" s="17" t="n">
        <f aca="true">RAND()</f>
        <v>0.060287033418729</v>
      </c>
      <c r="AW161" s="17" t="n">
        <f aca="true">RAND()</f>
        <v>0.796806094218297</v>
      </c>
      <c r="AX161" s="17" t="n">
        <f aca="true">RAND()</f>
        <v>0.753574208290101</v>
      </c>
      <c r="AY161" s="17" t="n">
        <f aca="true">RAND()</f>
        <v>0.562490441162239</v>
      </c>
      <c r="AZ161" s="17" t="n">
        <f aca="true">RAND()</f>
        <v>0.59054075622781</v>
      </c>
    </row>
    <row r="162" customFormat="false" ht="15" hidden="false" customHeight="false" outlineLevel="0" collapsed="false">
      <c r="A162" s="30" t="n">
        <v>0.5</v>
      </c>
      <c r="B162" s="19" t="n">
        <f aca="false">(SUMPRODUCT((K24:K26&lt;=$B$6)*(L24:L26*$B$12+M24:M26*$B$10*$B$8*$B$9)/(1+2/100)^K24:K26)+L27*$B$12*0.5/(1+2/100)^$B$6)-(SUMPRODUCT((B24:B31&lt;=$B$6)*(C24:C31*$B$11+D24:D31*$B$10*$B$8*$B$9)/(1+2/100)^B24:B31)+C32*$B$11*0.5/(1+2/100)^$B$6)</f>
        <v>344168.201572284</v>
      </c>
      <c r="C162" s="19" t="n">
        <f aca="false">(SUMPRODUCT((K24:K26&lt;=$B$6)*(L24:L26*$B$12+M24:M26*$B$10*$B$8*$B$9)/(1+3/100)^K24:K26)+L27*$B$12*0.5/(1+3/100)^$B$6)-(SUMPRODUCT((B24:B31&lt;=$B$6)*(C24:C31*$B$11+D24:D31*$B$10*$B$8*$B$9)/(1+3/100)^B24:B31)+C32*$B$11*0.5/(1+3/100)^$B$6)</f>
        <v>1296906.51043427</v>
      </c>
      <c r="D162" s="19" t="n">
        <f aca="false">(SUMPRODUCT((K24:K26&lt;=$B$6)*(L24:L26*$B$12+M24:M26*$B$10*$B$8*$B$9)/(1+4/100)^K24:K26)+L27*$B$12*0.5/(1+4/100)^$B$6)-(SUMPRODUCT((B24:B31&lt;=$B$6)*(C24:C31*$B$11+D24:D31*$B$10*$B$8*$B$9)/(1+4/100)^B24:B31)+C32*$B$11*0.5/(1+4/100)^$B$6)</f>
        <v>2066037.36135571</v>
      </c>
      <c r="E162" s="19" t="n">
        <f aca="false">(SUMPRODUCT((K24:K26&lt;=$B$6)*(L24:L26*$B$12+M24:M26*$B$10*$B$8*$B$9)/(1+5/100)^K24:K26)+L27*$B$12*0.5/(1+5/100)^$B$6)-(SUMPRODUCT((B24:B31&lt;=$B$6)*(C24:C31*$B$11+D24:D31*$B$10*$B$8*$B$9)/(1+5/100)^B24:B31)+C32*$B$11*0.5/(1+5/100)^$B$6)</f>
        <v>2691178.64716692</v>
      </c>
      <c r="F162" s="19" t="n">
        <f aca="false">(SUMPRODUCT((K24:K26&lt;=$B$6)*(L24:L26*$B$12+M24:M26*$B$10*$B$8*$B$9)/(1+6/100)^K24:K26)+L27*$B$12*0.5/(1+6/100)^$B$6)-(SUMPRODUCT((B24:B31&lt;=$B$6)*(C24:C31*$B$11+D24:D31*$B$10*$B$8*$B$9)/(1+6/100)^B24:B31)+C32*$B$11*0.5/(1+6/100)^$B$6)</f>
        <v>3202721.04703492</v>
      </c>
      <c r="G162" s="19" t="n">
        <f aca="false">(SUMPRODUCT((K24:K26&lt;=$B$6)*(L24:L26*$B$12+M24:M26*$B$10*$B$8*$B$9)/(1+7/100)^K24:K26)+L27*$B$12*0.5/(1+7/100)^$B$6)-(SUMPRODUCT((B24:B31&lt;=$B$6)*(C24:C31*$B$11+D24:D31*$B$10*$B$8*$B$9)/(1+7/100)^B24:B31)+C32*$B$11*0.5/(1+7/100)^$B$6)</f>
        <v>3624106.46289413</v>
      </c>
      <c r="H162" s="19" t="n">
        <f aca="false">(SUMPRODUCT((K24:K26&lt;=$B$6)*(L24:L26*$B$12+M24:M26*$B$10*$B$8*$B$9)/(1+8/100)^K24:K26)+L27*$B$12*0.5/(1+8/100)^$B$6)-(SUMPRODUCT((B24:B31&lt;=$B$6)*(C24:C31*$B$11+D24:D31*$B$10*$B$8*$B$9)/(1+8/100)^B24:B31)+C32*$B$11*0.5/(1+8/100)^$B$6)</f>
        <v>3973516.45249185</v>
      </c>
      <c r="AK162" s="0" t="n">
        <v>149</v>
      </c>
      <c r="AL162" s="17" t="n">
        <f aca="false">IFERROR(IF(AU162&lt;($AM$6-$AL$6)/($AN$6-$AL$6),$AL$6+SQRT(AU162*($AN$6-$AL$6)*($AM$6-$AL$6)),$AN$6-SQRT((1-AU162)*($AN$6-$AL$6)*($AN$6-$AM$6))),$AM$6)</f>
        <v>5.24484184493205</v>
      </c>
      <c r="AM162" s="17" t="n">
        <f aca="false">IFERROR(IF(AV162&lt;($AM$7-$AL$7)/($AN$7-$AL$7),$AL$7+SQRT(AV162*($AN$7-$AL$7)*($AM$7-$AL$7)),$AN$7-SQRT((1-AV162)*($AN$7-$AL$7)*($AN$7-$AM$7))),$AM$7)</f>
        <v>1.02090784867544</v>
      </c>
      <c r="AN162" s="17" t="n">
        <f aca="false">IFERROR(IF(AW162&lt;($AM$8-$AL$8)/($AN$8-$AL$8),$AL$8+SQRT(AW162*($AN$8-$AL$8)*($AM$8-$AL$8)),$AN$8-SQRT((1-AW162)*($AN$8-$AL$8)*($AN$8-$AM$8))),$AM$8)</f>
        <v>1.05946902580095</v>
      </c>
      <c r="AO162" s="17" t="n">
        <f aca="false">IFERROR(IF(AX162&lt;($AM$9-$AL$9)/($AN$9-$AL$9),$AL$9+SQRT(AX162*($AN$9-$AL$9)*($AM$9-$AL$9)),$AN$9-SQRT((1-AX162)*($AN$9-$AL$9)*($AN$9-$AM$9))),$AM$9)</f>
        <v>0.995854375047161</v>
      </c>
      <c r="AP162" s="17" t="n">
        <f aca="false">IFERROR(IF(AY162&lt;($AM$10-$AL$10)/($AN$10-$AL$10),$AL$10+SQRT(AY162*($AN$10-$AL$10)*($AM$10-$AL$10)),$AN$10-SQRT((1-AY162)*($AN$10-$AL$10)*($AN$10-$AM$10))),$AM$10)</f>
        <v>0.9410679340695</v>
      </c>
      <c r="AQ162" s="17" t="n">
        <f aca="false">IFERROR(IF(AZ162&lt;($AM$11-$AL$11)/($AN$11-$AL$11),$AL$11+SQRT(AZ162*($AN$11-$AL$11)*($AM$11-$AL$11)),$AN$11-SQRT((1-AZ162)*($AN$11-$AL$11)*($AN$11-$AM$11))),$AM$11)</f>
        <v>0.786339011823421</v>
      </c>
      <c r="AR162" s="17" t="n">
        <f aca="false">SUMPRODUCT((B24:B31&lt;=$B$6)*(C24:C31*AM162+D24:D31*AO162*$B$8*AQ162)/(1+AL162/100)^B24:B31)+C32*AM162*AP162/(1+AL162/100)^$B$6</f>
        <v>12746526.4035682</v>
      </c>
      <c r="AS162" s="17" t="n">
        <f aca="false">SUMPRODUCT((K24:K26&lt;=$B$6)*(L24:L26*AN162+M24:M26*AO162*$B$8*AQ162)/(1+AL162/100)^K24:K26)+L27*AN162*AP162/(1+AL162/100)^$B$6</f>
        <v>15899218.7200412</v>
      </c>
      <c r="AT162" s="17" t="n">
        <f aca="false">AS162-AR162</f>
        <v>3152692.31647295</v>
      </c>
      <c r="AU162" s="17" t="n">
        <f aca="true">RAND()</f>
        <v>0.845970992534923</v>
      </c>
      <c r="AV162" s="17" t="n">
        <f aca="true">RAND()</f>
        <v>0.533482544013201</v>
      </c>
      <c r="AW162" s="17" t="n">
        <f aca="true">RAND()</f>
        <v>0.677315092184529</v>
      </c>
      <c r="AX162" s="17" t="n">
        <f aca="true">RAND()</f>
        <v>0.327828748337881</v>
      </c>
      <c r="AY162" s="17" t="n">
        <f aca="true">RAND()</f>
        <v>0.778163689857347</v>
      </c>
      <c r="AZ162" s="17" t="n">
        <f aca="true">RAND()</f>
        <v>0.813669314822072</v>
      </c>
    </row>
    <row r="163" customFormat="false" ht="15" hidden="false" customHeight="false" outlineLevel="0" collapsed="false">
      <c r="A163" s="30" t="n">
        <v>0.75</v>
      </c>
      <c r="B163" s="19" t="n">
        <f aca="false">(SUMPRODUCT((K24:K26&lt;=$B$6)*(L24:L26*$B$12+M24:M26*$B$10*$B$8*$B$9)/(1+2/100)^K24:K26)+L27*$B$12*0.75/(1+2/100)^$B$6)-(SUMPRODUCT((B24:B31&lt;=$B$6)*(C24:C31*$B$11+D24:D31*$B$10*$B$8*$B$9)/(1+2/100)^B24:B31)+C32*$B$11*0.75/(1+2/100)^$B$6)</f>
        <v>-132349.894372799</v>
      </c>
      <c r="C163" s="19" t="n">
        <f aca="false">(SUMPRODUCT((K24:K26&lt;=$B$6)*(L24:L26*$B$12+M24:M26*$B$10*$B$8*$B$9)/(1+3/100)^K24:K26)+L27*$B$12*0.75/(1+3/100)^$B$6)-(SUMPRODUCT((B24:B31&lt;=$B$6)*(C24:C31*$B$11+D24:D31*$B$10*$B$8*$B$9)/(1+3/100)^B24:B31)+C32*$B$11*0.75/(1+3/100)^$B$6)</f>
        <v>941301.55078524</v>
      </c>
      <c r="D163" s="19" t="n">
        <f aca="false">(SUMPRODUCT((K24:K26&lt;=$B$6)*(L24:L26*$B$12+M24:M26*$B$10*$B$8*$B$9)/(1+4/100)^K24:K26)+L27*$B$12*0.75/(1+4/100)^$B$6)-(SUMPRODUCT((B24:B31&lt;=$B$6)*(C24:C31*$B$11+D24:D31*$B$10*$B$8*$B$9)/(1+4/100)^B24:B31)+C32*$B$11*0.75/(1+4/100)^$B$6)</f>
        <v>1799913.15966399</v>
      </c>
      <c r="E163" s="19" t="n">
        <f aca="false">(SUMPRODUCT((K24:K26&lt;=$B$6)*(L24:L26*$B$12+M24:M26*$B$10*$B$8*$B$9)/(1+5/100)^K24:K26)+L27*$B$12*0.75/(1+5/100)^$B$6)-(SUMPRODUCT((B24:B31&lt;=$B$6)*(C24:C31*$B$11+D24:D31*$B$10*$B$8*$B$9)/(1+5/100)^B24:B31)+C32*$B$11*0.75/(1+5/100)^$B$6)</f>
        <v>2491465.99526121</v>
      </c>
      <c r="F163" s="19" t="n">
        <f aca="false">(SUMPRODUCT((K24:K26&lt;=$B$6)*(L24:L26*$B$12+M24:M26*$B$10*$B$8*$B$9)/(1+6/100)^K24:K26)+L27*$B$12*0.75/(1+6/100)^$B$6)-(SUMPRODUCT((B24:B31&lt;=$B$6)*(C24:C31*$B$11+D24:D31*$B$10*$B$8*$B$9)/(1+6/100)^B24:B31)+C32*$B$11*0.75/(1+6/100)^$B$6)</f>
        <v>3052438.48419306</v>
      </c>
      <c r="G163" s="19" t="n">
        <f aca="false">(SUMPRODUCT((K24:K26&lt;=$B$6)*(L24:L26*$B$12+M24:M26*$B$10*$B$8*$B$9)/(1+7/100)^K24:K26)+L27*$B$12*0.75/(1+7/100)^$B$6)-(SUMPRODUCT((B24:B31&lt;=$B$6)*(C24:C31*$B$11+D24:D31*$B$10*$B$8*$B$9)/(1+7/100)^B24:B31)+C32*$B$11*0.75/(1+7/100)^$B$6)</f>
        <v>3510717.38590083</v>
      </c>
      <c r="H163" s="19" t="n">
        <f aca="false">(SUMPRODUCT((K24:K26&lt;=$B$6)*(L24:L26*$B$12+M24:M26*$B$10*$B$8*$B$9)/(1+8/100)^K24:K26)+L27*$B$12*0.75/(1+8/100)^$B$6)-(SUMPRODUCT((B24:B31&lt;=$B$6)*(C24:C31*$B$11+D24:D31*$B$10*$B$8*$B$9)/(1+8/100)^B24:B31)+C32*$B$11*0.75/(1+8/100)^$B$6)</f>
        <v>3887739.24845518</v>
      </c>
      <c r="AK163" s="0" t="n">
        <v>150</v>
      </c>
      <c r="AL163" s="17" t="n">
        <f aca="false">IFERROR(IF(AU163&lt;($AM$6-$AL$6)/($AN$6-$AL$6),$AL$6+SQRT(AU163*($AN$6-$AL$6)*($AM$6-$AL$6)),$AN$6-SQRT((1-AU163)*($AN$6-$AL$6)*($AN$6-$AM$6))),$AM$6)</f>
        <v>5.33552266922846</v>
      </c>
      <c r="AM163" s="17" t="n">
        <f aca="false">IFERROR(IF(AV163&lt;($AM$7-$AL$7)/($AN$7-$AL$7),$AL$7+SQRT(AV163*($AN$7-$AL$7)*($AM$7-$AL$7)),$AN$7-SQRT((1-AV163)*($AN$7-$AL$7)*($AN$7-$AM$7))),$AM$7)</f>
        <v>1.20469600628619</v>
      </c>
      <c r="AN163" s="17" t="n">
        <f aca="false">IFERROR(IF(AW163&lt;($AM$8-$AL$8)/($AN$8-$AL$8),$AL$8+SQRT(AW163*($AN$8-$AL$8)*($AM$8-$AL$8)),$AN$8-SQRT((1-AW163)*($AN$8-$AL$8)*($AN$8-$AM$8))),$AM$8)</f>
        <v>1.03512271408155</v>
      </c>
      <c r="AO163" s="17" t="n">
        <f aca="false">IFERROR(IF(AX163&lt;($AM$9-$AL$9)/($AN$9-$AL$9),$AL$9+SQRT(AX163*($AN$9-$AL$9)*($AM$9-$AL$9)),$AN$9-SQRT((1-AX163)*($AN$9-$AL$9)*($AN$9-$AM$9))),$AM$9)</f>
        <v>1.56145398474904</v>
      </c>
      <c r="AP163" s="17" t="n">
        <f aca="false">IFERROR(IF(AY163&lt;($AM$10-$AL$10)/($AN$10-$AL$10),$AL$10+SQRT(AY163*($AN$10-$AL$10)*($AM$10-$AL$10)),$AN$10-SQRT((1-AY163)*($AN$10-$AL$10)*($AN$10-$AM$10))),$AM$10)</f>
        <v>0.913434057978847</v>
      </c>
      <c r="AQ163" s="17" t="n">
        <f aca="false">IFERROR(IF(AZ163&lt;($AM$11-$AL$11)/($AN$11-$AL$11),$AL$11+SQRT(AZ163*($AN$11-$AL$11)*($AM$11-$AL$11)),$AN$11-SQRT((1-AZ163)*($AN$11-$AL$11)*($AN$11-$AM$11))),$AM$11)</f>
        <v>0.524568566299188</v>
      </c>
      <c r="AR163" s="17" t="n">
        <f aca="false">SUMPRODUCT((B24:B31&lt;=$B$6)*(C24:C31*AM163+D24:D31*AO163*$B$8*AQ163)/(1+AL163/100)^B24:B31)+C32*AM163*AP163/(1+AL163/100)^$B$6</f>
        <v>14976755.9110598</v>
      </c>
      <c r="AS163" s="17" t="n">
        <f aca="false">SUMPRODUCT((K24:K26&lt;=$B$6)*(L24:L26*AN163+M24:M26*AO163*$B$8*AQ163)/(1+AL163/100)^K24:K26)+L27*AN163*AP163/(1+AL163/100)^$B$6</f>
        <v>15572917.5311247</v>
      </c>
      <c r="AT163" s="17" t="n">
        <f aca="false">AS163-AR163</f>
        <v>596161.620064853</v>
      </c>
      <c r="AU163" s="17" t="n">
        <f aca="true">RAND()</f>
        <v>0.861475760767383</v>
      </c>
      <c r="AV163" s="17" t="n">
        <f aca="true">RAND()</f>
        <v>0.981755983587372</v>
      </c>
      <c r="AW163" s="17" t="n">
        <f aca="true">RAND()</f>
        <v>0.589580017745059</v>
      </c>
      <c r="AX163" s="17" t="n">
        <f aca="true">RAND()</f>
        <v>0.871784928338337</v>
      </c>
      <c r="AY163" s="17" t="n">
        <f aca="true">RAND()</f>
        <v>0.683710881187425</v>
      </c>
      <c r="AZ163" s="17" t="n">
        <f aca="true">RAND()</f>
        <v>0.205840983549685</v>
      </c>
    </row>
    <row r="164" customFormat="false" ht="15" hidden="false" customHeight="false" outlineLevel="0" collapsed="false">
      <c r="A164" s="30" t="n">
        <v>1</v>
      </c>
      <c r="B164" s="19" t="n">
        <f aca="false">(SUMPRODUCT((K24:K26&lt;=$B$6)*(L24:L26*$B$12+M24:M26*$B$10*$B$8*$B$9)/(1+2/100)^K24:K26)+L27*$B$12*1/(1+2/100)^$B$6)-(SUMPRODUCT((B24:B31&lt;=$B$6)*(C24:C31*$B$11+D24:D31*$B$10*$B$8*$B$9)/(1+2/100)^B24:B31)+C32*$B$11*1/(1+2/100)^$B$6)</f>
        <v>-608867.990317881</v>
      </c>
      <c r="C164" s="19" t="n">
        <f aca="false">(SUMPRODUCT((K24:K26&lt;=$B$6)*(L24:L26*$B$12+M24:M26*$B$10*$B$8*$B$9)/(1+3/100)^K24:K26)+L27*$B$12*1/(1+3/100)^$B$6)-(SUMPRODUCT((B24:B31&lt;=$B$6)*(C24:C31*$B$11+D24:D31*$B$10*$B$8*$B$9)/(1+3/100)^B24:B31)+C32*$B$11*1/(1+3/100)^$B$6)</f>
        <v>585696.591136213</v>
      </c>
      <c r="D164" s="19" t="n">
        <f aca="false">(SUMPRODUCT((K24:K26&lt;=$B$6)*(L24:L26*$B$12+M24:M26*$B$10*$B$8*$B$9)/(1+4/100)^K24:K26)+L27*$B$12*1/(1+4/100)^$B$6)-(SUMPRODUCT((B24:B31&lt;=$B$6)*(C24:C31*$B$11+D24:D31*$B$10*$B$8*$B$9)/(1+4/100)^B24:B31)+C32*$B$11*1/(1+4/100)^$B$6)</f>
        <v>1533788.95797227</v>
      </c>
      <c r="E164" s="19" t="n">
        <f aca="false">(SUMPRODUCT((K24:K26&lt;=$B$6)*(L24:L26*$B$12+M24:M26*$B$10*$B$8*$B$9)/(1+5/100)^K24:K26)+L27*$B$12*1/(1+5/100)^$B$6)-(SUMPRODUCT((B24:B31&lt;=$B$6)*(C24:C31*$B$11+D24:D31*$B$10*$B$8*$B$9)/(1+5/100)^B24:B31)+C32*$B$11*1/(1+5/100)^$B$6)</f>
        <v>2291753.3433555</v>
      </c>
      <c r="F164" s="19" t="n">
        <f aca="false">(SUMPRODUCT((K24:K26&lt;=$B$6)*(L24:L26*$B$12+M24:M26*$B$10*$B$8*$B$9)/(1+6/100)^K24:K26)+L27*$B$12*1/(1+6/100)^$B$6)-(SUMPRODUCT((B24:B31&lt;=$B$6)*(C24:C31*$B$11+D24:D31*$B$10*$B$8*$B$9)/(1+6/100)^B24:B31)+C32*$B$11*1/(1+6/100)^$B$6)</f>
        <v>2902155.9213512</v>
      </c>
      <c r="G164" s="19" t="n">
        <f aca="false">(SUMPRODUCT((K24:K26&lt;=$B$6)*(L24:L26*$B$12+M24:M26*$B$10*$B$8*$B$9)/(1+7/100)^K24:K26)+L27*$B$12*1/(1+7/100)^$B$6)-(SUMPRODUCT((B24:B31&lt;=$B$6)*(C24:C31*$B$11+D24:D31*$B$10*$B$8*$B$9)/(1+7/100)^B24:B31)+C32*$B$11*1/(1+7/100)^$B$6)</f>
        <v>3397328.30890754</v>
      </c>
      <c r="H164" s="19" t="n">
        <f aca="false">(SUMPRODUCT((K24:K26&lt;=$B$6)*(L24:L26*$B$12+M24:M26*$B$10*$B$8*$B$9)/(1+8/100)^K24:K26)+L27*$B$12*1/(1+8/100)^$B$6)-(SUMPRODUCT((B24:B31&lt;=$B$6)*(C24:C31*$B$11+D24:D31*$B$10*$B$8*$B$9)/(1+8/100)^B24:B31)+C32*$B$11*1/(1+8/100)^$B$6)</f>
        <v>3801962.04441852</v>
      </c>
      <c r="AK164" s="0" t="n">
        <v>151</v>
      </c>
      <c r="AL164" s="17" t="n">
        <f aca="false">IFERROR(IF(AU164&lt;($AM$6-$AL$6)/($AN$6-$AL$6),$AL$6+SQRT(AU164*($AN$6-$AL$6)*($AM$6-$AL$6)),$AN$6-SQRT((1-AU164)*($AN$6-$AL$6)*($AN$6-$AM$6))),$AM$6)</f>
        <v>6.7685019410009</v>
      </c>
      <c r="AM164" s="17" t="n">
        <f aca="false">IFERROR(IF(AV164&lt;($AM$7-$AL$7)/($AN$7-$AL$7),$AL$7+SQRT(AV164*($AN$7-$AL$7)*($AM$7-$AL$7)),$AN$7-SQRT((1-AV164)*($AN$7-$AL$7)*($AN$7-$AM$7))),$AM$7)</f>
        <v>1.08258253021024</v>
      </c>
      <c r="AN164" s="17" t="n">
        <f aca="false">IFERROR(IF(AW164&lt;($AM$8-$AL$8)/($AN$8-$AL$8),$AL$8+SQRT(AW164*($AN$8-$AL$8)*($AM$8-$AL$8)),$AN$8-SQRT((1-AW164)*($AN$8-$AL$8)*($AN$8-$AM$8))),$AM$8)</f>
        <v>1.09077380453016</v>
      </c>
      <c r="AO164" s="17" t="n">
        <f aca="false">IFERROR(IF(AX164&lt;($AM$9-$AL$9)/($AN$9-$AL$9),$AL$9+SQRT(AX164*($AN$9-$AL$9)*($AM$9-$AL$9)),$AN$9-SQRT((1-AX164)*($AN$9-$AL$9)*($AN$9-$AM$9))),$AM$9)</f>
        <v>0.853986057154736</v>
      </c>
      <c r="AP164" s="17" t="n">
        <f aca="false">IFERROR(IF(AY164&lt;($AM$10-$AL$10)/($AN$10-$AL$10),$AL$10+SQRT(AY164*($AN$10-$AL$10)*($AM$10-$AL$10)),$AN$10-SQRT((1-AY164)*($AN$10-$AL$10)*($AN$10-$AM$10))),$AM$10)</f>
        <v>0.992347850328536</v>
      </c>
      <c r="AQ164" s="17" t="n">
        <f aca="false">IFERROR(IF(AZ164&lt;($AM$11-$AL$11)/($AN$11-$AL$11),$AL$11+SQRT(AZ164*($AN$11-$AL$11)*($AM$11-$AL$11)),$AN$11-SQRT((1-AZ164)*($AN$11-$AL$11)*($AN$11-$AM$11))),$AM$11)</f>
        <v>0.633193848576316</v>
      </c>
      <c r="AR164" s="17" t="n">
        <f aca="false">SUMPRODUCT((B24:B31&lt;=$B$6)*(C24:C31*AM164+D24:D31*AO164*$B$8*AQ164)/(1+AL164/100)^B24:B31)+C32*AM164*AP164/(1+AL164/100)^$B$6</f>
        <v>12783972.8697931</v>
      </c>
      <c r="AS164" s="17" t="n">
        <f aca="false">SUMPRODUCT((K24:K26&lt;=$B$6)*(L24:L26*AN164+M24:M26*AO164*$B$8*AQ164)/(1+AL164/100)^K24:K26)+L27*AN164*AP164/(1+AL164/100)^$B$6</f>
        <v>16525479.9383959</v>
      </c>
      <c r="AT164" s="17" t="n">
        <f aca="false">AS164-AR164</f>
        <v>3741507.0686028</v>
      </c>
      <c r="AU164" s="17" t="n">
        <f aca="true">RAND()</f>
        <v>0.997320432433983</v>
      </c>
      <c r="AV164" s="17" t="n">
        <f aca="true">RAND()</f>
        <v>0.750856807192843</v>
      </c>
      <c r="AW164" s="17" t="n">
        <f aca="true">RAND()</f>
        <v>0.77464016601067</v>
      </c>
      <c r="AX164" s="17" t="n">
        <f aca="true">RAND()</f>
        <v>0.167074838213275</v>
      </c>
      <c r="AY164" s="17" t="n">
        <f aca="true">RAND()</f>
        <v>0.96962562289252</v>
      </c>
      <c r="AZ164" s="17" t="n">
        <f aca="true">RAND()</f>
        <v>0.453135268282029</v>
      </c>
    </row>
    <row r="165" customFormat="false" ht="15" hidden="false" customHeight="false" outlineLevel="0" collapsed="false">
      <c r="A165" s="5" t="s">
        <v>195</v>
      </c>
      <c r="AK165" s="0" t="n">
        <v>152</v>
      </c>
      <c r="AL165" s="17" t="n">
        <f aca="false">IFERROR(IF(AU165&lt;($AM$6-$AL$6)/($AN$6-$AL$6),$AL$6+SQRT(AU165*($AN$6-$AL$6)*($AM$6-$AL$6)),$AN$6-SQRT((1-AU165)*($AN$6-$AL$6)*($AN$6-$AM$6))),$AM$6)</f>
        <v>3.72115134734906</v>
      </c>
      <c r="AM165" s="17" t="n">
        <f aca="false">IFERROR(IF(AV165&lt;($AM$7-$AL$7)/($AN$7-$AL$7),$AL$7+SQRT(AV165*($AN$7-$AL$7)*($AM$7-$AL$7)),$AN$7-SQRT((1-AV165)*($AN$7-$AL$7)*($AN$7-$AM$7))),$AM$7)</f>
        <v>1.10040991713085</v>
      </c>
      <c r="AN165" s="17" t="n">
        <f aca="false">IFERROR(IF(AW165&lt;($AM$8-$AL$8)/($AN$8-$AL$8),$AL$8+SQRT(AW165*($AN$8-$AL$8)*($AM$8-$AL$8)),$AN$8-SQRT((1-AW165)*($AN$8-$AL$8)*($AN$8-$AM$8))),$AM$8)</f>
        <v>0.947159112240951</v>
      </c>
      <c r="AO165" s="17" t="n">
        <f aca="false">IFERROR(IF(AX165&lt;($AM$9-$AL$9)/($AN$9-$AL$9),$AL$9+SQRT(AX165*($AN$9-$AL$9)*($AM$9-$AL$9)),$AN$9-SQRT((1-AX165)*($AN$9-$AL$9)*($AN$9-$AM$9))),$AM$9)</f>
        <v>0.959726355822032</v>
      </c>
      <c r="AP165" s="17" t="n">
        <f aca="false">IFERROR(IF(AY165&lt;($AM$10-$AL$10)/($AN$10-$AL$10),$AL$10+SQRT(AY165*($AN$10-$AL$10)*($AM$10-$AL$10)),$AN$10-SQRT((1-AY165)*($AN$10-$AL$10)*($AN$10-$AM$10))),$AM$10)</f>
        <v>0.692287077218586</v>
      </c>
      <c r="AQ165" s="17" t="n">
        <f aca="false">IFERROR(IF(AZ165&lt;($AM$11-$AL$11)/($AN$11-$AL$11),$AL$11+SQRT(AZ165*($AN$11-$AL$11)*($AM$11-$AL$11)),$AN$11-SQRT((1-AZ165)*($AN$11-$AL$11)*($AN$11-$AM$11))),$AM$11)</f>
        <v>0.726069974115806</v>
      </c>
      <c r="AR165" s="17" t="n">
        <f aca="false">SUMPRODUCT((B24:B31&lt;=$B$6)*(C24:C31*AM165+D24:D31*AO165*$B$8*AQ165)/(1+AL165/100)^B24:B31)+C32*AM165*AP165/(1+AL165/100)^$B$6</f>
        <v>14676613.480106</v>
      </c>
      <c r="AS165" s="17" t="n">
        <f aca="false">SUMPRODUCT((K24:K26&lt;=$B$6)*(L24:L26*AN165+M24:M26*AO165*$B$8*AQ165)/(1+AL165/100)^K24:K26)+L27*AN165*AP165/(1+AL165/100)^$B$6</f>
        <v>14240589.1928048</v>
      </c>
      <c r="AT165" s="17" t="n">
        <f aca="false">AS165-AR165</f>
        <v>-436024.287301183</v>
      </c>
      <c r="AU165" s="17" t="n">
        <f aca="true">RAND()</f>
        <v>0.462457575650457</v>
      </c>
      <c r="AV165" s="17" t="n">
        <f aca="true">RAND()</f>
        <v>0.801091618730678</v>
      </c>
      <c r="AW165" s="17" t="n">
        <f aca="true">RAND()</f>
        <v>0.240620047950499</v>
      </c>
      <c r="AX165" s="17" t="n">
        <f aca="true">RAND()</f>
        <v>0.281797762983207</v>
      </c>
      <c r="AY165" s="17" t="n">
        <f aca="true">RAND()</f>
        <v>0.147897280261066</v>
      </c>
      <c r="AZ165" s="17" t="n">
        <f aca="true">RAND()</f>
        <v>0.693723840486061</v>
      </c>
    </row>
    <row r="166" customFormat="false" ht="15" hidden="false" customHeight="false" outlineLevel="0" collapsed="false">
      <c r="AK166" s="0" t="n">
        <v>153</v>
      </c>
      <c r="AL166" s="0" t="n">
        <f aca="false">IFERROR(IF(AU166&lt;($AM$6-$AL$6)/($AN$6-$AL$6),$AL$6+SQRT(AU166*($AN$6-$AL$6)*($AM$6-$AL$6)),$AN$6-SQRT((1-AU166)*($AN$6-$AL$6)*($AN$6-$AM$6))),$AM$6)</f>
        <v>3.89001815441871</v>
      </c>
      <c r="AM166" s="0" t="n">
        <f aca="false">IFERROR(IF(AV166&lt;($AM$7-$AL$7)/($AN$7-$AL$7),$AL$7+SQRT(AV166*($AN$7-$AL$7)*($AM$7-$AL$7)),$AN$7-SQRT((1-AV166)*($AN$7-$AL$7)*($AN$7-$AM$7))),$AM$7)</f>
        <v>1.21174509072377</v>
      </c>
      <c r="AN166" s="0" t="n">
        <f aca="false">IFERROR(IF(AW166&lt;($AM$8-$AL$8)/($AN$8-$AL$8),$AL$8+SQRT(AW166*($AN$8-$AL$8)*($AM$8-$AL$8)),$AN$8-SQRT((1-AW166)*($AN$8-$AL$8)*($AN$8-$AM$8))),$AM$8)</f>
        <v>1.05303445420309</v>
      </c>
      <c r="AO166" s="0" t="n">
        <f aca="false">IFERROR(IF(AX166&lt;($AM$9-$AL$9)/($AN$9-$AL$9),$AL$9+SQRT(AX166*($AN$9-$AL$9)*($AM$9-$AL$9)),$AN$9-SQRT((1-AX166)*($AN$9-$AL$9)*($AN$9-$AM$9))),$AM$9)</f>
        <v>1.3686325143557</v>
      </c>
      <c r="AP166" s="0" t="n">
        <f aca="false">IFERROR(IF(AY166&lt;($AM$10-$AL$10)/($AN$10-$AL$10),$AL$10+SQRT(AY166*($AN$10-$AL$10)*($AM$10-$AL$10)),$AN$10-SQRT((1-AY166)*($AN$10-$AL$10)*($AN$10-$AM$10))),$AM$10)</f>
        <v>0.803784272320394</v>
      </c>
      <c r="AQ166" s="0" t="n">
        <f aca="false">IFERROR(IF(AZ166&lt;($AM$11-$AL$11)/($AN$11-$AL$11),$AL$11+SQRT(AZ166*($AN$11-$AL$11)*($AM$11-$AL$11)),$AN$11-SQRT((1-AZ166)*($AN$11-$AL$11)*($AN$11-$AM$11))),$AM$11)</f>
        <v>0.630009144465147</v>
      </c>
      <c r="AR166" s="0" t="n">
        <f aca="false">SUMPRODUCT((B24:B31&lt;=$B$6)*(C24:C31*AM166+D24:D31*AO166*$B$8*AQ166)/(1+AL166/100)^B24:B31)+C32*AM166*AP166/(1+AL166/100)^$B$6</f>
        <v>16031935.5616891</v>
      </c>
      <c r="AS166" s="0" t="n">
        <f aca="false">SUMPRODUCT((K24:K26&lt;=$B$6)*(L24:L26*AN166+M24:M26*AO166*$B$8*AQ166)/(1+AL166/100)^K24:K26)+L27*AN166*AP166/(1+AL166/100)^$B$6</f>
        <v>15718918.0035917</v>
      </c>
      <c r="AT166" s="0" t="n">
        <f aca="false">AS166-AR166</f>
        <v>-313017.558097405</v>
      </c>
      <c r="AU166" s="0" t="n">
        <f aca="true">RAND()</f>
        <v>0.51640064600774</v>
      </c>
      <c r="AV166" s="0" t="n">
        <f aca="true">RAND()</f>
        <v>0.986991661477933</v>
      </c>
      <c r="AW166" s="0" t="n">
        <f aca="true">RAND()</f>
        <v>0.655151766834899</v>
      </c>
      <c r="AX166" s="0" t="n">
        <f aca="true">RAND()</f>
        <v>0.734250065380792</v>
      </c>
      <c r="AY166" s="0" t="n">
        <f aca="true">RAND()</f>
        <v>0.369139536436926</v>
      </c>
      <c r="AZ166" s="0" t="n">
        <f aca="true">RAND()</f>
        <v>0.444514430329054</v>
      </c>
    </row>
    <row r="167" customFormat="false" ht="15" hidden="false" customHeight="false" outlineLevel="0" collapsed="false">
      <c r="AK167" s="0" t="n">
        <v>154</v>
      </c>
      <c r="AL167" s="0" t="n">
        <f aca="false">IFERROR(IF(AU167&lt;($AM$6-$AL$6)/($AN$6-$AL$6),$AL$6+SQRT(AU167*($AN$6-$AL$6)*($AM$6-$AL$6)),$AN$6-SQRT((1-AU167)*($AN$6-$AL$6)*($AN$6-$AM$6))),$AM$6)</f>
        <v>2.90329211044389</v>
      </c>
      <c r="AM167" s="0" t="n">
        <f aca="false">IFERROR(IF(AV167&lt;($AM$7-$AL$7)/($AN$7-$AL$7),$AL$7+SQRT(AV167*($AN$7-$AL$7)*($AM$7-$AL$7)),$AN$7-SQRT((1-AV167)*($AN$7-$AL$7)*($AN$7-$AM$7))),$AM$7)</f>
        <v>1.14988184458397</v>
      </c>
      <c r="AN167" s="0" t="n">
        <f aca="false">IFERROR(IF(AW167&lt;($AM$8-$AL$8)/($AN$8-$AL$8),$AL$8+SQRT(AW167*($AN$8-$AL$8)*($AM$8-$AL$8)),$AN$8-SQRT((1-AW167)*($AN$8-$AL$8)*($AN$8-$AM$8))),$AM$8)</f>
        <v>1.10039721083193</v>
      </c>
      <c r="AO167" s="0" t="n">
        <f aca="false">IFERROR(IF(AX167&lt;($AM$9-$AL$9)/($AN$9-$AL$9),$AL$9+SQRT(AX167*($AN$9-$AL$9)*($AM$9-$AL$9)),$AN$9-SQRT((1-AX167)*($AN$9-$AL$9)*($AN$9-$AM$9))),$AM$9)</f>
        <v>1.25345326914283</v>
      </c>
      <c r="AP167" s="0" t="n">
        <f aca="false">IFERROR(IF(AY167&lt;($AM$10-$AL$10)/($AN$10-$AL$10),$AL$10+SQRT(AY167*($AN$10-$AL$10)*($AM$10-$AL$10)),$AN$10-SQRT((1-AY167)*($AN$10-$AL$10)*($AN$10-$AM$10))),$AM$10)</f>
        <v>0.826845661228362</v>
      </c>
      <c r="AQ167" s="0" t="n">
        <f aca="false">IFERROR(IF(AZ167&lt;($AM$11-$AL$11)/($AN$11-$AL$11),$AL$11+SQRT(AZ167*($AN$11-$AL$11)*($AM$11-$AL$11)),$AN$11-SQRT((1-AZ167)*($AN$11-$AL$11)*($AN$11-$AM$11))),$AM$11)</f>
        <v>0.556620014205552</v>
      </c>
      <c r="AR167" s="0" t="n">
        <f aca="false">SUMPRODUCT((B24:B31&lt;=$B$6)*(C24:C31*AM167+D24:D31*AO167*$B$8*AQ167)/(1+AL167/100)^B24:B31)+C32*AM167*AP167/(1+AL167/100)^$B$6</f>
        <v>15954157.4283122</v>
      </c>
      <c r="AS167" s="0" t="n">
        <f aca="false">SUMPRODUCT((K24:K26&lt;=$B$6)*(L24:L26*AN167+M24:M26*AO167*$B$8*AQ167)/(1+AL167/100)^K24:K26)+L27*AN167*AP167/(1+AL167/100)^$B$6</f>
        <v>16138259.0155391</v>
      </c>
      <c r="AT167" s="0" t="n">
        <f aca="false">AS167-AR167</f>
        <v>184101.587226938</v>
      </c>
      <c r="AU167" s="0" t="n">
        <f aca="true">RAND()</f>
        <v>0.163187327358036</v>
      </c>
      <c r="AV167" s="0" t="n">
        <f aca="true">RAND()</f>
        <v>0.910900932943044</v>
      </c>
      <c r="AW167" s="0" t="n">
        <f aca="true">RAND()</f>
        <v>0.80105782642785</v>
      </c>
      <c r="AX167" s="0" t="n">
        <f aca="true">RAND()</f>
        <v>0.628445319097652</v>
      </c>
      <c r="AY167" s="0" t="n">
        <f aca="true">RAND()</f>
        <v>0.42731234505522</v>
      </c>
      <c r="AZ167" s="0" t="n">
        <f aca="true">RAND()</f>
        <v>0.268791149758603</v>
      </c>
    </row>
    <row r="168" customFormat="false" ht="15" hidden="false" customHeight="false" outlineLevel="0" collapsed="false">
      <c r="A168" s="9" t="s">
        <v>196</v>
      </c>
      <c r="AK168" s="0" t="n">
        <v>155</v>
      </c>
      <c r="AL168" s="17" t="n">
        <f aca="false">IFERROR(IF(AU168&lt;($AM$6-$AL$6)/($AN$6-$AL$6),$AL$6+SQRT(AU168*($AN$6-$AL$6)*($AM$6-$AL$6)),$AN$6-SQRT((1-AU168)*($AN$6-$AL$6)*($AN$6-$AM$6))),$AM$6)</f>
        <v>6.14517017404803</v>
      </c>
      <c r="AM168" s="17" t="n">
        <f aca="false">IFERROR(IF(AV168&lt;($AM$7-$AL$7)/($AN$7-$AL$7),$AL$7+SQRT(AV168*($AN$7-$AL$7)*($AM$7-$AL$7)),$AN$7-SQRT((1-AV168)*($AN$7-$AL$7)*($AN$7-$AM$7))),$AM$7)</f>
        <v>1.01434850746423</v>
      </c>
      <c r="AN168" s="17" t="n">
        <f aca="false">IFERROR(IF(AW168&lt;($AM$8-$AL$8)/($AN$8-$AL$8),$AL$8+SQRT(AW168*($AN$8-$AL$8)*($AM$8-$AL$8)),$AN$8-SQRT((1-AW168)*($AN$8-$AL$8)*($AN$8-$AM$8))),$AM$8)</f>
        <v>0.978176594324918</v>
      </c>
      <c r="AO168" s="17" t="n">
        <f aca="false">IFERROR(IF(AX168&lt;($AM$9-$AL$9)/($AN$9-$AL$9),$AL$9+SQRT(AX168*($AN$9-$AL$9)*($AM$9-$AL$9)),$AN$9-SQRT((1-AX168)*($AN$9-$AL$9)*($AN$9-$AM$9))),$AM$9)</f>
        <v>0.981979714134581</v>
      </c>
      <c r="AP168" s="17" t="n">
        <f aca="false">IFERROR(IF(AY168&lt;($AM$10-$AL$10)/($AN$10-$AL$10),$AL$10+SQRT(AY168*($AN$10-$AL$10)*($AM$10-$AL$10)),$AN$10-SQRT((1-AY168)*($AN$10-$AL$10)*($AN$10-$AM$10))),$AM$10)</f>
        <v>0.991380653995265</v>
      </c>
      <c r="AQ168" s="17" t="n">
        <f aca="false">IFERROR(IF(AZ168&lt;($AM$11-$AL$11)/($AN$11-$AL$11),$AL$11+SQRT(AZ168*($AN$11-$AL$11)*($AM$11-$AL$11)),$AN$11-SQRT((1-AZ168)*($AN$11-$AL$11)*($AN$11-$AM$11))),$AM$11)</f>
        <v>0.536188162676656</v>
      </c>
      <c r="AR168" s="17" t="n">
        <f aca="false">SUMPRODUCT((B24:B31&lt;=$B$6)*(C24:C31*AM168+D24:D31*AO168*$B$8*AQ168)/(1+AL168/100)^B24:B31)+C32*AM168*AP168/(1+AL168/100)^$B$6</f>
        <v>12222983.7880566</v>
      </c>
      <c r="AS168" s="17" t="n">
        <f aca="false">SUMPRODUCT((K24:K26&lt;=$B$6)*(L24:L26*AN168+M24:M26*AO168*$B$8*AQ168)/(1+AL168/100)^K24:K26)+L27*AN168*AP168/(1+AL168/100)^$B$6</f>
        <v>14754328.0700849</v>
      </c>
      <c r="AT168" s="17" t="n">
        <f aca="false">AS168-AR168</f>
        <v>2531344.28202833</v>
      </c>
      <c r="AU168" s="17" t="n">
        <f aca="true">RAND()</f>
        <v>0.963463298433147</v>
      </c>
      <c r="AV168" s="17" t="n">
        <f aca="true">RAND()</f>
        <v>0.506385547250356</v>
      </c>
      <c r="AW168" s="17" t="n">
        <f aca="true">RAND()</f>
        <v>0.352743319613627</v>
      </c>
      <c r="AX168" s="17" t="n">
        <f aca="true">RAND()</f>
        <v>0.309739259783004</v>
      </c>
      <c r="AY168" s="17" t="n">
        <f aca="true">RAND()</f>
        <v>0.965819788483258</v>
      </c>
      <c r="AZ168" s="17" t="n">
        <f aca="true">RAND()</f>
        <v>0.22769325791255</v>
      </c>
    </row>
    <row r="169" customFormat="false" ht="15" hidden="false" customHeight="false" outlineLevel="0" collapsed="false">
      <c r="A169" s="6" t="s">
        <v>197</v>
      </c>
      <c r="B169" s="6" t="s">
        <v>80</v>
      </c>
      <c r="C169" s="6" t="s">
        <v>198</v>
      </c>
      <c r="D169" s="6" t="s">
        <v>75</v>
      </c>
      <c r="E169" s="6" t="s">
        <v>169</v>
      </c>
      <c r="F169" s="6" t="s">
        <v>199</v>
      </c>
      <c r="AK169" s="0" t="n">
        <v>156</v>
      </c>
      <c r="AL169" s="17" t="n">
        <f aca="false">IFERROR(IF(AU169&lt;($AM$6-$AL$6)/($AN$6-$AL$6),$AL$6+SQRT(AU169*($AN$6-$AL$6)*($AM$6-$AL$6)),$AN$6-SQRT((1-AU169)*($AN$6-$AL$6)*($AN$6-$AM$6))),$AM$6)</f>
        <v>2.5086587553186</v>
      </c>
      <c r="AM169" s="17" t="n">
        <f aca="false">IFERROR(IF(AV169&lt;($AM$7-$AL$7)/($AN$7-$AL$7),$AL$7+SQRT(AV169*($AN$7-$AL$7)*($AM$7-$AL$7)),$AN$7-SQRT((1-AV169)*($AN$7-$AL$7)*($AN$7-$AM$7))),$AM$7)</f>
        <v>0.895465935026118</v>
      </c>
      <c r="AN169" s="17" t="n">
        <f aca="false">IFERROR(IF(AW169&lt;($AM$8-$AL$8)/($AN$8-$AL$8),$AL$8+SQRT(AW169*($AN$8-$AL$8)*($AM$8-$AL$8)),$AN$8-SQRT((1-AW169)*($AN$8-$AL$8)*($AN$8-$AM$8))),$AM$8)</f>
        <v>1.14191236476296</v>
      </c>
      <c r="AO169" s="17" t="n">
        <f aca="false">IFERROR(IF(AX169&lt;($AM$9-$AL$9)/($AN$9-$AL$9),$AL$9+SQRT(AX169*($AN$9-$AL$9)*($AM$9-$AL$9)),$AN$9-SQRT((1-AX169)*($AN$9-$AL$9)*($AN$9-$AM$9))),$AM$9)</f>
        <v>1.01876213644928</v>
      </c>
      <c r="AP169" s="17" t="n">
        <f aca="false">IFERROR(IF(AY169&lt;($AM$10-$AL$10)/($AN$10-$AL$10),$AL$10+SQRT(AY169*($AN$10-$AL$10)*($AM$10-$AL$10)),$AN$10-SQRT((1-AY169)*($AN$10-$AL$10)*($AN$10-$AM$10))),$AM$10)</f>
        <v>0.827889547041979</v>
      </c>
      <c r="AQ169" s="17" t="n">
        <f aca="false">IFERROR(IF(AZ169&lt;($AM$11-$AL$11)/($AN$11-$AL$11),$AL$11+SQRT(AZ169*($AN$11-$AL$11)*($AM$11-$AL$11)),$AN$11-SQRT((1-AZ169)*($AN$11-$AL$11)*($AN$11-$AM$11))),$AM$11)</f>
        <v>0.380262764759318</v>
      </c>
      <c r="AR169" s="17" t="n">
        <f aca="false">SUMPRODUCT((B24:B31&lt;=$B$6)*(C24:C31*AM169+D24:D31*AO169*$B$8*AQ169)/(1+AL169/100)^B24:B31)+C32*AM169*AP169/(1+AL169/100)^$B$6</f>
        <v>12661493.6152263</v>
      </c>
      <c r="AS169" s="17" t="n">
        <f aca="false">SUMPRODUCT((K24:K26&lt;=$B$6)*(L24:L26*AN169+M24:M26*AO169*$B$8*AQ169)/(1+AL169/100)^K24:K26)+L27*AN169*AP169/(1+AL169/100)^$B$6</f>
        <v>16592410.7781236</v>
      </c>
      <c r="AT169" s="17" t="n">
        <f aca="false">AS169-AR169</f>
        <v>3930917.16289728</v>
      </c>
      <c r="AU169" s="17" t="n">
        <f aca="true">RAND()</f>
        <v>0.0517467458724539</v>
      </c>
      <c r="AV169" s="17" t="n">
        <f aca="true">RAND()</f>
        <v>0.101263830560122</v>
      </c>
      <c r="AW169" s="17" t="n">
        <f aca="true">RAND()</f>
        <v>0.896151672078801</v>
      </c>
      <c r="AX169" s="17" t="n">
        <f aca="true">RAND()</f>
        <v>0.358114836756282</v>
      </c>
      <c r="AY169" s="17" t="n">
        <f aca="true">RAND()</f>
        <v>0.430046220237577</v>
      </c>
      <c r="AZ169" s="17" t="n">
        <f aca="true">RAND()</f>
        <v>0.0262943322726924</v>
      </c>
    </row>
    <row r="170" customFormat="false" ht="15" hidden="false" customHeight="false" outlineLevel="0" collapsed="false">
      <c r="A170" s="0" t="s">
        <v>105</v>
      </c>
      <c r="B170" s="14" t="n">
        <f aca="false">B39</f>
        <v>9009181.19</v>
      </c>
      <c r="C170" s="14" t="n">
        <f aca="false">B40</f>
        <v>3000392.4790109</v>
      </c>
      <c r="D170" s="14" t="n">
        <f aca="false">B41</f>
        <v>1810578.49440738</v>
      </c>
      <c r="E170" s="14" t="n">
        <f aca="false">B42</f>
        <v>202444.970046242</v>
      </c>
      <c r="F170" s="14" t="n">
        <f aca="false">B43</f>
        <v>-168405.055016426</v>
      </c>
      <c r="AK170" s="0" t="n">
        <v>157</v>
      </c>
      <c r="AL170" s="17" t="n">
        <f aca="false">IFERROR(IF(AU170&lt;($AM$6-$AL$6)/($AN$6-$AL$6),$AL$6+SQRT(AU170*($AN$6-$AL$6)*($AM$6-$AL$6)),$AN$6-SQRT((1-AU170)*($AN$6-$AL$6)*($AN$6-$AM$6))),$AM$6)</f>
        <v>4.13087183997873</v>
      </c>
      <c r="AM170" s="17" t="n">
        <f aca="false">IFERROR(IF(AV170&lt;($AM$7-$AL$7)/($AN$7-$AL$7),$AL$7+SQRT(AV170*($AN$7-$AL$7)*($AM$7-$AL$7)),$AN$7-SQRT((1-AV170)*($AN$7-$AL$7)*($AN$7-$AM$7))),$AM$7)</f>
        <v>1.0007443558503</v>
      </c>
      <c r="AN170" s="17" t="n">
        <f aca="false">IFERROR(IF(AW170&lt;($AM$8-$AL$8)/($AN$8-$AL$8),$AL$8+SQRT(AW170*($AN$8-$AL$8)*($AM$8-$AL$8)),$AN$8-SQRT((1-AW170)*($AN$8-$AL$8)*($AN$8-$AM$8))),$AM$8)</f>
        <v>1.05879621191877</v>
      </c>
      <c r="AO170" s="17" t="n">
        <f aca="false">IFERROR(IF(AX170&lt;($AM$9-$AL$9)/($AN$9-$AL$9),$AL$9+SQRT(AX170*($AN$9-$AL$9)*($AM$9-$AL$9)),$AN$9-SQRT((1-AX170)*($AN$9-$AL$9)*($AN$9-$AM$9))),$AM$9)</f>
        <v>0.975798198993142</v>
      </c>
      <c r="AP170" s="17" t="n">
        <f aca="false">IFERROR(IF(AY170&lt;($AM$10-$AL$10)/($AN$10-$AL$10),$AL$10+SQRT(AY170*($AN$10-$AL$10)*($AM$10-$AL$10)),$AN$10-SQRT((1-AY170)*($AN$10-$AL$10)*($AN$10-$AM$10))),$AM$10)</f>
        <v>0.726629985456424</v>
      </c>
      <c r="AQ170" s="17" t="n">
        <f aca="false">IFERROR(IF(AZ170&lt;($AM$11-$AL$11)/($AN$11-$AL$11),$AL$11+SQRT(AZ170*($AN$11-$AL$11)*($AM$11-$AL$11)),$AN$11-SQRT((1-AZ170)*($AN$11-$AL$11)*($AN$11-$AM$11))),$AM$11)</f>
        <v>0.760620874169592</v>
      </c>
      <c r="AR170" s="17" t="n">
        <f aca="false">SUMPRODUCT((B24:B31&lt;=$B$6)*(C24:C31*AM170+D24:D31*AO170*$B$8*AQ170)/(1+AL170/100)^B24:B31)+C32*AM170*AP170/(1+AL170/100)^$B$6</f>
        <v>13109193.1234437</v>
      </c>
      <c r="AS170" s="17" t="n">
        <f aca="false">SUMPRODUCT((K24:K26&lt;=$B$6)*(L24:L26*AN170+M24:M26*AO170*$B$8*AQ170)/(1+AL170/100)^K24:K26)+L27*AN170*AP170/(1+AL170/100)^$B$6</f>
        <v>15936483.8000745</v>
      </c>
      <c r="AT170" s="17" t="n">
        <f aca="false">AS170-AR170</f>
        <v>2827290.67663084</v>
      </c>
      <c r="AU170" s="17" t="n">
        <f aca="true">RAND()</f>
        <v>0.588405180068649</v>
      </c>
      <c r="AV170" s="17" t="n">
        <f aca="true">RAND()</f>
        <v>0.447747767640145</v>
      </c>
      <c r="AW170" s="17" t="n">
        <f aca="true">RAND()</f>
        <v>0.675032101541213</v>
      </c>
      <c r="AX170" s="17" t="n">
        <f aca="true">RAND()</f>
        <v>0.301845234886823</v>
      </c>
      <c r="AY170" s="17" t="n">
        <f aca="true">RAND()</f>
        <v>0.205444601231915</v>
      </c>
      <c r="AZ170" s="17" t="n">
        <f aca="true">RAND()</f>
        <v>0.766112792312937</v>
      </c>
    </row>
    <row r="171" customFormat="false" ht="15" hidden="false" customHeight="false" outlineLevel="0" collapsed="false">
      <c r="A171" s="0" t="s">
        <v>106</v>
      </c>
      <c r="B171" s="14" t="n">
        <f aca="false">C39</f>
        <v>15445398.25</v>
      </c>
      <c r="C171" s="14" t="n">
        <f aca="false">C40</f>
        <v>246748.466730828</v>
      </c>
      <c r="D171" s="14" t="n">
        <f aca="false">C41</f>
        <v>272202.040564641</v>
      </c>
      <c r="E171" s="14" t="n">
        <f aca="false">C42</f>
        <v>66364.8059013802</v>
      </c>
      <c r="F171" s="14" t="n">
        <f aca="false">C43</f>
        <v>-1590824.89361254</v>
      </c>
      <c r="AK171" s="0" t="n">
        <v>158</v>
      </c>
      <c r="AL171" s="17" t="n">
        <f aca="false">IFERROR(IF(AU171&lt;($AM$6-$AL$6)/($AN$6-$AL$6),$AL$6+SQRT(AU171*($AN$6-$AL$6)*($AM$6-$AL$6)),$AN$6-SQRT((1-AU171)*($AN$6-$AL$6)*($AN$6-$AM$6))),$AM$6)</f>
        <v>2.89534335003129</v>
      </c>
      <c r="AM171" s="17" t="n">
        <f aca="false">IFERROR(IF(AV171&lt;($AM$7-$AL$7)/($AN$7-$AL$7),$AL$7+SQRT(AV171*($AN$7-$AL$7)*($AM$7-$AL$7)),$AN$7-SQRT((1-AV171)*($AN$7-$AL$7)*($AN$7-$AM$7))),$AM$7)</f>
        <v>1.00881311863474</v>
      </c>
      <c r="AN171" s="17" t="n">
        <f aca="false">IFERROR(IF(AW171&lt;($AM$8-$AL$8)/($AN$8-$AL$8),$AL$8+SQRT(AW171*($AN$8-$AL$8)*($AM$8-$AL$8)),$AN$8-SQRT((1-AW171)*($AN$8-$AL$8)*($AN$8-$AM$8))),$AM$8)</f>
        <v>1.07435591706185</v>
      </c>
      <c r="AO171" s="17" t="n">
        <f aca="false">IFERROR(IF(AX171&lt;($AM$9-$AL$9)/($AN$9-$AL$9),$AL$9+SQRT(AX171*($AN$9-$AL$9)*($AM$9-$AL$9)),$AN$9-SQRT((1-AX171)*($AN$9-$AL$9)*($AN$9-$AM$9))),$AM$9)</f>
        <v>1.3735521495539</v>
      </c>
      <c r="AP171" s="17" t="n">
        <f aca="false">IFERROR(IF(AY171&lt;($AM$10-$AL$10)/($AN$10-$AL$10),$AL$10+SQRT(AY171*($AN$10-$AL$10)*($AM$10-$AL$10)),$AN$10-SQRT((1-AY171)*($AN$10-$AL$10)*($AN$10-$AM$10))),$AM$10)</f>
        <v>0.998439922696956</v>
      </c>
      <c r="AQ171" s="17" t="n">
        <f aca="false">IFERROR(IF(AZ171&lt;($AM$11-$AL$11)/($AN$11-$AL$11),$AL$11+SQRT(AZ171*($AN$11-$AL$11)*($AM$11-$AL$11)),$AN$11-SQRT((1-AZ171)*($AN$11-$AL$11)*($AN$11-$AM$11))),$AM$11)</f>
        <v>0.858461675177788</v>
      </c>
      <c r="AR171" s="17" t="n">
        <f aca="false">SUMPRODUCT((B24:B31&lt;=$B$6)*(C24:C31*AM171+D24:D31*AO171*$B$8*AQ171)/(1+AL171/100)^B24:B31)+C32*AM171*AP171/(1+AL171/100)^$B$6</f>
        <v>14089359.1306206</v>
      </c>
      <c r="AS171" s="17" t="n">
        <f aca="false">SUMPRODUCT((K24:K26&lt;=$B$6)*(L24:L26*AN171+M24:M26*AO171*$B$8*AQ171)/(1+AL171/100)^K24:K26)+L27*AN171*AP171/(1+AL171/100)^$B$6</f>
        <v>15485573.8749102</v>
      </c>
      <c r="AT171" s="17" t="n">
        <f aca="false">AS171-AR171</f>
        <v>1396214.74428963</v>
      </c>
      <c r="AU171" s="17" t="n">
        <f aca="true">RAND()</f>
        <v>0.160327942889051</v>
      </c>
      <c r="AV171" s="17" t="n">
        <f aca="true">RAND()</f>
        <v>0.48292345117598</v>
      </c>
      <c r="AW171" s="17" t="n">
        <f aca="true">RAND()</f>
        <v>0.725770276700587</v>
      </c>
      <c r="AX171" s="17" t="n">
        <f aca="true">RAND()</f>
        <v>0.738375393780971</v>
      </c>
      <c r="AY171" s="17" t="n">
        <f aca="true">RAND()</f>
        <v>0.993769426152591</v>
      </c>
      <c r="AZ171" s="17" t="n">
        <f aca="true">RAND()</f>
        <v>0.918232255536825</v>
      </c>
    </row>
    <row r="172" customFormat="false" ht="15" hidden="false" customHeight="false" outlineLevel="0" collapsed="false">
      <c r="AK172" s="0" t="n">
        <v>159</v>
      </c>
      <c r="AL172" s="0" t="n">
        <f aca="false">IFERROR(IF(AU172&lt;($AM$6-$AL$6)/($AN$6-$AL$6),$AL$6+SQRT(AU172*($AN$6-$AL$6)*($AM$6-$AL$6)),$AN$6-SQRT((1-AU172)*($AN$6-$AL$6)*($AN$6-$AM$6))),$AM$6)</f>
        <v>2.61045342150606</v>
      </c>
      <c r="AM172" s="0" t="n">
        <f aca="false">IFERROR(IF(AV172&lt;($AM$7-$AL$7)/($AN$7-$AL$7),$AL$7+SQRT(AV172*($AN$7-$AL$7)*($AM$7-$AL$7)),$AN$7-SQRT((1-AV172)*($AN$7-$AL$7)*($AN$7-$AM$7))),$AM$7)</f>
        <v>0.935616789192464</v>
      </c>
      <c r="AN172" s="0" t="n">
        <f aca="false">IFERROR(IF(AW172&lt;($AM$8-$AL$8)/($AN$8-$AL$8),$AL$8+SQRT(AW172*($AN$8-$AL$8)*($AM$8-$AL$8)),$AN$8-SQRT((1-AW172)*($AN$8-$AL$8)*($AN$8-$AM$8))),$AM$8)</f>
        <v>1.06474389677159</v>
      </c>
      <c r="AO172" s="0" t="n">
        <f aca="false">IFERROR(IF(AX172&lt;($AM$9-$AL$9)/($AN$9-$AL$9),$AL$9+SQRT(AX172*($AN$9-$AL$9)*($AM$9-$AL$9)),$AN$9-SQRT((1-AX172)*($AN$9-$AL$9)*($AN$9-$AM$9))),$AM$9)</f>
        <v>0.955674386775176</v>
      </c>
      <c r="AP172" s="0" t="n">
        <f aca="false">IFERROR(IF(AY172&lt;($AM$10-$AL$10)/($AN$10-$AL$10),$AL$10+SQRT(AY172*($AN$10-$AL$10)*($AM$10-$AL$10)),$AN$10-SQRT((1-AY172)*($AN$10-$AL$10)*($AN$10-$AM$10))),$AM$10)</f>
        <v>0.641029414602362</v>
      </c>
      <c r="AQ172" s="0" t="n">
        <f aca="false">IFERROR(IF(AZ172&lt;($AM$11-$AL$11)/($AN$11-$AL$11),$AL$11+SQRT(AZ172*($AN$11-$AL$11)*($AM$11-$AL$11)),$AN$11-SQRT((1-AZ172)*($AN$11-$AL$11)*($AN$11-$AM$11))),$AM$11)</f>
        <v>0.640527909566238</v>
      </c>
      <c r="AR172" s="0" t="n">
        <f aca="false">SUMPRODUCT((B24:B31&lt;=$B$6)*(C24:C31*AM172+D24:D31*AO172*$B$8*AQ172)/(1+AL172/100)^B24:B31)+C32*AM172*AP172/(1+AL172/100)^$B$6</f>
        <v>13232033.3042728</v>
      </c>
      <c r="AS172" s="0" t="n">
        <f aca="false">SUMPRODUCT((K24:K26&lt;=$B$6)*(L24:L26*AN172+M24:M26*AO172*$B$8*AQ172)/(1+AL172/100)^K24:K26)+L27*AN172*AP172/(1+AL172/100)^$B$6</f>
        <v>15876719.6891299</v>
      </c>
      <c r="AT172" s="0" t="n">
        <f aca="false">AS172-AR172</f>
        <v>2644686.38485712</v>
      </c>
      <c r="AU172" s="0" t="n">
        <f aca="true">RAND()</f>
        <v>0.0745306759656917</v>
      </c>
      <c r="AV172" s="0" t="n">
        <f aca="true">RAND()</f>
        <v>0.204354594565259</v>
      </c>
      <c r="AW172" s="0" t="n">
        <f aca="true">RAND()</f>
        <v>0.694934899703327</v>
      </c>
      <c r="AX172" s="0" t="n">
        <f aca="true">RAND()</f>
        <v>0.27685219568391</v>
      </c>
      <c r="AY172" s="0" t="n">
        <f aca="true">RAND()</f>
        <v>0.0795571831323399</v>
      </c>
      <c r="AZ172" s="0" t="n">
        <f aca="true">RAND()</f>
        <v>0.473303090585926</v>
      </c>
    </row>
    <row r="173" customFormat="false" ht="15" hidden="false" customHeight="false" outlineLevel="0" collapsed="false">
      <c r="A173" s="9" t="s">
        <v>200</v>
      </c>
      <c r="AK173" s="0" t="n">
        <v>160</v>
      </c>
      <c r="AL173" s="17" t="n">
        <f aca="false">IFERROR(IF(AU173&lt;($AM$6-$AL$6)/($AN$6-$AL$6),$AL$6+SQRT(AU173*($AN$6-$AL$6)*($AM$6-$AL$6)),$AN$6-SQRT((1-AU173)*($AN$6-$AL$6)*($AN$6-$AM$6))),$AM$6)</f>
        <v>3.15336063006979</v>
      </c>
      <c r="AM173" s="17" t="n">
        <f aca="false">IFERROR(IF(AV173&lt;($AM$7-$AL$7)/($AN$7-$AL$7),$AL$7+SQRT(AV173*($AN$7-$AL$7)*($AM$7-$AL$7)),$AN$7-SQRT((1-AV173)*($AN$7-$AL$7)*($AN$7-$AM$7))),$AM$7)</f>
        <v>0.928135067947326</v>
      </c>
      <c r="AN173" s="17" t="n">
        <f aca="false">IFERROR(IF(AW173&lt;($AM$8-$AL$8)/($AN$8-$AL$8),$AL$8+SQRT(AW173*($AN$8-$AL$8)*($AM$8-$AL$8)),$AN$8-SQRT((1-AW173)*($AN$8-$AL$8)*($AN$8-$AM$8))),$AM$8)</f>
        <v>1.0401328769146</v>
      </c>
      <c r="AO173" s="17" t="n">
        <f aca="false">IFERROR(IF(AX173&lt;($AM$9-$AL$9)/($AN$9-$AL$9),$AL$9+SQRT(AX173*($AN$9-$AL$9)*($AM$9-$AL$9)),$AN$9-SQRT((1-AX173)*($AN$9-$AL$9)*($AN$9-$AM$9))),$AM$9)</f>
        <v>1.81111572717682</v>
      </c>
      <c r="AP173" s="17" t="n">
        <f aca="false">IFERROR(IF(AY173&lt;($AM$10-$AL$10)/($AN$10-$AL$10),$AL$10+SQRT(AY173*($AN$10-$AL$10)*($AM$10-$AL$10)),$AN$10-SQRT((1-AY173)*($AN$10-$AL$10)*($AN$10-$AM$10))),$AM$10)</f>
        <v>0.923348470911131</v>
      </c>
      <c r="AQ173" s="17" t="n">
        <f aca="false">IFERROR(IF(AZ173&lt;($AM$11-$AL$11)/($AN$11-$AL$11),$AL$11+SQRT(AZ173*($AN$11-$AL$11)*($AM$11-$AL$11)),$AN$11-SQRT((1-AZ173)*($AN$11-$AL$11)*($AN$11-$AM$11))),$AM$11)</f>
        <v>0.701283747614158</v>
      </c>
      <c r="AR173" s="17" t="n">
        <f aca="false">SUMPRODUCT((B24:B31&lt;=$B$6)*(C24:C31*AM173+D24:D31*AO173*$B$8*AQ173)/(1+AL173/100)^B24:B31)+C32*AM173*AP173/(1+AL173/100)^$B$6</f>
        <v>12835362.8625659</v>
      </c>
      <c r="AS173" s="17" t="n">
        <f aca="false">SUMPRODUCT((K24:K26&lt;=$B$6)*(L24:L26*AN173+M24:M26*AO173*$B$8*AQ173)/(1+AL173/100)^K24:K26)+L27*AN173*AP173/(1+AL173/100)^$B$6</f>
        <v>15206970.6783215</v>
      </c>
      <c r="AT173" s="17" t="n">
        <f aca="false">AS173-AR173</f>
        <v>2371607.81575565</v>
      </c>
      <c r="AU173" s="17" t="n">
        <f aca="true">RAND()</f>
        <v>0.260168277885145</v>
      </c>
      <c r="AV173" s="17" t="n">
        <f aca="true">RAND()</f>
        <v>0.182428840420732</v>
      </c>
      <c r="AW173" s="17" t="n">
        <f aca="true">RAND()</f>
        <v>0.608495916869853</v>
      </c>
      <c r="AX173" s="17" t="n">
        <f aca="true">RAND()</f>
        <v>0.97621515432004</v>
      </c>
      <c r="AY173" s="17" t="n">
        <f aca="true">RAND()</f>
        <v>0.71689571129117</v>
      </c>
      <c r="AZ173" s="17" t="n">
        <f aca="true">RAND()</f>
        <v>0.635790206369625</v>
      </c>
    </row>
    <row r="174" customFormat="false" ht="15" hidden="false" customHeight="false" outlineLevel="0" collapsed="false">
      <c r="A174" s="6" t="s">
        <v>85</v>
      </c>
      <c r="B174" s="6" t="s">
        <v>135</v>
      </c>
      <c r="C174" s="6" t="s">
        <v>201</v>
      </c>
      <c r="D174" s="6" t="s">
        <v>202</v>
      </c>
      <c r="E174" s="6" t="s">
        <v>169</v>
      </c>
      <c r="AK174" s="0" t="n">
        <v>161</v>
      </c>
      <c r="AL174" s="17" t="n">
        <f aca="false">IFERROR(IF(AU174&lt;($AM$6-$AL$6)/($AN$6-$AL$6),$AL$6+SQRT(AU174*($AN$6-$AL$6)*($AM$6-$AL$6)),$AN$6-SQRT((1-AU174)*($AN$6-$AL$6)*($AN$6-$AM$6))),$AM$6)</f>
        <v>4.86685695896206</v>
      </c>
      <c r="AM174" s="17" t="n">
        <f aca="false">IFERROR(IF(AV174&lt;($AM$7-$AL$7)/($AN$7-$AL$7),$AL$7+SQRT(AV174*($AN$7-$AL$7)*($AM$7-$AL$7)),$AN$7-SQRT((1-AV174)*($AN$7-$AL$7)*($AN$7-$AM$7))),$AM$7)</f>
        <v>0.865399144501226</v>
      </c>
      <c r="AN174" s="17" t="n">
        <f aca="false">IFERROR(IF(AW174&lt;($AM$8-$AL$8)/($AN$8-$AL$8),$AL$8+SQRT(AW174*($AN$8-$AL$8)*($AM$8-$AL$8)),$AN$8-SQRT((1-AW174)*($AN$8-$AL$8)*($AN$8-$AM$8))),$AM$8)</f>
        <v>1.05106384027663</v>
      </c>
      <c r="AO174" s="17" t="n">
        <f aca="false">IFERROR(IF(AX174&lt;($AM$9-$AL$9)/($AN$9-$AL$9),$AL$9+SQRT(AX174*($AN$9-$AL$9)*($AM$9-$AL$9)),$AN$9-SQRT((1-AX174)*($AN$9-$AL$9)*($AN$9-$AM$9))),$AM$9)</f>
        <v>1.4397801244538</v>
      </c>
      <c r="AP174" s="17" t="n">
        <f aca="false">IFERROR(IF(AY174&lt;($AM$10-$AL$10)/($AN$10-$AL$10),$AL$10+SQRT(AY174*($AN$10-$AL$10)*($AM$10-$AL$10)),$AN$10-SQRT((1-AY174)*($AN$10-$AL$10)*($AN$10-$AM$10))),$AM$10)</f>
        <v>0.563916295560461</v>
      </c>
      <c r="AQ174" s="17" t="n">
        <f aca="false">IFERROR(IF(AZ174&lt;($AM$11-$AL$11)/($AN$11-$AL$11),$AL$11+SQRT(AZ174*($AN$11-$AL$11)*($AM$11-$AL$11)),$AN$11-SQRT((1-AZ174)*($AN$11-$AL$11)*($AN$11-$AM$11))),$AM$11)</f>
        <v>0.394719215635967</v>
      </c>
      <c r="AR174" s="17" t="n">
        <f aca="false">SUMPRODUCT((B24:B31&lt;=$B$6)*(C24:C31*AM174+D24:D31*AO174*$B$8*AQ174)/(1+AL174/100)^B24:B31)+C32*AM174*AP174/(1+AL174/100)^$B$6</f>
        <v>10984642.0837092</v>
      </c>
      <c r="AS174" s="17" t="n">
        <f aca="false">SUMPRODUCT((K24:K26&lt;=$B$6)*(L24:L26*AN174+M24:M26*AO174*$B$8*AQ174)/(1+AL174/100)^K24:K26)+L27*AN174*AP174/(1+AL174/100)^$B$6</f>
        <v>16069215.9191603</v>
      </c>
      <c r="AT174" s="17" t="n">
        <f aca="false">AS174-AR174</f>
        <v>5084573.83545111</v>
      </c>
      <c r="AU174" s="17" t="n">
        <f aca="true">RAND()</f>
        <v>0.77248503832357</v>
      </c>
      <c r="AV174" s="17" t="n">
        <f aca="true">RAND()</f>
        <v>0.0475227566832467</v>
      </c>
      <c r="AW174" s="17" t="n">
        <f aca="true">RAND()</f>
        <v>0.648216927595719</v>
      </c>
      <c r="AX174" s="17" t="n">
        <f aca="true">RAND()</f>
        <v>0.790769127361997</v>
      </c>
      <c r="AY174" s="17" t="n">
        <f aca="true">RAND()</f>
        <v>0.0163411713526886</v>
      </c>
      <c r="AZ174" s="17" t="n">
        <f aca="true">RAND()</f>
        <v>0.0366193053497663</v>
      </c>
    </row>
    <row r="175" customFormat="false" ht="15" hidden="false" customHeight="false" outlineLevel="0" collapsed="false">
      <c r="A175" s="0" t="s">
        <v>203</v>
      </c>
      <c r="B175" s="0" t="n">
        <f aca="false">IF(B25&lt;=$B$6,$B$7+B25,NA())</f>
        <v>2031</v>
      </c>
      <c r="C175" s="0" t="n">
        <v>1</v>
      </c>
      <c r="D175" s="0" t="n">
        <f aca="false">D25*$B$10</f>
        <v>8</v>
      </c>
      <c r="E175" s="14" t="n">
        <f aca="false">F25</f>
        <v>34752.96</v>
      </c>
      <c r="AK175" s="0" t="n">
        <v>162</v>
      </c>
      <c r="AL175" s="17" t="n">
        <f aca="false">IFERROR(IF(AU175&lt;($AM$6-$AL$6)/($AN$6-$AL$6),$AL$6+SQRT(AU175*($AN$6-$AL$6)*($AM$6-$AL$6)),$AN$6-SQRT((1-AU175)*($AN$6-$AL$6)*($AN$6-$AM$6))),$AM$6)</f>
        <v>4.36397068213853</v>
      </c>
      <c r="AM175" s="17" t="n">
        <f aca="false">IFERROR(IF(AV175&lt;($AM$7-$AL$7)/($AN$7-$AL$7),$AL$7+SQRT(AV175*($AN$7-$AL$7)*($AM$7-$AL$7)),$AN$7-SQRT((1-AV175)*($AN$7-$AL$7)*($AN$7-$AM$7))),$AM$7)</f>
        <v>1.03982894252636</v>
      </c>
      <c r="AN175" s="17" t="n">
        <f aca="false">IFERROR(IF(AW175&lt;($AM$8-$AL$8)/($AN$8-$AL$8),$AL$8+SQRT(AW175*($AN$8-$AL$8)*($AM$8-$AL$8)),$AN$8-SQRT((1-AW175)*($AN$8-$AL$8)*($AN$8-$AM$8))),$AM$8)</f>
        <v>1.04297447315642</v>
      </c>
      <c r="AO175" s="17" t="n">
        <f aca="false">IFERROR(IF(AX175&lt;($AM$9-$AL$9)/($AN$9-$AL$9),$AL$9+SQRT(AX175*($AN$9-$AL$9)*($AM$9-$AL$9)),$AN$9-SQRT((1-AX175)*($AN$9-$AL$9)*($AN$9-$AM$9))),$AM$9)</f>
        <v>1.13283634058348</v>
      </c>
      <c r="AP175" s="17" t="n">
        <f aca="false">IFERROR(IF(AY175&lt;($AM$10-$AL$10)/($AN$10-$AL$10),$AL$10+SQRT(AY175*($AN$10-$AL$10)*($AM$10-$AL$10)),$AN$10-SQRT((1-AY175)*($AN$10-$AL$10)*($AN$10-$AM$10))),$AM$10)</f>
        <v>0.827198388743599</v>
      </c>
      <c r="AQ175" s="17" t="n">
        <f aca="false">IFERROR(IF(AZ175&lt;($AM$11-$AL$11)/($AN$11-$AL$11),$AL$11+SQRT(AZ175*($AN$11-$AL$11)*($AM$11-$AL$11)),$AN$11-SQRT((1-AZ175)*($AN$11-$AL$11)*($AN$11-$AM$11))),$AM$11)</f>
        <v>0.528884229687383</v>
      </c>
      <c r="AR175" s="17" t="n">
        <f aca="false">SUMPRODUCT((B24:B31&lt;=$B$6)*(C24:C31*AM175+D24:D31*AO175*$B$8*AQ175)/(1+AL175/100)^B24:B31)+C32*AM175*AP175/(1+AL175/100)^$B$6</f>
        <v>13439686.6149105</v>
      </c>
      <c r="AS175" s="17" t="n">
        <f aca="false">SUMPRODUCT((K24:K26&lt;=$B$6)*(L24:L26*AN175+M24:M26*AO175*$B$8*AQ175)/(1+AL175/100)^K24:K26)+L27*AN175*AP175/(1+AL175/100)^$B$6</f>
        <v>15612838.34546</v>
      </c>
      <c r="AT175" s="17" t="n">
        <f aca="false">AS175-AR175</f>
        <v>2173151.73054945</v>
      </c>
      <c r="AU175" s="17" t="n">
        <f aca="true">RAND()</f>
        <v>0.652567471768739</v>
      </c>
      <c r="AV175" s="17" t="n">
        <f aca="true">RAND()</f>
        <v>0.607361125336976</v>
      </c>
      <c r="AW175" s="17" t="n">
        <f aca="true">RAND()</f>
        <v>0.619026055423452</v>
      </c>
      <c r="AX175" s="17" t="n">
        <f aca="true">RAND()</f>
        <v>0.498684791858229</v>
      </c>
      <c r="AY175" s="17" t="n">
        <f aca="true">RAND()</f>
        <v>0.428235142385629</v>
      </c>
      <c r="AZ175" s="17" t="n">
        <f aca="true">RAND()</f>
        <v>0.213828533059537</v>
      </c>
    </row>
    <row r="176" customFormat="false" ht="15" hidden="false" customHeight="false" outlineLevel="0" collapsed="false">
      <c r="A176" s="0" t="s">
        <v>204</v>
      </c>
      <c r="B176" s="0" t="n">
        <f aca="false">IF(B26&lt;=$B$6,$B$7+B26,NA())</f>
        <v>2035</v>
      </c>
      <c r="C176" s="0" t="n">
        <v>1</v>
      </c>
      <c r="D176" s="0" t="n">
        <f aca="false">D26*$B$10</f>
        <v>8</v>
      </c>
      <c r="E176" s="14" t="n">
        <f aca="false">F26</f>
        <v>34752.96</v>
      </c>
      <c r="AK176" s="0" t="n">
        <v>163</v>
      </c>
      <c r="AL176" s="17" t="n">
        <f aca="false">IFERROR(IF(AU176&lt;($AM$6-$AL$6)/($AN$6-$AL$6),$AL$6+SQRT(AU176*($AN$6-$AL$6)*($AM$6-$AL$6)),$AN$6-SQRT((1-AU176)*($AN$6-$AL$6)*($AN$6-$AM$6))),$AM$6)</f>
        <v>2.66788739321557</v>
      </c>
      <c r="AM176" s="17" t="n">
        <f aca="false">IFERROR(IF(AV176&lt;($AM$7-$AL$7)/($AN$7-$AL$7),$AL$7+SQRT(AV176*($AN$7-$AL$7)*($AM$7-$AL$7)),$AN$7-SQRT((1-AV176)*($AN$7-$AL$7)*($AN$7-$AM$7))),$AM$7)</f>
        <v>0.928602770843757</v>
      </c>
      <c r="AN176" s="17" t="n">
        <f aca="false">IFERROR(IF(AW176&lt;($AM$8-$AL$8)/($AN$8-$AL$8),$AL$8+SQRT(AW176*($AN$8-$AL$8)*($AM$8-$AL$8)),$AN$8-SQRT((1-AW176)*($AN$8-$AL$8)*($AN$8-$AM$8))),$AM$8)</f>
        <v>1.1197038878165</v>
      </c>
      <c r="AO176" s="17" t="n">
        <f aca="false">IFERROR(IF(AX176&lt;($AM$9-$AL$9)/($AN$9-$AL$9),$AL$9+SQRT(AX176*($AN$9-$AL$9)*($AM$9-$AL$9)),$AN$9-SQRT((1-AX176)*($AN$9-$AL$9)*($AN$9-$AM$9))),$AM$9)</f>
        <v>1.51353887259218</v>
      </c>
      <c r="AP176" s="17" t="n">
        <f aca="false">IFERROR(IF(AY176&lt;($AM$10-$AL$10)/($AN$10-$AL$10),$AL$10+SQRT(AY176*($AN$10-$AL$10)*($AM$10-$AL$10)),$AN$10-SQRT((1-AY176)*($AN$10-$AL$10)*($AN$10-$AM$10))),$AM$10)</f>
        <v>0.755449335841121</v>
      </c>
      <c r="AQ176" s="17" t="n">
        <f aca="false">IFERROR(IF(AZ176&lt;($AM$11-$AL$11)/($AN$11-$AL$11),$AL$11+SQRT(AZ176*($AN$11-$AL$11)*($AM$11-$AL$11)),$AN$11-SQRT((1-AZ176)*($AN$11-$AL$11)*($AN$11-$AM$11))),$AM$11)</f>
        <v>0.509552639696095</v>
      </c>
      <c r="AR176" s="17" t="n">
        <f aca="false">SUMPRODUCT((B24:B31&lt;=$B$6)*(C24:C31*AM176+D24:D31*AO176*$B$8*AQ176)/(1+AL176/100)^B24:B31)+C32*AM176*AP176/(1+AL176/100)^$B$6</f>
        <v>13105843.248609</v>
      </c>
      <c r="AS176" s="17" t="n">
        <f aca="false">SUMPRODUCT((K24:K26&lt;=$B$6)*(L24:L26*AN176+M24:M26*AO176*$B$8*AQ176)/(1+AL176/100)^K24:K26)+L27*AN176*AP176/(1+AL176/100)^$B$6</f>
        <v>16493310.6667791</v>
      </c>
      <c r="AT176" s="17" t="n">
        <f aca="false">AS176-AR176</f>
        <v>3387467.41817007</v>
      </c>
      <c r="AU176" s="17" t="n">
        <f aca="true">RAND()</f>
        <v>0.0892147140032575</v>
      </c>
      <c r="AV176" s="17" t="n">
        <f aca="true">RAND()</f>
        <v>0.183763029652131</v>
      </c>
      <c r="AW176" s="17" t="n">
        <f aca="true">RAND()</f>
        <v>0.849092650221024</v>
      </c>
      <c r="AX176" s="17" t="n">
        <f aca="true">RAND()</f>
        <v>0.842237047680741</v>
      </c>
      <c r="AY176" s="17" t="n">
        <f aca="true">RAND()</f>
        <v>0.261017452726678</v>
      </c>
      <c r="AZ176" s="17" t="n">
        <f aca="true">RAND()</f>
        <v>0.179233913484087</v>
      </c>
    </row>
    <row r="177" customFormat="false" ht="15" hidden="false" customHeight="false" outlineLevel="0" collapsed="false">
      <c r="A177" s="0" t="s">
        <v>205</v>
      </c>
      <c r="B177" s="0" t="n">
        <f aca="false">IF(B27&lt;=$B$6,$B$7+B27,NA())</f>
        <v>2039</v>
      </c>
      <c r="C177" s="0" t="n">
        <v>1</v>
      </c>
      <c r="D177" s="0" t="n">
        <f aca="false">D27*$B$10</f>
        <v>10</v>
      </c>
      <c r="E177" s="14" t="n">
        <f aca="false">F27</f>
        <v>43441.2</v>
      </c>
      <c r="AK177" s="0" t="n">
        <v>164</v>
      </c>
      <c r="AL177" s="17" t="n">
        <f aca="false">IFERROR(IF(AU177&lt;($AM$6-$AL$6)/($AN$6-$AL$6),$AL$6+SQRT(AU177*($AN$6-$AL$6)*($AM$6-$AL$6)),$AN$6-SQRT((1-AU177)*($AN$6-$AL$6)*($AN$6-$AM$6))),$AM$6)</f>
        <v>3.38997813690361</v>
      </c>
      <c r="AM177" s="17" t="n">
        <f aca="false">IFERROR(IF(AV177&lt;($AM$7-$AL$7)/($AN$7-$AL$7),$AL$7+SQRT(AV177*($AN$7-$AL$7)*($AM$7-$AL$7)),$AN$7-SQRT((1-AV177)*($AN$7-$AL$7)*($AN$7-$AM$7))),$AM$7)</f>
        <v>1.03008431964639</v>
      </c>
      <c r="AN177" s="17" t="n">
        <f aca="false">IFERROR(IF(AW177&lt;($AM$8-$AL$8)/($AN$8-$AL$8),$AL$8+SQRT(AW177*($AN$8-$AL$8)*($AM$8-$AL$8)),$AN$8-SQRT((1-AW177)*($AN$8-$AL$8)*($AN$8-$AM$8))),$AM$8)</f>
        <v>1.10965112579821</v>
      </c>
      <c r="AO177" s="17" t="n">
        <f aca="false">IFERROR(IF(AX177&lt;($AM$9-$AL$9)/($AN$9-$AL$9),$AL$9+SQRT(AX177*($AN$9-$AL$9)*($AM$9-$AL$9)),$AN$9-SQRT((1-AX177)*($AN$9-$AL$9)*($AN$9-$AM$9))),$AM$9)</f>
        <v>0.95038857182704</v>
      </c>
      <c r="AP177" s="17" t="n">
        <f aca="false">IFERROR(IF(AY177&lt;($AM$10-$AL$10)/($AN$10-$AL$10),$AL$10+SQRT(AY177*($AN$10-$AL$10)*($AM$10-$AL$10)),$AN$10-SQRT((1-AY177)*($AN$10-$AL$10)*($AN$10-$AM$10))),$AM$10)</f>
        <v>0.886452242906748</v>
      </c>
      <c r="AQ177" s="17" t="n">
        <f aca="false">IFERROR(IF(AZ177&lt;($AM$11-$AL$11)/($AN$11-$AL$11),$AL$11+SQRT(AZ177*($AN$11-$AL$11)*($AM$11-$AL$11)),$AN$11-SQRT((1-AZ177)*($AN$11-$AL$11)*($AN$11-$AM$11))),$AM$11)</f>
        <v>0.757038732507655</v>
      </c>
      <c r="AR177" s="17" t="n">
        <f aca="false">SUMPRODUCT((B24:B31&lt;=$B$6)*(C24:C31*AM177+D24:D31*AO177*$B$8*AQ177)/(1+AL177/100)^B24:B31)+C32*AM177*AP177/(1+AL177/100)^$B$6</f>
        <v>13946677.6269005</v>
      </c>
      <c r="AS177" s="17" t="n">
        <f aca="false">SUMPRODUCT((K24:K26&lt;=$B$6)*(L24:L26*AN177+M24:M26*AO177*$B$8*AQ177)/(1+AL177/100)^K24:K26)+L27*AN177*AP177/(1+AL177/100)^$B$6</f>
        <v>16313147.5021615</v>
      </c>
      <c r="AT177" s="17" t="n">
        <f aca="false">AS177-AR177</f>
        <v>2366469.87526098</v>
      </c>
      <c r="AU177" s="17" t="n">
        <f aca="true">RAND()</f>
        <v>0.348387107398303</v>
      </c>
      <c r="AV177" s="17" t="n">
        <f aca="true">RAND()</f>
        <v>0.570107498085401</v>
      </c>
      <c r="AW177" s="17" t="n">
        <f aca="true">RAND()</f>
        <v>0.824908386758133</v>
      </c>
      <c r="AX177" s="17" t="n">
        <f aca="true">RAND()</f>
        <v>0.270466487509867</v>
      </c>
      <c r="AY177" s="17" t="n">
        <f aca="true">RAND()</f>
        <v>0.597381344190625</v>
      </c>
      <c r="AZ177" s="17" t="n">
        <f aca="true">RAND()</f>
        <v>0.759060499993932</v>
      </c>
    </row>
    <row r="178" customFormat="false" ht="15" hidden="false" customHeight="false" outlineLevel="0" collapsed="false">
      <c r="A178" s="0" t="s">
        <v>206</v>
      </c>
      <c r="B178" s="0" t="n">
        <f aca="false">IF(B28&lt;=$B$6,$B$7+B28,NA())</f>
        <v>2043</v>
      </c>
      <c r="C178" s="0" t="n">
        <v>1</v>
      </c>
      <c r="D178" s="0" t="n">
        <f aca="false">D28*$B$10</f>
        <v>10</v>
      </c>
      <c r="E178" s="14" t="n">
        <f aca="false">F28</f>
        <v>43441.2</v>
      </c>
      <c r="AK178" s="0" t="n">
        <v>165</v>
      </c>
      <c r="AL178" s="17" t="n">
        <f aca="false">IFERROR(IF(AU178&lt;($AM$6-$AL$6)/($AN$6-$AL$6),$AL$6+SQRT(AU178*($AN$6-$AL$6)*($AM$6-$AL$6)),$AN$6-SQRT((1-AU178)*($AN$6-$AL$6)*($AN$6-$AM$6))),$AM$6)</f>
        <v>3.82940804079171</v>
      </c>
      <c r="AM178" s="17" t="n">
        <f aca="false">IFERROR(IF(AV178&lt;($AM$7-$AL$7)/($AN$7-$AL$7),$AL$7+SQRT(AV178*($AN$7-$AL$7)*($AM$7-$AL$7)),$AN$7-SQRT((1-AV178)*($AN$7-$AL$7)*($AN$7-$AM$7))),$AM$7)</f>
        <v>1.06962160773365</v>
      </c>
      <c r="AN178" s="17" t="n">
        <f aca="false">IFERROR(IF(AW178&lt;($AM$8-$AL$8)/($AN$8-$AL$8),$AL$8+SQRT(AW178*($AN$8-$AL$8)*($AM$8-$AL$8)),$AN$8-SQRT((1-AW178)*($AN$8-$AL$8)*($AN$8-$AM$8))),$AM$8)</f>
        <v>1.08847253910281</v>
      </c>
      <c r="AO178" s="17" t="n">
        <f aca="false">IFERROR(IF(AX178&lt;($AM$9-$AL$9)/($AN$9-$AL$9),$AL$9+SQRT(AX178*($AN$9-$AL$9)*($AM$9-$AL$9)),$AN$9-SQRT((1-AX178)*($AN$9-$AL$9)*($AN$9-$AM$9))),$AM$9)</f>
        <v>0.991903069747385</v>
      </c>
      <c r="AP178" s="17" t="n">
        <f aca="false">IFERROR(IF(AY178&lt;($AM$10-$AL$10)/($AN$10-$AL$10),$AL$10+SQRT(AY178*($AN$10-$AL$10)*($AM$10-$AL$10)),$AN$10-SQRT((1-AY178)*($AN$10-$AL$10)*($AN$10-$AM$10))),$AM$10)</f>
        <v>0.9055799522359</v>
      </c>
      <c r="AQ178" s="17" t="n">
        <f aca="false">IFERROR(IF(AZ178&lt;($AM$11-$AL$11)/($AN$11-$AL$11),$AL$11+SQRT(AZ178*($AN$11-$AL$11)*($AM$11-$AL$11)),$AN$11-SQRT((1-AZ178)*($AN$11-$AL$11)*($AN$11-$AM$11))),$AM$11)</f>
        <v>0.615514179078264</v>
      </c>
      <c r="AR178" s="17" t="n">
        <f aca="false">SUMPRODUCT((B24:B31&lt;=$B$6)*(C24:C31*AM178+D24:D31*AO178*$B$8*AQ178)/(1+AL178/100)^B24:B31)+C32*AM178*AP178/(1+AL178/100)^$B$6</f>
        <v>14150428.9179213</v>
      </c>
      <c r="AS178" s="17" t="n">
        <f aca="false">SUMPRODUCT((K24:K26&lt;=$B$6)*(L24:L26*AN178+M24:M26*AO178*$B$8*AQ178)/(1+AL178/100)^K24:K26)+L27*AN178*AP178/(1+AL178/100)^$B$6</f>
        <v>16081880.4770605</v>
      </c>
      <c r="AT178" s="17" t="n">
        <f aca="false">AS178-AR178</f>
        <v>1931451.55913918</v>
      </c>
      <c r="AU178" s="17" t="n">
        <f aca="true">RAND()</f>
        <v>0.497367331410188</v>
      </c>
      <c r="AV178" s="17" t="n">
        <f aca="true">RAND()</f>
        <v>0.710787872030267</v>
      </c>
      <c r="AW178" s="17" t="n">
        <f aca="true">RAND()</f>
        <v>0.76807892778762</v>
      </c>
      <c r="AX178" s="17" t="n">
        <f aca="true">RAND()</f>
        <v>0.322624840035867</v>
      </c>
      <c r="AY178" s="17" t="n">
        <f aca="true">RAND()</f>
        <v>0.6579803906227</v>
      </c>
      <c r="AZ178" s="17" t="n">
        <f aca="true">RAND()</f>
        <v>0.406323253875229</v>
      </c>
    </row>
    <row r="179" customFormat="false" ht="15" hidden="false" customHeight="false" outlineLevel="0" collapsed="false">
      <c r="A179" s="0" t="s">
        <v>207</v>
      </c>
      <c r="B179" s="0" t="n">
        <f aca="false">IF(B29&lt;=$B$6,$B$7+B29,NA())</f>
        <v>2047</v>
      </c>
      <c r="C179" s="0" t="n">
        <v>1</v>
      </c>
      <c r="D179" s="0" t="n">
        <f aca="false">D29*$B$10</f>
        <v>21</v>
      </c>
      <c r="E179" s="14" t="n">
        <f aca="false">F29</f>
        <v>91226.52</v>
      </c>
      <c r="AK179" s="0" t="n">
        <v>166</v>
      </c>
      <c r="AL179" s="17" t="n">
        <f aca="false">IFERROR(IF(AU179&lt;($AM$6-$AL$6)/($AN$6-$AL$6),$AL$6+SQRT(AU179*($AN$6-$AL$6)*($AM$6-$AL$6)),$AN$6-SQRT((1-AU179)*($AN$6-$AL$6)*($AN$6-$AM$6))),$AM$6)</f>
        <v>2.42080232078212</v>
      </c>
      <c r="AM179" s="17" t="n">
        <f aca="false">IFERROR(IF(AV179&lt;($AM$7-$AL$7)/($AN$7-$AL$7),$AL$7+SQRT(AV179*($AN$7-$AL$7)*($AM$7-$AL$7)),$AN$7-SQRT((1-AV179)*($AN$7-$AL$7)*($AN$7-$AM$7))),$AM$7)</f>
        <v>0.895631432295372</v>
      </c>
      <c r="AN179" s="17" t="n">
        <f aca="false">IFERROR(IF(AW179&lt;($AM$8-$AL$8)/($AN$8-$AL$8),$AL$8+SQRT(AW179*($AN$8-$AL$8)*($AM$8-$AL$8)),$AN$8-SQRT((1-AW179)*($AN$8-$AL$8)*($AN$8-$AM$8))),$AM$8)</f>
        <v>0.94894309927465</v>
      </c>
      <c r="AO179" s="17" t="n">
        <f aca="false">IFERROR(IF(AX179&lt;($AM$9-$AL$9)/($AN$9-$AL$9),$AL$9+SQRT(AX179*($AN$9-$AL$9)*($AM$9-$AL$9)),$AN$9-SQRT((1-AX179)*($AN$9-$AL$9)*($AN$9-$AM$9))),$AM$9)</f>
        <v>1.24000584606247</v>
      </c>
      <c r="AP179" s="17" t="n">
        <f aca="false">IFERROR(IF(AY179&lt;($AM$10-$AL$10)/($AN$10-$AL$10),$AL$10+SQRT(AY179*($AN$10-$AL$10)*($AM$10-$AL$10)),$AN$10-SQRT((1-AY179)*($AN$10-$AL$10)*($AN$10-$AM$10))),$AM$10)</f>
        <v>0.862261429275677</v>
      </c>
      <c r="AQ179" s="17" t="n">
        <f aca="false">IFERROR(IF(AZ179&lt;($AM$11-$AL$11)/($AN$11-$AL$11),$AL$11+SQRT(AZ179*($AN$11-$AL$11)*($AM$11-$AL$11)),$AN$11-SQRT((1-AZ179)*($AN$11-$AL$11)*($AN$11-$AM$11))),$AM$11)</f>
        <v>0.720301045447026</v>
      </c>
      <c r="AR179" s="17" t="n">
        <f aca="false">SUMPRODUCT((B24:B31&lt;=$B$6)*(C24:C31*AM179+D24:D31*AO179*$B$8*AQ179)/(1+AL179/100)^B24:B31)+C32*AM179*AP179/(1+AL179/100)^$B$6</f>
        <v>12832203.7228737</v>
      </c>
      <c r="AS179" s="17" t="n">
        <f aca="false">SUMPRODUCT((K24:K26&lt;=$B$6)*(L24:L26*AN179+M24:M26*AO179*$B$8*AQ179)/(1+AL179/100)^K24:K26)+L27*AN179*AP179/(1+AL179/100)^$B$6</f>
        <v>13744389.2110858</v>
      </c>
      <c r="AT179" s="17" t="n">
        <f aca="false">AS179-AR179</f>
        <v>912185.488212168</v>
      </c>
      <c r="AU179" s="17" t="n">
        <f aca="true">RAND()</f>
        <v>0.0354149186351238</v>
      </c>
      <c r="AV179" s="17" t="n">
        <f aca="true">RAND()</f>
        <v>0.101615231587381</v>
      </c>
      <c r="AW179" s="17" t="n">
        <f aca="true">RAND()</f>
        <v>0.246489409128202</v>
      </c>
      <c r="AX179" s="17" t="n">
        <f aca="true">RAND()</f>
        <v>0.614939257320515</v>
      </c>
      <c r="AY179" s="17" t="n">
        <f aca="true">RAND()</f>
        <v>0.524933372563424</v>
      </c>
      <c r="AZ179" s="17" t="n">
        <f aca="true">RAND()</f>
        <v>0.680687733967238</v>
      </c>
    </row>
    <row r="180" customFormat="false" ht="15" hidden="false" customHeight="false" outlineLevel="0" collapsed="false">
      <c r="A180" s="0" t="s">
        <v>208</v>
      </c>
      <c r="B180" s="0" t="n">
        <f aca="false">IF(B30&lt;=$B$6,$B$7+B30,NA())</f>
        <v>2051</v>
      </c>
      <c r="C180" s="0" t="n">
        <v>1</v>
      </c>
      <c r="D180" s="0" t="n">
        <f aca="false">D30*$B$10</f>
        <v>8</v>
      </c>
      <c r="E180" s="14" t="n">
        <f aca="false">F30</f>
        <v>34752.96</v>
      </c>
      <c r="AK180" s="0" t="n">
        <v>167</v>
      </c>
      <c r="AL180" s="17" t="n">
        <f aca="false">IFERROR(IF(AU180&lt;($AM$6-$AL$6)/($AN$6-$AL$6),$AL$6+SQRT(AU180*($AN$6-$AL$6)*($AM$6-$AL$6)),$AN$6-SQRT((1-AU180)*($AN$6-$AL$6)*($AN$6-$AM$6))),$AM$6)</f>
        <v>5.00123272941895</v>
      </c>
      <c r="AM180" s="17" t="n">
        <f aca="false">IFERROR(IF(AV180&lt;($AM$7-$AL$7)/($AN$7-$AL$7),$AL$7+SQRT(AV180*($AN$7-$AL$7)*($AM$7-$AL$7)),$AN$7-SQRT((1-AV180)*($AN$7-$AL$7)*($AN$7-$AM$7))),$AM$7)</f>
        <v>0.936873236511152</v>
      </c>
      <c r="AN180" s="17" t="n">
        <f aca="false">IFERROR(IF(AW180&lt;($AM$8-$AL$8)/($AN$8-$AL$8),$AL$8+SQRT(AW180*($AN$8-$AL$8)*($AM$8-$AL$8)),$AN$8-SQRT((1-AW180)*($AN$8-$AL$8)*($AN$8-$AM$8))),$AM$8)</f>
        <v>1.07420510800256</v>
      </c>
      <c r="AO180" s="17" t="n">
        <f aca="false">IFERROR(IF(AX180&lt;($AM$9-$AL$9)/($AN$9-$AL$9),$AL$9+SQRT(AX180*($AN$9-$AL$9)*($AM$9-$AL$9)),$AN$9-SQRT((1-AX180)*($AN$9-$AL$9)*($AN$9-$AM$9))),$AM$9)</f>
        <v>0.841718749341358</v>
      </c>
      <c r="AP180" s="17" t="n">
        <f aca="false">IFERROR(IF(AY180&lt;($AM$10-$AL$10)/($AN$10-$AL$10),$AL$10+SQRT(AY180*($AN$10-$AL$10)*($AM$10-$AL$10)),$AN$10-SQRT((1-AY180)*($AN$10-$AL$10)*($AN$10-$AM$10))),$AM$10)</f>
        <v>0.924084566010537</v>
      </c>
      <c r="AQ180" s="17" t="n">
        <f aca="false">IFERROR(IF(AZ180&lt;($AM$11-$AL$11)/($AN$11-$AL$11),$AL$11+SQRT(AZ180*($AN$11-$AL$11)*($AM$11-$AL$11)),$AN$11-SQRT((1-AZ180)*($AN$11-$AL$11)*($AN$11-$AM$11))),$AM$11)</f>
        <v>0.414696933155369</v>
      </c>
      <c r="AR180" s="17" t="n">
        <f aca="false">SUMPRODUCT((B24:B31&lt;=$B$6)*(C24:C31*AM180+D24:D31*AO180*$B$8*AQ180)/(1+AL180/100)^B24:B31)+C32*AM180*AP180/(1+AL180/100)^$B$6</f>
        <v>11754477.8688691</v>
      </c>
      <c r="AS180" s="17" t="n">
        <f aca="false">SUMPRODUCT((K24:K26&lt;=$B$6)*(L24:L26*AN180+M24:M26*AO180*$B$8*AQ180)/(1+AL180/100)^K24:K26)+L27*AN180*AP180/(1+AL180/100)^$B$6</f>
        <v>16077492.5861343</v>
      </c>
      <c r="AT180" s="17" t="n">
        <f aca="false">AS180-AR180</f>
        <v>4323014.71726515</v>
      </c>
      <c r="AU180" s="17" t="n">
        <f aca="true">RAND()</f>
        <v>0.800246469902698</v>
      </c>
      <c r="AV180" s="17" t="n">
        <f aca="true">RAND()</f>
        <v>0.208158698589309</v>
      </c>
      <c r="AW180" s="17" t="n">
        <f aca="true">RAND()</f>
        <v>0.725299163978734</v>
      </c>
      <c r="AX180" s="17" t="n">
        <f aca="true">RAND()</f>
        <v>0.155695604868562</v>
      </c>
      <c r="AY180" s="17" t="n">
        <f aca="true">RAND()</f>
        <v>0.719390876513381</v>
      </c>
      <c r="AZ180" s="17" t="n">
        <f aca="true">RAND()</f>
        <v>0.0536954550010088</v>
      </c>
    </row>
    <row r="181" customFormat="false" ht="15" hidden="false" customHeight="false" outlineLevel="0" collapsed="false">
      <c r="A181" s="0" t="s">
        <v>209</v>
      </c>
      <c r="B181" s="0" t="n">
        <f aca="false">IF(B31&lt;=$B$6,$B$7+B31,NA())</f>
        <v>2055</v>
      </c>
      <c r="C181" s="0" t="n">
        <v>1</v>
      </c>
      <c r="D181" s="0" t="n">
        <f aca="false">D31*$B$10</f>
        <v>10</v>
      </c>
      <c r="E181" s="14" t="n">
        <f aca="false">F31</f>
        <v>43441.2</v>
      </c>
      <c r="AK181" s="0" t="n">
        <v>168</v>
      </c>
      <c r="AL181" s="17" t="n">
        <f aca="false">IFERROR(IF(AU181&lt;($AM$6-$AL$6)/($AN$6-$AL$6),$AL$6+SQRT(AU181*($AN$6-$AL$6)*($AM$6-$AL$6)),$AN$6-SQRT((1-AU181)*($AN$6-$AL$6)*($AN$6-$AM$6))),$AM$6)</f>
        <v>3.07131818254001</v>
      </c>
      <c r="AM181" s="17" t="n">
        <f aca="false">IFERROR(IF(AV181&lt;($AM$7-$AL$7)/($AN$7-$AL$7),$AL$7+SQRT(AV181*($AN$7-$AL$7)*($AM$7-$AL$7)),$AN$7-SQRT((1-AV181)*($AN$7-$AL$7)*($AN$7-$AM$7))),$AM$7)</f>
        <v>1.14864725219511</v>
      </c>
      <c r="AN181" s="17" t="n">
        <f aca="false">IFERROR(IF(AW181&lt;($AM$8-$AL$8)/($AN$8-$AL$8),$AL$8+SQRT(AW181*($AN$8-$AL$8)*($AM$8-$AL$8)),$AN$8-SQRT((1-AW181)*($AN$8-$AL$8)*($AN$8-$AM$8))),$AM$8)</f>
        <v>0.864404478762365</v>
      </c>
      <c r="AO181" s="17" t="n">
        <f aca="false">IFERROR(IF(AX181&lt;($AM$9-$AL$9)/($AN$9-$AL$9),$AL$9+SQRT(AX181*($AN$9-$AL$9)*($AM$9-$AL$9)),$AN$9-SQRT((1-AX181)*($AN$9-$AL$9)*($AN$9-$AM$9))),$AM$9)</f>
        <v>1.12287478822715</v>
      </c>
      <c r="AP181" s="17" t="n">
        <f aca="false">IFERROR(IF(AY181&lt;($AM$10-$AL$10)/($AN$10-$AL$10),$AL$10+SQRT(AY181*($AN$10-$AL$10)*($AM$10-$AL$10)),$AN$10-SQRT((1-AY181)*($AN$10-$AL$10)*($AN$10-$AM$10))),$AM$10)</f>
        <v>0.715597201847921</v>
      </c>
      <c r="AQ181" s="17" t="n">
        <f aca="false">IFERROR(IF(AZ181&lt;($AM$11-$AL$11)/($AN$11-$AL$11),$AL$11+SQRT(AZ181*($AN$11-$AL$11)*($AM$11-$AL$11)),$AN$11-SQRT((1-AZ181)*($AN$11-$AL$11)*($AN$11-$AM$11))),$AM$11)</f>
        <v>0.616542331609229</v>
      </c>
      <c r="AR181" s="17" t="n">
        <f aca="false">SUMPRODUCT((B24:B31&lt;=$B$6)*(C24:C31*AM181+D24:D31*AO181*$B$8*AQ181)/(1+AL181/100)^B24:B31)+C32*AM181*AP181/(1+AL181/100)^$B$6</f>
        <v>15816698.5355487</v>
      </c>
      <c r="AS181" s="17" t="n">
        <f aca="false">SUMPRODUCT((K24:K26&lt;=$B$6)*(L24:L26*AN181+M24:M26*AO181*$B$8*AQ181)/(1+AL181/100)^K24:K26)+L27*AN181*AP181/(1+AL181/100)^$B$6</f>
        <v>12873901.4426991</v>
      </c>
      <c r="AT181" s="17" t="n">
        <f aca="false">AS181-AR181</f>
        <v>-2942797.09284967</v>
      </c>
      <c r="AU181" s="17" t="n">
        <f aca="true">RAND()</f>
        <v>0.228272958857964</v>
      </c>
      <c r="AV181" s="17" t="n">
        <f aca="true">RAND()</f>
        <v>0.908689960110206</v>
      </c>
      <c r="AW181" s="17" t="n">
        <f aca="true">RAND()</f>
        <v>0.0460881876072432</v>
      </c>
      <c r="AX181" s="17" t="n">
        <f aca="true">RAND()</f>
        <v>0.487100908581625</v>
      </c>
      <c r="AY181" s="17" t="n">
        <f aca="true">RAND()</f>
        <v>0.185928613778613</v>
      </c>
      <c r="AZ181" s="17" t="n">
        <f aca="true">RAND()</f>
        <v>0.408975704900438</v>
      </c>
    </row>
    <row r="182" customFormat="false" ht="15" hidden="false" customHeight="false" outlineLevel="0" collapsed="false">
      <c r="A182" s="0" t="s">
        <v>210</v>
      </c>
      <c r="B182" s="0" t="n">
        <f aca="false">IF(K25&lt;=$B$6,$B$7+K25,NA())</f>
        <v>2046</v>
      </c>
      <c r="C182" s="0" t="n">
        <v>2</v>
      </c>
      <c r="D182" s="0" t="n">
        <f aca="false">M25*$B$10</f>
        <v>11</v>
      </c>
      <c r="E182" s="14" t="n">
        <f aca="false">O25</f>
        <v>47785.32</v>
      </c>
      <c r="AK182" s="0" t="n">
        <v>169</v>
      </c>
      <c r="AL182" s="17" t="n">
        <f aca="false">IFERROR(IF(AU182&lt;($AM$6-$AL$6)/($AN$6-$AL$6),$AL$6+SQRT(AU182*($AN$6-$AL$6)*($AM$6-$AL$6)),$AN$6-SQRT((1-AU182)*($AN$6-$AL$6)*($AN$6-$AM$6))),$AM$6)</f>
        <v>2.86871209350739</v>
      </c>
      <c r="AM182" s="17" t="n">
        <f aca="false">IFERROR(IF(AV182&lt;($AM$7-$AL$7)/($AN$7-$AL$7),$AL$7+SQRT(AV182*($AN$7-$AL$7)*($AM$7-$AL$7)),$AN$7-SQRT((1-AV182)*($AN$7-$AL$7)*($AN$7-$AM$7))),$AM$7)</f>
        <v>0.98571765483524</v>
      </c>
      <c r="AN182" s="17" t="n">
        <f aca="false">IFERROR(IF(AW182&lt;($AM$8-$AL$8)/($AN$8-$AL$8),$AL$8+SQRT(AW182*($AN$8-$AL$8)*($AM$8-$AL$8)),$AN$8-SQRT((1-AW182)*($AN$8-$AL$8)*($AN$8-$AM$8))),$AM$8)</f>
        <v>1.13356874194394</v>
      </c>
      <c r="AO182" s="17" t="n">
        <f aca="false">IFERROR(IF(AX182&lt;($AM$9-$AL$9)/($AN$9-$AL$9),$AL$9+SQRT(AX182*($AN$9-$AL$9)*($AM$9-$AL$9)),$AN$9-SQRT((1-AX182)*($AN$9-$AL$9)*($AN$9-$AM$9))),$AM$9)</f>
        <v>1.09922504051372</v>
      </c>
      <c r="AP182" s="17" t="n">
        <f aca="false">IFERROR(IF(AY182&lt;($AM$10-$AL$10)/($AN$10-$AL$10),$AL$10+SQRT(AY182*($AN$10-$AL$10)*($AM$10-$AL$10)),$AN$10-SQRT((1-AY182)*($AN$10-$AL$10)*($AN$10-$AM$10))),$AM$10)</f>
        <v>0.849384081172622</v>
      </c>
      <c r="AQ182" s="17" t="n">
        <f aca="false">IFERROR(IF(AZ182&lt;($AM$11-$AL$11)/($AN$11-$AL$11),$AL$11+SQRT(AZ182*($AN$11-$AL$11)*($AM$11-$AL$11)),$AN$11-SQRT((1-AZ182)*($AN$11-$AL$11)*($AN$11-$AM$11))),$AM$11)</f>
        <v>0.474747116781897</v>
      </c>
      <c r="AR182" s="17" t="n">
        <f aca="false">SUMPRODUCT((B24:B31&lt;=$B$6)*(C24:C31*AM182+D24:D31*AO182*$B$8*AQ182)/(1+AL182/100)^B24:B31)+C32*AM182*AP182/(1+AL182/100)^$B$6</f>
        <v>13682109.060879</v>
      </c>
      <c r="AS182" s="17" t="n">
        <f aca="false">SUMPRODUCT((K24:K26&lt;=$B$6)*(L24:L26*AN182+M24:M26*AO182*$B$8*AQ182)/(1+AL182/100)^K24:K26)+L27*AN182*AP182/(1+AL182/100)^$B$6</f>
        <v>16558609.165253</v>
      </c>
      <c r="AT182" s="17" t="n">
        <f aca="false">AS182-AR182</f>
        <v>2876500.10437404</v>
      </c>
      <c r="AU182" s="17" t="n">
        <f aca="true">RAND()</f>
        <v>0.150932140281197</v>
      </c>
      <c r="AV182" s="17" t="n">
        <f aca="true">RAND()</f>
        <v>0.383233859083346</v>
      </c>
      <c r="AW182" s="17" t="n">
        <f aca="true">RAND()</f>
        <v>0.879500107977637</v>
      </c>
      <c r="AX182" s="17" t="n">
        <f aca="true">RAND()</f>
        <v>0.459069648241655</v>
      </c>
      <c r="AY182" s="17" t="n">
        <f aca="true">RAND()</f>
        <v>0.488276944707348</v>
      </c>
      <c r="AZ182" s="17" t="n">
        <f aca="true">RAND()</f>
        <v>0.124638999279943</v>
      </c>
    </row>
    <row r="183" customFormat="false" ht="15" hidden="false" customHeight="false" outlineLevel="0" collapsed="false">
      <c r="A183" s="0" t="s">
        <v>211</v>
      </c>
      <c r="B183" s="0" t="n">
        <f aca="false">IF(K26&lt;=$B$6,$B$7+K26,NA())</f>
        <v>2054</v>
      </c>
      <c r="C183" s="0" t="n">
        <v>2</v>
      </c>
      <c r="D183" s="0" t="n">
        <f aca="false">M26*$B$10</f>
        <v>20</v>
      </c>
      <c r="E183" s="14" t="n">
        <f aca="false">O26</f>
        <v>86882.4</v>
      </c>
      <c r="AK183" s="0" t="n">
        <v>170</v>
      </c>
      <c r="AL183" s="17" t="n">
        <f aca="false">IFERROR(IF(AU183&lt;($AM$6-$AL$6)/($AN$6-$AL$6),$AL$6+SQRT(AU183*($AN$6-$AL$6)*($AM$6-$AL$6)),$AN$6-SQRT((1-AU183)*($AN$6-$AL$6)*($AN$6-$AM$6))),$AM$6)</f>
        <v>4.07350281288671</v>
      </c>
      <c r="AM183" s="17" t="n">
        <f aca="false">IFERROR(IF(AV183&lt;($AM$7-$AL$7)/($AN$7-$AL$7),$AL$7+SQRT(AV183*($AN$7-$AL$7)*($AM$7-$AL$7)),$AN$7-SQRT((1-AV183)*($AN$7-$AL$7)*($AN$7-$AM$7))),$AM$7)</f>
        <v>0.960182963461296</v>
      </c>
      <c r="AN183" s="17" t="n">
        <f aca="false">IFERROR(IF(AW183&lt;($AM$8-$AL$8)/($AN$8-$AL$8),$AL$8+SQRT(AW183*($AN$8-$AL$8)*($AM$8-$AL$8)),$AN$8-SQRT((1-AW183)*($AN$8-$AL$8)*($AN$8-$AM$8))),$AM$8)</f>
        <v>0.961416229406603</v>
      </c>
      <c r="AO183" s="17" t="n">
        <f aca="false">IFERROR(IF(AX183&lt;($AM$9-$AL$9)/($AN$9-$AL$9),$AL$9+SQRT(AX183*($AN$9-$AL$9)*($AM$9-$AL$9)),$AN$9-SQRT((1-AX183)*($AN$9-$AL$9)*($AN$9-$AM$9))),$AM$9)</f>
        <v>1.08406665950006</v>
      </c>
      <c r="AP183" s="17" t="n">
        <f aca="false">IFERROR(IF(AY183&lt;($AM$10-$AL$10)/($AN$10-$AL$10),$AL$10+SQRT(AY183*($AN$10-$AL$10)*($AM$10-$AL$10)),$AN$10-SQRT((1-AY183)*($AN$10-$AL$10)*($AN$10-$AM$10))),$AM$10)</f>
        <v>0.899531500204485</v>
      </c>
      <c r="AQ183" s="17" t="n">
        <f aca="false">IFERROR(IF(AZ183&lt;($AM$11-$AL$11)/($AN$11-$AL$11),$AL$11+SQRT(AZ183*($AN$11-$AL$11)*($AM$11-$AL$11)),$AN$11-SQRT((1-AZ183)*($AN$11-$AL$11)*($AN$11-$AM$11))),$AM$11)</f>
        <v>0.68771717457053</v>
      </c>
      <c r="AR183" s="17" t="n">
        <f aca="false">SUMPRODUCT((B24:B31&lt;=$B$6)*(C24:C31*AM183+D24:D31*AO183*$B$8*AQ183)/(1+AL183/100)^B24:B31)+C32*AM183*AP183/(1+AL183/100)^$B$6</f>
        <v>12596079.5161947</v>
      </c>
      <c r="AS183" s="17" t="n">
        <f aca="false">SUMPRODUCT((K24:K26&lt;=$B$6)*(L24:L26*AN183+M24:M26*AO183*$B$8*AQ183)/(1+AL183/100)^K24:K26)+L27*AN183*AP183/(1+AL183/100)^$B$6</f>
        <v>14272785.6071431</v>
      </c>
      <c r="AT183" s="17" t="n">
        <f aca="false">AS183-AR183</f>
        <v>1676706.09094845</v>
      </c>
      <c r="AU183" s="17" t="n">
        <f aca="true">RAND()</f>
        <v>0.571780710690901</v>
      </c>
      <c r="AV183" s="17" t="n">
        <f aca="true">RAND()</f>
        <v>0.285095353147143</v>
      </c>
      <c r="AW183" s="17" t="n">
        <f aca="true">RAND()</f>
        <v>0.289502212398278</v>
      </c>
      <c r="AX183" s="17" t="n">
        <f aca="true">RAND()</f>
        <v>0.440710743840412</v>
      </c>
      <c r="AY183" s="17" t="n">
        <f aca="true">RAND()</f>
        <v>0.638501678622584</v>
      </c>
      <c r="AZ183" s="17" t="n">
        <f aca="true">RAND()</f>
        <v>0.601956885476682</v>
      </c>
    </row>
    <row r="184" customFormat="false" ht="15" hidden="false" customHeight="false" outlineLevel="0" collapsed="false">
      <c r="AK184" s="0" t="n">
        <v>171</v>
      </c>
      <c r="AL184" s="0" t="n">
        <f aca="false">IFERROR(IF(AU184&lt;($AM$6-$AL$6)/($AN$6-$AL$6),$AL$6+SQRT(AU184*($AN$6-$AL$6)*($AM$6-$AL$6)),$AN$6-SQRT((1-AU184)*($AN$6-$AL$6)*($AN$6-$AM$6))),$AM$6)</f>
        <v>4.62767995653983</v>
      </c>
      <c r="AM184" s="0" t="n">
        <f aca="false">IFERROR(IF(AV184&lt;($AM$7-$AL$7)/($AN$7-$AL$7),$AL$7+SQRT(AV184*($AN$7-$AL$7)*($AM$7-$AL$7)),$AN$7-SQRT((1-AV184)*($AN$7-$AL$7)*($AN$7-$AM$7))),$AM$7)</f>
        <v>0.968913816524693</v>
      </c>
      <c r="AN184" s="0" t="n">
        <f aca="false">IFERROR(IF(AW184&lt;($AM$8-$AL$8)/($AN$8-$AL$8),$AL$8+SQRT(AW184*($AN$8-$AL$8)*($AM$8-$AL$8)),$AN$8-SQRT((1-AW184)*($AN$8-$AL$8)*($AN$8-$AM$8))),$AM$8)</f>
        <v>1.08933198192218</v>
      </c>
      <c r="AO184" s="0" t="n">
        <f aca="false">IFERROR(IF(AX184&lt;($AM$9-$AL$9)/($AN$9-$AL$9),$AL$9+SQRT(AX184*($AN$9-$AL$9)*($AM$9-$AL$9)),$AN$9-SQRT((1-AX184)*($AN$9-$AL$9)*($AN$9-$AM$9))),$AM$9)</f>
        <v>1.33933070639813</v>
      </c>
      <c r="AP184" s="0" t="n">
        <f aca="false">IFERROR(IF(AY184&lt;($AM$10-$AL$10)/($AN$10-$AL$10),$AL$10+SQRT(AY184*($AN$10-$AL$10)*($AM$10-$AL$10)),$AN$10-SQRT((1-AY184)*($AN$10-$AL$10)*($AN$10-$AM$10))),$AM$10)</f>
        <v>0.694731316427316</v>
      </c>
      <c r="AQ184" s="0" t="n">
        <f aca="false">IFERROR(IF(AZ184&lt;($AM$11-$AL$11)/($AN$11-$AL$11),$AL$11+SQRT(AZ184*($AN$11-$AL$11)*($AM$11-$AL$11)),$AN$11-SQRT((1-AZ184)*($AN$11-$AL$11)*($AN$11-$AM$11))),$AM$11)</f>
        <v>0.696157978710574</v>
      </c>
      <c r="AR184" s="0" t="n">
        <f aca="false">SUMPRODUCT((B24:B31&lt;=$B$6)*(C24:C31*AM184+D24:D31*AO184*$B$8*AQ184)/(1+AL184/100)^B24:B31)+C32*AM184*AP184/(1+AL184/100)^$B$6</f>
        <v>12456393.7947168</v>
      </c>
      <c r="AS184" s="0" t="n">
        <f aca="false">SUMPRODUCT((K24:K26&lt;=$B$6)*(L24:L26*AN184+M24:M26*AO184*$B$8*AQ184)/(1+AL184/100)^K24:K26)+L27*AN184*AP184/(1+AL184/100)^$B$6</f>
        <v>16509457.2840887</v>
      </c>
      <c r="AT184" s="0" t="n">
        <f aca="false">AS184-AR184</f>
        <v>4053063.48937184</v>
      </c>
      <c r="AU184" s="0" t="n">
        <f aca="true">RAND()</f>
        <v>0.718604880569858</v>
      </c>
      <c r="AV184" s="0" t="n">
        <f aca="true">RAND()</f>
        <v>0.31702086014375</v>
      </c>
      <c r="AW184" s="0" t="n">
        <f aca="true">RAND()</f>
        <v>0.77054033748396</v>
      </c>
      <c r="AX184" s="0" t="n">
        <f aca="true">RAND()</f>
        <v>0.709010722994403</v>
      </c>
      <c r="AY184" s="0" t="n">
        <f aca="true">RAND()</f>
        <v>0.151681142390062</v>
      </c>
      <c r="AZ184" s="0" t="n">
        <f aca="true">RAND()</f>
        <v>0.623183779994922</v>
      </c>
    </row>
    <row r="185" customFormat="false" ht="15" hidden="false" customHeight="false" outlineLevel="0" collapsed="false">
      <c r="AK185" s="0" t="n">
        <v>172</v>
      </c>
      <c r="AL185" s="0" t="n">
        <f aca="false">IFERROR(IF(AU185&lt;($AM$6-$AL$6)/($AN$6-$AL$6),$AL$6+SQRT(AU185*($AN$6-$AL$6)*($AM$6-$AL$6)),$AN$6-SQRT((1-AU185)*($AN$6-$AL$6)*($AN$6-$AM$6))),$AM$6)</f>
        <v>3.11373219015221</v>
      </c>
      <c r="AM185" s="0" t="n">
        <f aca="false">IFERROR(IF(AV185&lt;($AM$7-$AL$7)/($AN$7-$AL$7),$AL$7+SQRT(AV185*($AN$7-$AL$7)*($AM$7-$AL$7)),$AN$7-SQRT((1-AV185)*($AN$7-$AL$7)*($AN$7-$AM$7))),$AM$7)</f>
        <v>1.00611445716701</v>
      </c>
      <c r="AN185" s="0" t="n">
        <f aca="false">IFERROR(IF(AW185&lt;($AM$8-$AL$8)/($AN$8-$AL$8),$AL$8+SQRT(AW185*($AN$8-$AL$8)*($AM$8-$AL$8)),$AN$8-SQRT((1-AW185)*($AN$8-$AL$8)*($AN$8-$AM$8))),$AM$8)</f>
        <v>0.826004494163673</v>
      </c>
      <c r="AO185" s="0" t="n">
        <f aca="false">IFERROR(IF(AX185&lt;($AM$9-$AL$9)/($AN$9-$AL$9),$AL$9+SQRT(AX185*($AN$9-$AL$9)*($AM$9-$AL$9)),$AN$9-SQRT((1-AX185)*($AN$9-$AL$9)*($AN$9-$AM$9))),$AM$9)</f>
        <v>1.356273003306</v>
      </c>
      <c r="AP185" s="0" t="n">
        <f aca="false">IFERROR(IF(AY185&lt;($AM$10-$AL$10)/($AN$10-$AL$10),$AL$10+SQRT(AY185*($AN$10-$AL$10)*($AM$10-$AL$10)),$AN$10-SQRT((1-AY185)*($AN$10-$AL$10)*($AN$10-$AM$10))),$AM$10)</f>
        <v>0.803190788309655</v>
      </c>
      <c r="AQ185" s="0" t="n">
        <f aca="false">IFERROR(IF(AZ185&lt;($AM$11-$AL$11)/($AN$11-$AL$11),$AL$11+SQRT(AZ185*($AN$11-$AL$11)*($AM$11-$AL$11)),$AN$11-SQRT((1-AZ185)*($AN$11-$AL$11)*($AN$11-$AM$11))),$AM$11)</f>
        <v>0.784337602778581</v>
      </c>
      <c r="AR185" s="0" t="n">
        <f aca="false">SUMPRODUCT((B24:B31&lt;=$B$6)*(C24:C31*AM185+D24:D31*AO185*$B$8*AQ185)/(1+AL185/100)^B24:B31)+C32*AM185*AP185/(1+AL185/100)^$B$6</f>
        <v>13900068.4312335</v>
      </c>
      <c r="AS185" s="0" t="n">
        <f aca="false">SUMPRODUCT((K24:K26&lt;=$B$6)*(L24:L26*AN185+M24:M26*AO185*$B$8*AQ185)/(1+AL185/100)^K24:K26)+L27*AN185*AP185/(1+AL185/100)^$B$6</f>
        <v>12223522.8362111</v>
      </c>
      <c r="AT185" s="0" t="n">
        <f aca="false">AS185-AR185</f>
        <v>-1676545.59502239</v>
      </c>
      <c r="AU185" s="0" t="n">
        <f aca="true">RAND()</f>
        <v>0.244846125507043</v>
      </c>
      <c r="AV185" s="0" t="n">
        <f aca="true">RAND()</f>
        <v>0.471287484418297</v>
      </c>
      <c r="AW185" s="0" t="n">
        <f aca="true">RAND()</f>
        <v>0.00751370796342773</v>
      </c>
      <c r="AX185" s="0" t="n">
        <f aca="true">RAND()</f>
        <v>0.723743702484882</v>
      </c>
      <c r="AY185" s="0" t="n">
        <f aca="true">RAND()</f>
        <v>0.36769861646332</v>
      </c>
      <c r="AZ185" s="0" t="n">
        <f aca="true">RAND()</f>
        <v>0.81016216499882</v>
      </c>
    </row>
    <row r="186" customFormat="false" ht="15" hidden="false" customHeight="false" outlineLevel="0" collapsed="false">
      <c r="AK186" s="0" t="n">
        <v>173</v>
      </c>
      <c r="AL186" s="0" t="n">
        <f aca="false">IFERROR(IF(AU186&lt;($AM$6-$AL$6)/($AN$6-$AL$6),$AL$6+SQRT(AU186*($AN$6-$AL$6)*($AM$6-$AL$6)),$AN$6-SQRT((1-AU186)*($AN$6-$AL$6)*($AN$6-$AM$6))),$AM$6)</f>
        <v>3.82967916130051</v>
      </c>
      <c r="AM186" s="0" t="n">
        <f aca="false">IFERROR(IF(AV186&lt;($AM$7-$AL$7)/($AN$7-$AL$7),$AL$7+SQRT(AV186*($AN$7-$AL$7)*($AM$7-$AL$7)),$AN$7-SQRT((1-AV186)*($AN$7-$AL$7)*($AN$7-$AM$7))),$AM$7)</f>
        <v>1.17225425715967</v>
      </c>
      <c r="AN186" s="0" t="n">
        <f aca="false">IFERROR(IF(AW186&lt;($AM$8-$AL$8)/($AN$8-$AL$8),$AL$8+SQRT(AW186*($AN$8-$AL$8)*($AM$8-$AL$8)),$AN$8-SQRT((1-AW186)*($AN$8-$AL$8)*($AN$8-$AM$8))),$AM$8)</f>
        <v>1.08006033074094</v>
      </c>
      <c r="AO186" s="0" t="n">
        <f aca="false">IFERROR(IF(AX186&lt;($AM$9-$AL$9)/($AN$9-$AL$9),$AL$9+SQRT(AX186*($AN$9-$AL$9)*($AM$9-$AL$9)),$AN$9-SQRT((1-AX186)*($AN$9-$AL$9)*($AN$9-$AM$9))),$AM$9)</f>
        <v>0.886779104822056</v>
      </c>
      <c r="AP186" s="0" t="n">
        <f aca="false">IFERROR(IF(AY186&lt;($AM$10-$AL$10)/($AN$10-$AL$10),$AL$10+SQRT(AY186*($AN$10-$AL$10)*($AM$10-$AL$10)),$AN$10-SQRT((1-AY186)*($AN$10-$AL$10)*($AN$10-$AM$10))),$AM$10)</f>
        <v>0.633983317086458</v>
      </c>
      <c r="AQ186" s="0" t="n">
        <f aca="false">IFERROR(IF(AZ186&lt;($AM$11-$AL$11)/($AN$11-$AL$11),$AL$11+SQRT(AZ186*($AN$11-$AL$11)*($AM$11-$AL$11)),$AN$11-SQRT((1-AZ186)*($AN$11-$AL$11)*($AN$11-$AM$11))),$AM$11)</f>
        <v>0.819768181350074</v>
      </c>
      <c r="AR186" s="0" t="n">
        <f aca="false">SUMPRODUCT((B24:B31&lt;=$B$6)*(C24:C31*AM186+D24:D31*AO186*$B$8*AQ186)/(1+AL186/100)^B24:B31)+C32*AM186*AP186/(1+AL186/100)^$B$6</f>
        <v>15560523.3718045</v>
      </c>
      <c r="AS186" s="0" t="n">
        <f aca="false">SUMPRODUCT((K24:K26&lt;=$B$6)*(L24:L26*AN186+M24:M26*AO186*$B$8*AQ186)/(1+AL186/100)^K24:K26)+L27*AN186*AP186/(1+AL186/100)^$B$6</f>
        <v>16331139.2021414</v>
      </c>
      <c r="AT186" s="0" t="n">
        <f aca="false">AS186-AR186</f>
        <v>770615.830336902</v>
      </c>
      <c r="AU186" s="0" t="n">
        <f aca="true">RAND()</f>
        <v>0.497453288985389</v>
      </c>
      <c r="AV186" s="0" t="n">
        <f aca="true">RAND()</f>
        <v>0.946271995290711</v>
      </c>
      <c r="AW186" s="0" t="n">
        <f aca="true">RAND()</f>
        <v>0.74329341166329</v>
      </c>
      <c r="AX186" s="0" t="n">
        <f aca="true">RAND()</f>
        <v>0.199464101235935</v>
      </c>
      <c r="AY186" s="0" t="n">
        <f aca="true">RAND()</f>
        <v>0.0718061170299611</v>
      </c>
      <c r="AZ186" s="0" t="n">
        <f aca="true">RAND()</f>
        <v>0.867414251208735</v>
      </c>
    </row>
    <row r="187" customFormat="false" ht="15" hidden="false" customHeight="false" outlineLevel="0" collapsed="false">
      <c r="AK187" s="0" t="n">
        <v>174</v>
      </c>
      <c r="AL187" s="0" t="n">
        <f aca="false">IFERROR(IF(AU187&lt;($AM$6-$AL$6)/($AN$6-$AL$6),$AL$6+SQRT(AU187*($AN$6-$AL$6)*($AM$6-$AL$6)),$AN$6-SQRT((1-AU187)*($AN$6-$AL$6)*($AN$6-$AM$6))),$AM$6)</f>
        <v>4.05659518669072</v>
      </c>
      <c r="AM187" s="0" t="n">
        <f aca="false">IFERROR(IF(AV187&lt;($AM$7-$AL$7)/($AN$7-$AL$7),$AL$7+SQRT(AV187*($AN$7-$AL$7)*($AM$7-$AL$7)),$AN$7-SQRT((1-AV187)*($AN$7-$AL$7)*($AN$7-$AM$7))),$AM$7)</f>
        <v>0.934720141175649</v>
      </c>
      <c r="AN187" s="0" t="n">
        <f aca="false">IFERROR(IF(AW187&lt;($AM$8-$AL$8)/($AN$8-$AL$8),$AL$8+SQRT(AW187*($AN$8-$AL$8)*($AM$8-$AL$8)),$AN$8-SQRT((1-AW187)*($AN$8-$AL$8)*($AN$8-$AM$8))),$AM$8)</f>
        <v>0.979690322337772</v>
      </c>
      <c r="AO187" s="0" t="n">
        <f aca="false">IFERROR(IF(AX187&lt;($AM$9-$AL$9)/($AN$9-$AL$9),$AL$9+SQRT(AX187*($AN$9-$AL$9)*($AM$9-$AL$9)),$AN$9-SQRT((1-AX187)*($AN$9-$AL$9)*($AN$9-$AM$9))),$AM$9)</f>
        <v>1.21006736948034</v>
      </c>
      <c r="AP187" s="0" t="n">
        <f aca="false">IFERROR(IF(AY187&lt;($AM$10-$AL$10)/($AN$10-$AL$10),$AL$10+SQRT(AY187*($AN$10-$AL$10)*($AM$10-$AL$10)),$AN$10-SQRT((1-AY187)*($AN$10-$AL$10)*($AN$10-$AM$10))),$AM$10)</f>
        <v>0.781042669884801</v>
      </c>
      <c r="AQ187" s="0" t="n">
        <f aca="false">IFERROR(IF(AZ187&lt;($AM$11-$AL$11)/($AN$11-$AL$11),$AL$11+SQRT(AZ187*($AN$11-$AL$11)*($AM$11-$AL$11)),$AN$11-SQRT((1-AZ187)*($AN$11-$AL$11)*($AN$11-$AM$11))),$AM$11)</f>
        <v>0.905881470738601</v>
      </c>
      <c r="AR187" s="0" t="n">
        <f aca="false">SUMPRODUCT((B24:B31&lt;=$B$6)*(C24:C31*AM187+D24:D31*AO187*$B$8*AQ187)/(1+AL187/100)^B24:B31)+C32*AM187*AP187/(1+AL187/100)^$B$6</f>
        <v>12349548.8760754</v>
      </c>
      <c r="AS187" s="0" t="n">
        <f aca="false">SUMPRODUCT((K24:K26&lt;=$B$6)*(L24:L26*AN187+M24:M26*AO187*$B$8*AQ187)/(1+AL187/100)^K24:K26)+L27*AN187*AP187/(1+AL187/100)^$B$6</f>
        <v>14694213.468671</v>
      </c>
      <c r="AT187" s="0" t="n">
        <f aca="false">AS187-AR187</f>
        <v>2344664.59259552</v>
      </c>
      <c r="AU187" s="0" t="n">
        <f aca="true">RAND()</f>
        <v>0.566818405249389</v>
      </c>
      <c r="AV187" s="0" t="n">
        <f aca="true">RAND()</f>
        <v>0.201661293759853</v>
      </c>
      <c r="AW187" s="0" t="n">
        <f aca="true">RAND()</f>
        <v>0.358762354909472</v>
      </c>
      <c r="AX187" s="0" t="n">
        <f aca="true">RAND()</f>
        <v>0.584004292826862</v>
      </c>
      <c r="AY187" s="0" t="n">
        <f aca="true">RAND()</f>
        <v>0.315939929183908</v>
      </c>
      <c r="AZ187" s="0" t="n">
        <f aca="true">RAND()</f>
        <v>0.963843683468045</v>
      </c>
    </row>
    <row r="188" customFormat="false" ht="15" hidden="false" customHeight="false" outlineLevel="0" collapsed="false">
      <c r="AK188" s="0" t="n">
        <v>175</v>
      </c>
      <c r="AL188" s="0" t="n">
        <f aca="false">IFERROR(IF(AU188&lt;($AM$6-$AL$6)/($AN$6-$AL$6),$AL$6+SQRT(AU188*($AN$6-$AL$6)*($AM$6-$AL$6)),$AN$6-SQRT((1-AU188)*($AN$6-$AL$6)*($AN$6-$AM$6))),$AM$6)</f>
        <v>5.724032307006</v>
      </c>
      <c r="AM188" s="0" t="n">
        <f aca="false">IFERROR(IF(AV188&lt;($AM$7-$AL$7)/($AN$7-$AL$7),$AL$7+SQRT(AV188*($AN$7-$AL$7)*($AM$7-$AL$7)),$AN$7-SQRT((1-AV188)*($AN$7-$AL$7)*($AN$7-$AM$7))),$AM$7)</f>
        <v>1.1084151589318</v>
      </c>
      <c r="AN188" s="0" t="n">
        <f aca="false">IFERROR(IF(AW188&lt;($AM$8-$AL$8)/($AN$8-$AL$8),$AL$8+SQRT(AW188*($AN$8-$AL$8)*($AM$8-$AL$8)),$AN$8-SQRT((1-AW188)*($AN$8-$AL$8)*($AN$8-$AM$8))),$AM$8)</f>
        <v>1.08489150357004</v>
      </c>
      <c r="AO188" s="0" t="n">
        <f aca="false">IFERROR(IF(AX188&lt;($AM$9-$AL$9)/($AN$9-$AL$9),$AL$9+SQRT(AX188*($AN$9-$AL$9)*($AM$9-$AL$9)),$AN$9-SQRT((1-AX188)*($AN$9-$AL$9)*($AN$9-$AM$9))),$AM$9)</f>
        <v>1.49822278622683</v>
      </c>
      <c r="AP188" s="0" t="n">
        <f aca="false">IFERROR(IF(AY188&lt;($AM$10-$AL$10)/($AN$10-$AL$10),$AL$10+SQRT(AY188*($AN$10-$AL$10)*($AM$10-$AL$10)),$AN$10-SQRT((1-AY188)*($AN$10-$AL$10)*($AN$10-$AM$10))),$AM$10)</f>
        <v>0.766302798225491</v>
      </c>
      <c r="AQ188" s="0" t="n">
        <f aca="false">IFERROR(IF(AZ188&lt;($AM$11-$AL$11)/($AN$11-$AL$11),$AL$11+SQRT(AZ188*($AN$11-$AL$11)*($AM$11-$AL$11)),$AN$11-SQRT((1-AZ188)*($AN$11-$AL$11)*($AN$11-$AM$11))),$AM$11)</f>
        <v>0.578305619966203</v>
      </c>
      <c r="AR188" s="0" t="n">
        <f aca="false">SUMPRODUCT((B24:B31&lt;=$B$6)*(C24:C31*AM188+D24:D31*AO188*$B$8*AQ188)/(1+AL188/100)^B24:B31)+C32*AM188*AP188/(1+AL188/100)^$B$6</f>
        <v>13611847.5762895</v>
      </c>
      <c r="AS188" s="0" t="n">
        <f aca="false">SUMPRODUCT((K24:K26&lt;=$B$6)*(L24:L26*AN188+M24:M26*AO188*$B$8*AQ188)/(1+AL188/100)^K24:K26)+L27*AN188*AP188/(1+AL188/100)^$B$6</f>
        <v>16492291.4232607</v>
      </c>
      <c r="AT188" s="0" t="n">
        <f aca="false">AS188-AR188</f>
        <v>2880443.84697125</v>
      </c>
      <c r="AU188" s="0" t="n">
        <f aca="true">RAND()</f>
        <v>0.918595322321779</v>
      </c>
      <c r="AV188" s="0" t="n">
        <f aca="true">RAND()</f>
        <v>0.821810958041719</v>
      </c>
      <c r="AW188" s="0" t="n">
        <f aca="true">RAND()</f>
        <v>0.757681639170103</v>
      </c>
      <c r="AX188" s="0" t="n">
        <f aca="true">RAND()</f>
        <v>0.832146418492022</v>
      </c>
      <c r="AY188" s="0" t="n">
        <f aca="true">RAND()</f>
        <v>0.283668721370906</v>
      </c>
      <c r="AZ188" s="0" t="n">
        <f aca="true">RAND()</f>
        <v>0.316138849407236</v>
      </c>
    </row>
    <row r="189" customFormat="false" ht="15" hidden="false" customHeight="false" outlineLevel="0" collapsed="false">
      <c r="AK189" s="0" t="n">
        <v>176</v>
      </c>
      <c r="AL189" s="0" t="n">
        <f aca="false">IFERROR(IF(AU189&lt;($AM$6-$AL$6)/($AN$6-$AL$6),$AL$6+SQRT(AU189*($AN$6-$AL$6)*($AM$6-$AL$6)),$AN$6-SQRT((1-AU189)*($AN$6-$AL$6)*($AN$6-$AM$6))),$AM$6)</f>
        <v>4.65312749030033</v>
      </c>
      <c r="AM189" s="0" t="n">
        <f aca="false">IFERROR(IF(AV189&lt;($AM$7-$AL$7)/($AN$7-$AL$7),$AL$7+SQRT(AV189*($AN$7-$AL$7)*($AM$7-$AL$7)),$AN$7-SQRT((1-AV189)*($AN$7-$AL$7)*($AN$7-$AM$7))),$AM$7)</f>
        <v>0.837513283979079</v>
      </c>
      <c r="AN189" s="0" t="n">
        <f aca="false">IFERROR(IF(AW189&lt;($AM$8-$AL$8)/($AN$8-$AL$8),$AL$8+SQRT(AW189*($AN$8-$AL$8)*($AM$8-$AL$8)),$AN$8-SQRT((1-AW189)*($AN$8-$AL$8)*($AN$8-$AM$8))),$AM$8)</f>
        <v>1.03397072545116</v>
      </c>
      <c r="AO189" s="0" t="n">
        <f aca="false">IFERROR(IF(AX189&lt;($AM$9-$AL$9)/($AN$9-$AL$9),$AL$9+SQRT(AX189*($AN$9-$AL$9)*($AM$9-$AL$9)),$AN$9-SQRT((1-AX189)*($AN$9-$AL$9)*($AN$9-$AM$9))),$AM$9)</f>
        <v>0.922003187295707</v>
      </c>
      <c r="AP189" s="0" t="n">
        <f aca="false">IFERROR(IF(AY189&lt;($AM$10-$AL$10)/($AN$10-$AL$10),$AL$10+SQRT(AY189*($AN$10-$AL$10)*($AM$10-$AL$10)),$AN$10-SQRT((1-AY189)*($AN$10-$AL$10)*($AN$10-$AM$10))),$AM$10)</f>
        <v>0.876327906282307</v>
      </c>
      <c r="AQ189" s="0" t="n">
        <f aca="false">IFERROR(IF(AZ189&lt;($AM$11-$AL$11)/($AN$11-$AL$11),$AL$11+SQRT(AZ189*($AN$11-$AL$11)*($AM$11-$AL$11)),$AN$11-SQRT((1-AZ189)*($AN$11-$AL$11)*($AN$11-$AM$11))),$AM$11)</f>
        <v>0.507879728792409</v>
      </c>
      <c r="AR189" s="0" t="n">
        <f aca="false">SUMPRODUCT((B24:B31&lt;=$B$6)*(C24:C31*AM189+D24:D31*AO189*$B$8*AQ189)/(1+AL189/100)^B24:B31)+C32*AM189*AP189/(1+AL189/100)^$B$6</f>
        <v>10685588.0438965</v>
      </c>
      <c r="AS189" s="0" t="n">
        <f aca="false">SUMPRODUCT((K24:K26&lt;=$B$6)*(L24:L26*AN189+M24:M26*AO189*$B$8*AQ189)/(1+AL189/100)^K24:K26)+L27*AN189*AP189/(1+AL189/100)^$B$6</f>
        <v>15469045.704377</v>
      </c>
      <c r="AT189" s="0" t="n">
        <f aca="false">AS189-AR189</f>
        <v>4783457.66048047</v>
      </c>
      <c r="AU189" s="0" t="n">
        <f aca="true">RAND()</f>
        <v>0.724609471160798</v>
      </c>
      <c r="AV189" s="0" t="n">
        <f aca="true">RAND()</f>
        <v>0.0156360719432782</v>
      </c>
      <c r="AW189" s="0" t="n">
        <f aca="true">RAND()</f>
        <v>0.585167578114671</v>
      </c>
      <c r="AX189" s="0" t="n">
        <f aca="true">RAND()</f>
        <v>0.237448920116981</v>
      </c>
      <c r="AY189" s="0" t="n">
        <f aca="true">RAND()</f>
        <v>0.566490772187298</v>
      </c>
      <c r="AZ189" s="0" t="n">
        <f aca="true">RAND()</f>
        <v>0.176383598542063</v>
      </c>
    </row>
    <row r="190" customFormat="false" ht="15" hidden="false" customHeight="false" outlineLevel="0" collapsed="false">
      <c r="AK190" s="0" t="n">
        <v>177</v>
      </c>
      <c r="AL190" s="0" t="n">
        <f aca="false">IFERROR(IF(AU190&lt;($AM$6-$AL$6)/($AN$6-$AL$6),$AL$6+SQRT(AU190*($AN$6-$AL$6)*($AM$6-$AL$6)),$AN$6-SQRT((1-AU190)*($AN$6-$AL$6)*($AN$6-$AM$6))),$AM$6)</f>
        <v>5.69274462620112</v>
      </c>
      <c r="AM190" s="0" t="n">
        <f aca="false">IFERROR(IF(AV190&lt;($AM$7-$AL$7)/($AN$7-$AL$7),$AL$7+SQRT(AV190*($AN$7-$AL$7)*($AM$7-$AL$7)),$AN$7-SQRT((1-AV190)*($AN$7-$AL$7)*($AN$7-$AM$7))),$AM$7)</f>
        <v>1.00280115669296</v>
      </c>
      <c r="AN190" s="0" t="n">
        <f aca="false">IFERROR(IF(AW190&lt;($AM$8-$AL$8)/($AN$8-$AL$8),$AL$8+SQRT(AW190*($AN$8-$AL$8)*($AM$8-$AL$8)),$AN$8-SQRT((1-AW190)*($AN$8-$AL$8)*($AN$8-$AM$8))),$AM$8)</f>
        <v>0.987182805779476</v>
      </c>
      <c r="AO190" s="0" t="n">
        <f aca="false">IFERROR(IF(AX190&lt;($AM$9-$AL$9)/($AN$9-$AL$9),$AL$9+SQRT(AX190*($AN$9-$AL$9)*($AM$9-$AL$9)),$AN$9-SQRT((1-AX190)*($AN$9-$AL$9)*($AN$9-$AM$9))),$AM$9)</f>
        <v>1.61924391045773</v>
      </c>
      <c r="AP190" s="0" t="n">
        <f aca="false">IFERROR(IF(AY190&lt;($AM$10-$AL$10)/($AN$10-$AL$10),$AL$10+SQRT(AY190*($AN$10-$AL$10)*($AM$10-$AL$10)),$AN$10-SQRT((1-AY190)*($AN$10-$AL$10)*($AN$10-$AM$10))),$AM$10)</f>
        <v>0.938066543868613</v>
      </c>
      <c r="AQ190" s="0" t="n">
        <f aca="false">IFERROR(IF(AZ190&lt;($AM$11-$AL$11)/($AN$11-$AL$11),$AL$11+SQRT(AZ190*($AN$11-$AL$11)*($AM$11-$AL$11)),$AN$11-SQRT((1-AZ190)*($AN$11-$AL$11)*($AN$11-$AM$11))),$AM$11)</f>
        <v>0.742519239005291</v>
      </c>
      <c r="AR190" s="0" t="n">
        <f aca="false">SUMPRODUCT((B24:B31&lt;=$B$6)*(C24:C31*AM190+D24:D31*AO190*$B$8*AQ190)/(1+AL190/100)^B24:B31)+C32*AM190*AP190/(1+AL190/100)^$B$6</f>
        <v>12373648.4108183</v>
      </c>
      <c r="AS190" s="0" t="n">
        <f aca="false">SUMPRODUCT((K24:K26&lt;=$B$6)*(L24:L26*AN190+M24:M26*AO190*$B$8*AQ190)/(1+AL190/100)^K24:K26)+L27*AN190*AP190/(1+AL190/100)^$B$6</f>
        <v>14894741.9082398</v>
      </c>
      <c r="AT190" s="0" t="n">
        <f aca="false">AS190-AR190</f>
        <v>2521093.49742149</v>
      </c>
      <c r="AU190" s="0" t="n">
        <f aca="true">RAND()</f>
        <v>0.914554169383698</v>
      </c>
      <c r="AV190" s="0" t="n">
        <f aca="true">RAND()</f>
        <v>0.456824283268105</v>
      </c>
      <c r="AW190" s="0" t="n">
        <f aca="true">RAND()</f>
        <v>0.389304475327522</v>
      </c>
      <c r="AX190" s="0" t="n">
        <f aca="true">RAND()</f>
        <v>0.903349866850985</v>
      </c>
      <c r="AY190" s="0" t="n">
        <f aca="true">RAND()</f>
        <v>0.767609187427967</v>
      </c>
      <c r="AZ190" s="0" t="n">
        <f aca="true">RAND()</f>
        <v>0.729402684561573</v>
      </c>
    </row>
    <row r="191" customFormat="false" ht="15" hidden="false" customHeight="false" outlineLevel="0" collapsed="false">
      <c r="AK191" s="0" t="n">
        <v>178</v>
      </c>
      <c r="AL191" s="0" t="n">
        <f aca="false">IFERROR(IF(AU191&lt;($AM$6-$AL$6)/($AN$6-$AL$6),$AL$6+SQRT(AU191*($AN$6-$AL$6)*($AM$6-$AL$6)),$AN$6-SQRT((1-AU191)*($AN$6-$AL$6)*($AN$6-$AM$6))),$AM$6)</f>
        <v>3.233770277289</v>
      </c>
      <c r="AM191" s="0" t="n">
        <f aca="false">IFERROR(IF(AV191&lt;($AM$7-$AL$7)/($AN$7-$AL$7),$AL$7+SQRT(AV191*($AN$7-$AL$7)*($AM$7-$AL$7)),$AN$7-SQRT((1-AV191)*($AN$7-$AL$7)*($AN$7-$AM$7))),$AM$7)</f>
        <v>0.937600765418939</v>
      </c>
      <c r="AN191" s="0" t="n">
        <f aca="false">IFERROR(IF(AW191&lt;($AM$8-$AL$8)/($AN$8-$AL$8),$AL$8+SQRT(AW191*($AN$8-$AL$8)*($AM$8-$AL$8)),$AN$8-SQRT((1-AW191)*($AN$8-$AL$8)*($AN$8-$AM$8))),$AM$8)</f>
        <v>0.941922876978389</v>
      </c>
      <c r="AO191" s="0" t="n">
        <f aca="false">IFERROR(IF(AX191&lt;($AM$9-$AL$9)/($AN$9-$AL$9),$AL$9+SQRT(AX191*($AN$9-$AL$9)*($AM$9-$AL$9)),$AN$9-SQRT((1-AX191)*($AN$9-$AL$9)*($AN$9-$AM$9))),$AM$9)</f>
        <v>1.2878821956508</v>
      </c>
      <c r="AP191" s="0" t="n">
        <f aca="false">IFERROR(IF(AY191&lt;($AM$10-$AL$10)/($AN$10-$AL$10),$AL$10+SQRT(AY191*($AN$10-$AL$10)*($AM$10-$AL$10)),$AN$10-SQRT((1-AY191)*($AN$10-$AL$10)*($AN$10-$AM$10))),$AM$10)</f>
        <v>0.639067170268353</v>
      </c>
      <c r="AQ191" s="0" t="n">
        <f aca="false">IFERROR(IF(AZ191&lt;($AM$11-$AL$11)/($AN$11-$AL$11),$AL$11+SQRT(AZ191*($AN$11-$AL$11)*($AM$11-$AL$11)),$AN$11-SQRT((1-AZ191)*($AN$11-$AL$11)*($AN$11-$AM$11))),$AM$11)</f>
        <v>0.705043095560616</v>
      </c>
      <c r="AR191" s="0" t="n">
        <f aca="false">SUMPRODUCT((B24:B31&lt;=$B$6)*(C24:C31*AM191+D24:D31*AO191*$B$8*AQ191)/(1+AL191/100)^B24:B31)+C32*AM191*AP191/(1+AL191/100)^$B$6</f>
        <v>12880754.9679933</v>
      </c>
      <c r="AS191" s="0" t="n">
        <f aca="false">SUMPRODUCT((K24:K26&lt;=$B$6)*(L24:L26*AN191+M24:M26*AO191*$B$8*AQ191)/(1+AL191/100)^K24:K26)+L27*AN191*AP191/(1+AL191/100)^$B$6</f>
        <v>14174633.7229025</v>
      </c>
      <c r="AT191" s="0" t="n">
        <f aca="false">AS191-AR191</f>
        <v>1293878.75490917</v>
      </c>
      <c r="AU191" s="0" t="n">
        <f aca="true">RAND()</f>
        <v>0.29077568378841</v>
      </c>
      <c r="AV191" s="0" t="n">
        <f aca="true">RAND()</f>
        <v>0.210377451598643</v>
      </c>
      <c r="AW191" s="0" t="n">
        <f aca="true">RAND()</f>
        <v>0.223801144553586</v>
      </c>
      <c r="AX191" s="0" t="n">
        <f aca="true">RAND()</f>
        <v>0.661925488485917</v>
      </c>
      <c r="AY191" s="0" t="n">
        <f aca="true">RAND()</f>
        <v>0.0773587113857882</v>
      </c>
      <c r="AZ191" s="0" t="n">
        <f aca="true">RAND()</f>
        <v>0.6448996919328</v>
      </c>
    </row>
    <row r="192" customFormat="false" ht="15" hidden="false" customHeight="false" outlineLevel="0" collapsed="false">
      <c r="AK192" s="0" t="n">
        <v>179</v>
      </c>
      <c r="AL192" s="0" t="n">
        <f aca="false">IFERROR(IF(AU192&lt;($AM$6-$AL$6)/($AN$6-$AL$6),$AL$6+SQRT(AU192*($AN$6-$AL$6)*($AM$6-$AL$6)),$AN$6-SQRT((1-AU192)*($AN$6-$AL$6)*($AN$6-$AM$6))),$AM$6)</f>
        <v>3.458457446293</v>
      </c>
      <c r="AM192" s="0" t="n">
        <f aca="false">IFERROR(IF(AV192&lt;($AM$7-$AL$7)/($AN$7-$AL$7),$AL$7+SQRT(AV192*($AN$7-$AL$7)*($AM$7-$AL$7)),$AN$7-SQRT((1-AV192)*($AN$7-$AL$7)*($AN$7-$AM$7))),$AM$7)</f>
        <v>1.09624248379146</v>
      </c>
      <c r="AN192" s="0" t="n">
        <f aca="false">IFERROR(IF(AW192&lt;($AM$8-$AL$8)/($AN$8-$AL$8),$AL$8+SQRT(AW192*($AN$8-$AL$8)*($AM$8-$AL$8)),$AN$8-SQRT((1-AW192)*($AN$8-$AL$8)*($AN$8-$AM$8))),$AM$8)</f>
        <v>1.16985073762778</v>
      </c>
      <c r="AO192" s="0" t="n">
        <f aca="false">IFERROR(IF(AX192&lt;($AM$9-$AL$9)/($AN$9-$AL$9),$AL$9+SQRT(AX192*($AN$9-$AL$9)*($AM$9-$AL$9)),$AN$9-SQRT((1-AX192)*($AN$9-$AL$9)*($AN$9-$AM$9))),$AM$9)</f>
        <v>1.38526889551623</v>
      </c>
      <c r="AP192" s="0" t="n">
        <f aca="false">IFERROR(IF(AY192&lt;($AM$10-$AL$10)/($AN$10-$AL$10),$AL$10+SQRT(AY192*($AN$10-$AL$10)*($AM$10-$AL$10)),$AN$10-SQRT((1-AY192)*($AN$10-$AL$10)*($AN$10-$AM$10))),$AM$10)</f>
        <v>0.720009912799815</v>
      </c>
      <c r="AQ192" s="0" t="n">
        <f aca="false">IFERROR(IF(AZ192&lt;($AM$11-$AL$11)/($AN$11-$AL$11),$AL$11+SQRT(AZ192*($AN$11-$AL$11)*($AM$11-$AL$11)),$AN$11-SQRT((1-AZ192)*($AN$11-$AL$11)*($AN$11-$AM$11))),$AM$11)</f>
        <v>0.623057077872006</v>
      </c>
      <c r="AR192" s="0" t="n">
        <f aca="false">SUMPRODUCT((B24:B31&lt;=$B$6)*(C24:C31*AM192+D24:D31*AO192*$B$8*AQ192)/(1+AL192/100)^B24:B31)+C32*AM192*AP192/(1+AL192/100)^$B$6</f>
        <v>14837438.8748747</v>
      </c>
      <c r="AS192" s="0" t="n">
        <f aca="false">SUMPRODUCT((K24:K26&lt;=$B$6)*(L24:L26*AN192+M24:M26*AO192*$B$8*AQ192)/(1+AL192/100)^K24:K26)+L27*AN192*AP192/(1+AL192/100)^$B$6</f>
        <v>17495313.6400354</v>
      </c>
      <c r="AT192" s="0" t="n">
        <f aca="false">AS192-AR192</f>
        <v>2657874.76516073</v>
      </c>
      <c r="AU192" s="0" t="n">
        <f aca="true">RAND()</f>
        <v>0.372873817014126</v>
      </c>
      <c r="AV192" s="0" t="n">
        <f aca="true">RAND()</f>
        <v>0.789854455194497</v>
      </c>
      <c r="AW192" s="0" t="n">
        <f aca="true">RAND()</f>
        <v>0.94289862881057</v>
      </c>
      <c r="AX192" s="0" t="n">
        <f aca="true">RAND()</f>
        <v>0.748070446120108</v>
      </c>
      <c r="AY192" s="0" t="n">
        <f aca="true">RAND()</f>
        <v>0.193617446920729</v>
      </c>
      <c r="AZ192" s="0" t="n">
        <f aca="true">RAND()</f>
        <v>0.425983165564079</v>
      </c>
    </row>
    <row r="193" customFormat="false" ht="15" hidden="false" customHeight="false" outlineLevel="0" collapsed="false">
      <c r="AK193" s="0" t="n">
        <v>180</v>
      </c>
      <c r="AL193" s="0" t="n">
        <f aca="false">IFERROR(IF(AU193&lt;($AM$6-$AL$6)/($AN$6-$AL$6),$AL$6+SQRT(AU193*($AN$6-$AL$6)*($AM$6-$AL$6)),$AN$6-SQRT((1-AU193)*($AN$6-$AL$6)*($AN$6-$AM$6))),$AM$6)</f>
        <v>3.05241827055945</v>
      </c>
      <c r="AM193" s="0" t="n">
        <f aca="false">IFERROR(IF(AV193&lt;($AM$7-$AL$7)/($AN$7-$AL$7),$AL$7+SQRT(AV193*($AN$7-$AL$7)*($AM$7-$AL$7)),$AN$7-SQRT((1-AV193)*($AN$7-$AL$7)*($AN$7-$AM$7))),$AM$7)</f>
        <v>1.0155295162273</v>
      </c>
      <c r="AN193" s="0" t="n">
        <f aca="false">IFERROR(IF(AW193&lt;($AM$8-$AL$8)/($AN$8-$AL$8),$AL$8+SQRT(AW193*($AN$8-$AL$8)*($AM$8-$AL$8)),$AN$8-SQRT((1-AW193)*($AN$8-$AL$8)*($AN$8-$AM$8))),$AM$8)</f>
        <v>1.02319018534465</v>
      </c>
      <c r="AO193" s="0" t="n">
        <f aca="false">IFERROR(IF(AX193&lt;($AM$9-$AL$9)/($AN$9-$AL$9),$AL$9+SQRT(AX193*($AN$9-$AL$9)*($AM$9-$AL$9)),$AN$9-SQRT((1-AX193)*($AN$9-$AL$9)*($AN$9-$AM$9))),$AM$9)</f>
        <v>1.57323096495049</v>
      </c>
      <c r="AP193" s="0" t="n">
        <f aca="false">IFERROR(IF(AY193&lt;($AM$10-$AL$10)/($AN$10-$AL$10),$AL$10+SQRT(AY193*($AN$10-$AL$10)*($AM$10-$AL$10)),$AN$10-SQRT((1-AY193)*($AN$10-$AL$10)*($AN$10-$AM$10))),$AM$10)</f>
        <v>0.993799571728685</v>
      </c>
      <c r="AQ193" s="0" t="n">
        <f aca="false">IFERROR(IF(AZ193&lt;($AM$11-$AL$11)/($AN$11-$AL$11),$AL$11+SQRT(AZ193*($AN$11-$AL$11)*($AM$11-$AL$11)),$AN$11-SQRT((1-AZ193)*($AN$11-$AL$11)*($AN$11-$AM$11))),$AM$11)</f>
        <v>0.569484817331518</v>
      </c>
      <c r="AR193" s="0" t="n">
        <f aca="false">SUMPRODUCT((B24:B31&lt;=$B$6)*(C24:C31*AM193+D24:D31*AO193*$B$8*AQ193)/(1+AL193/100)^B24:B31)+C32*AM193*AP193/(1+AL193/100)^$B$6</f>
        <v>14007725.3110478</v>
      </c>
      <c r="AS193" s="0" t="n">
        <f aca="false">SUMPRODUCT((K24:K26&lt;=$B$6)*(L24:L26*AN193+M24:M26*AO193*$B$8*AQ193)/(1+AL193/100)^K24:K26)+L27*AN193*AP193/(1+AL193/100)^$B$6</f>
        <v>14793960.9274287</v>
      </c>
      <c r="AT193" s="0" t="n">
        <f aca="false">AS193-AR193</f>
        <v>786235.616380941</v>
      </c>
      <c r="AU193" s="0" t="n">
        <f aca="true">RAND()</f>
        <v>0.220829924469359</v>
      </c>
      <c r="AV193" s="0" t="n">
        <f aca="true">RAND()</f>
        <v>0.511320819905741</v>
      </c>
      <c r="AW193" s="0" t="n">
        <f aca="true">RAND()</f>
        <v>0.542731626453372</v>
      </c>
      <c r="AX193" s="0" t="n">
        <f aca="true">RAND()</f>
        <v>0.878578793815272</v>
      </c>
      <c r="AY193" s="0" t="n">
        <f aca="true">RAND()</f>
        <v>0.975352068157731</v>
      </c>
      <c r="AZ193" s="0" t="n">
        <f aca="true">RAND()</f>
        <v>0.296416599070211</v>
      </c>
    </row>
    <row r="194" customFormat="false" ht="15" hidden="false" customHeight="false" outlineLevel="0" collapsed="false">
      <c r="AK194" s="0" t="n">
        <v>181</v>
      </c>
      <c r="AL194" s="0" t="n">
        <f aca="false">IFERROR(IF(AU194&lt;($AM$6-$AL$6)/($AN$6-$AL$6),$AL$6+SQRT(AU194*($AN$6-$AL$6)*($AM$6-$AL$6)),$AN$6-SQRT((1-AU194)*($AN$6-$AL$6)*($AN$6-$AM$6))),$AM$6)</f>
        <v>3.94384255409497</v>
      </c>
      <c r="AM194" s="0" t="n">
        <f aca="false">IFERROR(IF(AV194&lt;($AM$7-$AL$7)/($AN$7-$AL$7),$AL$7+SQRT(AV194*($AN$7-$AL$7)*($AM$7-$AL$7)),$AN$7-SQRT((1-AV194)*($AN$7-$AL$7)*($AN$7-$AM$7))),$AM$7)</f>
        <v>1.05790752343544</v>
      </c>
      <c r="AN194" s="0" t="n">
        <f aca="false">IFERROR(IF(AW194&lt;($AM$8-$AL$8)/($AN$8-$AL$8),$AL$8+SQRT(AW194*($AN$8-$AL$8)*($AM$8-$AL$8)),$AN$8-SQRT((1-AW194)*($AN$8-$AL$8)*($AN$8-$AM$8))),$AM$8)</f>
        <v>0.944598161886834</v>
      </c>
      <c r="AO194" s="0" t="n">
        <f aca="false">IFERROR(IF(AX194&lt;($AM$9-$AL$9)/($AN$9-$AL$9),$AL$9+SQRT(AX194*($AN$9-$AL$9)*($AM$9-$AL$9)),$AN$9-SQRT((1-AX194)*($AN$9-$AL$9)*($AN$9-$AM$9))),$AM$9)</f>
        <v>0.923535515312733</v>
      </c>
      <c r="AP194" s="0" t="n">
        <f aca="false">IFERROR(IF(AY194&lt;($AM$10-$AL$10)/($AN$10-$AL$10),$AL$10+SQRT(AY194*($AN$10-$AL$10)*($AM$10-$AL$10)),$AN$10-SQRT((1-AY194)*($AN$10-$AL$10)*($AN$10-$AM$10))),$AM$10)</f>
        <v>0.53862993421861</v>
      </c>
      <c r="AQ194" s="0" t="n">
        <f aca="false">IFERROR(IF(AZ194&lt;($AM$11-$AL$11)/($AN$11-$AL$11),$AL$11+SQRT(AZ194*($AN$11-$AL$11)*($AM$11-$AL$11)),$AN$11-SQRT((1-AZ194)*($AN$11-$AL$11)*($AN$11-$AM$11))),$AM$11)</f>
        <v>0.393893580082562</v>
      </c>
      <c r="AR194" s="0" t="n">
        <f aca="false">SUMPRODUCT((B24:B31&lt;=$B$6)*(C24:C31*AM194+D24:D31*AO194*$B$8*AQ194)/(1+AL194/100)^B24:B31)+C32*AM194*AP194/(1+AL194/100)^$B$6</f>
        <v>13928853.7806862</v>
      </c>
      <c r="AS194" s="0" t="n">
        <f aca="false">SUMPRODUCT((K24:K26&lt;=$B$6)*(L24:L26*AN194+M24:M26*AO194*$B$8*AQ194)/(1+AL194/100)^K24:K26)+L27*AN194*AP194/(1+AL194/100)^$B$6</f>
        <v>14390512.0238752</v>
      </c>
      <c r="AT194" s="0" t="n">
        <f aca="false">AS194-AR194</f>
        <v>461658.243189083</v>
      </c>
      <c r="AU194" s="0" t="n">
        <f aca="true">RAND()</f>
        <v>0.532995083291962</v>
      </c>
      <c r="AV194" s="0" t="n">
        <f aca="true">RAND()</f>
        <v>0.672004270642623</v>
      </c>
      <c r="AW194" s="0" t="n">
        <f aca="true">RAND()</f>
        <v>0.232318093567235</v>
      </c>
      <c r="AX194" s="0" t="n">
        <f aca="true">RAND()</f>
        <v>0.239176443641629</v>
      </c>
      <c r="AY194" s="0" t="n">
        <f aca="true">RAND()</f>
        <v>0.00596908727093643</v>
      </c>
      <c r="AZ194" s="0" t="n">
        <f aca="true">RAND()</f>
        <v>0.0359836913498798</v>
      </c>
    </row>
    <row r="195" customFormat="false" ht="15" hidden="false" customHeight="false" outlineLevel="0" collapsed="false">
      <c r="AK195" s="0" t="n">
        <v>182</v>
      </c>
      <c r="AL195" s="0" t="n">
        <f aca="false">IFERROR(IF(AU195&lt;($AM$6-$AL$6)/($AN$6-$AL$6),$AL$6+SQRT(AU195*($AN$6-$AL$6)*($AM$6-$AL$6)),$AN$6-SQRT((1-AU195)*($AN$6-$AL$6)*($AN$6-$AM$6))),$AM$6)</f>
        <v>3.02911664767347</v>
      </c>
      <c r="AM195" s="0" t="n">
        <f aca="false">IFERROR(IF(AV195&lt;($AM$7-$AL$7)/($AN$7-$AL$7),$AL$7+SQRT(AV195*($AN$7-$AL$7)*($AM$7-$AL$7)),$AN$7-SQRT((1-AV195)*($AN$7-$AL$7)*($AN$7-$AM$7))),$AM$7)</f>
        <v>1.18905522014001</v>
      </c>
      <c r="AN195" s="0" t="n">
        <f aca="false">IFERROR(IF(AW195&lt;($AM$8-$AL$8)/($AN$8-$AL$8),$AL$8+SQRT(AW195*($AN$8-$AL$8)*($AM$8-$AL$8)),$AN$8-SQRT((1-AW195)*($AN$8-$AL$8)*($AN$8-$AM$8))),$AM$8)</f>
        <v>1.06782628384129</v>
      </c>
      <c r="AO195" s="0" t="n">
        <f aca="false">IFERROR(IF(AX195&lt;($AM$9-$AL$9)/($AN$9-$AL$9),$AL$9+SQRT(AX195*($AN$9-$AL$9)*($AM$9-$AL$9)),$AN$9-SQRT((1-AX195)*($AN$9-$AL$9)*($AN$9-$AM$9))),$AM$9)</f>
        <v>1.5773816988146</v>
      </c>
      <c r="AP195" s="0" t="n">
        <f aca="false">IFERROR(IF(AY195&lt;($AM$10-$AL$10)/($AN$10-$AL$10),$AL$10+SQRT(AY195*($AN$10-$AL$10)*($AM$10-$AL$10)),$AN$10-SQRT((1-AY195)*($AN$10-$AL$10)*($AN$10-$AM$10))),$AM$10)</f>
        <v>0.903301353240219</v>
      </c>
      <c r="AQ195" s="0" t="n">
        <f aca="false">IFERROR(IF(AZ195&lt;($AM$11-$AL$11)/($AN$11-$AL$11),$AL$11+SQRT(AZ195*($AN$11-$AL$11)*($AM$11-$AL$11)),$AN$11-SQRT((1-AZ195)*($AN$11-$AL$11)*($AN$11-$AM$11))),$AM$11)</f>
        <v>0.561655275410238</v>
      </c>
      <c r="AR195" s="0" t="n">
        <f aca="false">SUMPRODUCT((B24:B31&lt;=$B$6)*(C24:C31*AM195+D24:D31*AO195*$B$8*AQ195)/(1+AL195/100)^B24:B31)+C32*AM195*AP195/(1+AL195/100)^$B$6</f>
        <v>16406317.4966423</v>
      </c>
      <c r="AS195" s="0" t="n">
        <f aca="false">SUMPRODUCT((K24:K26&lt;=$B$6)*(L24:L26*AN195+M24:M26*AO195*$B$8*AQ195)/(1+AL195/100)^K24:K26)+L27*AN195*AP195/(1+AL195/100)^$B$6</f>
        <v>15580429.0727623</v>
      </c>
      <c r="AT195" s="0" t="n">
        <f aca="false">AS195-AR195</f>
        <v>-825888.423880015</v>
      </c>
      <c r="AU195" s="0" t="n">
        <f aca="true">RAND()</f>
        <v>0.211604270110802</v>
      </c>
      <c r="AV195" s="0" t="n">
        <f aca="true">RAND()</f>
        <v>0.966984300513937</v>
      </c>
      <c r="AW195" s="0" t="n">
        <f aca="true">RAND()</f>
        <v>0.705002107919347</v>
      </c>
      <c r="AX195" s="0" t="n">
        <f aca="true">RAND()</f>
        <v>0.880929181002109</v>
      </c>
      <c r="AY195" s="0" t="n">
        <f aca="true">RAND()</f>
        <v>0.650607926101566</v>
      </c>
      <c r="AZ195" s="0" t="n">
        <f aca="true">RAND()</f>
        <v>0.279442788367377</v>
      </c>
    </row>
    <row r="196" customFormat="false" ht="15" hidden="false" customHeight="false" outlineLevel="0" collapsed="false">
      <c r="AK196" s="0" t="n">
        <v>183</v>
      </c>
      <c r="AL196" s="0" t="n">
        <f aca="false">IFERROR(IF(AU196&lt;($AM$6-$AL$6)/($AN$6-$AL$6),$AL$6+SQRT(AU196*($AN$6-$AL$6)*($AM$6-$AL$6)),$AN$6-SQRT((1-AU196)*($AN$6-$AL$6)*($AN$6-$AM$6))),$AM$6)</f>
        <v>4.65764030917335</v>
      </c>
      <c r="AM196" s="0" t="n">
        <f aca="false">IFERROR(IF(AV196&lt;($AM$7-$AL$7)/($AN$7-$AL$7),$AL$7+SQRT(AV196*($AN$7-$AL$7)*($AM$7-$AL$7)),$AN$7-SQRT((1-AV196)*($AN$7-$AL$7)*($AN$7-$AM$7))),$AM$7)</f>
        <v>0.96616040960542</v>
      </c>
      <c r="AN196" s="0" t="n">
        <f aca="false">IFERROR(IF(AW196&lt;($AM$8-$AL$8)/($AN$8-$AL$8),$AL$8+SQRT(AW196*($AN$8-$AL$8)*($AM$8-$AL$8)),$AN$8-SQRT((1-AW196)*($AN$8-$AL$8)*($AN$8-$AM$8))),$AM$8)</f>
        <v>1.13473646977115</v>
      </c>
      <c r="AO196" s="0" t="n">
        <f aca="false">IFERROR(IF(AX196&lt;($AM$9-$AL$9)/($AN$9-$AL$9),$AL$9+SQRT(AX196*($AN$9-$AL$9)*($AM$9-$AL$9)),$AN$9-SQRT((1-AX196)*($AN$9-$AL$9)*($AN$9-$AM$9))),$AM$9)</f>
        <v>1.380814059618</v>
      </c>
      <c r="AP196" s="0" t="n">
        <f aca="false">IFERROR(IF(AY196&lt;($AM$10-$AL$10)/($AN$10-$AL$10),$AL$10+SQRT(AY196*($AN$10-$AL$10)*($AM$10-$AL$10)),$AN$10-SQRT((1-AY196)*($AN$10-$AL$10)*($AN$10-$AM$10))),$AM$10)</f>
        <v>0.835928245265113</v>
      </c>
      <c r="AQ196" s="0" t="n">
        <f aca="false">IFERROR(IF(AZ196&lt;($AM$11-$AL$11)/($AN$11-$AL$11),$AL$11+SQRT(AZ196*($AN$11-$AL$11)*($AM$11-$AL$11)),$AN$11-SQRT((1-AZ196)*($AN$11-$AL$11)*($AN$11-$AM$11))),$AM$11)</f>
        <v>0.790462440318363</v>
      </c>
      <c r="AR196" s="0" t="n">
        <f aca="false">SUMPRODUCT((B24:B31&lt;=$B$6)*(C24:C31*AM196+D24:D31*AO196*$B$8*AQ196)/(1+AL196/100)^B24:B31)+C32*AM196*AP196/(1+AL196/100)^$B$6</f>
        <v>12416775.9078129</v>
      </c>
      <c r="AS196" s="0" t="n">
        <f aca="false">SUMPRODUCT((K24:K26&lt;=$B$6)*(L24:L26*AN196+M24:M26*AO196*$B$8*AQ196)/(1+AL196/100)^K24:K26)+L27*AN196*AP196/(1+AL196/100)^$B$6</f>
        <v>17048899.9064305</v>
      </c>
      <c r="AT196" s="0" t="n">
        <f aca="false">AS196-AR196</f>
        <v>4632123.99861761</v>
      </c>
      <c r="AU196" s="0" t="n">
        <f aca="true">RAND()</f>
        <v>0.725667553939524</v>
      </c>
      <c r="AV196" s="0" t="n">
        <f aca="true">RAND()</f>
        <v>0.306769796891566</v>
      </c>
      <c r="AW196" s="0" t="n">
        <f aca="true">RAND()</f>
        <v>0.881905054214958</v>
      </c>
      <c r="AX196" s="0" t="n">
        <f aca="true">RAND()</f>
        <v>0.74440584748884</v>
      </c>
      <c r="AY196" s="0" t="n">
        <f aca="true">RAND()</f>
        <v>0.451391143867591</v>
      </c>
      <c r="AZ196" s="0" t="n">
        <f aca="true">RAND()</f>
        <v>0.82079188197006</v>
      </c>
    </row>
    <row r="197" customFormat="false" ht="15" hidden="false" customHeight="false" outlineLevel="0" collapsed="false">
      <c r="AK197" s="0" t="n">
        <v>184</v>
      </c>
      <c r="AL197" s="0" t="n">
        <f aca="false">IFERROR(IF(AU197&lt;($AM$6-$AL$6)/($AN$6-$AL$6),$AL$6+SQRT(AU197*($AN$6-$AL$6)*($AM$6-$AL$6)),$AN$6-SQRT((1-AU197)*($AN$6-$AL$6)*($AN$6-$AM$6))),$AM$6)</f>
        <v>3.92568387066929</v>
      </c>
      <c r="AM197" s="0" t="n">
        <f aca="false">IFERROR(IF(AV197&lt;($AM$7-$AL$7)/($AN$7-$AL$7),$AL$7+SQRT(AV197*($AN$7-$AL$7)*($AM$7-$AL$7)),$AN$7-SQRT((1-AV197)*($AN$7-$AL$7)*($AN$7-$AM$7))),$AM$7)</f>
        <v>1.06151752353595</v>
      </c>
      <c r="AN197" s="0" t="n">
        <f aca="false">IFERROR(IF(AW197&lt;($AM$8-$AL$8)/($AN$8-$AL$8),$AL$8+SQRT(AW197*($AN$8-$AL$8)*($AM$8-$AL$8)),$AN$8-SQRT((1-AW197)*($AN$8-$AL$8)*($AN$8-$AM$8))),$AM$8)</f>
        <v>1.05341738498763</v>
      </c>
      <c r="AO197" s="0" t="n">
        <f aca="false">IFERROR(IF(AX197&lt;($AM$9-$AL$9)/($AN$9-$AL$9),$AL$9+SQRT(AX197*($AN$9-$AL$9)*($AM$9-$AL$9)),$AN$9-SQRT((1-AX197)*($AN$9-$AL$9)*($AN$9-$AM$9))),$AM$9)</f>
        <v>0.978889490217522</v>
      </c>
      <c r="AP197" s="0" t="n">
        <f aca="false">IFERROR(IF(AY197&lt;($AM$10-$AL$10)/($AN$10-$AL$10),$AL$10+SQRT(AY197*($AN$10-$AL$10)*($AM$10-$AL$10)),$AN$10-SQRT((1-AY197)*($AN$10-$AL$10)*($AN$10-$AM$10))),$AM$10)</f>
        <v>0.977564783903052</v>
      </c>
      <c r="AQ197" s="0" t="n">
        <f aca="false">IFERROR(IF(AZ197&lt;($AM$11-$AL$11)/($AN$11-$AL$11),$AL$11+SQRT(AZ197*($AN$11-$AL$11)*($AM$11-$AL$11)),$AN$11-SQRT((1-AZ197)*($AN$11-$AL$11)*($AN$11-$AM$11))),$AM$11)</f>
        <v>0.759425165545368</v>
      </c>
      <c r="AR197" s="0" t="n">
        <f aca="false">SUMPRODUCT((B24:B31&lt;=$B$6)*(C24:C31*AM197+D24:D31*AO197*$B$8*AQ197)/(1+AL197/100)^B24:B31)+C32*AM197*AP197/(1+AL197/100)^$B$6</f>
        <v>13995172.2881115</v>
      </c>
      <c r="AS197" s="0" t="n">
        <f aca="false">SUMPRODUCT((K24:K26&lt;=$B$6)*(L24:L26*AN197+M24:M26*AO197*$B$8*AQ197)/(1+AL197/100)^K24:K26)+L27*AN197*AP197/(1+AL197/100)^$B$6</f>
        <v>15502319.159213</v>
      </c>
      <c r="AT197" s="0" t="n">
        <f aca="false">AS197-AR197</f>
        <v>1507146.87110157</v>
      </c>
      <c r="AU197" s="0" t="n">
        <f aca="true">RAND()</f>
        <v>0.527429016846853</v>
      </c>
      <c r="AV197" s="0" t="n">
        <f aca="true">RAND()</f>
        <v>0.684216498364244</v>
      </c>
      <c r="AW197" s="0" t="n">
        <f aca="true">RAND()</f>
        <v>0.656491337554667</v>
      </c>
      <c r="AX197" s="0" t="n">
        <f aca="true">RAND()</f>
        <v>0.30578019178773</v>
      </c>
      <c r="AY197" s="0" t="n">
        <f aca="true">RAND()</f>
        <v>0.912272491297474</v>
      </c>
      <c r="AZ197" s="0" t="n">
        <f aca="true">RAND()</f>
        <v>0.763770404192354</v>
      </c>
    </row>
    <row r="198" customFormat="false" ht="15" hidden="false" customHeight="false" outlineLevel="0" collapsed="false">
      <c r="AK198" s="0" t="n">
        <v>185</v>
      </c>
      <c r="AL198" s="0" t="n">
        <f aca="false">IFERROR(IF(AU198&lt;($AM$6-$AL$6)/($AN$6-$AL$6),$AL$6+SQRT(AU198*($AN$6-$AL$6)*($AM$6-$AL$6)),$AN$6-SQRT((1-AU198)*($AN$6-$AL$6)*($AN$6-$AM$6))),$AM$6)</f>
        <v>5.44314404384384</v>
      </c>
      <c r="AM198" s="0" t="n">
        <f aca="false">IFERROR(IF(AV198&lt;($AM$7-$AL$7)/($AN$7-$AL$7),$AL$7+SQRT(AV198*($AN$7-$AL$7)*($AM$7-$AL$7)),$AN$7-SQRT((1-AV198)*($AN$7-$AL$7)*($AN$7-$AM$7))),$AM$7)</f>
        <v>0.877618640880525</v>
      </c>
      <c r="AN198" s="0" t="n">
        <f aca="false">IFERROR(IF(AW198&lt;($AM$8-$AL$8)/($AN$8-$AL$8),$AL$8+SQRT(AW198*($AN$8-$AL$8)*($AM$8-$AL$8)),$AN$8-SQRT((1-AW198)*($AN$8-$AL$8)*($AN$8-$AM$8))),$AM$8)</f>
        <v>1.04614056702081</v>
      </c>
      <c r="AO198" s="0" t="n">
        <f aca="false">IFERROR(IF(AX198&lt;($AM$9-$AL$9)/($AN$9-$AL$9),$AL$9+SQRT(AX198*($AN$9-$AL$9)*($AM$9-$AL$9)),$AN$9-SQRT((1-AX198)*($AN$9-$AL$9)*($AN$9-$AM$9))),$AM$9)</f>
        <v>0.732023931763412</v>
      </c>
      <c r="AP198" s="0" t="n">
        <f aca="false">IFERROR(IF(AY198&lt;($AM$10-$AL$10)/($AN$10-$AL$10),$AL$10+SQRT(AY198*($AN$10-$AL$10)*($AM$10-$AL$10)),$AN$10-SQRT((1-AY198)*($AN$10-$AL$10)*($AN$10-$AM$10))),$AM$10)</f>
        <v>0.871834666271551</v>
      </c>
      <c r="AQ198" s="0" t="n">
        <f aca="false">IFERROR(IF(AZ198&lt;($AM$11-$AL$11)/($AN$11-$AL$11),$AL$11+SQRT(AZ198*($AN$11-$AL$11)*($AM$11-$AL$11)),$AN$11-SQRT((1-AZ198)*($AN$11-$AL$11)*($AN$11-$AM$11))),$AM$11)</f>
        <v>0.760344511941059</v>
      </c>
      <c r="AR198" s="0" t="n">
        <f aca="false">SUMPRODUCT((B24:B31&lt;=$B$6)*(C24:C31*AM198+D24:D31*AO198*$B$8*AQ198)/(1+AL198/100)^B24:B31)+C32*AM198*AP198/(1+AL198/100)^$B$6</f>
        <v>10863724.6891666</v>
      </c>
      <c r="AS198" s="0" t="n">
        <f aca="false">SUMPRODUCT((K24:K26&lt;=$B$6)*(L24:L26*AN198+M24:M26*AO198*$B$8*AQ198)/(1+AL198/100)^K24:K26)+L27*AN198*AP198/(1+AL198/100)^$B$6</f>
        <v>15777751.0039307</v>
      </c>
      <c r="AT198" s="0" t="n">
        <f aca="false">AS198-AR198</f>
        <v>4914026.31476402</v>
      </c>
      <c r="AU198" s="0" t="n">
        <f aca="true">RAND()</f>
        <v>0.878809976589054</v>
      </c>
      <c r="AV198" s="0" t="n">
        <f aca="true">RAND()</f>
        <v>0.0669405934682218</v>
      </c>
      <c r="AW198" s="0" t="n">
        <f aca="true">RAND()</f>
        <v>0.630589614092472</v>
      </c>
      <c r="AX198" s="0" t="n">
        <f aca="true">RAND()</f>
        <v>0.0717801398812697</v>
      </c>
      <c r="AY198" s="0" t="n">
        <f aca="true">RAND()</f>
        <v>0.553044076165103</v>
      </c>
      <c r="AZ198" s="0" t="n">
        <f aca="true">RAND()</f>
        <v>0.765572436911145</v>
      </c>
    </row>
    <row r="199" customFormat="false" ht="15" hidden="false" customHeight="false" outlineLevel="0" collapsed="false">
      <c r="AK199" s="0" t="n">
        <v>186</v>
      </c>
      <c r="AL199" s="0" t="n">
        <f aca="false">IFERROR(IF(AU199&lt;($AM$6-$AL$6)/($AN$6-$AL$6),$AL$6+SQRT(AU199*($AN$6-$AL$6)*($AM$6-$AL$6)),$AN$6-SQRT((1-AU199)*($AN$6-$AL$6)*($AN$6-$AM$6))),$AM$6)</f>
        <v>4.37676994459495</v>
      </c>
      <c r="AM199" s="0" t="n">
        <f aca="false">IFERROR(IF(AV199&lt;($AM$7-$AL$7)/($AN$7-$AL$7),$AL$7+SQRT(AV199*($AN$7-$AL$7)*($AM$7-$AL$7)),$AN$7-SQRT((1-AV199)*($AN$7-$AL$7)*($AN$7-$AM$7))),$AM$7)</f>
        <v>1.18424583548022</v>
      </c>
      <c r="AN199" s="0" t="n">
        <f aca="false">IFERROR(IF(AW199&lt;($AM$8-$AL$8)/($AN$8-$AL$8),$AL$8+SQRT(AW199*($AN$8-$AL$8)*($AM$8-$AL$8)),$AN$8-SQRT((1-AW199)*($AN$8-$AL$8)*($AN$8-$AM$8))),$AM$8)</f>
        <v>0.971474378447871</v>
      </c>
      <c r="AO199" s="0" t="n">
        <f aca="false">IFERROR(IF(AX199&lt;($AM$9-$AL$9)/($AN$9-$AL$9),$AL$9+SQRT(AX199*($AN$9-$AL$9)*($AM$9-$AL$9)),$AN$9-SQRT((1-AX199)*($AN$9-$AL$9)*($AN$9-$AM$9))),$AM$9)</f>
        <v>0.694038336168424</v>
      </c>
      <c r="AP199" s="0" t="n">
        <f aca="false">IFERROR(IF(AY199&lt;($AM$10-$AL$10)/($AN$10-$AL$10),$AL$10+SQRT(AY199*($AN$10-$AL$10)*($AM$10-$AL$10)),$AN$10-SQRT((1-AY199)*($AN$10-$AL$10)*($AN$10-$AM$10))),$AM$10)</f>
        <v>0.906034873722887</v>
      </c>
      <c r="AQ199" s="0" t="n">
        <f aca="false">IFERROR(IF(AZ199&lt;($AM$11-$AL$11)/($AN$11-$AL$11),$AL$11+SQRT(AZ199*($AN$11-$AL$11)*($AM$11-$AL$11)),$AN$11-SQRT((1-AZ199)*($AN$11-$AL$11)*($AN$11-$AM$11))),$AM$11)</f>
        <v>0.602567386174449</v>
      </c>
      <c r="AR199" s="0" t="n">
        <f aca="false">SUMPRODUCT((B24:B31&lt;=$B$6)*(C24:C31*AM199+D24:D31*AO199*$B$8*AQ199)/(1+AL199/100)^B24:B31)+C32*AM199*AP199/(1+AL199/100)^$B$6</f>
        <v>15243325.3863358</v>
      </c>
      <c r="AS199" s="0" t="n">
        <f aca="false">SUMPRODUCT((K24:K26&lt;=$B$6)*(L24:L26*AN199+M24:M26*AO199*$B$8*AQ199)/(1+AL199/100)^K24:K26)+L27*AN199*AP199/(1+AL199/100)^$B$6</f>
        <v>14455964.4572773</v>
      </c>
      <c r="AT199" s="0" t="n">
        <f aca="false">AS199-AR199</f>
        <v>-787360.929058515</v>
      </c>
      <c r="AU199" s="0" t="n">
        <f aca="true">RAND()</f>
        <v>0.655933203820981</v>
      </c>
      <c r="AV199" s="0" t="n">
        <f aca="true">RAND()</f>
        <v>0.961567909762722</v>
      </c>
      <c r="AW199" s="0" t="n">
        <f aca="true">RAND()</f>
        <v>0.32670513848982</v>
      </c>
      <c r="AX199" s="0" t="n">
        <f aca="true">RAND()</f>
        <v>0.0502011678706803</v>
      </c>
      <c r="AY199" s="0" t="n">
        <f aca="true">RAND()</f>
        <v>0.659457274716642</v>
      </c>
      <c r="AZ199" s="0" t="n">
        <f aca="true">RAND()</f>
        <v>0.373661319087502</v>
      </c>
    </row>
    <row r="200" customFormat="false" ht="15" hidden="false" customHeight="false" outlineLevel="0" collapsed="false">
      <c r="AK200" s="0" t="n">
        <v>187</v>
      </c>
      <c r="AL200" s="0" t="n">
        <f aca="false">IFERROR(IF(AU200&lt;($AM$6-$AL$6)/($AN$6-$AL$6),$AL$6+SQRT(AU200*($AN$6-$AL$6)*($AM$6-$AL$6)),$AN$6-SQRT((1-AU200)*($AN$6-$AL$6)*($AN$6-$AM$6))),$AM$6)</f>
        <v>3.25936844141136</v>
      </c>
      <c r="AM200" s="0" t="n">
        <f aca="false">IFERROR(IF(AV200&lt;($AM$7-$AL$7)/($AN$7-$AL$7),$AL$7+SQRT(AV200*($AN$7-$AL$7)*($AM$7-$AL$7)),$AN$7-SQRT((1-AV200)*($AN$7-$AL$7)*($AN$7-$AM$7))),$AM$7)</f>
        <v>0.828766386584025</v>
      </c>
      <c r="AN200" s="0" t="n">
        <f aca="false">IFERROR(IF(AW200&lt;($AM$8-$AL$8)/($AN$8-$AL$8),$AL$8+SQRT(AW200*($AN$8-$AL$8)*($AM$8-$AL$8)),$AN$8-SQRT((1-AW200)*($AN$8-$AL$8)*($AN$8-$AM$8))),$AM$8)</f>
        <v>1.12591004675607</v>
      </c>
      <c r="AO200" s="0" t="n">
        <f aca="false">IFERROR(IF(AX200&lt;($AM$9-$AL$9)/($AN$9-$AL$9),$AL$9+SQRT(AX200*($AN$9-$AL$9)*($AM$9-$AL$9)),$AN$9-SQRT((1-AX200)*($AN$9-$AL$9)*($AN$9-$AM$9))),$AM$9)</f>
        <v>1.53918428710688</v>
      </c>
      <c r="AP200" s="0" t="n">
        <f aca="false">IFERROR(IF(AY200&lt;($AM$10-$AL$10)/($AN$10-$AL$10),$AL$10+SQRT(AY200*($AN$10-$AL$10)*($AM$10-$AL$10)),$AN$10-SQRT((1-AY200)*($AN$10-$AL$10)*($AN$10-$AM$10))),$AM$10)</f>
        <v>0.585828511363625</v>
      </c>
      <c r="AQ200" s="0" t="n">
        <f aca="false">IFERROR(IF(AZ200&lt;($AM$11-$AL$11)/($AN$11-$AL$11),$AL$11+SQRT(AZ200*($AN$11-$AL$11)*($AM$11-$AL$11)),$AN$11-SQRT((1-AZ200)*($AN$11-$AL$11)*($AN$11-$AM$11))),$AM$11)</f>
        <v>0.363181001010701</v>
      </c>
      <c r="AR200" s="0" t="n">
        <f aca="false">SUMPRODUCT((B24:B31&lt;=$B$6)*(C24:C31*AM200+D24:D31*AO200*$B$8*AQ200)/(1+AL200/100)^B24:B31)+C32*AM200*AP200/(1+AL200/100)^$B$6</f>
        <v>11329910.3044588</v>
      </c>
      <c r="AS200" s="0" t="n">
        <f aca="false">SUMPRODUCT((K24:K26&lt;=$B$6)*(L24:L26*AN200+M24:M26*AO200*$B$8*AQ200)/(1+AL200/100)^K24:K26)+L27*AN200*AP200/(1+AL200/100)^$B$6</f>
        <v>17003252.1874509</v>
      </c>
      <c r="AT200" s="0" t="n">
        <f aca="false">AS200-AR200</f>
        <v>5673341.88299218</v>
      </c>
      <c r="AU200" s="0" t="n">
        <f aca="true">RAND()</f>
        <v>0.300383777144537</v>
      </c>
      <c r="AV200" s="0" t="n">
        <f aca="true">RAND()</f>
        <v>0.00919449996779505</v>
      </c>
      <c r="AW200" s="0" t="n">
        <f aca="true">RAND()</f>
        <v>0.863126075590398</v>
      </c>
      <c r="AX200" s="0" t="n">
        <f aca="true">RAND()</f>
        <v>0.858432585833871</v>
      </c>
      <c r="AY200" s="0" t="n">
        <f aca="true">RAND()</f>
        <v>0.0294661334515834</v>
      </c>
      <c r="AZ200" s="0" t="n">
        <f aca="true">RAND()</f>
        <v>0.0162932199539356</v>
      </c>
    </row>
    <row r="201" customFormat="false" ht="15" hidden="false" customHeight="false" outlineLevel="0" collapsed="false">
      <c r="AK201" s="0" t="n">
        <v>188</v>
      </c>
      <c r="AL201" s="0" t="n">
        <f aca="false">IFERROR(IF(AU201&lt;($AM$6-$AL$6)/($AN$6-$AL$6),$AL$6+SQRT(AU201*($AN$6-$AL$6)*($AM$6-$AL$6)),$AN$6-SQRT((1-AU201)*($AN$6-$AL$6)*($AN$6-$AM$6))),$AM$6)</f>
        <v>2.60054478156099</v>
      </c>
      <c r="AM201" s="0" t="n">
        <f aca="false">IFERROR(IF(AV201&lt;($AM$7-$AL$7)/($AN$7-$AL$7),$AL$7+SQRT(AV201*($AN$7-$AL$7)*($AM$7-$AL$7)),$AN$7-SQRT((1-AV201)*($AN$7-$AL$7)*($AN$7-$AM$7))),$AM$7)</f>
        <v>1.04262671889471</v>
      </c>
      <c r="AN201" s="0" t="n">
        <f aca="false">IFERROR(IF(AW201&lt;($AM$8-$AL$8)/($AN$8-$AL$8),$AL$8+SQRT(AW201*($AN$8-$AL$8)*($AM$8-$AL$8)),$AN$8-SQRT((1-AW201)*($AN$8-$AL$8)*($AN$8-$AM$8))),$AM$8)</f>
        <v>1.09071946513282</v>
      </c>
      <c r="AO201" s="0" t="n">
        <f aca="false">IFERROR(IF(AX201&lt;($AM$9-$AL$9)/($AN$9-$AL$9),$AL$9+SQRT(AX201*($AN$9-$AL$9)*($AM$9-$AL$9)),$AN$9-SQRT((1-AX201)*($AN$9-$AL$9)*($AN$9-$AM$9))),$AM$9)</f>
        <v>1.38458512826407</v>
      </c>
      <c r="AP201" s="0" t="n">
        <f aca="false">IFERROR(IF(AY201&lt;($AM$10-$AL$10)/($AN$10-$AL$10),$AL$10+SQRT(AY201*($AN$10-$AL$10)*($AM$10-$AL$10)),$AN$10-SQRT((1-AY201)*($AN$10-$AL$10)*($AN$10-$AM$10))),$AM$10)</f>
        <v>0.721429120565514</v>
      </c>
      <c r="AQ201" s="0" t="n">
        <f aca="false">IFERROR(IF(AZ201&lt;($AM$11-$AL$11)/($AN$11-$AL$11),$AL$11+SQRT(AZ201*($AN$11-$AL$11)*($AM$11-$AL$11)),$AN$11-SQRT((1-AZ201)*($AN$11-$AL$11)*($AN$11-$AM$11))),$AM$11)</f>
        <v>0.562880823570283</v>
      </c>
      <c r="AR201" s="0" t="n">
        <f aca="false">SUMPRODUCT((B24:B31&lt;=$B$6)*(C24:C31*AM201+D24:D31*AO201*$B$8*AQ201)/(1+AL201/100)^B24:B31)+C32*AM201*AP201/(1+AL201/100)^$B$6</f>
        <v>14758668.1090927</v>
      </c>
      <c r="AS201" s="0" t="n">
        <f aca="false">SUMPRODUCT((K24:K26&lt;=$B$6)*(L24:L26*AN201+M24:M26*AO201*$B$8*AQ201)/(1+AL201/100)^K24:K26)+L27*AN201*AP201/(1+AL201/100)^$B$6</f>
        <v>16116258.2346629</v>
      </c>
      <c r="AT201" s="0" t="n">
        <f aca="false">AS201-AR201</f>
        <v>1357590.12557012</v>
      </c>
      <c r="AU201" s="0" t="n">
        <f aca="true">RAND()</f>
        <v>0.0721308069320279</v>
      </c>
      <c r="AV201" s="0" t="n">
        <f aca="true">RAND()</f>
        <v>0.617745086965552</v>
      </c>
      <c r="AW201" s="0" t="n">
        <f aca="true">RAND()</f>
        <v>0.77448632188823</v>
      </c>
      <c r="AX201" s="0" t="n">
        <f aca="true">RAND()</f>
        <v>0.747509690430835</v>
      </c>
      <c r="AY201" s="0" t="n">
        <f aca="true">RAND()</f>
        <v>0.196123421737668</v>
      </c>
      <c r="AZ201" s="0" t="n">
        <f aca="true">RAND()</f>
        <v>0.282066642453021</v>
      </c>
    </row>
    <row r="202" customFormat="false" ht="15" hidden="false" customHeight="false" outlineLevel="0" collapsed="false">
      <c r="AK202" s="0" t="n">
        <v>189</v>
      </c>
      <c r="AL202" s="0" t="n">
        <f aca="false">IFERROR(IF(AU202&lt;($AM$6-$AL$6)/($AN$6-$AL$6),$AL$6+SQRT(AU202*($AN$6-$AL$6)*($AM$6-$AL$6)),$AN$6-SQRT((1-AU202)*($AN$6-$AL$6)*($AN$6-$AM$6))),$AM$6)</f>
        <v>2.74546109748125</v>
      </c>
      <c r="AM202" s="0" t="n">
        <f aca="false">IFERROR(IF(AV202&lt;($AM$7-$AL$7)/($AN$7-$AL$7),$AL$7+SQRT(AV202*($AN$7-$AL$7)*($AM$7-$AL$7)),$AN$7-SQRT((1-AV202)*($AN$7-$AL$7)*($AN$7-$AM$7))),$AM$7)</f>
        <v>0.988759934760883</v>
      </c>
      <c r="AN202" s="0" t="n">
        <f aca="false">IFERROR(IF(AW202&lt;($AM$8-$AL$8)/($AN$8-$AL$8),$AL$8+SQRT(AW202*($AN$8-$AL$8)*($AM$8-$AL$8)),$AN$8-SQRT((1-AW202)*($AN$8-$AL$8)*($AN$8-$AM$8))),$AM$8)</f>
        <v>1.06729361108069</v>
      </c>
      <c r="AO202" s="0" t="n">
        <f aca="false">IFERROR(IF(AX202&lt;($AM$9-$AL$9)/($AN$9-$AL$9),$AL$9+SQRT(AX202*($AN$9-$AL$9)*($AM$9-$AL$9)),$AN$9-SQRT((1-AX202)*($AN$9-$AL$9)*($AN$9-$AM$9))),$AM$9)</f>
        <v>0.904027086267219</v>
      </c>
      <c r="AP202" s="0" t="n">
        <f aca="false">IFERROR(IF(AY202&lt;($AM$10-$AL$10)/($AN$10-$AL$10),$AL$10+SQRT(AY202*($AN$10-$AL$10)*($AM$10-$AL$10)),$AN$10-SQRT((1-AY202)*($AN$10-$AL$10)*($AN$10-$AM$10))),$AM$10)</f>
        <v>0.802739647247814</v>
      </c>
      <c r="AQ202" s="0" t="n">
        <f aca="false">IFERROR(IF(AZ202&lt;($AM$11-$AL$11)/($AN$11-$AL$11),$AL$11+SQRT(AZ202*($AN$11-$AL$11)*($AM$11-$AL$11)),$AN$11-SQRT((1-AZ202)*($AN$11-$AL$11)*($AN$11-$AM$11))),$AM$11)</f>
        <v>0.614489013466595</v>
      </c>
      <c r="AR202" s="0" t="n">
        <f aca="false">SUMPRODUCT((B24:B31&lt;=$B$6)*(C24:C31*AM202+D24:D31*AO202*$B$8*AQ202)/(1+AL202/100)^B24:B31)+C32*AM202*AP202/(1+AL202/100)^$B$6</f>
        <v>13830795.4338501</v>
      </c>
      <c r="AS202" s="0" t="n">
        <f aca="false">SUMPRODUCT((K24:K26&lt;=$B$6)*(L24:L26*AN202+M24:M26*AO202*$B$8*AQ202)/(1+AL202/100)^K24:K26)+L27*AN202*AP202/(1+AL202/100)^$B$6</f>
        <v>15642517.7626165</v>
      </c>
      <c r="AT202" s="0" t="n">
        <f aca="false">AS202-AR202</f>
        <v>1811722.32876636</v>
      </c>
      <c r="AU202" s="0" t="n">
        <f aca="true">RAND()</f>
        <v>0.11114244957159</v>
      </c>
      <c r="AV202" s="0" t="n">
        <f aca="true">RAND()</f>
        <v>0.395892366343696</v>
      </c>
      <c r="AW202" s="0" t="n">
        <f aca="true">RAND()</f>
        <v>0.703274448427252</v>
      </c>
      <c r="AX202" s="0" t="n">
        <f aca="true">RAND()</f>
        <v>0.217650515250105</v>
      </c>
      <c r="AY202" s="0" t="n">
        <f aca="true">RAND()</f>
        <v>0.366605176062923</v>
      </c>
      <c r="AZ202" s="0" t="n">
        <f aca="true">RAND()</f>
        <v>0.403687100372213</v>
      </c>
    </row>
    <row r="203" customFormat="false" ht="15" hidden="false" customHeight="false" outlineLevel="0" collapsed="false">
      <c r="AK203" s="0" t="n">
        <v>190</v>
      </c>
      <c r="AL203" s="0" t="n">
        <f aca="false">IFERROR(IF(AU203&lt;($AM$6-$AL$6)/($AN$6-$AL$6),$AL$6+SQRT(AU203*($AN$6-$AL$6)*($AM$6-$AL$6)),$AN$6-SQRT((1-AU203)*($AN$6-$AL$6)*($AN$6-$AM$6))),$AM$6)</f>
        <v>2.74948704335296</v>
      </c>
      <c r="AM203" s="0" t="n">
        <f aca="false">IFERROR(IF(AV203&lt;($AM$7-$AL$7)/($AN$7-$AL$7),$AL$7+SQRT(AV203*($AN$7-$AL$7)*($AM$7-$AL$7)),$AN$7-SQRT((1-AV203)*($AN$7-$AL$7)*($AN$7-$AM$7))),$AM$7)</f>
        <v>0.934661290366723</v>
      </c>
      <c r="AN203" s="0" t="n">
        <f aca="false">IFERROR(IF(AW203&lt;($AM$8-$AL$8)/($AN$8-$AL$8),$AL$8+SQRT(AW203*($AN$8-$AL$8)*($AM$8-$AL$8)),$AN$8-SQRT((1-AW203)*($AN$8-$AL$8)*($AN$8-$AM$8))),$AM$8)</f>
        <v>1.03183967199184</v>
      </c>
      <c r="AO203" s="0" t="n">
        <f aca="false">IFERROR(IF(AX203&lt;($AM$9-$AL$9)/($AN$9-$AL$9),$AL$9+SQRT(AX203*($AN$9-$AL$9)*($AM$9-$AL$9)),$AN$9-SQRT((1-AX203)*($AN$9-$AL$9)*($AN$9-$AM$9))),$AM$9)</f>
        <v>1.56911301115807</v>
      </c>
      <c r="AP203" s="0" t="n">
        <f aca="false">IFERROR(IF(AY203&lt;($AM$10-$AL$10)/($AN$10-$AL$10),$AL$10+SQRT(AY203*($AN$10-$AL$10)*($AM$10-$AL$10)),$AN$10-SQRT((1-AY203)*($AN$10-$AL$10)*($AN$10-$AM$10))),$AM$10)</f>
        <v>0.982804904311786</v>
      </c>
      <c r="AQ203" s="0" t="n">
        <f aca="false">IFERROR(IF(AZ203&lt;($AM$11-$AL$11)/($AN$11-$AL$11),$AL$11+SQRT(AZ203*($AN$11-$AL$11)*($AM$11-$AL$11)),$AN$11-SQRT((1-AZ203)*($AN$11-$AL$11)*($AN$11-$AM$11))),$AM$11)</f>
        <v>0.703243765377082</v>
      </c>
      <c r="AR203" s="0" t="n">
        <f aca="false">SUMPRODUCT((B24:B31&lt;=$B$6)*(C24:C31*AM203+D24:D31*AO203*$B$8*AQ203)/(1+AL203/100)^B24:B31)+C32*AM203*AP203/(1+AL203/100)^$B$6</f>
        <v>13162248.8503461</v>
      </c>
      <c r="AS203" s="0" t="n">
        <f aca="false">SUMPRODUCT((K24:K26&lt;=$B$6)*(L24:L26*AN203+M24:M26*AO203*$B$8*AQ203)/(1+AL203/100)^K24:K26)+L27*AN203*AP203/(1+AL203/100)^$B$6</f>
        <v>14845864.3067156</v>
      </c>
      <c r="AT203" s="0" t="n">
        <f aca="false">AS203-AR203</f>
        <v>1683615.4563695</v>
      </c>
      <c r="AU203" s="0" t="n">
        <f aca="true">RAND()</f>
        <v>0.112346165630793</v>
      </c>
      <c r="AV203" s="0" t="n">
        <f aca="true">RAND()</f>
        <v>0.201485145813677</v>
      </c>
      <c r="AW203" s="0" t="n">
        <f aca="true">RAND()</f>
        <v>0.576942855852189</v>
      </c>
      <c r="AX203" s="0" t="n">
        <f aca="true">RAND()</f>
        <v>0.876224268564489</v>
      </c>
      <c r="AY203" s="0" t="n">
        <f aca="true">RAND()</f>
        <v>0.932402302510051</v>
      </c>
      <c r="AZ203" s="0" t="n">
        <f aca="true">RAND()</f>
        <v>0.640554029438479</v>
      </c>
    </row>
    <row r="204" customFormat="false" ht="15" hidden="false" customHeight="false" outlineLevel="0" collapsed="false">
      <c r="AK204" s="0" t="n">
        <v>191</v>
      </c>
      <c r="AL204" s="0" t="n">
        <f aca="false">IFERROR(IF(AU204&lt;($AM$6-$AL$6)/($AN$6-$AL$6),$AL$6+SQRT(AU204*($AN$6-$AL$6)*($AM$6-$AL$6)),$AN$6-SQRT((1-AU204)*($AN$6-$AL$6)*($AN$6-$AM$6))),$AM$6)</f>
        <v>5.51372439061383</v>
      </c>
      <c r="AM204" s="0" t="n">
        <f aca="false">IFERROR(IF(AV204&lt;($AM$7-$AL$7)/($AN$7-$AL$7),$AL$7+SQRT(AV204*($AN$7-$AL$7)*($AM$7-$AL$7)),$AN$7-SQRT((1-AV204)*($AN$7-$AL$7)*($AN$7-$AM$7))),$AM$7)</f>
        <v>1.11945578217767</v>
      </c>
      <c r="AN204" s="0" t="n">
        <f aca="false">IFERROR(IF(AW204&lt;($AM$8-$AL$8)/($AN$8-$AL$8),$AL$8+SQRT(AW204*($AN$8-$AL$8)*($AM$8-$AL$8)),$AN$8-SQRT((1-AW204)*($AN$8-$AL$8)*($AN$8-$AM$8))),$AM$8)</f>
        <v>0.906484672027841</v>
      </c>
      <c r="AO204" s="0" t="n">
        <f aca="false">IFERROR(IF(AX204&lt;($AM$9-$AL$9)/($AN$9-$AL$9),$AL$9+SQRT(AX204*($AN$9-$AL$9)*($AM$9-$AL$9)),$AN$9-SQRT((1-AX204)*($AN$9-$AL$9)*($AN$9-$AM$9))),$AM$9)</f>
        <v>1.69395392389801</v>
      </c>
      <c r="AP204" s="0" t="n">
        <f aca="false">IFERROR(IF(AY204&lt;($AM$10-$AL$10)/($AN$10-$AL$10),$AL$10+SQRT(AY204*($AN$10-$AL$10)*($AM$10-$AL$10)),$AN$10-SQRT((1-AY204)*($AN$10-$AL$10)*($AN$10-$AM$10))),$AM$10)</f>
        <v>0.82965029668898</v>
      </c>
      <c r="AQ204" s="0" t="n">
        <f aca="false">IFERROR(IF(AZ204&lt;($AM$11-$AL$11)/($AN$11-$AL$11),$AL$11+SQRT(AZ204*($AN$11-$AL$11)*($AM$11-$AL$11)),$AN$11-SQRT((1-AZ204)*($AN$11-$AL$11)*($AN$11-$AM$11))),$AM$11)</f>
        <v>0.70588834067965</v>
      </c>
      <c r="AR204" s="0" t="n">
        <f aca="false">SUMPRODUCT((B24:B31&lt;=$B$6)*(C24:C31*AM204+D24:D31*AO204*$B$8*AQ204)/(1+AL204/100)^B24:B31)+C32*AM204*AP204/(1+AL204/100)^$B$6</f>
        <v>13894017.7450312</v>
      </c>
      <c r="AS204" s="0" t="n">
        <f aca="false">SUMPRODUCT((K24:K26&lt;=$B$6)*(L24:L26*AN204+M24:M26*AO204*$B$8*AQ204)/(1+AL204/100)^K24:K26)+L27*AN204*AP204/(1+AL204/100)^$B$6</f>
        <v>13735765.9109955</v>
      </c>
      <c r="AT204" s="0" t="n">
        <f aca="false">AS204-AR204</f>
        <v>-158251.834035676</v>
      </c>
      <c r="AU204" s="0" t="n">
        <f aca="true">RAND()</f>
        <v>0.889549240647189</v>
      </c>
      <c r="AV204" s="0" t="n">
        <f aca="true">RAND()</f>
        <v>0.848517397272492</v>
      </c>
      <c r="AW204" s="0" t="n">
        <f aca="true">RAND()</f>
        <v>0.125988726409743</v>
      </c>
      <c r="AX204" s="0" t="n">
        <f aca="true">RAND()</f>
        <v>0.937557199535049</v>
      </c>
      <c r="AY204" s="0" t="n">
        <f aca="true">RAND()</f>
        <v>0.43467727242853</v>
      </c>
      <c r="AZ204" s="0" t="n">
        <f aca="true">RAND()</f>
        <v>0.646931966742165</v>
      </c>
    </row>
    <row r="205" customFormat="false" ht="15" hidden="false" customHeight="false" outlineLevel="0" collapsed="false">
      <c r="AK205" s="0" t="n">
        <v>192</v>
      </c>
      <c r="AL205" s="0" t="n">
        <f aca="false">IFERROR(IF(AU205&lt;($AM$6-$AL$6)/($AN$6-$AL$6),$AL$6+SQRT(AU205*($AN$6-$AL$6)*($AM$6-$AL$6)),$AN$6-SQRT((1-AU205)*($AN$6-$AL$6)*($AN$6-$AM$6))),$AM$6)</f>
        <v>5.46492668858343</v>
      </c>
      <c r="AM205" s="0" t="n">
        <f aca="false">IFERROR(IF(AV205&lt;($AM$7-$AL$7)/($AN$7-$AL$7),$AL$7+SQRT(AV205*($AN$7-$AL$7)*($AM$7-$AL$7)),$AN$7-SQRT((1-AV205)*($AN$7-$AL$7)*($AN$7-$AM$7))),$AM$7)</f>
        <v>1.12761791619663</v>
      </c>
      <c r="AN205" s="0" t="n">
        <f aca="false">IFERROR(IF(AW205&lt;($AM$8-$AL$8)/($AN$8-$AL$8),$AL$8+SQRT(AW205*($AN$8-$AL$8)*($AM$8-$AL$8)),$AN$8-SQRT((1-AW205)*($AN$8-$AL$8)*($AN$8-$AM$8))),$AM$8)</f>
        <v>0.869041356874306</v>
      </c>
      <c r="AO205" s="0" t="n">
        <f aca="false">IFERROR(IF(AX205&lt;($AM$9-$AL$9)/($AN$9-$AL$9),$AL$9+SQRT(AX205*($AN$9-$AL$9)*($AM$9-$AL$9)),$AN$9-SQRT((1-AX205)*($AN$9-$AL$9)*($AN$9-$AM$9))),$AM$9)</f>
        <v>0.978308419377487</v>
      </c>
      <c r="AP205" s="0" t="n">
        <f aca="false">IFERROR(IF(AY205&lt;($AM$10-$AL$10)/($AN$10-$AL$10),$AL$10+SQRT(AY205*($AN$10-$AL$10)*($AM$10-$AL$10)),$AN$10-SQRT((1-AY205)*($AN$10-$AL$10)*($AN$10-$AM$10))),$AM$10)</f>
        <v>0.743722007241614</v>
      </c>
      <c r="AQ205" s="0" t="n">
        <f aca="false">IFERROR(IF(AZ205&lt;($AM$11-$AL$11)/($AN$11-$AL$11),$AL$11+SQRT(AZ205*($AN$11-$AL$11)*($AM$11-$AL$11)),$AN$11-SQRT((1-AZ205)*($AN$11-$AL$11)*($AN$11-$AM$11))),$AM$11)</f>
        <v>0.459689169826326</v>
      </c>
      <c r="AR205" s="0" t="n">
        <f aca="false">SUMPRODUCT((B24:B31&lt;=$B$6)*(C24:C31*AM205+D24:D31*AO205*$B$8*AQ205)/(1+AL205/100)^B24:B31)+C32*AM205*AP205/(1+AL205/100)^$B$6</f>
        <v>13920986.1010204</v>
      </c>
      <c r="AS205" s="0" t="n">
        <f aca="false">SUMPRODUCT((K24:K26&lt;=$B$6)*(L24:L26*AN205+M24:M26*AO205*$B$8*AQ205)/(1+AL205/100)^K24:K26)+L27*AN205*AP205/(1+AL205/100)^$B$6</f>
        <v>13195769.5913487</v>
      </c>
      <c r="AT205" s="0" t="n">
        <f aca="false">AS205-AR205</f>
        <v>-725216.509671705</v>
      </c>
      <c r="AU205" s="0" t="n">
        <f aca="true">RAND()</f>
        <v>0.882177496428829</v>
      </c>
      <c r="AV205" s="0" t="n">
        <f aca="true">RAND()</f>
        <v>0.866867782790626</v>
      </c>
      <c r="AW205" s="0" t="n">
        <f aca="true">RAND()</f>
        <v>0.0529634328782806</v>
      </c>
      <c r="AX205" s="0" t="n">
        <f aca="true">RAND()</f>
        <v>0.305038592063186</v>
      </c>
      <c r="AY205" s="0" t="n">
        <f aca="true">RAND()</f>
        <v>0.237601667255525</v>
      </c>
      <c r="AZ205" s="0" t="n">
        <f aca="true">RAND()</f>
        <v>0.10408420799927</v>
      </c>
    </row>
    <row r="206" customFormat="false" ht="15" hidden="false" customHeight="false" outlineLevel="0" collapsed="false">
      <c r="AK206" s="0" t="n">
        <v>193</v>
      </c>
      <c r="AL206" s="0" t="n">
        <f aca="false">IFERROR(IF(AU206&lt;($AM$6-$AL$6)/($AN$6-$AL$6),$AL$6+SQRT(AU206*($AN$6-$AL$6)*($AM$6-$AL$6)),$AN$6-SQRT((1-AU206)*($AN$6-$AL$6)*($AN$6-$AM$6))),$AM$6)</f>
        <v>5.44715170085519</v>
      </c>
      <c r="AM206" s="0" t="n">
        <f aca="false">IFERROR(IF(AV206&lt;($AM$7-$AL$7)/($AN$7-$AL$7),$AL$7+SQRT(AV206*($AN$7-$AL$7)*($AM$7-$AL$7)),$AN$7-SQRT((1-AV206)*($AN$7-$AL$7)*($AN$7-$AM$7))),$AM$7)</f>
        <v>0.979395046358339</v>
      </c>
      <c r="AN206" s="0" t="n">
        <f aca="false">IFERROR(IF(AW206&lt;($AM$8-$AL$8)/($AN$8-$AL$8),$AL$8+SQRT(AW206*($AN$8-$AL$8)*($AM$8-$AL$8)),$AN$8-SQRT((1-AW206)*($AN$8-$AL$8)*($AN$8-$AM$8))),$AM$8)</f>
        <v>0.956194429394186</v>
      </c>
      <c r="AO206" s="0" t="n">
        <f aca="false">IFERROR(IF(AX206&lt;($AM$9-$AL$9)/($AN$9-$AL$9),$AL$9+SQRT(AX206*($AN$9-$AL$9)*($AM$9-$AL$9)),$AN$9-SQRT((1-AX206)*($AN$9-$AL$9)*($AN$9-$AM$9))),$AM$9)</f>
        <v>1.30604543554376</v>
      </c>
      <c r="AP206" s="0" t="n">
        <f aca="false">IFERROR(IF(AY206&lt;($AM$10-$AL$10)/($AN$10-$AL$10),$AL$10+SQRT(AY206*($AN$10-$AL$10)*($AM$10-$AL$10)),$AN$10-SQRT((1-AY206)*($AN$10-$AL$10)*($AN$10-$AM$10))),$AM$10)</f>
        <v>0.989649555919162</v>
      </c>
      <c r="AQ206" s="0" t="n">
        <f aca="false">IFERROR(IF(AZ206&lt;($AM$11-$AL$11)/($AN$11-$AL$11),$AL$11+SQRT(AZ206*($AN$11-$AL$11)*($AM$11-$AL$11)),$AN$11-SQRT((1-AZ206)*($AN$11-$AL$11)*($AN$11-$AM$11))),$AM$11)</f>
        <v>0.943593896911086</v>
      </c>
      <c r="AR206" s="0" t="n">
        <f aca="false">SUMPRODUCT((B24:B31&lt;=$B$6)*(C24:C31*AM206+D24:D31*AO206*$B$8*AQ206)/(1+AL206/100)^B24:B31)+C32*AM206*AP206/(1+AL206/100)^$B$6</f>
        <v>12199915.4693749</v>
      </c>
      <c r="AS206" s="0" t="n">
        <f aca="false">SUMPRODUCT((K24:K26&lt;=$B$6)*(L24:L26*AN206+M24:M26*AO206*$B$8*AQ206)/(1+AL206/100)^K24:K26)+L27*AN206*AP206/(1+AL206/100)^$B$6</f>
        <v>14360711.5278829</v>
      </c>
      <c r="AT206" s="0" t="n">
        <f aca="false">AS206-AR206</f>
        <v>2160796.05850806</v>
      </c>
      <c r="AU206" s="0" t="n">
        <f aca="true">RAND()</f>
        <v>0.879433107992154</v>
      </c>
      <c r="AV206" s="0" t="n">
        <f aca="true">RAND()</f>
        <v>0.35758425175456</v>
      </c>
      <c r="AW206" s="0" t="n">
        <f aca="true">RAND()</f>
        <v>0.271074441930836</v>
      </c>
      <c r="AX206" s="0" t="n">
        <f aca="true">RAND()</f>
        <v>0.678951374980237</v>
      </c>
      <c r="AY206" s="0" t="n">
        <f aca="true">RAND()</f>
        <v>0.959026750447329</v>
      </c>
      <c r="AZ206" s="0" t="n">
        <f aca="true">RAND()</f>
        <v>0.98701367973193</v>
      </c>
    </row>
    <row r="207" customFormat="false" ht="15" hidden="false" customHeight="false" outlineLevel="0" collapsed="false">
      <c r="AK207" s="0" t="n">
        <v>194</v>
      </c>
      <c r="AL207" s="0" t="n">
        <f aca="false">IFERROR(IF(AU207&lt;($AM$6-$AL$6)/($AN$6-$AL$6),$AL$6+SQRT(AU207*($AN$6-$AL$6)*($AM$6-$AL$6)),$AN$6-SQRT((1-AU207)*($AN$6-$AL$6)*($AN$6-$AM$6))),$AM$6)</f>
        <v>4.22676952212264</v>
      </c>
      <c r="AM207" s="0" t="n">
        <f aca="false">IFERROR(IF(AV207&lt;($AM$7-$AL$7)/($AN$7-$AL$7),$AL$7+SQRT(AV207*($AN$7-$AL$7)*($AM$7-$AL$7)),$AN$7-SQRT((1-AV207)*($AN$7-$AL$7)*($AN$7-$AM$7))),$AM$7)</f>
        <v>1.06335022727725</v>
      </c>
      <c r="AN207" s="0" t="n">
        <f aca="false">IFERROR(IF(AW207&lt;($AM$8-$AL$8)/($AN$8-$AL$8),$AL$8+SQRT(AW207*($AN$8-$AL$8)*($AM$8-$AL$8)),$AN$8-SQRT((1-AW207)*($AN$8-$AL$8)*($AN$8-$AM$8))),$AM$8)</f>
        <v>1.13434586704151</v>
      </c>
      <c r="AO207" s="0" t="n">
        <f aca="false">IFERROR(IF(AX207&lt;($AM$9-$AL$9)/($AN$9-$AL$9),$AL$9+SQRT(AX207*($AN$9-$AL$9)*($AM$9-$AL$9)),$AN$9-SQRT((1-AX207)*($AN$9-$AL$9)*($AN$9-$AM$9))),$AM$9)</f>
        <v>0.780778385546519</v>
      </c>
      <c r="AP207" s="0" t="n">
        <f aca="false">IFERROR(IF(AY207&lt;($AM$10-$AL$10)/($AN$10-$AL$10),$AL$10+SQRT(AY207*($AN$10-$AL$10)*($AM$10-$AL$10)),$AN$10-SQRT((1-AY207)*($AN$10-$AL$10)*($AN$10-$AM$10))),$AM$10)</f>
        <v>0.983362817849986</v>
      </c>
      <c r="AQ207" s="0" t="n">
        <f aca="false">IFERROR(IF(AZ207&lt;($AM$11-$AL$11)/($AN$11-$AL$11),$AL$11+SQRT(AZ207*($AN$11-$AL$11)*($AM$11-$AL$11)),$AN$11-SQRT((1-AZ207)*($AN$11-$AL$11)*($AN$11-$AM$11))),$AM$11)</f>
        <v>0.724828912059723</v>
      </c>
      <c r="AR207" s="0" t="n">
        <f aca="false">SUMPRODUCT((B24:B31&lt;=$B$6)*(C24:C31*AM207+D24:D31*AO207*$B$8*AQ207)/(1+AL207/100)^B24:B31)+C32*AM207*AP207/(1+AL207/100)^$B$6</f>
        <v>13799222.6553318</v>
      </c>
      <c r="AS207" s="0" t="n">
        <f aca="false">SUMPRODUCT((K24:K26&lt;=$B$6)*(L24:L26*AN207+M24:M26*AO207*$B$8*AQ207)/(1+AL207/100)^K24:K26)+L27*AN207*AP207/(1+AL207/100)^$B$6</f>
        <v>16752616.5395062</v>
      </c>
      <c r="AT207" s="0" t="n">
        <f aca="false">AS207-AR207</f>
        <v>2953393.88417438</v>
      </c>
      <c r="AU207" s="0" t="n">
        <f aca="true">RAND()</f>
        <v>0.615459635828606</v>
      </c>
      <c r="AV207" s="0" t="n">
        <f aca="true">RAND()</f>
        <v>0.690327665267082</v>
      </c>
      <c r="AW207" s="0" t="n">
        <f aca="true">RAND()</f>
        <v>0.881103302485503</v>
      </c>
      <c r="AX207" s="0" t="n">
        <f aca="true">RAND()</f>
        <v>0.105115335720146</v>
      </c>
      <c r="AY207" s="0" t="n">
        <f aca="true">RAND()</f>
        <v>0.934558454719516</v>
      </c>
      <c r="AZ207" s="0" t="n">
        <f aca="true">RAND()</f>
        <v>0.690942336170466</v>
      </c>
    </row>
    <row r="208" customFormat="false" ht="15" hidden="false" customHeight="false" outlineLevel="0" collapsed="false">
      <c r="AK208" s="0" t="n">
        <v>195</v>
      </c>
      <c r="AL208" s="0" t="n">
        <f aca="false">IFERROR(IF(AU208&lt;($AM$6-$AL$6)/($AN$6-$AL$6),$AL$6+SQRT(AU208*($AN$6-$AL$6)*($AM$6-$AL$6)),$AN$6-SQRT((1-AU208)*($AN$6-$AL$6)*($AN$6-$AM$6))),$AM$6)</f>
        <v>4.10056658501113</v>
      </c>
      <c r="AM208" s="0" t="n">
        <f aca="false">IFERROR(IF(AV208&lt;($AM$7-$AL$7)/($AN$7-$AL$7),$AL$7+SQRT(AV208*($AN$7-$AL$7)*($AM$7-$AL$7)),$AN$7-SQRT((1-AV208)*($AN$7-$AL$7)*($AN$7-$AM$7))),$AM$7)</f>
        <v>0.934068271684413</v>
      </c>
      <c r="AN208" s="0" t="n">
        <f aca="false">IFERROR(IF(AW208&lt;($AM$8-$AL$8)/($AN$8-$AL$8),$AL$8+SQRT(AW208*($AN$8-$AL$8)*($AM$8-$AL$8)),$AN$8-SQRT((1-AW208)*($AN$8-$AL$8)*($AN$8-$AM$8))),$AM$8)</f>
        <v>1.04488391044371</v>
      </c>
      <c r="AO208" s="0" t="n">
        <f aca="false">IFERROR(IF(AX208&lt;($AM$9-$AL$9)/($AN$9-$AL$9),$AL$9+SQRT(AX208*($AN$9-$AL$9)*($AM$9-$AL$9)),$AN$9-SQRT((1-AX208)*($AN$9-$AL$9)*($AN$9-$AM$9))),$AM$9)</f>
        <v>1.60356201437229</v>
      </c>
      <c r="AP208" s="0" t="n">
        <f aca="false">IFERROR(IF(AY208&lt;($AM$10-$AL$10)/($AN$10-$AL$10),$AL$10+SQRT(AY208*($AN$10-$AL$10)*($AM$10-$AL$10)),$AN$10-SQRT((1-AY208)*($AN$10-$AL$10)*($AN$10-$AM$10))),$AM$10)</f>
        <v>0.697681588054298</v>
      </c>
      <c r="AQ208" s="0" t="n">
        <f aca="false">IFERROR(IF(AZ208&lt;($AM$11-$AL$11)/($AN$11-$AL$11),$AL$11+SQRT(AZ208*($AN$11-$AL$11)*($AM$11-$AL$11)),$AN$11-SQRT((1-AZ208)*($AN$11-$AL$11)*($AN$11-$AM$11))),$AM$11)</f>
        <v>0.510763214037145</v>
      </c>
      <c r="AR208" s="0" t="n">
        <f aca="false">SUMPRODUCT((B24:B31&lt;=$B$6)*(C24:C31*AM208+D24:D31*AO208*$B$8*AQ208)/(1+AL208/100)^B24:B31)+C32*AM208*AP208/(1+AL208/100)^$B$6</f>
        <v>12277755.4396251</v>
      </c>
      <c r="AS208" s="0" t="n">
        <f aca="false">SUMPRODUCT((K24:K26&lt;=$B$6)*(L24:L26*AN208+M24:M26*AO208*$B$8*AQ208)/(1+AL208/100)^K24:K26)+L27*AN208*AP208/(1+AL208/100)^$B$6</f>
        <v>15761991.0134695</v>
      </c>
      <c r="AT208" s="0" t="n">
        <f aca="false">AS208-AR208</f>
        <v>3484235.57384443</v>
      </c>
      <c r="AU208" s="0" t="n">
        <f aca="true">RAND()</f>
        <v>0.579664293602298</v>
      </c>
      <c r="AV208" s="0" t="n">
        <f aca="true">RAND()</f>
        <v>0.19971446080495</v>
      </c>
      <c r="AW208" s="0" t="n">
        <f aca="true">RAND()</f>
        <v>0.626021242712317</v>
      </c>
      <c r="AX208" s="0" t="n">
        <f aca="true">RAND()</f>
        <v>0.895224615700961</v>
      </c>
      <c r="AY208" s="0" t="n">
        <f aca="true">RAND()</f>
        <v>0.156312041022677</v>
      </c>
      <c r="AZ208" s="0" t="n">
        <f aca="true">RAND()</f>
        <v>0.181310744454152</v>
      </c>
    </row>
    <row r="209" customFormat="false" ht="15" hidden="false" customHeight="false" outlineLevel="0" collapsed="false">
      <c r="AK209" s="0" t="n">
        <v>196</v>
      </c>
      <c r="AL209" s="0" t="n">
        <f aca="false">IFERROR(IF(AU209&lt;($AM$6-$AL$6)/($AN$6-$AL$6),$AL$6+SQRT(AU209*($AN$6-$AL$6)*($AM$6-$AL$6)),$AN$6-SQRT((1-AU209)*($AN$6-$AL$6)*($AN$6-$AM$6))),$AM$6)</f>
        <v>2.58114987030438</v>
      </c>
      <c r="AM209" s="0" t="n">
        <f aca="false">IFERROR(IF(AV209&lt;($AM$7-$AL$7)/($AN$7-$AL$7),$AL$7+SQRT(AV209*($AN$7-$AL$7)*($AM$7-$AL$7)),$AN$7-SQRT((1-AV209)*($AN$7-$AL$7)*($AN$7-$AM$7))),$AM$7)</f>
        <v>0.983042877354739</v>
      </c>
      <c r="AN209" s="0" t="n">
        <f aca="false">IFERROR(IF(AW209&lt;($AM$8-$AL$8)/($AN$8-$AL$8),$AL$8+SQRT(AW209*($AN$8-$AL$8)*($AM$8-$AL$8)),$AN$8-SQRT((1-AW209)*($AN$8-$AL$8)*($AN$8-$AM$8))),$AM$8)</f>
        <v>0.926747307621882</v>
      </c>
      <c r="AO209" s="0" t="n">
        <f aca="false">IFERROR(IF(AX209&lt;($AM$9-$AL$9)/($AN$9-$AL$9),$AL$9+SQRT(AX209*($AN$9-$AL$9)*($AM$9-$AL$9)),$AN$9-SQRT((1-AX209)*($AN$9-$AL$9)*($AN$9-$AM$9))),$AM$9)</f>
        <v>1.73073420021313</v>
      </c>
      <c r="AP209" s="0" t="n">
        <f aca="false">IFERROR(IF(AY209&lt;($AM$10-$AL$10)/($AN$10-$AL$10),$AL$10+SQRT(AY209*($AN$10-$AL$10)*($AM$10-$AL$10)),$AN$10-SQRT((1-AY209)*($AN$10-$AL$10)*($AN$10-$AM$10))),$AM$10)</f>
        <v>0.928625328712084</v>
      </c>
      <c r="AQ209" s="0" t="n">
        <f aca="false">IFERROR(IF(AZ209&lt;($AM$11-$AL$11)/($AN$11-$AL$11),$AL$11+SQRT(AZ209*($AN$11-$AL$11)*($AM$11-$AL$11)),$AN$11-SQRT((1-AZ209)*($AN$11-$AL$11)*($AN$11-$AM$11))),$AM$11)</f>
        <v>0.683642290509611</v>
      </c>
      <c r="AR209" s="0" t="n">
        <f aca="false">SUMPRODUCT((B24:B31&lt;=$B$6)*(C24:C31*AM209+D24:D31*AO209*$B$8*AQ209)/(1+AL209/100)^B24:B31)+C32*AM209*AP209/(1+AL209/100)^$B$6</f>
        <v>13988296.37026</v>
      </c>
      <c r="AS209" s="0" t="n">
        <f aca="false">SUMPRODUCT((K24:K26&lt;=$B$6)*(L24:L26*AN209+M24:M26*AO209*$B$8*AQ209)/(1+AL209/100)^K24:K26)+L27*AN209*AP209/(1+AL209/100)^$B$6</f>
        <v>13382079.0022206</v>
      </c>
      <c r="AT209" s="0" t="n">
        <f aca="false">AS209-AR209</f>
        <v>-606217.368039394</v>
      </c>
      <c r="AU209" s="0" t="n">
        <f aca="true">RAND()</f>
        <v>0.0675470343509597</v>
      </c>
      <c r="AV209" s="0" t="n">
        <f aca="true">RAND()</f>
        <v>0.372274388336687</v>
      </c>
      <c r="AW209" s="0" t="n">
        <f aca="true">RAND()</f>
        <v>0.178498666548845</v>
      </c>
      <c r="AX209" s="0" t="n">
        <f aca="true">RAND()</f>
        <v>0.951663952710093</v>
      </c>
      <c r="AY209" s="0" t="n">
        <f aca="true">RAND()</f>
        <v>0.734878689654167</v>
      </c>
      <c r="AZ209" s="0" t="n">
        <f aca="true">RAND()</f>
        <v>0.591501223044874</v>
      </c>
    </row>
    <row r="210" customFormat="false" ht="15" hidden="false" customHeight="false" outlineLevel="0" collapsed="false">
      <c r="AK210" s="0" t="n">
        <v>197</v>
      </c>
      <c r="AL210" s="0" t="n">
        <f aca="false">IFERROR(IF(AU210&lt;($AM$6-$AL$6)/($AN$6-$AL$6),$AL$6+SQRT(AU210*($AN$6-$AL$6)*($AM$6-$AL$6)),$AN$6-SQRT((1-AU210)*($AN$6-$AL$6)*($AN$6-$AM$6))),$AM$6)</f>
        <v>4.1244276809272</v>
      </c>
      <c r="AM210" s="0" t="n">
        <f aca="false">IFERROR(IF(AV210&lt;($AM$7-$AL$7)/($AN$7-$AL$7),$AL$7+SQRT(AV210*($AN$7-$AL$7)*($AM$7-$AL$7)),$AN$7-SQRT((1-AV210)*($AN$7-$AL$7)*($AN$7-$AM$7))),$AM$7)</f>
        <v>1.00975051931311</v>
      </c>
      <c r="AN210" s="0" t="n">
        <f aca="false">IFERROR(IF(AW210&lt;($AM$8-$AL$8)/($AN$8-$AL$8),$AL$8+SQRT(AW210*($AN$8-$AL$8)*($AM$8-$AL$8)),$AN$8-SQRT((1-AW210)*($AN$8-$AL$8)*($AN$8-$AM$8))),$AM$8)</f>
        <v>0.965942432001893</v>
      </c>
      <c r="AO210" s="0" t="n">
        <f aca="false">IFERROR(IF(AX210&lt;($AM$9-$AL$9)/($AN$9-$AL$9),$AL$9+SQRT(AX210*($AN$9-$AL$9)*($AM$9-$AL$9)),$AN$9-SQRT((1-AX210)*($AN$9-$AL$9)*($AN$9-$AM$9))),$AM$9)</f>
        <v>0.623454795078567</v>
      </c>
      <c r="AP210" s="0" t="n">
        <f aca="false">IFERROR(IF(AY210&lt;($AM$10-$AL$10)/($AN$10-$AL$10),$AL$10+SQRT(AY210*($AN$10-$AL$10)*($AM$10-$AL$10)),$AN$10-SQRT((1-AY210)*($AN$10-$AL$10)*($AN$10-$AM$10))),$AM$10)</f>
        <v>0.611757484393239</v>
      </c>
      <c r="AQ210" s="0" t="n">
        <f aca="false">IFERROR(IF(AZ210&lt;($AM$11-$AL$11)/($AN$11-$AL$11),$AL$11+SQRT(AZ210*($AN$11-$AL$11)*($AM$11-$AL$11)),$AN$11-SQRT((1-AZ210)*($AN$11-$AL$11)*($AN$11-$AM$11))),$AM$11)</f>
        <v>0.387453550337781</v>
      </c>
      <c r="AR210" s="0" t="n">
        <f aca="false">SUMPRODUCT((B24:B31&lt;=$B$6)*(C24:C31*AM210+D24:D31*AO210*$B$8*AQ210)/(1+AL210/100)^B24:B31)+C32*AM210*AP210/(1+AL210/100)^$B$6</f>
        <v>13157854.0429744</v>
      </c>
      <c r="AS210" s="0" t="n">
        <f aca="false">SUMPRODUCT((K24:K26&lt;=$B$6)*(L24:L26*AN210+M24:M26*AO210*$B$8*AQ210)/(1+AL210/100)^K24:K26)+L27*AN210*AP210/(1+AL210/100)^$B$6</f>
        <v>14643086.4323592</v>
      </c>
      <c r="AT210" s="0" t="n">
        <f aca="false">AS210-AR210</f>
        <v>1485232.38938479</v>
      </c>
      <c r="AU210" s="0" t="n">
        <f aca="true">RAND()</f>
        <v>0.586554191889114</v>
      </c>
      <c r="AV210" s="0" t="n">
        <f aca="true">RAND()</f>
        <v>0.486934995819379</v>
      </c>
      <c r="AW210" s="0" t="n">
        <f aca="true">RAND()</f>
        <v>0.305965452652253</v>
      </c>
      <c r="AX210" s="0" t="n">
        <f aca="true">RAND()</f>
        <v>0.0203214485705214</v>
      </c>
      <c r="AY210" s="0" t="n">
        <f aca="true">RAND()</f>
        <v>0.0499589412716202</v>
      </c>
      <c r="AZ210" s="0" t="n">
        <f aca="true">RAND()</f>
        <v>0.0312168304762566</v>
      </c>
    </row>
    <row r="211" customFormat="false" ht="15" hidden="false" customHeight="false" outlineLevel="0" collapsed="false">
      <c r="AK211" s="0" t="n">
        <v>198</v>
      </c>
      <c r="AL211" s="0" t="n">
        <f aca="false">IFERROR(IF(AU211&lt;($AM$6-$AL$6)/($AN$6-$AL$6),$AL$6+SQRT(AU211*($AN$6-$AL$6)*($AM$6-$AL$6)),$AN$6-SQRT((1-AU211)*($AN$6-$AL$6)*($AN$6-$AM$6))),$AM$6)</f>
        <v>3.95025968225989</v>
      </c>
      <c r="AM211" s="0" t="n">
        <f aca="false">IFERROR(IF(AV211&lt;($AM$7-$AL$7)/($AN$7-$AL$7),$AL$7+SQRT(AV211*($AN$7-$AL$7)*($AM$7-$AL$7)),$AN$7-SQRT((1-AV211)*($AN$7-$AL$7)*($AN$7-$AM$7))),$AM$7)</f>
        <v>0.92937197273587</v>
      </c>
      <c r="AN211" s="0" t="n">
        <f aca="false">IFERROR(IF(AW211&lt;($AM$8-$AL$8)/($AN$8-$AL$8),$AL$8+SQRT(AW211*($AN$8-$AL$8)*($AM$8-$AL$8)),$AN$8-SQRT((1-AW211)*($AN$8-$AL$8)*($AN$8-$AM$8))),$AM$8)</f>
        <v>0.988558471825975</v>
      </c>
      <c r="AO211" s="0" t="n">
        <f aca="false">IFERROR(IF(AX211&lt;($AM$9-$AL$9)/($AN$9-$AL$9),$AL$9+SQRT(AX211*($AN$9-$AL$9)*($AM$9-$AL$9)),$AN$9-SQRT((1-AX211)*($AN$9-$AL$9)*($AN$9-$AM$9))),$AM$9)</f>
        <v>0.775882928636755</v>
      </c>
      <c r="AP211" s="0" t="n">
        <f aca="false">IFERROR(IF(AY211&lt;($AM$10-$AL$10)/($AN$10-$AL$10),$AL$10+SQRT(AY211*($AN$10-$AL$10)*($AM$10-$AL$10)),$AN$10-SQRT((1-AY211)*($AN$10-$AL$10)*($AN$10-$AM$10))),$AM$10)</f>
        <v>0.828444409737608</v>
      </c>
      <c r="AQ211" s="0" t="n">
        <f aca="false">IFERROR(IF(AZ211&lt;($AM$11-$AL$11)/($AN$11-$AL$11),$AL$11+SQRT(AZ211*($AN$11-$AL$11)*($AM$11-$AL$11)),$AN$11-SQRT((1-AZ211)*($AN$11-$AL$11)*($AN$11-$AM$11))),$AM$11)</f>
        <v>0.735530615201022</v>
      </c>
      <c r="AR211" s="0" t="n">
        <f aca="false">SUMPRODUCT((B24:B31&lt;=$B$6)*(C24:C31*AM211+D24:D31*AO211*$B$8*AQ211)/(1+AL211/100)^B24:B31)+C32*AM211*AP211/(1+AL211/100)^$B$6</f>
        <v>12242697.6900051</v>
      </c>
      <c r="AS211" s="0" t="n">
        <f aca="false">SUMPRODUCT((K24:K26&lt;=$B$6)*(L24:L26*AN211+M24:M26*AO211*$B$8*AQ211)/(1+AL211/100)^K24:K26)+L27*AN211*AP211/(1+AL211/100)^$B$6</f>
        <v>14724931.4274145</v>
      </c>
      <c r="AT211" s="0" t="n">
        <f aca="false">AS211-AR211</f>
        <v>2482233.73740944</v>
      </c>
      <c r="AU211" s="0" t="n">
        <f aca="true">RAND()</f>
        <v>0.534954199717522</v>
      </c>
      <c r="AV211" s="0" t="n">
        <f aca="true">RAND()</f>
        <v>0.185967859217453</v>
      </c>
      <c r="AW211" s="0" t="n">
        <f aca="true">RAND()</f>
        <v>0.395047747748298</v>
      </c>
      <c r="AX211" s="0" t="n">
        <f aca="true">RAND()</f>
        <v>0.101481853750924</v>
      </c>
      <c r="AY211" s="0" t="n">
        <f aca="true">RAND()</f>
        <v>0.431502921151543</v>
      </c>
      <c r="AZ211" s="0" t="n">
        <f aca="true">RAND()</f>
        <v>0.714514059200205</v>
      </c>
    </row>
    <row r="212" customFormat="false" ht="15" hidden="false" customHeight="false" outlineLevel="0" collapsed="false">
      <c r="AK212" s="0" t="n">
        <v>199</v>
      </c>
      <c r="AL212" s="0" t="n">
        <f aca="false">IFERROR(IF(AU212&lt;($AM$6-$AL$6)/($AN$6-$AL$6),$AL$6+SQRT(AU212*($AN$6-$AL$6)*($AM$6-$AL$6)),$AN$6-SQRT((1-AU212)*($AN$6-$AL$6)*($AN$6-$AM$6))),$AM$6)</f>
        <v>2.55305246817785</v>
      </c>
      <c r="AM212" s="0" t="n">
        <f aca="false">IFERROR(IF(AV212&lt;($AM$7-$AL$7)/($AN$7-$AL$7),$AL$7+SQRT(AV212*($AN$7-$AL$7)*($AM$7-$AL$7)),$AN$7-SQRT((1-AV212)*($AN$7-$AL$7)*($AN$7-$AM$7))),$AM$7)</f>
        <v>1.13816575398238</v>
      </c>
      <c r="AN212" s="0" t="n">
        <f aca="false">IFERROR(IF(AW212&lt;($AM$8-$AL$8)/($AN$8-$AL$8),$AL$8+SQRT(AW212*($AN$8-$AL$8)*($AM$8-$AL$8)),$AN$8-SQRT((1-AW212)*($AN$8-$AL$8)*($AN$8-$AM$8))),$AM$8)</f>
        <v>0.988665213719224</v>
      </c>
      <c r="AO212" s="0" t="n">
        <f aca="false">IFERROR(IF(AX212&lt;($AM$9-$AL$9)/($AN$9-$AL$9),$AL$9+SQRT(AX212*($AN$9-$AL$9)*($AM$9-$AL$9)),$AN$9-SQRT((1-AX212)*($AN$9-$AL$9)*($AN$9-$AM$9))),$AM$9)</f>
        <v>1.01941495439974</v>
      </c>
      <c r="AP212" s="0" t="n">
        <f aca="false">IFERROR(IF(AY212&lt;($AM$10-$AL$10)/($AN$10-$AL$10),$AL$10+SQRT(AY212*($AN$10-$AL$10)*($AM$10-$AL$10)),$AN$10-SQRT((1-AY212)*($AN$10-$AL$10)*($AN$10-$AM$10))),$AM$10)</f>
        <v>0.744031690323718</v>
      </c>
      <c r="AQ212" s="0" t="n">
        <f aca="false">IFERROR(IF(AZ212&lt;($AM$11-$AL$11)/($AN$11-$AL$11),$AL$11+SQRT(AZ212*($AN$11-$AL$11)*($AM$11-$AL$11)),$AN$11-SQRT((1-AZ212)*($AN$11-$AL$11)*($AN$11-$AM$11))),$AM$11)</f>
        <v>0.446533433823606</v>
      </c>
      <c r="AR212" s="0" t="n">
        <f aca="false">SUMPRODUCT((B24:B31&lt;=$B$6)*(C24:C31*AM212+D24:D31*AO212*$B$8*AQ212)/(1+AL212/100)^B24:B31)+C32*AM212*AP212/(1+AL212/100)^$B$6</f>
        <v>16063595.6147055</v>
      </c>
      <c r="AS212" s="0" t="n">
        <f aca="false">SUMPRODUCT((K24:K26&lt;=$B$6)*(L24:L26*AN212+M24:M26*AO212*$B$8*AQ212)/(1+AL212/100)^K24:K26)+L27*AN212*AP212/(1+AL212/100)^$B$6</f>
        <v>14538151.6859025</v>
      </c>
      <c r="AT212" s="0" t="n">
        <f aca="false">AS212-AR212</f>
        <v>-1525443.92880298</v>
      </c>
      <c r="AU212" s="0" t="n">
        <f aca="true">RAND()</f>
        <v>0.0611734065115227</v>
      </c>
      <c r="AV212" s="0" t="n">
        <f aca="true">RAND()</f>
        <v>0.888827568157066</v>
      </c>
      <c r="AW212" s="0" t="n">
        <f aca="true">RAND()</f>
        <v>0.395495142974672</v>
      </c>
      <c r="AX212" s="0" t="n">
        <f aca="true">RAND()</f>
        <v>0.358968645563422</v>
      </c>
      <c r="AY212" s="0" t="n">
        <f aca="true">RAND()</f>
        <v>0.238205863529005</v>
      </c>
      <c r="AZ212" s="0" t="n">
        <f aca="true">RAND()</f>
        <v>0.0876410090944367</v>
      </c>
    </row>
    <row r="213" customFormat="false" ht="15" hidden="false" customHeight="false" outlineLevel="0" collapsed="false">
      <c r="AK213" s="0" t="n">
        <v>200</v>
      </c>
      <c r="AL213" s="0" t="n">
        <f aca="false">IFERROR(IF(AU213&lt;($AM$6-$AL$6)/($AN$6-$AL$6),$AL$6+SQRT(AU213*($AN$6-$AL$6)*($AM$6-$AL$6)),$AN$6-SQRT((1-AU213)*($AN$6-$AL$6)*($AN$6-$AM$6))),$AM$6)</f>
        <v>2.41898769835655</v>
      </c>
      <c r="AM213" s="0" t="n">
        <f aca="false">IFERROR(IF(AV213&lt;($AM$7-$AL$7)/($AN$7-$AL$7),$AL$7+SQRT(AV213*($AN$7-$AL$7)*($AM$7-$AL$7)),$AN$7-SQRT((1-AV213)*($AN$7-$AL$7)*($AN$7-$AM$7))),$AM$7)</f>
        <v>0.852663613507353</v>
      </c>
      <c r="AN213" s="0" t="n">
        <f aca="false">IFERROR(IF(AW213&lt;($AM$8-$AL$8)/($AN$8-$AL$8),$AL$8+SQRT(AW213*($AN$8-$AL$8)*($AM$8-$AL$8)),$AN$8-SQRT((1-AW213)*($AN$8-$AL$8)*($AN$8-$AM$8))),$AM$8)</f>
        <v>1.03752600420608</v>
      </c>
      <c r="AO213" s="0" t="n">
        <f aca="false">IFERROR(IF(AX213&lt;($AM$9-$AL$9)/($AN$9-$AL$9),$AL$9+SQRT(AX213*($AN$9-$AL$9)*($AM$9-$AL$9)),$AN$9-SQRT((1-AX213)*($AN$9-$AL$9)*($AN$9-$AM$9))),$AM$9)</f>
        <v>1.71147908121487</v>
      </c>
      <c r="AP213" s="0" t="n">
        <f aca="false">IFERROR(IF(AY213&lt;($AM$10-$AL$10)/($AN$10-$AL$10),$AL$10+SQRT(AY213*($AN$10-$AL$10)*($AM$10-$AL$10)),$AN$10-SQRT((1-AY213)*($AN$10-$AL$10)*($AN$10-$AM$10))),$AM$10)</f>
        <v>0.644550629774247</v>
      </c>
      <c r="AQ213" s="0" t="n">
        <f aca="false">IFERROR(IF(AZ213&lt;($AM$11-$AL$11)/($AN$11-$AL$11),$AL$11+SQRT(AZ213*($AN$11-$AL$11)*($AM$11-$AL$11)),$AN$11-SQRT((1-AZ213)*($AN$11-$AL$11)*($AN$11-$AM$11))),$AM$11)</f>
        <v>0.387297298146839</v>
      </c>
      <c r="AR213" s="0" t="n">
        <f aca="false">SUMPRODUCT((B24:B31&lt;=$B$6)*(C24:C31*AM213+D24:D31*AO213*$B$8*AQ213)/(1+AL213/100)^B24:B31)+C32*AM213*AP213/(1+AL213/100)^$B$6</f>
        <v>12213478.6472142</v>
      </c>
      <c r="AS213" s="0" t="n">
        <f aca="false">SUMPRODUCT((K24:K26&lt;=$B$6)*(L24:L26*AN213+M24:M26*AO213*$B$8*AQ213)/(1+AL213/100)^K24:K26)+L27*AN213*AP213/(1+AL213/100)^$B$6</f>
        <v>15428787.2820267</v>
      </c>
      <c r="AT213" s="0" t="n">
        <f aca="false">AS213-AR213</f>
        <v>3215308.63481251</v>
      </c>
      <c r="AU213" s="0" t="n">
        <f aca="true">RAND()</f>
        <v>0.035110138274824</v>
      </c>
      <c r="AV213" s="0" t="n">
        <f aca="true">RAND()</f>
        <v>0.0308161798627985</v>
      </c>
      <c r="AW213" s="0" t="n">
        <f aca="true">RAND()</f>
        <v>0.598709343212153</v>
      </c>
      <c r="AX213" s="0" t="n">
        <f aca="true">RAND()</f>
        <v>0.944503786282257</v>
      </c>
      <c r="AY213" s="0" t="n">
        <f aca="true">RAND()</f>
        <v>0.0835795382725259</v>
      </c>
      <c r="AZ213" s="0" t="n">
        <f aca="true">RAND()</f>
        <v>0.0311053806683187</v>
      </c>
    </row>
    <row r="214" customFormat="false" ht="15" hidden="false" customHeight="false" outlineLevel="0" collapsed="false">
      <c r="AK214" s="0" t="n">
        <v>201</v>
      </c>
      <c r="AL214" s="0" t="n">
        <f aca="false">IFERROR(IF(AU214&lt;($AM$6-$AL$6)/($AN$6-$AL$6),$AL$6+SQRT(AU214*($AN$6-$AL$6)*($AM$6-$AL$6)),$AN$6-SQRT((1-AU214)*($AN$6-$AL$6)*($AN$6-$AM$6))),$AM$6)</f>
        <v>6.07040239481699</v>
      </c>
      <c r="AM214" s="0" t="n">
        <f aca="false">IFERROR(IF(AV214&lt;($AM$7-$AL$7)/($AN$7-$AL$7),$AL$7+SQRT(AV214*($AN$7-$AL$7)*($AM$7-$AL$7)),$AN$7-SQRT((1-AV214)*($AN$7-$AL$7)*($AN$7-$AM$7))),$AM$7)</f>
        <v>1.12398400338759</v>
      </c>
      <c r="AN214" s="0" t="n">
        <f aca="false">IFERROR(IF(AW214&lt;($AM$8-$AL$8)/($AN$8-$AL$8),$AL$8+SQRT(AW214*($AN$8-$AL$8)*($AM$8-$AL$8)),$AN$8-SQRT((1-AW214)*($AN$8-$AL$8)*($AN$8-$AM$8))),$AM$8)</f>
        <v>0.928039439208876</v>
      </c>
      <c r="AO214" s="0" t="n">
        <f aca="false">IFERROR(IF(AX214&lt;($AM$9-$AL$9)/($AN$9-$AL$9),$AL$9+SQRT(AX214*($AN$9-$AL$9)*($AM$9-$AL$9)),$AN$9-SQRT((1-AX214)*($AN$9-$AL$9)*($AN$9-$AM$9))),$AM$9)</f>
        <v>1.45135218081572</v>
      </c>
      <c r="AP214" s="0" t="n">
        <f aca="false">IFERROR(IF(AY214&lt;($AM$10-$AL$10)/($AN$10-$AL$10),$AL$10+SQRT(AY214*($AN$10-$AL$10)*($AM$10-$AL$10)),$AN$10-SQRT((1-AY214)*($AN$10-$AL$10)*($AN$10-$AM$10))),$AM$10)</f>
        <v>0.996724349867929</v>
      </c>
      <c r="AQ214" s="0" t="n">
        <f aca="false">IFERROR(IF(AZ214&lt;($AM$11-$AL$11)/($AN$11-$AL$11),$AL$11+SQRT(AZ214*($AN$11-$AL$11)*($AM$11-$AL$11)),$AN$11-SQRT((1-AZ214)*($AN$11-$AL$11)*($AN$11-$AM$11))),$AM$11)</f>
        <v>0.70453364825325</v>
      </c>
      <c r="AR214" s="0" t="n">
        <f aca="false">SUMPRODUCT((B24:B31&lt;=$B$6)*(C24:C31*AM214+D24:D31*AO214*$B$8*AQ214)/(1+AL214/100)^B24:B31)+C32*AM214*AP214/(1+AL214/100)^$B$6</f>
        <v>13635991.0964436</v>
      </c>
      <c r="AS214" s="0" t="n">
        <f aca="false">SUMPRODUCT((K24:K26&lt;=$B$6)*(L24:L26*AN214+M24:M26*AO214*$B$8*AQ214)/(1+AL214/100)^K24:K26)+L27*AN214*AP214/(1+AL214/100)^$B$6</f>
        <v>14003711.17308</v>
      </c>
      <c r="AT214" s="0" t="n">
        <f aca="false">AS214-AR214</f>
        <v>367720.076636357</v>
      </c>
      <c r="AU214" s="0" t="n">
        <f aca="true">RAND()</f>
        <v>0.956792414621901</v>
      </c>
      <c r="AV214" s="0" t="n">
        <f aca="true">RAND()</f>
        <v>0.8588441653136</v>
      </c>
      <c r="AW214" s="0" t="n">
        <f aca="true">RAND()</f>
        <v>0.182156644365816</v>
      </c>
      <c r="AX214" s="0" t="n">
        <f aca="true">RAND()</f>
        <v>0.799323713669556</v>
      </c>
      <c r="AY214" s="0" t="n">
        <f aca="true">RAND()</f>
        <v>0.986940319006866</v>
      </c>
      <c r="AZ214" s="0" t="n">
        <f aca="true">RAND()</f>
        <v>0.643671979532512</v>
      </c>
    </row>
    <row r="215" customFormat="false" ht="15" hidden="false" customHeight="false" outlineLevel="0" collapsed="false">
      <c r="AK215" s="0" t="n">
        <v>202</v>
      </c>
      <c r="AL215" s="0" t="n">
        <f aca="false">IFERROR(IF(AU215&lt;($AM$6-$AL$6)/($AN$6-$AL$6),$AL$6+SQRT(AU215*($AN$6-$AL$6)*($AM$6-$AL$6)),$AN$6-SQRT((1-AU215)*($AN$6-$AL$6)*($AN$6-$AM$6))),$AM$6)</f>
        <v>2.56006117901954</v>
      </c>
      <c r="AM215" s="0" t="n">
        <f aca="false">IFERROR(IF(AV215&lt;($AM$7-$AL$7)/($AN$7-$AL$7),$AL$7+SQRT(AV215*($AN$7-$AL$7)*($AM$7-$AL$7)),$AN$7-SQRT((1-AV215)*($AN$7-$AL$7)*($AN$7-$AM$7))),$AM$7)</f>
        <v>1.00838632233208</v>
      </c>
      <c r="AN215" s="0" t="n">
        <f aca="false">IFERROR(IF(AW215&lt;($AM$8-$AL$8)/($AN$8-$AL$8),$AL$8+SQRT(AW215*($AN$8-$AL$8)*($AM$8-$AL$8)),$AN$8-SQRT((1-AW215)*($AN$8-$AL$8)*($AN$8-$AM$8))),$AM$8)</f>
        <v>0.941199441277407</v>
      </c>
      <c r="AO215" s="0" t="n">
        <f aca="false">IFERROR(IF(AX215&lt;($AM$9-$AL$9)/($AN$9-$AL$9),$AL$9+SQRT(AX215*($AN$9-$AL$9)*($AM$9-$AL$9)),$AN$9-SQRT((1-AX215)*($AN$9-$AL$9)*($AN$9-$AM$9))),$AM$9)</f>
        <v>1.13948925446009</v>
      </c>
      <c r="AP215" s="0" t="n">
        <f aca="false">IFERROR(IF(AY215&lt;($AM$10-$AL$10)/($AN$10-$AL$10),$AL$10+SQRT(AY215*($AN$10-$AL$10)*($AM$10-$AL$10)),$AN$10-SQRT((1-AY215)*($AN$10-$AL$10)*($AN$10-$AM$10))),$AM$10)</f>
        <v>0.929394974494161</v>
      </c>
      <c r="AQ215" s="0" t="n">
        <f aca="false">IFERROR(IF(AZ215&lt;($AM$11-$AL$11)/($AN$11-$AL$11),$AL$11+SQRT(AZ215*($AN$11-$AL$11)*($AM$11-$AL$11)),$AN$11-SQRT((1-AZ215)*($AN$11-$AL$11)*($AN$11-$AM$11))),$AM$11)</f>
        <v>0.723383983634388</v>
      </c>
      <c r="AR215" s="0" t="n">
        <f aca="false">SUMPRODUCT((B24:B31&lt;=$B$6)*(C24:C31*AM215+D24:D31*AO215*$B$8*AQ215)/(1+AL215/100)^B24:B31)+C32*AM215*AP215/(1+AL215/100)^$B$6</f>
        <v>14281617.7603282</v>
      </c>
      <c r="AS215" s="0" t="n">
        <f aca="false">SUMPRODUCT((K24:K26&lt;=$B$6)*(L24:L26*AN215+M24:M26*AO215*$B$8*AQ215)/(1+AL215/100)^K24:K26)+L27*AN215*AP215/(1+AL215/100)^$B$6</f>
        <v>13555015.2056605</v>
      </c>
      <c r="AT215" s="0" t="n">
        <f aca="false">AS215-AR215</f>
        <v>-726602.55466776</v>
      </c>
      <c r="AU215" s="0" t="n">
        <f aca="true">RAND()</f>
        <v>0.062733704848951</v>
      </c>
      <c r="AV215" s="0" t="n">
        <f aca="true">RAND()</f>
        <v>0.481091829011415</v>
      </c>
      <c r="AW215" s="0" t="n">
        <f aca="true">RAND()</f>
        <v>0.221525357967242</v>
      </c>
      <c r="AX215" s="0" t="n">
        <f aca="true">RAND()</f>
        <v>0.506347504540232</v>
      </c>
      <c r="AY215" s="0" t="n">
        <f aca="true">RAND()</f>
        <v>0.737520176483363</v>
      </c>
      <c r="AZ215" s="0" t="n">
        <f aca="true">RAND()</f>
        <v>0.6876880795511</v>
      </c>
    </row>
    <row r="216" customFormat="false" ht="15" hidden="false" customHeight="false" outlineLevel="0" collapsed="false">
      <c r="AK216" s="0" t="n">
        <v>203</v>
      </c>
      <c r="AL216" s="0" t="n">
        <f aca="false">IFERROR(IF(AU216&lt;($AM$6-$AL$6)/($AN$6-$AL$6),$AL$6+SQRT(AU216*($AN$6-$AL$6)*($AM$6-$AL$6)),$AN$6-SQRT((1-AU216)*($AN$6-$AL$6)*($AN$6-$AM$6))),$AM$6)</f>
        <v>2.67475208198399</v>
      </c>
      <c r="AM216" s="0" t="n">
        <f aca="false">IFERROR(IF(AV216&lt;($AM$7-$AL$7)/($AN$7-$AL$7),$AL$7+SQRT(AV216*($AN$7-$AL$7)*($AM$7-$AL$7)),$AN$7-SQRT((1-AV216)*($AN$7-$AL$7)*($AN$7-$AM$7))),$AM$7)</f>
        <v>1.06327322781586</v>
      </c>
      <c r="AN216" s="0" t="n">
        <f aca="false">IFERROR(IF(AW216&lt;($AM$8-$AL$8)/($AN$8-$AL$8),$AL$8+SQRT(AW216*($AN$8-$AL$8)*($AM$8-$AL$8)),$AN$8-SQRT((1-AW216)*($AN$8-$AL$8)*($AN$8-$AM$8))),$AM$8)</f>
        <v>1.1349173563234</v>
      </c>
      <c r="AO216" s="0" t="n">
        <f aca="false">IFERROR(IF(AX216&lt;($AM$9-$AL$9)/($AN$9-$AL$9),$AL$9+SQRT(AX216*($AN$9-$AL$9)*($AM$9-$AL$9)),$AN$9-SQRT((1-AX216)*($AN$9-$AL$9)*($AN$9-$AM$9))),$AM$9)</f>
        <v>1.45685856221022</v>
      </c>
      <c r="AP216" s="0" t="n">
        <f aca="false">IFERROR(IF(AY216&lt;($AM$10-$AL$10)/($AN$10-$AL$10),$AL$10+SQRT(AY216*($AN$10-$AL$10)*($AM$10-$AL$10)),$AN$10-SQRT((1-AY216)*($AN$10-$AL$10)*($AN$10-$AM$10))),$AM$10)</f>
        <v>0.700737058420363</v>
      </c>
      <c r="AQ216" s="0" t="n">
        <f aca="false">IFERROR(IF(AZ216&lt;($AM$11-$AL$11)/($AN$11-$AL$11),$AL$11+SQRT(AZ216*($AN$11-$AL$11)*($AM$11-$AL$11)),$AN$11-SQRT((1-AZ216)*($AN$11-$AL$11)*($AN$11-$AM$11))),$AM$11)</f>
        <v>0.469953399861287</v>
      </c>
      <c r="AR216" s="0" t="n">
        <f aca="false">SUMPRODUCT((B24:B31&lt;=$B$6)*(C24:C31*AM216+D24:D31*AO216*$B$8*AQ216)/(1+AL216/100)^B24:B31)+C32*AM216*AP216/(1+AL216/100)^$B$6</f>
        <v>14969395.4218141</v>
      </c>
      <c r="AS216" s="0" t="n">
        <f aca="false">SUMPRODUCT((K24:K26&lt;=$B$6)*(L24:L26*AN216+M24:M26*AO216*$B$8*AQ216)/(1+AL216/100)^K24:K26)+L27*AN216*AP216/(1+AL216/100)^$B$6</f>
        <v>16821011.4114454</v>
      </c>
      <c r="AT216" s="0" t="n">
        <f aca="false">AS216-AR216</f>
        <v>1851615.98963129</v>
      </c>
      <c r="AU216" s="0" t="n">
        <f aca="true">RAND()</f>
        <v>0.0910580744283449</v>
      </c>
      <c r="AV216" s="0" t="n">
        <f aca="true">RAND()</f>
        <v>0.690072111552809</v>
      </c>
      <c r="AW216" s="0" t="n">
        <f aca="true">RAND()</f>
        <v>0.882275423328039</v>
      </c>
      <c r="AX216" s="0" t="n">
        <f aca="true">RAND()</f>
        <v>0.80333158570377</v>
      </c>
      <c r="AY216" s="0" t="n">
        <f aca="true">RAND()</f>
        <v>0.161181466493041</v>
      </c>
      <c r="AZ216" s="0" t="n">
        <f aca="true">RAND()</f>
        <v>0.117894522956778</v>
      </c>
    </row>
    <row r="217" customFormat="false" ht="15" hidden="false" customHeight="false" outlineLevel="0" collapsed="false">
      <c r="AK217" s="0" t="n">
        <v>204</v>
      </c>
      <c r="AL217" s="0" t="n">
        <f aca="false">IFERROR(IF(AU217&lt;($AM$6-$AL$6)/($AN$6-$AL$6),$AL$6+SQRT(AU217*($AN$6-$AL$6)*($AM$6-$AL$6)),$AN$6-SQRT((1-AU217)*($AN$6-$AL$6)*($AN$6-$AM$6))),$AM$6)</f>
        <v>3.33003926513634</v>
      </c>
      <c r="AM217" s="0" t="n">
        <f aca="false">IFERROR(IF(AV217&lt;($AM$7-$AL$7)/($AN$7-$AL$7),$AL$7+SQRT(AV217*($AN$7-$AL$7)*($AM$7-$AL$7)),$AN$7-SQRT((1-AV217)*($AN$7-$AL$7)*($AN$7-$AM$7))),$AM$7)</f>
        <v>1.1100828104844</v>
      </c>
      <c r="AN217" s="0" t="n">
        <f aca="false">IFERROR(IF(AW217&lt;($AM$8-$AL$8)/($AN$8-$AL$8),$AL$8+SQRT(AW217*($AN$8-$AL$8)*($AM$8-$AL$8)),$AN$8-SQRT((1-AW217)*($AN$8-$AL$8)*($AN$8-$AM$8))),$AM$8)</f>
        <v>1.03087268096542</v>
      </c>
      <c r="AO217" s="0" t="n">
        <f aca="false">IFERROR(IF(AX217&lt;($AM$9-$AL$9)/($AN$9-$AL$9),$AL$9+SQRT(AX217*($AN$9-$AL$9)*($AM$9-$AL$9)),$AN$9-SQRT((1-AX217)*($AN$9-$AL$9)*($AN$9-$AM$9))),$AM$9)</f>
        <v>1.28801089007815</v>
      </c>
      <c r="AP217" s="0" t="n">
        <f aca="false">IFERROR(IF(AY217&lt;($AM$10-$AL$10)/($AN$10-$AL$10),$AL$10+SQRT(AY217*($AN$10-$AL$10)*($AM$10-$AL$10)),$AN$10-SQRT((1-AY217)*($AN$10-$AL$10)*($AN$10-$AM$10))),$AM$10)</f>
        <v>0.852104507951742</v>
      </c>
      <c r="AQ217" s="0" t="n">
        <f aca="false">IFERROR(IF(AZ217&lt;($AM$11-$AL$11)/($AN$11-$AL$11),$AL$11+SQRT(AZ217*($AN$11-$AL$11)*($AM$11-$AL$11)),$AN$11-SQRT((1-AZ217)*($AN$11-$AL$11)*($AN$11-$AM$11))),$AM$11)</f>
        <v>0.883011008564252</v>
      </c>
      <c r="AR217" s="0" t="n">
        <f aca="false">SUMPRODUCT((B24:B31&lt;=$B$6)*(C24:C31*AM217+D24:D31*AO217*$B$8*AQ217)/(1+AL217/100)^B24:B31)+C32*AM217*AP217/(1+AL217/100)^$B$6</f>
        <v>15150571.6824796</v>
      </c>
      <c r="AS217" s="0" t="n">
        <f aca="false">SUMPRODUCT((K24:K26&lt;=$B$6)*(L24:L26*AN217+M24:M26*AO217*$B$8*AQ217)/(1+AL217/100)^K24:K26)+L27*AN217*AP217/(1+AL217/100)^$B$6</f>
        <v>15219440.2928043</v>
      </c>
      <c r="AT217" s="0" t="n">
        <f aca="false">AS217-AR217</f>
        <v>68868.6103247013</v>
      </c>
      <c r="AU217" s="0" t="n">
        <f aca="true">RAND()</f>
        <v>0.326569410227948</v>
      </c>
      <c r="AV217" s="0" t="n">
        <f aca="true">RAND()</f>
        <v>0.82598382291606</v>
      </c>
      <c r="AW217" s="0" t="n">
        <f aca="true">RAND()</f>
        <v>0.573184160468612</v>
      </c>
      <c r="AX217" s="0" t="n">
        <f aca="true">RAND()</f>
        <v>0.662047671568462</v>
      </c>
      <c r="AY217" s="0" t="n">
        <f aca="true">RAND()</f>
        <v>0.495910338079754</v>
      </c>
      <c r="AZ217" s="0" t="n">
        <f aca="true">RAND()</f>
        <v>0.944137044419781</v>
      </c>
    </row>
    <row r="218" customFormat="false" ht="15" hidden="false" customHeight="false" outlineLevel="0" collapsed="false">
      <c r="AK218" s="0" t="n">
        <v>205</v>
      </c>
      <c r="AL218" s="0" t="n">
        <f aca="false">IFERROR(IF(AU218&lt;($AM$6-$AL$6)/($AN$6-$AL$6),$AL$6+SQRT(AU218*($AN$6-$AL$6)*($AM$6-$AL$6)),$AN$6-SQRT((1-AU218)*($AN$6-$AL$6)*($AN$6-$AM$6))),$AM$6)</f>
        <v>4.2202113770939</v>
      </c>
      <c r="AM218" s="0" t="n">
        <f aca="false">IFERROR(IF(AV218&lt;($AM$7-$AL$7)/($AN$7-$AL$7),$AL$7+SQRT(AV218*($AN$7-$AL$7)*($AM$7-$AL$7)),$AN$7-SQRT((1-AV218)*($AN$7-$AL$7)*($AN$7-$AM$7))),$AM$7)</f>
        <v>0.855534809320387</v>
      </c>
      <c r="AN218" s="0" t="n">
        <f aca="false">IFERROR(IF(AW218&lt;($AM$8-$AL$8)/($AN$8-$AL$8),$AL$8+SQRT(AW218*($AN$8-$AL$8)*($AM$8-$AL$8)),$AN$8-SQRT((1-AW218)*($AN$8-$AL$8)*($AN$8-$AM$8))),$AM$8)</f>
        <v>1.01899003278157</v>
      </c>
      <c r="AO218" s="0" t="n">
        <f aca="false">IFERROR(IF(AX218&lt;($AM$9-$AL$9)/($AN$9-$AL$9),$AL$9+SQRT(AX218*($AN$9-$AL$9)*($AM$9-$AL$9)),$AN$9-SQRT((1-AX218)*($AN$9-$AL$9)*($AN$9-$AM$9))),$AM$9)</f>
        <v>1.31651262562582</v>
      </c>
      <c r="AP218" s="0" t="n">
        <f aca="false">IFERROR(IF(AY218&lt;($AM$10-$AL$10)/($AN$10-$AL$10),$AL$10+SQRT(AY218*($AN$10-$AL$10)*($AM$10-$AL$10)),$AN$10-SQRT((1-AY218)*($AN$10-$AL$10)*($AN$10-$AM$10))),$AM$10)</f>
        <v>0.758989279673029</v>
      </c>
      <c r="AQ218" s="0" t="n">
        <f aca="false">IFERROR(IF(AZ218&lt;($AM$11-$AL$11)/($AN$11-$AL$11),$AL$11+SQRT(AZ218*($AN$11-$AL$11)*($AM$11-$AL$11)),$AN$11-SQRT((1-AZ218)*($AN$11-$AL$11)*($AN$11-$AM$11))),$AM$11)</f>
        <v>0.623095929669061</v>
      </c>
      <c r="AR218" s="0" t="n">
        <f aca="false">SUMPRODUCT((B24:B31&lt;=$B$6)*(C24:C31*AM218+D24:D31*AO218*$B$8*AQ218)/(1+AL218/100)^B24:B31)+C32*AM218*AP218/(1+AL218/100)^$B$6</f>
        <v>11190239.4904103</v>
      </c>
      <c r="AS218" s="0" t="n">
        <f aca="false">SUMPRODUCT((K24:K26&lt;=$B$6)*(L24:L26*AN218+M24:M26*AO218*$B$8*AQ218)/(1+AL218/100)^K24:K26)+L27*AN218*AP218/(1+AL218/100)^$B$6</f>
        <v>15318623.3616359</v>
      </c>
      <c r="AT218" s="0" t="n">
        <f aca="false">AS218-AR218</f>
        <v>4128383.87122553</v>
      </c>
      <c r="AU218" s="0" t="n">
        <f aca="true">RAND()</f>
        <v>0.613638760598089</v>
      </c>
      <c r="AV218" s="0" t="n">
        <f aca="true">RAND()</f>
        <v>0.0342679449583523</v>
      </c>
      <c r="AW218" s="0" t="n">
        <f aca="true">RAND()</f>
        <v>0.52563906707325</v>
      </c>
      <c r="AX218" s="0" t="n">
        <f aca="true">RAND()</f>
        <v>0.688563339380725</v>
      </c>
      <c r="AY218" s="0" t="n">
        <f aca="true">RAND()</f>
        <v>0.268301787942218</v>
      </c>
      <c r="AZ218" s="0" t="n">
        <f aca="true">RAND()</f>
        <v>0.426085631709039</v>
      </c>
    </row>
    <row r="219" customFormat="false" ht="15" hidden="false" customHeight="false" outlineLevel="0" collapsed="false">
      <c r="AK219" s="0" t="n">
        <v>206</v>
      </c>
      <c r="AL219" s="0" t="n">
        <f aca="false">IFERROR(IF(AU219&lt;($AM$6-$AL$6)/($AN$6-$AL$6),$AL$6+SQRT(AU219*($AN$6-$AL$6)*($AM$6-$AL$6)),$AN$6-SQRT((1-AU219)*($AN$6-$AL$6)*($AN$6-$AM$6))),$AM$6)</f>
        <v>4.52785040877631</v>
      </c>
      <c r="AM219" s="0" t="n">
        <f aca="false">IFERROR(IF(AV219&lt;($AM$7-$AL$7)/($AN$7-$AL$7),$AL$7+SQRT(AV219*($AN$7-$AL$7)*($AM$7-$AL$7)),$AN$7-SQRT((1-AV219)*($AN$7-$AL$7)*($AN$7-$AM$7))),$AM$7)</f>
        <v>1.04332034946991</v>
      </c>
      <c r="AN219" s="0" t="n">
        <f aca="false">IFERROR(IF(AW219&lt;($AM$8-$AL$8)/($AN$8-$AL$8),$AL$8+SQRT(AW219*($AN$8-$AL$8)*($AM$8-$AL$8)),$AN$8-SQRT((1-AW219)*($AN$8-$AL$8)*($AN$8-$AM$8))),$AM$8)</f>
        <v>1.07526792213083</v>
      </c>
      <c r="AO219" s="0" t="n">
        <f aca="false">IFERROR(IF(AX219&lt;($AM$9-$AL$9)/($AN$9-$AL$9),$AL$9+SQRT(AX219*($AN$9-$AL$9)*($AM$9-$AL$9)),$AN$9-SQRT((1-AX219)*($AN$9-$AL$9)*($AN$9-$AM$9))),$AM$9)</f>
        <v>0.711397821213451</v>
      </c>
      <c r="AP219" s="0" t="n">
        <f aca="false">IFERROR(IF(AY219&lt;($AM$10-$AL$10)/($AN$10-$AL$10),$AL$10+SQRT(AY219*($AN$10-$AL$10)*($AM$10-$AL$10)),$AN$10-SQRT((1-AY219)*($AN$10-$AL$10)*($AN$10-$AM$10))),$AM$10)</f>
        <v>0.635662265913133</v>
      </c>
      <c r="AQ219" s="0" t="n">
        <f aca="false">IFERROR(IF(AZ219&lt;($AM$11-$AL$11)/($AN$11-$AL$11),$AL$11+SQRT(AZ219*($AN$11-$AL$11)*($AM$11-$AL$11)),$AN$11-SQRT((1-AZ219)*($AN$11-$AL$11)*($AN$11-$AM$11))),$AM$11)</f>
        <v>0.737833779428709</v>
      </c>
      <c r="AR219" s="0" t="n">
        <f aca="false">SUMPRODUCT((B24:B31&lt;=$B$6)*(C24:C31*AM219+D24:D31*AO219*$B$8*AQ219)/(1+AL219/100)^B24:B31)+C32*AM219*AP219/(1+AL219/100)^$B$6</f>
        <v>13399354.9136824</v>
      </c>
      <c r="AS219" s="0" t="n">
        <f aca="false">SUMPRODUCT((K24:K26&lt;=$B$6)*(L24:L26*AN219+M24:M26*AO219*$B$8*AQ219)/(1+AL219/100)^K24:K26)+L27*AN219*AP219/(1+AL219/100)^$B$6</f>
        <v>16330725.1183593</v>
      </c>
      <c r="AT219" s="0" t="n">
        <f aca="false">AS219-AR219</f>
        <v>2931370.20467694</v>
      </c>
      <c r="AU219" s="0" t="n">
        <f aca="true">RAND()</f>
        <v>0.694423819930628</v>
      </c>
      <c r="AV219" s="0" t="n">
        <f aca="true">RAND()</f>
        <v>0.620297973837866</v>
      </c>
      <c r="AW219" s="0" t="n">
        <f aca="true">RAND()</f>
        <v>0.728610675231304</v>
      </c>
      <c r="AX219" s="0" t="n">
        <f aca="true">RAND()</f>
        <v>0.0595853850850591</v>
      </c>
      <c r="AY219" s="0" t="n">
        <f aca="true">RAND()</f>
        <v>0.0736170015707426</v>
      </c>
      <c r="AZ219" s="0" t="n">
        <f aca="true">RAND()</f>
        <v>0.719464786903532</v>
      </c>
    </row>
    <row r="220" customFormat="false" ht="15" hidden="false" customHeight="false" outlineLevel="0" collapsed="false">
      <c r="AK220" s="0" t="n">
        <v>207</v>
      </c>
      <c r="AL220" s="0" t="n">
        <f aca="false">IFERROR(IF(AU220&lt;($AM$6-$AL$6)/($AN$6-$AL$6),$AL$6+SQRT(AU220*($AN$6-$AL$6)*($AM$6-$AL$6)),$AN$6-SQRT((1-AU220)*($AN$6-$AL$6)*($AN$6-$AM$6))),$AM$6)</f>
        <v>4.00705141912195</v>
      </c>
      <c r="AM220" s="0" t="n">
        <f aca="false">IFERROR(IF(AV220&lt;($AM$7-$AL$7)/($AN$7-$AL$7),$AL$7+SQRT(AV220*($AN$7-$AL$7)*($AM$7-$AL$7)),$AN$7-SQRT((1-AV220)*($AN$7-$AL$7)*($AN$7-$AM$7))),$AM$7)</f>
        <v>1.00032581910787</v>
      </c>
      <c r="AN220" s="0" t="n">
        <f aca="false">IFERROR(IF(AW220&lt;($AM$8-$AL$8)/($AN$8-$AL$8),$AL$8+SQRT(AW220*($AN$8-$AL$8)*($AM$8-$AL$8)),$AN$8-SQRT((1-AW220)*($AN$8-$AL$8)*($AN$8-$AM$8))),$AM$8)</f>
        <v>0.998810602437929</v>
      </c>
      <c r="AO220" s="0" t="n">
        <f aca="false">IFERROR(IF(AX220&lt;($AM$9-$AL$9)/($AN$9-$AL$9),$AL$9+SQRT(AX220*($AN$9-$AL$9)*($AM$9-$AL$9)),$AN$9-SQRT((1-AX220)*($AN$9-$AL$9)*($AN$9-$AM$9))),$AM$9)</f>
        <v>1.19767269133692</v>
      </c>
      <c r="AP220" s="0" t="n">
        <f aca="false">IFERROR(IF(AY220&lt;($AM$10-$AL$10)/($AN$10-$AL$10),$AL$10+SQRT(AY220*($AN$10-$AL$10)*($AM$10-$AL$10)),$AN$10-SQRT((1-AY220)*($AN$10-$AL$10)*($AN$10-$AM$10))),$AM$10)</f>
        <v>0.889876750659489</v>
      </c>
      <c r="AQ220" s="0" t="n">
        <f aca="false">IFERROR(IF(AZ220&lt;($AM$11-$AL$11)/($AN$11-$AL$11),$AL$11+SQRT(AZ220*($AN$11-$AL$11)*($AM$11-$AL$11)),$AN$11-SQRT((1-AZ220)*($AN$11-$AL$11)*($AN$11-$AM$11))),$AM$11)</f>
        <v>0.451526532911215</v>
      </c>
      <c r="AR220" s="0" t="n">
        <f aca="false">SUMPRODUCT((B24:B31&lt;=$B$6)*(C24:C31*AM220+D24:D31*AO220*$B$8*AQ220)/(1+AL220/100)^B24:B31)+C32*AM220*AP220/(1+AL220/100)^$B$6</f>
        <v>13122456.7874559</v>
      </c>
      <c r="AS220" s="0" t="n">
        <f aca="false">SUMPRODUCT((K24:K26&lt;=$B$6)*(L24:L26*AN220+M24:M26*AO220*$B$8*AQ220)/(1+AL220/100)^K24:K26)+L27*AN220*AP220/(1+AL220/100)^$B$6</f>
        <v>14813454.9767721</v>
      </c>
      <c r="AT220" s="0" t="n">
        <f aca="false">AS220-AR220</f>
        <v>1690998.18931624</v>
      </c>
      <c r="AU220" s="0" t="n">
        <f aca="true">RAND()</f>
        <v>0.552112939611004</v>
      </c>
      <c r="AV220" s="0" t="n">
        <f aca="true">RAND()</f>
        <v>0.44589158574084</v>
      </c>
      <c r="AW220" s="0" t="n">
        <f aca="true">RAND()</f>
        <v>0.439173951574804</v>
      </c>
      <c r="AX220" s="0" t="n">
        <f aca="true">RAND()</f>
        <v>0.570847259848978</v>
      </c>
      <c r="AY220" s="0" t="n">
        <f aca="true">RAND()</f>
        <v>0.608015522819205</v>
      </c>
      <c r="AZ220" s="0" t="n">
        <f aca="true">RAND()</f>
        <v>0.0937154701065043</v>
      </c>
    </row>
    <row r="221" customFormat="false" ht="15" hidden="false" customHeight="false" outlineLevel="0" collapsed="false">
      <c r="AK221" s="0" t="n">
        <v>208</v>
      </c>
      <c r="AL221" s="0" t="n">
        <f aca="false">IFERROR(IF(AU221&lt;($AM$6-$AL$6)/($AN$6-$AL$6),$AL$6+SQRT(AU221*($AN$6-$AL$6)*($AM$6-$AL$6)),$AN$6-SQRT((1-AU221)*($AN$6-$AL$6)*($AN$6-$AM$6))),$AM$6)</f>
        <v>3.51436290116251</v>
      </c>
      <c r="AM221" s="0" t="n">
        <f aca="false">IFERROR(IF(AV221&lt;($AM$7-$AL$7)/($AN$7-$AL$7),$AL$7+SQRT(AV221*($AN$7-$AL$7)*($AM$7-$AL$7)),$AN$7-SQRT((1-AV221)*($AN$7-$AL$7)*($AN$7-$AM$7))),$AM$7)</f>
        <v>0.830623730411394</v>
      </c>
      <c r="AN221" s="0" t="n">
        <f aca="false">IFERROR(IF(AW221&lt;($AM$8-$AL$8)/($AN$8-$AL$8),$AL$8+SQRT(AW221*($AN$8-$AL$8)*($AM$8-$AL$8)),$AN$8-SQRT((1-AW221)*($AN$8-$AL$8)*($AN$8-$AM$8))),$AM$8)</f>
        <v>1.04853966149638</v>
      </c>
      <c r="AO221" s="0" t="n">
        <f aca="false">IFERROR(IF(AX221&lt;($AM$9-$AL$9)/($AN$9-$AL$9),$AL$9+SQRT(AX221*($AN$9-$AL$9)*($AM$9-$AL$9)),$AN$9-SQRT((1-AX221)*($AN$9-$AL$9)*($AN$9-$AM$9))),$AM$9)</f>
        <v>0.827221399359427</v>
      </c>
      <c r="AP221" s="0" t="n">
        <f aca="false">IFERROR(IF(AY221&lt;($AM$10-$AL$10)/($AN$10-$AL$10),$AL$10+SQRT(AY221*($AN$10-$AL$10)*($AM$10-$AL$10)),$AN$10-SQRT((1-AY221)*($AN$10-$AL$10)*($AN$10-$AM$10))),$AM$10)</f>
        <v>0.859910663995113</v>
      </c>
      <c r="AQ221" s="0" t="n">
        <f aca="false">IFERROR(IF(AZ221&lt;($AM$11-$AL$11)/($AN$11-$AL$11),$AL$11+SQRT(AZ221*($AN$11-$AL$11)*($AM$11-$AL$11)),$AN$11-SQRT((1-AZ221)*($AN$11-$AL$11)*($AN$11-$AM$11))),$AM$11)</f>
        <v>0.432167287942054</v>
      </c>
      <c r="AR221" s="0" t="n">
        <f aca="false">SUMPRODUCT((B24:B31&lt;=$B$6)*(C24:C31*AM221+D24:D31*AO221*$B$8*AQ221)/(1+AL221/100)^B24:B31)+C32*AM221*AP221/(1+AL221/100)^$B$6</f>
        <v>11138627.0655667</v>
      </c>
      <c r="AS221" s="0" t="n">
        <f aca="false">SUMPRODUCT((K24:K26&lt;=$B$6)*(L24:L26*AN221+M24:M26*AO221*$B$8*AQ221)/(1+AL221/100)^K24:K26)+L27*AN221*AP221/(1+AL221/100)^$B$6</f>
        <v>15465794.8541634</v>
      </c>
      <c r="AT221" s="0" t="n">
        <f aca="false">AS221-AR221</f>
        <v>4327167.78859671</v>
      </c>
      <c r="AU221" s="0" t="n">
        <f aca="true">RAND()</f>
        <v>0.392516700760387</v>
      </c>
      <c r="AV221" s="0" t="n">
        <f aca="true">RAND()</f>
        <v>0.0104201429367745</v>
      </c>
      <c r="AW221" s="0" t="n">
        <f aca="true">RAND()</f>
        <v>0.639233173422289</v>
      </c>
      <c r="AX221" s="0" t="n">
        <f aca="true">RAND()</f>
        <v>0.142765125598322</v>
      </c>
      <c r="AY221" s="0" t="n">
        <f aca="true">RAND()</f>
        <v>0.518142744229613</v>
      </c>
      <c r="AZ221" s="0" t="n">
        <f aca="true">RAND()</f>
        <v>0.0712987428651341</v>
      </c>
    </row>
    <row r="222" customFormat="false" ht="15" hidden="false" customHeight="false" outlineLevel="0" collapsed="false">
      <c r="AK222" s="0" t="n">
        <v>209</v>
      </c>
      <c r="AL222" s="0" t="n">
        <f aca="false">IFERROR(IF(AU222&lt;($AM$6-$AL$6)/($AN$6-$AL$6),$AL$6+SQRT(AU222*($AN$6-$AL$6)*($AM$6-$AL$6)),$AN$6-SQRT((1-AU222)*($AN$6-$AL$6)*($AN$6-$AM$6))),$AM$6)</f>
        <v>4.10043639205109</v>
      </c>
      <c r="AM222" s="0" t="n">
        <f aca="false">IFERROR(IF(AV222&lt;($AM$7-$AL$7)/($AN$7-$AL$7),$AL$7+SQRT(AV222*($AN$7-$AL$7)*($AM$7-$AL$7)),$AN$7-SQRT((1-AV222)*($AN$7-$AL$7)*($AN$7-$AM$7))),$AM$7)</f>
        <v>0.986652772920934</v>
      </c>
      <c r="AN222" s="0" t="n">
        <f aca="false">IFERROR(IF(AW222&lt;($AM$8-$AL$8)/($AN$8-$AL$8),$AL$8+SQRT(AW222*($AN$8-$AL$8)*($AM$8-$AL$8)),$AN$8-SQRT((1-AW222)*($AN$8-$AL$8)*($AN$8-$AM$8))),$AM$8)</f>
        <v>1.0939745252319</v>
      </c>
      <c r="AO222" s="0" t="n">
        <f aca="false">IFERROR(IF(AX222&lt;($AM$9-$AL$9)/($AN$9-$AL$9),$AL$9+SQRT(AX222*($AN$9-$AL$9)*($AM$9-$AL$9)),$AN$9-SQRT((1-AX222)*($AN$9-$AL$9)*($AN$9-$AM$9))),$AM$9)</f>
        <v>0.974232672167111</v>
      </c>
      <c r="AP222" s="0" t="n">
        <f aca="false">IFERROR(IF(AY222&lt;($AM$10-$AL$10)/($AN$10-$AL$10),$AL$10+SQRT(AY222*($AN$10-$AL$10)*($AM$10-$AL$10)),$AN$10-SQRT((1-AY222)*($AN$10-$AL$10)*($AN$10-$AM$10))),$AM$10)</f>
        <v>0.925624505528712</v>
      </c>
      <c r="AQ222" s="0" t="n">
        <f aca="false">IFERROR(IF(AZ222&lt;($AM$11-$AL$11)/($AN$11-$AL$11),$AL$11+SQRT(AZ222*($AN$11-$AL$11)*($AM$11-$AL$11)),$AN$11-SQRT((1-AZ222)*($AN$11-$AL$11)*($AN$11-$AM$11))),$AM$11)</f>
        <v>0.533184943404795</v>
      </c>
      <c r="AR222" s="0" t="n">
        <f aca="false">SUMPRODUCT((B24:B31&lt;=$B$6)*(C24:C31*AM222+D24:D31*AO222*$B$8*AQ222)/(1+AL222/100)^B24:B31)+C32*AM222*AP222/(1+AL222/100)^$B$6</f>
        <v>12881807.972645</v>
      </c>
      <c r="AS222" s="0" t="n">
        <f aca="false">SUMPRODUCT((K24:K26&lt;=$B$6)*(L24:L26*AN222+M24:M26*AO222*$B$8*AQ222)/(1+AL222/100)^K24:K26)+L27*AN222*AP222/(1+AL222/100)^$B$6</f>
        <v>16196646.2002711</v>
      </c>
      <c r="AT222" s="0" t="n">
        <f aca="false">AS222-AR222</f>
        <v>3314838.22762616</v>
      </c>
      <c r="AU222" s="0" t="n">
        <f aca="true">RAND()</f>
        <v>0.579626544172914</v>
      </c>
      <c r="AV222" s="0" t="n">
        <f aca="true">RAND()</f>
        <v>0.387102862656375</v>
      </c>
      <c r="AW222" s="0" t="n">
        <f aca="true">RAND()</f>
        <v>0.783609344207895</v>
      </c>
      <c r="AX222" s="0" t="n">
        <f aca="true">RAND()</f>
        <v>0.299862169801011</v>
      </c>
      <c r="AY222" s="0" t="n">
        <f aca="true">RAND()</f>
        <v>0.724624878826241</v>
      </c>
      <c r="AZ222" s="0" t="n">
        <f aca="true">RAND()</f>
        <v>0.221939664615092</v>
      </c>
    </row>
    <row r="223" customFormat="false" ht="15" hidden="false" customHeight="false" outlineLevel="0" collapsed="false">
      <c r="AK223" s="0" t="n">
        <v>210</v>
      </c>
      <c r="AL223" s="0" t="n">
        <f aca="false">IFERROR(IF(AU223&lt;($AM$6-$AL$6)/($AN$6-$AL$6),$AL$6+SQRT(AU223*($AN$6-$AL$6)*($AM$6-$AL$6)),$AN$6-SQRT((1-AU223)*($AN$6-$AL$6)*($AN$6-$AM$6))),$AM$6)</f>
        <v>4.35654197922656</v>
      </c>
      <c r="AM223" s="0" t="n">
        <f aca="false">IFERROR(IF(AV223&lt;($AM$7-$AL$7)/($AN$7-$AL$7),$AL$7+SQRT(AV223*($AN$7-$AL$7)*($AM$7-$AL$7)),$AN$7-SQRT((1-AV223)*($AN$7-$AL$7)*($AN$7-$AM$7))),$AM$7)</f>
        <v>0.88984285401877</v>
      </c>
      <c r="AN223" s="0" t="n">
        <f aca="false">IFERROR(IF(AW223&lt;($AM$8-$AL$8)/($AN$8-$AL$8),$AL$8+SQRT(AW223*($AN$8-$AL$8)*($AM$8-$AL$8)),$AN$8-SQRT((1-AW223)*($AN$8-$AL$8)*($AN$8-$AM$8))),$AM$8)</f>
        <v>1.01479617501153</v>
      </c>
      <c r="AO223" s="0" t="n">
        <f aca="false">IFERROR(IF(AX223&lt;($AM$9-$AL$9)/($AN$9-$AL$9),$AL$9+SQRT(AX223*($AN$9-$AL$9)*($AM$9-$AL$9)),$AN$9-SQRT((1-AX223)*($AN$9-$AL$9)*($AN$9-$AM$9))),$AM$9)</f>
        <v>1.9056726051747</v>
      </c>
      <c r="AP223" s="0" t="n">
        <f aca="false">IFERROR(IF(AY223&lt;($AM$10-$AL$10)/($AN$10-$AL$10),$AL$10+SQRT(AY223*($AN$10-$AL$10)*($AM$10-$AL$10)),$AN$10-SQRT((1-AY223)*($AN$10-$AL$10)*($AN$10-$AM$10))),$AM$10)</f>
        <v>0.947600240669127</v>
      </c>
      <c r="AQ223" s="0" t="n">
        <f aca="false">IFERROR(IF(AZ223&lt;($AM$11-$AL$11)/($AN$11-$AL$11),$AL$11+SQRT(AZ223*($AN$11-$AL$11)*($AM$11-$AL$11)),$AN$11-SQRT((1-AZ223)*($AN$11-$AL$11)*($AN$11-$AM$11))),$AM$11)</f>
        <v>0.689643463024313</v>
      </c>
      <c r="AR223" s="0" t="n">
        <f aca="false">SUMPRODUCT((B24:B31&lt;=$B$6)*(C24:C31*AM223+D24:D31*AO223*$B$8*AQ223)/(1+AL223/100)^B24:B31)+C32*AM223*AP223/(1+AL223/100)^$B$6</f>
        <v>11626150.8173324</v>
      </c>
      <c r="AS223" s="0" t="n">
        <f aca="false">SUMPRODUCT((K24:K26&lt;=$B$6)*(L24:L26*AN223+M24:M26*AO223*$B$8*AQ223)/(1+AL223/100)^K24:K26)+L27*AN223*AP223/(1+AL223/100)^$B$6</f>
        <v>15094146.2250087</v>
      </c>
      <c r="AT223" s="0" t="n">
        <f aca="false">AS223-AR223</f>
        <v>3467995.4076763</v>
      </c>
      <c r="AU223" s="0" t="n">
        <f aca="true">RAND()</f>
        <v>0.650606484620428</v>
      </c>
      <c r="AV223" s="0" t="n">
        <f aca="true">RAND()</f>
        <v>0.0896859824248675</v>
      </c>
      <c r="AW223" s="0" t="n">
        <f aca="true">RAND()</f>
        <v>0.508259206318174</v>
      </c>
      <c r="AX223" s="0" t="n">
        <f aca="true">RAND()</f>
        <v>0.994068228390315</v>
      </c>
      <c r="AY223" s="0" t="n">
        <f aca="true">RAND()</f>
        <v>0.801383901788242</v>
      </c>
      <c r="AZ223" s="0" t="n">
        <f aca="true">RAND()</f>
        <v>0.606852326352893</v>
      </c>
    </row>
    <row r="224" customFormat="false" ht="15" hidden="false" customHeight="false" outlineLevel="0" collapsed="false">
      <c r="AK224" s="0" t="n">
        <v>211</v>
      </c>
      <c r="AL224" s="0" t="n">
        <f aca="false">IFERROR(IF(AU224&lt;($AM$6-$AL$6)/($AN$6-$AL$6),$AL$6+SQRT(AU224*($AN$6-$AL$6)*($AM$6-$AL$6)),$AN$6-SQRT((1-AU224)*($AN$6-$AL$6)*($AN$6-$AM$6))),$AM$6)</f>
        <v>3.95890089436017</v>
      </c>
      <c r="AM224" s="0" t="n">
        <f aca="false">IFERROR(IF(AV224&lt;($AM$7-$AL$7)/($AN$7-$AL$7),$AL$7+SQRT(AV224*($AN$7-$AL$7)*($AM$7-$AL$7)),$AN$7-SQRT((1-AV224)*($AN$7-$AL$7)*($AN$7-$AM$7))),$AM$7)</f>
        <v>0.973321336398219</v>
      </c>
      <c r="AN224" s="0" t="n">
        <f aca="false">IFERROR(IF(AW224&lt;($AM$8-$AL$8)/($AN$8-$AL$8),$AL$8+SQRT(AW224*($AN$8-$AL$8)*($AM$8-$AL$8)),$AN$8-SQRT((1-AW224)*($AN$8-$AL$8)*($AN$8-$AM$8))),$AM$8)</f>
        <v>1.12907954774142</v>
      </c>
      <c r="AO224" s="0" t="n">
        <f aca="false">IFERROR(IF(AX224&lt;($AM$9-$AL$9)/($AN$9-$AL$9),$AL$9+SQRT(AX224*($AN$9-$AL$9)*($AM$9-$AL$9)),$AN$9-SQRT((1-AX224)*($AN$9-$AL$9)*($AN$9-$AM$9))),$AM$9)</f>
        <v>1.70653120402196</v>
      </c>
      <c r="AP224" s="0" t="n">
        <f aca="false">IFERROR(IF(AY224&lt;($AM$10-$AL$10)/($AN$10-$AL$10),$AL$10+SQRT(AY224*($AN$10-$AL$10)*($AM$10-$AL$10)),$AN$10-SQRT((1-AY224)*($AN$10-$AL$10)*($AN$10-$AM$10))),$AM$10)</f>
        <v>0.72602305280078</v>
      </c>
      <c r="AQ224" s="0" t="n">
        <f aca="false">IFERROR(IF(AZ224&lt;($AM$11-$AL$11)/($AN$11-$AL$11),$AL$11+SQRT(AZ224*($AN$11-$AL$11)*($AM$11-$AL$11)),$AN$11-SQRT((1-AZ224)*($AN$11-$AL$11)*($AN$11-$AM$11))),$AM$11)</f>
        <v>0.634060244427168</v>
      </c>
      <c r="AR224" s="0" t="n">
        <f aca="false">SUMPRODUCT((B24:B31&lt;=$B$6)*(C24:C31*AM224+D24:D31*AO224*$B$8*AQ224)/(1+AL224/100)^B24:B31)+C32*AM224*AP224/(1+AL224/100)^$B$6</f>
        <v>12914566.0788419</v>
      </c>
      <c r="AS224" s="0" t="n">
        <f aca="false">SUMPRODUCT((K24:K26&lt;=$B$6)*(L24:L26*AN224+M24:M26*AO224*$B$8*AQ224)/(1+AL224/100)^K24:K26)+L27*AN224*AP224/(1+AL224/100)^$B$6</f>
        <v>16982133.2859902</v>
      </c>
      <c r="AT224" s="0" t="n">
        <f aca="false">AS224-AR224</f>
        <v>4067567.20714833</v>
      </c>
      <c r="AU224" s="0" t="n">
        <f aca="true">RAND()</f>
        <v>0.537585811483832</v>
      </c>
      <c r="AV224" s="0" t="n">
        <f aca="true">RAND()</f>
        <v>0.333780951676275</v>
      </c>
      <c r="AW224" s="0" t="n">
        <f aca="true">RAND()</f>
        <v>0.870028837560717</v>
      </c>
      <c r="AX224" s="0" t="n">
        <f aca="true">RAND()</f>
        <v>0.942584043858133</v>
      </c>
      <c r="AY224" s="0" t="n">
        <f aca="true">RAND()</f>
        <v>0.204345681589536</v>
      </c>
      <c r="AZ224" s="0" t="n">
        <f aca="true">RAND()</f>
        <v>0.45549488533363</v>
      </c>
    </row>
    <row r="225" customFormat="false" ht="15" hidden="false" customHeight="false" outlineLevel="0" collapsed="false">
      <c r="AK225" s="0" t="n">
        <v>212</v>
      </c>
      <c r="AL225" s="0" t="n">
        <f aca="false">IFERROR(IF(AU225&lt;($AM$6-$AL$6)/($AN$6-$AL$6),$AL$6+SQRT(AU225*($AN$6-$AL$6)*($AM$6-$AL$6)),$AN$6-SQRT((1-AU225)*($AN$6-$AL$6)*($AN$6-$AM$6))),$AM$6)</f>
        <v>4.45875573141699</v>
      </c>
      <c r="AM225" s="0" t="n">
        <f aca="false">IFERROR(IF(AV225&lt;($AM$7-$AL$7)/($AN$7-$AL$7),$AL$7+SQRT(AV225*($AN$7-$AL$7)*($AM$7-$AL$7)),$AN$7-SQRT((1-AV225)*($AN$7-$AL$7)*($AN$7-$AM$7))),$AM$7)</f>
        <v>1.08435509521912</v>
      </c>
      <c r="AN225" s="0" t="n">
        <f aca="false">IFERROR(IF(AW225&lt;($AM$8-$AL$8)/($AN$8-$AL$8),$AL$8+SQRT(AW225*($AN$8-$AL$8)*($AM$8-$AL$8)),$AN$8-SQRT((1-AW225)*($AN$8-$AL$8)*($AN$8-$AM$8))),$AM$8)</f>
        <v>1.07783240215555</v>
      </c>
      <c r="AO225" s="0" t="n">
        <f aca="false">IFERROR(IF(AX225&lt;($AM$9-$AL$9)/($AN$9-$AL$9),$AL$9+SQRT(AX225*($AN$9-$AL$9)*($AM$9-$AL$9)),$AN$9-SQRT((1-AX225)*($AN$9-$AL$9)*($AN$9-$AM$9))),$AM$9)</f>
        <v>0.870207260122415</v>
      </c>
      <c r="AP225" s="0" t="n">
        <f aca="false">IFERROR(IF(AY225&lt;($AM$10-$AL$10)/($AN$10-$AL$10),$AL$10+SQRT(AY225*($AN$10-$AL$10)*($AM$10-$AL$10)),$AN$10-SQRT((1-AY225)*($AN$10-$AL$10)*($AN$10-$AM$10))),$AM$10)</f>
        <v>0.75866747942193</v>
      </c>
      <c r="AQ225" s="0" t="n">
        <f aca="false">IFERROR(IF(AZ225&lt;($AM$11-$AL$11)/($AN$11-$AL$11),$AL$11+SQRT(AZ225*($AN$11-$AL$11)*($AM$11-$AL$11)),$AN$11-SQRT((1-AZ225)*($AN$11-$AL$11)*($AN$11-$AM$11))),$AM$11)</f>
        <v>0.608596040747822</v>
      </c>
      <c r="AR225" s="0" t="n">
        <f aca="false">SUMPRODUCT((B24:B31&lt;=$B$6)*(C24:C31*AM225+D24:D31*AO225*$B$8*AQ225)/(1+AL225/100)^B24:B31)+C32*AM225*AP225/(1+AL225/100)^$B$6</f>
        <v>13950478.2620901</v>
      </c>
      <c r="AS225" s="0" t="n">
        <f aca="false">SUMPRODUCT((K24:K26&lt;=$B$6)*(L24:L26*AN225+M24:M26*AO225*$B$8*AQ225)/(1+AL225/100)^K24:K26)+L27*AN225*AP225/(1+AL225/100)^$B$6</f>
        <v>16223963.2409127</v>
      </c>
      <c r="AT225" s="0" t="n">
        <f aca="false">AS225-AR225</f>
        <v>2273484.97882259</v>
      </c>
      <c r="AU225" s="0" t="n">
        <f aca="true">RAND()</f>
        <v>0.677103878369701</v>
      </c>
      <c r="AV225" s="0" t="n">
        <f aca="true">RAND()</f>
        <v>0.756104582401196</v>
      </c>
      <c r="AW225" s="0" t="n">
        <f aca="true">RAND()</f>
        <v>0.736518384466419</v>
      </c>
      <c r="AX225" s="0" t="n">
        <f aca="true">RAND()</f>
        <v>0.182737887263128</v>
      </c>
      <c r="AY225" s="0" t="n">
        <f aca="true">RAND()</f>
        <v>0.267635459641978</v>
      </c>
      <c r="AZ225" s="0" t="n">
        <f aca="true">RAND()</f>
        <v>0.388700066796863</v>
      </c>
    </row>
    <row r="226" customFormat="false" ht="15" hidden="false" customHeight="false" outlineLevel="0" collapsed="false">
      <c r="AK226" s="0" t="n">
        <v>213</v>
      </c>
      <c r="AL226" s="0" t="n">
        <f aca="false">IFERROR(IF(AU226&lt;($AM$6-$AL$6)/($AN$6-$AL$6),$AL$6+SQRT(AU226*($AN$6-$AL$6)*($AM$6-$AL$6)),$AN$6-SQRT((1-AU226)*($AN$6-$AL$6)*($AN$6-$AM$6))),$AM$6)</f>
        <v>2.99805965283339</v>
      </c>
      <c r="AM226" s="0" t="n">
        <f aca="false">IFERROR(IF(AV226&lt;($AM$7-$AL$7)/($AN$7-$AL$7),$AL$7+SQRT(AV226*($AN$7-$AL$7)*($AM$7-$AL$7)),$AN$7-SQRT((1-AV226)*($AN$7-$AL$7)*($AN$7-$AM$7))),$AM$7)</f>
        <v>1.02328574511924</v>
      </c>
      <c r="AN226" s="0" t="n">
        <f aca="false">IFERROR(IF(AW226&lt;($AM$8-$AL$8)/($AN$8-$AL$8),$AL$8+SQRT(AW226*($AN$8-$AL$8)*($AM$8-$AL$8)),$AN$8-SQRT((1-AW226)*($AN$8-$AL$8)*($AN$8-$AM$8))),$AM$8)</f>
        <v>1.06369752385736</v>
      </c>
      <c r="AO226" s="0" t="n">
        <f aca="false">IFERROR(IF(AX226&lt;($AM$9-$AL$9)/($AN$9-$AL$9),$AL$9+SQRT(AX226*($AN$9-$AL$9)*($AM$9-$AL$9)),$AN$9-SQRT((1-AX226)*($AN$9-$AL$9)*($AN$9-$AM$9))),$AM$9)</f>
        <v>0.959353344869773</v>
      </c>
      <c r="AP226" s="0" t="n">
        <f aca="false">IFERROR(IF(AY226&lt;($AM$10-$AL$10)/($AN$10-$AL$10),$AL$10+SQRT(AY226*($AN$10-$AL$10)*($AM$10-$AL$10)),$AN$10-SQRT((1-AY226)*($AN$10-$AL$10)*($AN$10-$AM$10))),$AM$10)</f>
        <v>0.663581038518964</v>
      </c>
      <c r="AQ226" s="0" t="n">
        <f aca="false">IFERROR(IF(AZ226&lt;($AM$11-$AL$11)/($AN$11-$AL$11),$AL$11+SQRT(AZ226*($AN$11-$AL$11)*($AM$11-$AL$11)),$AN$11-SQRT((1-AZ226)*($AN$11-$AL$11)*($AN$11-$AM$11))),$AM$11)</f>
        <v>0.440159445937461</v>
      </c>
      <c r="AR226" s="0" t="n">
        <f aca="false">SUMPRODUCT((B24:B31&lt;=$B$6)*(C24:C31*AM226+D24:D31*AO226*$B$8*AQ226)/(1+AL226/100)^B24:B31)+C32*AM226*AP226/(1+AL226/100)^$B$6</f>
        <v>14114544.4331696</v>
      </c>
      <c r="AS226" s="0" t="n">
        <f aca="false">SUMPRODUCT((K24:K26&lt;=$B$6)*(L24:L26*AN226+M24:M26*AO226*$B$8*AQ226)/(1+AL226/100)^K24:K26)+L27*AN226*AP226/(1+AL226/100)^$B$6</f>
        <v>15885998.0493937</v>
      </c>
      <c r="AT226" s="0" t="n">
        <f aca="false">AS226-AR226</f>
        <v>1771453.61622407</v>
      </c>
      <c r="AU226" s="0" t="n">
        <f aca="true">RAND()</f>
        <v>0.19922461412278</v>
      </c>
      <c r="AV226" s="0" t="n">
        <f aca="true">RAND()</f>
        <v>0.543116858967661</v>
      </c>
      <c r="AW226" s="0" t="n">
        <f aca="true">RAND()</f>
        <v>0.691478998961059</v>
      </c>
      <c r="AX226" s="0" t="n">
        <f aca="true">RAND()</f>
        <v>0.281340660590731</v>
      </c>
      <c r="AY226" s="0" t="n">
        <f aca="true">RAND()</f>
        <v>0.107035024651771</v>
      </c>
      <c r="AZ226" s="0" t="n">
        <f aca="true">RAND()</f>
        <v>0.0801823276959026</v>
      </c>
    </row>
    <row r="227" customFormat="false" ht="15" hidden="false" customHeight="false" outlineLevel="0" collapsed="false">
      <c r="AK227" s="0" t="n">
        <v>214</v>
      </c>
      <c r="AL227" s="0" t="n">
        <f aca="false">IFERROR(IF(AU227&lt;($AM$6-$AL$6)/($AN$6-$AL$6),$AL$6+SQRT(AU227*($AN$6-$AL$6)*($AM$6-$AL$6)),$AN$6-SQRT((1-AU227)*($AN$6-$AL$6)*($AN$6-$AM$6))),$AM$6)</f>
        <v>3.91883890587084</v>
      </c>
      <c r="AM227" s="0" t="n">
        <f aca="false">IFERROR(IF(AV227&lt;($AM$7-$AL$7)/($AN$7-$AL$7),$AL$7+SQRT(AV227*($AN$7-$AL$7)*($AM$7-$AL$7)),$AN$7-SQRT((1-AV227)*($AN$7-$AL$7)*($AN$7-$AM$7))),$AM$7)</f>
        <v>0.952052286742398</v>
      </c>
      <c r="AN227" s="0" t="n">
        <f aca="false">IFERROR(IF(AW227&lt;($AM$8-$AL$8)/($AN$8-$AL$8),$AL$8+SQRT(AW227*($AN$8-$AL$8)*($AM$8-$AL$8)),$AN$8-SQRT((1-AW227)*($AN$8-$AL$8)*($AN$8-$AM$8))),$AM$8)</f>
        <v>1.22946416691698</v>
      </c>
      <c r="AO227" s="0" t="n">
        <f aca="false">IFERROR(IF(AX227&lt;($AM$9-$AL$9)/($AN$9-$AL$9),$AL$9+SQRT(AX227*($AN$9-$AL$9)*($AM$9-$AL$9)),$AN$9-SQRT((1-AX227)*($AN$9-$AL$9)*($AN$9-$AM$9))),$AM$9)</f>
        <v>1.77921644003755</v>
      </c>
      <c r="AP227" s="0" t="n">
        <f aca="false">IFERROR(IF(AY227&lt;($AM$10-$AL$10)/($AN$10-$AL$10),$AL$10+SQRT(AY227*($AN$10-$AL$10)*($AM$10-$AL$10)),$AN$10-SQRT((1-AY227)*($AN$10-$AL$10)*($AN$10-$AM$10))),$AM$10)</f>
        <v>0.886118071728406</v>
      </c>
      <c r="AQ227" s="0" t="n">
        <f aca="false">IFERROR(IF(AZ227&lt;($AM$11-$AL$11)/($AN$11-$AL$11),$AL$11+SQRT(AZ227*($AN$11-$AL$11)*($AM$11-$AL$11)),$AN$11-SQRT((1-AZ227)*($AN$11-$AL$11)*($AN$11-$AM$11))),$AM$11)</f>
        <v>0.732520174700125</v>
      </c>
      <c r="AR227" s="0" t="n">
        <f aca="false">SUMPRODUCT((B24:B31&lt;=$B$6)*(C24:C31*AM227+D24:D31*AO227*$B$8*AQ227)/(1+AL227/100)^B24:B31)+C32*AM227*AP227/(1+AL227/100)^$B$6</f>
        <v>12679922.4342414</v>
      </c>
      <c r="AS227" s="0" t="n">
        <f aca="false">SUMPRODUCT((K24:K26&lt;=$B$6)*(L24:L26*AN227+M24:M26*AO227*$B$8*AQ227)/(1+AL227/100)^K24:K26)+L27*AN227*AP227/(1+AL227/100)^$B$6</f>
        <v>18251491.5831462</v>
      </c>
      <c r="AT227" s="0" t="n">
        <f aca="false">AS227-AR227</f>
        <v>5571569.14890487</v>
      </c>
      <c r="AU227" s="0" t="n">
        <f aca="true">RAND()</f>
        <v>0.52532231560124</v>
      </c>
      <c r="AV227" s="0" t="n">
        <f aca="true">RAND()</f>
        <v>0.256887754484359</v>
      </c>
      <c r="AW227" s="0" t="n">
        <f aca="true">RAND()</f>
        <v>0.996251373862988</v>
      </c>
      <c r="AX227" s="0" t="n">
        <f aca="true">RAND()</f>
        <v>0.96750307976687</v>
      </c>
      <c r="AY227" s="0" t="n">
        <f aca="true">RAND()</f>
        <v>0.596348661261051</v>
      </c>
      <c r="AZ227" s="0" t="n">
        <f aca="true">RAND()</f>
        <v>0.707977726765503</v>
      </c>
    </row>
    <row r="228" customFormat="false" ht="15" hidden="false" customHeight="false" outlineLevel="0" collapsed="false">
      <c r="AK228" s="0" t="n">
        <v>215</v>
      </c>
      <c r="AL228" s="0" t="n">
        <f aca="false">IFERROR(IF(AU228&lt;($AM$6-$AL$6)/($AN$6-$AL$6),$AL$6+SQRT(AU228*($AN$6-$AL$6)*($AM$6-$AL$6)),$AN$6-SQRT((1-AU228)*($AN$6-$AL$6)*($AN$6-$AM$6))),$AM$6)</f>
        <v>5.69709062377395</v>
      </c>
      <c r="AM228" s="0" t="n">
        <f aca="false">IFERROR(IF(AV228&lt;($AM$7-$AL$7)/($AN$7-$AL$7),$AL$7+SQRT(AV228*($AN$7-$AL$7)*($AM$7-$AL$7)),$AN$7-SQRT((1-AV228)*($AN$7-$AL$7)*($AN$7-$AM$7))),$AM$7)</f>
        <v>1.01901144237971</v>
      </c>
      <c r="AN228" s="0" t="n">
        <f aca="false">IFERROR(IF(AW228&lt;($AM$8-$AL$8)/($AN$8-$AL$8),$AL$8+SQRT(AW228*($AN$8-$AL$8)*($AM$8-$AL$8)),$AN$8-SQRT((1-AW228)*($AN$8-$AL$8)*($AN$8-$AM$8))),$AM$8)</f>
        <v>0.922290920660383</v>
      </c>
      <c r="AO228" s="0" t="n">
        <f aca="false">IFERROR(IF(AX228&lt;($AM$9-$AL$9)/($AN$9-$AL$9),$AL$9+SQRT(AX228*($AN$9-$AL$9)*($AM$9-$AL$9)),$AN$9-SQRT((1-AX228)*($AN$9-$AL$9)*($AN$9-$AM$9))),$AM$9)</f>
        <v>1.51001992748285</v>
      </c>
      <c r="AP228" s="0" t="n">
        <f aca="false">IFERROR(IF(AY228&lt;($AM$10-$AL$10)/($AN$10-$AL$10),$AL$10+SQRT(AY228*($AN$10-$AL$10)*($AM$10-$AL$10)),$AN$10-SQRT((1-AY228)*($AN$10-$AL$10)*($AN$10-$AM$10))),$AM$10)</f>
        <v>0.734820713724556</v>
      </c>
      <c r="AQ228" s="0" t="n">
        <f aca="false">IFERROR(IF(AZ228&lt;($AM$11-$AL$11)/($AN$11-$AL$11),$AL$11+SQRT(AZ228*($AN$11-$AL$11)*($AM$11-$AL$11)),$AN$11-SQRT((1-AZ228)*($AN$11-$AL$11)*($AN$11-$AM$11))),$AM$11)</f>
        <v>0.905595937719144</v>
      </c>
      <c r="AR228" s="0" t="n">
        <f aca="false">SUMPRODUCT((B24:B31&lt;=$B$6)*(C24:C31*AM228+D24:D31*AO228*$B$8*AQ228)/(1+AL228/100)^B24:B31)+C32*AM228*AP228/(1+AL228/100)^$B$6</f>
        <v>12607974.5218419</v>
      </c>
      <c r="AS228" s="0" t="n">
        <f aca="false">SUMPRODUCT((K24:K26&lt;=$B$6)*(L24:L26*AN228+M24:M26*AO228*$B$8*AQ228)/(1+AL228/100)^K24:K26)+L27*AN228*AP228/(1+AL228/100)^$B$6</f>
        <v>14062286.5042072</v>
      </c>
      <c r="AT228" s="0" t="n">
        <f aca="false">AS228-AR228</f>
        <v>1454311.98236532</v>
      </c>
      <c r="AU228" s="0" t="n">
        <f aca="true">RAND()</f>
        <v>0.915121357867113</v>
      </c>
      <c r="AV228" s="0" t="n">
        <f aca="true">RAND()</f>
        <v>0.525726988875517</v>
      </c>
      <c r="AW228" s="0" t="n">
        <f aca="true">RAND()</f>
        <v>0.1661674363996</v>
      </c>
      <c r="AX228" s="0" t="n">
        <f aca="true">RAND()</f>
        <v>0.839946352357394</v>
      </c>
      <c r="AY228" s="0" t="n">
        <f aca="true">RAND()</f>
        <v>0.22056307037644</v>
      </c>
      <c r="AZ228" s="0" t="n">
        <f aca="true">RAND()</f>
        <v>0.963623971530091</v>
      </c>
    </row>
    <row r="229" customFormat="false" ht="15" hidden="false" customHeight="false" outlineLevel="0" collapsed="false">
      <c r="AK229" s="0" t="n">
        <v>216</v>
      </c>
      <c r="AL229" s="0" t="n">
        <f aca="false">IFERROR(IF(AU229&lt;($AM$6-$AL$6)/($AN$6-$AL$6),$AL$6+SQRT(AU229*($AN$6-$AL$6)*($AM$6-$AL$6)),$AN$6-SQRT((1-AU229)*($AN$6-$AL$6)*($AN$6-$AM$6))),$AM$6)</f>
        <v>4.80856389763164</v>
      </c>
      <c r="AM229" s="0" t="n">
        <f aca="false">IFERROR(IF(AV229&lt;($AM$7-$AL$7)/($AN$7-$AL$7),$AL$7+SQRT(AV229*($AN$7-$AL$7)*($AM$7-$AL$7)),$AN$7-SQRT((1-AV229)*($AN$7-$AL$7)*($AN$7-$AM$7))),$AM$7)</f>
        <v>0.888473242057612</v>
      </c>
      <c r="AN229" s="0" t="n">
        <f aca="false">IFERROR(IF(AW229&lt;($AM$8-$AL$8)/($AN$8-$AL$8),$AL$8+SQRT(AW229*($AN$8-$AL$8)*($AM$8-$AL$8)),$AN$8-SQRT((1-AW229)*($AN$8-$AL$8)*($AN$8-$AM$8))),$AM$8)</f>
        <v>1.12515712682696</v>
      </c>
      <c r="AO229" s="0" t="n">
        <f aca="false">IFERROR(IF(AX229&lt;($AM$9-$AL$9)/($AN$9-$AL$9),$AL$9+SQRT(AX229*($AN$9-$AL$9)*($AM$9-$AL$9)),$AN$9-SQRT((1-AX229)*($AN$9-$AL$9)*($AN$9-$AM$9))),$AM$9)</f>
        <v>0.860892497032587</v>
      </c>
      <c r="AP229" s="0" t="n">
        <f aca="false">IFERROR(IF(AY229&lt;($AM$10-$AL$10)/($AN$10-$AL$10),$AL$10+SQRT(AY229*($AN$10-$AL$10)*($AM$10-$AL$10)),$AN$10-SQRT((1-AY229)*($AN$10-$AL$10)*($AN$10-$AM$10))),$AM$10)</f>
        <v>0.932491977162334</v>
      </c>
      <c r="AQ229" s="0" t="n">
        <f aca="false">IFERROR(IF(AZ229&lt;($AM$11-$AL$11)/($AN$11-$AL$11),$AL$11+SQRT(AZ229*($AN$11-$AL$11)*($AM$11-$AL$11)),$AN$11-SQRT((1-AZ229)*($AN$11-$AL$11)*($AN$11-$AM$11))),$AM$11)</f>
        <v>0.884034263183006</v>
      </c>
      <c r="AR229" s="0" t="n">
        <f aca="false">SUMPRODUCT((B24:B31&lt;=$B$6)*(C24:C31*AM229+D24:D31*AO229*$B$8*AQ229)/(1+AL229/100)^B24:B31)+C32*AM229*AP229/(1+AL229/100)^$B$6</f>
        <v>11299780.2656244</v>
      </c>
      <c r="AS229" s="0" t="n">
        <f aca="false">SUMPRODUCT((K24:K26&lt;=$B$6)*(L24:L26*AN229+M24:M26*AO229*$B$8*AQ229)/(1+AL229/100)^K24:K26)+L27*AN229*AP229/(1+AL229/100)^$B$6</f>
        <v>16812745.3016485</v>
      </c>
      <c r="AT229" s="0" t="n">
        <f aca="false">AS229-AR229</f>
        <v>5512965.03602414</v>
      </c>
      <c r="AU229" s="0" t="n">
        <f aca="true">RAND()</f>
        <v>0.759880390461829</v>
      </c>
      <c r="AV229" s="0" t="n">
        <f aca="true">RAND()</f>
        <v>0.0869723840020539</v>
      </c>
      <c r="AW229" s="0" t="n">
        <f aca="true">RAND()</f>
        <v>0.861460062381339</v>
      </c>
      <c r="AX229" s="0" t="n">
        <f aca="true">RAND()</f>
        <v>0.173657859219221</v>
      </c>
      <c r="AY229" s="0" t="n">
        <f aca="true">RAND()</f>
        <v>0.74819724123914</v>
      </c>
      <c r="AZ229" s="0" t="n">
        <f aca="true">RAND()</f>
        <v>0.945109991365272</v>
      </c>
    </row>
    <row r="230" customFormat="false" ht="15" hidden="false" customHeight="false" outlineLevel="0" collapsed="false">
      <c r="AK230" s="0" t="n">
        <v>217</v>
      </c>
      <c r="AL230" s="0" t="n">
        <f aca="false">IFERROR(IF(AU230&lt;($AM$6-$AL$6)/($AN$6-$AL$6),$AL$6+SQRT(AU230*($AN$6-$AL$6)*($AM$6-$AL$6)),$AN$6-SQRT((1-AU230)*($AN$6-$AL$6)*($AN$6-$AM$6))),$AM$6)</f>
        <v>4.75672920097957</v>
      </c>
      <c r="AM230" s="0" t="n">
        <f aca="false">IFERROR(IF(AV230&lt;($AM$7-$AL$7)/($AN$7-$AL$7),$AL$7+SQRT(AV230*($AN$7-$AL$7)*($AM$7-$AL$7)),$AN$7-SQRT((1-AV230)*($AN$7-$AL$7)*($AN$7-$AM$7))),$AM$7)</f>
        <v>1.02013609937573</v>
      </c>
      <c r="AN230" s="0" t="n">
        <f aca="false">IFERROR(IF(AW230&lt;($AM$8-$AL$8)/($AN$8-$AL$8),$AL$8+SQRT(AW230*($AN$8-$AL$8)*($AM$8-$AL$8)),$AN$8-SQRT((1-AW230)*($AN$8-$AL$8)*($AN$8-$AM$8))),$AM$8)</f>
        <v>1.03086010076397</v>
      </c>
      <c r="AO230" s="0" t="n">
        <f aca="false">IFERROR(IF(AX230&lt;($AM$9-$AL$9)/($AN$9-$AL$9),$AL$9+SQRT(AX230*($AN$9-$AL$9)*($AM$9-$AL$9)),$AN$9-SQRT((1-AX230)*($AN$9-$AL$9)*($AN$9-$AM$9))),$AM$9)</f>
        <v>0.978640683424776</v>
      </c>
      <c r="AP230" s="0" t="n">
        <f aca="false">IFERROR(IF(AY230&lt;($AM$10-$AL$10)/($AN$10-$AL$10),$AL$10+SQRT(AY230*($AN$10-$AL$10)*($AM$10-$AL$10)),$AN$10-SQRT((1-AY230)*($AN$10-$AL$10)*($AN$10-$AM$10))),$AM$10)</f>
        <v>0.97104851716865</v>
      </c>
      <c r="AQ230" s="0" t="n">
        <f aca="false">IFERROR(IF(AZ230&lt;($AM$11-$AL$11)/($AN$11-$AL$11),$AL$11+SQRT(AZ230*($AN$11-$AL$11)*($AM$11-$AL$11)),$AN$11-SQRT((1-AZ230)*($AN$11-$AL$11)*($AN$11-$AM$11))),$AM$11)</f>
        <v>0.620332100254866</v>
      </c>
      <c r="AR230" s="0" t="n">
        <f aca="false">SUMPRODUCT((B24:B31&lt;=$B$6)*(C24:C31*AM230+D24:D31*AO230*$B$8*AQ230)/(1+AL230/100)^B24:B31)+C32*AM230*AP230/(1+AL230/100)^$B$6</f>
        <v>12955969.8775767</v>
      </c>
      <c r="AS230" s="0" t="n">
        <f aca="false">SUMPRODUCT((K24:K26&lt;=$B$6)*(L24:L26*AN230+M24:M26*AO230*$B$8*AQ230)/(1+AL230/100)^K24:K26)+L27*AN230*AP230/(1+AL230/100)^$B$6</f>
        <v>15352497.0341723</v>
      </c>
      <c r="AT230" s="0" t="n">
        <f aca="false">AS230-AR230</f>
        <v>2396527.15659553</v>
      </c>
      <c r="AU230" s="0" t="n">
        <f aca="true">RAND()</f>
        <v>0.748386806113113</v>
      </c>
      <c r="AV230" s="0" t="n">
        <f aca="true">RAND()</f>
        <v>0.530334108353756</v>
      </c>
      <c r="AW230" s="0" t="n">
        <f aca="true">RAND()</f>
        <v>0.573135151669543</v>
      </c>
      <c r="AX230" s="0" t="n">
        <f aca="true">RAND()</f>
        <v>0.305462538439116</v>
      </c>
      <c r="AY230" s="0" t="n">
        <f aca="true">RAND()</f>
        <v>0.887546822107135</v>
      </c>
      <c r="AZ230" s="0" t="n">
        <f aca="true">RAND()</f>
        <v>0.418827161035483</v>
      </c>
    </row>
    <row r="231" customFormat="false" ht="15" hidden="false" customHeight="false" outlineLevel="0" collapsed="false">
      <c r="AK231" s="0" t="n">
        <v>218</v>
      </c>
      <c r="AL231" s="0" t="n">
        <f aca="false">IFERROR(IF(AU231&lt;($AM$6-$AL$6)/($AN$6-$AL$6),$AL$6+SQRT(AU231*($AN$6-$AL$6)*($AM$6-$AL$6)),$AN$6-SQRT((1-AU231)*($AN$6-$AL$6)*($AN$6-$AM$6))),$AM$6)</f>
        <v>2.78200517287975</v>
      </c>
      <c r="AM231" s="0" t="n">
        <f aca="false">IFERROR(IF(AV231&lt;($AM$7-$AL$7)/($AN$7-$AL$7),$AL$7+SQRT(AV231*($AN$7-$AL$7)*($AM$7-$AL$7)),$AN$7-SQRT((1-AV231)*($AN$7-$AL$7)*($AN$7-$AM$7))),$AM$7)</f>
        <v>0.987665471827271</v>
      </c>
      <c r="AN231" s="0" t="n">
        <f aca="false">IFERROR(IF(AW231&lt;($AM$8-$AL$8)/($AN$8-$AL$8),$AL$8+SQRT(AW231*($AN$8-$AL$8)*($AM$8-$AL$8)),$AN$8-SQRT((1-AW231)*($AN$8-$AL$8)*($AN$8-$AM$8))),$AM$8)</f>
        <v>0.990025026193674</v>
      </c>
      <c r="AO231" s="0" t="n">
        <f aca="false">IFERROR(IF(AX231&lt;($AM$9-$AL$9)/($AN$9-$AL$9),$AL$9+SQRT(AX231*($AN$9-$AL$9)*($AM$9-$AL$9)),$AN$9-SQRT((1-AX231)*($AN$9-$AL$9)*($AN$9-$AM$9))),$AM$9)</f>
        <v>1.12813986362833</v>
      </c>
      <c r="AP231" s="0" t="n">
        <f aca="false">IFERROR(IF(AY231&lt;($AM$10-$AL$10)/($AN$10-$AL$10),$AL$10+SQRT(AY231*($AN$10-$AL$10)*($AM$10-$AL$10)),$AN$10-SQRT((1-AY231)*($AN$10-$AL$10)*($AN$10-$AM$10))),$AM$10)</f>
        <v>0.881171579871645</v>
      </c>
      <c r="AQ231" s="0" t="n">
        <f aca="false">IFERROR(IF(AZ231&lt;($AM$11-$AL$11)/($AN$11-$AL$11),$AL$11+SQRT(AZ231*($AN$11-$AL$11)*($AM$11-$AL$11)),$AN$11-SQRT((1-AZ231)*($AN$11-$AL$11)*($AN$11-$AM$11))),$AM$11)</f>
        <v>0.750107967550808</v>
      </c>
      <c r="AR231" s="0" t="n">
        <f aca="false">SUMPRODUCT((B24:B31&lt;=$B$6)*(C24:C31*AM231+D24:D31*AO231*$B$8*AQ231)/(1+AL231/100)^B24:B31)+C32*AM231*AP231/(1+AL231/100)^$B$6</f>
        <v>13835105.0117126</v>
      </c>
      <c r="AS231" s="0" t="n">
        <f aca="false">SUMPRODUCT((K24:K26&lt;=$B$6)*(L24:L26*AN231+M24:M26*AO231*$B$8*AQ231)/(1+AL231/100)^K24:K26)+L27*AN231*AP231/(1+AL231/100)^$B$6</f>
        <v>14411179.3394247</v>
      </c>
      <c r="AT231" s="0" t="n">
        <f aca="false">AS231-AR231</f>
        <v>576074.327712152</v>
      </c>
      <c r="AU231" s="0" t="n">
        <f aca="true">RAND()</f>
        <v>0.122306418082138</v>
      </c>
      <c r="AV231" s="0" t="n">
        <f aca="true">RAND()</f>
        <v>0.39131477017947</v>
      </c>
      <c r="AW231" s="0" t="n">
        <f aca="true">RAND()</f>
        <v>0.401216784221182</v>
      </c>
      <c r="AX231" s="0" t="n">
        <f aca="true">RAND()</f>
        <v>0.493239935070651</v>
      </c>
      <c r="AY231" s="0" t="n">
        <f aca="true">RAND()</f>
        <v>0.581167093207382</v>
      </c>
      <c r="AZ231" s="0" t="n">
        <f aca="true">RAND()</f>
        <v>0.745118253544538</v>
      </c>
    </row>
    <row r="232" customFormat="false" ht="15" hidden="false" customHeight="false" outlineLevel="0" collapsed="false">
      <c r="AK232" s="0" t="n">
        <v>219</v>
      </c>
      <c r="AL232" s="0" t="n">
        <f aca="false">IFERROR(IF(AU232&lt;($AM$6-$AL$6)/($AN$6-$AL$6),$AL$6+SQRT(AU232*($AN$6-$AL$6)*($AM$6-$AL$6)),$AN$6-SQRT((1-AU232)*($AN$6-$AL$6)*($AN$6-$AM$6))),$AM$6)</f>
        <v>3.57071218158546</v>
      </c>
      <c r="AM232" s="0" t="n">
        <f aca="false">IFERROR(IF(AV232&lt;($AM$7-$AL$7)/($AN$7-$AL$7),$AL$7+SQRT(AV232*($AN$7-$AL$7)*($AM$7-$AL$7)),$AN$7-SQRT((1-AV232)*($AN$7-$AL$7)*($AN$7-$AM$7))),$AM$7)</f>
        <v>1.10079352464474</v>
      </c>
      <c r="AN232" s="0" t="n">
        <f aca="false">IFERROR(IF(AW232&lt;($AM$8-$AL$8)/($AN$8-$AL$8),$AL$8+SQRT(AW232*($AN$8-$AL$8)*($AM$8-$AL$8)),$AN$8-SQRT((1-AW232)*($AN$8-$AL$8)*($AN$8-$AM$8))),$AM$8)</f>
        <v>1.0157269710351</v>
      </c>
      <c r="AO232" s="0" t="n">
        <f aca="false">IFERROR(IF(AX232&lt;($AM$9-$AL$9)/($AN$9-$AL$9),$AL$9+SQRT(AX232*($AN$9-$AL$9)*($AM$9-$AL$9)),$AN$9-SQRT((1-AX232)*($AN$9-$AL$9)*($AN$9-$AM$9))),$AM$9)</f>
        <v>0.726182712483491</v>
      </c>
      <c r="AP232" s="0" t="n">
        <f aca="false">IFERROR(IF(AY232&lt;($AM$10-$AL$10)/($AN$10-$AL$10),$AL$10+SQRT(AY232*($AN$10-$AL$10)*($AM$10-$AL$10)),$AN$10-SQRT((1-AY232)*($AN$10-$AL$10)*($AN$10-$AM$10))),$AM$10)</f>
        <v>0.720753234811057</v>
      </c>
      <c r="AQ232" s="0" t="n">
        <f aca="false">IFERROR(IF(AZ232&lt;($AM$11-$AL$11)/($AN$11-$AL$11),$AL$11+SQRT(AZ232*($AN$11-$AL$11)*($AM$11-$AL$11)),$AN$11-SQRT((1-AZ232)*($AN$11-$AL$11)*($AN$11-$AM$11))),$AM$11)</f>
        <v>0.673337294767991</v>
      </c>
      <c r="AR232" s="0" t="n">
        <f aca="false">SUMPRODUCT((B24:B31&lt;=$B$6)*(C24:C31*AM232+D24:D31*AO232*$B$8*AQ232)/(1+AL232/100)^B24:B31)+C32*AM232*AP232/(1+AL232/100)^$B$6</f>
        <v>14745998.9597566</v>
      </c>
      <c r="AS232" s="0" t="n">
        <f aca="false">SUMPRODUCT((K24:K26&lt;=$B$6)*(L24:L26*AN232+M24:M26*AO232*$B$8*AQ232)/(1+AL232/100)^K24:K26)+L27*AN232*AP232/(1+AL232/100)^$B$6</f>
        <v>15193873.4669034</v>
      </c>
      <c r="AT232" s="0" t="n">
        <f aca="false">AS232-AR232</f>
        <v>447874.507146813</v>
      </c>
      <c r="AU232" s="0" t="n">
        <f aca="true">RAND()</f>
        <v>0.411999252923681</v>
      </c>
      <c r="AV232" s="0" t="n">
        <f aca="true">RAND()</f>
        <v>0.802110468551635</v>
      </c>
      <c r="AW232" s="0" t="n">
        <f aca="true">RAND()</f>
        <v>0.512143536885434</v>
      </c>
      <c r="AX232" s="0" t="n">
        <f aca="true">RAND()</f>
        <v>0.0682114925685197</v>
      </c>
      <c r="AY232" s="0" t="n">
        <f aca="true">RAND()</f>
        <v>0.194927962718183</v>
      </c>
      <c r="AZ232" s="0" t="n">
        <f aca="true">RAND()</f>
        <v>0.564455008206144</v>
      </c>
    </row>
    <row r="233" customFormat="false" ht="15" hidden="false" customHeight="false" outlineLevel="0" collapsed="false">
      <c r="AK233" s="0" t="n">
        <v>220</v>
      </c>
      <c r="AL233" s="0" t="n">
        <f aca="false">IFERROR(IF(AU233&lt;($AM$6-$AL$6)/($AN$6-$AL$6),$AL$6+SQRT(AU233*($AN$6-$AL$6)*($AM$6-$AL$6)),$AN$6-SQRT((1-AU233)*($AN$6-$AL$6)*($AN$6-$AM$6))),$AM$6)</f>
        <v>3.10986596998084</v>
      </c>
      <c r="AM233" s="0" t="n">
        <f aca="false">IFERROR(IF(AV233&lt;($AM$7-$AL$7)/($AN$7-$AL$7),$AL$7+SQRT(AV233*($AN$7-$AL$7)*($AM$7-$AL$7)),$AN$7-SQRT((1-AV233)*($AN$7-$AL$7)*($AN$7-$AM$7))),$AM$7)</f>
        <v>1.08251108924403</v>
      </c>
      <c r="AN233" s="0" t="n">
        <f aca="false">IFERROR(IF(AW233&lt;($AM$8-$AL$8)/($AN$8-$AL$8),$AL$8+SQRT(AW233*($AN$8-$AL$8)*($AM$8-$AL$8)),$AN$8-SQRT((1-AW233)*($AN$8-$AL$8)*($AN$8-$AM$8))),$AM$8)</f>
        <v>1.1568220091464</v>
      </c>
      <c r="AO233" s="0" t="n">
        <f aca="false">IFERROR(IF(AX233&lt;($AM$9-$AL$9)/($AN$9-$AL$9),$AL$9+SQRT(AX233*($AN$9-$AL$9)*($AM$9-$AL$9)),$AN$9-SQRT((1-AX233)*($AN$9-$AL$9)*($AN$9-$AM$9))),$AM$9)</f>
        <v>1.78042791521832</v>
      </c>
      <c r="AP233" s="0" t="n">
        <f aca="false">IFERROR(IF(AY233&lt;($AM$10-$AL$10)/($AN$10-$AL$10),$AL$10+SQRT(AY233*($AN$10-$AL$10)*($AM$10-$AL$10)),$AN$10-SQRT((1-AY233)*($AN$10-$AL$10)*($AN$10-$AM$10))),$AM$10)</f>
        <v>0.746037264926816</v>
      </c>
      <c r="AQ233" s="0" t="n">
        <f aca="false">IFERROR(IF(AZ233&lt;($AM$11-$AL$11)/($AN$11-$AL$11),$AL$11+SQRT(AZ233*($AN$11-$AL$11)*($AM$11-$AL$11)),$AN$11-SQRT((1-AZ233)*($AN$11-$AL$11)*($AN$11-$AM$11))),$AM$11)</f>
        <v>0.845229892272788</v>
      </c>
      <c r="AR233" s="0" t="n">
        <f aca="false">SUMPRODUCT((B24:B31&lt;=$B$6)*(C24:C31*AM233+D24:D31*AO233*$B$8*AQ233)/(1+AL233/100)^B24:B31)+C32*AM233*AP233/(1+AL233/100)^$B$6</f>
        <v>15040427.9347749</v>
      </c>
      <c r="AS233" s="0" t="n">
        <f aca="false">SUMPRODUCT((K24:K26&lt;=$B$6)*(L24:L26*AN233+M24:M26*AO233*$B$8*AQ233)/(1+AL233/100)^K24:K26)+L27*AN233*AP233/(1+AL233/100)^$B$6</f>
        <v>17220911.6954462</v>
      </c>
      <c r="AT233" s="0" t="n">
        <f aca="false">AS233-AR233</f>
        <v>2180483.76067134</v>
      </c>
      <c r="AU233" s="0" t="n">
        <f aca="true">RAND()</f>
        <v>0.243342861424343</v>
      </c>
      <c r="AV233" s="0" t="n">
        <f aca="true">RAND()</f>
        <v>0.750644131322471</v>
      </c>
      <c r="AW233" s="0" t="n">
        <f aca="true">RAND()</f>
        <v>0.922825440182093</v>
      </c>
      <c r="AX233" s="0" t="n">
        <f aca="true">RAND()</f>
        <v>0.967858733056417</v>
      </c>
      <c r="AY233" s="0" t="n">
        <f aca="true">RAND()</f>
        <v>0.242137342930673</v>
      </c>
      <c r="AZ233" s="0" t="n">
        <f aca="true">RAND()</f>
        <v>0.902229443894315</v>
      </c>
    </row>
    <row r="234" customFormat="false" ht="15" hidden="false" customHeight="false" outlineLevel="0" collapsed="false">
      <c r="AK234" s="0" t="n">
        <v>221</v>
      </c>
      <c r="AL234" s="0" t="n">
        <f aca="false">IFERROR(IF(AU234&lt;($AM$6-$AL$6)/($AN$6-$AL$6),$AL$6+SQRT(AU234*($AN$6-$AL$6)*($AM$6-$AL$6)),$AN$6-SQRT((1-AU234)*($AN$6-$AL$6)*($AN$6-$AM$6))),$AM$6)</f>
        <v>3.06002714856226</v>
      </c>
      <c r="AM234" s="0" t="n">
        <f aca="false">IFERROR(IF(AV234&lt;($AM$7-$AL$7)/($AN$7-$AL$7),$AL$7+SQRT(AV234*($AN$7-$AL$7)*($AM$7-$AL$7)),$AN$7-SQRT((1-AV234)*($AN$7-$AL$7)*($AN$7-$AM$7))),$AM$7)</f>
        <v>1.06905605156764</v>
      </c>
      <c r="AN234" s="0" t="n">
        <f aca="false">IFERROR(IF(AW234&lt;($AM$8-$AL$8)/($AN$8-$AL$8),$AL$8+SQRT(AW234*($AN$8-$AL$8)*($AM$8-$AL$8)),$AN$8-SQRT((1-AW234)*($AN$8-$AL$8)*($AN$8-$AM$8))),$AM$8)</f>
        <v>1.02821929328929</v>
      </c>
      <c r="AO234" s="0" t="n">
        <f aca="false">IFERROR(IF(AX234&lt;($AM$9-$AL$9)/($AN$9-$AL$9),$AL$9+SQRT(AX234*($AN$9-$AL$9)*($AM$9-$AL$9)),$AN$9-SQRT((1-AX234)*($AN$9-$AL$9)*($AN$9-$AM$9))),$AM$9)</f>
        <v>1.57660453063182</v>
      </c>
      <c r="AP234" s="0" t="n">
        <f aca="false">IFERROR(IF(AY234&lt;($AM$10-$AL$10)/($AN$10-$AL$10),$AL$10+SQRT(AY234*($AN$10-$AL$10)*($AM$10-$AL$10)),$AN$10-SQRT((1-AY234)*($AN$10-$AL$10)*($AN$10-$AM$10))),$AM$10)</f>
        <v>0.920767491069609</v>
      </c>
      <c r="AQ234" s="0" t="n">
        <f aca="false">IFERROR(IF(AZ234&lt;($AM$11-$AL$11)/($AN$11-$AL$11),$AL$11+SQRT(AZ234*($AN$11-$AL$11)*($AM$11-$AL$11)),$AN$11-SQRT((1-AZ234)*($AN$11-$AL$11)*($AN$11-$AM$11))),$AM$11)</f>
        <v>0.924364343934302</v>
      </c>
      <c r="AR234" s="0" t="n">
        <f aca="false">SUMPRODUCT((B24:B31&lt;=$B$6)*(C24:C31*AM234+D24:D31*AO234*$B$8*AQ234)/(1+AL234/100)^B24:B31)+C32*AM234*AP234/(1+AL234/100)^$B$6</f>
        <v>14856296.6421785</v>
      </c>
      <c r="AS234" s="0" t="n">
        <f aca="false">SUMPRODUCT((K24:K26&lt;=$B$6)*(L24:L26*AN234+M24:M26*AO234*$B$8*AQ234)/(1+AL234/100)^K24:K26)+L27*AN234*AP234/(1+AL234/100)^$B$6</f>
        <v>15023061.4604281</v>
      </c>
      <c r="AT234" s="0" t="n">
        <f aca="false">AS234-AR234</f>
        <v>166764.81824955</v>
      </c>
      <c r="AU234" s="0" t="n">
        <f aca="true">RAND()</f>
        <v>0.223830696496678</v>
      </c>
      <c r="AV234" s="0" t="n">
        <f aca="true">RAND()</f>
        <v>0.708971444672962</v>
      </c>
      <c r="AW234" s="0" t="n">
        <f aca="true">RAND()</f>
        <v>0.562785050052427</v>
      </c>
      <c r="AX234" s="0" t="n">
        <f aca="true">RAND()</f>
        <v>0.88049085101233</v>
      </c>
      <c r="AY234" s="0" t="n">
        <f aca="true">RAND()</f>
        <v>0.708181126164055</v>
      </c>
      <c r="AZ234" s="0" t="n">
        <f aca="true">RAND()</f>
        <v>0.976649989924536</v>
      </c>
    </row>
    <row r="235" customFormat="false" ht="15" hidden="false" customHeight="false" outlineLevel="0" collapsed="false">
      <c r="AK235" s="0" t="n">
        <v>222</v>
      </c>
      <c r="AL235" s="0" t="n">
        <f aca="false">IFERROR(IF(AU235&lt;($AM$6-$AL$6)/($AN$6-$AL$6),$AL$6+SQRT(AU235*($AN$6-$AL$6)*($AM$6-$AL$6)),$AN$6-SQRT((1-AU235)*($AN$6-$AL$6)*($AN$6-$AM$6))),$AM$6)</f>
        <v>3.79489114155551</v>
      </c>
      <c r="AM235" s="0" t="n">
        <f aca="false">IFERROR(IF(AV235&lt;($AM$7-$AL$7)/($AN$7-$AL$7),$AL$7+SQRT(AV235*($AN$7-$AL$7)*($AM$7-$AL$7)),$AN$7-SQRT((1-AV235)*($AN$7-$AL$7)*($AN$7-$AM$7))),$AM$7)</f>
        <v>0.998222368785744</v>
      </c>
      <c r="AN235" s="0" t="n">
        <f aca="false">IFERROR(IF(AW235&lt;($AM$8-$AL$8)/($AN$8-$AL$8),$AL$8+SQRT(AW235*($AN$8-$AL$8)*($AM$8-$AL$8)),$AN$8-SQRT((1-AW235)*($AN$8-$AL$8)*($AN$8-$AM$8))),$AM$8)</f>
        <v>1.15624913615683</v>
      </c>
      <c r="AO235" s="0" t="n">
        <f aca="false">IFERROR(IF(AX235&lt;($AM$9-$AL$9)/($AN$9-$AL$9),$AL$9+SQRT(AX235*($AN$9-$AL$9)*($AM$9-$AL$9)),$AN$9-SQRT((1-AX235)*($AN$9-$AL$9)*($AN$9-$AM$9))),$AM$9)</f>
        <v>0.636164660811412</v>
      </c>
      <c r="AP235" s="0" t="n">
        <f aca="false">IFERROR(IF(AY235&lt;($AM$10-$AL$10)/($AN$10-$AL$10),$AL$10+SQRT(AY235*($AN$10-$AL$10)*($AM$10-$AL$10)),$AN$10-SQRT((1-AY235)*($AN$10-$AL$10)*($AN$10-$AM$10))),$AM$10)</f>
        <v>0.73554003733364</v>
      </c>
      <c r="AQ235" s="0" t="n">
        <f aca="false">IFERROR(IF(AZ235&lt;($AM$11-$AL$11)/($AN$11-$AL$11),$AL$11+SQRT(AZ235*($AN$11-$AL$11)*($AM$11-$AL$11)),$AN$11-SQRT((1-AZ235)*($AN$11-$AL$11)*($AN$11-$AM$11))),$AM$11)</f>
        <v>0.476904275952439</v>
      </c>
      <c r="AR235" s="0" t="n">
        <f aca="false">SUMPRODUCT((B24:B31&lt;=$B$6)*(C24:C31*AM235+D24:D31*AO235*$B$8*AQ235)/(1+AL235/100)^B24:B31)+C32*AM235*AP235/(1+AL235/100)^$B$6</f>
        <v>13201869.6909602</v>
      </c>
      <c r="AS235" s="0" t="n">
        <f aca="false">SUMPRODUCT((K24:K26&lt;=$B$6)*(L24:L26*AN235+M24:M26*AO235*$B$8*AQ235)/(1+AL235/100)^K24:K26)+L27*AN235*AP235/(1+AL235/100)^$B$6</f>
        <v>17303503.3713021</v>
      </c>
      <c r="AT235" s="0" t="n">
        <f aca="false">AS235-AR235</f>
        <v>4101633.68034192</v>
      </c>
      <c r="AU235" s="0" t="n">
        <f aca="true">RAND()</f>
        <v>0.486363860276033</v>
      </c>
      <c r="AV235" s="0" t="n">
        <f aca="true">RAND()</f>
        <v>0.436578972078128</v>
      </c>
      <c r="AW235" s="0" t="n">
        <f aca="true">RAND()</f>
        <v>0.921873560254752</v>
      </c>
      <c r="AX235" s="0" t="n">
        <f aca="true">RAND()</f>
        <v>0.0247210864718493</v>
      </c>
      <c r="AY235" s="0" t="n">
        <f aca="true">RAND()</f>
        <v>0.221916436748529</v>
      </c>
      <c r="AZ235" s="0" t="n">
        <f aca="true">RAND()</f>
        <v>0.12773519530717</v>
      </c>
    </row>
    <row r="236" customFormat="false" ht="15" hidden="false" customHeight="false" outlineLevel="0" collapsed="false">
      <c r="AK236" s="0" t="n">
        <v>223</v>
      </c>
      <c r="AL236" s="0" t="n">
        <f aca="false">IFERROR(IF(AU236&lt;($AM$6-$AL$6)/($AN$6-$AL$6),$AL$6+SQRT(AU236*($AN$6-$AL$6)*($AM$6-$AL$6)),$AN$6-SQRT((1-AU236)*($AN$6-$AL$6)*($AN$6-$AM$6))),$AM$6)</f>
        <v>2.95160330610706</v>
      </c>
      <c r="AM236" s="0" t="n">
        <f aca="false">IFERROR(IF(AV236&lt;($AM$7-$AL$7)/($AN$7-$AL$7),$AL$7+SQRT(AV236*($AN$7-$AL$7)*($AM$7-$AL$7)),$AN$7-SQRT((1-AV236)*($AN$7-$AL$7)*($AN$7-$AM$7))),$AM$7)</f>
        <v>1.07379338442615</v>
      </c>
      <c r="AN236" s="0" t="n">
        <f aca="false">IFERROR(IF(AW236&lt;($AM$8-$AL$8)/($AN$8-$AL$8),$AL$8+SQRT(AW236*($AN$8-$AL$8)*($AM$8-$AL$8)),$AN$8-SQRT((1-AW236)*($AN$8-$AL$8)*($AN$8-$AM$8))),$AM$8)</f>
        <v>1.08314727353418</v>
      </c>
      <c r="AO236" s="0" t="n">
        <f aca="false">IFERROR(IF(AX236&lt;($AM$9-$AL$9)/($AN$9-$AL$9),$AL$9+SQRT(AX236*($AN$9-$AL$9)*($AM$9-$AL$9)),$AN$9-SQRT((1-AX236)*($AN$9-$AL$9)*($AN$9-$AM$9))),$AM$9)</f>
        <v>1.22105235938172</v>
      </c>
      <c r="AP236" s="0" t="n">
        <f aca="false">IFERROR(IF(AY236&lt;($AM$10-$AL$10)/($AN$10-$AL$10),$AL$10+SQRT(AY236*($AN$10-$AL$10)*($AM$10-$AL$10)),$AN$10-SQRT((1-AY236)*($AN$10-$AL$10)*($AN$10-$AM$10))),$AM$10)</f>
        <v>0.566054995833349</v>
      </c>
      <c r="AQ236" s="0" t="n">
        <f aca="false">IFERROR(IF(AZ236&lt;($AM$11-$AL$11)/($AN$11-$AL$11),$AL$11+SQRT(AZ236*($AN$11-$AL$11)*($AM$11-$AL$11)),$AN$11-SQRT((1-AZ236)*($AN$11-$AL$11)*($AN$11-$AM$11))),$AM$11)</f>
        <v>0.68704516852138</v>
      </c>
      <c r="AR236" s="0" t="n">
        <f aca="false">SUMPRODUCT((B24:B31&lt;=$B$6)*(C24:C31*AM236+D24:D31*AO236*$B$8*AQ236)/(1+AL236/100)^B24:B31)+C32*AM236*AP236/(1+AL236/100)^$B$6</f>
        <v>14946310.6705889</v>
      </c>
      <c r="AS236" s="0" t="n">
        <f aca="false">SUMPRODUCT((K24:K26&lt;=$B$6)*(L24:L26*AN236+M24:M26*AO236*$B$8*AQ236)/(1+AL236/100)^K24:K26)+L27*AN236*AP236/(1+AL236/100)^$B$6</f>
        <v>16364984.3973543</v>
      </c>
      <c r="AT236" s="0" t="n">
        <f aca="false">AS236-AR236</f>
        <v>1418673.72676547</v>
      </c>
      <c r="AU236" s="0" t="n">
        <f aca="true">RAND()</f>
        <v>0.181109770438776</v>
      </c>
      <c r="AV236" s="0" t="n">
        <f aca="true">RAND()</f>
        <v>0.724010921137856</v>
      </c>
      <c r="AW236" s="0" t="n">
        <f aca="true">RAND()</f>
        <v>0.75253482374154</v>
      </c>
      <c r="AX236" s="0" t="n">
        <f aca="true">RAND()</f>
        <v>0.595493715450139</v>
      </c>
      <c r="AY236" s="0" t="n">
        <f aca="true">RAND()</f>
        <v>0.0174530498981748</v>
      </c>
      <c r="AZ236" s="0" t="n">
        <f aca="true">RAND()</f>
        <v>0.600241932466075</v>
      </c>
    </row>
    <row r="237" customFormat="false" ht="15" hidden="false" customHeight="false" outlineLevel="0" collapsed="false">
      <c r="AK237" s="0" t="n">
        <v>224</v>
      </c>
      <c r="AL237" s="0" t="n">
        <f aca="false">IFERROR(IF(AU237&lt;($AM$6-$AL$6)/($AN$6-$AL$6),$AL$6+SQRT(AU237*($AN$6-$AL$6)*($AM$6-$AL$6)),$AN$6-SQRT((1-AU237)*($AN$6-$AL$6)*($AN$6-$AM$6))),$AM$6)</f>
        <v>5.3112797702247</v>
      </c>
      <c r="AM237" s="0" t="n">
        <f aca="false">IFERROR(IF(AV237&lt;($AM$7-$AL$7)/($AN$7-$AL$7),$AL$7+SQRT(AV237*($AN$7-$AL$7)*($AM$7-$AL$7)),$AN$7-SQRT((1-AV237)*($AN$7-$AL$7)*($AN$7-$AM$7))),$AM$7)</f>
        <v>0.843587918707228</v>
      </c>
      <c r="AN237" s="0" t="n">
        <f aca="false">IFERROR(IF(AW237&lt;($AM$8-$AL$8)/($AN$8-$AL$8),$AL$8+SQRT(AW237*($AN$8-$AL$8)*($AM$8-$AL$8)),$AN$8-SQRT((1-AW237)*($AN$8-$AL$8)*($AN$8-$AM$8))),$AM$8)</f>
        <v>0.896375703650746</v>
      </c>
      <c r="AO237" s="0" t="n">
        <f aca="false">IFERROR(IF(AX237&lt;($AM$9-$AL$9)/($AN$9-$AL$9),$AL$9+SQRT(AX237*($AN$9-$AL$9)*($AM$9-$AL$9)),$AN$9-SQRT((1-AX237)*($AN$9-$AL$9)*($AN$9-$AM$9))),$AM$9)</f>
        <v>1.06759071058026</v>
      </c>
      <c r="AP237" s="0" t="n">
        <f aca="false">IFERROR(IF(AY237&lt;($AM$10-$AL$10)/($AN$10-$AL$10),$AL$10+SQRT(AY237*($AN$10-$AL$10)*($AM$10-$AL$10)),$AN$10-SQRT((1-AY237)*($AN$10-$AL$10)*($AN$10-$AM$10))),$AM$10)</f>
        <v>0.675096988611535</v>
      </c>
      <c r="AQ237" s="0" t="n">
        <f aca="false">IFERROR(IF(AZ237&lt;($AM$11-$AL$11)/($AN$11-$AL$11),$AL$11+SQRT(AZ237*($AN$11-$AL$11)*($AM$11-$AL$11)),$AN$11-SQRT((1-AZ237)*($AN$11-$AL$11)*($AN$11-$AM$11))),$AM$11)</f>
        <v>0.671092166308709</v>
      </c>
      <c r="AR237" s="0" t="n">
        <f aca="false">SUMPRODUCT((B24:B31&lt;=$B$6)*(C24:C31*AM237+D24:D31*AO237*$B$8*AQ237)/(1+AL237/100)^B24:B31)+C32*AM237*AP237/(1+AL237/100)^$B$6</f>
        <v>10535416.5382678</v>
      </c>
      <c r="AS237" s="0" t="n">
        <f aca="false">SUMPRODUCT((K24:K26&lt;=$B$6)*(L24:L26*AN237+M24:M26*AO237*$B$8*AQ237)/(1+AL237/100)^K24:K26)+L27*AN237*AP237/(1+AL237/100)^$B$6</f>
        <v>13657476.9764056</v>
      </c>
      <c r="AT237" s="0" t="n">
        <f aca="false">AS237-AR237</f>
        <v>3122060.43813775</v>
      </c>
      <c r="AU237" s="0" t="n">
        <f aca="true">RAND()</f>
        <v>0.857411199277383</v>
      </c>
      <c r="AV237" s="0" t="n">
        <f aca="true">RAND()</f>
        <v>0.0211100739691993</v>
      </c>
      <c r="AW237" s="0" t="n">
        <f aca="true">RAND()</f>
        <v>0.103203069490849</v>
      </c>
      <c r="AX237" s="0" t="n">
        <f aca="true">RAND()</f>
        <v>0.420408611335849</v>
      </c>
      <c r="AY237" s="0" t="n">
        <f aca="true">RAND()</f>
        <v>0.122635821683312</v>
      </c>
      <c r="AZ237" s="0" t="n">
        <f aca="true">RAND()</f>
        <v>0.558447497700008</v>
      </c>
    </row>
    <row r="238" customFormat="false" ht="15" hidden="false" customHeight="false" outlineLevel="0" collapsed="false">
      <c r="AK238" s="0" t="n">
        <v>225</v>
      </c>
      <c r="AL238" s="0" t="n">
        <f aca="false">IFERROR(IF(AU238&lt;($AM$6-$AL$6)/($AN$6-$AL$6),$AL$6+SQRT(AU238*($AN$6-$AL$6)*($AM$6-$AL$6)),$AN$6-SQRT((1-AU238)*($AN$6-$AL$6)*($AN$6-$AM$6))),$AM$6)</f>
        <v>6.07045188673718</v>
      </c>
      <c r="AM238" s="0" t="n">
        <f aca="false">IFERROR(IF(AV238&lt;($AM$7-$AL$7)/($AN$7-$AL$7),$AL$7+SQRT(AV238*($AN$7-$AL$7)*($AM$7-$AL$7)),$AN$7-SQRT((1-AV238)*($AN$7-$AL$7)*($AN$7-$AM$7))),$AM$7)</f>
        <v>0.965861681317712</v>
      </c>
      <c r="AN238" s="0" t="n">
        <f aca="false">IFERROR(IF(AW238&lt;($AM$8-$AL$8)/($AN$8-$AL$8),$AL$8+SQRT(AW238*($AN$8-$AL$8)*($AM$8-$AL$8)),$AN$8-SQRT((1-AW238)*($AN$8-$AL$8)*($AN$8-$AM$8))),$AM$8)</f>
        <v>1.13046786301855</v>
      </c>
      <c r="AO238" s="0" t="n">
        <f aca="false">IFERROR(IF(AX238&lt;($AM$9-$AL$9)/($AN$9-$AL$9),$AL$9+SQRT(AX238*($AN$9-$AL$9)*($AM$9-$AL$9)),$AN$9-SQRT((1-AX238)*($AN$9-$AL$9)*($AN$9-$AM$9))),$AM$9)</f>
        <v>1.10751394374403</v>
      </c>
      <c r="AP238" s="0" t="n">
        <f aca="false">IFERROR(IF(AY238&lt;($AM$10-$AL$10)/($AN$10-$AL$10),$AL$10+SQRT(AY238*($AN$10-$AL$10)*($AM$10-$AL$10)),$AN$10-SQRT((1-AY238)*($AN$10-$AL$10)*($AN$10-$AM$10))),$AM$10)</f>
        <v>0.965216777857569</v>
      </c>
      <c r="AQ238" s="0" t="n">
        <f aca="false">IFERROR(IF(AZ238&lt;($AM$11-$AL$11)/($AN$11-$AL$11),$AL$11+SQRT(AZ238*($AN$11-$AL$11)*($AM$11-$AL$11)),$AN$11-SQRT((1-AZ238)*($AN$11-$AL$11)*($AN$11-$AM$11))),$AM$11)</f>
        <v>0.827022828355874</v>
      </c>
      <c r="AR238" s="0" t="n">
        <f aca="false">SUMPRODUCT((B24:B31&lt;=$B$6)*(C24:C31*AM238+D24:D31*AO238*$B$8*AQ238)/(1+AL238/100)^B24:B31)+C32*AM238*AP238/(1+AL238/100)^$B$6</f>
        <v>11724711.2412126</v>
      </c>
      <c r="AS238" s="0" t="n">
        <f aca="false">SUMPRODUCT((K24:K26&lt;=$B$6)*(L24:L26*AN238+M24:M26*AO238*$B$8*AQ238)/(1+AL238/100)^K24:K26)+L27*AN238*AP238/(1+AL238/100)^$B$6</f>
        <v>17070774.5077966</v>
      </c>
      <c r="AT238" s="0" t="n">
        <f aca="false">AS238-AR238</f>
        <v>5346063.26658394</v>
      </c>
      <c r="AU238" s="0" t="n">
        <f aca="true">RAND()</f>
        <v>0.956797015256477</v>
      </c>
      <c r="AV238" s="0" t="n">
        <f aca="true">RAND()</f>
        <v>0.30566774810598</v>
      </c>
      <c r="AW238" s="0" t="n">
        <f aca="true">RAND()</f>
        <v>0.872996162032425</v>
      </c>
      <c r="AX238" s="0" t="n">
        <f aca="true">RAND()</f>
        <v>0.468979092925778</v>
      </c>
      <c r="AY238" s="0" t="n">
        <f aca="true">RAND()</f>
        <v>0.865706601600716</v>
      </c>
      <c r="AZ238" s="0" t="n">
        <f aca="true">RAND()</f>
        <v>0.877873053428566</v>
      </c>
    </row>
    <row r="239" customFormat="false" ht="15" hidden="false" customHeight="false" outlineLevel="0" collapsed="false">
      <c r="AK239" s="0" t="n">
        <v>226</v>
      </c>
      <c r="AL239" s="0" t="n">
        <f aca="false">IFERROR(IF(AU239&lt;($AM$6-$AL$6)/($AN$6-$AL$6),$AL$6+SQRT(AU239*($AN$6-$AL$6)*($AM$6-$AL$6)),$AN$6-SQRT((1-AU239)*($AN$6-$AL$6)*($AN$6-$AM$6))),$AM$6)</f>
        <v>4.30298760960049</v>
      </c>
      <c r="AM239" s="0" t="n">
        <f aca="false">IFERROR(IF(AV239&lt;($AM$7-$AL$7)/($AN$7-$AL$7),$AL$7+SQRT(AV239*($AN$7-$AL$7)*($AM$7-$AL$7)),$AN$7-SQRT((1-AV239)*($AN$7-$AL$7)*($AN$7-$AM$7))),$AM$7)</f>
        <v>1.0872370722406</v>
      </c>
      <c r="AN239" s="0" t="n">
        <f aca="false">IFERROR(IF(AW239&lt;($AM$8-$AL$8)/($AN$8-$AL$8),$AL$8+SQRT(AW239*($AN$8-$AL$8)*($AM$8-$AL$8)),$AN$8-SQRT((1-AW239)*($AN$8-$AL$8)*($AN$8-$AM$8))),$AM$8)</f>
        <v>0.969279345279219</v>
      </c>
      <c r="AO239" s="0" t="n">
        <f aca="false">IFERROR(IF(AX239&lt;($AM$9-$AL$9)/($AN$9-$AL$9),$AL$9+SQRT(AX239*($AN$9-$AL$9)*($AM$9-$AL$9)),$AN$9-SQRT((1-AX239)*($AN$9-$AL$9)*($AN$9-$AM$9))),$AM$9)</f>
        <v>1.23920139323196</v>
      </c>
      <c r="AP239" s="0" t="n">
        <f aca="false">IFERROR(IF(AY239&lt;($AM$10-$AL$10)/($AN$10-$AL$10),$AL$10+SQRT(AY239*($AN$10-$AL$10)*($AM$10-$AL$10)),$AN$10-SQRT((1-AY239)*($AN$10-$AL$10)*($AN$10-$AM$10))),$AM$10)</f>
        <v>0.843303692935956</v>
      </c>
      <c r="AQ239" s="0" t="n">
        <f aca="false">IFERROR(IF(AZ239&lt;($AM$11-$AL$11)/($AN$11-$AL$11),$AL$11+SQRT(AZ239*($AN$11-$AL$11)*($AM$11-$AL$11)),$AN$11-SQRT((1-AZ239)*($AN$11-$AL$11)*($AN$11-$AM$11))),$AM$11)</f>
        <v>0.954246398294147</v>
      </c>
      <c r="AR239" s="0" t="n">
        <f aca="false">SUMPRODUCT((B24:B31&lt;=$B$6)*(C24:C31*AM239+D24:D31*AO239*$B$8*AQ239)/(1+AL239/100)^B24:B31)+C32*AM239*AP239/(1+AL239/100)^$B$6</f>
        <v>14181193.9879731</v>
      </c>
      <c r="AS239" s="0" t="n">
        <f aca="false">SUMPRODUCT((K24:K26&lt;=$B$6)*(L24:L26*AN239+M24:M26*AO239*$B$8*AQ239)/(1+AL239/100)^K24:K26)+L27*AN239*AP239/(1+AL239/100)^$B$6</f>
        <v>14513674.7681185</v>
      </c>
      <c r="AT239" s="0" t="n">
        <f aca="false">AS239-AR239</f>
        <v>332480.780145476</v>
      </c>
      <c r="AU239" s="0" t="n">
        <f aca="true">RAND()</f>
        <v>0.636306208301577</v>
      </c>
      <c r="AV239" s="0" t="n">
        <f aca="true">RAND()</f>
        <v>0.764517594197237</v>
      </c>
      <c r="AW239" s="0" t="n">
        <f aca="true">RAND()</f>
        <v>0.318394408201788</v>
      </c>
      <c r="AX239" s="0" t="n">
        <f aca="true">RAND()</f>
        <v>0.614123653293202</v>
      </c>
      <c r="AY239" s="0" t="n">
        <f aca="true">RAND()</f>
        <v>0.47142970233386</v>
      </c>
      <c r="AZ239" s="0" t="n">
        <f aca="true">RAND()</f>
        <v>0.991455542575274</v>
      </c>
    </row>
    <row r="240" customFormat="false" ht="15" hidden="false" customHeight="false" outlineLevel="0" collapsed="false">
      <c r="AK240" s="0" t="n">
        <v>227</v>
      </c>
      <c r="AL240" s="0" t="n">
        <f aca="false">IFERROR(IF(AU240&lt;($AM$6-$AL$6)/($AN$6-$AL$6),$AL$6+SQRT(AU240*($AN$6-$AL$6)*($AM$6-$AL$6)),$AN$6-SQRT((1-AU240)*($AN$6-$AL$6)*($AN$6-$AM$6))),$AM$6)</f>
        <v>6.51692253449652</v>
      </c>
      <c r="AM240" s="0" t="n">
        <f aca="false">IFERROR(IF(AV240&lt;($AM$7-$AL$7)/($AN$7-$AL$7),$AL$7+SQRT(AV240*($AN$7-$AL$7)*($AM$7-$AL$7)),$AN$7-SQRT((1-AV240)*($AN$7-$AL$7)*($AN$7-$AM$7))),$AM$7)</f>
        <v>0.836144294442961</v>
      </c>
      <c r="AN240" s="0" t="n">
        <f aca="false">IFERROR(IF(AW240&lt;($AM$8-$AL$8)/($AN$8-$AL$8),$AL$8+SQRT(AW240*($AN$8-$AL$8)*($AM$8-$AL$8)),$AN$8-SQRT((1-AW240)*($AN$8-$AL$8)*($AN$8-$AM$8))),$AM$8)</f>
        <v>1.06903234430785</v>
      </c>
      <c r="AO240" s="0" t="n">
        <f aca="false">IFERROR(IF(AX240&lt;($AM$9-$AL$9)/($AN$9-$AL$9),$AL$9+SQRT(AX240*($AN$9-$AL$9)*($AM$9-$AL$9)),$AN$9-SQRT((1-AX240)*($AN$9-$AL$9)*($AN$9-$AM$9))),$AM$9)</f>
        <v>0.968998220507169</v>
      </c>
      <c r="AP240" s="0" t="n">
        <f aca="false">IFERROR(IF(AY240&lt;($AM$10-$AL$10)/($AN$10-$AL$10),$AL$10+SQRT(AY240*($AN$10-$AL$10)*($AM$10-$AL$10)),$AN$10-SQRT((1-AY240)*($AN$10-$AL$10)*($AN$10-$AM$10))),$AM$10)</f>
        <v>0.991004585696888</v>
      </c>
      <c r="AQ240" s="0" t="n">
        <f aca="false">IFERROR(IF(AZ240&lt;($AM$11-$AL$11)/($AN$11-$AL$11),$AL$11+SQRT(AZ240*($AN$11-$AL$11)*($AM$11-$AL$11)),$AN$11-SQRT((1-AZ240)*($AN$11-$AL$11)*($AN$11-$AM$11))),$AM$11)</f>
        <v>0.733859053336315</v>
      </c>
      <c r="AR240" s="0" t="n">
        <f aca="false">SUMPRODUCT((B24:B31&lt;=$B$6)*(C24:C31*AM240+D24:D31*AO240*$B$8*AQ240)/(1+AL240/100)^B24:B31)+C32*AM240*AP240/(1+AL240/100)^$B$6</f>
        <v>9988563.96698776</v>
      </c>
      <c r="AS240" s="0" t="n">
        <f aca="false">SUMPRODUCT((K24:K26&lt;=$B$6)*(L24:L26*AN240+M24:M26*AO240*$B$8*AQ240)/(1+AL240/100)^K24:K26)+L27*AN240*AP240/(1+AL240/100)^$B$6</f>
        <v>16174496.5289808</v>
      </c>
      <c r="AT240" s="0" t="n">
        <f aca="false">AS240-AR240</f>
        <v>6185932.56199301</v>
      </c>
      <c r="AU240" s="0" t="n">
        <f aca="true">RAND()</f>
        <v>0.988331808116137</v>
      </c>
      <c r="AV240" s="0" t="n">
        <f aca="true">RAND()</f>
        <v>0.0145156668975491</v>
      </c>
      <c r="AW240" s="0" t="n">
        <f aca="true">RAND()</f>
        <v>0.708895178607006</v>
      </c>
      <c r="AX240" s="0" t="n">
        <f aca="true">RAND()</f>
        <v>0.293279107785188</v>
      </c>
      <c r="AY240" s="0" t="n">
        <f aca="true">RAND()</f>
        <v>0.964342012701489</v>
      </c>
      <c r="AZ240" s="0" t="n">
        <f aca="true">RAND()</f>
        <v>0.710893863301868</v>
      </c>
    </row>
    <row r="241" customFormat="false" ht="15" hidden="false" customHeight="false" outlineLevel="0" collapsed="false">
      <c r="AK241" s="0" t="n">
        <v>228</v>
      </c>
      <c r="AL241" s="0" t="n">
        <f aca="false">IFERROR(IF(AU241&lt;($AM$6-$AL$6)/($AN$6-$AL$6),$AL$6+SQRT(AU241*($AN$6-$AL$6)*($AM$6-$AL$6)),$AN$6-SQRT((1-AU241)*($AN$6-$AL$6)*($AN$6-$AM$6))),$AM$6)</f>
        <v>4.46372573087045</v>
      </c>
      <c r="AM241" s="0" t="n">
        <f aca="false">IFERROR(IF(AV241&lt;($AM$7-$AL$7)/($AN$7-$AL$7),$AL$7+SQRT(AV241*($AN$7-$AL$7)*($AM$7-$AL$7)),$AN$7-SQRT((1-AV241)*($AN$7-$AL$7)*($AN$7-$AM$7))),$AM$7)</f>
        <v>0.962834153593688</v>
      </c>
      <c r="AN241" s="0" t="n">
        <f aca="false">IFERROR(IF(AW241&lt;($AM$8-$AL$8)/($AN$8-$AL$8),$AL$8+SQRT(AW241*($AN$8-$AL$8)*($AM$8-$AL$8)),$AN$8-SQRT((1-AW241)*($AN$8-$AL$8)*($AN$8-$AM$8))),$AM$8)</f>
        <v>0.981183650864028</v>
      </c>
      <c r="AO241" s="0" t="n">
        <f aca="false">IFERROR(IF(AX241&lt;($AM$9-$AL$9)/($AN$9-$AL$9),$AL$9+SQRT(AX241*($AN$9-$AL$9)*($AM$9-$AL$9)),$AN$9-SQRT((1-AX241)*($AN$9-$AL$9)*($AN$9-$AM$9))),$AM$9)</f>
        <v>1.2410349215452</v>
      </c>
      <c r="AP241" s="0" t="n">
        <f aca="false">IFERROR(IF(AY241&lt;($AM$10-$AL$10)/($AN$10-$AL$10),$AL$10+SQRT(AY241*($AN$10-$AL$10)*($AM$10-$AL$10)),$AN$10-SQRT((1-AY241)*($AN$10-$AL$10)*($AN$10-$AM$10))),$AM$10)</f>
        <v>0.887646128324398</v>
      </c>
      <c r="AQ241" s="0" t="n">
        <f aca="false">IFERROR(IF(AZ241&lt;($AM$11-$AL$11)/($AN$11-$AL$11),$AL$11+SQRT(AZ241*($AN$11-$AL$11)*($AM$11-$AL$11)),$AN$11-SQRT((1-AZ241)*($AN$11-$AL$11)*($AN$11-$AM$11))),$AM$11)</f>
        <v>0.804812868452772</v>
      </c>
      <c r="AR241" s="0" t="n">
        <f aca="false">SUMPRODUCT((B24:B31&lt;=$B$6)*(C24:C31*AM241+D24:D31*AO241*$B$8*AQ241)/(1+AL241/100)^B24:B31)+C32*AM241*AP241/(1+AL241/100)^$B$6</f>
        <v>12457466.4400475</v>
      </c>
      <c r="AS241" s="0" t="n">
        <f aca="false">SUMPRODUCT((K24:K26&lt;=$B$6)*(L24:L26*AN241+M24:M26*AO241*$B$8*AQ241)/(1+AL241/100)^K24:K26)+L27*AN241*AP241/(1+AL241/100)^$B$6</f>
        <v>14662585.0013207</v>
      </c>
      <c r="AT241" s="0" t="n">
        <f aca="false">AS241-AR241</f>
        <v>2205118.56127313</v>
      </c>
      <c r="AU241" s="0" t="n">
        <f aca="true">RAND()</f>
        <v>0.678365641587568</v>
      </c>
      <c r="AV241" s="0" t="n">
        <f aca="true">RAND()</f>
        <v>0.294610684184143</v>
      </c>
      <c r="AW241" s="0" t="n">
        <f aca="true">RAND()</f>
        <v>0.364750170449089</v>
      </c>
      <c r="AX241" s="0" t="n">
        <f aca="true">RAND()</f>
        <v>0.615981339790735</v>
      </c>
      <c r="AY241" s="0" t="n">
        <f aca="true">RAND()</f>
        <v>0.601078083219581</v>
      </c>
      <c r="AZ241" s="0" t="n">
        <f aca="true">RAND()</f>
        <v>0.844497892564755</v>
      </c>
    </row>
    <row r="242" customFormat="false" ht="15" hidden="false" customHeight="false" outlineLevel="0" collapsed="false">
      <c r="AK242" s="0" t="n">
        <v>229</v>
      </c>
      <c r="AL242" s="0" t="n">
        <f aca="false">IFERROR(IF(AU242&lt;($AM$6-$AL$6)/($AN$6-$AL$6),$AL$6+SQRT(AU242*($AN$6-$AL$6)*($AM$6-$AL$6)),$AN$6-SQRT((1-AU242)*($AN$6-$AL$6)*($AN$6-$AM$6))),$AM$6)</f>
        <v>2.85776390866989</v>
      </c>
      <c r="AM242" s="0" t="n">
        <f aca="false">IFERROR(IF(AV242&lt;($AM$7-$AL$7)/($AN$7-$AL$7),$AL$7+SQRT(AV242*($AN$7-$AL$7)*($AM$7-$AL$7)),$AN$7-SQRT((1-AV242)*($AN$7-$AL$7)*($AN$7-$AM$7))),$AM$7)</f>
        <v>0.813239213694792</v>
      </c>
      <c r="AN242" s="0" t="n">
        <f aca="false">IFERROR(IF(AW242&lt;($AM$8-$AL$8)/($AN$8-$AL$8),$AL$8+SQRT(AW242*($AN$8-$AL$8)*($AM$8-$AL$8)),$AN$8-SQRT((1-AW242)*($AN$8-$AL$8)*($AN$8-$AM$8))),$AM$8)</f>
        <v>1.14438893314505</v>
      </c>
      <c r="AO242" s="0" t="n">
        <f aca="false">IFERROR(IF(AX242&lt;($AM$9-$AL$9)/($AN$9-$AL$9),$AL$9+SQRT(AX242*($AN$9-$AL$9)*($AM$9-$AL$9)),$AN$9-SQRT((1-AX242)*($AN$9-$AL$9)*($AN$9-$AM$9))),$AM$9)</f>
        <v>1.35574948343086</v>
      </c>
      <c r="AP242" s="0" t="n">
        <f aca="false">IFERROR(IF(AY242&lt;($AM$10-$AL$10)/($AN$10-$AL$10),$AL$10+SQRT(AY242*($AN$10-$AL$10)*($AM$10-$AL$10)),$AN$10-SQRT((1-AY242)*($AN$10-$AL$10)*($AN$10-$AM$10))),$AM$10)</f>
        <v>0.807364274085573</v>
      </c>
      <c r="AQ242" s="0" t="n">
        <f aca="false">IFERROR(IF(AZ242&lt;($AM$11-$AL$11)/($AN$11-$AL$11),$AL$11+SQRT(AZ242*($AN$11-$AL$11)*($AM$11-$AL$11)),$AN$11-SQRT((1-AZ242)*($AN$11-$AL$11)*($AN$11-$AM$11))),$AM$11)</f>
        <v>0.797414275744936</v>
      </c>
      <c r="AR242" s="0" t="n">
        <f aca="false">SUMPRODUCT((B24:B31&lt;=$B$6)*(C24:C31*AM242+D24:D31*AO242*$B$8*AQ242)/(1+AL242/100)^B24:B31)+C32*AM242*AP242/(1+AL242/100)^$B$6</f>
        <v>11435168.1440104</v>
      </c>
      <c r="AS242" s="0" t="n">
        <f aca="false">SUMPRODUCT((K24:K26&lt;=$B$6)*(L24:L26*AN242+M24:M26*AO242*$B$8*AQ242)/(1+AL242/100)^K24:K26)+L27*AN242*AP242/(1+AL242/100)^$B$6</f>
        <v>16830876.8270127</v>
      </c>
      <c r="AT242" s="0" t="n">
        <f aca="false">AS242-AR242</f>
        <v>5395708.68300231</v>
      </c>
      <c r="AU242" s="0" t="n">
        <f aca="true">RAND()</f>
        <v>0.14715178460333</v>
      </c>
      <c r="AV242" s="0" t="n">
        <f aca="true">RAND()</f>
        <v>0.00194751976951518</v>
      </c>
      <c r="AW242" s="0" t="n">
        <f aca="true">RAND()</f>
        <v>0.900856022735636</v>
      </c>
      <c r="AX242" s="0" t="n">
        <f aca="true">RAND()</f>
        <v>0.723294181266933</v>
      </c>
      <c r="AY242" s="0" t="n">
        <f aca="true">RAND()</f>
        <v>0.377891187936604</v>
      </c>
      <c r="AZ242" s="0" t="n">
        <f aca="true">RAND()</f>
        <v>0.832485813583883</v>
      </c>
    </row>
    <row r="243" customFormat="false" ht="15" hidden="false" customHeight="false" outlineLevel="0" collapsed="false">
      <c r="AK243" s="0" t="n">
        <v>230</v>
      </c>
      <c r="AL243" s="0" t="n">
        <f aca="false">IFERROR(IF(AU243&lt;($AM$6-$AL$6)/($AN$6-$AL$6),$AL$6+SQRT(AU243*($AN$6-$AL$6)*($AM$6-$AL$6)),$AN$6-SQRT((1-AU243)*($AN$6-$AL$6)*($AN$6-$AM$6))),$AM$6)</f>
        <v>3.30342549268288</v>
      </c>
      <c r="AM243" s="0" t="n">
        <f aca="false">IFERROR(IF(AV243&lt;($AM$7-$AL$7)/($AN$7-$AL$7),$AL$7+SQRT(AV243*($AN$7-$AL$7)*($AM$7-$AL$7)),$AN$7-SQRT((1-AV243)*($AN$7-$AL$7)*($AN$7-$AM$7))),$AM$7)</f>
        <v>1.08966283786369</v>
      </c>
      <c r="AN243" s="0" t="n">
        <f aca="false">IFERROR(IF(AW243&lt;($AM$8-$AL$8)/($AN$8-$AL$8),$AL$8+SQRT(AW243*($AN$8-$AL$8)*($AM$8-$AL$8)),$AN$8-SQRT((1-AW243)*($AN$8-$AL$8)*($AN$8-$AM$8))),$AM$8)</f>
        <v>1.11062846195285</v>
      </c>
      <c r="AO243" s="0" t="n">
        <f aca="false">IFERROR(IF(AX243&lt;($AM$9-$AL$9)/($AN$9-$AL$9),$AL$9+SQRT(AX243*($AN$9-$AL$9)*($AM$9-$AL$9)),$AN$9-SQRT((1-AX243)*($AN$9-$AL$9)*($AN$9-$AM$9))),$AM$9)</f>
        <v>1.12663753455372</v>
      </c>
      <c r="AP243" s="0" t="n">
        <f aca="false">IFERROR(IF(AY243&lt;($AM$10-$AL$10)/($AN$10-$AL$10),$AL$10+SQRT(AY243*($AN$10-$AL$10)*($AM$10-$AL$10)),$AN$10-SQRT((1-AY243)*($AN$10-$AL$10)*($AN$10-$AM$10))),$AM$10)</f>
        <v>0.739315108498138</v>
      </c>
      <c r="AQ243" s="0" t="n">
        <f aca="false">IFERROR(IF(AZ243&lt;($AM$11-$AL$11)/($AN$11-$AL$11),$AL$11+SQRT(AZ243*($AN$11-$AL$11)*($AM$11-$AL$11)),$AN$11-SQRT((1-AZ243)*($AN$11-$AL$11)*($AN$11-$AM$11))),$AM$11)</f>
        <v>0.414042711038121</v>
      </c>
      <c r="AR243" s="0" t="n">
        <f aca="false">SUMPRODUCT((B24:B31&lt;=$B$6)*(C24:C31*AM243+D24:D31*AO243*$B$8*AQ243)/(1+AL243/100)^B24:B31)+C32*AM243*AP243/(1+AL243/100)^$B$6</f>
        <v>14785146.6597784</v>
      </c>
      <c r="AS243" s="0" t="n">
        <f aca="false">SUMPRODUCT((K24:K26&lt;=$B$6)*(L24:L26*AN243+M24:M26*AO243*$B$8*AQ243)/(1+AL243/100)^K24:K26)+L27*AN243*AP243/(1+AL243/100)^$B$6</f>
        <v>16525453.2410257</v>
      </c>
      <c r="AT243" s="0" t="n">
        <f aca="false">AS243-AR243</f>
        <v>1740306.58124731</v>
      </c>
      <c r="AU243" s="0" t="n">
        <f aca="true">RAND()</f>
        <v>0.31676684559266</v>
      </c>
      <c r="AV243" s="0" t="n">
        <f aca="true">RAND()</f>
        <v>0.77148439500512</v>
      </c>
      <c r="AW243" s="0" t="n">
        <f aca="true">RAND()</f>
        <v>0.827338438954421</v>
      </c>
      <c r="AX243" s="0" t="n">
        <f aca="true">RAND()</f>
        <v>0.491492002633063</v>
      </c>
      <c r="AY243" s="0" t="n">
        <f aca="true">RAND()</f>
        <v>0.229086884621903</v>
      </c>
      <c r="AZ243" s="0" t="n">
        <f aca="true">RAND()</f>
        <v>0.0530846528200993</v>
      </c>
    </row>
    <row r="244" customFormat="false" ht="15" hidden="false" customHeight="false" outlineLevel="0" collapsed="false">
      <c r="AK244" s="0" t="n">
        <v>231</v>
      </c>
      <c r="AL244" s="0" t="n">
        <f aca="false">IFERROR(IF(AU244&lt;($AM$6-$AL$6)/($AN$6-$AL$6),$AL$6+SQRT(AU244*($AN$6-$AL$6)*($AM$6-$AL$6)),$AN$6-SQRT((1-AU244)*($AN$6-$AL$6)*($AN$6-$AM$6))),$AM$6)</f>
        <v>3.95132069105343</v>
      </c>
      <c r="AM244" s="0" t="n">
        <f aca="false">IFERROR(IF(AV244&lt;($AM$7-$AL$7)/($AN$7-$AL$7),$AL$7+SQRT(AV244*($AN$7-$AL$7)*($AM$7-$AL$7)),$AN$7-SQRT((1-AV244)*($AN$7-$AL$7)*($AN$7-$AM$7))),$AM$7)</f>
        <v>0.929763282368038</v>
      </c>
      <c r="AN244" s="0" t="n">
        <f aca="false">IFERROR(IF(AW244&lt;($AM$8-$AL$8)/($AN$8-$AL$8),$AL$8+SQRT(AW244*($AN$8-$AL$8)*($AM$8-$AL$8)),$AN$8-SQRT((1-AW244)*($AN$8-$AL$8)*($AN$8-$AM$8))),$AM$8)</f>
        <v>1.02350845078948</v>
      </c>
      <c r="AO244" s="0" t="n">
        <f aca="false">IFERROR(IF(AX244&lt;($AM$9-$AL$9)/($AN$9-$AL$9),$AL$9+SQRT(AX244*($AN$9-$AL$9)*($AM$9-$AL$9)),$AN$9-SQRT((1-AX244)*($AN$9-$AL$9)*($AN$9-$AM$9))),$AM$9)</f>
        <v>1.23807267314233</v>
      </c>
      <c r="AP244" s="0" t="n">
        <f aca="false">IFERROR(IF(AY244&lt;($AM$10-$AL$10)/($AN$10-$AL$10),$AL$10+SQRT(AY244*($AN$10-$AL$10)*($AM$10-$AL$10)),$AN$10-SQRT((1-AY244)*($AN$10-$AL$10)*($AN$10-$AM$10))),$AM$10)</f>
        <v>0.734058489222104</v>
      </c>
      <c r="AQ244" s="0" t="n">
        <f aca="false">IFERROR(IF(AZ244&lt;($AM$11-$AL$11)/($AN$11-$AL$11),$AL$11+SQRT(AZ244*($AN$11-$AL$11)*($AM$11-$AL$11)),$AN$11-SQRT((1-AZ244)*($AN$11-$AL$11)*($AN$11-$AM$11))),$AM$11)</f>
        <v>0.586305424464992</v>
      </c>
      <c r="AR244" s="0" t="n">
        <f aca="false">SUMPRODUCT((B24:B31&lt;=$B$6)*(C24:C31*AM244+D24:D31*AO244*$B$8*AQ244)/(1+AL244/100)^B24:B31)+C32*AM244*AP244/(1+AL244/100)^$B$6</f>
        <v>12285792.5758006</v>
      </c>
      <c r="AS244" s="0" t="n">
        <f aca="false">SUMPRODUCT((K24:K26&lt;=$B$6)*(L24:L26*AN244+M24:M26*AO244*$B$8*AQ244)/(1+AL244/100)^K24:K26)+L27*AN244*AP244/(1+AL244/100)^$B$6</f>
        <v>15369576.3462324</v>
      </c>
      <c r="AT244" s="0" t="n">
        <f aca="false">AS244-AR244</f>
        <v>3083783.77043177</v>
      </c>
      <c r="AU244" s="0" t="n">
        <f aca="true">RAND()</f>
        <v>0.535277723560052</v>
      </c>
      <c r="AV244" s="0" t="n">
        <f aca="true">RAND()</f>
        <v>0.187094549454747</v>
      </c>
      <c r="AW244" s="0" t="n">
        <f aca="true">RAND()</f>
        <v>0.544014027877492</v>
      </c>
      <c r="AX244" s="0" t="n">
        <f aca="true">RAND()</f>
        <v>0.61297783239168</v>
      </c>
      <c r="AY244" s="0" t="n">
        <f aca="true">RAND()</f>
        <v>0.219133505507736</v>
      </c>
      <c r="AZ244" s="0" t="n">
        <f aca="true">RAND()</f>
        <v>0.334574677869712</v>
      </c>
    </row>
    <row r="245" customFormat="false" ht="15" hidden="false" customHeight="false" outlineLevel="0" collapsed="false">
      <c r="AK245" s="0" t="n">
        <v>232</v>
      </c>
      <c r="AL245" s="0" t="n">
        <f aca="false">IFERROR(IF(AU245&lt;($AM$6-$AL$6)/($AN$6-$AL$6),$AL$6+SQRT(AU245*($AN$6-$AL$6)*($AM$6-$AL$6)),$AN$6-SQRT((1-AU245)*($AN$6-$AL$6)*($AN$6-$AM$6))),$AM$6)</f>
        <v>3.34167219697344</v>
      </c>
      <c r="AM245" s="0" t="n">
        <f aca="false">IFERROR(IF(AV245&lt;($AM$7-$AL$7)/($AN$7-$AL$7),$AL$7+SQRT(AV245*($AN$7-$AL$7)*($AM$7-$AL$7)),$AN$7-SQRT((1-AV245)*($AN$7-$AL$7)*($AN$7-$AM$7))),$AM$7)</f>
        <v>0.862013832902538</v>
      </c>
      <c r="AN245" s="0" t="n">
        <f aca="false">IFERROR(IF(AW245&lt;($AM$8-$AL$8)/($AN$8-$AL$8),$AL$8+SQRT(AW245*($AN$8-$AL$8)*($AM$8-$AL$8)),$AN$8-SQRT((1-AW245)*($AN$8-$AL$8)*($AN$8-$AM$8))),$AM$8)</f>
        <v>1.07425879526126</v>
      </c>
      <c r="AO245" s="0" t="n">
        <f aca="false">IFERROR(IF(AX245&lt;($AM$9-$AL$9)/($AN$9-$AL$9),$AL$9+SQRT(AX245*($AN$9-$AL$9)*($AM$9-$AL$9)),$AN$9-SQRT((1-AX245)*($AN$9-$AL$9)*($AN$9-$AM$9))),$AM$9)</f>
        <v>1.35027379651621</v>
      </c>
      <c r="AP245" s="0" t="n">
        <f aca="false">IFERROR(IF(AY245&lt;($AM$10-$AL$10)/($AN$10-$AL$10),$AL$10+SQRT(AY245*($AN$10-$AL$10)*($AM$10-$AL$10)),$AN$10-SQRT((1-AY245)*($AN$10-$AL$10)*($AN$10-$AM$10))),$AM$10)</f>
        <v>0.917104309885123</v>
      </c>
      <c r="AQ245" s="0" t="n">
        <f aca="false">IFERROR(IF(AZ245&lt;($AM$11-$AL$11)/($AN$11-$AL$11),$AL$11+SQRT(AZ245*($AN$11-$AL$11)*($AM$11-$AL$11)),$AN$11-SQRT((1-AZ245)*($AN$11-$AL$11)*($AN$11-$AM$11))),$AM$11)</f>
        <v>0.622380117324732</v>
      </c>
      <c r="AR245" s="0" t="n">
        <f aca="false">SUMPRODUCT((B24:B31&lt;=$B$6)*(C24:C31*AM245+D24:D31*AO245*$B$8*AQ245)/(1+AL245/100)^B24:B31)+C32*AM245*AP245/(1+AL245/100)^$B$6</f>
        <v>11741169.98492</v>
      </c>
      <c r="AS245" s="0" t="n">
        <f aca="false">SUMPRODUCT((K24:K26&lt;=$B$6)*(L24:L26*AN245+M24:M26*AO245*$B$8*AQ245)/(1+AL245/100)^K24:K26)+L27*AN245*AP245/(1+AL245/100)^$B$6</f>
        <v>15741164.0312459</v>
      </c>
      <c r="AT245" s="0" t="n">
        <f aca="false">AS245-AR245</f>
        <v>3999994.04632591</v>
      </c>
      <c r="AU245" s="0" t="n">
        <f aca="true">RAND()</f>
        <v>0.330831884280142</v>
      </c>
      <c r="AV245" s="0" t="n">
        <f aca="true">RAND()</f>
        <v>0.0427301719029327</v>
      </c>
      <c r="AW245" s="0" t="n">
        <f aca="true">RAND()</f>
        <v>0.725466924062006</v>
      </c>
      <c r="AX245" s="0" t="n">
        <f aca="true">RAND()</f>
        <v>0.718570573671026</v>
      </c>
      <c r="AY245" s="0" t="n">
        <f aca="true">RAND()</f>
        <v>0.695904021298979</v>
      </c>
      <c r="AZ245" s="0" t="n">
        <f aca="true">RAND()</f>
        <v>0.424199755291054</v>
      </c>
    </row>
    <row r="246" customFormat="false" ht="15" hidden="false" customHeight="false" outlineLevel="0" collapsed="false">
      <c r="AK246" s="0" t="n">
        <v>233</v>
      </c>
      <c r="AL246" s="0" t="n">
        <f aca="false">IFERROR(IF(AU246&lt;($AM$6-$AL$6)/($AN$6-$AL$6),$AL$6+SQRT(AU246*($AN$6-$AL$6)*($AM$6-$AL$6)),$AN$6-SQRT((1-AU246)*($AN$6-$AL$6)*($AN$6-$AM$6))),$AM$6)</f>
        <v>3.87637495203364</v>
      </c>
      <c r="AM246" s="0" t="n">
        <f aca="false">IFERROR(IF(AV246&lt;($AM$7-$AL$7)/($AN$7-$AL$7),$AL$7+SQRT(AV246*($AN$7-$AL$7)*($AM$7-$AL$7)),$AN$7-SQRT((1-AV246)*($AN$7-$AL$7)*($AN$7-$AM$7))),$AM$7)</f>
        <v>1.04697711840994</v>
      </c>
      <c r="AN246" s="0" t="n">
        <f aca="false">IFERROR(IF(AW246&lt;($AM$8-$AL$8)/($AN$8-$AL$8),$AL$8+SQRT(AW246*($AN$8-$AL$8)*($AM$8-$AL$8)),$AN$8-SQRT((1-AW246)*($AN$8-$AL$8)*($AN$8-$AM$8))),$AM$8)</f>
        <v>1.13593786609596</v>
      </c>
      <c r="AO246" s="0" t="n">
        <f aca="false">IFERROR(IF(AX246&lt;($AM$9-$AL$9)/($AN$9-$AL$9),$AL$9+SQRT(AX246*($AN$9-$AL$9)*($AM$9-$AL$9)),$AN$9-SQRT((1-AX246)*($AN$9-$AL$9)*($AN$9-$AM$9))),$AM$9)</f>
        <v>1.36110068856952</v>
      </c>
      <c r="AP246" s="0" t="n">
        <f aca="false">IFERROR(IF(AY246&lt;($AM$10-$AL$10)/($AN$10-$AL$10),$AL$10+SQRT(AY246*($AN$10-$AL$10)*($AM$10-$AL$10)),$AN$10-SQRT((1-AY246)*($AN$10-$AL$10)*($AN$10-$AM$10))),$AM$10)</f>
        <v>0.988838042648131</v>
      </c>
      <c r="AQ246" s="0" t="n">
        <f aca="false">IFERROR(IF(AZ246&lt;($AM$11-$AL$11)/($AN$11-$AL$11),$AL$11+SQRT(AZ246*($AN$11-$AL$11)*($AM$11-$AL$11)),$AN$11-SQRT((1-AZ246)*($AN$11-$AL$11)*($AN$11-$AM$11))),$AM$11)</f>
        <v>0.885583140890503</v>
      </c>
      <c r="AR246" s="0" t="n">
        <f aca="false">SUMPRODUCT((B24:B31&lt;=$B$6)*(C24:C31*AM246+D24:D31*AO246*$B$8*AQ246)/(1+AL246/100)^B24:B31)+C32*AM246*AP246/(1+AL246/100)^$B$6</f>
        <v>13917555.1743651</v>
      </c>
      <c r="AS246" s="0" t="n">
        <f aca="false">SUMPRODUCT((K24:K26&lt;=$B$6)*(L24:L26*AN246+M24:M26*AO246*$B$8*AQ246)/(1+AL246/100)^K24:K26)+L27*AN246*AP246/(1+AL246/100)^$B$6</f>
        <v>16709228.8747693</v>
      </c>
      <c r="AT246" s="0" t="n">
        <f aca="false">AS246-AR246</f>
        <v>2791673.70040417</v>
      </c>
      <c r="AU246" s="0" t="n">
        <f aca="true">RAND()</f>
        <v>0.512148327985857</v>
      </c>
      <c r="AV246" s="0" t="n">
        <f aca="true">RAND()</f>
        <v>0.633615196007729</v>
      </c>
      <c r="AW246" s="0" t="n">
        <f aca="true">RAND()</f>
        <v>0.884354040971173</v>
      </c>
      <c r="AX246" s="0" t="n">
        <f aca="true">RAND()</f>
        <v>0.727871779902441</v>
      </c>
      <c r="AY246" s="0" t="n">
        <f aca="true">RAND()</f>
        <v>0.955850527760221</v>
      </c>
      <c r="AZ246" s="0" t="n">
        <f aca="true">RAND()</f>
        <v>0.946566458577623</v>
      </c>
    </row>
    <row r="247" customFormat="false" ht="15" hidden="false" customHeight="false" outlineLevel="0" collapsed="false">
      <c r="AK247" s="0" t="n">
        <v>234</v>
      </c>
      <c r="AL247" s="0" t="n">
        <f aca="false">IFERROR(IF(AU247&lt;($AM$6-$AL$6)/($AN$6-$AL$6),$AL$6+SQRT(AU247*($AN$6-$AL$6)*($AM$6-$AL$6)),$AN$6-SQRT((1-AU247)*($AN$6-$AL$6)*($AN$6-$AM$6))),$AM$6)</f>
        <v>5.2814403925428</v>
      </c>
      <c r="AM247" s="0" t="n">
        <f aca="false">IFERROR(IF(AV247&lt;($AM$7-$AL$7)/($AN$7-$AL$7),$AL$7+SQRT(AV247*($AN$7-$AL$7)*($AM$7-$AL$7)),$AN$7-SQRT((1-AV247)*($AN$7-$AL$7)*($AN$7-$AM$7))),$AM$7)</f>
        <v>1.04406498026674</v>
      </c>
      <c r="AN247" s="0" t="n">
        <f aca="false">IFERROR(IF(AW247&lt;($AM$8-$AL$8)/($AN$8-$AL$8),$AL$8+SQRT(AW247*($AN$8-$AL$8)*($AM$8-$AL$8)),$AN$8-SQRT((1-AW247)*($AN$8-$AL$8)*($AN$8-$AM$8))),$AM$8)</f>
        <v>0.983661200716312</v>
      </c>
      <c r="AO247" s="0" t="n">
        <f aca="false">IFERROR(IF(AX247&lt;($AM$9-$AL$9)/($AN$9-$AL$9),$AL$9+SQRT(AX247*($AN$9-$AL$9)*($AM$9-$AL$9)),$AN$9-SQRT((1-AX247)*($AN$9-$AL$9)*($AN$9-$AM$9))),$AM$9)</f>
        <v>1.14446066454177</v>
      </c>
      <c r="AP247" s="0" t="n">
        <f aca="false">IFERROR(IF(AY247&lt;($AM$10-$AL$10)/($AN$10-$AL$10),$AL$10+SQRT(AY247*($AN$10-$AL$10)*($AM$10-$AL$10)),$AN$10-SQRT((1-AY247)*($AN$10-$AL$10)*($AN$10-$AM$10))),$AM$10)</f>
        <v>0.951216058048582</v>
      </c>
      <c r="AQ247" s="0" t="n">
        <f aca="false">IFERROR(IF(AZ247&lt;($AM$11-$AL$11)/($AN$11-$AL$11),$AL$11+SQRT(AZ247*($AN$11-$AL$11)*($AM$11-$AL$11)),$AN$11-SQRT((1-AZ247)*($AN$11-$AL$11)*($AN$11-$AM$11))),$AM$11)</f>
        <v>0.594590710962903</v>
      </c>
      <c r="AR247" s="0" t="n">
        <f aca="false">SUMPRODUCT((B24:B31&lt;=$B$6)*(C24:C31*AM247+D24:D31*AO247*$B$8*AQ247)/(1+AL247/100)^B24:B31)+C32*AM247*AP247/(1+AL247/100)^$B$6</f>
        <v>12998780.3116393</v>
      </c>
      <c r="AS247" s="0" t="n">
        <f aca="false">SUMPRODUCT((K24:K26&lt;=$B$6)*(L24:L26*AN247+M24:M26*AO247*$B$8*AQ247)/(1+AL247/100)^K24:K26)+L27*AN247*AP247/(1+AL247/100)^$B$6</f>
        <v>14756820.9398145</v>
      </c>
      <c r="AT247" s="0" t="n">
        <f aca="false">AS247-AR247</f>
        <v>1758040.62817515</v>
      </c>
      <c r="AU247" s="0" t="n">
        <f aca="true">RAND()</f>
        <v>0.852327643780827</v>
      </c>
      <c r="AV247" s="0" t="n">
        <f aca="true">RAND()</f>
        <v>0.623029045755224</v>
      </c>
      <c r="AW247" s="0" t="n">
        <f aca="true">RAND()</f>
        <v>0.374793740539525</v>
      </c>
      <c r="AX247" s="0" t="n">
        <f aca="true">RAND()</f>
        <v>0.512034963655789</v>
      </c>
      <c r="AY247" s="0" t="n">
        <f aca="true">RAND()</f>
        <v>0.814383724163607</v>
      </c>
      <c r="AZ247" s="0" t="n">
        <f aca="true">RAND()</f>
        <v>0.354219130553587</v>
      </c>
    </row>
    <row r="248" customFormat="false" ht="15" hidden="false" customHeight="false" outlineLevel="0" collapsed="false">
      <c r="AK248" s="0" t="n">
        <v>235</v>
      </c>
      <c r="AL248" s="0" t="n">
        <f aca="false">IFERROR(IF(AU248&lt;($AM$6-$AL$6)/($AN$6-$AL$6),$AL$6+SQRT(AU248*($AN$6-$AL$6)*($AM$6-$AL$6)),$AN$6-SQRT((1-AU248)*($AN$6-$AL$6)*($AN$6-$AM$6))),$AM$6)</f>
        <v>3.28868869691015</v>
      </c>
      <c r="AM248" s="0" t="n">
        <f aca="false">IFERROR(IF(AV248&lt;($AM$7-$AL$7)/($AN$7-$AL$7),$AL$7+SQRT(AV248*($AN$7-$AL$7)*($AM$7-$AL$7)),$AN$7-SQRT((1-AV248)*($AN$7-$AL$7)*($AN$7-$AM$7))),$AM$7)</f>
        <v>1.06291773551418</v>
      </c>
      <c r="AN248" s="0" t="n">
        <f aca="false">IFERROR(IF(AW248&lt;($AM$8-$AL$8)/($AN$8-$AL$8),$AL$8+SQRT(AW248*($AN$8-$AL$8)*($AM$8-$AL$8)),$AN$8-SQRT((1-AW248)*($AN$8-$AL$8)*($AN$8-$AM$8))),$AM$8)</f>
        <v>0.942147481851959</v>
      </c>
      <c r="AO248" s="0" t="n">
        <f aca="false">IFERROR(IF(AX248&lt;($AM$9-$AL$9)/($AN$9-$AL$9),$AL$9+SQRT(AX248*($AN$9-$AL$9)*($AM$9-$AL$9)),$AN$9-SQRT((1-AX248)*($AN$9-$AL$9)*($AN$9-$AM$9))),$AM$9)</f>
        <v>0.889637326784</v>
      </c>
      <c r="AP248" s="0" t="n">
        <f aca="false">IFERROR(IF(AY248&lt;($AM$10-$AL$10)/($AN$10-$AL$10),$AL$10+SQRT(AY248*($AN$10-$AL$10)*($AM$10-$AL$10)),$AN$10-SQRT((1-AY248)*($AN$10-$AL$10)*($AN$10-$AM$10))),$AM$10)</f>
        <v>0.956566710119625</v>
      </c>
      <c r="AQ248" s="0" t="n">
        <f aca="false">IFERROR(IF(AZ248&lt;($AM$11-$AL$11)/($AN$11-$AL$11),$AL$11+SQRT(AZ248*($AN$11-$AL$11)*($AM$11-$AL$11)),$AN$11-SQRT((1-AZ248)*($AN$11-$AL$11)*($AN$11-$AM$11))),$AM$11)</f>
        <v>0.566783668054587</v>
      </c>
      <c r="AR248" s="0" t="n">
        <f aca="false">SUMPRODUCT((B24:B31&lt;=$B$6)*(C24:C31*AM248+D24:D31*AO248*$B$8*AQ248)/(1+AL248/100)^B24:B31)+C32*AM248*AP248/(1+AL248/100)^$B$6</f>
        <v>14406780.466207</v>
      </c>
      <c r="AS248" s="0" t="n">
        <f aca="false">SUMPRODUCT((K24:K26&lt;=$B$6)*(L24:L26*AN248+M24:M26*AO248*$B$8*AQ248)/(1+AL248/100)^K24:K26)+L27*AN248*AP248/(1+AL248/100)^$B$6</f>
        <v>13723153.9104892</v>
      </c>
      <c r="AT248" s="0" t="n">
        <f aca="false">AS248-AR248</f>
        <v>-683626.555717811</v>
      </c>
      <c r="AU248" s="0" t="n">
        <f aca="true">RAND()</f>
        <v>0.311308420577877</v>
      </c>
      <c r="AV248" s="0" t="n">
        <f aca="true">RAND()</f>
        <v>0.688890900576506</v>
      </c>
      <c r="AW248" s="0" t="n">
        <f aca="true">RAND()</f>
        <v>0.224510073298366</v>
      </c>
      <c r="AX248" s="0" t="n">
        <f aca="true">RAND()</f>
        <v>0.202422995231175</v>
      </c>
      <c r="AY248" s="0" t="n">
        <f aca="true">RAND()</f>
        <v>0.83381264315783</v>
      </c>
      <c r="AZ248" s="0" t="n">
        <f aca="true">RAND()</f>
        <v>0.290504185880246</v>
      </c>
    </row>
    <row r="249" customFormat="false" ht="15" hidden="false" customHeight="false" outlineLevel="0" collapsed="false">
      <c r="AK249" s="0" t="n">
        <v>236</v>
      </c>
      <c r="AL249" s="0" t="n">
        <f aca="false">IFERROR(IF(AU249&lt;($AM$6-$AL$6)/($AN$6-$AL$6),$AL$6+SQRT(AU249*($AN$6-$AL$6)*($AM$6-$AL$6)),$AN$6-SQRT((1-AU249)*($AN$6-$AL$6)*($AN$6-$AM$6))),$AM$6)</f>
        <v>3.11240660386272</v>
      </c>
      <c r="AM249" s="0" t="n">
        <f aca="false">IFERROR(IF(AV249&lt;($AM$7-$AL$7)/($AN$7-$AL$7),$AL$7+SQRT(AV249*($AN$7-$AL$7)*($AM$7-$AL$7)),$AN$7-SQRT((1-AV249)*($AN$7-$AL$7)*($AN$7-$AM$7))),$AM$7)</f>
        <v>1.06150894030944</v>
      </c>
      <c r="AN249" s="0" t="n">
        <f aca="false">IFERROR(IF(AW249&lt;($AM$8-$AL$8)/($AN$8-$AL$8),$AL$8+SQRT(AW249*($AN$8-$AL$8)*($AM$8-$AL$8)),$AN$8-SQRT((1-AW249)*($AN$8-$AL$8)*($AN$8-$AM$8))),$AM$8)</f>
        <v>1.08068712188137</v>
      </c>
      <c r="AO249" s="0" t="n">
        <f aca="false">IFERROR(IF(AX249&lt;($AM$9-$AL$9)/($AN$9-$AL$9),$AL$9+SQRT(AX249*($AN$9-$AL$9)*($AM$9-$AL$9)),$AN$9-SQRT((1-AX249)*($AN$9-$AL$9)*($AN$9-$AM$9))),$AM$9)</f>
        <v>0.72183260526384</v>
      </c>
      <c r="AP249" s="0" t="n">
        <f aca="false">IFERROR(IF(AY249&lt;($AM$10-$AL$10)/($AN$10-$AL$10),$AL$10+SQRT(AY249*($AN$10-$AL$10)*($AM$10-$AL$10)),$AN$10-SQRT((1-AY249)*($AN$10-$AL$10)*($AN$10-$AM$10))),$AM$10)</f>
        <v>0.999538711103698</v>
      </c>
      <c r="AQ249" s="0" t="n">
        <f aca="false">IFERROR(IF(AZ249&lt;($AM$11-$AL$11)/($AN$11-$AL$11),$AL$11+SQRT(AZ249*($AN$11-$AL$11)*($AM$11-$AL$11)),$AN$11-SQRT((1-AZ249)*($AN$11-$AL$11)*($AN$11-$AM$11))),$AM$11)</f>
        <v>0.779675348777928</v>
      </c>
      <c r="AR249" s="0" t="n">
        <f aca="false">SUMPRODUCT((B24:B31&lt;=$B$6)*(C24:C31*AM249+D24:D31*AO249*$B$8*AQ249)/(1+AL249/100)^B24:B31)+C32*AM249*AP249/(1+AL249/100)^$B$6</f>
        <v>14521017.2625895</v>
      </c>
      <c r="AS249" s="0" t="n">
        <f aca="false">SUMPRODUCT((K24:K26&lt;=$B$6)*(L24:L26*AN249+M24:M26*AO249*$B$8*AQ249)/(1+AL249/100)^K24:K26)+L27*AN249*AP249/(1+AL249/100)^$B$6</f>
        <v>15611784.548893</v>
      </c>
      <c r="AT249" s="0" t="n">
        <f aca="false">AS249-AR249</f>
        <v>1090767.28630358</v>
      </c>
      <c r="AU249" s="0" t="n">
        <f aca="true">RAND()</f>
        <v>0.244330879315489</v>
      </c>
      <c r="AV249" s="0" t="n">
        <f aca="true">RAND()</f>
        <v>0.684187737037606</v>
      </c>
      <c r="AW249" s="0" t="n">
        <f aca="true">RAND()</f>
        <v>0.745183549361661</v>
      </c>
      <c r="AX249" s="0" t="n">
        <f aca="true">RAND()</f>
        <v>0.0656129396775236</v>
      </c>
      <c r="AY249" s="0" t="n">
        <f aca="true">RAND()</f>
        <v>0.998155695564576</v>
      </c>
      <c r="AZ249" s="0" t="n">
        <f aca="true">RAND()</f>
        <v>0.801865502301521</v>
      </c>
    </row>
    <row r="250" customFormat="false" ht="15" hidden="false" customHeight="false" outlineLevel="0" collapsed="false">
      <c r="AK250" s="0" t="n">
        <v>237</v>
      </c>
      <c r="AL250" s="0" t="n">
        <f aca="false">IFERROR(IF(AU250&lt;($AM$6-$AL$6)/($AN$6-$AL$6),$AL$6+SQRT(AU250*($AN$6-$AL$6)*($AM$6-$AL$6)),$AN$6-SQRT((1-AU250)*($AN$6-$AL$6)*($AN$6-$AM$6))),$AM$6)</f>
        <v>4.80458653544118</v>
      </c>
      <c r="AM250" s="0" t="n">
        <f aca="false">IFERROR(IF(AV250&lt;($AM$7-$AL$7)/($AN$7-$AL$7),$AL$7+SQRT(AV250*($AN$7-$AL$7)*($AM$7-$AL$7)),$AN$7-SQRT((1-AV250)*($AN$7-$AL$7)*($AN$7-$AM$7))),$AM$7)</f>
        <v>1.09737172226696</v>
      </c>
      <c r="AN250" s="0" t="n">
        <f aca="false">IFERROR(IF(AW250&lt;($AM$8-$AL$8)/($AN$8-$AL$8),$AL$8+SQRT(AW250*($AN$8-$AL$8)*($AM$8-$AL$8)),$AN$8-SQRT((1-AW250)*($AN$8-$AL$8)*($AN$8-$AM$8))),$AM$8)</f>
        <v>1.06542585680891</v>
      </c>
      <c r="AO250" s="0" t="n">
        <f aca="false">IFERROR(IF(AX250&lt;($AM$9-$AL$9)/($AN$9-$AL$9),$AL$9+SQRT(AX250*($AN$9-$AL$9)*($AM$9-$AL$9)),$AN$9-SQRT((1-AX250)*($AN$9-$AL$9)*($AN$9-$AM$9))),$AM$9)</f>
        <v>0.995696376814072</v>
      </c>
      <c r="AP250" s="0" t="n">
        <f aca="false">IFERROR(IF(AY250&lt;($AM$10-$AL$10)/($AN$10-$AL$10),$AL$10+SQRT(AY250*($AN$10-$AL$10)*($AM$10-$AL$10)),$AN$10-SQRT((1-AY250)*($AN$10-$AL$10)*($AN$10-$AM$10))),$AM$10)</f>
        <v>0.769074303245751</v>
      </c>
      <c r="AQ250" s="0" t="n">
        <f aca="false">IFERROR(IF(AZ250&lt;($AM$11-$AL$11)/($AN$11-$AL$11),$AL$11+SQRT(AZ250*($AN$11-$AL$11)*($AM$11-$AL$11)),$AN$11-SQRT((1-AZ250)*($AN$11-$AL$11)*($AN$11-$AM$11))),$AM$11)</f>
        <v>0.68624956813993</v>
      </c>
      <c r="AR250" s="0" t="n">
        <f aca="false">SUMPRODUCT((B24:B31&lt;=$B$6)*(C24:C31*AM250+D24:D31*AO250*$B$8*AQ250)/(1+AL250/100)^B24:B31)+C32*AM250*AP250/(1+AL250/100)^$B$6</f>
        <v>13936617.8373124</v>
      </c>
      <c r="AS250" s="0" t="n">
        <f aca="false">SUMPRODUCT((K24:K26&lt;=$B$6)*(L24:L26*AN250+M24:M26*AO250*$B$8*AQ250)/(1+AL250/100)^K24:K26)+L27*AN250*AP250/(1+AL250/100)^$B$6</f>
        <v>16082337.3608915</v>
      </c>
      <c r="AT250" s="0" t="n">
        <f aca="false">AS250-AR250</f>
        <v>2145719.52357906</v>
      </c>
      <c r="AU250" s="0" t="n">
        <f aca="true">RAND()</f>
        <v>0.759007985981693</v>
      </c>
      <c r="AV250" s="0" t="n">
        <f aca="true">RAND()</f>
        <v>0.792929856322188</v>
      </c>
      <c r="AW250" s="0" t="n">
        <f aca="true">RAND()</f>
        <v>0.697176761469116</v>
      </c>
      <c r="AX250" s="0" t="n">
        <f aca="true">RAND()</f>
        <v>0.327619863982131</v>
      </c>
      <c r="AY250" s="0" t="n">
        <f aca="true">RAND()</f>
        <v>0.289603922668746</v>
      </c>
      <c r="AZ250" s="0" t="n">
        <f aca="true">RAND()</f>
        <v>0.598206802071917</v>
      </c>
    </row>
    <row r="251" customFormat="false" ht="15" hidden="false" customHeight="false" outlineLevel="0" collapsed="false">
      <c r="AK251" s="0" t="n">
        <v>238</v>
      </c>
      <c r="AL251" s="0" t="n">
        <f aca="false">IFERROR(IF(AU251&lt;($AM$6-$AL$6)/($AN$6-$AL$6),$AL$6+SQRT(AU251*($AN$6-$AL$6)*($AM$6-$AL$6)),$AN$6-SQRT((1-AU251)*($AN$6-$AL$6)*($AN$6-$AM$6))),$AM$6)</f>
        <v>5.23579688913317</v>
      </c>
      <c r="AM251" s="0" t="n">
        <f aca="false">IFERROR(IF(AV251&lt;($AM$7-$AL$7)/($AN$7-$AL$7),$AL$7+SQRT(AV251*($AN$7-$AL$7)*($AM$7-$AL$7)),$AN$7-SQRT((1-AV251)*($AN$7-$AL$7)*($AN$7-$AM$7))),$AM$7)</f>
        <v>1.06565293319637</v>
      </c>
      <c r="AN251" s="0" t="n">
        <f aca="false">IFERROR(IF(AW251&lt;($AM$8-$AL$8)/($AN$8-$AL$8),$AL$8+SQRT(AW251*($AN$8-$AL$8)*($AM$8-$AL$8)),$AN$8-SQRT((1-AW251)*($AN$8-$AL$8)*($AN$8-$AM$8))),$AM$8)</f>
        <v>1.13250845646457</v>
      </c>
      <c r="AO251" s="0" t="n">
        <f aca="false">IFERROR(IF(AX251&lt;($AM$9-$AL$9)/($AN$9-$AL$9),$AL$9+SQRT(AX251*($AN$9-$AL$9)*($AM$9-$AL$9)),$AN$9-SQRT((1-AX251)*($AN$9-$AL$9)*($AN$9-$AM$9))),$AM$9)</f>
        <v>1.59869621531031</v>
      </c>
      <c r="AP251" s="0" t="n">
        <f aca="false">IFERROR(IF(AY251&lt;($AM$10-$AL$10)/($AN$10-$AL$10),$AL$10+SQRT(AY251*($AN$10-$AL$10)*($AM$10-$AL$10)),$AN$10-SQRT((1-AY251)*($AN$10-$AL$10)*($AN$10-$AM$10))),$AM$10)</f>
        <v>0.633029921175859</v>
      </c>
      <c r="AQ251" s="0" t="n">
        <f aca="false">IFERROR(IF(AZ251&lt;($AM$11-$AL$11)/($AN$11-$AL$11),$AL$11+SQRT(AZ251*($AN$11-$AL$11)*($AM$11-$AL$11)),$AN$11-SQRT((1-AZ251)*($AN$11-$AL$11)*($AN$11-$AM$11))),$AM$11)</f>
        <v>0.877994827128211</v>
      </c>
      <c r="AR251" s="0" t="n">
        <f aca="false">SUMPRODUCT((B24:B31&lt;=$B$6)*(C24:C31*AM251+D24:D31*AO251*$B$8*AQ251)/(1+AL251/100)^B24:B31)+C32*AM251*AP251/(1+AL251/100)^$B$6</f>
        <v>13425423.0220523</v>
      </c>
      <c r="AS251" s="0" t="n">
        <f aca="false">SUMPRODUCT((K24:K26&lt;=$B$6)*(L24:L26*AN251+M24:M26*AO251*$B$8*AQ251)/(1+AL251/100)^K24:K26)+L27*AN251*AP251/(1+AL251/100)^$B$6</f>
        <v>17307854.693135</v>
      </c>
      <c r="AT251" s="0" t="n">
        <f aca="false">AS251-AR251</f>
        <v>3882431.67108268</v>
      </c>
      <c r="AU251" s="0" t="n">
        <f aca="true">RAND()</f>
        <v>0.844379369180389</v>
      </c>
      <c r="AV251" s="0" t="n">
        <f aca="true">RAND()</f>
        <v>0.697921412985747</v>
      </c>
      <c r="AW251" s="0" t="n">
        <f aca="true">RAND()</f>
        <v>0.877295441757005</v>
      </c>
      <c r="AX251" s="0" t="n">
        <f aca="true">RAND()</f>
        <v>0.892636848262486</v>
      </c>
      <c r="AY251" s="0" t="n">
        <f aca="true">RAND()</f>
        <v>0.0707878397122208</v>
      </c>
      <c r="AZ251" s="0" t="n">
        <f aca="true">RAND()</f>
        <v>0.939243827724591</v>
      </c>
    </row>
    <row r="252" customFormat="false" ht="15" hidden="false" customHeight="false" outlineLevel="0" collapsed="false">
      <c r="AK252" s="0" t="n">
        <v>239</v>
      </c>
      <c r="AL252" s="0" t="n">
        <f aca="false">IFERROR(IF(AU252&lt;($AM$6-$AL$6)/($AN$6-$AL$6),$AL$6+SQRT(AU252*($AN$6-$AL$6)*($AM$6-$AL$6)),$AN$6-SQRT((1-AU252)*($AN$6-$AL$6)*($AN$6-$AM$6))),$AM$6)</f>
        <v>4.44971488080115</v>
      </c>
      <c r="AM252" s="0" t="n">
        <f aca="false">IFERROR(IF(AV252&lt;($AM$7-$AL$7)/($AN$7-$AL$7),$AL$7+SQRT(AV252*($AN$7-$AL$7)*($AM$7-$AL$7)),$AN$7-SQRT((1-AV252)*($AN$7-$AL$7)*($AN$7-$AM$7))),$AM$7)</f>
        <v>1.0485013453177</v>
      </c>
      <c r="AN252" s="0" t="n">
        <f aca="false">IFERROR(IF(AW252&lt;($AM$8-$AL$8)/($AN$8-$AL$8),$AL$8+SQRT(AW252*($AN$8-$AL$8)*($AM$8-$AL$8)),$AN$8-SQRT((1-AW252)*($AN$8-$AL$8)*($AN$8-$AM$8))),$AM$8)</f>
        <v>0.936139144685481</v>
      </c>
      <c r="AO252" s="0" t="n">
        <f aca="false">IFERROR(IF(AX252&lt;($AM$9-$AL$9)/($AN$9-$AL$9),$AL$9+SQRT(AX252*($AN$9-$AL$9)*($AM$9-$AL$9)),$AN$9-SQRT((1-AX252)*($AN$9-$AL$9)*($AN$9-$AM$9))),$AM$9)</f>
        <v>0.743891131312962</v>
      </c>
      <c r="AP252" s="0" t="n">
        <f aca="false">IFERROR(IF(AY252&lt;($AM$10-$AL$10)/($AN$10-$AL$10),$AL$10+SQRT(AY252*($AN$10-$AL$10)*($AM$10-$AL$10)),$AN$10-SQRT((1-AY252)*($AN$10-$AL$10)*($AN$10-$AM$10))),$AM$10)</f>
        <v>0.612028716935257</v>
      </c>
      <c r="AQ252" s="0" t="n">
        <f aca="false">IFERROR(IF(AZ252&lt;($AM$11-$AL$11)/($AN$11-$AL$11),$AL$11+SQRT(AZ252*($AN$11-$AL$11)*($AM$11-$AL$11)),$AN$11-SQRT((1-AZ252)*($AN$11-$AL$11)*($AN$11-$AM$11))),$AM$11)</f>
        <v>0.606693197897629</v>
      </c>
      <c r="AR252" s="0" t="n">
        <f aca="false">SUMPRODUCT((B24:B31&lt;=$B$6)*(C24:C31*AM252+D24:D31*AO252*$B$8*AQ252)/(1+AL252/100)^B24:B31)+C32*AM252*AP252/(1+AL252/100)^$B$6</f>
        <v>13501487.2972433</v>
      </c>
      <c r="AS252" s="0" t="n">
        <f aca="false">SUMPRODUCT((K24:K26&lt;=$B$6)*(L24:L26*AN252+M24:M26*AO252*$B$8*AQ252)/(1+AL252/100)^K24:K26)+L27*AN252*AP252/(1+AL252/100)^$B$6</f>
        <v>14233128.7092252</v>
      </c>
      <c r="AT252" s="0" t="n">
        <f aca="false">AS252-AR252</f>
        <v>731641.411981897</v>
      </c>
      <c r="AU252" s="0" t="n">
        <f aca="true">RAND()</f>
        <v>0.674802290539646</v>
      </c>
      <c r="AV252" s="0" t="n">
        <f aca="true">RAND()</f>
        <v>0.639095930321996</v>
      </c>
      <c r="AW252" s="0" t="n">
        <f aca="true">RAND()</f>
        <v>0.205931852396605</v>
      </c>
      <c r="AX252" s="0" t="n">
        <f aca="true">RAND()</f>
        <v>0.079310511910822</v>
      </c>
      <c r="AY252" s="0" t="n">
        <f aca="true">RAND()</f>
        <v>0.0502017336726399</v>
      </c>
      <c r="AZ252" s="0" t="n">
        <f aca="true">RAND()</f>
        <v>0.383921296476221</v>
      </c>
    </row>
    <row r="253" customFormat="false" ht="15" hidden="false" customHeight="false" outlineLevel="0" collapsed="false">
      <c r="AK253" s="0" t="n">
        <v>240</v>
      </c>
      <c r="AL253" s="0" t="n">
        <f aca="false">IFERROR(IF(AU253&lt;($AM$6-$AL$6)/($AN$6-$AL$6),$AL$6+SQRT(AU253*($AN$6-$AL$6)*($AM$6-$AL$6)),$AN$6-SQRT((1-AU253)*($AN$6-$AL$6)*($AN$6-$AM$6))),$AM$6)</f>
        <v>5.20153643502078</v>
      </c>
      <c r="AM253" s="0" t="n">
        <f aca="false">IFERROR(IF(AV253&lt;($AM$7-$AL$7)/($AN$7-$AL$7),$AL$7+SQRT(AV253*($AN$7-$AL$7)*($AM$7-$AL$7)),$AN$7-SQRT((1-AV253)*($AN$7-$AL$7)*($AN$7-$AM$7))),$AM$7)</f>
        <v>0.918276437869875</v>
      </c>
      <c r="AN253" s="0" t="n">
        <f aca="false">IFERROR(IF(AW253&lt;($AM$8-$AL$8)/($AN$8-$AL$8),$AL$8+SQRT(AW253*($AN$8-$AL$8)*($AM$8-$AL$8)),$AN$8-SQRT((1-AW253)*($AN$8-$AL$8)*($AN$8-$AM$8))),$AM$8)</f>
        <v>1.07625671560658</v>
      </c>
      <c r="AO253" s="0" t="n">
        <f aca="false">IFERROR(IF(AX253&lt;($AM$9-$AL$9)/($AN$9-$AL$9),$AL$9+SQRT(AX253*($AN$9-$AL$9)*($AM$9-$AL$9)),$AN$9-SQRT((1-AX253)*($AN$9-$AL$9)*($AN$9-$AM$9))),$AM$9)</f>
        <v>1.34044148379568</v>
      </c>
      <c r="AP253" s="0" t="n">
        <f aca="false">IFERROR(IF(AY253&lt;($AM$10-$AL$10)/($AN$10-$AL$10),$AL$10+SQRT(AY253*($AN$10-$AL$10)*($AM$10-$AL$10)),$AN$10-SQRT((1-AY253)*($AN$10-$AL$10)*($AN$10-$AM$10))),$AM$10)</f>
        <v>0.956334538973048</v>
      </c>
      <c r="AQ253" s="0" t="n">
        <f aca="false">IFERROR(IF(AZ253&lt;($AM$11-$AL$11)/($AN$11-$AL$11),$AL$11+SQRT(AZ253*($AN$11-$AL$11)*($AM$11-$AL$11)),$AN$11-SQRT((1-AZ253)*($AN$11-$AL$11)*($AN$11-$AM$11))),$AM$11)</f>
        <v>0.442803975074215</v>
      </c>
      <c r="AR253" s="0" t="n">
        <f aca="false">SUMPRODUCT((B24:B31&lt;=$B$6)*(C24:C31*AM253+D24:D31*AO253*$B$8*AQ253)/(1+AL253/100)^B24:B31)+C32*AM253*AP253/(1+AL253/100)^$B$6</f>
        <v>11466597.3990592</v>
      </c>
      <c r="AS253" s="0" t="n">
        <f aca="false">SUMPRODUCT((K24:K26&lt;=$B$6)*(L24:L26*AN253+M24:M26*AO253*$B$8*AQ253)/(1+AL253/100)^K24:K26)+L27*AN253*AP253/(1+AL253/100)^$B$6</f>
        <v>16122181.764995</v>
      </c>
      <c r="AT253" s="0" t="n">
        <f aca="false">AS253-AR253</f>
        <v>4655584.36593579</v>
      </c>
      <c r="AU253" s="0" t="n">
        <f aca="true">RAND()</f>
        <v>0.838276440272113</v>
      </c>
      <c r="AV253" s="0" t="n">
        <f aca="true">RAND()</f>
        <v>0.155436841724294</v>
      </c>
      <c r="AW253" s="0" t="n">
        <f aca="true">RAND()</f>
        <v>0.731673521139443</v>
      </c>
      <c r="AX253" s="0" t="n">
        <f aca="true">RAND()</f>
        <v>0.709988375801574</v>
      </c>
      <c r="AY253" s="0" t="n">
        <f aca="true">RAND()</f>
        <v>0.832964845838976</v>
      </c>
      <c r="AZ253" s="0" t="n">
        <f aca="true">RAND()</f>
        <v>0.0832366338652942</v>
      </c>
    </row>
    <row r="254" customFormat="false" ht="15" hidden="false" customHeight="false" outlineLevel="0" collapsed="false">
      <c r="AK254" s="0" t="n">
        <v>241</v>
      </c>
      <c r="AL254" s="0" t="n">
        <f aca="false">IFERROR(IF(AU254&lt;($AM$6-$AL$6)/($AN$6-$AL$6),$AL$6+SQRT(AU254*($AN$6-$AL$6)*($AM$6-$AL$6)),$AN$6-SQRT((1-AU254)*($AN$6-$AL$6)*($AN$6-$AM$6))),$AM$6)</f>
        <v>3.70844239427281</v>
      </c>
      <c r="AM254" s="0" t="n">
        <f aca="false">IFERROR(IF(AV254&lt;($AM$7-$AL$7)/($AN$7-$AL$7),$AL$7+SQRT(AV254*($AN$7-$AL$7)*($AM$7-$AL$7)),$AN$7-SQRT((1-AV254)*($AN$7-$AL$7)*($AN$7-$AM$7))),$AM$7)</f>
        <v>0.85527952318552</v>
      </c>
      <c r="AN254" s="0" t="n">
        <f aca="false">IFERROR(IF(AW254&lt;($AM$8-$AL$8)/($AN$8-$AL$8),$AL$8+SQRT(AW254*($AN$8-$AL$8)*($AM$8-$AL$8)),$AN$8-SQRT((1-AW254)*($AN$8-$AL$8)*($AN$8-$AM$8))),$AM$8)</f>
        <v>0.943561469750257</v>
      </c>
      <c r="AO254" s="0" t="n">
        <f aca="false">IFERROR(IF(AX254&lt;($AM$9-$AL$9)/($AN$9-$AL$9),$AL$9+SQRT(AX254*($AN$9-$AL$9)*($AM$9-$AL$9)),$AN$9-SQRT((1-AX254)*($AN$9-$AL$9)*($AN$9-$AM$9))),$AM$9)</f>
        <v>1.77410741856771</v>
      </c>
      <c r="AP254" s="0" t="n">
        <f aca="false">IFERROR(IF(AY254&lt;($AM$10-$AL$10)/($AN$10-$AL$10),$AL$10+SQRT(AY254*($AN$10-$AL$10)*($AM$10-$AL$10)),$AN$10-SQRT((1-AY254)*($AN$10-$AL$10)*($AN$10-$AM$10))),$AM$10)</f>
        <v>0.781587804988946</v>
      </c>
      <c r="AQ254" s="0" t="n">
        <f aca="false">IFERROR(IF(AZ254&lt;($AM$11-$AL$11)/($AN$11-$AL$11),$AL$11+SQRT(AZ254*($AN$11-$AL$11)*($AM$11-$AL$11)),$AN$11-SQRT((1-AZ254)*($AN$11-$AL$11)*($AN$11-$AM$11))),$AM$11)</f>
        <v>0.560777602141255</v>
      </c>
      <c r="AR254" s="0" t="n">
        <f aca="false">SUMPRODUCT((B24:B31&lt;=$B$6)*(C24:C31*AM254+D24:D31*AO254*$B$8*AQ254)/(1+AL254/100)^B24:B31)+C32*AM254*AP254/(1+AL254/100)^$B$6</f>
        <v>11486448.2840834</v>
      </c>
      <c r="AS254" s="0" t="n">
        <f aca="false">SUMPRODUCT((K24:K26&lt;=$B$6)*(L24:L26*AN254+M24:M26*AO254*$B$8*AQ254)/(1+AL254/100)^K24:K26)+L27*AN254*AP254/(1+AL254/100)^$B$6</f>
        <v>14092526.399385</v>
      </c>
      <c r="AT254" s="0" t="n">
        <f aca="false">AS254-AR254</f>
        <v>2606078.11530157</v>
      </c>
      <c r="AU254" s="0" t="n">
        <f aca="true">RAND()</f>
        <v>0.458282426408973</v>
      </c>
      <c r="AV254" s="0" t="n">
        <f aca="true">RAND()</f>
        <v>0.0339536187068709</v>
      </c>
      <c r="AW254" s="0" t="n">
        <f aca="true">RAND()</f>
        <v>0.228998839965045</v>
      </c>
      <c r="AX254" s="0" t="n">
        <f aca="true">RAND()</f>
        <v>0.965981694435903</v>
      </c>
      <c r="AY254" s="0" t="n">
        <f aca="true">RAND()</f>
        <v>0.31716676767397</v>
      </c>
      <c r="AZ254" s="0" t="n">
        <f aca="true">RAND()</f>
        <v>0.277571256238949</v>
      </c>
    </row>
    <row r="255" customFormat="false" ht="15" hidden="false" customHeight="false" outlineLevel="0" collapsed="false">
      <c r="AK255" s="0" t="n">
        <v>242</v>
      </c>
      <c r="AL255" s="0" t="n">
        <f aca="false">IFERROR(IF(AU255&lt;($AM$6-$AL$6)/($AN$6-$AL$6),$AL$6+SQRT(AU255*($AN$6-$AL$6)*($AM$6-$AL$6)),$AN$6-SQRT((1-AU255)*($AN$6-$AL$6)*($AN$6-$AM$6))),$AM$6)</f>
        <v>3.03087190550898</v>
      </c>
      <c r="AM255" s="0" t="n">
        <f aca="false">IFERROR(IF(AV255&lt;($AM$7-$AL$7)/($AN$7-$AL$7),$AL$7+SQRT(AV255*($AN$7-$AL$7)*($AM$7-$AL$7)),$AN$7-SQRT((1-AV255)*($AN$7-$AL$7)*($AN$7-$AM$7))),$AM$7)</f>
        <v>1.02443127863406</v>
      </c>
      <c r="AN255" s="0" t="n">
        <f aca="false">IFERROR(IF(AW255&lt;($AM$8-$AL$8)/($AN$8-$AL$8),$AL$8+SQRT(AW255*($AN$8-$AL$8)*($AM$8-$AL$8)),$AN$8-SQRT((1-AW255)*($AN$8-$AL$8)*($AN$8-$AM$8))),$AM$8)</f>
        <v>0.983392701149095</v>
      </c>
      <c r="AO255" s="0" t="n">
        <f aca="false">IFERROR(IF(AX255&lt;($AM$9-$AL$9)/($AN$9-$AL$9),$AL$9+SQRT(AX255*($AN$9-$AL$9)*($AM$9-$AL$9)),$AN$9-SQRT((1-AX255)*($AN$9-$AL$9)*($AN$9-$AM$9))),$AM$9)</f>
        <v>0.953088946450366</v>
      </c>
      <c r="AP255" s="0" t="n">
        <f aca="false">IFERROR(IF(AY255&lt;($AM$10-$AL$10)/($AN$10-$AL$10),$AL$10+SQRT(AY255*($AN$10-$AL$10)*($AM$10-$AL$10)),$AN$10-SQRT((1-AY255)*($AN$10-$AL$10)*($AN$10-$AM$10))),$AM$10)</f>
        <v>0.875329930501694</v>
      </c>
      <c r="AQ255" s="0" t="n">
        <f aca="false">IFERROR(IF(AZ255&lt;($AM$11-$AL$11)/($AN$11-$AL$11),$AL$11+SQRT(AZ255*($AN$11-$AL$11)*($AM$11-$AL$11)),$AN$11-SQRT((1-AZ255)*($AN$11-$AL$11)*($AN$11-$AM$11))),$AM$11)</f>
        <v>0.56909977317163</v>
      </c>
      <c r="AR255" s="0" t="n">
        <f aca="false">SUMPRODUCT((B24:B31&lt;=$B$6)*(C24:C31*AM255+D24:D31*AO255*$B$8*AQ255)/(1+AL255/100)^B24:B31)+C32*AM255*AP255/(1+AL255/100)^$B$6</f>
        <v>14093844.2242532</v>
      </c>
      <c r="AS255" s="0" t="n">
        <f aca="false">SUMPRODUCT((K24:K26&lt;=$B$6)*(L24:L26*AN255+M24:M26*AO255*$B$8*AQ255)/(1+AL255/100)^K24:K26)+L27*AN255*AP255/(1+AL255/100)^$B$6</f>
        <v>14374315.7767924</v>
      </c>
      <c r="AT255" s="0" t="n">
        <f aca="false">AS255-AR255</f>
        <v>280471.55253919</v>
      </c>
      <c r="AU255" s="0" t="n">
        <f aca="true">RAND()</f>
        <v>0.212301108476104</v>
      </c>
      <c r="AV255" s="0" t="n">
        <f aca="true">RAND()</f>
        <v>0.547722239478525</v>
      </c>
      <c r="AW255" s="0" t="n">
        <f aca="true">RAND()</f>
        <v>0.373698698164015</v>
      </c>
      <c r="AX255" s="0" t="n">
        <f aca="true">RAND()</f>
        <v>0.27371945786067</v>
      </c>
      <c r="AY255" s="0" t="n">
        <f aca="true">RAND()</f>
        <v>0.563490226921624</v>
      </c>
      <c r="AZ255" s="0" t="n">
        <f aca="true">RAND()</f>
        <v>0.295570154779685</v>
      </c>
    </row>
    <row r="256" customFormat="false" ht="15" hidden="false" customHeight="false" outlineLevel="0" collapsed="false">
      <c r="AK256" s="0" t="n">
        <v>243</v>
      </c>
      <c r="AL256" s="0" t="n">
        <f aca="false">IFERROR(IF(AU256&lt;($AM$6-$AL$6)/($AN$6-$AL$6),$AL$6+SQRT(AU256*($AN$6-$AL$6)*($AM$6-$AL$6)),$AN$6-SQRT((1-AU256)*($AN$6-$AL$6)*($AN$6-$AM$6))),$AM$6)</f>
        <v>4.94163930447338</v>
      </c>
      <c r="AM256" s="0" t="n">
        <f aca="false">IFERROR(IF(AV256&lt;($AM$7-$AL$7)/($AN$7-$AL$7),$AL$7+SQRT(AV256*($AN$7-$AL$7)*($AM$7-$AL$7)),$AN$7-SQRT((1-AV256)*($AN$7-$AL$7)*($AN$7-$AM$7))),$AM$7)</f>
        <v>0.867075081451296</v>
      </c>
      <c r="AN256" s="0" t="n">
        <f aca="false">IFERROR(IF(AW256&lt;($AM$8-$AL$8)/($AN$8-$AL$8),$AL$8+SQRT(AW256*($AN$8-$AL$8)*($AM$8-$AL$8)),$AN$8-SQRT((1-AW256)*($AN$8-$AL$8)*($AN$8-$AM$8))),$AM$8)</f>
        <v>0.872274574896681</v>
      </c>
      <c r="AO256" s="0" t="n">
        <f aca="false">IFERROR(IF(AX256&lt;($AM$9-$AL$9)/($AN$9-$AL$9),$AL$9+SQRT(AX256*($AN$9-$AL$9)*($AM$9-$AL$9)),$AN$9-SQRT((1-AX256)*($AN$9-$AL$9)*($AN$9-$AM$9))),$AM$9)</f>
        <v>1.55277265825557</v>
      </c>
      <c r="AP256" s="0" t="n">
        <f aca="false">IFERROR(IF(AY256&lt;($AM$10-$AL$10)/($AN$10-$AL$10),$AL$10+SQRT(AY256*($AN$10-$AL$10)*($AM$10-$AL$10)),$AN$10-SQRT((1-AY256)*($AN$10-$AL$10)*($AN$10-$AM$10))),$AM$10)</f>
        <v>0.939349437315518</v>
      </c>
      <c r="AQ256" s="0" t="n">
        <f aca="false">IFERROR(IF(AZ256&lt;($AM$11-$AL$11)/($AN$11-$AL$11),$AL$11+SQRT(AZ256*($AN$11-$AL$11)*($AM$11-$AL$11)),$AN$11-SQRT((1-AZ256)*($AN$11-$AL$11)*($AN$11-$AM$11))),$AM$11)</f>
        <v>0.454943476013989</v>
      </c>
      <c r="AR256" s="0" t="n">
        <f aca="false">SUMPRODUCT((B24:B31&lt;=$B$6)*(C24:C31*AM256+D24:D31*AO256*$B$8*AQ256)/(1+AL256/100)^B24:B31)+C32*AM256*AP256/(1+AL256/100)^$B$6</f>
        <v>10962042.3982331</v>
      </c>
      <c r="AS256" s="0" t="n">
        <f aca="false">SUMPRODUCT((K24:K26&lt;=$B$6)*(L24:L26*AN256+M24:M26*AO256*$B$8*AQ256)/(1+AL256/100)^K24:K26)+L27*AN256*AP256/(1+AL256/100)^$B$6</f>
        <v>13052798.1887143</v>
      </c>
      <c r="AT256" s="0" t="n">
        <f aca="false">AS256-AR256</f>
        <v>2090755.79048124</v>
      </c>
      <c r="AU256" s="0" t="n">
        <f aca="true">RAND()</f>
        <v>0.788157562355559</v>
      </c>
      <c r="AV256" s="0" t="n">
        <f aca="true">RAND()</f>
        <v>0.0499896283521996</v>
      </c>
      <c r="AW256" s="0" t="n">
        <f aca="true">RAND()</f>
        <v>0.058040157516622</v>
      </c>
      <c r="AX256" s="0" t="n">
        <f aca="true">RAND()</f>
        <v>0.866658469864143</v>
      </c>
      <c r="AY256" s="0" t="n">
        <f aca="true">RAND()</f>
        <v>0.772111712277849</v>
      </c>
      <c r="AZ256" s="0" t="n">
        <f aca="true">RAND()</f>
        <v>0.0979897173848883</v>
      </c>
    </row>
    <row r="257" customFormat="false" ht="15" hidden="false" customHeight="false" outlineLevel="0" collapsed="false">
      <c r="AK257" s="0" t="n">
        <v>244</v>
      </c>
      <c r="AL257" s="0" t="n">
        <f aca="false">IFERROR(IF(AU257&lt;($AM$6-$AL$6)/($AN$6-$AL$6),$AL$6+SQRT(AU257*($AN$6-$AL$6)*($AM$6-$AL$6)),$AN$6-SQRT((1-AU257)*($AN$6-$AL$6)*($AN$6-$AM$6))),$AM$6)</f>
        <v>4.1301149033829</v>
      </c>
      <c r="AM257" s="0" t="n">
        <f aca="false">IFERROR(IF(AV257&lt;($AM$7-$AL$7)/($AN$7-$AL$7),$AL$7+SQRT(AV257*($AN$7-$AL$7)*($AM$7-$AL$7)),$AN$7-SQRT((1-AV257)*($AN$7-$AL$7)*($AN$7-$AM$7))),$AM$7)</f>
        <v>1.10579659937561</v>
      </c>
      <c r="AN257" s="0" t="n">
        <f aca="false">IFERROR(IF(AW257&lt;($AM$8-$AL$8)/($AN$8-$AL$8),$AL$8+SQRT(AW257*($AN$8-$AL$8)*($AM$8-$AL$8)),$AN$8-SQRT((1-AW257)*($AN$8-$AL$8)*($AN$8-$AM$8))),$AM$8)</f>
        <v>0.998753873133041</v>
      </c>
      <c r="AO257" s="0" t="n">
        <f aca="false">IFERROR(IF(AX257&lt;($AM$9-$AL$9)/($AN$9-$AL$9),$AL$9+SQRT(AX257*($AN$9-$AL$9)*($AM$9-$AL$9)),$AN$9-SQRT((1-AX257)*($AN$9-$AL$9)*($AN$9-$AM$9))),$AM$9)</f>
        <v>0.965215729835051</v>
      </c>
      <c r="AP257" s="0" t="n">
        <f aca="false">IFERROR(IF(AY257&lt;($AM$10-$AL$10)/($AN$10-$AL$10),$AL$10+SQRT(AY257*($AN$10-$AL$10)*($AM$10-$AL$10)),$AN$10-SQRT((1-AY257)*($AN$10-$AL$10)*($AN$10-$AM$10))),$AM$10)</f>
        <v>0.626867318240528</v>
      </c>
      <c r="AQ257" s="0" t="n">
        <f aca="false">IFERROR(IF(AZ257&lt;($AM$11-$AL$11)/($AN$11-$AL$11),$AL$11+SQRT(AZ257*($AN$11-$AL$11)*($AM$11-$AL$11)),$AN$11-SQRT((1-AZ257)*($AN$11-$AL$11)*($AN$11-$AM$11))),$AM$11)</f>
        <v>0.666351954442197</v>
      </c>
      <c r="AR257" s="0" t="n">
        <f aca="false">SUMPRODUCT((B24:B31&lt;=$B$6)*(C24:C31*AM257+D24:D31*AO257*$B$8*AQ257)/(1+AL257/100)^B24:B31)+C32*AM257*AP257/(1+AL257/100)^$B$6</f>
        <v>14468787.1160869</v>
      </c>
      <c r="AS257" s="0" t="n">
        <f aca="false">SUMPRODUCT((K24:K26&lt;=$B$6)*(L24:L26*AN257+M24:M26*AO257*$B$8*AQ257)/(1+AL257/100)^K24:K26)+L27*AN257*AP257/(1+AL257/100)^$B$6</f>
        <v>15143982.5041822</v>
      </c>
      <c r="AT257" s="0" t="n">
        <f aca="false">AS257-AR257</f>
        <v>675195.388095308</v>
      </c>
      <c r="AU257" s="0" t="n">
        <f aca="true">RAND()</f>
        <v>0.588187976610754</v>
      </c>
      <c r="AV257" s="0" t="n">
        <f aca="true">RAND()</f>
        <v>0.815158926652114</v>
      </c>
      <c r="AW257" s="0" t="n">
        <f aca="true">RAND()</f>
        <v>0.438923356504279</v>
      </c>
      <c r="AX257" s="0" t="n">
        <f aca="true">RAND()</f>
        <v>0.288567567047945</v>
      </c>
      <c r="AY257" s="0" t="n">
        <f aca="true">RAND()</f>
        <v>0.0643812657501739</v>
      </c>
      <c r="AZ257" s="0" t="n">
        <f aca="true">RAND()</f>
        <v>0.545628496716156</v>
      </c>
    </row>
    <row r="258" customFormat="false" ht="15" hidden="false" customHeight="false" outlineLevel="0" collapsed="false">
      <c r="AK258" s="0" t="n">
        <v>245</v>
      </c>
      <c r="AL258" s="0" t="n">
        <f aca="false">IFERROR(IF(AU258&lt;($AM$6-$AL$6)/($AN$6-$AL$6),$AL$6+SQRT(AU258*($AN$6-$AL$6)*($AM$6-$AL$6)),$AN$6-SQRT((1-AU258)*($AN$6-$AL$6)*($AN$6-$AM$6))),$AM$6)</f>
        <v>3.27199324582826</v>
      </c>
      <c r="AM258" s="0" t="n">
        <f aca="false">IFERROR(IF(AV258&lt;($AM$7-$AL$7)/($AN$7-$AL$7),$AL$7+SQRT(AV258*($AN$7-$AL$7)*($AM$7-$AL$7)),$AN$7-SQRT((1-AV258)*($AN$7-$AL$7)*($AN$7-$AM$7))),$AM$7)</f>
        <v>1.0123355456335</v>
      </c>
      <c r="AN258" s="0" t="n">
        <f aca="false">IFERROR(IF(AW258&lt;($AM$8-$AL$8)/($AN$8-$AL$8),$AL$8+SQRT(AW258*($AN$8-$AL$8)*($AM$8-$AL$8)),$AN$8-SQRT((1-AW258)*($AN$8-$AL$8)*($AN$8-$AM$8))),$AM$8)</f>
        <v>0.925332881630933</v>
      </c>
      <c r="AO258" s="0" t="n">
        <f aca="false">IFERROR(IF(AX258&lt;($AM$9-$AL$9)/($AN$9-$AL$9),$AL$9+SQRT(AX258*($AN$9-$AL$9)*($AM$9-$AL$9)),$AN$9-SQRT((1-AX258)*($AN$9-$AL$9)*($AN$9-$AM$9))),$AM$9)</f>
        <v>1.25047490868747</v>
      </c>
      <c r="AP258" s="0" t="n">
        <f aca="false">IFERROR(IF(AY258&lt;($AM$10-$AL$10)/($AN$10-$AL$10),$AL$10+SQRT(AY258*($AN$10-$AL$10)*($AM$10-$AL$10)),$AN$10-SQRT((1-AY258)*($AN$10-$AL$10)*($AN$10-$AM$10))),$AM$10)</f>
        <v>0.951850484372867</v>
      </c>
      <c r="AQ258" s="0" t="n">
        <f aca="false">IFERROR(IF(AZ258&lt;($AM$11-$AL$11)/($AN$11-$AL$11),$AL$11+SQRT(AZ258*($AN$11-$AL$11)*($AM$11-$AL$11)),$AN$11-SQRT((1-AZ258)*($AN$11-$AL$11)*($AN$11-$AM$11))),$AM$11)</f>
        <v>0.415776233868917</v>
      </c>
      <c r="AR258" s="0" t="n">
        <f aca="false">SUMPRODUCT((B24:B31&lt;=$B$6)*(C24:C31*AM258+D24:D31*AO258*$B$8*AQ258)/(1+AL258/100)^B24:B31)+C32*AM258*AP258/(1+AL258/100)^$B$6</f>
        <v>13741125.376429</v>
      </c>
      <c r="AS258" s="0" t="n">
        <f aca="false">SUMPRODUCT((K24:K26&lt;=$B$6)*(L24:L26*AN258+M24:M26*AO258*$B$8*AQ258)/(1+AL258/100)^K24:K26)+L27*AN258*AP258/(1+AL258/100)^$B$6</f>
        <v>13481700.2564532</v>
      </c>
      <c r="AT258" s="0" t="n">
        <f aca="false">AS258-AR258</f>
        <v>-259425.119975816</v>
      </c>
      <c r="AU258" s="0" t="n">
        <f aca="true">RAND()</f>
        <v>0.305098282042494</v>
      </c>
      <c r="AV258" s="0" t="n">
        <f aca="true">RAND()</f>
        <v>0.497916507828219</v>
      </c>
      <c r="AW258" s="0" t="n">
        <f aca="true">RAND()</f>
        <v>0.174537013532372</v>
      </c>
      <c r="AX258" s="0" t="n">
        <f aca="true">RAND()</f>
        <v>0.625474758328625</v>
      </c>
      <c r="AY258" s="0" t="n">
        <f aca="true">RAND()</f>
        <v>0.816675440911979</v>
      </c>
      <c r="AZ258" s="0" t="n">
        <f aca="true">RAND()</f>
        <v>0.0547107605260005</v>
      </c>
    </row>
    <row r="259" customFormat="false" ht="15" hidden="false" customHeight="false" outlineLevel="0" collapsed="false">
      <c r="AK259" s="0" t="n">
        <v>246</v>
      </c>
      <c r="AL259" s="0" t="n">
        <f aca="false">IFERROR(IF(AU259&lt;($AM$6-$AL$6)/($AN$6-$AL$6),$AL$6+SQRT(AU259*($AN$6-$AL$6)*($AM$6-$AL$6)),$AN$6-SQRT((1-AU259)*($AN$6-$AL$6)*($AN$6-$AM$6))),$AM$6)</f>
        <v>3.12251013802406</v>
      </c>
      <c r="AM259" s="0" t="n">
        <f aca="false">IFERROR(IF(AV259&lt;($AM$7-$AL$7)/($AN$7-$AL$7),$AL$7+SQRT(AV259*($AN$7-$AL$7)*($AM$7-$AL$7)),$AN$7-SQRT((1-AV259)*($AN$7-$AL$7)*($AN$7-$AM$7))),$AM$7)</f>
        <v>1.0521511536852</v>
      </c>
      <c r="AN259" s="0" t="n">
        <f aca="false">IFERROR(IF(AW259&lt;($AM$8-$AL$8)/($AN$8-$AL$8),$AL$8+SQRT(AW259*($AN$8-$AL$8)*($AM$8-$AL$8)),$AN$8-SQRT((1-AW259)*($AN$8-$AL$8)*($AN$8-$AM$8))),$AM$8)</f>
        <v>1.1349326436402</v>
      </c>
      <c r="AO259" s="0" t="n">
        <f aca="false">IFERROR(IF(AX259&lt;($AM$9-$AL$9)/($AN$9-$AL$9),$AL$9+SQRT(AX259*($AN$9-$AL$9)*($AM$9-$AL$9)),$AN$9-SQRT((1-AX259)*($AN$9-$AL$9)*($AN$9-$AM$9))),$AM$9)</f>
        <v>0.953973048631751</v>
      </c>
      <c r="AP259" s="0" t="n">
        <f aca="false">IFERROR(IF(AY259&lt;($AM$10-$AL$10)/($AN$10-$AL$10),$AL$10+SQRT(AY259*($AN$10-$AL$10)*($AM$10-$AL$10)),$AN$10-SQRT((1-AY259)*($AN$10-$AL$10)*($AN$10-$AM$10))),$AM$10)</f>
        <v>0.898533642637511</v>
      </c>
      <c r="AQ259" s="0" t="n">
        <f aca="false">IFERROR(IF(AZ259&lt;($AM$11-$AL$11)/($AN$11-$AL$11),$AL$11+SQRT(AZ259*($AN$11-$AL$11)*($AM$11-$AL$11)),$AN$11-SQRT((1-AZ259)*($AN$11-$AL$11)*($AN$11-$AM$11))),$AM$11)</f>
        <v>0.501380591808939</v>
      </c>
      <c r="AR259" s="0" t="n">
        <f aca="false">SUMPRODUCT((B24:B31&lt;=$B$6)*(C24:C31*AM259+D24:D31*AO259*$B$8*AQ259)/(1+AL259/100)^B24:B31)+C32*AM259*AP259/(1+AL259/100)^$B$6</f>
        <v>14387027.4764717</v>
      </c>
      <c r="AS259" s="0" t="n">
        <f aca="false">SUMPRODUCT((K24:K26&lt;=$B$6)*(L24:L26*AN259+M24:M26*AO259*$B$8*AQ259)/(1+AL259/100)^K24:K26)+L27*AN259*AP259/(1+AL259/100)^$B$6</f>
        <v>16567858.9856941</v>
      </c>
      <c r="AT259" s="0" t="n">
        <f aca="false">AS259-AR259</f>
        <v>2180831.50922246</v>
      </c>
      <c r="AU259" s="0" t="n">
        <f aca="true">RAND()</f>
        <v>0.248253618513691</v>
      </c>
      <c r="AV259" s="0" t="n">
        <f aca="true">RAND()</f>
        <v>0.652051857883568</v>
      </c>
      <c r="AW259" s="0" t="n">
        <f aca="true">RAND()</f>
        <v>0.882306697781035</v>
      </c>
      <c r="AX259" s="0" t="n">
        <f aca="true">RAND()</f>
        <v>0.274788705178674</v>
      </c>
      <c r="AY259" s="0" t="n">
        <f aca="true">RAND()</f>
        <v>0.635316257255694</v>
      </c>
      <c r="AZ259" s="0" t="n">
        <f aca="true">RAND()</f>
        <v>0.165527113295177</v>
      </c>
    </row>
    <row r="260" customFormat="false" ht="15" hidden="false" customHeight="false" outlineLevel="0" collapsed="false">
      <c r="AK260" s="0" t="n">
        <v>247</v>
      </c>
      <c r="AL260" s="0" t="n">
        <f aca="false">IFERROR(IF(AU260&lt;($AM$6-$AL$6)/($AN$6-$AL$6),$AL$6+SQRT(AU260*($AN$6-$AL$6)*($AM$6-$AL$6)),$AN$6-SQRT((1-AU260)*($AN$6-$AL$6)*($AN$6-$AM$6))),$AM$6)</f>
        <v>5.20685159365203</v>
      </c>
      <c r="AM260" s="0" t="n">
        <f aca="false">IFERROR(IF(AV260&lt;($AM$7-$AL$7)/($AN$7-$AL$7),$AL$7+SQRT(AV260*($AN$7-$AL$7)*($AM$7-$AL$7)),$AN$7-SQRT((1-AV260)*($AN$7-$AL$7)*($AN$7-$AM$7))),$AM$7)</f>
        <v>0.930543896394286</v>
      </c>
      <c r="AN260" s="0" t="n">
        <f aca="false">IFERROR(IF(AW260&lt;($AM$8-$AL$8)/($AN$8-$AL$8),$AL$8+SQRT(AW260*($AN$8-$AL$8)*($AM$8-$AL$8)),$AN$8-SQRT((1-AW260)*($AN$8-$AL$8)*($AN$8-$AM$8))),$AM$8)</f>
        <v>1.08809496717002</v>
      </c>
      <c r="AO260" s="0" t="n">
        <f aca="false">IFERROR(IF(AX260&lt;($AM$9-$AL$9)/($AN$9-$AL$9),$AL$9+SQRT(AX260*($AN$9-$AL$9)*($AM$9-$AL$9)),$AN$9-SQRT((1-AX260)*($AN$9-$AL$9)*($AN$9-$AM$9))),$AM$9)</f>
        <v>1.60491323004257</v>
      </c>
      <c r="AP260" s="0" t="n">
        <f aca="false">IFERROR(IF(AY260&lt;($AM$10-$AL$10)/($AN$10-$AL$10),$AL$10+SQRT(AY260*($AN$10-$AL$10)*($AM$10-$AL$10)),$AN$10-SQRT((1-AY260)*($AN$10-$AL$10)*($AN$10-$AM$10))),$AM$10)</f>
        <v>0.967431544966975</v>
      </c>
      <c r="AQ260" s="0" t="n">
        <f aca="false">IFERROR(IF(AZ260&lt;($AM$11-$AL$11)/($AN$11-$AL$11),$AL$11+SQRT(AZ260*($AN$11-$AL$11)*($AM$11-$AL$11)),$AN$11-SQRT((1-AZ260)*($AN$11-$AL$11)*($AN$11-$AM$11))),$AM$11)</f>
        <v>0.550861618949148</v>
      </c>
      <c r="AR260" s="0" t="n">
        <f aca="false">SUMPRODUCT((B24:B31&lt;=$B$6)*(C24:C31*AM260+D24:D31*AO260*$B$8*AQ260)/(1+AL260/100)^B24:B31)+C32*AM260*AP260/(1+AL260/100)^$B$6</f>
        <v>11658380.2378484</v>
      </c>
      <c r="AS260" s="0" t="n">
        <f aca="false">SUMPRODUCT((K24:K26&lt;=$B$6)*(L24:L26*AN260+M24:M26*AO260*$B$8*AQ260)/(1+AL260/100)^K24:K26)+L27*AN260*AP260/(1+AL260/100)^$B$6</f>
        <v>16301688.7507413</v>
      </c>
      <c r="AT260" s="0" t="n">
        <f aca="false">AS260-AR260</f>
        <v>4643308.51289292</v>
      </c>
      <c r="AU260" s="0" t="n">
        <f aca="true">RAND()</f>
        <v>0.839230939640588</v>
      </c>
      <c r="AV260" s="0" t="n">
        <f aca="true">RAND()</f>
        <v>0.189352320953355</v>
      </c>
      <c r="AW260" s="0" t="n">
        <f aca="true">RAND()</f>
        <v>0.766993425282865</v>
      </c>
      <c r="AX260" s="0" t="n">
        <f aca="true">RAND()</f>
        <v>0.895937629469735</v>
      </c>
      <c r="AY260" s="0" t="n">
        <f aca="true">RAND()</f>
        <v>0.873968996920853</v>
      </c>
      <c r="AZ260" s="0" t="n">
        <f aca="true">RAND()</f>
        <v>0.256863476986887</v>
      </c>
    </row>
    <row r="261" customFormat="false" ht="15" hidden="false" customHeight="false" outlineLevel="0" collapsed="false">
      <c r="AK261" s="0" t="n">
        <v>248</v>
      </c>
      <c r="AL261" s="0" t="n">
        <f aca="false">IFERROR(IF(AU261&lt;($AM$6-$AL$6)/($AN$6-$AL$6),$AL$6+SQRT(AU261*($AN$6-$AL$6)*($AM$6-$AL$6)),$AN$6-SQRT((1-AU261)*($AN$6-$AL$6)*($AN$6-$AM$6))),$AM$6)</f>
        <v>3.73091076303855</v>
      </c>
      <c r="AM261" s="0" t="n">
        <f aca="false">IFERROR(IF(AV261&lt;($AM$7-$AL$7)/($AN$7-$AL$7),$AL$7+SQRT(AV261*($AN$7-$AL$7)*($AM$7-$AL$7)),$AN$7-SQRT((1-AV261)*($AN$7-$AL$7)*($AN$7-$AM$7))),$AM$7)</f>
        <v>0.917951038121259</v>
      </c>
      <c r="AN261" s="0" t="n">
        <f aca="false">IFERROR(IF(AW261&lt;($AM$8-$AL$8)/($AN$8-$AL$8),$AL$8+SQRT(AW261*($AN$8-$AL$8)*($AM$8-$AL$8)),$AN$8-SQRT((1-AW261)*($AN$8-$AL$8)*($AN$8-$AM$8))),$AM$8)</f>
        <v>1.17700650017327</v>
      </c>
      <c r="AO261" s="0" t="n">
        <f aca="false">IFERROR(IF(AX261&lt;($AM$9-$AL$9)/($AN$9-$AL$9),$AL$9+SQRT(AX261*($AN$9-$AL$9)*($AM$9-$AL$9)),$AN$9-SQRT((1-AX261)*($AN$9-$AL$9)*($AN$9-$AM$9))),$AM$9)</f>
        <v>1.05001126893144</v>
      </c>
      <c r="AP261" s="0" t="n">
        <f aca="false">IFERROR(IF(AY261&lt;($AM$10-$AL$10)/($AN$10-$AL$10),$AL$10+SQRT(AY261*($AN$10-$AL$10)*($AM$10-$AL$10)),$AN$10-SQRT((1-AY261)*($AN$10-$AL$10)*($AN$10-$AM$10))),$AM$10)</f>
        <v>0.609162959795169</v>
      </c>
      <c r="AQ261" s="0" t="n">
        <f aca="false">IFERROR(IF(AZ261&lt;($AM$11-$AL$11)/($AN$11-$AL$11),$AL$11+SQRT(AZ261*($AN$11-$AL$11)*($AM$11-$AL$11)),$AN$11-SQRT((1-AZ261)*($AN$11-$AL$11)*($AN$11-$AM$11))),$AM$11)</f>
        <v>0.768075582601273</v>
      </c>
      <c r="AR261" s="0" t="n">
        <f aca="false">SUMPRODUCT((B24:B31&lt;=$B$6)*(C24:C31*AM261+D24:D31*AO261*$B$8*AQ261)/(1+AL261/100)^B24:B31)+C32*AM261*AP261/(1+AL261/100)^$B$6</f>
        <v>12288728.5991591</v>
      </c>
      <c r="AS261" s="0" t="n">
        <f aca="false">SUMPRODUCT((K24:K26&lt;=$B$6)*(L24:L26*AN261+M24:M26*AO261*$B$8*AQ261)/(1+AL261/100)^K24:K26)+L27*AN261*AP261/(1+AL261/100)^$B$6</f>
        <v>17820640.5536545</v>
      </c>
      <c r="AT261" s="0" t="n">
        <f aca="false">AS261-AR261</f>
        <v>5531911.95449535</v>
      </c>
      <c r="AU261" s="0" t="n">
        <f aca="true">RAND()</f>
        <v>0.465652778039139</v>
      </c>
      <c r="AV261" s="0" t="n">
        <f aca="true">RAND()</f>
        <v>0.154582748820919</v>
      </c>
      <c r="AW261" s="0" t="n">
        <f aca="true">RAND()</f>
        <v>0.952639546515956</v>
      </c>
      <c r="AX261" s="0" t="n">
        <f aca="true">RAND()</f>
        <v>0.398347607228495</v>
      </c>
      <c r="AY261" s="0" t="n">
        <f aca="true">RAND()</f>
        <v>0.0476662071649664</v>
      </c>
      <c r="AZ261" s="0" t="n">
        <f aca="true">RAND()</f>
        <v>0.780453324956167</v>
      </c>
    </row>
    <row r="262" customFormat="false" ht="15" hidden="false" customHeight="false" outlineLevel="0" collapsed="false">
      <c r="AK262" s="0" t="n">
        <v>249</v>
      </c>
      <c r="AL262" s="0" t="n">
        <f aca="false">IFERROR(IF(AU262&lt;($AM$6-$AL$6)/($AN$6-$AL$6),$AL$6+SQRT(AU262*($AN$6-$AL$6)*($AM$6-$AL$6)),$AN$6-SQRT((1-AU262)*($AN$6-$AL$6)*($AN$6-$AM$6))),$AM$6)</f>
        <v>4.12689838255404</v>
      </c>
      <c r="AM262" s="0" t="n">
        <f aca="false">IFERROR(IF(AV262&lt;($AM$7-$AL$7)/($AN$7-$AL$7),$AL$7+SQRT(AV262*($AN$7-$AL$7)*($AM$7-$AL$7)),$AN$7-SQRT((1-AV262)*($AN$7-$AL$7)*($AN$7-$AM$7))),$AM$7)</f>
        <v>1.05485853615887</v>
      </c>
      <c r="AN262" s="0" t="n">
        <f aca="false">IFERROR(IF(AW262&lt;($AM$8-$AL$8)/($AN$8-$AL$8),$AL$8+SQRT(AW262*($AN$8-$AL$8)*($AM$8-$AL$8)),$AN$8-SQRT((1-AW262)*($AN$8-$AL$8)*($AN$8-$AM$8))),$AM$8)</f>
        <v>1.02549521065225</v>
      </c>
      <c r="AO262" s="0" t="n">
        <f aca="false">IFERROR(IF(AX262&lt;($AM$9-$AL$9)/($AN$9-$AL$9),$AL$9+SQRT(AX262*($AN$9-$AL$9)*($AM$9-$AL$9)),$AN$9-SQRT((1-AX262)*($AN$9-$AL$9)*($AN$9-$AM$9))),$AM$9)</f>
        <v>1.1409379267389</v>
      </c>
      <c r="AP262" s="0" t="n">
        <f aca="false">IFERROR(IF(AY262&lt;($AM$10-$AL$10)/($AN$10-$AL$10),$AL$10+SQRT(AY262*($AN$10-$AL$10)*($AM$10-$AL$10)),$AN$10-SQRT((1-AY262)*($AN$10-$AL$10)*($AN$10-$AM$10))),$AM$10)</f>
        <v>0.964310976744334</v>
      </c>
      <c r="AQ262" s="0" t="n">
        <f aca="false">IFERROR(IF(AZ262&lt;($AM$11-$AL$11)/($AN$11-$AL$11),$AL$11+SQRT(AZ262*($AN$11-$AL$11)*($AM$11-$AL$11)),$AN$11-SQRT((1-AZ262)*($AN$11-$AL$11)*($AN$11-$AM$11))),$AM$11)</f>
        <v>0.651288006979222</v>
      </c>
      <c r="AR262" s="0" t="n">
        <f aca="false">SUMPRODUCT((B24:B31&lt;=$B$6)*(C24:C31*AM262+D24:D31*AO262*$B$8*AQ262)/(1+AL262/100)^B24:B31)+C32*AM262*AP262/(1+AL262/100)^$B$6</f>
        <v>13783334.0447272</v>
      </c>
      <c r="AS262" s="0" t="n">
        <f aca="false">SUMPRODUCT((K24:K26&lt;=$B$6)*(L24:L26*AN262+M24:M26*AO262*$B$8*AQ262)/(1+AL262/100)^K24:K26)+L27*AN262*AP262/(1+AL262/100)^$B$6</f>
        <v>15156157.9546327</v>
      </c>
      <c r="AT262" s="0" t="n">
        <f aca="false">AS262-AR262</f>
        <v>1372823.90990543</v>
      </c>
      <c r="AU262" s="0" t="n">
        <f aca="true">RAND()</f>
        <v>0.587264354791471</v>
      </c>
      <c r="AV262" s="0" t="n">
        <f aca="true">RAND()</f>
        <v>0.661509414132811</v>
      </c>
      <c r="AW262" s="0" t="n">
        <f aca="true">RAND()</f>
        <v>0.551978662754847</v>
      </c>
      <c r="AX262" s="0" t="n">
        <f aca="true">RAND()</f>
        <v>0.508008236189557</v>
      </c>
      <c r="AY262" s="0" t="n">
        <f aca="true">RAND()</f>
        <v>0.862338732501109</v>
      </c>
      <c r="AZ262" s="0" t="n">
        <f aca="true">RAND()</f>
        <v>0.503673248667252</v>
      </c>
    </row>
    <row r="263" customFormat="false" ht="15" hidden="false" customHeight="false" outlineLevel="0" collapsed="false">
      <c r="AK263" s="0" t="n">
        <v>250</v>
      </c>
      <c r="AL263" s="0" t="n">
        <f aca="false">IFERROR(IF(AU263&lt;($AM$6-$AL$6)/($AN$6-$AL$6),$AL$6+SQRT(AU263*($AN$6-$AL$6)*($AM$6-$AL$6)),$AN$6-SQRT((1-AU263)*($AN$6-$AL$6)*($AN$6-$AM$6))),$AM$6)</f>
        <v>4.18839154097948</v>
      </c>
      <c r="AM263" s="0" t="n">
        <f aca="false">IFERROR(IF(AV263&lt;($AM$7-$AL$7)/($AN$7-$AL$7),$AL$7+SQRT(AV263*($AN$7-$AL$7)*($AM$7-$AL$7)),$AN$7-SQRT((1-AV263)*($AN$7-$AL$7)*($AN$7-$AM$7))),$AM$7)</f>
        <v>1.12214522454968</v>
      </c>
      <c r="AN263" s="0" t="n">
        <f aca="false">IFERROR(IF(AW263&lt;($AM$8-$AL$8)/($AN$8-$AL$8),$AL$8+SQRT(AW263*($AN$8-$AL$8)*($AM$8-$AL$8)),$AN$8-SQRT((1-AW263)*($AN$8-$AL$8)*($AN$8-$AM$8))),$AM$8)</f>
        <v>0.941387360157704</v>
      </c>
      <c r="AO263" s="0" t="n">
        <f aca="false">IFERROR(IF(AX263&lt;($AM$9-$AL$9)/($AN$9-$AL$9),$AL$9+SQRT(AX263*($AN$9-$AL$9)*($AM$9-$AL$9)),$AN$9-SQRT((1-AX263)*($AN$9-$AL$9)*($AN$9-$AM$9))),$AM$9)</f>
        <v>1.12896037422905</v>
      </c>
      <c r="AP263" s="0" t="n">
        <f aca="false">IFERROR(IF(AY263&lt;($AM$10-$AL$10)/($AN$10-$AL$10),$AL$10+SQRT(AY263*($AN$10-$AL$10)*($AM$10-$AL$10)),$AN$10-SQRT((1-AY263)*($AN$10-$AL$10)*($AN$10-$AM$10))),$AM$10)</f>
        <v>0.698506900580751</v>
      </c>
      <c r="AQ263" s="0" t="n">
        <f aca="false">IFERROR(IF(AZ263&lt;($AM$11-$AL$11)/($AN$11-$AL$11),$AL$11+SQRT(AZ263*($AN$11-$AL$11)*($AM$11-$AL$11)),$AN$11-SQRT((1-AZ263)*($AN$11-$AL$11)*($AN$11-$AM$11))),$AM$11)</f>
        <v>0.626829225783199</v>
      </c>
      <c r="AR263" s="0" t="n">
        <f aca="false">SUMPRODUCT((B24:B31&lt;=$B$6)*(C24:C31*AM263+D24:D31*AO263*$B$8*AQ263)/(1+AL263/100)^B24:B31)+C32*AM263*AP263/(1+AL263/100)^$B$6</f>
        <v>14643842.1337573</v>
      </c>
      <c r="AS263" s="0" t="n">
        <f aca="false">SUMPRODUCT((K24:K26&lt;=$B$6)*(L24:L26*AN263+M24:M26*AO263*$B$8*AQ263)/(1+AL263/100)^K24:K26)+L27*AN263*AP263/(1+AL263/100)^$B$6</f>
        <v>14209226.8558914</v>
      </c>
      <c r="AT263" s="0" t="n">
        <f aca="false">AS263-AR263</f>
        <v>-434615.277865898</v>
      </c>
      <c r="AU263" s="0" t="n">
        <f aca="true">RAND()</f>
        <v>0.604742893658212</v>
      </c>
      <c r="AV263" s="0" t="n">
        <f aca="true">RAND()</f>
        <v>0.854694723507087</v>
      </c>
      <c r="AW263" s="0" t="n">
        <f aca="true">RAND()</f>
        <v>0.222115395692936</v>
      </c>
      <c r="AX263" s="0" t="n">
        <f aca="true">RAND()</f>
        <v>0.494193313557873</v>
      </c>
      <c r="AY263" s="0" t="n">
        <f aca="true">RAND()</f>
        <v>0.157619958312704</v>
      </c>
      <c r="AZ263" s="0" t="n">
        <f aca="true">RAND()</f>
        <v>0.435989154392022</v>
      </c>
    </row>
    <row r="264" customFormat="false" ht="15" hidden="false" customHeight="false" outlineLevel="0" collapsed="false">
      <c r="AK264" s="0" t="n">
        <v>251</v>
      </c>
      <c r="AL264" s="0" t="n">
        <f aca="false">IFERROR(IF(AU264&lt;($AM$6-$AL$6)/($AN$6-$AL$6),$AL$6+SQRT(AU264*($AN$6-$AL$6)*($AM$6-$AL$6)),$AN$6-SQRT((1-AU264)*($AN$6-$AL$6)*($AN$6-$AM$6))),$AM$6)</f>
        <v>2.69321516154052</v>
      </c>
      <c r="AM264" s="0" t="n">
        <f aca="false">IFERROR(IF(AV264&lt;($AM$7-$AL$7)/($AN$7-$AL$7),$AL$7+SQRT(AV264*($AN$7-$AL$7)*($AM$7-$AL$7)),$AN$7-SQRT((1-AV264)*($AN$7-$AL$7)*($AN$7-$AM$7))),$AM$7)</f>
        <v>1.16884099611356</v>
      </c>
      <c r="AN264" s="0" t="n">
        <f aca="false">IFERROR(IF(AW264&lt;($AM$8-$AL$8)/($AN$8-$AL$8),$AL$8+SQRT(AW264*($AN$8-$AL$8)*($AM$8-$AL$8)),$AN$8-SQRT((1-AW264)*($AN$8-$AL$8)*($AN$8-$AM$8))),$AM$8)</f>
        <v>0.925545517129911</v>
      </c>
      <c r="AO264" s="0" t="n">
        <f aca="false">IFERROR(IF(AX264&lt;($AM$9-$AL$9)/($AN$9-$AL$9),$AL$9+SQRT(AX264*($AN$9-$AL$9)*($AM$9-$AL$9)),$AN$9-SQRT((1-AX264)*($AN$9-$AL$9)*($AN$9-$AM$9))),$AM$9)</f>
        <v>1.66780579823734</v>
      </c>
      <c r="AP264" s="0" t="n">
        <f aca="false">IFERROR(IF(AY264&lt;($AM$10-$AL$10)/($AN$10-$AL$10),$AL$10+SQRT(AY264*($AN$10-$AL$10)*($AM$10-$AL$10)),$AN$10-SQRT((1-AY264)*($AN$10-$AL$10)*($AN$10-$AM$10))),$AM$10)</f>
        <v>0.666624570737311</v>
      </c>
      <c r="AQ264" s="0" t="n">
        <f aca="false">IFERROR(IF(AZ264&lt;($AM$11-$AL$11)/($AN$11-$AL$11),$AL$11+SQRT(AZ264*($AN$11-$AL$11)*($AM$11-$AL$11)),$AN$11-SQRT((1-AZ264)*($AN$11-$AL$11)*($AN$11-$AM$11))),$AM$11)</f>
        <v>0.603420567758204</v>
      </c>
      <c r="AR264" s="0" t="n">
        <f aca="false">SUMPRODUCT((B24:B31&lt;=$B$6)*(C24:C31*AM264+D24:D31*AO264*$B$8*AQ264)/(1+AL264/100)^B24:B31)+C32*AM264*AP264/(1+AL264/100)^$B$6</f>
        <v>16499952.7022884</v>
      </c>
      <c r="AS264" s="0" t="n">
        <f aca="false">SUMPRODUCT((K24:K26&lt;=$B$6)*(L24:L26*AN264+M24:M26*AO264*$B$8*AQ264)/(1+AL264/100)^K24:K26)+L27*AN264*AP264/(1+AL264/100)^$B$6</f>
        <v>13808458.2494556</v>
      </c>
      <c r="AT264" s="0" t="n">
        <f aca="false">AS264-AR264</f>
        <v>-2691494.45283275</v>
      </c>
      <c r="AU264" s="0" t="n">
        <f aca="true">RAND()</f>
        <v>0.0961094520379295</v>
      </c>
      <c r="AV264" s="0" t="n">
        <f aca="true">RAND()</f>
        <v>0.941450809672537</v>
      </c>
      <c r="AW264" s="0" t="n">
        <f aca="true">RAND()</f>
        <v>0.175129743015742</v>
      </c>
      <c r="AX264" s="0" t="n">
        <f aca="true">RAND()</f>
        <v>0.926431341543513</v>
      </c>
      <c r="AY264" s="0" t="n">
        <f aca="true">RAND()</f>
        <v>0.111054990293572</v>
      </c>
      <c r="AZ264" s="0" t="n">
        <f aca="true">RAND()</f>
        <v>0.375771595668208</v>
      </c>
    </row>
    <row r="265" customFormat="false" ht="15" hidden="false" customHeight="false" outlineLevel="0" collapsed="false">
      <c r="AK265" s="0" t="n">
        <v>252</v>
      </c>
      <c r="AL265" s="0" t="n">
        <f aca="false">IFERROR(IF(AU265&lt;($AM$6-$AL$6)/($AN$6-$AL$6),$AL$6+SQRT(AU265*($AN$6-$AL$6)*($AM$6-$AL$6)),$AN$6-SQRT((1-AU265)*($AN$6-$AL$6)*($AN$6-$AM$6))),$AM$6)</f>
        <v>3.14441381793049</v>
      </c>
      <c r="AM265" s="0" t="n">
        <f aca="false">IFERROR(IF(AV265&lt;($AM$7-$AL$7)/($AN$7-$AL$7),$AL$7+SQRT(AV265*($AN$7-$AL$7)*($AM$7-$AL$7)),$AN$7-SQRT((1-AV265)*($AN$7-$AL$7)*($AN$7-$AM$7))),$AM$7)</f>
        <v>1.03503513390292</v>
      </c>
      <c r="AN265" s="0" t="n">
        <f aca="false">IFERROR(IF(AW265&lt;($AM$8-$AL$8)/($AN$8-$AL$8),$AL$8+SQRT(AW265*($AN$8-$AL$8)*($AM$8-$AL$8)),$AN$8-SQRT((1-AW265)*($AN$8-$AL$8)*($AN$8-$AM$8))),$AM$8)</f>
        <v>1.04404112274364</v>
      </c>
      <c r="AO265" s="0" t="n">
        <f aca="false">IFERROR(IF(AX265&lt;($AM$9-$AL$9)/($AN$9-$AL$9),$AL$9+SQRT(AX265*($AN$9-$AL$9)*($AM$9-$AL$9)),$AN$9-SQRT((1-AX265)*($AN$9-$AL$9)*($AN$9-$AM$9))),$AM$9)</f>
        <v>0.909375913335483</v>
      </c>
      <c r="AP265" s="0" t="n">
        <f aca="false">IFERROR(IF(AY265&lt;($AM$10-$AL$10)/($AN$10-$AL$10),$AL$10+SQRT(AY265*($AN$10-$AL$10)*($AM$10-$AL$10)),$AN$10-SQRT((1-AY265)*($AN$10-$AL$10)*($AN$10-$AM$10))),$AM$10)</f>
        <v>0.837743351030261</v>
      </c>
      <c r="AQ265" s="0" t="n">
        <f aca="false">IFERROR(IF(AZ265&lt;($AM$11-$AL$11)/($AN$11-$AL$11),$AL$11+SQRT(AZ265*($AN$11-$AL$11)*($AM$11-$AL$11)),$AN$11-SQRT((1-AZ265)*($AN$11-$AL$11)*($AN$11-$AM$11))),$AM$11)</f>
        <v>0.511946290629832</v>
      </c>
      <c r="AR265" s="0" t="n">
        <f aca="false">SUMPRODUCT((B24:B31&lt;=$B$6)*(C24:C31*AM265+D24:D31*AO265*$B$8*AQ265)/(1+AL265/100)^B24:B31)+C32*AM265*AP265/(1+AL265/100)^$B$6</f>
        <v>14146287.2270496</v>
      </c>
      <c r="AS265" s="0" t="n">
        <f aca="false">SUMPRODUCT((K24:K26&lt;=$B$6)*(L24:L26*AN265+M24:M26*AO265*$B$8*AQ265)/(1+AL265/100)^K24:K26)+L27*AN265*AP265/(1+AL265/100)^$B$6</f>
        <v>15345881.679524</v>
      </c>
      <c r="AT265" s="0" t="n">
        <f aca="false">AS265-AR265</f>
        <v>1199594.45247438</v>
      </c>
      <c r="AU265" s="0" t="n">
        <f aca="true">RAND()</f>
        <v>0.256722759631731</v>
      </c>
      <c r="AV265" s="0" t="n">
        <f aca="true">RAND()</f>
        <v>0.589245389723253</v>
      </c>
      <c r="AW265" s="0" t="n">
        <f aca="true">RAND()</f>
        <v>0.622941696704898</v>
      </c>
      <c r="AX265" s="0" t="n">
        <f aca="true">RAND()</f>
        <v>0.223451517892348</v>
      </c>
      <c r="AY265" s="0" t="n">
        <f aca="true">RAND()</f>
        <v>0.456282284660599</v>
      </c>
      <c r="AZ265" s="0" t="n">
        <f aca="true">RAND()</f>
        <v>0.183351959639776</v>
      </c>
    </row>
    <row r="266" customFormat="false" ht="15" hidden="false" customHeight="false" outlineLevel="0" collapsed="false">
      <c r="AK266" s="0" t="n">
        <v>253</v>
      </c>
      <c r="AL266" s="0" t="n">
        <f aca="false">IFERROR(IF(AU266&lt;($AM$6-$AL$6)/($AN$6-$AL$6),$AL$6+SQRT(AU266*($AN$6-$AL$6)*($AM$6-$AL$6)),$AN$6-SQRT((1-AU266)*($AN$6-$AL$6)*($AN$6-$AM$6))),$AM$6)</f>
        <v>3.39349169651149</v>
      </c>
      <c r="AM266" s="0" t="n">
        <f aca="false">IFERROR(IF(AV266&lt;($AM$7-$AL$7)/($AN$7-$AL$7),$AL$7+SQRT(AV266*($AN$7-$AL$7)*($AM$7-$AL$7)),$AN$7-SQRT((1-AV266)*($AN$7-$AL$7)*($AN$7-$AM$7))),$AM$7)</f>
        <v>0.9749233301271</v>
      </c>
      <c r="AN266" s="0" t="n">
        <f aca="false">IFERROR(IF(AW266&lt;($AM$8-$AL$8)/($AN$8-$AL$8),$AL$8+SQRT(AW266*($AN$8-$AL$8)*($AM$8-$AL$8)),$AN$8-SQRT((1-AW266)*($AN$8-$AL$8)*($AN$8-$AM$8))),$AM$8)</f>
        <v>1.02090255448349</v>
      </c>
      <c r="AO266" s="0" t="n">
        <f aca="false">IFERROR(IF(AX266&lt;($AM$9-$AL$9)/($AN$9-$AL$9),$AL$9+SQRT(AX266*($AN$9-$AL$9)*($AM$9-$AL$9)),$AN$9-SQRT((1-AX266)*($AN$9-$AL$9)*($AN$9-$AM$9))),$AM$9)</f>
        <v>0.879677774748651</v>
      </c>
      <c r="AP266" s="0" t="n">
        <f aca="false">IFERROR(IF(AY266&lt;($AM$10-$AL$10)/($AN$10-$AL$10),$AL$10+SQRT(AY266*($AN$10-$AL$10)*($AM$10-$AL$10)),$AN$10-SQRT((1-AY266)*($AN$10-$AL$10)*($AN$10-$AM$10))),$AM$10)</f>
        <v>0.934034163493839</v>
      </c>
      <c r="AQ266" s="0" t="n">
        <f aca="false">IFERROR(IF(AZ266&lt;($AM$11-$AL$11)/($AN$11-$AL$11),$AL$11+SQRT(AZ266*($AN$11-$AL$11)*($AM$11-$AL$11)),$AN$11-SQRT((1-AZ266)*($AN$11-$AL$11)*($AN$11-$AM$11))),$AM$11)</f>
        <v>0.727039927764305</v>
      </c>
      <c r="AR266" s="0" t="n">
        <f aca="false">SUMPRODUCT((B24:B31&lt;=$B$6)*(C24:C31*AM266+D24:D31*AO266*$B$8*AQ266)/(1+AL266/100)^B24:B31)+C32*AM266*AP266/(1+AL266/100)^$B$6</f>
        <v>13182647.702949</v>
      </c>
      <c r="AS266" s="0" t="n">
        <f aca="false">SUMPRODUCT((K24:K26&lt;=$B$6)*(L24:L26*AN266+M24:M26*AO266*$B$8*AQ266)/(1+AL266/100)^K24:K26)+L27*AN266*AP266/(1+AL266/100)^$B$6</f>
        <v>14939056.8392598</v>
      </c>
      <c r="AT266" s="0" t="n">
        <f aca="false">AS266-AR266</f>
        <v>1756409.13631078</v>
      </c>
      <c r="AU266" s="0" t="n">
        <f aca="true">RAND()</f>
        <v>0.349654892843422</v>
      </c>
      <c r="AV266" s="0" t="n">
        <f aca="true">RAND()</f>
        <v>0.339979682475047</v>
      </c>
      <c r="AW266" s="0" t="n">
        <f aca="true">RAND()</f>
        <v>0.533460981847187</v>
      </c>
      <c r="AX266" s="0" t="n">
        <f aca="true">RAND()</f>
        <v>0.192206950184117</v>
      </c>
      <c r="AY266" s="0" t="n">
        <f aca="true">RAND()</f>
        <v>0.753542620319188</v>
      </c>
      <c r="AZ266" s="0" t="n">
        <f aca="true">RAND()</f>
        <v>0.695888975367691</v>
      </c>
    </row>
    <row r="267" customFormat="false" ht="15" hidden="false" customHeight="false" outlineLevel="0" collapsed="false">
      <c r="AK267" s="0" t="n">
        <v>254</v>
      </c>
      <c r="AL267" s="0" t="n">
        <f aca="false">IFERROR(IF(AU267&lt;($AM$6-$AL$6)/($AN$6-$AL$6),$AL$6+SQRT(AU267*($AN$6-$AL$6)*($AM$6-$AL$6)),$AN$6-SQRT((1-AU267)*($AN$6-$AL$6)*($AN$6-$AM$6))),$AM$6)</f>
        <v>2.6129595086295</v>
      </c>
      <c r="AM267" s="0" t="n">
        <f aca="false">IFERROR(IF(AV267&lt;($AM$7-$AL$7)/($AN$7-$AL$7),$AL$7+SQRT(AV267*($AN$7-$AL$7)*($AM$7-$AL$7)),$AN$7-SQRT((1-AV267)*($AN$7-$AL$7)*($AN$7-$AM$7))),$AM$7)</f>
        <v>0.856537559024085</v>
      </c>
      <c r="AN267" s="0" t="n">
        <f aca="false">IFERROR(IF(AW267&lt;($AM$8-$AL$8)/($AN$8-$AL$8),$AL$8+SQRT(AW267*($AN$8-$AL$8)*($AM$8-$AL$8)),$AN$8-SQRT((1-AW267)*($AN$8-$AL$8)*($AN$8-$AM$8))),$AM$8)</f>
        <v>1.03613685381599</v>
      </c>
      <c r="AO267" s="0" t="n">
        <f aca="false">IFERROR(IF(AX267&lt;($AM$9-$AL$9)/($AN$9-$AL$9),$AL$9+SQRT(AX267*($AN$9-$AL$9)*($AM$9-$AL$9)),$AN$9-SQRT((1-AX267)*($AN$9-$AL$9)*($AN$9-$AM$9))),$AM$9)</f>
        <v>1.37859158108157</v>
      </c>
      <c r="AP267" s="0" t="n">
        <f aca="false">IFERROR(IF(AY267&lt;($AM$10-$AL$10)/($AN$10-$AL$10),$AL$10+SQRT(AY267*($AN$10-$AL$10)*($AM$10-$AL$10)),$AN$10-SQRT((1-AY267)*($AN$10-$AL$10)*($AN$10-$AM$10))),$AM$10)</f>
        <v>0.747880152205652</v>
      </c>
      <c r="AQ267" s="0" t="n">
        <f aca="false">IFERROR(IF(AZ267&lt;($AM$11-$AL$11)/($AN$11-$AL$11),$AL$11+SQRT(AZ267*($AN$11-$AL$11)*($AM$11-$AL$11)),$AN$11-SQRT((1-AZ267)*($AN$11-$AL$11)*($AN$11-$AM$11))),$AM$11)</f>
        <v>0.343265619987319</v>
      </c>
      <c r="AR267" s="0" t="n">
        <f aca="false">SUMPRODUCT((B24:B31&lt;=$B$6)*(C24:C31*AM267+D24:D31*AO267*$B$8*AQ267)/(1+AL267/100)^B24:B31)+C32*AM267*AP267/(1+AL267/100)^$B$6</f>
        <v>12075989.4159226</v>
      </c>
      <c r="AS267" s="0" t="n">
        <f aca="false">SUMPRODUCT((K24:K26&lt;=$B$6)*(L24:L26*AN267+M24:M26*AO267*$B$8*AQ267)/(1+AL267/100)^K24:K26)+L27*AN267*AP267/(1+AL267/100)^$B$6</f>
        <v>15244590.433635</v>
      </c>
      <c r="AT267" s="0" t="n">
        <f aca="false">AS267-AR267</f>
        <v>3168601.01771241</v>
      </c>
      <c r="AU267" s="0" t="n">
        <f aca="true">RAND()</f>
        <v>0.0751438718438634</v>
      </c>
      <c r="AV267" s="0" t="n">
        <f aca="true">RAND()</f>
        <v>0.0355166175600212</v>
      </c>
      <c r="AW267" s="0" t="n">
        <f aca="true">RAND()</f>
        <v>0.593444930704696</v>
      </c>
      <c r="AX267" s="0" t="n">
        <f aca="true">RAND()</f>
        <v>0.74256771793153</v>
      </c>
      <c r="AY267" s="0" t="n">
        <f aca="true">RAND()</f>
        <v>0.245778279429989</v>
      </c>
      <c r="AZ267" s="0" t="n">
        <f aca="true">RAND()</f>
        <v>0.00764046478729421</v>
      </c>
    </row>
    <row r="268" customFormat="false" ht="15" hidden="false" customHeight="false" outlineLevel="0" collapsed="false">
      <c r="AK268" s="0" t="n">
        <v>255</v>
      </c>
      <c r="AL268" s="0" t="n">
        <f aca="false">IFERROR(IF(AU268&lt;($AM$6-$AL$6)/($AN$6-$AL$6),$AL$6+SQRT(AU268*($AN$6-$AL$6)*($AM$6-$AL$6)),$AN$6-SQRT((1-AU268)*($AN$6-$AL$6)*($AN$6-$AM$6))),$AM$6)</f>
        <v>3.31646154085505</v>
      </c>
      <c r="AM268" s="0" t="n">
        <f aca="false">IFERROR(IF(AV268&lt;($AM$7-$AL$7)/($AN$7-$AL$7),$AL$7+SQRT(AV268*($AN$7-$AL$7)*($AM$7-$AL$7)),$AN$7-SQRT((1-AV268)*($AN$7-$AL$7)*($AN$7-$AM$7))),$AM$7)</f>
        <v>0.984407020894448</v>
      </c>
      <c r="AN268" s="0" t="n">
        <f aca="false">IFERROR(IF(AW268&lt;($AM$8-$AL$8)/($AN$8-$AL$8),$AL$8+SQRT(AW268*($AN$8-$AL$8)*($AM$8-$AL$8)),$AN$8-SQRT((1-AW268)*($AN$8-$AL$8)*($AN$8-$AM$8))),$AM$8)</f>
        <v>1.05920456544027</v>
      </c>
      <c r="AO268" s="0" t="n">
        <f aca="false">IFERROR(IF(AX268&lt;($AM$9-$AL$9)/($AN$9-$AL$9),$AL$9+SQRT(AX268*($AN$9-$AL$9)*($AM$9-$AL$9)),$AN$9-SQRT((1-AX268)*($AN$9-$AL$9)*($AN$9-$AM$9))),$AM$9)</f>
        <v>1.58751855514285</v>
      </c>
      <c r="AP268" s="0" t="n">
        <f aca="false">IFERROR(IF(AY268&lt;($AM$10-$AL$10)/($AN$10-$AL$10),$AL$10+SQRT(AY268*($AN$10-$AL$10)*($AM$10-$AL$10)),$AN$10-SQRT((1-AY268)*($AN$10-$AL$10)*($AN$10-$AM$10))),$AM$10)</f>
        <v>0.843883379144305</v>
      </c>
      <c r="AQ268" s="0" t="n">
        <f aca="false">IFERROR(IF(AZ268&lt;($AM$11-$AL$11)/($AN$11-$AL$11),$AL$11+SQRT(AZ268*($AN$11-$AL$11)*($AM$11-$AL$11)),$AN$11-SQRT((1-AZ268)*($AN$11-$AL$11)*($AN$11-$AM$11))),$AM$11)</f>
        <v>0.523917915303705</v>
      </c>
      <c r="AR268" s="0" t="n">
        <f aca="false">SUMPRODUCT((B24:B31&lt;=$B$6)*(C24:C31*AM268+D24:D31*AO268*$B$8*AQ268)/(1+AL268/100)^B24:B31)+C32*AM268*AP268/(1+AL268/100)^$B$6</f>
        <v>13411676.0326543</v>
      </c>
      <c r="AS268" s="0" t="n">
        <f aca="false">SUMPRODUCT((K24:K26&lt;=$B$6)*(L24:L26*AN268+M24:M26*AO268*$B$8*AQ268)/(1+AL268/100)^K24:K26)+L27*AN268*AP268/(1+AL268/100)^$B$6</f>
        <v>15626194.8815615</v>
      </c>
      <c r="AT268" s="0" t="n">
        <f aca="false">AS268-AR268</f>
        <v>2214518.84890726</v>
      </c>
      <c r="AU268" s="0" t="n">
        <f aca="true">RAND()</f>
        <v>0.321577221000002</v>
      </c>
      <c r="AV268" s="0" t="n">
        <f aca="true">RAND()</f>
        <v>0.377843881724058</v>
      </c>
      <c r="AW268" s="0" t="n">
        <f aca="true">RAND()</f>
        <v>0.676418685788109</v>
      </c>
      <c r="AX268" s="0" t="n">
        <f aca="true">RAND()</f>
        <v>0.886572705099041</v>
      </c>
      <c r="AY268" s="0" t="n">
        <f aca="true">RAND()</f>
        <v>0.473023113806823</v>
      </c>
      <c r="AZ268" s="0" t="n">
        <f aca="true">RAND()</f>
        <v>0.204649929771255</v>
      </c>
    </row>
    <row r="269" customFormat="false" ht="15" hidden="false" customHeight="false" outlineLevel="0" collapsed="false">
      <c r="AK269" s="0" t="n">
        <v>256</v>
      </c>
      <c r="AL269" s="0" t="n">
        <f aca="false">IFERROR(IF(AU269&lt;($AM$6-$AL$6)/($AN$6-$AL$6),$AL$6+SQRT(AU269*($AN$6-$AL$6)*($AM$6-$AL$6)),$AN$6-SQRT((1-AU269)*($AN$6-$AL$6)*($AN$6-$AM$6))),$AM$6)</f>
        <v>2.97242022667337</v>
      </c>
      <c r="AM269" s="0" t="n">
        <f aca="false">IFERROR(IF(AV269&lt;($AM$7-$AL$7)/($AN$7-$AL$7),$AL$7+SQRT(AV269*($AN$7-$AL$7)*($AM$7-$AL$7)),$AN$7-SQRT((1-AV269)*($AN$7-$AL$7)*($AN$7-$AM$7))),$AM$7)</f>
        <v>1.14562762574423</v>
      </c>
      <c r="AN269" s="0" t="n">
        <f aca="false">IFERROR(IF(AW269&lt;($AM$8-$AL$8)/($AN$8-$AL$8),$AL$8+SQRT(AW269*($AN$8-$AL$8)*($AM$8-$AL$8)),$AN$8-SQRT((1-AW269)*($AN$8-$AL$8)*($AN$8-$AM$8))),$AM$8)</f>
        <v>1.12347470085626</v>
      </c>
      <c r="AO269" s="0" t="n">
        <f aca="false">IFERROR(IF(AX269&lt;($AM$9-$AL$9)/($AN$9-$AL$9),$AL$9+SQRT(AX269*($AN$9-$AL$9)*($AM$9-$AL$9)),$AN$9-SQRT((1-AX269)*($AN$9-$AL$9)*($AN$9-$AM$9))),$AM$9)</f>
        <v>0.97622371937322</v>
      </c>
      <c r="AP269" s="0" t="n">
        <f aca="false">IFERROR(IF(AY269&lt;($AM$10-$AL$10)/($AN$10-$AL$10),$AL$10+SQRT(AY269*($AN$10-$AL$10)*($AM$10-$AL$10)),$AN$10-SQRT((1-AY269)*($AN$10-$AL$10)*($AN$10-$AM$10))),$AM$10)</f>
        <v>0.585873130724386</v>
      </c>
      <c r="AQ269" s="0" t="n">
        <f aca="false">IFERROR(IF(AZ269&lt;($AM$11-$AL$11)/($AN$11-$AL$11),$AL$11+SQRT(AZ269*($AN$11-$AL$11)*($AM$11-$AL$11)),$AN$11-SQRT((1-AZ269)*($AN$11-$AL$11)*($AN$11-$AM$11))),$AM$11)</f>
        <v>0.577107507624188</v>
      </c>
      <c r="AR269" s="0" t="n">
        <f aca="false">SUMPRODUCT((B24:B31&lt;=$B$6)*(C24:C31*AM269+D24:D31*AO269*$B$8*AQ269)/(1+AL269/100)^B24:B31)+C32*AM269*AP269/(1+AL269/100)^$B$6</f>
        <v>15857036.9278504</v>
      </c>
      <c r="AS269" s="0" t="n">
        <f aca="false">SUMPRODUCT((K24:K26&lt;=$B$6)*(L24:L26*AN269+M24:M26*AO269*$B$8*AQ269)/(1+AL269/100)^K24:K26)+L27*AN269*AP269/(1+AL269/100)^$B$6</f>
        <v>16921253.5591356</v>
      </c>
      <c r="AT269" s="0" t="n">
        <f aca="false">AS269-AR269</f>
        <v>1064216.63128523</v>
      </c>
      <c r="AU269" s="0" t="n">
        <f aca="true">RAND()</f>
        <v>0.189120219448697</v>
      </c>
      <c r="AV269" s="0" t="n">
        <f aca="true">RAND()</f>
        <v>0.903168066597461</v>
      </c>
      <c r="AW269" s="0" t="n">
        <f aca="true">RAND()</f>
        <v>0.857700877125222</v>
      </c>
      <c r="AX269" s="0" t="n">
        <f aca="true">RAND()</f>
        <v>0.302385374524884</v>
      </c>
      <c r="AY269" s="0" t="n">
        <f aca="true">RAND()</f>
        <v>0.0294967783216296</v>
      </c>
      <c r="AZ269" s="0" t="n">
        <f aca="true">RAND()</f>
        <v>0.313422737884447</v>
      </c>
    </row>
    <row r="270" customFormat="false" ht="15" hidden="false" customHeight="false" outlineLevel="0" collapsed="false">
      <c r="AK270" s="0" t="n">
        <v>257</v>
      </c>
      <c r="AL270" s="0" t="n">
        <f aca="false">IFERROR(IF(AU270&lt;($AM$6-$AL$6)/($AN$6-$AL$6),$AL$6+SQRT(AU270*($AN$6-$AL$6)*($AM$6-$AL$6)),$AN$6-SQRT((1-AU270)*($AN$6-$AL$6)*($AN$6-$AM$6))),$AM$6)</f>
        <v>4.70564601983979</v>
      </c>
      <c r="AM270" s="0" t="n">
        <f aca="false">IFERROR(IF(AV270&lt;($AM$7-$AL$7)/($AN$7-$AL$7),$AL$7+SQRT(AV270*($AN$7-$AL$7)*($AM$7-$AL$7)),$AN$7-SQRT((1-AV270)*($AN$7-$AL$7)*($AN$7-$AM$7))),$AM$7)</f>
        <v>1.18541264537726</v>
      </c>
      <c r="AN270" s="0" t="n">
        <f aca="false">IFERROR(IF(AW270&lt;($AM$8-$AL$8)/($AN$8-$AL$8),$AL$8+SQRT(AW270*($AN$8-$AL$8)*($AM$8-$AL$8)),$AN$8-SQRT((1-AW270)*($AN$8-$AL$8)*($AN$8-$AM$8))),$AM$8)</f>
        <v>1.03004142935243</v>
      </c>
      <c r="AO270" s="0" t="n">
        <f aca="false">IFERROR(IF(AX270&lt;($AM$9-$AL$9)/($AN$9-$AL$9),$AL$9+SQRT(AX270*($AN$9-$AL$9)*($AM$9-$AL$9)),$AN$9-SQRT((1-AX270)*($AN$9-$AL$9)*($AN$9-$AM$9))),$AM$9)</f>
        <v>1.10089152570774</v>
      </c>
      <c r="AP270" s="0" t="n">
        <f aca="false">IFERROR(IF(AY270&lt;($AM$10-$AL$10)/($AN$10-$AL$10),$AL$10+SQRT(AY270*($AN$10-$AL$10)*($AM$10-$AL$10)),$AN$10-SQRT((1-AY270)*($AN$10-$AL$10)*($AN$10-$AM$10))),$AM$10)</f>
        <v>0.836763776446332</v>
      </c>
      <c r="AQ270" s="0" t="n">
        <f aca="false">IFERROR(IF(AZ270&lt;($AM$11-$AL$11)/($AN$11-$AL$11),$AL$11+SQRT(AZ270*($AN$11-$AL$11)*($AM$11-$AL$11)),$AN$11-SQRT((1-AZ270)*($AN$11-$AL$11)*($AN$11-$AM$11))),$AM$11)</f>
        <v>0.9433373396905</v>
      </c>
      <c r="AR270" s="0" t="n">
        <f aca="false">SUMPRODUCT((B24:B31&lt;=$B$6)*(C24:C31*AM270+D24:D31*AO270*$B$8*AQ270)/(1+AL270/100)^B24:B31)+C32*AM270*AP270/(1+AL270/100)^$B$6</f>
        <v>15155858.4737566</v>
      </c>
      <c r="AS270" s="0" t="n">
        <f aca="false">SUMPRODUCT((K24:K26&lt;=$B$6)*(L24:L26*AN270+M24:M26*AO270*$B$8*AQ270)/(1+AL270/100)^K24:K26)+L27*AN270*AP270/(1+AL270/100)^$B$6</f>
        <v>15484458.597604</v>
      </c>
      <c r="AT270" s="0" t="n">
        <f aca="false">AS270-AR270</f>
        <v>328600.123847378</v>
      </c>
      <c r="AU270" s="0" t="n">
        <f aca="true">RAND()</f>
        <v>0.736796990686149</v>
      </c>
      <c r="AV270" s="0" t="n">
        <f aca="true">RAND()</f>
        <v>0.962919765536326</v>
      </c>
      <c r="AW270" s="0" t="n">
        <f aca="true">RAND()</f>
        <v>0.569939797321563</v>
      </c>
      <c r="AX270" s="0" t="n">
        <f aca="true">RAND()</f>
        <v>0.461069300970568</v>
      </c>
      <c r="AY270" s="0" t="n">
        <f aca="true">RAND()</f>
        <v>0.453639364505581</v>
      </c>
      <c r="AZ270" s="0" t="n">
        <f aca="true">RAND()</f>
        <v>0.986895277251634</v>
      </c>
    </row>
    <row r="271" customFormat="false" ht="15" hidden="false" customHeight="false" outlineLevel="0" collapsed="false">
      <c r="AK271" s="0" t="n">
        <v>258</v>
      </c>
      <c r="AL271" s="0" t="n">
        <f aca="false">IFERROR(IF(AU271&lt;($AM$6-$AL$6)/($AN$6-$AL$6),$AL$6+SQRT(AU271*($AN$6-$AL$6)*($AM$6-$AL$6)),$AN$6-SQRT((1-AU271)*($AN$6-$AL$6)*($AN$6-$AM$6))),$AM$6)</f>
        <v>5.82695100008505</v>
      </c>
      <c r="AM271" s="0" t="n">
        <f aca="false">IFERROR(IF(AV271&lt;($AM$7-$AL$7)/($AN$7-$AL$7),$AL$7+SQRT(AV271*($AN$7-$AL$7)*($AM$7-$AL$7)),$AN$7-SQRT((1-AV271)*($AN$7-$AL$7)*($AN$7-$AM$7))),$AM$7)</f>
        <v>1.08734252828745</v>
      </c>
      <c r="AN271" s="0" t="n">
        <f aca="false">IFERROR(IF(AW271&lt;($AM$8-$AL$8)/($AN$8-$AL$8),$AL$8+SQRT(AW271*($AN$8-$AL$8)*($AM$8-$AL$8)),$AN$8-SQRT((1-AW271)*($AN$8-$AL$8)*($AN$8-$AM$8))),$AM$8)</f>
        <v>1.03524273699696</v>
      </c>
      <c r="AO271" s="0" t="n">
        <f aca="false">IFERROR(IF(AX271&lt;($AM$9-$AL$9)/($AN$9-$AL$9),$AL$9+SQRT(AX271*($AN$9-$AL$9)*($AM$9-$AL$9)),$AN$9-SQRT((1-AX271)*($AN$9-$AL$9)*($AN$9-$AM$9))),$AM$9)</f>
        <v>1.3967126175404</v>
      </c>
      <c r="AP271" s="0" t="n">
        <f aca="false">IFERROR(IF(AY271&lt;($AM$10-$AL$10)/($AN$10-$AL$10),$AL$10+SQRT(AY271*($AN$10-$AL$10)*($AM$10-$AL$10)),$AN$10-SQRT((1-AY271)*($AN$10-$AL$10)*($AN$10-$AM$10))),$AM$10)</f>
        <v>0.866457337974696</v>
      </c>
      <c r="AQ271" s="0" t="n">
        <f aca="false">IFERROR(IF(AZ271&lt;($AM$11-$AL$11)/($AN$11-$AL$11),$AL$11+SQRT(AZ271*($AN$11-$AL$11)*($AM$11-$AL$11)),$AN$11-SQRT((1-AZ271)*($AN$11-$AL$11)*($AN$11-$AM$11))),$AM$11)</f>
        <v>0.48094803156272</v>
      </c>
      <c r="AR271" s="0" t="n">
        <f aca="false">SUMPRODUCT((B24:B31&lt;=$B$6)*(C24:C31*AM271+D24:D31*AO271*$B$8*AQ271)/(1+AL271/100)^B24:B31)+C32*AM271*AP271/(1+AL271/100)^$B$6</f>
        <v>13271242.3665929</v>
      </c>
      <c r="AS271" s="0" t="n">
        <f aca="false">SUMPRODUCT((K24:K26&lt;=$B$6)*(L24:L26*AN271+M24:M26*AO271*$B$8*AQ271)/(1+AL271/100)^K24:K26)+L27*AN271*AP271/(1+AL271/100)^$B$6</f>
        <v>15668352.6651329</v>
      </c>
      <c r="AT271" s="0" t="n">
        <f aca="false">AS271-AR271</f>
        <v>2397110.29854003</v>
      </c>
      <c r="AU271" s="0" t="n">
        <f aca="true">RAND()</f>
        <v>0.931197802189927</v>
      </c>
      <c r="AV271" s="0" t="n">
        <f aca="true">RAND()</f>
        <v>0.764822639076262</v>
      </c>
      <c r="AW271" s="0" t="n">
        <f aca="true">RAND()</f>
        <v>0.590038382110621</v>
      </c>
      <c r="AX271" s="0" t="n">
        <f aca="true">RAND()</f>
        <v>0.757362889443364</v>
      </c>
      <c r="AY271" s="0" t="n">
        <f aca="true">RAND()</f>
        <v>0.537163922222001</v>
      </c>
      <c r="AZ271" s="0" t="n">
        <f aca="true">RAND()</f>
        <v>0.133641592352748</v>
      </c>
    </row>
    <row r="272" customFormat="false" ht="15" hidden="false" customHeight="false" outlineLevel="0" collapsed="false">
      <c r="AK272" s="0" t="n">
        <v>259</v>
      </c>
      <c r="AL272" s="0" t="n">
        <f aca="false">IFERROR(IF(AU272&lt;($AM$6-$AL$6)/($AN$6-$AL$6),$AL$6+SQRT(AU272*($AN$6-$AL$6)*($AM$6-$AL$6)),$AN$6-SQRT((1-AU272)*($AN$6-$AL$6)*($AN$6-$AM$6))),$AM$6)</f>
        <v>3.90295508825191</v>
      </c>
      <c r="AM272" s="0" t="n">
        <f aca="false">IFERROR(IF(AV272&lt;($AM$7-$AL$7)/($AN$7-$AL$7),$AL$7+SQRT(AV272*($AN$7-$AL$7)*($AM$7-$AL$7)),$AN$7-SQRT((1-AV272)*($AN$7-$AL$7)*($AN$7-$AM$7))),$AM$7)</f>
        <v>1.02013679358402</v>
      </c>
      <c r="AN272" s="0" t="n">
        <f aca="false">IFERROR(IF(AW272&lt;($AM$8-$AL$8)/($AN$8-$AL$8),$AL$8+SQRT(AW272*($AN$8-$AL$8)*($AM$8-$AL$8)),$AN$8-SQRT((1-AW272)*($AN$8-$AL$8)*($AN$8-$AM$8))),$AM$8)</f>
        <v>1.04934354228386</v>
      </c>
      <c r="AO272" s="0" t="n">
        <f aca="false">IFERROR(IF(AX272&lt;($AM$9-$AL$9)/($AN$9-$AL$9),$AL$9+SQRT(AX272*($AN$9-$AL$9)*($AM$9-$AL$9)),$AN$9-SQRT((1-AX272)*($AN$9-$AL$9)*($AN$9-$AM$9))),$AM$9)</f>
        <v>1.13321923438514</v>
      </c>
      <c r="AP272" s="0" t="n">
        <f aca="false">IFERROR(IF(AY272&lt;($AM$10-$AL$10)/($AN$10-$AL$10),$AL$10+SQRT(AY272*($AN$10-$AL$10)*($AM$10-$AL$10)),$AN$10-SQRT((1-AY272)*($AN$10-$AL$10)*($AN$10-$AM$10))),$AM$10)</f>
        <v>0.678713550580313</v>
      </c>
      <c r="AQ272" s="0" t="n">
        <f aca="false">IFERROR(IF(AZ272&lt;($AM$11-$AL$11)/($AN$11-$AL$11),$AL$11+SQRT(AZ272*($AN$11-$AL$11)*($AM$11-$AL$11)),$AN$11-SQRT((1-AZ272)*($AN$11-$AL$11)*($AN$11-$AM$11))),$AM$11)</f>
        <v>0.545647940691542</v>
      </c>
      <c r="AR272" s="0" t="n">
        <f aca="false">SUMPRODUCT((B24:B31&lt;=$B$6)*(C24:C31*AM272+D24:D31*AO272*$B$8*AQ272)/(1+AL272/100)^B24:B31)+C32*AM272*AP272/(1+AL272/100)^$B$6</f>
        <v>13486165.714626</v>
      </c>
      <c r="AS272" s="0" t="n">
        <f aca="false">SUMPRODUCT((K24:K26&lt;=$B$6)*(L24:L26*AN272+M24:M26*AO272*$B$8*AQ272)/(1+AL272/100)^K24:K26)+L27*AN272*AP272/(1+AL272/100)^$B$6</f>
        <v>15813951.4596198</v>
      </c>
      <c r="AT272" s="0" t="n">
        <f aca="false">AS272-AR272</f>
        <v>2327785.74499385</v>
      </c>
      <c r="AU272" s="0" t="n">
        <f aca="true">RAND()</f>
        <v>0.520415640730764</v>
      </c>
      <c r="AV272" s="0" t="n">
        <f aca="true">RAND()</f>
        <v>0.530336945210337</v>
      </c>
      <c r="AW272" s="0" t="n">
        <f aca="true">RAND()</f>
        <v>0.642106542016085</v>
      </c>
      <c r="AX272" s="0" t="n">
        <f aca="true">RAND()</f>
        <v>0.499127402906741</v>
      </c>
      <c r="AY272" s="0" t="n">
        <f aca="true">RAND()</f>
        <v>0.127754132644088</v>
      </c>
      <c r="AZ272" s="0" t="n">
        <f aca="true">RAND()</f>
        <v>0.246297594963246</v>
      </c>
    </row>
    <row r="273" customFormat="false" ht="15" hidden="false" customHeight="false" outlineLevel="0" collapsed="false">
      <c r="AK273" s="0" t="n">
        <v>260</v>
      </c>
      <c r="AL273" s="0" t="n">
        <f aca="false">IFERROR(IF(AU273&lt;($AM$6-$AL$6)/($AN$6-$AL$6),$AL$6+SQRT(AU273*($AN$6-$AL$6)*($AM$6-$AL$6)),$AN$6-SQRT((1-AU273)*($AN$6-$AL$6)*($AN$6-$AM$6))),$AM$6)</f>
        <v>6.17108310397967</v>
      </c>
      <c r="AM273" s="0" t="n">
        <f aca="false">IFERROR(IF(AV273&lt;($AM$7-$AL$7)/($AN$7-$AL$7),$AL$7+SQRT(AV273*($AN$7-$AL$7)*($AM$7-$AL$7)),$AN$7-SQRT((1-AV273)*($AN$7-$AL$7)*($AN$7-$AM$7))),$AM$7)</f>
        <v>1.08777694906249</v>
      </c>
      <c r="AN273" s="0" t="n">
        <f aca="false">IFERROR(IF(AW273&lt;($AM$8-$AL$8)/($AN$8-$AL$8),$AL$8+SQRT(AW273*($AN$8-$AL$8)*($AM$8-$AL$8)),$AN$8-SQRT((1-AW273)*($AN$8-$AL$8)*($AN$8-$AM$8))),$AM$8)</f>
        <v>1.16708853303996</v>
      </c>
      <c r="AO273" s="0" t="n">
        <f aca="false">IFERROR(IF(AX273&lt;($AM$9-$AL$9)/($AN$9-$AL$9),$AL$9+SQRT(AX273*($AN$9-$AL$9)*($AM$9-$AL$9)),$AN$9-SQRT((1-AX273)*($AN$9-$AL$9)*($AN$9-$AM$9))),$AM$9)</f>
        <v>0.891551690150929</v>
      </c>
      <c r="AP273" s="0" t="n">
        <f aca="false">IFERROR(IF(AY273&lt;($AM$10-$AL$10)/($AN$10-$AL$10),$AL$10+SQRT(AY273*($AN$10-$AL$10)*($AM$10-$AL$10)),$AN$10-SQRT((1-AY273)*($AN$10-$AL$10)*($AN$10-$AM$10))),$AM$10)</f>
        <v>0.907195206046863</v>
      </c>
      <c r="AQ273" s="0" t="n">
        <f aca="false">IFERROR(IF(AZ273&lt;($AM$11-$AL$11)/($AN$11-$AL$11),$AL$11+SQRT(AZ273*($AN$11-$AL$11)*($AM$11-$AL$11)),$AN$11-SQRT((1-AZ273)*($AN$11-$AL$11)*($AN$11-$AM$11))),$AM$11)</f>
        <v>0.603875851157312</v>
      </c>
      <c r="AR273" s="0" t="n">
        <f aca="false">SUMPRODUCT((B24:B31&lt;=$B$6)*(C24:C31*AM273+D24:D31*AO273*$B$8*AQ273)/(1+AL273/100)^B24:B31)+C32*AM273*AP273/(1+AL273/100)^$B$6</f>
        <v>13099211.4421392</v>
      </c>
      <c r="AS273" s="0" t="n">
        <f aca="false">SUMPRODUCT((K24:K26&lt;=$B$6)*(L24:L26*AN273+M24:M26*AO273*$B$8*AQ273)/(1+AL273/100)^K24:K26)+L27*AN273*AP273/(1+AL273/100)^$B$6</f>
        <v>17667443.3218608</v>
      </c>
      <c r="AT273" s="0" t="n">
        <f aca="false">AS273-AR273</f>
        <v>4568231.8797216</v>
      </c>
      <c r="AU273" s="0" t="n">
        <f aca="true">RAND()</f>
        <v>0.965644838974601</v>
      </c>
      <c r="AV273" s="0" t="n">
        <f aca="true">RAND()</f>
        <v>0.766077171062461</v>
      </c>
      <c r="AW273" s="0" t="n">
        <f aca="true">RAND()</f>
        <v>0.938895010191411</v>
      </c>
      <c r="AX273" s="0" t="n">
        <f aca="true">RAND()</f>
        <v>0.204416968080066</v>
      </c>
      <c r="AY273" s="0" t="n">
        <f aca="true">RAND()</f>
        <v>0.663231743310187</v>
      </c>
      <c r="AZ273" s="0" t="n">
        <f aca="true">RAND()</f>
        <v>0.37690013435339</v>
      </c>
    </row>
    <row r="274" customFormat="false" ht="15" hidden="false" customHeight="false" outlineLevel="0" collapsed="false">
      <c r="AK274" s="0" t="n">
        <v>261</v>
      </c>
      <c r="AL274" s="0" t="n">
        <f aca="false">IFERROR(IF(AU274&lt;($AM$6-$AL$6)/($AN$6-$AL$6),$AL$6+SQRT(AU274*($AN$6-$AL$6)*($AM$6-$AL$6)),$AN$6-SQRT((1-AU274)*($AN$6-$AL$6)*($AN$6-$AM$6))),$AM$6)</f>
        <v>5.04494766464809</v>
      </c>
      <c r="AM274" s="0" t="n">
        <f aca="false">IFERROR(IF(AV274&lt;($AM$7-$AL$7)/($AN$7-$AL$7),$AL$7+SQRT(AV274*($AN$7-$AL$7)*($AM$7-$AL$7)),$AN$7-SQRT((1-AV274)*($AN$7-$AL$7)*($AN$7-$AM$7))),$AM$7)</f>
        <v>0.937372709929321</v>
      </c>
      <c r="AN274" s="0" t="n">
        <f aca="false">IFERROR(IF(AW274&lt;($AM$8-$AL$8)/($AN$8-$AL$8),$AL$8+SQRT(AW274*($AN$8-$AL$8)*($AM$8-$AL$8)),$AN$8-SQRT((1-AW274)*($AN$8-$AL$8)*($AN$8-$AM$8))),$AM$8)</f>
        <v>0.926993181924941</v>
      </c>
      <c r="AO274" s="0" t="n">
        <f aca="false">IFERROR(IF(AX274&lt;($AM$9-$AL$9)/($AN$9-$AL$9),$AL$9+SQRT(AX274*($AN$9-$AL$9)*($AM$9-$AL$9)),$AN$9-SQRT((1-AX274)*($AN$9-$AL$9)*($AN$9-$AM$9))),$AM$9)</f>
        <v>0.83601757770096</v>
      </c>
      <c r="AP274" s="0" t="n">
        <f aca="false">IFERROR(IF(AY274&lt;($AM$10-$AL$10)/($AN$10-$AL$10),$AL$10+SQRT(AY274*($AN$10-$AL$10)*($AM$10-$AL$10)),$AN$10-SQRT((1-AY274)*($AN$10-$AL$10)*($AN$10-$AM$10))),$AM$10)</f>
        <v>0.867113241975186</v>
      </c>
      <c r="AQ274" s="0" t="n">
        <f aca="false">IFERROR(IF(AZ274&lt;($AM$11-$AL$11)/($AN$11-$AL$11),$AL$11+SQRT(AZ274*($AN$11-$AL$11)*($AM$11-$AL$11)),$AN$11-SQRT((1-AZ274)*($AN$11-$AL$11)*($AN$11-$AM$11))),$AM$11)</f>
        <v>0.774602762467776</v>
      </c>
      <c r="AR274" s="0" t="n">
        <f aca="false">SUMPRODUCT((B24:B31&lt;=$B$6)*(C24:C31*AM274+D24:D31*AO274*$B$8*AQ274)/(1+AL274/100)^B24:B31)+C32*AM274*AP274/(1+AL274/100)^$B$6</f>
        <v>11790779.6651481</v>
      </c>
      <c r="AS274" s="0" t="n">
        <f aca="false">SUMPRODUCT((K24:K26&lt;=$B$6)*(L24:L26*AN274+M24:M26*AO274*$B$8*AQ274)/(1+AL274/100)^K24:K26)+L27*AN274*AP274/(1+AL274/100)^$B$6</f>
        <v>13941680.0423021</v>
      </c>
      <c r="AT274" s="0" t="n">
        <f aca="false">AS274-AR274</f>
        <v>2150900.37715399</v>
      </c>
      <c r="AU274" s="0" t="n">
        <f aca="true">RAND()</f>
        <v>0.808888518301752</v>
      </c>
      <c r="AV274" s="0" t="n">
        <f aca="true">RAND()</f>
        <v>0.209680682592505</v>
      </c>
      <c r="AW274" s="0" t="n">
        <f aca="true">RAND()</f>
        <v>0.179191869504679</v>
      </c>
      <c r="AX274" s="0" t="n">
        <f aca="true">RAND()</f>
        <v>0.150543750032028</v>
      </c>
      <c r="AY274" s="0" t="n">
        <f aca="true">RAND()</f>
        <v>0.539088529734125</v>
      </c>
      <c r="AZ274" s="0" t="n">
        <f aca="true">RAND()</f>
        <v>0.792637082909559</v>
      </c>
    </row>
    <row r="275" customFormat="false" ht="15" hidden="false" customHeight="false" outlineLevel="0" collapsed="false">
      <c r="AK275" s="0" t="n">
        <v>262</v>
      </c>
      <c r="AL275" s="0" t="n">
        <f aca="false">IFERROR(IF(AU275&lt;($AM$6-$AL$6)/($AN$6-$AL$6),$AL$6+SQRT(AU275*($AN$6-$AL$6)*($AM$6-$AL$6)),$AN$6-SQRT((1-AU275)*($AN$6-$AL$6)*($AN$6-$AM$6))),$AM$6)</f>
        <v>3.36475347534378</v>
      </c>
      <c r="AM275" s="0" t="n">
        <f aca="false">IFERROR(IF(AV275&lt;($AM$7-$AL$7)/($AN$7-$AL$7),$AL$7+SQRT(AV275*($AN$7-$AL$7)*($AM$7-$AL$7)),$AN$7-SQRT((1-AV275)*($AN$7-$AL$7)*($AN$7-$AM$7))),$AM$7)</f>
        <v>1.06036593329829</v>
      </c>
      <c r="AN275" s="0" t="n">
        <f aca="false">IFERROR(IF(AW275&lt;($AM$8-$AL$8)/($AN$8-$AL$8),$AL$8+SQRT(AW275*($AN$8-$AL$8)*($AM$8-$AL$8)),$AN$8-SQRT((1-AW275)*($AN$8-$AL$8)*($AN$8-$AM$8))),$AM$8)</f>
        <v>0.926544515596314</v>
      </c>
      <c r="AO275" s="0" t="n">
        <f aca="false">IFERROR(IF(AX275&lt;($AM$9-$AL$9)/($AN$9-$AL$9),$AL$9+SQRT(AX275*($AN$9-$AL$9)*($AM$9-$AL$9)),$AN$9-SQRT((1-AX275)*($AN$9-$AL$9)*($AN$9-$AM$9))),$AM$9)</f>
        <v>1.06473551458139</v>
      </c>
      <c r="AP275" s="0" t="n">
        <f aca="false">IFERROR(IF(AY275&lt;($AM$10-$AL$10)/($AN$10-$AL$10),$AL$10+SQRT(AY275*($AN$10-$AL$10)*($AM$10-$AL$10)),$AN$10-SQRT((1-AY275)*($AN$10-$AL$10)*($AN$10-$AM$10))),$AM$10)</f>
        <v>0.72657672395857</v>
      </c>
      <c r="AQ275" s="0" t="n">
        <f aca="false">IFERROR(IF(AZ275&lt;($AM$11-$AL$11)/($AN$11-$AL$11),$AL$11+SQRT(AZ275*($AN$11-$AL$11)*($AM$11-$AL$11)),$AN$11-SQRT((1-AZ275)*($AN$11-$AL$11)*($AN$11-$AM$11))),$AM$11)</f>
        <v>0.663678590514298</v>
      </c>
      <c r="AR275" s="0" t="n">
        <f aca="false">SUMPRODUCT((B24:B31&lt;=$B$6)*(C24:C31*AM275+D24:D31*AO275*$B$8*AQ275)/(1+AL275/100)^B24:B31)+C32*AM275*AP275/(1+AL275/100)^$B$6</f>
        <v>14393909.151656</v>
      </c>
      <c r="AS275" s="0" t="n">
        <f aca="false">SUMPRODUCT((K24:K26&lt;=$B$6)*(L24:L26*AN275+M24:M26*AO275*$B$8*AQ275)/(1+AL275/100)^K24:K26)+L27*AN275*AP275/(1+AL275/100)^$B$6</f>
        <v>13833806.9077329</v>
      </c>
      <c r="AT275" s="0" t="n">
        <f aca="false">AS275-AR275</f>
        <v>-560102.243923072</v>
      </c>
      <c r="AU275" s="0" t="n">
        <f aca="true">RAND()</f>
        <v>0.339249135248745</v>
      </c>
      <c r="AV275" s="0" t="n">
        <f aca="true">RAND()</f>
        <v>0.680345962188205</v>
      </c>
      <c r="AW275" s="0" t="n">
        <f aca="true">RAND()</f>
        <v>0.177927938083397</v>
      </c>
      <c r="AX275" s="0" t="n">
        <f aca="true">RAND()</f>
        <v>0.416853561543109</v>
      </c>
      <c r="AY275" s="0" t="n">
        <f aca="true">RAND()</f>
        <v>0.205348047359192</v>
      </c>
      <c r="AZ275" s="0" t="n">
        <f aca="true">RAND()</f>
        <v>0.538317998047145</v>
      </c>
    </row>
    <row r="276" customFormat="false" ht="15" hidden="false" customHeight="false" outlineLevel="0" collapsed="false">
      <c r="AK276" s="0" t="n">
        <v>263</v>
      </c>
      <c r="AL276" s="0" t="n">
        <f aca="false">IFERROR(IF(AU276&lt;($AM$6-$AL$6)/($AN$6-$AL$6),$AL$6+SQRT(AU276*($AN$6-$AL$6)*($AM$6-$AL$6)),$AN$6-SQRT((1-AU276)*($AN$6-$AL$6)*($AN$6-$AM$6))),$AM$6)</f>
        <v>4.09637991546572</v>
      </c>
      <c r="AM276" s="0" t="n">
        <f aca="false">IFERROR(IF(AV276&lt;($AM$7-$AL$7)/($AN$7-$AL$7),$AL$7+SQRT(AV276*($AN$7-$AL$7)*($AM$7-$AL$7)),$AN$7-SQRT((1-AV276)*($AN$7-$AL$7)*($AN$7-$AM$7))),$AM$7)</f>
        <v>1.01188818368719</v>
      </c>
      <c r="AN276" s="0" t="n">
        <f aca="false">IFERROR(IF(AW276&lt;($AM$8-$AL$8)/($AN$8-$AL$8),$AL$8+SQRT(AW276*($AN$8-$AL$8)*($AM$8-$AL$8)),$AN$8-SQRT((1-AW276)*($AN$8-$AL$8)*($AN$8-$AM$8))),$AM$8)</f>
        <v>1.01200240638986</v>
      </c>
      <c r="AO276" s="0" t="n">
        <f aca="false">IFERROR(IF(AX276&lt;($AM$9-$AL$9)/($AN$9-$AL$9),$AL$9+SQRT(AX276*($AN$9-$AL$9)*($AM$9-$AL$9)),$AN$9-SQRT((1-AX276)*($AN$9-$AL$9)*($AN$9-$AM$9))),$AM$9)</f>
        <v>0.950143299126765</v>
      </c>
      <c r="AP276" s="0" t="n">
        <f aca="false">IFERROR(IF(AY276&lt;($AM$10-$AL$10)/($AN$10-$AL$10),$AL$10+SQRT(AY276*($AN$10-$AL$10)*($AM$10-$AL$10)),$AN$10-SQRT((1-AY276)*($AN$10-$AL$10)*($AN$10-$AM$10))),$AM$10)</f>
        <v>0.820758493136493</v>
      </c>
      <c r="AQ276" s="0" t="n">
        <f aca="false">IFERROR(IF(AZ276&lt;($AM$11-$AL$11)/($AN$11-$AL$11),$AL$11+SQRT(AZ276*($AN$11-$AL$11)*($AM$11-$AL$11)),$AN$11-SQRT((1-AZ276)*($AN$11-$AL$11)*($AN$11-$AM$11))),$AM$11)</f>
        <v>0.845146581948214</v>
      </c>
      <c r="AR276" s="0" t="n">
        <f aca="false">SUMPRODUCT((B24:B31&lt;=$B$6)*(C24:C31*AM276+D24:D31*AO276*$B$8*AQ276)/(1+AL276/100)^B24:B31)+C32*AM276*AP276/(1+AL276/100)^$B$6</f>
        <v>13273380.5375664</v>
      </c>
      <c r="AS276" s="0" t="n">
        <f aca="false">SUMPRODUCT((K24:K26&lt;=$B$6)*(L24:L26*AN276+M24:M26*AO276*$B$8*AQ276)/(1+AL276/100)^K24:K26)+L27*AN276*AP276/(1+AL276/100)^$B$6</f>
        <v>15121692.2820407</v>
      </c>
      <c r="AT276" s="0" t="n">
        <f aca="false">AS276-AR276</f>
        <v>1848311.74447424</v>
      </c>
      <c r="AU276" s="0" t="n">
        <f aca="true">RAND()</f>
        <v>0.578449520234456</v>
      </c>
      <c r="AV276" s="0" t="n">
        <f aca="true">RAND()</f>
        <v>0.496024559397446</v>
      </c>
      <c r="AW276" s="0" t="n">
        <f aca="true">RAND()</f>
        <v>0.496507959429195</v>
      </c>
      <c r="AX276" s="0" t="n">
        <f aca="true">RAND()</f>
        <v>0.270171986331637</v>
      </c>
      <c r="AY276" s="0" t="n">
        <f aca="true">RAND()</f>
        <v>0.411544043676774</v>
      </c>
      <c r="AZ276" s="0" t="n">
        <f aca="true">RAND()</f>
        <v>0.902124158847668</v>
      </c>
    </row>
    <row r="277" customFormat="false" ht="15" hidden="false" customHeight="false" outlineLevel="0" collapsed="false">
      <c r="AK277" s="0" t="n">
        <v>264</v>
      </c>
      <c r="AL277" s="0" t="n">
        <f aca="false">IFERROR(IF(AU277&lt;($AM$6-$AL$6)/($AN$6-$AL$6),$AL$6+SQRT(AU277*($AN$6-$AL$6)*($AM$6-$AL$6)),$AN$6-SQRT((1-AU277)*($AN$6-$AL$6)*($AN$6-$AM$6))),$AM$6)</f>
        <v>3.10569630886229</v>
      </c>
      <c r="AM277" s="0" t="n">
        <f aca="false">IFERROR(IF(AV277&lt;($AM$7-$AL$7)/($AN$7-$AL$7),$AL$7+SQRT(AV277*($AN$7-$AL$7)*($AM$7-$AL$7)),$AN$7-SQRT((1-AV277)*($AN$7-$AL$7)*($AN$7-$AM$7))),$AM$7)</f>
        <v>1.04797864661032</v>
      </c>
      <c r="AN277" s="0" t="n">
        <f aca="false">IFERROR(IF(AW277&lt;($AM$8-$AL$8)/($AN$8-$AL$8),$AL$8+SQRT(AW277*($AN$8-$AL$8)*($AM$8-$AL$8)),$AN$8-SQRT((1-AW277)*($AN$8-$AL$8)*($AN$8-$AM$8))),$AM$8)</f>
        <v>1.09903138249219</v>
      </c>
      <c r="AO277" s="0" t="n">
        <f aca="false">IFERROR(IF(AX277&lt;($AM$9-$AL$9)/($AN$9-$AL$9),$AL$9+SQRT(AX277*($AN$9-$AL$9)*($AM$9-$AL$9)),$AN$9-SQRT((1-AX277)*($AN$9-$AL$9)*($AN$9-$AM$9))),$AM$9)</f>
        <v>1.26790109774119</v>
      </c>
      <c r="AP277" s="0" t="n">
        <f aca="false">IFERROR(IF(AY277&lt;($AM$10-$AL$10)/($AN$10-$AL$10),$AL$10+SQRT(AY277*($AN$10-$AL$10)*($AM$10-$AL$10)),$AN$10-SQRT((1-AY277)*($AN$10-$AL$10)*($AN$10-$AM$10))),$AM$10)</f>
        <v>0.951361230670735</v>
      </c>
      <c r="AQ277" s="0" t="n">
        <f aca="false">IFERROR(IF(AZ277&lt;($AM$11-$AL$11)/($AN$11-$AL$11),$AL$11+SQRT(AZ277*($AN$11-$AL$11)*($AM$11-$AL$11)),$AN$11-SQRT((1-AZ277)*($AN$11-$AL$11)*($AN$11-$AM$11))),$AM$11)</f>
        <v>0.860918100155176</v>
      </c>
      <c r="AR277" s="0" t="n">
        <f aca="false">SUMPRODUCT((B24:B31&lt;=$B$6)*(C24:C31*AM277+D24:D31*AO277*$B$8*AQ277)/(1+AL277/100)^B24:B31)+C32*AM277*AP277/(1+AL277/100)^$B$6</f>
        <v>14455914.6838728</v>
      </c>
      <c r="AS277" s="0" t="n">
        <f aca="false">SUMPRODUCT((K24:K26&lt;=$B$6)*(L24:L26*AN277+M24:M26*AO277*$B$8*AQ277)/(1+AL277/100)^K24:K26)+L27*AN277*AP277/(1+AL277/100)^$B$6</f>
        <v>15989689.2700236</v>
      </c>
      <c r="AT277" s="0" t="n">
        <f aca="false">AS277-AR277</f>
        <v>1533774.58615081</v>
      </c>
      <c r="AU277" s="0" t="n">
        <f aca="true">RAND()</f>
        <v>0.24171993805956</v>
      </c>
      <c r="AV277" s="0" t="n">
        <f aca="true">RAND()</f>
        <v>0.637221091329786</v>
      </c>
      <c r="AW277" s="0" t="n">
        <f aca="true">RAND()</f>
        <v>0.797408680246934</v>
      </c>
      <c r="AX277" s="0" t="n">
        <f aca="true">RAND()</f>
        <v>0.642687464874296</v>
      </c>
      <c r="AY277" s="0" t="n">
        <f aca="true">RAND()</f>
        <v>0.814907842210402</v>
      </c>
      <c r="AZ277" s="0" t="n">
        <f aca="true">RAND()</f>
        <v>0.921045816879814</v>
      </c>
    </row>
    <row r="278" customFormat="false" ht="15" hidden="false" customHeight="false" outlineLevel="0" collapsed="false">
      <c r="AK278" s="0" t="n">
        <v>265</v>
      </c>
      <c r="AL278" s="0" t="n">
        <f aca="false">IFERROR(IF(AU278&lt;($AM$6-$AL$6)/($AN$6-$AL$6),$AL$6+SQRT(AU278*($AN$6-$AL$6)*($AM$6-$AL$6)),$AN$6-SQRT((1-AU278)*($AN$6-$AL$6)*($AN$6-$AM$6))),$AM$6)</f>
        <v>6.68663811146337</v>
      </c>
      <c r="AM278" s="0" t="n">
        <f aca="false">IFERROR(IF(AV278&lt;($AM$7-$AL$7)/($AN$7-$AL$7),$AL$7+SQRT(AV278*($AN$7-$AL$7)*($AM$7-$AL$7)),$AN$7-SQRT((1-AV278)*($AN$7-$AL$7)*($AN$7-$AM$7))),$AM$7)</f>
        <v>1.1477497600624</v>
      </c>
      <c r="AN278" s="0" t="n">
        <f aca="false">IFERROR(IF(AW278&lt;($AM$8-$AL$8)/($AN$8-$AL$8),$AL$8+SQRT(AW278*($AN$8-$AL$8)*($AM$8-$AL$8)),$AN$8-SQRT((1-AW278)*($AN$8-$AL$8)*($AN$8-$AM$8))),$AM$8)</f>
        <v>1.20552916764223</v>
      </c>
      <c r="AO278" s="0" t="n">
        <f aca="false">IFERROR(IF(AX278&lt;($AM$9-$AL$9)/($AN$9-$AL$9),$AL$9+SQRT(AX278*($AN$9-$AL$9)*($AM$9-$AL$9)),$AN$9-SQRT((1-AX278)*($AN$9-$AL$9)*($AN$9-$AM$9))),$AM$9)</f>
        <v>1.41170926739044</v>
      </c>
      <c r="AP278" s="0" t="n">
        <f aca="false">IFERROR(IF(AY278&lt;($AM$10-$AL$10)/($AN$10-$AL$10),$AL$10+SQRT(AY278*($AN$10-$AL$10)*($AM$10-$AL$10)),$AN$10-SQRT((1-AY278)*($AN$10-$AL$10)*($AN$10-$AM$10))),$AM$10)</f>
        <v>0.947719048310011</v>
      </c>
      <c r="AQ278" s="0" t="n">
        <f aca="false">IFERROR(IF(AZ278&lt;($AM$11-$AL$11)/($AN$11-$AL$11),$AL$11+SQRT(AZ278*($AN$11-$AL$11)*($AM$11-$AL$11)),$AN$11-SQRT((1-AZ278)*($AN$11-$AL$11)*($AN$11-$AM$11))),$AM$11)</f>
        <v>0.765737352170913</v>
      </c>
      <c r="AR278" s="0" t="n">
        <f aca="false">SUMPRODUCT((B24:B31&lt;=$B$6)*(C24:C31*AM278+D24:D31*AO278*$B$8*AQ278)/(1+AL278/100)^B24:B31)+C32*AM278*AP278/(1+AL278/100)^$B$6</f>
        <v>13652972.106326</v>
      </c>
      <c r="AS278" s="0" t="n">
        <f aca="false">SUMPRODUCT((K24:K26&lt;=$B$6)*(L24:L26*AN278+M24:M26*AO278*$B$8*AQ278)/(1+AL278/100)^K24:K26)+L27*AN278*AP278/(1+AL278/100)^$B$6</f>
        <v>18297960.9303876</v>
      </c>
      <c r="AT278" s="0" t="n">
        <f aca="false">AS278-AR278</f>
        <v>4644988.8240616</v>
      </c>
      <c r="AU278" s="0" t="n">
        <f aca="true">RAND()</f>
        <v>0.995090216340638</v>
      </c>
      <c r="AV278" s="0" t="n">
        <f aca="true">RAND()</f>
        <v>0.907065674957369</v>
      </c>
      <c r="AW278" s="0" t="n">
        <f aca="true">RAND()</f>
        <v>0.982420845061394</v>
      </c>
      <c r="AX278" s="0" t="n">
        <f aca="true">RAND()</f>
        <v>0.769276009283804</v>
      </c>
      <c r="AY278" s="0" t="n">
        <f aca="true">RAND()</f>
        <v>0.801809384878489</v>
      </c>
      <c r="AZ278" s="0" t="n">
        <f aca="true">RAND()</f>
        <v>0.77600412992696</v>
      </c>
    </row>
    <row r="279" customFormat="false" ht="15" hidden="false" customHeight="false" outlineLevel="0" collapsed="false">
      <c r="AK279" s="0" t="n">
        <v>266</v>
      </c>
      <c r="AL279" s="0" t="n">
        <f aca="false">IFERROR(IF(AU279&lt;($AM$6-$AL$6)/($AN$6-$AL$6),$AL$6+SQRT(AU279*($AN$6-$AL$6)*($AM$6-$AL$6)),$AN$6-SQRT((1-AU279)*($AN$6-$AL$6)*($AN$6-$AM$6))),$AM$6)</f>
        <v>2.73974170446443</v>
      </c>
      <c r="AM279" s="0" t="n">
        <f aca="false">IFERROR(IF(AV279&lt;($AM$7-$AL$7)/($AN$7-$AL$7),$AL$7+SQRT(AV279*($AN$7-$AL$7)*($AM$7-$AL$7)),$AN$7-SQRT((1-AV279)*($AN$7-$AL$7)*($AN$7-$AM$7))),$AM$7)</f>
        <v>1.03407393771667</v>
      </c>
      <c r="AN279" s="0" t="n">
        <f aca="false">IFERROR(IF(AW279&lt;($AM$8-$AL$8)/($AN$8-$AL$8),$AL$8+SQRT(AW279*($AN$8-$AL$8)*($AM$8-$AL$8)),$AN$8-SQRT((1-AW279)*($AN$8-$AL$8)*($AN$8-$AM$8))),$AM$8)</f>
        <v>1.17364141564677</v>
      </c>
      <c r="AO279" s="0" t="n">
        <f aca="false">IFERROR(IF(AX279&lt;($AM$9-$AL$9)/($AN$9-$AL$9),$AL$9+SQRT(AX279*($AN$9-$AL$9)*($AM$9-$AL$9)),$AN$9-SQRT((1-AX279)*($AN$9-$AL$9)*($AN$9-$AM$9))),$AM$9)</f>
        <v>0.96247199212394</v>
      </c>
      <c r="AP279" s="0" t="n">
        <f aca="false">IFERROR(IF(AY279&lt;($AM$10-$AL$10)/($AN$10-$AL$10),$AL$10+SQRT(AY279*($AN$10-$AL$10)*($AM$10-$AL$10)),$AN$10-SQRT((1-AY279)*($AN$10-$AL$10)*($AN$10-$AM$10))),$AM$10)</f>
        <v>0.797510017056931</v>
      </c>
      <c r="AQ279" s="0" t="n">
        <f aca="false">IFERROR(IF(AZ279&lt;($AM$11-$AL$11)/($AN$11-$AL$11),$AL$11+SQRT(AZ279*($AN$11-$AL$11)*($AM$11-$AL$11)),$AN$11-SQRT((1-AZ279)*($AN$11-$AL$11)*($AN$11-$AM$11))),$AM$11)</f>
        <v>0.869853732528428</v>
      </c>
      <c r="AR279" s="0" t="n">
        <f aca="false">SUMPRODUCT((B24:B31&lt;=$B$6)*(C24:C31*AM279+D24:D31*AO279*$B$8*AQ279)/(1+AL279/100)^B24:B31)+C32*AM279*AP279/(1+AL279/100)^$B$6</f>
        <v>14524068.3768312</v>
      </c>
      <c r="AS279" s="0" t="n">
        <f aca="false">SUMPRODUCT((K24:K26&lt;=$B$6)*(L24:L26*AN279+M24:M26*AO279*$B$8*AQ279)/(1+AL279/100)^K24:K26)+L27*AN279*AP279/(1+AL279/100)^$B$6</f>
        <v>17225855.8378846</v>
      </c>
      <c r="AT279" s="0" t="n">
        <f aca="false">AS279-AR279</f>
        <v>2701787.46105337</v>
      </c>
      <c r="AU279" s="0" t="n">
        <f aca="true">RAND()</f>
        <v>0.109443557864788</v>
      </c>
      <c r="AV279" s="0" t="n">
        <f aca="true">RAND()</f>
        <v>0.585563872238374</v>
      </c>
      <c r="AW279" s="0" t="n">
        <f aca="true">RAND()</f>
        <v>0.948172147516179</v>
      </c>
      <c r="AX279" s="0" t="n">
        <f aca="true">RAND()</f>
        <v>0.285173791332114</v>
      </c>
      <c r="AY279" s="0" t="n">
        <f aca="true">RAND()</f>
        <v>0.354048840996862</v>
      </c>
      <c r="AZ279" s="0" t="n">
        <f aca="true">RAND()</f>
        <v>0.930865098217217</v>
      </c>
    </row>
    <row r="280" customFormat="false" ht="15" hidden="false" customHeight="false" outlineLevel="0" collapsed="false">
      <c r="AK280" s="0" t="n">
        <v>267</v>
      </c>
      <c r="AL280" s="0" t="n">
        <f aca="false">IFERROR(IF(AU280&lt;($AM$6-$AL$6)/($AN$6-$AL$6),$AL$6+SQRT(AU280*($AN$6-$AL$6)*($AM$6-$AL$6)),$AN$6-SQRT((1-AU280)*($AN$6-$AL$6)*($AN$6-$AM$6))),$AM$6)</f>
        <v>5.67003200316333</v>
      </c>
      <c r="AM280" s="0" t="n">
        <f aca="false">IFERROR(IF(AV280&lt;($AM$7-$AL$7)/($AN$7-$AL$7),$AL$7+SQRT(AV280*($AN$7-$AL$7)*($AM$7-$AL$7)),$AN$7-SQRT((1-AV280)*($AN$7-$AL$7)*($AN$7-$AM$7))),$AM$7)</f>
        <v>1.20866488520067</v>
      </c>
      <c r="AN280" s="0" t="n">
        <f aca="false">IFERROR(IF(AW280&lt;($AM$8-$AL$8)/($AN$8-$AL$8),$AL$8+SQRT(AW280*($AN$8-$AL$8)*($AM$8-$AL$8)),$AN$8-SQRT((1-AW280)*($AN$8-$AL$8)*($AN$8-$AM$8))),$AM$8)</f>
        <v>1.0048911218378</v>
      </c>
      <c r="AO280" s="0" t="n">
        <f aca="false">IFERROR(IF(AX280&lt;($AM$9-$AL$9)/($AN$9-$AL$9),$AL$9+SQRT(AX280*($AN$9-$AL$9)*($AM$9-$AL$9)),$AN$9-SQRT((1-AX280)*($AN$9-$AL$9)*($AN$9-$AM$9))),$AM$9)</f>
        <v>1.84818691247332</v>
      </c>
      <c r="AP280" s="0" t="n">
        <f aca="false">IFERROR(IF(AY280&lt;($AM$10-$AL$10)/($AN$10-$AL$10),$AL$10+SQRT(AY280*($AN$10-$AL$10)*($AM$10-$AL$10)),$AN$10-SQRT((1-AY280)*($AN$10-$AL$10)*($AN$10-$AM$10))),$AM$10)</f>
        <v>0.81225025372058</v>
      </c>
      <c r="AQ280" s="0" t="n">
        <f aca="false">IFERROR(IF(AZ280&lt;($AM$11-$AL$11)/($AN$11-$AL$11),$AL$11+SQRT(AZ280*($AN$11-$AL$11)*($AM$11-$AL$11)),$AN$11-SQRT((1-AZ280)*($AN$11-$AL$11)*($AN$11-$AM$11))),$AM$11)</f>
        <v>0.763737234287008</v>
      </c>
      <c r="AR280" s="0" t="n">
        <f aca="false">SUMPRODUCT((B24:B31&lt;=$B$6)*(C24:C31*AM280+D24:D31*AO280*$B$8*AQ280)/(1+AL280/100)^B24:B31)+C32*AM280*AP280/(1+AL280/100)^$B$6</f>
        <v>14932871.4711531</v>
      </c>
      <c r="AS280" s="0" t="n">
        <f aca="false">SUMPRODUCT((K24:K26&lt;=$B$6)*(L24:L26*AN280+M24:M26*AO280*$B$8*AQ280)/(1+AL280/100)^K24:K26)+L27*AN280*AP280/(1+AL280/100)^$B$6</f>
        <v>15259247.7261577</v>
      </c>
      <c r="AT280" s="0" t="n">
        <f aca="false">AS280-AR280</f>
        <v>326376.255004609</v>
      </c>
      <c r="AU280" s="0" t="n">
        <f aca="true">RAND()</f>
        <v>0.911559256369513</v>
      </c>
      <c r="AV280" s="0" t="n">
        <f aca="true">RAND()</f>
        <v>0.984812518084674</v>
      </c>
      <c r="AW280" s="0" t="n">
        <f aca="true">RAND()</f>
        <v>0.465970114187287</v>
      </c>
      <c r="AX280" s="0" t="n">
        <f aca="true">RAND()</f>
        <v>0.984635190970412</v>
      </c>
      <c r="AY280" s="0" t="n">
        <f aca="true">RAND()</f>
        <v>0.390000883794266</v>
      </c>
      <c r="AZ280" s="0" t="n">
        <f aca="true">RAND()</f>
        <v>0.772162879745502</v>
      </c>
    </row>
    <row r="281" customFormat="false" ht="15" hidden="false" customHeight="false" outlineLevel="0" collapsed="false">
      <c r="AK281" s="0" t="n">
        <v>268</v>
      </c>
      <c r="AL281" s="0" t="n">
        <f aca="false">IFERROR(IF(AU281&lt;($AM$6-$AL$6)/($AN$6-$AL$6),$AL$6+SQRT(AU281*($AN$6-$AL$6)*($AM$6-$AL$6)),$AN$6-SQRT((1-AU281)*($AN$6-$AL$6)*($AN$6-$AM$6))),$AM$6)</f>
        <v>2.63746539087901</v>
      </c>
      <c r="AM281" s="0" t="n">
        <f aca="false">IFERROR(IF(AV281&lt;($AM$7-$AL$7)/($AN$7-$AL$7),$AL$7+SQRT(AV281*($AN$7-$AL$7)*($AM$7-$AL$7)),$AN$7-SQRT((1-AV281)*($AN$7-$AL$7)*($AN$7-$AM$7))),$AM$7)</f>
        <v>1.19072310757968</v>
      </c>
      <c r="AN281" s="0" t="n">
        <f aca="false">IFERROR(IF(AW281&lt;($AM$8-$AL$8)/($AN$8-$AL$8),$AL$8+SQRT(AW281*($AN$8-$AL$8)*($AM$8-$AL$8)),$AN$8-SQRT((1-AW281)*($AN$8-$AL$8)*($AN$8-$AM$8))),$AM$8)</f>
        <v>1.03545185475142</v>
      </c>
      <c r="AO281" s="0" t="n">
        <f aca="false">IFERROR(IF(AX281&lt;($AM$9-$AL$9)/($AN$9-$AL$9),$AL$9+SQRT(AX281*($AN$9-$AL$9)*($AM$9-$AL$9)),$AN$9-SQRT((1-AX281)*($AN$9-$AL$9)*($AN$9-$AM$9))),$AM$9)</f>
        <v>1.29110413311532</v>
      </c>
      <c r="AP281" s="0" t="n">
        <f aca="false">IFERROR(IF(AY281&lt;($AM$10-$AL$10)/($AN$10-$AL$10),$AL$10+SQRT(AY281*($AN$10-$AL$10)*($AM$10-$AL$10)),$AN$10-SQRT((1-AY281)*($AN$10-$AL$10)*($AN$10-$AM$10))),$AM$10)</f>
        <v>0.860111080189076</v>
      </c>
      <c r="AQ281" s="0" t="n">
        <f aca="false">IFERROR(IF(AZ281&lt;($AM$11-$AL$11)/($AN$11-$AL$11),$AL$11+SQRT(AZ281*($AN$11-$AL$11)*($AM$11-$AL$11)),$AN$11-SQRT((1-AZ281)*($AN$11-$AL$11)*($AN$11-$AM$11))),$AM$11)</f>
        <v>0.604941399720952</v>
      </c>
      <c r="AR281" s="0" t="n">
        <f aca="false">SUMPRODUCT((B24:B31&lt;=$B$6)*(C24:C31*AM281+D24:D31*AO281*$B$8*AQ281)/(1+AL281/100)^B24:B31)+C32*AM281*AP281/(1+AL281/100)^$B$6</f>
        <v>16766023.4578927</v>
      </c>
      <c r="AS281" s="0" t="n">
        <f aca="false">SUMPRODUCT((K24:K26&lt;=$B$6)*(L24:L26*AN281+M24:M26*AO281*$B$8*AQ281)/(1+AL281/100)^K24:K26)+L27*AN281*AP281/(1+AL281/100)^$B$6</f>
        <v>15057653.8096221</v>
      </c>
      <c r="AT281" s="0" t="n">
        <f aca="false">AS281-AR281</f>
        <v>-1708369.64827054</v>
      </c>
      <c r="AU281" s="0" t="n">
        <f aca="true">RAND()</f>
        <v>0.0812724249137054</v>
      </c>
      <c r="AV281" s="0" t="n">
        <f aca="true">RAND()</f>
        <v>0.968766666888796</v>
      </c>
      <c r="AW281" s="0" t="n">
        <f aca="true">RAND()</f>
        <v>0.590836385514608</v>
      </c>
      <c r="AX281" s="0" t="n">
        <f aca="true">RAND()</f>
        <v>0.66497776660921</v>
      </c>
      <c r="AY281" s="0" t="n">
        <f aca="true">RAND()</f>
        <v>0.518719960299772</v>
      </c>
      <c r="AZ281" s="0" t="n">
        <f aca="true">RAND()</f>
        <v>0.379547988831728</v>
      </c>
    </row>
    <row r="282" customFormat="false" ht="15" hidden="false" customHeight="false" outlineLevel="0" collapsed="false">
      <c r="AK282" s="0" t="n">
        <v>269</v>
      </c>
      <c r="AL282" s="0" t="n">
        <f aca="false">IFERROR(IF(AU282&lt;($AM$6-$AL$6)/($AN$6-$AL$6),$AL$6+SQRT(AU282*($AN$6-$AL$6)*($AM$6-$AL$6)),$AN$6-SQRT((1-AU282)*($AN$6-$AL$6)*($AN$6-$AM$6))),$AM$6)</f>
        <v>3.56018350792054</v>
      </c>
      <c r="AM282" s="0" t="n">
        <f aca="false">IFERROR(IF(AV282&lt;($AM$7-$AL$7)/($AN$7-$AL$7),$AL$7+SQRT(AV282*($AN$7-$AL$7)*($AM$7-$AL$7)),$AN$7-SQRT((1-AV282)*($AN$7-$AL$7)*($AN$7-$AM$7))),$AM$7)</f>
        <v>0.888706010560153</v>
      </c>
      <c r="AN282" s="0" t="n">
        <f aca="false">IFERROR(IF(AW282&lt;($AM$8-$AL$8)/($AN$8-$AL$8),$AL$8+SQRT(AW282*($AN$8-$AL$8)*($AM$8-$AL$8)),$AN$8-SQRT((1-AW282)*($AN$8-$AL$8)*($AN$8-$AM$8))),$AM$8)</f>
        <v>1.09981606981229</v>
      </c>
      <c r="AO282" s="0" t="n">
        <f aca="false">IFERROR(IF(AX282&lt;($AM$9-$AL$9)/($AN$9-$AL$9),$AL$9+SQRT(AX282*($AN$9-$AL$9)*($AM$9-$AL$9)),$AN$9-SQRT((1-AX282)*($AN$9-$AL$9)*($AN$9-$AM$9))),$AM$9)</f>
        <v>0.679157986286075</v>
      </c>
      <c r="AP282" s="0" t="n">
        <f aca="false">IFERROR(IF(AY282&lt;($AM$10-$AL$10)/($AN$10-$AL$10),$AL$10+SQRT(AY282*($AN$10-$AL$10)*($AM$10-$AL$10)),$AN$10-SQRT((1-AY282)*($AN$10-$AL$10)*($AN$10-$AM$10))),$AM$10)</f>
        <v>0.857864627610458</v>
      </c>
      <c r="AQ282" s="0" t="n">
        <f aca="false">IFERROR(IF(AZ282&lt;($AM$11-$AL$11)/($AN$11-$AL$11),$AL$11+SQRT(AZ282*($AN$11-$AL$11)*($AM$11-$AL$11)),$AN$11-SQRT((1-AZ282)*($AN$11-$AL$11)*($AN$11-$AM$11))),$AM$11)</f>
        <v>0.432517447603904</v>
      </c>
      <c r="AR282" s="0" t="n">
        <f aca="false">SUMPRODUCT((B24:B31&lt;=$B$6)*(C24:C31*AM282+D24:D31*AO282*$B$8*AQ282)/(1+AL282/100)^B24:B31)+C32*AM282*AP282/(1+AL282/100)^$B$6</f>
        <v>11874749.6849753</v>
      </c>
      <c r="AS282" s="0" t="n">
        <f aca="false">SUMPRODUCT((K24:K26&lt;=$B$6)*(L24:L26*AN282+M24:M26*AO282*$B$8*AQ282)/(1+AL282/100)^K24:K26)+L27*AN282*AP282/(1+AL282/100)^$B$6</f>
        <v>16232097.3131771</v>
      </c>
      <c r="AT282" s="0" t="n">
        <f aca="false">AS282-AR282</f>
        <v>4357347.6282018</v>
      </c>
      <c r="AU282" s="0" t="n">
        <f aca="true">RAND()</f>
        <v>0.408383125040907</v>
      </c>
      <c r="AV282" s="0" t="n">
        <f aca="true">RAND()</f>
        <v>0.0874306256610883</v>
      </c>
      <c r="AW282" s="0" t="n">
        <f aca="true">RAND()</f>
        <v>0.79950921878553</v>
      </c>
      <c r="AX282" s="0" t="n">
        <f aca="true">RAND()</f>
        <v>0.0427967787334421</v>
      </c>
      <c r="AY282" s="0" t="n">
        <f aca="true">RAND()</f>
        <v>0.512268366779087</v>
      </c>
      <c r="AZ282" s="0" t="n">
        <f aca="true">RAND()</f>
        <v>0.0716770364059323</v>
      </c>
    </row>
    <row r="283" customFormat="false" ht="15" hidden="false" customHeight="false" outlineLevel="0" collapsed="false">
      <c r="AK283" s="0" t="n">
        <v>270</v>
      </c>
      <c r="AL283" s="0" t="n">
        <f aca="false">IFERROR(IF(AU283&lt;($AM$6-$AL$6)/($AN$6-$AL$6),$AL$6+SQRT(AU283*($AN$6-$AL$6)*($AM$6-$AL$6)),$AN$6-SQRT((1-AU283)*($AN$6-$AL$6)*($AN$6-$AM$6))),$AM$6)</f>
        <v>3.72951620754368</v>
      </c>
      <c r="AM283" s="0" t="n">
        <f aca="false">IFERROR(IF(AV283&lt;($AM$7-$AL$7)/($AN$7-$AL$7),$AL$7+SQRT(AV283*($AN$7-$AL$7)*($AM$7-$AL$7)),$AN$7-SQRT((1-AV283)*($AN$7-$AL$7)*($AN$7-$AM$7))),$AM$7)</f>
        <v>0.965337650305122</v>
      </c>
      <c r="AN283" s="0" t="n">
        <f aca="false">IFERROR(IF(AW283&lt;($AM$8-$AL$8)/($AN$8-$AL$8),$AL$8+SQRT(AW283*($AN$8-$AL$8)*($AM$8-$AL$8)),$AN$8-SQRT((1-AW283)*($AN$8-$AL$8)*($AN$8-$AM$8))),$AM$8)</f>
        <v>1.14307808803251</v>
      </c>
      <c r="AO283" s="0" t="n">
        <f aca="false">IFERROR(IF(AX283&lt;($AM$9-$AL$9)/($AN$9-$AL$9),$AL$9+SQRT(AX283*($AN$9-$AL$9)*($AM$9-$AL$9)),$AN$9-SQRT((1-AX283)*($AN$9-$AL$9)*($AN$9-$AM$9))),$AM$9)</f>
        <v>0.631034076118618</v>
      </c>
      <c r="AP283" s="0" t="n">
        <f aca="false">IFERROR(IF(AY283&lt;($AM$10-$AL$10)/($AN$10-$AL$10),$AL$10+SQRT(AY283*($AN$10-$AL$10)*($AM$10-$AL$10)),$AN$10-SQRT((1-AY283)*($AN$10-$AL$10)*($AN$10-$AM$10))),$AM$10)</f>
        <v>0.612762168777797</v>
      </c>
      <c r="AQ283" s="0" t="n">
        <f aca="false">IFERROR(IF(AZ283&lt;($AM$11-$AL$11)/($AN$11-$AL$11),$AL$11+SQRT(AZ283*($AN$11-$AL$11)*($AM$11-$AL$11)),$AN$11-SQRT((1-AZ283)*($AN$11-$AL$11)*($AN$11-$AM$11))),$AM$11)</f>
        <v>0.937076527859735</v>
      </c>
      <c r="AR283" s="0" t="n">
        <f aca="false">SUMPRODUCT((B24:B31&lt;=$B$6)*(C24:C31*AM283+D24:D31*AO283*$B$8*AQ283)/(1+AL283/100)^B24:B31)+C32*AM283*AP283/(1+AL283/100)^$B$6</f>
        <v>12876763.3994224</v>
      </c>
      <c r="AS283" s="0" t="n">
        <f aca="false">SUMPRODUCT((K24:K26&lt;=$B$6)*(L24:L26*AN283+M24:M26*AO283*$B$8*AQ283)/(1+AL283/100)^K24:K26)+L27*AN283*AP283/(1+AL283/100)^$B$6</f>
        <v>17290677.6522071</v>
      </c>
      <c r="AT283" s="0" t="n">
        <f aca="false">AS283-AR283</f>
        <v>4413914.25278472</v>
      </c>
      <c r="AU283" s="0" t="n">
        <f aca="true">RAND()</f>
        <v>0.465196788164028</v>
      </c>
      <c r="AV283" s="0" t="n">
        <f aca="true">RAND()</f>
        <v>0.303739317871321</v>
      </c>
      <c r="AW283" s="0" t="n">
        <f aca="true">RAND()</f>
        <v>0.898379597699696</v>
      </c>
      <c r="AX283" s="0" t="n">
        <f aca="true">RAND()</f>
        <v>0.0228932388056797</v>
      </c>
      <c r="AY283" s="0" t="n">
        <f aca="true">RAND()</f>
        <v>0.0508612268298897</v>
      </c>
      <c r="AZ283" s="0" t="n">
        <f aca="true">RAND()</f>
        <v>0.983839333280871</v>
      </c>
    </row>
    <row r="284" customFormat="false" ht="15" hidden="false" customHeight="false" outlineLevel="0" collapsed="false">
      <c r="AK284" s="0" t="n">
        <v>271</v>
      </c>
      <c r="AL284" s="0" t="n">
        <f aca="false">IFERROR(IF(AU284&lt;($AM$6-$AL$6)/($AN$6-$AL$6),$AL$6+SQRT(AU284*($AN$6-$AL$6)*($AM$6-$AL$6)),$AN$6-SQRT((1-AU284)*($AN$6-$AL$6)*($AN$6-$AM$6))),$AM$6)</f>
        <v>2.57618996836316</v>
      </c>
      <c r="AM284" s="0" t="n">
        <f aca="false">IFERROR(IF(AV284&lt;($AM$7-$AL$7)/($AN$7-$AL$7),$AL$7+SQRT(AV284*($AN$7-$AL$7)*($AM$7-$AL$7)),$AN$7-SQRT((1-AV284)*($AN$7-$AL$7)*($AN$7-$AM$7))),$AM$7)</f>
        <v>0.900694401008286</v>
      </c>
      <c r="AN284" s="0" t="n">
        <f aca="false">IFERROR(IF(AW284&lt;($AM$8-$AL$8)/($AN$8-$AL$8),$AL$8+SQRT(AW284*($AN$8-$AL$8)*($AM$8-$AL$8)),$AN$8-SQRT((1-AW284)*($AN$8-$AL$8)*($AN$8-$AM$8))),$AM$8)</f>
        <v>1.04952408081574</v>
      </c>
      <c r="AO284" s="0" t="n">
        <f aca="false">IFERROR(IF(AX284&lt;($AM$9-$AL$9)/($AN$9-$AL$9),$AL$9+SQRT(AX284*($AN$9-$AL$9)*($AM$9-$AL$9)),$AN$9-SQRT((1-AX284)*($AN$9-$AL$9)*($AN$9-$AM$9))),$AM$9)</f>
        <v>1.62956413647602</v>
      </c>
      <c r="AP284" s="0" t="n">
        <f aca="false">IFERROR(IF(AY284&lt;($AM$10-$AL$10)/($AN$10-$AL$10),$AL$10+SQRT(AY284*($AN$10-$AL$10)*($AM$10-$AL$10)),$AN$10-SQRT((1-AY284)*($AN$10-$AL$10)*($AN$10-$AM$10))),$AM$10)</f>
        <v>0.607403084591117</v>
      </c>
      <c r="AQ284" s="0" t="n">
        <f aca="false">IFERROR(IF(AZ284&lt;($AM$11-$AL$11)/($AN$11-$AL$11),$AL$11+SQRT(AZ284*($AN$11-$AL$11)*($AM$11-$AL$11)),$AN$11-SQRT((1-AZ284)*($AN$11-$AL$11)*($AN$11-$AM$11))),$AM$11)</f>
        <v>0.64817211131441</v>
      </c>
      <c r="AR284" s="0" t="n">
        <f aca="false">SUMPRODUCT((B24:B31&lt;=$B$6)*(C24:C31*AM284+D24:D31*AO284*$B$8*AQ284)/(1+AL284/100)^B24:B31)+C32*AM284*AP284/(1+AL284/100)^$B$6</f>
        <v>12869219.3032409</v>
      </c>
      <c r="AS284" s="0" t="n">
        <f aca="false">SUMPRODUCT((K24:K26&lt;=$B$6)*(L24:L26*AN284+M24:M26*AO284*$B$8*AQ284)/(1+AL284/100)^K24:K26)+L27*AN284*AP284/(1+AL284/100)^$B$6</f>
        <v>15739365.2075269</v>
      </c>
      <c r="AT284" s="0" t="n">
        <f aca="false">AS284-AR284</f>
        <v>2870145.90428603</v>
      </c>
      <c r="AU284" s="0" t="n">
        <f aca="true">RAND()</f>
        <v>0.0663989759284689</v>
      </c>
      <c r="AV284" s="0" t="n">
        <f aca="true">RAND()</f>
        <v>0.112659582160194</v>
      </c>
      <c r="AW284" s="0" t="n">
        <f aca="true">RAND()</f>
        <v>0.64275027401979</v>
      </c>
      <c r="AX284" s="0" t="n">
        <f aca="true">RAND()</f>
        <v>0.908518180676826</v>
      </c>
      <c r="AY284" s="0" t="n">
        <f aca="true">RAND()</f>
        <v>0.0461416903187468</v>
      </c>
      <c r="AZ284" s="0" t="n">
        <f aca="true">RAND()</f>
        <v>0.494791098355648</v>
      </c>
    </row>
    <row r="285" customFormat="false" ht="15" hidden="false" customHeight="false" outlineLevel="0" collapsed="false">
      <c r="AK285" s="0" t="n">
        <v>272</v>
      </c>
      <c r="AL285" s="0" t="n">
        <f aca="false">IFERROR(IF(AU285&lt;($AM$6-$AL$6)/($AN$6-$AL$6),$AL$6+SQRT(AU285*($AN$6-$AL$6)*($AM$6-$AL$6)),$AN$6-SQRT((1-AU285)*($AN$6-$AL$6)*($AN$6-$AM$6))),$AM$6)</f>
        <v>5.79788598472555</v>
      </c>
      <c r="AM285" s="0" t="n">
        <f aca="false">IFERROR(IF(AV285&lt;($AM$7-$AL$7)/($AN$7-$AL$7),$AL$7+SQRT(AV285*($AN$7-$AL$7)*($AM$7-$AL$7)),$AN$7-SQRT((1-AV285)*($AN$7-$AL$7)*($AN$7-$AM$7))),$AM$7)</f>
        <v>0.992917871621318</v>
      </c>
      <c r="AN285" s="0" t="n">
        <f aca="false">IFERROR(IF(AW285&lt;($AM$8-$AL$8)/($AN$8-$AL$8),$AL$8+SQRT(AW285*($AN$8-$AL$8)*($AM$8-$AL$8)),$AN$8-SQRT((1-AW285)*($AN$8-$AL$8)*($AN$8-$AM$8))),$AM$8)</f>
        <v>0.995033752739341</v>
      </c>
      <c r="AO285" s="0" t="n">
        <f aca="false">IFERROR(IF(AX285&lt;($AM$9-$AL$9)/($AN$9-$AL$9),$AL$9+SQRT(AX285*($AN$9-$AL$9)*($AM$9-$AL$9)),$AN$9-SQRT((1-AX285)*($AN$9-$AL$9)*($AN$9-$AM$9))),$AM$9)</f>
        <v>0.559706279096406</v>
      </c>
      <c r="AP285" s="0" t="n">
        <f aca="false">IFERROR(IF(AY285&lt;($AM$10-$AL$10)/($AN$10-$AL$10),$AL$10+SQRT(AY285*($AN$10-$AL$10)*($AM$10-$AL$10)),$AN$10-SQRT((1-AY285)*($AN$10-$AL$10)*($AN$10-$AM$10))),$AM$10)</f>
        <v>0.950892634027508</v>
      </c>
      <c r="AQ285" s="0" t="n">
        <f aca="false">IFERROR(IF(AZ285&lt;($AM$11-$AL$11)/($AN$11-$AL$11),$AL$11+SQRT(AZ285*($AN$11-$AL$11)*($AM$11-$AL$11)),$AN$11-SQRT((1-AZ285)*($AN$11-$AL$11)*($AN$11-$AM$11))),$AM$11)</f>
        <v>0.447100761605841</v>
      </c>
      <c r="AR285" s="0" t="n">
        <f aca="false">SUMPRODUCT((B24:B31&lt;=$B$6)*(C24:C31*AM285+D24:D31*AO285*$B$8*AQ285)/(1+AL285/100)^B24:B31)+C32*AM285*AP285/(1+AL285/100)^$B$6</f>
        <v>12075156.8377366</v>
      </c>
      <c r="AS285" s="0" t="n">
        <f aca="false">SUMPRODUCT((K24:K26&lt;=$B$6)*(L24:L26*AN285+M24:M26*AO285*$B$8*AQ285)/(1+AL285/100)^K24:K26)+L27*AN285*AP285/(1+AL285/100)^$B$6</f>
        <v>14982849.8830794</v>
      </c>
      <c r="AT285" s="0" t="n">
        <f aca="false">AS285-AR285</f>
        <v>2907693.04534278</v>
      </c>
      <c r="AU285" s="0" t="n">
        <f aca="true">RAND()</f>
        <v>0.927746094714037</v>
      </c>
      <c r="AV285" s="0" t="n">
        <f aca="true">RAND()</f>
        <v>0.413525613232214</v>
      </c>
      <c r="AW285" s="0" t="n">
        <f aca="true">RAND()</f>
        <v>0.42264627452878</v>
      </c>
      <c r="AX285" s="0" t="n">
        <f aca="true">RAND()</f>
        <v>0.00475311968471729</v>
      </c>
      <c r="AY285" s="0" t="n">
        <f aca="true">RAND()</f>
        <v>0.813216669681058</v>
      </c>
      <c r="AZ285" s="0" t="n">
        <f aca="true">RAND()</f>
        <v>0.0883209553674227</v>
      </c>
    </row>
    <row r="286" customFormat="false" ht="15" hidden="false" customHeight="false" outlineLevel="0" collapsed="false">
      <c r="AK286" s="0" t="n">
        <v>273</v>
      </c>
      <c r="AL286" s="0" t="n">
        <f aca="false">IFERROR(IF(AU286&lt;($AM$6-$AL$6)/($AN$6-$AL$6),$AL$6+SQRT(AU286*($AN$6-$AL$6)*($AM$6-$AL$6)),$AN$6-SQRT((1-AU286)*($AN$6-$AL$6)*($AN$6-$AM$6))),$AM$6)</f>
        <v>4.37054631028261</v>
      </c>
      <c r="AM286" s="0" t="n">
        <f aca="false">IFERROR(IF(AV286&lt;($AM$7-$AL$7)/($AN$7-$AL$7),$AL$7+SQRT(AV286*($AN$7-$AL$7)*($AM$7-$AL$7)),$AN$7-SQRT((1-AV286)*($AN$7-$AL$7)*($AN$7-$AM$7))),$AM$7)</f>
        <v>0.965237167544287</v>
      </c>
      <c r="AN286" s="0" t="n">
        <f aca="false">IFERROR(IF(AW286&lt;($AM$8-$AL$8)/($AN$8-$AL$8),$AL$8+SQRT(AW286*($AN$8-$AL$8)*($AM$8-$AL$8)),$AN$8-SQRT((1-AW286)*($AN$8-$AL$8)*($AN$8-$AM$8))),$AM$8)</f>
        <v>0.856024156447978</v>
      </c>
      <c r="AO286" s="0" t="n">
        <f aca="false">IFERROR(IF(AX286&lt;($AM$9-$AL$9)/($AN$9-$AL$9),$AL$9+SQRT(AX286*($AN$9-$AL$9)*($AM$9-$AL$9)),$AN$9-SQRT((1-AX286)*($AN$9-$AL$9)*($AN$9-$AM$9))),$AM$9)</f>
        <v>1.08969725033363</v>
      </c>
      <c r="AP286" s="0" t="n">
        <f aca="false">IFERROR(IF(AY286&lt;($AM$10-$AL$10)/($AN$10-$AL$10),$AL$10+SQRT(AY286*($AN$10-$AL$10)*($AM$10-$AL$10)),$AN$10-SQRT((1-AY286)*($AN$10-$AL$10)*($AN$10-$AM$10))),$AM$10)</f>
        <v>0.860646717123346</v>
      </c>
      <c r="AQ286" s="0" t="n">
        <f aca="false">IFERROR(IF(AZ286&lt;($AM$11-$AL$11)/($AN$11-$AL$11),$AL$11+SQRT(AZ286*($AN$11-$AL$11)*($AM$11-$AL$11)),$AN$11-SQRT((1-AZ286)*($AN$11-$AL$11)*($AN$11-$AM$11))),$AM$11)</f>
        <v>0.663145866293356</v>
      </c>
      <c r="AR286" s="0" t="n">
        <f aca="false">SUMPRODUCT((B24:B31&lt;=$B$6)*(C24:C31*AM286+D24:D31*AO286*$B$8*AQ286)/(1+AL286/100)^B24:B31)+C32*AM286*AP286/(1+AL286/100)^$B$6</f>
        <v>12496041.8857656</v>
      </c>
      <c r="AS286" s="0" t="n">
        <f aca="false">SUMPRODUCT((K24:K26&lt;=$B$6)*(L24:L26*AN286+M24:M26*AO286*$B$8*AQ286)/(1+AL286/100)^K24:K26)+L27*AN286*AP286/(1+AL286/100)^$B$6</f>
        <v>12795779.9637352</v>
      </c>
      <c r="AT286" s="0" t="n">
        <f aca="false">AS286-AR286</f>
        <v>299738.077969644</v>
      </c>
      <c r="AU286" s="0" t="n">
        <f aca="true">RAND()</f>
        <v>0.654298664681581</v>
      </c>
      <c r="AV286" s="0" t="n">
        <f aca="true">RAND()</f>
        <v>0.303370239311763</v>
      </c>
      <c r="AW286" s="0" t="n">
        <f aca="true">RAND()</f>
        <v>0.0348745122856388</v>
      </c>
      <c r="AX286" s="0" t="n">
        <f aca="true">RAND()</f>
        <v>0.447565935966567</v>
      </c>
      <c r="AY286" s="0" t="n">
        <f aca="true">RAND()</f>
        <v>0.520264218287386</v>
      </c>
      <c r="AZ286" s="0" t="n">
        <f aca="true">RAND()</f>
        <v>0.536854255529578</v>
      </c>
    </row>
    <row r="287" customFormat="false" ht="15" hidden="false" customHeight="false" outlineLevel="0" collapsed="false">
      <c r="AK287" s="0" t="n">
        <v>274</v>
      </c>
      <c r="AL287" s="0" t="n">
        <f aca="false">IFERROR(IF(AU287&lt;($AM$6-$AL$6)/($AN$6-$AL$6),$AL$6+SQRT(AU287*($AN$6-$AL$6)*($AM$6-$AL$6)),$AN$6-SQRT((1-AU287)*($AN$6-$AL$6)*($AN$6-$AM$6))),$AM$6)</f>
        <v>3.30611780552328</v>
      </c>
      <c r="AM287" s="0" t="n">
        <f aca="false">IFERROR(IF(AV287&lt;($AM$7-$AL$7)/($AN$7-$AL$7),$AL$7+SQRT(AV287*($AN$7-$AL$7)*($AM$7-$AL$7)),$AN$7-SQRT((1-AV287)*($AN$7-$AL$7)*($AN$7-$AM$7))),$AM$7)</f>
        <v>1.12910551521915</v>
      </c>
      <c r="AN287" s="0" t="n">
        <f aca="false">IFERROR(IF(AW287&lt;($AM$8-$AL$8)/($AN$8-$AL$8),$AL$8+SQRT(AW287*($AN$8-$AL$8)*($AM$8-$AL$8)),$AN$8-SQRT((1-AW287)*($AN$8-$AL$8)*($AN$8-$AM$8))),$AM$8)</f>
        <v>0.989650978412551</v>
      </c>
      <c r="AO287" s="0" t="n">
        <f aca="false">IFERROR(IF(AX287&lt;($AM$9-$AL$9)/($AN$9-$AL$9),$AL$9+SQRT(AX287*($AN$9-$AL$9)*($AM$9-$AL$9)),$AN$9-SQRT((1-AX287)*($AN$9-$AL$9)*($AN$9-$AM$9))),$AM$9)</f>
        <v>1.70395311450541</v>
      </c>
      <c r="AP287" s="0" t="n">
        <f aca="false">IFERROR(IF(AY287&lt;($AM$10-$AL$10)/($AN$10-$AL$10),$AL$10+SQRT(AY287*($AN$10-$AL$10)*($AM$10-$AL$10)),$AN$10-SQRT((1-AY287)*($AN$10-$AL$10)*($AN$10-$AM$10))),$AM$10)</f>
        <v>0.889685845356123</v>
      </c>
      <c r="AQ287" s="0" t="n">
        <f aca="false">IFERROR(IF(AZ287&lt;($AM$11-$AL$11)/($AN$11-$AL$11),$AL$11+SQRT(AZ287*($AN$11-$AL$11)*($AM$11-$AL$11)),$AN$11-SQRT((1-AZ287)*($AN$11-$AL$11)*($AN$11-$AM$11))),$AM$11)</f>
        <v>0.746586381299634</v>
      </c>
      <c r="AR287" s="0" t="n">
        <f aca="false">SUMPRODUCT((B24:B31&lt;=$B$6)*(C24:C31*AM287+D24:D31*AO287*$B$8*AQ287)/(1+AL287/100)^B24:B31)+C32*AM287*AP287/(1+AL287/100)^$B$6</f>
        <v>15444732.301902</v>
      </c>
      <c r="AS287" s="0" t="n">
        <f aca="false">SUMPRODUCT((K24:K26&lt;=$B$6)*(L24:L26*AN287+M24:M26*AO287*$B$8*AQ287)/(1+AL287/100)^K24:K26)+L27*AN287*AP287/(1+AL287/100)^$B$6</f>
        <v>14562320.7936657</v>
      </c>
      <c r="AT287" s="0" t="n">
        <f aca="false">AS287-AR287</f>
        <v>-882411.508236224</v>
      </c>
      <c r="AU287" s="0" t="n">
        <f aca="true">RAND()</f>
        <v>0.317761716666394</v>
      </c>
      <c r="AV287" s="0" t="n">
        <f aca="true">RAND()</f>
        <v>0.870084653773972</v>
      </c>
      <c r="AW287" s="0" t="n">
        <f aca="true">RAND()</f>
        <v>0.399638817920421</v>
      </c>
      <c r="AX287" s="0" t="n">
        <f aca="true">RAND()</f>
        <v>0.941570827725967</v>
      </c>
      <c r="AY287" s="0" t="n">
        <f aca="true">RAND()</f>
        <v>0.607420232283665</v>
      </c>
      <c r="AZ287" s="0" t="n">
        <f aca="true">RAND()</f>
        <v>0.737883827988512</v>
      </c>
    </row>
    <row r="288" customFormat="false" ht="15" hidden="false" customHeight="false" outlineLevel="0" collapsed="false">
      <c r="AK288" s="0" t="n">
        <v>275</v>
      </c>
      <c r="AL288" s="0" t="n">
        <f aca="false">IFERROR(IF(AU288&lt;($AM$6-$AL$6)/($AN$6-$AL$6),$AL$6+SQRT(AU288*($AN$6-$AL$6)*($AM$6-$AL$6)),$AN$6-SQRT((1-AU288)*($AN$6-$AL$6)*($AN$6-$AM$6))),$AM$6)</f>
        <v>6.48119335490778</v>
      </c>
      <c r="AM288" s="0" t="n">
        <f aca="false">IFERROR(IF(AV288&lt;($AM$7-$AL$7)/($AN$7-$AL$7),$AL$7+SQRT(AV288*($AN$7-$AL$7)*($AM$7-$AL$7)),$AN$7-SQRT((1-AV288)*($AN$7-$AL$7)*($AN$7-$AM$7))),$AM$7)</f>
        <v>0.981261840072555</v>
      </c>
      <c r="AN288" s="0" t="n">
        <f aca="false">IFERROR(IF(AW288&lt;($AM$8-$AL$8)/($AN$8-$AL$8),$AL$8+SQRT(AW288*($AN$8-$AL$8)*($AM$8-$AL$8)),$AN$8-SQRT((1-AW288)*($AN$8-$AL$8)*($AN$8-$AM$8))),$AM$8)</f>
        <v>0.990883284325769</v>
      </c>
      <c r="AO288" s="0" t="n">
        <f aca="false">IFERROR(IF(AX288&lt;($AM$9-$AL$9)/($AN$9-$AL$9),$AL$9+SQRT(AX288*($AN$9-$AL$9)*($AM$9-$AL$9)),$AN$9-SQRT((1-AX288)*($AN$9-$AL$9)*($AN$9-$AM$9))),$AM$9)</f>
        <v>0.885225397088015</v>
      </c>
      <c r="AP288" s="0" t="n">
        <f aca="false">IFERROR(IF(AY288&lt;($AM$10-$AL$10)/($AN$10-$AL$10),$AL$10+SQRT(AY288*($AN$10-$AL$10)*($AM$10-$AL$10)),$AN$10-SQRT((1-AY288)*($AN$10-$AL$10)*($AN$10-$AM$10))),$AM$10)</f>
        <v>0.747285417416733</v>
      </c>
      <c r="AQ288" s="0" t="n">
        <f aca="false">IFERROR(IF(AZ288&lt;($AM$11-$AL$11)/($AN$11-$AL$11),$AL$11+SQRT(AZ288*($AN$11-$AL$11)*($AM$11-$AL$11)),$AN$11-SQRT((1-AZ288)*($AN$11-$AL$11)*($AN$11-$AM$11))),$AM$11)</f>
        <v>0.720755177757979</v>
      </c>
      <c r="AR288" s="0" t="n">
        <f aca="false">SUMPRODUCT((B24:B31&lt;=$B$6)*(C24:C31*AM288+D24:D31*AO288*$B$8*AQ288)/(1+AL288/100)^B24:B31)+C32*AM288*AP288/(1+AL288/100)^$B$6</f>
        <v>11725832.5214733</v>
      </c>
      <c r="AS288" s="0" t="n">
        <f aca="false">SUMPRODUCT((K24:K26&lt;=$B$6)*(L24:L26*AN288+M24:M26*AO288*$B$8*AQ288)/(1+AL288/100)^K24:K26)+L27*AN288*AP288/(1+AL288/100)^$B$6</f>
        <v>15129389.0395148</v>
      </c>
      <c r="AT288" s="0" t="n">
        <f aca="false">AS288-AR288</f>
        <v>3403556.51804149</v>
      </c>
      <c r="AU288" s="0" t="n">
        <f aca="true">RAND()</f>
        <v>0.986541983250408</v>
      </c>
      <c r="AV288" s="0" t="n">
        <f aca="true">RAND()</f>
        <v>0.365065051849873</v>
      </c>
      <c r="AW288" s="0" t="n">
        <f aca="true">RAND()</f>
        <v>0.404849202611027</v>
      </c>
      <c r="AX288" s="0" t="n">
        <f aca="true">RAND()</f>
        <v>0.197864808748825</v>
      </c>
      <c r="AY288" s="0" t="n">
        <f aca="true">RAND()</f>
        <v>0.244600310667871</v>
      </c>
      <c r="AZ288" s="0" t="n">
        <f aca="true">RAND()</f>
        <v>0.681723792861315</v>
      </c>
    </row>
    <row r="289" customFormat="false" ht="15" hidden="false" customHeight="false" outlineLevel="0" collapsed="false">
      <c r="AK289" s="0" t="n">
        <v>276</v>
      </c>
      <c r="AL289" s="0" t="n">
        <f aca="false">IFERROR(IF(AU289&lt;($AM$6-$AL$6)/($AN$6-$AL$6),$AL$6+SQRT(AU289*($AN$6-$AL$6)*($AM$6-$AL$6)),$AN$6-SQRT((1-AU289)*($AN$6-$AL$6)*($AN$6-$AM$6))),$AM$6)</f>
        <v>3.48463180179851</v>
      </c>
      <c r="AM289" s="0" t="n">
        <f aca="false">IFERROR(IF(AV289&lt;($AM$7-$AL$7)/($AN$7-$AL$7),$AL$7+SQRT(AV289*($AN$7-$AL$7)*($AM$7-$AL$7)),$AN$7-SQRT((1-AV289)*($AN$7-$AL$7)*($AN$7-$AM$7))),$AM$7)</f>
        <v>0.887054417080244</v>
      </c>
      <c r="AN289" s="0" t="n">
        <f aca="false">IFERROR(IF(AW289&lt;($AM$8-$AL$8)/($AN$8-$AL$8),$AL$8+SQRT(AW289*($AN$8-$AL$8)*($AM$8-$AL$8)),$AN$8-SQRT((1-AW289)*($AN$8-$AL$8)*($AN$8-$AM$8))),$AM$8)</f>
        <v>1.08493663991999</v>
      </c>
      <c r="AO289" s="0" t="n">
        <f aca="false">IFERROR(IF(AX289&lt;($AM$9-$AL$9)/($AN$9-$AL$9),$AL$9+SQRT(AX289*($AN$9-$AL$9)*($AM$9-$AL$9)),$AN$9-SQRT((1-AX289)*($AN$9-$AL$9)*($AN$9-$AM$9))),$AM$9)</f>
        <v>1.07743616651453</v>
      </c>
      <c r="AP289" s="0" t="n">
        <f aca="false">IFERROR(IF(AY289&lt;($AM$10-$AL$10)/($AN$10-$AL$10),$AL$10+SQRT(AY289*($AN$10-$AL$10)*($AM$10-$AL$10)),$AN$10-SQRT((1-AY289)*($AN$10-$AL$10)*($AN$10-$AM$10))),$AM$10)</f>
        <v>0.848571143653674</v>
      </c>
      <c r="AQ289" s="0" t="n">
        <f aca="false">IFERROR(IF(AZ289&lt;($AM$11-$AL$11)/($AN$11-$AL$11),$AL$11+SQRT(AZ289*($AN$11-$AL$11)*($AM$11-$AL$11)),$AN$11-SQRT((1-AZ289)*($AN$11-$AL$11)*($AN$11-$AM$11))),$AM$11)</f>
        <v>0.651049278230251</v>
      </c>
      <c r="AR289" s="0" t="n">
        <f aca="false">SUMPRODUCT((B24:B31&lt;=$B$6)*(C24:C31*AM289+D24:D31*AO289*$B$8*AQ289)/(1+AL289/100)^B24:B31)+C32*AM289*AP289/(1+AL289/100)^$B$6</f>
        <v>11974368.6892152</v>
      </c>
      <c r="AS289" s="0" t="n">
        <f aca="false">SUMPRODUCT((K24:K26&lt;=$B$6)*(L24:L26*AN289+M24:M26*AO289*$B$8*AQ289)/(1+AL289/100)^K24:K26)+L27*AN289*AP289/(1+AL289/100)^$B$6</f>
        <v>16031763.2975839</v>
      </c>
      <c r="AT289" s="0" t="n">
        <f aca="false">AS289-AR289</f>
        <v>4057394.60836877</v>
      </c>
      <c r="AU289" s="0" t="n">
        <f aca="true">RAND()</f>
        <v>0.38210932155368</v>
      </c>
      <c r="AV289" s="0" t="n">
        <f aca="true">RAND()</f>
        <v>0.0842052392575673</v>
      </c>
      <c r="AW289" s="0" t="n">
        <f aca="true">RAND()</f>
        <v>0.757814108080864</v>
      </c>
      <c r="AX289" s="0" t="n">
        <f aca="true">RAND()</f>
        <v>0.432583982096393</v>
      </c>
      <c r="AY289" s="0" t="n">
        <f aca="true">RAND()</f>
        <v>0.486007368752121</v>
      </c>
      <c r="AZ289" s="0" t="n">
        <f aca="true">RAND()</f>
        <v>0.502993443985189</v>
      </c>
    </row>
    <row r="290" customFormat="false" ht="15" hidden="false" customHeight="false" outlineLevel="0" collapsed="false">
      <c r="AK290" s="0" t="n">
        <v>277</v>
      </c>
      <c r="AL290" s="0" t="n">
        <f aca="false">IFERROR(IF(AU290&lt;($AM$6-$AL$6)/($AN$6-$AL$6),$AL$6+SQRT(AU290*($AN$6-$AL$6)*($AM$6-$AL$6)),$AN$6-SQRT((1-AU290)*($AN$6-$AL$6)*($AN$6-$AM$6))),$AM$6)</f>
        <v>2.85959929383351</v>
      </c>
      <c r="AM290" s="0" t="n">
        <f aca="false">IFERROR(IF(AV290&lt;($AM$7-$AL$7)/($AN$7-$AL$7),$AL$7+SQRT(AV290*($AN$7-$AL$7)*($AM$7-$AL$7)),$AN$7-SQRT((1-AV290)*($AN$7-$AL$7)*($AN$7-$AM$7))),$AM$7)</f>
        <v>1.16603626537062</v>
      </c>
      <c r="AN290" s="0" t="n">
        <f aca="false">IFERROR(IF(AW290&lt;($AM$8-$AL$8)/($AN$8-$AL$8),$AL$8+SQRT(AW290*($AN$8-$AL$8)*($AM$8-$AL$8)),$AN$8-SQRT((1-AW290)*($AN$8-$AL$8)*($AN$8-$AM$8))),$AM$8)</f>
        <v>1.00104452208668</v>
      </c>
      <c r="AO290" s="0" t="n">
        <f aca="false">IFERROR(IF(AX290&lt;($AM$9-$AL$9)/($AN$9-$AL$9),$AL$9+SQRT(AX290*($AN$9-$AL$9)*($AM$9-$AL$9)),$AN$9-SQRT((1-AX290)*($AN$9-$AL$9)*($AN$9-$AM$9))),$AM$9)</f>
        <v>0.661259777857448</v>
      </c>
      <c r="AP290" s="0" t="n">
        <f aca="false">IFERROR(IF(AY290&lt;($AM$10-$AL$10)/($AN$10-$AL$10),$AL$10+SQRT(AY290*($AN$10-$AL$10)*($AM$10-$AL$10)),$AN$10-SQRT((1-AY290)*($AN$10-$AL$10)*($AN$10-$AM$10))),$AM$10)</f>
        <v>0.952569055886917</v>
      </c>
      <c r="AQ290" s="0" t="n">
        <f aca="false">IFERROR(IF(AZ290&lt;($AM$11-$AL$11)/($AN$11-$AL$11),$AL$11+SQRT(AZ290*($AN$11-$AL$11)*($AM$11-$AL$11)),$AN$11-SQRT((1-AZ290)*($AN$11-$AL$11)*($AN$11-$AM$11))),$AM$11)</f>
        <v>0.46392766885968</v>
      </c>
      <c r="AR290" s="0" t="n">
        <f aca="false">SUMPRODUCT((B24:B31&lt;=$B$6)*(C24:C31*AM290+D24:D31*AO290*$B$8*AQ290)/(1+AL290/100)^B24:B31)+C32*AM290*AP290/(1+AL290/100)^$B$6</f>
        <v>16107570.7934564</v>
      </c>
      <c r="AS290" s="0" t="n">
        <f aca="false">SUMPRODUCT((K24:K26&lt;=$B$6)*(L24:L26*AN290+M24:M26*AO290*$B$8*AQ290)/(1+AL290/100)^K24:K26)+L27*AN290*AP290/(1+AL290/100)^$B$6</f>
        <v>14438443.799841</v>
      </c>
      <c r="AT290" s="0" t="n">
        <f aca="false">AS290-AR290</f>
        <v>-1669126.99361539</v>
      </c>
      <c r="AU290" s="0" t="n">
        <f aca="true">RAND()</f>
        <v>0.147782189191815</v>
      </c>
      <c r="AV290" s="0" t="n">
        <f aca="true">RAND()</f>
        <v>0.937334144596323</v>
      </c>
      <c r="AW290" s="0" t="n">
        <f aca="true">RAND()</f>
        <v>0.449077066817324</v>
      </c>
      <c r="AX290" s="0" t="n">
        <f aca="true">RAND()</f>
        <v>0.0346729546061778</v>
      </c>
      <c r="AY290" s="0" t="n">
        <f aca="true">RAND()</f>
        <v>0.819275001385503</v>
      </c>
      <c r="AZ290" s="0" t="n">
        <f aca="true">RAND()</f>
        <v>0.109682778031709</v>
      </c>
    </row>
    <row r="291" customFormat="false" ht="15" hidden="false" customHeight="false" outlineLevel="0" collapsed="false">
      <c r="AK291" s="0" t="n">
        <v>278</v>
      </c>
      <c r="AL291" s="0" t="n">
        <f aca="false">IFERROR(IF(AU291&lt;($AM$6-$AL$6)/($AN$6-$AL$6),$AL$6+SQRT(AU291*($AN$6-$AL$6)*($AM$6-$AL$6)),$AN$6-SQRT((1-AU291)*($AN$6-$AL$6)*($AN$6-$AM$6))),$AM$6)</f>
        <v>2.41875431907892</v>
      </c>
      <c r="AM291" s="0" t="n">
        <f aca="false">IFERROR(IF(AV291&lt;($AM$7-$AL$7)/($AN$7-$AL$7),$AL$7+SQRT(AV291*($AN$7-$AL$7)*($AM$7-$AL$7)),$AN$7-SQRT((1-AV291)*($AN$7-$AL$7)*($AN$7-$AM$7))),$AM$7)</f>
        <v>1.10780702731577</v>
      </c>
      <c r="AN291" s="0" t="n">
        <f aca="false">IFERROR(IF(AW291&lt;($AM$8-$AL$8)/($AN$8-$AL$8),$AL$8+SQRT(AW291*($AN$8-$AL$8)*($AM$8-$AL$8)),$AN$8-SQRT((1-AW291)*($AN$8-$AL$8)*($AN$8-$AM$8))),$AM$8)</f>
        <v>0.970625166167783</v>
      </c>
      <c r="AO291" s="0" t="n">
        <f aca="false">IFERROR(IF(AX291&lt;($AM$9-$AL$9)/($AN$9-$AL$9),$AL$9+SQRT(AX291*($AN$9-$AL$9)*($AM$9-$AL$9)),$AN$9-SQRT((1-AX291)*($AN$9-$AL$9)*($AN$9-$AM$9))),$AM$9)</f>
        <v>1.0397497737281</v>
      </c>
      <c r="AP291" s="0" t="n">
        <f aca="false">IFERROR(IF(AY291&lt;($AM$10-$AL$10)/($AN$10-$AL$10),$AL$10+SQRT(AY291*($AN$10-$AL$10)*($AM$10-$AL$10)),$AN$10-SQRT((1-AY291)*($AN$10-$AL$10)*($AN$10-$AM$10))),$AM$10)</f>
        <v>0.79003282881052</v>
      </c>
      <c r="AQ291" s="0" t="n">
        <f aca="false">IFERROR(IF(AZ291&lt;($AM$11-$AL$11)/($AN$11-$AL$11),$AL$11+SQRT(AZ291*($AN$11-$AL$11)*($AM$11-$AL$11)),$AN$11-SQRT((1-AZ291)*($AN$11-$AL$11)*($AN$11-$AM$11))),$AM$11)</f>
        <v>0.606073789713751</v>
      </c>
      <c r="AR291" s="0" t="n">
        <f aca="false">SUMPRODUCT((B24:B31&lt;=$B$6)*(C24:C31*AM291+D24:D31*AO291*$B$8*AQ291)/(1+AL291/100)^B24:B31)+C32*AM291*AP291/(1+AL291/100)^$B$6</f>
        <v>15785139.4680272</v>
      </c>
      <c r="AS291" s="0" t="n">
        <f aca="false">SUMPRODUCT((K24:K26&lt;=$B$6)*(L24:L26*AN291+M24:M26*AO291*$B$8*AQ291)/(1+AL291/100)^K24:K26)+L27*AN291*AP291/(1+AL291/100)^$B$6</f>
        <v>14168432.7976628</v>
      </c>
      <c r="AT291" s="0" t="n">
        <f aca="false">AS291-AR291</f>
        <v>-1616706.67036446</v>
      </c>
      <c r="AU291" s="0" t="n">
        <f aca="true">RAND()</f>
        <v>0.0350710359494492</v>
      </c>
      <c r="AV291" s="0" t="n">
        <f aca="true">RAND()</f>
        <v>0.820276964615316</v>
      </c>
      <c r="AW291" s="0" t="n">
        <f aca="true">RAND()</f>
        <v>0.323477192553152</v>
      </c>
      <c r="AX291" s="0" t="n">
        <f aca="true">RAND()</f>
        <v>0.385279668629847</v>
      </c>
      <c r="AY291" s="0" t="n">
        <f aca="true">RAND()</f>
        <v>0.33647616715133</v>
      </c>
      <c r="AZ291" s="0" t="n">
        <f aca="true">RAND()</f>
        <v>0.382372101019335</v>
      </c>
    </row>
    <row r="292" customFormat="false" ht="15" hidden="false" customHeight="false" outlineLevel="0" collapsed="false">
      <c r="AK292" s="0" t="n">
        <v>279</v>
      </c>
      <c r="AL292" s="0" t="n">
        <f aca="false">IFERROR(IF(AU292&lt;($AM$6-$AL$6)/($AN$6-$AL$6),$AL$6+SQRT(AU292*($AN$6-$AL$6)*($AM$6-$AL$6)),$AN$6-SQRT((1-AU292)*($AN$6-$AL$6)*($AN$6-$AM$6))),$AM$6)</f>
        <v>5.4115100529889</v>
      </c>
      <c r="AM292" s="0" t="n">
        <f aca="false">IFERROR(IF(AV292&lt;($AM$7-$AL$7)/($AN$7-$AL$7),$AL$7+SQRT(AV292*($AN$7-$AL$7)*($AM$7-$AL$7)),$AN$7-SQRT((1-AV292)*($AN$7-$AL$7)*($AN$7-$AM$7))),$AM$7)</f>
        <v>0.99526468867376</v>
      </c>
      <c r="AN292" s="0" t="n">
        <f aca="false">IFERROR(IF(AW292&lt;($AM$8-$AL$8)/($AN$8-$AL$8),$AL$8+SQRT(AW292*($AN$8-$AL$8)*($AM$8-$AL$8)),$AN$8-SQRT((1-AW292)*($AN$8-$AL$8)*($AN$8-$AM$8))),$AM$8)</f>
        <v>1.20504254815833</v>
      </c>
      <c r="AO292" s="0" t="n">
        <f aca="false">IFERROR(IF(AX292&lt;($AM$9-$AL$9)/($AN$9-$AL$9),$AL$9+SQRT(AX292*($AN$9-$AL$9)*($AM$9-$AL$9)),$AN$9-SQRT((1-AX292)*($AN$9-$AL$9)*($AN$9-$AM$9))),$AM$9)</f>
        <v>1.98958215238232</v>
      </c>
      <c r="AP292" s="0" t="n">
        <f aca="false">IFERROR(IF(AY292&lt;($AM$10-$AL$10)/($AN$10-$AL$10),$AL$10+SQRT(AY292*($AN$10-$AL$10)*($AM$10-$AL$10)),$AN$10-SQRT((1-AY292)*($AN$10-$AL$10)*($AN$10-$AM$10))),$AM$10)</f>
        <v>0.718328980623922</v>
      </c>
      <c r="AQ292" s="0" t="n">
        <f aca="false">IFERROR(IF(AZ292&lt;($AM$11-$AL$11)/($AN$11-$AL$11),$AL$11+SQRT(AZ292*($AN$11-$AL$11)*($AM$11-$AL$11)),$AN$11-SQRT((1-AZ292)*($AN$11-$AL$11)*($AN$11-$AM$11))),$AM$11)</f>
        <v>0.742662049500391</v>
      </c>
      <c r="AR292" s="0" t="n">
        <f aca="false">SUMPRODUCT((B24:B31&lt;=$B$6)*(C24:C31*AM292+D24:D31*AO292*$B$8*AQ292)/(1+AL292/100)^B24:B31)+C32*AM292*AP292/(1+AL292/100)^$B$6</f>
        <v>12469571.1411648</v>
      </c>
      <c r="AS292" s="0" t="n">
        <f aca="false">SUMPRODUCT((K24:K26&lt;=$B$6)*(L24:L26*AN292+M24:M26*AO292*$B$8*AQ292)/(1+AL292/100)^K24:K26)+L27*AN292*AP292/(1+AL292/100)^$B$6</f>
        <v>18348655.2164538</v>
      </c>
      <c r="AT292" s="0" t="n">
        <f aca="false">AS292-AR292</f>
        <v>5879084.07528909</v>
      </c>
      <c r="AU292" s="0" t="n">
        <f aca="true">RAND()</f>
        <v>0.873834984412233</v>
      </c>
      <c r="AV292" s="0" t="n">
        <f aca="true">RAND()</f>
        <v>0.423647762698447</v>
      </c>
      <c r="AW292" s="0" t="n">
        <f aca="true">RAND()</f>
        <v>0.982034022434705</v>
      </c>
      <c r="AX292" s="0" t="n">
        <f aca="true">RAND()</f>
        <v>0.99992764563401</v>
      </c>
      <c r="AY292" s="0" t="n">
        <f aca="true">RAND()</f>
        <v>0.190670175121124</v>
      </c>
      <c r="AZ292" s="0" t="n">
        <f aca="true">RAND()</f>
        <v>0.729702772378206</v>
      </c>
    </row>
    <row r="293" customFormat="false" ht="15" hidden="false" customHeight="false" outlineLevel="0" collapsed="false">
      <c r="AK293" s="0" t="n">
        <v>280</v>
      </c>
      <c r="AL293" s="0" t="n">
        <f aca="false">IFERROR(IF(AU293&lt;($AM$6-$AL$6)/($AN$6-$AL$6),$AL$6+SQRT(AU293*($AN$6-$AL$6)*($AM$6-$AL$6)),$AN$6-SQRT((1-AU293)*($AN$6-$AL$6)*($AN$6-$AM$6))),$AM$6)</f>
        <v>3.528357126635</v>
      </c>
      <c r="AM293" s="0" t="n">
        <f aca="false">IFERROR(IF(AV293&lt;($AM$7-$AL$7)/($AN$7-$AL$7),$AL$7+SQRT(AV293*($AN$7-$AL$7)*($AM$7-$AL$7)),$AN$7-SQRT((1-AV293)*($AN$7-$AL$7)*($AN$7-$AM$7))),$AM$7)</f>
        <v>1.15951145057742</v>
      </c>
      <c r="AN293" s="0" t="n">
        <f aca="false">IFERROR(IF(AW293&lt;($AM$8-$AL$8)/($AN$8-$AL$8),$AL$8+SQRT(AW293*($AN$8-$AL$8)*($AM$8-$AL$8)),$AN$8-SQRT((1-AW293)*($AN$8-$AL$8)*($AN$8-$AM$8))),$AM$8)</f>
        <v>1.00221806279119</v>
      </c>
      <c r="AO293" s="0" t="n">
        <f aca="false">IFERROR(IF(AX293&lt;($AM$9-$AL$9)/($AN$9-$AL$9),$AL$9+SQRT(AX293*($AN$9-$AL$9)*($AM$9-$AL$9)),$AN$9-SQRT((1-AX293)*($AN$9-$AL$9)*($AN$9-$AM$9))),$AM$9)</f>
        <v>1.09103074707348</v>
      </c>
      <c r="AP293" s="0" t="n">
        <f aca="false">IFERROR(IF(AY293&lt;($AM$10-$AL$10)/($AN$10-$AL$10),$AL$10+SQRT(AY293*($AN$10-$AL$10)*($AM$10-$AL$10)),$AN$10-SQRT((1-AY293)*($AN$10-$AL$10)*($AN$10-$AM$10))),$AM$10)</f>
        <v>0.908059348869298</v>
      </c>
      <c r="AQ293" s="0" t="n">
        <f aca="false">IFERROR(IF(AZ293&lt;($AM$11-$AL$11)/($AN$11-$AL$11),$AL$11+SQRT(AZ293*($AN$11-$AL$11)*($AM$11-$AL$11)),$AN$11-SQRT((1-AZ293)*($AN$11-$AL$11)*($AN$11-$AM$11))),$AM$11)</f>
        <v>0.82025988045073</v>
      </c>
      <c r="AR293" s="0" t="n">
        <f aca="false">SUMPRODUCT((B24:B31&lt;=$B$6)*(C24:C31*AM293+D24:D31*AO293*$B$8*AQ293)/(1+AL293/100)^B24:B31)+C32*AM293*AP293/(1+AL293/100)^$B$6</f>
        <v>15604523.8942854</v>
      </c>
      <c r="AS293" s="0" t="n">
        <f aca="false">SUMPRODUCT((K24:K26&lt;=$B$6)*(L24:L26*AN293+M24:M26*AO293*$B$8*AQ293)/(1+AL293/100)^K24:K26)+L27*AN293*AP293/(1+AL293/100)^$B$6</f>
        <v>14752510.4219347</v>
      </c>
      <c r="AT293" s="0" t="n">
        <f aca="false">AS293-AR293</f>
        <v>-852013.472350679</v>
      </c>
      <c r="AU293" s="0" t="n">
        <f aca="true">RAND()</f>
        <v>0.397384787990702</v>
      </c>
      <c r="AV293" s="0" t="n">
        <f aca="true">RAND()</f>
        <v>0.927216199319089</v>
      </c>
      <c r="AW293" s="0" t="n">
        <f aca="true">RAND()</f>
        <v>0.454258769715979</v>
      </c>
      <c r="AX293" s="0" t="n">
        <f aca="true">RAND()</f>
        <v>0.449183264822801</v>
      </c>
      <c r="AY293" s="0" t="n">
        <f aca="true">RAND()</f>
        <v>0.666049728798543</v>
      </c>
      <c r="AZ293" s="0" t="n">
        <f aca="true">RAND()</f>
        <v>0.868136691528222</v>
      </c>
    </row>
    <row r="294" customFormat="false" ht="15" hidden="false" customHeight="false" outlineLevel="0" collapsed="false">
      <c r="AK294" s="0" t="n">
        <v>281</v>
      </c>
      <c r="AL294" s="0" t="n">
        <f aca="false">IFERROR(IF(AU294&lt;($AM$6-$AL$6)/($AN$6-$AL$6),$AL$6+SQRT(AU294*($AN$6-$AL$6)*($AM$6-$AL$6)),$AN$6-SQRT((1-AU294)*($AN$6-$AL$6)*($AN$6-$AM$6))),$AM$6)</f>
        <v>5.74010084465717</v>
      </c>
      <c r="AM294" s="0" t="n">
        <f aca="false">IFERROR(IF(AV294&lt;($AM$7-$AL$7)/($AN$7-$AL$7),$AL$7+SQRT(AV294*($AN$7-$AL$7)*($AM$7-$AL$7)),$AN$7-SQRT((1-AV294)*($AN$7-$AL$7)*($AN$7-$AM$7))),$AM$7)</f>
        <v>1.04921187693028</v>
      </c>
      <c r="AN294" s="0" t="n">
        <f aca="false">IFERROR(IF(AW294&lt;($AM$8-$AL$8)/($AN$8-$AL$8),$AL$8+SQRT(AW294*($AN$8-$AL$8)*($AM$8-$AL$8)),$AN$8-SQRT((1-AW294)*($AN$8-$AL$8)*($AN$8-$AM$8))),$AM$8)</f>
        <v>1.02193616249559</v>
      </c>
      <c r="AO294" s="0" t="n">
        <f aca="false">IFERROR(IF(AX294&lt;($AM$9-$AL$9)/($AN$9-$AL$9),$AL$9+SQRT(AX294*($AN$9-$AL$9)*($AM$9-$AL$9)),$AN$9-SQRT((1-AX294)*($AN$9-$AL$9)*($AN$9-$AM$9))),$AM$9)</f>
        <v>1.78824630477015</v>
      </c>
      <c r="AP294" s="0" t="n">
        <f aca="false">IFERROR(IF(AY294&lt;($AM$10-$AL$10)/($AN$10-$AL$10),$AL$10+SQRT(AY294*($AN$10-$AL$10)*($AM$10-$AL$10)),$AN$10-SQRT((1-AY294)*($AN$10-$AL$10)*($AN$10-$AM$10))),$AM$10)</f>
        <v>0.835911669931008</v>
      </c>
      <c r="AQ294" s="0" t="n">
        <f aca="false">IFERROR(IF(AZ294&lt;($AM$11-$AL$11)/($AN$11-$AL$11),$AL$11+SQRT(AZ294*($AN$11-$AL$11)*($AM$11-$AL$11)),$AN$11-SQRT((1-AZ294)*($AN$11-$AL$11)*($AN$11-$AM$11))),$AM$11)</f>
        <v>0.585372460709045</v>
      </c>
      <c r="AR294" s="0" t="n">
        <f aca="false">SUMPRODUCT((B24:B31&lt;=$B$6)*(C24:C31*AM294+D24:D31*AO294*$B$8*AQ294)/(1+AL294/100)^B24:B31)+C32*AM294*AP294/(1+AL294/100)^$B$6</f>
        <v>12903025.5149452</v>
      </c>
      <c r="AS294" s="0" t="n">
        <f aca="false">SUMPRODUCT((K24:K26&lt;=$B$6)*(L24:L26*AN294+M24:M26*AO294*$B$8*AQ294)/(1+AL294/100)^K24:K26)+L27*AN294*AP294/(1+AL294/100)^$B$6</f>
        <v>15493514.894496</v>
      </c>
      <c r="AT294" s="0" t="n">
        <f aca="false">AS294-AR294</f>
        <v>2590489.37955082</v>
      </c>
      <c r="AU294" s="0" t="n">
        <f aca="true">RAND()</f>
        <v>0.920632705918321</v>
      </c>
      <c r="AV294" s="0" t="n">
        <f aca="true">RAND()</f>
        <v>0.641636707858997</v>
      </c>
      <c r="AW294" s="0" t="n">
        <f aca="true">RAND()</f>
        <v>0.537661209091206</v>
      </c>
      <c r="AX294" s="0" t="n">
        <f aca="true">RAND()</f>
        <v>0.970106915037668</v>
      </c>
      <c r="AY294" s="0" t="n">
        <f aca="true">RAND()</f>
        <v>0.451346599983354</v>
      </c>
      <c r="AZ294" s="0" t="n">
        <f aca="true">RAND()</f>
        <v>0.332397719718921</v>
      </c>
    </row>
    <row r="295" customFormat="false" ht="15" hidden="false" customHeight="false" outlineLevel="0" collapsed="false">
      <c r="AK295" s="0" t="n">
        <v>282</v>
      </c>
      <c r="AL295" s="0" t="n">
        <f aca="false">IFERROR(IF(AU295&lt;($AM$6-$AL$6)/($AN$6-$AL$6),$AL$6+SQRT(AU295*($AN$6-$AL$6)*($AM$6-$AL$6)),$AN$6-SQRT((1-AU295)*($AN$6-$AL$6)*($AN$6-$AM$6))),$AM$6)</f>
        <v>3.61437828402523</v>
      </c>
      <c r="AM295" s="0" t="n">
        <f aca="false">IFERROR(IF(AV295&lt;($AM$7-$AL$7)/($AN$7-$AL$7),$AL$7+SQRT(AV295*($AN$7-$AL$7)*($AM$7-$AL$7)),$AN$7-SQRT((1-AV295)*($AN$7-$AL$7)*($AN$7-$AM$7))),$AM$7)</f>
        <v>1.12292378121746</v>
      </c>
      <c r="AN295" s="0" t="n">
        <f aca="false">IFERROR(IF(AW295&lt;($AM$8-$AL$8)/($AN$8-$AL$8),$AL$8+SQRT(AW295*($AN$8-$AL$8)*($AM$8-$AL$8)),$AN$8-SQRT((1-AW295)*($AN$8-$AL$8)*($AN$8-$AM$8))),$AM$8)</f>
        <v>0.965748556876985</v>
      </c>
      <c r="AO295" s="0" t="n">
        <f aca="false">IFERROR(IF(AX295&lt;($AM$9-$AL$9)/($AN$9-$AL$9),$AL$9+SQRT(AX295*($AN$9-$AL$9)*($AM$9-$AL$9)),$AN$9-SQRT((1-AX295)*($AN$9-$AL$9)*($AN$9-$AM$9))),$AM$9)</f>
        <v>1.45037036211422</v>
      </c>
      <c r="AP295" s="0" t="n">
        <f aca="false">IFERROR(IF(AY295&lt;($AM$10-$AL$10)/($AN$10-$AL$10),$AL$10+SQRT(AY295*($AN$10-$AL$10)*($AM$10-$AL$10)),$AN$10-SQRT((1-AY295)*($AN$10-$AL$10)*($AN$10-$AM$10))),$AM$10)</f>
        <v>0.949976014728013</v>
      </c>
      <c r="AQ295" s="0" t="n">
        <f aca="false">IFERROR(IF(AZ295&lt;($AM$11-$AL$11)/($AN$11-$AL$11),$AL$11+SQRT(AZ295*($AN$11-$AL$11)*($AM$11-$AL$11)),$AN$11-SQRT((1-AZ295)*($AN$11-$AL$11)*($AN$11-$AM$11))),$AM$11)</f>
        <v>0.60061381514953</v>
      </c>
      <c r="AR295" s="0" t="n">
        <f aca="false">SUMPRODUCT((B24:B31&lt;=$B$6)*(C24:C31*AM295+D24:D31*AO295*$B$8*AQ295)/(1+AL295/100)^B24:B31)+C32*AM295*AP295/(1+AL295/100)^$B$6</f>
        <v>15043238.438965</v>
      </c>
      <c r="AS295" s="0" t="n">
        <f aca="false">SUMPRODUCT((K24:K26&lt;=$B$6)*(L24:L26*AN295+M24:M26*AO295*$B$8*AQ295)/(1+AL295/100)^K24:K26)+L27*AN295*AP295/(1+AL295/100)^$B$6</f>
        <v>14182311.6176572</v>
      </c>
      <c r="AT295" s="0" t="n">
        <f aca="false">AS295-AR295</f>
        <v>-860926.821307765</v>
      </c>
      <c r="AU295" s="0" t="n">
        <f aca="true">RAND()</f>
        <v>0.426878279816004</v>
      </c>
      <c r="AV295" s="0" t="n">
        <f aca="true">RAND()</f>
        <v>0.856458974399386</v>
      </c>
      <c r="AW295" s="0" t="n">
        <f aca="true">RAND()</f>
        <v>0.305250934520034</v>
      </c>
      <c r="AX295" s="0" t="n">
        <f aca="true">RAND()</f>
        <v>0.798604840771694</v>
      </c>
      <c r="AY295" s="0" t="n">
        <f aca="true">RAND()</f>
        <v>0.809913655322018</v>
      </c>
      <c r="AZ295" s="0" t="n">
        <f aca="true">RAND()</f>
        <v>0.368851697382678</v>
      </c>
    </row>
    <row r="296" customFormat="false" ht="15" hidden="false" customHeight="false" outlineLevel="0" collapsed="false">
      <c r="AK296" s="0" t="n">
        <v>283</v>
      </c>
      <c r="AL296" s="0" t="n">
        <f aca="false">IFERROR(IF(AU296&lt;($AM$6-$AL$6)/($AN$6-$AL$6),$AL$6+SQRT(AU296*($AN$6-$AL$6)*($AM$6-$AL$6)),$AN$6-SQRT((1-AU296)*($AN$6-$AL$6)*($AN$6-$AM$6))),$AM$6)</f>
        <v>2.85247124825987</v>
      </c>
      <c r="AM296" s="0" t="n">
        <f aca="false">IFERROR(IF(AV296&lt;($AM$7-$AL$7)/($AN$7-$AL$7),$AL$7+SQRT(AV296*($AN$7-$AL$7)*($AM$7-$AL$7)),$AN$7-SQRT((1-AV296)*($AN$7-$AL$7)*($AN$7-$AM$7))),$AM$7)</f>
        <v>1.12589905389598</v>
      </c>
      <c r="AN296" s="0" t="n">
        <f aca="false">IFERROR(IF(AW296&lt;($AM$8-$AL$8)/($AN$8-$AL$8),$AL$8+SQRT(AW296*($AN$8-$AL$8)*($AM$8-$AL$8)),$AN$8-SQRT((1-AW296)*($AN$8-$AL$8)*($AN$8-$AM$8))),$AM$8)</f>
        <v>1.07064554767845</v>
      </c>
      <c r="AO296" s="0" t="n">
        <f aca="false">IFERROR(IF(AX296&lt;($AM$9-$AL$9)/($AN$9-$AL$9),$AL$9+SQRT(AX296*($AN$9-$AL$9)*($AM$9-$AL$9)),$AN$9-SQRT((1-AX296)*($AN$9-$AL$9)*($AN$9-$AM$9))),$AM$9)</f>
        <v>1.56234163434603</v>
      </c>
      <c r="AP296" s="0" t="n">
        <f aca="false">IFERROR(IF(AY296&lt;($AM$10-$AL$10)/($AN$10-$AL$10),$AL$10+SQRT(AY296*($AN$10-$AL$10)*($AM$10-$AL$10)),$AN$10-SQRT((1-AY296)*($AN$10-$AL$10)*($AN$10-$AM$10))),$AM$10)</f>
        <v>0.540669176169668</v>
      </c>
      <c r="AQ296" s="0" t="n">
        <f aca="false">IFERROR(IF(AZ296&lt;($AM$11-$AL$11)/($AN$11-$AL$11),$AL$11+SQRT(AZ296*($AN$11-$AL$11)*($AM$11-$AL$11)),$AN$11-SQRT((1-AZ296)*($AN$11-$AL$11)*($AN$11-$AM$11))),$AM$11)</f>
        <v>0.86836208537128</v>
      </c>
      <c r="AR296" s="0" t="n">
        <f aca="false">SUMPRODUCT((B24:B31&lt;=$B$6)*(C24:C31*AM296+D24:D31*AO296*$B$8*AQ296)/(1+AL296/100)^B24:B31)+C32*AM296*AP296/(1+AL296/100)^$B$6</f>
        <v>15859951.8006056</v>
      </c>
      <c r="AS296" s="0" t="n">
        <f aca="false">SUMPRODUCT((K24:K26&lt;=$B$6)*(L24:L26*AN296+M24:M26*AO296*$B$8*AQ296)/(1+AL296/100)^K24:K26)+L27*AN296*AP296/(1+AL296/100)^$B$6</f>
        <v>16242767.7071779</v>
      </c>
      <c r="AT296" s="0" t="n">
        <f aca="false">AS296-AR296</f>
        <v>382815.906572258</v>
      </c>
      <c r="AU296" s="0" t="n">
        <f aca="true">RAND()</f>
        <v>0.145341445821948</v>
      </c>
      <c r="AV296" s="0" t="n">
        <f aca="true">RAND()</f>
        <v>0.863101823787448</v>
      </c>
      <c r="AW296" s="0" t="n">
        <f aca="true">RAND()</f>
        <v>0.714062048288339</v>
      </c>
      <c r="AX296" s="0" t="n">
        <f aca="true">RAND()</f>
        <v>0.872303436648731</v>
      </c>
      <c r="AY296" s="0" t="n">
        <f aca="true">RAND()</f>
        <v>0.00661592756127795</v>
      </c>
      <c r="AZ296" s="0" t="n">
        <f aca="true">RAND()</f>
        <v>0.929271262988579</v>
      </c>
    </row>
    <row r="297" customFormat="false" ht="15" hidden="false" customHeight="false" outlineLevel="0" collapsed="false">
      <c r="AK297" s="0" t="n">
        <v>284</v>
      </c>
      <c r="AL297" s="0" t="n">
        <f aca="false">IFERROR(IF(AU297&lt;($AM$6-$AL$6)/($AN$6-$AL$6),$AL$6+SQRT(AU297*($AN$6-$AL$6)*($AM$6-$AL$6)),$AN$6-SQRT((1-AU297)*($AN$6-$AL$6)*($AN$6-$AM$6))),$AM$6)</f>
        <v>3.52224161743069</v>
      </c>
      <c r="AM297" s="0" t="n">
        <f aca="false">IFERROR(IF(AV297&lt;($AM$7-$AL$7)/($AN$7-$AL$7),$AL$7+SQRT(AV297*($AN$7-$AL$7)*($AM$7-$AL$7)),$AN$7-SQRT((1-AV297)*($AN$7-$AL$7)*($AN$7-$AM$7))),$AM$7)</f>
        <v>0.975435606865233</v>
      </c>
      <c r="AN297" s="0" t="n">
        <f aca="false">IFERROR(IF(AW297&lt;($AM$8-$AL$8)/($AN$8-$AL$8),$AL$8+SQRT(AW297*($AN$8-$AL$8)*($AM$8-$AL$8)),$AN$8-SQRT((1-AW297)*($AN$8-$AL$8)*($AN$8-$AM$8))),$AM$8)</f>
        <v>1.07374016261994</v>
      </c>
      <c r="AO297" s="0" t="n">
        <f aca="false">IFERROR(IF(AX297&lt;($AM$9-$AL$9)/($AN$9-$AL$9),$AL$9+SQRT(AX297*($AN$9-$AL$9)*($AM$9-$AL$9)),$AN$9-SQRT((1-AX297)*($AN$9-$AL$9)*($AN$9-$AM$9))),$AM$9)</f>
        <v>0.886554570419824</v>
      </c>
      <c r="AP297" s="0" t="n">
        <f aca="false">IFERROR(IF(AY297&lt;($AM$10-$AL$10)/($AN$10-$AL$10),$AL$10+SQRT(AY297*($AN$10-$AL$10)*($AM$10-$AL$10)),$AN$10-SQRT((1-AY297)*($AN$10-$AL$10)*($AN$10-$AM$10))),$AM$10)</f>
        <v>0.844304142364156</v>
      </c>
      <c r="AQ297" s="0" t="n">
        <f aca="false">IFERROR(IF(AZ297&lt;($AM$11-$AL$11)/($AN$11-$AL$11),$AL$11+SQRT(AZ297*($AN$11-$AL$11)*($AM$11-$AL$11)),$AN$11-SQRT((1-AZ297)*($AN$11-$AL$11)*($AN$11-$AM$11))),$AM$11)</f>
        <v>0.606342851082862</v>
      </c>
      <c r="AR297" s="0" t="n">
        <f aca="false">SUMPRODUCT((B24:B31&lt;=$B$6)*(C24:C31*AM297+D24:D31*AO297*$B$8*AQ297)/(1+AL297/100)^B24:B31)+C32*AM297*AP297/(1+AL297/100)^$B$6</f>
        <v>13099814.7217195</v>
      </c>
      <c r="AS297" s="0" t="n">
        <f aca="false">SUMPRODUCT((K24:K26&lt;=$B$6)*(L24:L26*AN297+M24:M26*AO297*$B$8*AQ297)/(1+AL297/100)^K24:K26)+L27*AN297*AP297/(1+AL297/100)^$B$6</f>
        <v>15872472.0218831</v>
      </c>
      <c r="AT297" s="0" t="n">
        <f aca="false">AS297-AR297</f>
        <v>2772657.30016362</v>
      </c>
      <c r="AU297" s="0" t="n">
        <f aca="true">RAND()</f>
        <v>0.395259831623445</v>
      </c>
      <c r="AV297" s="0" t="n">
        <f aca="true">RAND()</f>
        <v>0.34197391284636</v>
      </c>
      <c r="AW297" s="0" t="n">
        <f aca="true">RAND()</f>
        <v>0.723844175348945</v>
      </c>
      <c r="AX297" s="0" t="n">
        <f aca="true">RAND()</f>
        <v>0.199232581216606</v>
      </c>
      <c r="AY297" s="0" t="n">
        <f aca="true">RAND()</f>
        <v>0.474181369796467</v>
      </c>
      <c r="AZ297" s="0" t="n">
        <f aca="true">RAND()</f>
        <v>0.38304466289623</v>
      </c>
    </row>
    <row r="298" customFormat="false" ht="15" hidden="false" customHeight="false" outlineLevel="0" collapsed="false">
      <c r="AK298" s="0" t="n">
        <v>285</v>
      </c>
      <c r="AL298" s="0" t="n">
        <f aca="false">IFERROR(IF(AU298&lt;($AM$6-$AL$6)/($AN$6-$AL$6),$AL$6+SQRT(AU298*($AN$6-$AL$6)*($AM$6-$AL$6)),$AN$6-SQRT((1-AU298)*($AN$6-$AL$6)*($AN$6-$AM$6))),$AM$6)</f>
        <v>4.08327423726377</v>
      </c>
      <c r="AM298" s="0" t="n">
        <f aca="false">IFERROR(IF(AV298&lt;($AM$7-$AL$7)/($AN$7-$AL$7),$AL$7+SQRT(AV298*($AN$7-$AL$7)*($AM$7-$AL$7)),$AN$7-SQRT((1-AV298)*($AN$7-$AL$7)*($AN$7-$AM$7))),$AM$7)</f>
        <v>0.940336013117134</v>
      </c>
      <c r="AN298" s="0" t="n">
        <f aca="false">IFERROR(IF(AW298&lt;($AM$8-$AL$8)/($AN$8-$AL$8),$AL$8+SQRT(AW298*($AN$8-$AL$8)*($AM$8-$AL$8)),$AN$8-SQRT((1-AW298)*($AN$8-$AL$8)*($AN$8-$AM$8))),$AM$8)</f>
        <v>1.07619860577053</v>
      </c>
      <c r="AO298" s="0" t="n">
        <f aca="false">IFERROR(IF(AX298&lt;($AM$9-$AL$9)/($AN$9-$AL$9),$AL$9+SQRT(AX298*($AN$9-$AL$9)*($AM$9-$AL$9)),$AN$9-SQRT((1-AX298)*($AN$9-$AL$9)*($AN$9-$AM$9))),$AM$9)</f>
        <v>1.4386854644916</v>
      </c>
      <c r="AP298" s="0" t="n">
        <f aca="false">IFERROR(IF(AY298&lt;($AM$10-$AL$10)/($AN$10-$AL$10),$AL$10+SQRT(AY298*($AN$10-$AL$10)*($AM$10-$AL$10)),$AN$10-SQRT((1-AY298)*($AN$10-$AL$10)*($AN$10-$AM$10))),$AM$10)</f>
        <v>0.967553458856314</v>
      </c>
      <c r="AQ298" s="0" t="n">
        <f aca="false">IFERROR(IF(AZ298&lt;($AM$11-$AL$11)/($AN$11-$AL$11),$AL$11+SQRT(AZ298*($AN$11-$AL$11)*($AM$11-$AL$11)),$AN$11-SQRT((1-AZ298)*($AN$11-$AL$11)*($AN$11-$AM$11))),$AM$11)</f>
        <v>0.483246276073425</v>
      </c>
      <c r="AR298" s="0" t="n">
        <f aca="false">SUMPRODUCT((B24:B31&lt;=$B$6)*(C24:C31*AM298+D24:D31*AO298*$B$8*AQ298)/(1+AL298/100)^B24:B31)+C32*AM298*AP298/(1+AL298/100)^$B$6</f>
        <v>12316346.6229362</v>
      </c>
      <c r="AS298" s="0" t="n">
        <f aca="false">SUMPRODUCT((K24:K26&lt;=$B$6)*(L24:L26*AN298+M24:M26*AO298*$B$8*AQ298)/(1+AL298/100)^K24:K26)+L27*AN298*AP298/(1+AL298/100)^$B$6</f>
        <v>15886621.3628304</v>
      </c>
      <c r="AT298" s="0" t="n">
        <f aca="false">AS298-AR298</f>
        <v>3570274.73989419</v>
      </c>
      <c r="AU298" s="0" t="n">
        <f aca="true">RAND()</f>
        <v>0.574635541249536</v>
      </c>
      <c r="AV298" s="0" t="n">
        <f aca="true">RAND()</f>
        <v>0.218824406417914</v>
      </c>
      <c r="AW298" s="0" t="n">
        <f aca="true">RAND()</f>
        <v>0.731494003234609</v>
      </c>
      <c r="AX298" s="0" t="n">
        <f aca="true">RAND()</f>
        <v>0.789950661484662</v>
      </c>
      <c r="AY298" s="0" t="n">
        <f aca="true">RAND()</f>
        <v>0.87442494755401</v>
      </c>
      <c r="AZ298" s="0" t="n">
        <f aca="true">RAND()</f>
        <v>0.137057949774604</v>
      </c>
    </row>
    <row r="299" customFormat="false" ht="15" hidden="false" customHeight="false" outlineLevel="0" collapsed="false">
      <c r="AK299" s="0" t="n">
        <v>286</v>
      </c>
      <c r="AL299" s="0" t="n">
        <f aca="false">IFERROR(IF(AU299&lt;($AM$6-$AL$6)/($AN$6-$AL$6),$AL$6+SQRT(AU299*($AN$6-$AL$6)*($AM$6-$AL$6)),$AN$6-SQRT((1-AU299)*($AN$6-$AL$6)*($AN$6-$AM$6))),$AM$6)</f>
        <v>5.48995040697423</v>
      </c>
      <c r="AM299" s="0" t="n">
        <f aca="false">IFERROR(IF(AV299&lt;($AM$7-$AL$7)/($AN$7-$AL$7),$AL$7+SQRT(AV299*($AN$7-$AL$7)*($AM$7-$AL$7)),$AN$7-SQRT((1-AV299)*($AN$7-$AL$7)*($AN$7-$AM$7))),$AM$7)</f>
        <v>0.848400717374892</v>
      </c>
      <c r="AN299" s="0" t="n">
        <f aca="false">IFERROR(IF(AW299&lt;($AM$8-$AL$8)/($AN$8-$AL$8),$AL$8+SQRT(AW299*($AN$8-$AL$8)*($AM$8-$AL$8)),$AN$8-SQRT((1-AW299)*($AN$8-$AL$8)*($AN$8-$AM$8))),$AM$8)</f>
        <v>0.963773875053326</v>
      </c>
      <c r="AO299" s="0" t="n">
        <f aca="false">IFERROR(IF(AX299&lt;($AM$9-$AL$9)/($AN$9-$AL$9),$AL$9+SQRT(AX299*($AN$9-$AL$9)*($AM$9-$AL$9)),$AN$9-SQRT((1-AX299)*($AN$9-$AL$9)*($AN$9-$AM$9))),$AM$9)</f>
        <v>1.40216992335991</v>
      </c>
      <c r="AP299" s="0" t="n">
        <f aca="false">IFERROR(IF(AY299&lt;($AM$10-$AL$10)/($AN$10-$AL$10),$AL$10+SQRT(AY299*($AN$10-$AL$10)*($AM$10-$AL$10)),$AN$10-SQRT((1-AY299)*($AN$10-$AL$10)*($AN$10-$AM$10))),$AM$10)</f>
        <v>0.95269369636834</v>
      </c>
      <c r="AQ299" s="0" t="n">
        <f aca="false">IFERROR(IF(AZ299&lt;($AM$11-$AL$11)/($AN$11-$AL$11),$AL$11+SQRT(AZ299*($AN$11-$AL$11)*($AM$11-$AL$11)),$AN$11-SQRT((1-AZ299)*($AN$11-$AL$11)*($AN$11-$AM$11))),$AM$11)</f>
        <v>0.486646037923517</v>
      </c>
      <c r="AR299" s="0" t="n">
        <f aca="false">SUMPRODUCT((B24:B31&lt;=$B$6)*(C24:C31*AM299+D24:D31*AO299*$B$8*AQ299)/(1+AL299/100)^B24:B31)+C32*AM299*AP299/(1+AL299/100)^$B$6</f>
        <v>10498715.586047</v>
      </c>
      <c r="AS299" s="0" t="n">
        <f aca="false">SUMPRODUCT((K24:K26&lt;=$B$6)*(L24:L26*AN299+M24:M26*AO299*$B$8*AQ299)/(1+AL299/100)^K24:K26)+L27*AN299*AP299/(1+AL299/100)^$B$6</f>
        <v>14486984.0953136</v>
      </c>
      <c r="AT299" s="0" t="n">
        <f aca="false">AS299-AR299</f>
        <v>3988268.50926659</v>
      </c>
      <c r="AU299" s="0" t="n">
        <f aca="true">RAND()</f>
        <v>0.885987511330135</v>
      </c>
      <c r="AV299" s="0" t="n">
        <f aca="true">RAND()</f>
        <v>0.026029216026713</v>
      </c>
      <c r="AW299" s="0" t="n">
        <f aca="true">RAND()</f>
        <v>0.298020912777582</v>
      </c>
      <c r="AX299" s="0" t="n">
        <f aca="true">RAND()</f>
        <v>0.761732799643001</v>
      </c>
      <c r="AY299" s="0" t="n">
        <f aca="true">RAND()</f>
        <v>0.819726330926523</v>
      </c>
      <c r="AZ299" s="0" t="n">
        <f aca="true">RAND()</f>
        <v>0.142190789683866</v>
      </c>
    </row>
    <row r="300" customFormat="false" ht="15" hidden="false" customHeight="false" outlineLevel="0" collapsed="false">
      <c r="AK300" s="0" t="n">
        <v>287</v>
      </c>
      <c r="AL300" s="0" t="n">
        <f aca="false">IFERROR(IF(AU300&lt;($AM$6-$AL$6)/($AN$6-$AL$6),$AL$6+SQRT(AU300*($AN$6-$AL$6)*($AM$6-$AL$6)),$AN$6-SQRT((1-AU300)*($AN$6-$AL$6)*($AN$6-$AM$6))),$AM$6)</f>
        <v>3.54196028054247</v>
      </c>
      <c r="AM300" s="0" t="n">
        <f aca="false">IFERROR(IF(AV300&lt;($AM$7-$AL$7)/($AN$7-$AL$7),$AL$7+SQRT(AV300*($AN$7-$AL$7)*($AM$7-$AL$7)),$AN$7-SQRT((1-AV300)*($AN$7-$AL$7)*($AN$7-$AM$7))),$AM$7)</f>
        <v>1.06251180624236</v>
      </c>
      <c r="AN300" s="0" t="n">
        <f aca="false">IFERROR(IF(AW300&lt;($AM$8-$AL$8)/($AN$8-$AL$8),$AL$8+SQRT(AW300*($AN$8-$AL$8)*($AM$8-$AL$8)),$AN$8-SQRT((1-AW300)*($AN$8-$AL$8)*($AN$8-$AM$8))),$AM$8)</f>
        <v>0.982422522551628</v>
      </c>
      <c r="AO300" s="0" t="n">
        <f aca="false">IFERROR(IF(AX300&lt;($AM$9-$AL$9)/($AN$9-$AL$9),$AL$9+SQRT(AX300*($AN$9-$AL$9)*($AM$9-$AL$9)),$AN$9-SQRT((1-AX300)*($AN$9-$AL$9)*($AN$9-$AM$9))),$AM$9)</f>
        <v>1.52944977882795</v>
      </c>
      <c r="AP300" s="0" t="n">
        <f aca="false">IFERROR(IF(AY300&lt;($AM$10-$AL$10)/($AN$10-$AL$10),$AL$10+SQRT(AY300*($AN$10-$AL$10)*($AM$10-$AL$10)),$AN$10-SQRT((1-AY300)*($AN$10-$AL$10)*($AN$10-$AM$10))),$AM$10)</f>
        <v>0.799846226136675</v>
      </c>
      <c r="AQ300" s="0" t="n">
        <f aca="false">IFERROR(IF(AZ300&lt;($AM$11-$AL$11)/($AN$11-$AL$11),$AL$11+SQRT(AZ300*($AN$11-$AL$11)*($AM$11-$AL$11)),$AN$11-SQRT((1-AZ300)*($AN$11-$AL$11)*($AN$11-$AM$11))),$AM$11)</f>
        <v>0.576825420365685</v>
      </c>
      <c r="AR300" s="0" t="n">
        <f aca="false">SUMPRODUCT((B24:B31&lt;=$B$6)*(C24:C31*AM300+D24:D31*AO300*$B$8*AQ300)/(1+AL300/100)^B24:B31)+C32*AM300*AP300/(1+AL300/100)^$B$6</f>
        <v>14317780.8264321</v>
      </c>
      <c r="AS300" s="0" t="n">
        <f aca="false">SUMPRODUCT((K24:K26&lt;=$B$6)*(L24:L26*AN300+M24:M26*AO300*$B$8*AQ300)/(1+AL300/100)^K24:K26)+L27*AN300*AP300/(1+AL300/100)^$B$6</f>
        <v>14609155.6405193</v>
      </c>
      <c r="AT300" s="0" t="n">
        <f aca="false">AS300-AR300</f>
        <v>291374.814087139</v>
      </c>
      <c r="AU300" s="0" t="n">
        <f aca="true">RAND()</f>
        <v>0.402098064932705</v>
      </c>
      <c r="AV300" s="0" t="n">
        <f aca="true">RAND()</f>
        <v>0.687539352902199</v>
      </c>
      <c r="AW300" s="0" t="n">
        <f aca="true">RAND()</f>
        <v>0.369755297045546</v>
      </c>
      <c r="AX300" s="0" t="n">
        <f aca="true">RAND()</f>
        <v>0.852388326236621</v>
      </c>
      <c r="AY300" s="0" t="n">
        <f aca="true">RAND()</f>
        <v>0.359631037313625</v>
      </c>
      <c r="AZ300" s="0" t="n">
        <f aca="true">RAND()</f>
        <v>0.312784952492401</v>
      </c>
    </row>
    <row r="301" customFormat="false" ht="15" hidden="false" customHeight="false" outlineLevel="0" collapsed="false">
      <c r="AK301" s="0" t="n">
        <v>288</v>
      </c>
      <c r="AL301" s="0" t="n">
        <f aca="false">IFERROR(IF(AU301&lt;($AM$6-$AL$6)/($AN$6-$AL$6),$AL$6+SQRT(AU301*($AN$6-$AL$6)*($AM$6-$AL$6)),$AN$6-SQRT((1-AU301)*($AN$6-$AL$6)*($AN$6-$AM$6))),$AM$6)</f>
        <v>5.08034718671131</v>
      </c>
      <c r="AM301" s="0" t="n">
        <f aca="false">IFERROR(IF(AV301&lt;($AM$7-$AL$7)/($AN$7-$AL$7),$AL$7+SQRT(AV301*($AN$7-$AL$7)*($AM$7-$AL$7)),$AN$7-SQRT((1-AV301)*($AN$7-$AL$7)*($AN$7-$AM$7))),$AM$7)</f>
        <v>1.16862614179553</v>
      </c>
      <c r="AN301" s="0" t="n">
        <f aca="false">IFERROR(IF(AW301&lt;($AM$8-$AL$8)/($AN$8-$AL$8),$AL$8+SQRT(AW301*($AN$8-$AL$8)*($AM$8-$AL$8)),$AN$8-SQRT((1-AW301)*($AN$8-$AL$8)*($AN$8-$AM$8))),$AM$8)</f>
        <v>1.04607924507747</v>
      </c>
      <c r="AO301" s="0" t="n">
        <f aca="false">IFERROR(IF(AX301&lt;($AM$9-$AL$9)/($AN$9-$AL$9),$AL$9+SQRT(AX301*($AN$9-$AL$9)*($AM$9-$AL$9)),$AN$9-SQRT((1-AX301)*($AN$9-$AL$9)*($AN$9-$AM$9))),$AM$9)</f>
        <v>0.836995301050982</v>
      </c>
      <c r="AP301" s="0" t="n">
        <f aca="false">IFERROR(IF(AY301&lt;($AM$10-$AL$10)/($AN$10-$AL$10),$AL$10+SQRT(AY301*($AN$10-$AL$10)*($AM$10-$AL$10)),$AN$10-SQRT((1-AY301)*($AN$10-$AL$10)*($AN$10-$AM$10))),$AM$10)</f>
        <v>0.965463896961516</v>
      </c>
      <c r="AQ301" s="0" t="n">
        <f aca="false">IFERROR(IF(AZ301&lt;($AM$11-$AL$11)/($AN$11-$AL$11),$AL$11+SQRT(AZ301*($AN$11-$AL$11)*($AM$11-$AL$11)),$AN$11-SQRT((1-AZ301)*($AN$11-$AL$11)*($AN$11-$AM$11))),$AM$11)</f>
        <v>0.800925799697964</v>
      </c>
      <c r="AR301" s="0" t="n">
        <f aca="false">SUMPRODUCT((B24:B31&lt;=$B$6)*(C24:C31*AM301+D24:D31*AO301*$B$8*AQ301)/(1+AL301/100)^B24:B31)+C32*AM301*AP301/(1+AL301/100)^$B$6</f>
        <v>14647796.5455859</v>
      </c>
      <c r="AS301" s="0" t="n">
        <f aca="false">SUMPRODUCT((K24:K26&lt;=$B$6)*(L24:L26*AN301+M24:M26*AO301*$B$8*AQ301)/(1+AL301/100)^K24:K26)+L27*AN301*AP301/(1+AL301/100)^$B$6</f>
        <v>15645516.9333493</v>
      </c>
      <c r="AT301" s="0" t="n">
        <f aca="false">AS301-AR301</f>
        <v>997720.387763338</v>
      </c>
      <c r="AU301" s="0" t="n">
        <f aca="true">RAND()</f>
        <v>0.815746653821641</v>
      </c>
      <c r="AV301" s="0" t="n">
        <f aca="true">RAND()</f>
        <v>0.941140401785943</v>
      </c>
      <c r="AW301" s="0" t="n">
        <f aca="true">RAND()</f>
        <v>0.630367339660658</v>
      </c>
      <c r="AX301" s="0" t="n">
        <f aca="true">RAND()</f>
        <v>0.151421110573922</v>
      </c>
      <c r="AY301" s="0" t="n">
        <f aca="true">RAND()</f>
        <v>0.866626557498402</v>
      </c>
      <c r="AZ301" s="0" t="n">
        <f aca="true">RAND()</f>
        <v>0.838242705200428</v>
      </c>
    </row>
    <row r="302" customFormat="false" ht="15" hidden="false" customHeight="false" outlineLevel="0" collapsed="false">
      <c r="AK302" s="0" t="n">
        <v>289</v>
      </c>
      <c r="AL302" s="0" t="n">
        <f aca="false">IFERROR(IF(AU302&lt;($AM$6-$AL$6)/($AN$6-$AL$6),$AL$6+SQRT(AU302*($AN$6-$AL$6)*($AM$6-$AL$6)),$AN$6-SQRT((1-AU302)*($AN$6-$AL$6)*($AN$6-$AM$6))),$AM$6)</f>
        <v>5.29741359269711</v>
      </c>
      <c r="AM302" s="0" t="n">
        <f aca="false">IFERROR(IF(AV302&lt;($AM$7-$AL$7)/($AN$7-$AL$7),$AL$7+SQRT(AV302*($AN$7-$AL$7)*($AM$7-$AL$7)),$AN$7-SQRT((1-AV302)*($AN$7-$AL$7)*($AN$7-$AM$7))),$AM$7)</f>
        <v>0.994053340747709</v>
      </c>
      <c r="AN302" s="0" t="n">
        <f aca="false">IFERROR(IF(AW302&lt;($AM$8-$AL$8)/($AN$8-$AL$8),$AL$8+SQRT(AW302*($AN$8-$AL$8)*($AM$8-$AL$8)),$AN$8-SQRT((1-AW302)*($AN$8-$AL$8)*($AN$8-$AM$8))),$AM$8)</f>
        <v>0.959772593176257</v>
      </c>
      <c r="AO302" s="0" t="n">
        <f aca="false">IFERROR(IF(AX302&lt;($AM$9-$AL$9)/($AN$9-$AL$9),$AL$9+SQRT(AX302*($AN$9-$AL$9)*($AM$9-$AL$9)),$AN$9-SQRT((1-AX302)*($AN$9-$AL$9)*($AN$9-$AM$9))),$AM$9)</f>
        <v>0.677122687004526</v>
      </c>
      <c r="AP302" s="0" t="n">
        <f aca="false">IFERROR(IF(AY302&lt;($AM$10-$AL$10)/($AN$10-$AL$10),$AL$10+SQRT(AY302*($AN$10-$AL$10)*($AM$10-$AL$10)),$AN$10-SQRT((1-AY302)*($AN$10-$AL$10)*($AN$10-$AM$10))),$AM$10)</f>
        <v>0.983795604663181</v>
      </c>
      <c r="AQ302" s="0" t="n">
        <f aca="false">IFERROR(IF(AZ302&lt;($AM$11-$AL$11)/($AN$11-$AL$11),$AL$11+SQRT(AZ302*($AN$11-$AL$11)*($AM$11-$AL$11)),$AN$11-SQRT((1-AZ302)*($AN$11-$AL$11)*($AN$11-$AM$11))),$AM$11)</f>
        <v>0.579296340194899</v>
      </c>
      <c r="AR302" s="0" t="n">
        <f aca="false">SUMPRODUCT((B24:B31&lt;=$B$6)*(C24:C31*AM302+D24:D31*AO302*$B$8*AQ302)/(1+AL302/100)^B24:B31)+C32*AM302*AP302/(1+AL302/100)^$B$6</f>
        <v>12328349.4820567</v>
      </c>
      <c r="AS302" s="0" t="n">
        <f aca="false">SUMPRODUCT((K24:K26&lt;=$B$6)*(L24:L26*AN302+M24:M26*AO302*$B$8*AQ302)/(1+AL302/100)^K24:K26)+L27*AN302*AP302/(1+AL302/100)^$B$6</f>
        <v>14364338.8431855</v>
      </c>
      <c r="AT302" s="0" t="n">
        <f aca="false">AS302-AR302</f>
        <v>2035989.36112882</v>
      </c>
      <c r="AU302" s="0" t="n">
        <f aca="true">RAND()</f>
        <v>0.855059976283371</v>
      </c>
      <c r="AV302" s="0" t="n">
        <f aca="true">RAND()</f>
        <v>0.418407767281627</v>
      </c>
      <c r="AW302" s="0" t="n">
        <f aca="true">RAND()</f>
        <v>0.283636461447398</v>
      </c>
      <c r="AX302" s="0" t="n">
        <f aca="true">RAND()</f>
        <v>0.0418299283356045</v>
      </c>
      <c r="AY302" s="0" t="n">
        <f aca="true">RAND()</f>
        <v>0.936232748365653</v>
      </c>
      <c r="AZ302" s="0" t="n">
        <f aca="true">RAND()</f>
        <v>0.318393655699039</v>
      </c>
    </row>
    <row r="303" customFormat="false" ht="15" hidden="false" customHeight="false" outlineLevel="0" collapsed="false">
      <c r="AK303" s="0" t="n">
        <v>290</v>
      </c>
      <c r="AL303" s="0" t="n">
        <f aca="false">IFERROR(IF(AU303&lt;($AM$6-$AL$6)/($AN$6-$AL$6),$AL$6+SQRT(AU303*($AN$6-$AL$6)*($AM$6-$AL$6)),$AN$6-SQRT((1-AU303)*($AN$6-$AL$6)*($AN$6-$AM$6))),$AM$6)</f>
        <v>3.15086153500296</v>
      </c>
      <c r="AM303" s="0" t="n">
        <f aca="false">IFERROR(IF(AV303&lt;($AM$7-$AL$7)/($AN$7-$AL$7),$AL$7+SQRT(AV303*($AN$7-$AL$7)*($AM$7-$AL$7)),$AN$7-SQRT((1-AV303)*($AN$7-$AL$7)*($AN$7-$AM$7))),$AM$7)</f>
        <v>1.05326494800078</v>
      </c>
      <c r="AN303" s="0" t="n">
        <f aca="false">IFERROR(IF(AW303&lt;($AM$8-$AL$8)/($AN$8-$AL$8),$AL$8+SQRT(AW303*($AN$8-$AL$8)*($AM$8-$AL$8)),$AN$8-SQRT((1-AW303)*($AN$8-$AL$8)*($AN$8-$AM$8))),$AM$8)</f>
        <v>0.925555605617449</v>
      </c>
      <c r="AO303" s="0" t="n">
        <f aca="false">IFERROR(IF(AX303&lt;($AM$9-$AL$9)/($AN$9-$AL$9),$AL$9+SQRT(AX303*($AN$9-$AL$9)*($AM$9-$AL$9)),$AN$9-SQRT((1-AX303)*($AN$9-$AL$9)*($AN$9-$AM$9))),$AM$9)</f>
        <v>1.74398233629885</v>
      </c>
      <c r="AP303" s="0" t="n">
        <f aca="false">IFERROR(IF(AY303&lt;($AM$10-$AL$10)/($AN$10-$AL$10),$AL$10+SQRT(AY303*($AN$10-$AL$10)*($AM$10-$AL$10)),$AN$10-SQRT((1-AY303)*($AN$10-$AL$10)*($AN$10-$AM$10))),$AM$10)</f>
        <v>0.993190880555484</v>
      </c>
      <c r="AQ303" s="0" t="n">
        <f aca="false">IFERROR(IF(AZ303&lt;($AM$11-$AL$11)/($AN$11-$AL$11),$AL$11+SQRT(AZ303*($AN$11-$AL$11)*($AM$11-$AL$11)),$AN$11-SQRT((1-AZ303)*($AN$11-$AL$11)*($AN$11-$AM$11))),$AM$11)</f>
        <v>0.337012121538336</v>
      </c>
      <c r="AR303" s="0" t="n">
        <f aca="false">SUMPRODUCT((B24:B31&lt;=$B$6)*(C24:C31*AM303+D24:D31*AO303*$B$8*AQ303)/(1+AL303/100)^B24:B31)+C32*AM303*AP303/(1+AL303/100)^$B$6</f>
        <v>14386861.9360463</v>
      </c>
      <c r="AS303" s="0" t="n">
        <f aca="false">SUMPRODUCT((K24:K26&lt;=$B$6)*(L24:L26*AN303+M24:M26*AO303*$B$8*AQ303)/(1+AL303/100)^K24:K26)+L27*AN303*AP303/(1+AL303/100)^$B$6</f>
        <v>13397992.3043789</v>
      </c>
      <c r="AT303" s="0" t="n">
        <f aca="false">AS303-AR303</f>
        <v>-988869.631667377</v>
      </c>
      <c r="AU303" s="0" t="n">
        <f aca="true">RAND()</f>
        <v>0.25920665386401</v>
      </c>
      <c r="AV303" s="0" t="n">
        <f aca="true">RAND()</f>
        <v>0.65595839390992</v>
      </c>
      <c r="AW303" s="0" t="n">
        <f aca="true">RAND()</f>
        <v>0.175157890021826</v>
      </c>
      <c r="AX303" s="0" t="n">
        <f aca="true">RAND()</f>
        <v>0.956303303915336</v>
      </c>
      <c r="AY303" s="0" t="n">
        <f aca="true">RAND()</f>
        <v>0.972948978652375</v>
      </c>
      <c r="AZ303" s="0" t="n">
        <f aca="true">RAND()</f>
        <v>0.00559141690109618</v>
      </c>
    </row>
    <row r="304" customFormat="false" ht="15" hidden="false" customHeight="false" outlineLevel="0" collapsed="false">
      <c r="AK304" s="0" t="n">
        <v>291</v>
      </c>
      <c r="AL304" s="0" t="n">
        <f aca="false">IFERROR(IF(AU304&lt;($AM$6-$AL$6)/($AN$6-$AL$6),$AL$6+SQRT(AU304*($AN$6-$AL$6)*($AM$6-$AL$6)),$AN$6-SQRT((1-AU304)*($AN$6-$AL$6)*($AN$6-$AM$6))),$AM$6)</f>
        <v>4.1471729226739</v>
      </c>
      <c r="AM304" s="0" t="n">
        <f aca="false">IFERROR(IF(AV304&lt;($AM$7-$AL$7)/($AN$7-$AL$7),$AL$7+SQRT(AV304*($AN$7-$AL$7)*($AM$7-$AL$7)),$AN$7-SQRT((1-AV304)*($AN$7-$AL$7)*($AN$7-$AM$7))),$AM$7)</f>
        <v>1.0994496599554</v>
      </c>
      <c r="AN304" s="0" t="n">
        <f aca="false">IFERROR(IF(AW304&lt;($AM$8-$AL$8)/($AN$8-$AL$8),$AL$8+SQRT(AW304*($AN$8-$AL$8)*($AM$8-$AL$8)),$AN$8-SQRT((1-AW304)*($AN$8-$AL$8)*($AN$8-$AM$8))),$AM$8)</f>
        <v>1.01914603530814</v>
      </c>
      <c r="AO304" s="0" t="n">
        <f aca="false">IFERROR(IF(AX304&lt;($AM$9-$AL$9)/($AN$9-$AL$9),$AL$9+SQRT(AX304*($AN$9-$AL$9)*($AM$9-$AL$9)),$AN$9-SQRT((1-AX304)*($AN$9-$AL$9)*($AN$9-$AM$9))),$AM$9)</f>
        <v>1.83291389241777</v>
      </c>
      <c r="AP304" s="0" t="n">
        <f aca="false">IFERROR(IF(AY304&lt;($AM$10-$AL$10)/($AN$10-$AL$10),$AL$10+SQRT(AY304*($AN$10-$AL$10)*($AM$10-$AL$10)),$AN$10-SQRT((1-AY304)*($AN$10-$AL$10)*($AN$10-$AM$10))),$AM$10)</f>
        <v>0.905960153839192</v>
      </c>
      <c r="AQ304" s="0" t="n">
        <f aca="false">IFERROR(IF(AZ304&lt;($AM$11-$AL$11)/($AN$11-$AL$11),$AL$11+SQRT(AZ304*($AN$11-$AL$11)*($AM$11-$AL$11)),$AN$11-SQRT((1-AZ304)*($AN$11-$AL$11)*($AN$11-$AM$11))),$AM$11)</f>
        <v>0.730059849451699</v>
      </c>
      <c r="AR304" s="0" t="n">
        <f aca="false">SUMPRODUCT((B24:B31&lt;=$B$6)*(C24:C31*AM304+D24:D31*AO304*$B$8*AQ304)/(1+AL304/100)^B24:B31)+C32*AM304*AP304/(1+AL304/100)^$B$6</f>
        <v>14457372.6059474</v>
      </c>
      <c r="AS304" s="0" t="n">
        <f aca="false">SUMPRODUCT((K24:K26&lt;=$B$6)*(L24:L26*AN304+M24:M26*AO304*$B$8*AQ304)/(1+AL304/100)^K24:K26)+L27*AN304*AP304/(1+AL304/100)^$B$6</f>
        <v>15165367.6493847</v>
      </c>
      <c r="AT304" s="0" t="n">
        <f aca="false">AS304-AR304</f>
        <v>707995.043437321</v>
      </c>
      <c r="AU304" s="0" t="n">
        <f aca="true">RAND()</f>
        <v>0.59306888334375</v>
      </c>
      <c r="AV304" s="0" t="n">
        <f aca="true">RAND()</f>
        <v>0.798529734332925</v>
      </c>
      <c r="AW304" s="0" t="n">
        <f aca="true">RAND()</f>
        <v>0.526279528764883</v>
      </c>
      <c r="AX304" s="0" t="n">
        <f aca="true">RAND()</f>
        <v>0.981388155102014</v>
      </c>
      <c r="AY304" s="0" t="n">
        <f aca="true">RAND()</f>
        <v>0.659214586020563</v>
      </c>
      <c r="AZ304" s="0" t="n">
        <f aca="true">RAND()</f>
        <v>0.702580878048818</v>
      </c>
    </row>
    <row r="305" customFormat="false" ht="15" hidden="false" customHeight="false" outlineLevel="0" collapsed="false">
      <c r="AK305" s="0" t="n">
        <v>292</v>
      </c>
      <c r="AL305" s="0" t="n">
        <f aca="false">IFERROR(IF(AU305&lt;($AM$6-$AL$6)/($AN$6-$AL$6),$AL$6+SQRT(AU305*($AN$6-$AL$6)*($AM$6-$AL$6)),$AN$6-SQRT((1-AU305)*($AN$6-$AL$6)*($AN$6-$AM$6))),$AM$6)</f>
        <v>6.02866252671428</v>
      </c>
      <c r="AM305" s="0" t="n">
        <f aca="false">IFERROR(IF(AV305&lt;($AM$7-$AL$7)/($AN$7-$AL$7),$AL$7+SQRT(AV305*($AN$7-$AL$7)*($AM$7-$AL$7)),$AN$7-SQRT((1-AV305)*($AN$7-$AL$7)*($AN$7-$AM$7))),$AM$7)</f>
        <v>1.16112883937224</v>
      </c>
      <c r="AN305" s="0" t="n">
        <f aca="false">IFERROR(IF(AW305&lt;($AM$8-$AL$8)/($AN$8-$AL$8),$AL$8+SQRT(AW305*($AN$8-$AL$8)*($AM$8-$AL$8)),$AN$8-SQRT((1-AW305)*($AN$8-$AL$8)*($AN$8-$AM$8))),$AM$8)</f>
        <v>1.02415531977483</v>
      </c>
      <c r="AO305" s="0" t="n">
        <f aca="false">IFERROR(IF(AX305&lt;($AM$9-$AL$9)/($AN$9-$AL$9),$AL$9+SQRT(AX305*($AN$9-$AL$9)*($AM$9-$AL$9)),$AN$9-SQRT((1-AX305)*($AN$9-$AL$9)*($AN$9-$AM$9))),$AM$9)</f>
        <v>1.02668967739026</v>
      </c>
      <c r="AP305" s="0" t="n">
        <f aca="false">IFERROR(IF(AY305&lt;($AM$10-$AL$10)/($AN$10-$AL$10),$AL$10+SQRT(AY305*($AN$10-$AL$10)*($AM$10-$AL$10)),$AN$10-SQRT((1-AY305)*($AN$10-$AL$10)*($AN$10-$AM$10))),$AM$10)</f>
        <v>0.851580297725149</v>
      </c>
      <c r="AQ305" s="0" t="n">
        <f aca="false">IFERROR(IF(AZ305&lt;($AM$11-$AL$11)/($AN$11-$AL$11),$AL$11+SQRT(AZ305*($AN$11-$AL$11)*($AM$11-$AL$11)),$AN$11-SQRT((1-AZ305)*($AN$11-$AL$11)*($AN$11-$AM$11))),$AM$11)</f>
        <v>0.75566840874217</v>
      </c>
      <c r="AR305" s="0" t="n">
        <f aca="false">SUMPRODUCT((B24:B31&lt;=$B$6)*(C24:C31*AM305+D24:D31*AO305*$B$8*AQ305)/(1+AL305/100)^B24:B31)+C32*AM305*AP305/(1+AL305/100)^$B$6</f>
        <v>14081448.3819938</v>
      </c>
      <c r="AS305" s="0" t="n">
        <f aca="false">SUMPRODUCT((K24:K26&lt;=$B$6)*(L24:L26*AN305+M24:M26*AO305*$B$8*AQ305)/(1+AL305/100)^K24:K26)+L27*AN305*AP305/(1+AL305/100)^$B$6</f>
        <v>15536129.4794818</v>
      </c>
      <c r="AT305" s="0" t="n">
        <f aca="false">AS305-AR305</f>
        <v>1454681.09748797</v>
      </c>
      <c r="AU305" s="0" t="n">
        <f aca="true">RAND()</f>
        <v>0.952825175649546</v>
      </c>
      <c r="AV305" s="0" t="n">
        <f aca="true">RAND()</f>
        <v>0.929794816077114</v>
      </c>
      <c r="AW305" s="0" t="n">
        <f aca="true">RAND()</f>
        <v>0.546614937013243</v>
      </c>
      <c r="AX305" s="0" t="n">
        <f aca="true">RAND()</f>
        <v>0.368444677267549</v>
      </c>
      <c r="AY305" s="0" t="n">
        <f aca="true">RAND()</f>
        <v>0.494434822994018</v>
      </c>
      <c r="AZ305" s="0" t="n">
        <f aca="true">RAND()</f>
        <v>0.756334993932312</v>
      </c>
    </row>
    <row r="306" customFormat="false" ht="15" hidden="false" customHeight="false" outlineLevel="0" collapsed="false">
      <c r="AK306" s="0" t="n">
        <v>293</v>
      </c>
      <c r="AL306" s="0" t="n">
        <f aca="false">IFERROR(IF(AU306&lt;($AM$6-$AL$6)/($AN$6-$AL$6),$AL$6+SQRT(AU306*($AN$6-$AL$6)*($AM$6-$AL$6)),$AN$6-SQRT((1-AU306)*($AN$6-$AL$6)*($AN$6-$AM$6))),$AM$6)</f>
        <v>3.30345817700617</v>
      </c>
      <c r="AM306" s="0" t="n">
        <f aca="false">IFERROR(IF(AV306&lt;($AM$7-$AL$7)/($AN$7-$AL$7),$AL$7+SQRT(AV306*($AN$7-$AL$7)*($AM$7-$AL$7)),$AN$7-SQRT((1-AV306)*($AN$7-$AL$7)*($AN$7-$AM$7))),$AM$7)</f>
        <v>1.0006869561618</v>
      </c>
      <c r="AN306" s="0" t="n">
        <f aca="false">IFERROR(IF(AW306&lt;($AM$8-$AL$8)/($AN$8-$AL$8),$AL$8+SQRT(AW306*($AN$8-$AL$8)*($AM$8-$AL$8)),$AN$8-SQRT((1-AW306)*($AN$8-$AL$8)*($AN$8-$AM$8))),$AM$8)</f>
        <v>0.960886095890208</v>
      </c>
      <c r="AO306" s="0" t="n">
        <f aca="false">IFERROR(IF(AX306&lt;($AM$9-$AL$9)/($AN$9-$AL$9),$AL$9+SQRT(AX306*($AN$9-$AL$9)*($AM$9-$AL$9)),$AN$9-SQRT((1-AX306)*($AN$9-$AL$9)*($AN$9-$AM$9))),$AM$9)</f>
        <v>0.912554507747561</v>
      </c>
      <c r="AP306" s="0" t="n">
        <f aca="false">IFERROR(IF(AY306&lt;($AM$10-$AL$10)/($AN$10-$AL$10),$AL$10+SQRT(AY306*($AN$10-$AL$10)*($AM$10-$AL$10)),$AN$10-SQRT((1-AY306)*($AN$10-$AL$10)*($AN$10-$AM$10))),$AM$10)</f>
        <v>0.893320338325403</v>
      </c>
      <c r="AQ306" s="0" t="n">
        <f aca="false">IFERROR(IF(AZ306&lt;($AM$11-$AL$11)/($AN$11-$AL$11),$AL$11+SQRT(AZ306*($AN$11-$AL$11)*($AM$11-$AL$11)),$AN$11-SQRT((1-AZ306)*($AN$11-$AL$11)*($AN$11-$AM$11))),$AM$11)</f>
        <v>0.577402698838968</v>
      </c>
      <c r="AR306" s="0" t="n">
        <f aca="false">SUMPRODUCT((B24:B31&lt;=$B$6)*(C24:C31*AM306+D24:D31*AO306*$B$8*AQ306)/(1+AL306/100)^B24:B31)+C32*AM306*AP306/(1+AL306/100)^$B$6</f>
        <v>13573163.3019797</v>
      </c>
      <c r="AS306" s="0" t="n">
        <f aca="false">SUMPRODUCT((K24:K26&lt;=$B$6)*(L24:L26*AN306+M24:M26*AO306*$B$8*AQ306)/(1+AL306/100)^K24:K26)+L27*AN306*AP306/(1+AL306/100)^$B$6</f>
        <v>14089494.3465282</v>
      </c>
      <c r="AT306" s="0" t="n">
        <f aca="false">AS306-AR306</f>
        <v>516331.044548502</v>
      </c>
      <c r="AU306" s="0" t="n">
        <f aca="true">RAND()</f>
        <v>0.316778927542871</v>
      </c>
      <c r="AV306" s="0" t="n">
        <f aca="true">RAND()</f>
        <v>0.44749338819674</v>
      </c>
      <c r="AW306" s="0" t="n">
        <f aca="true">RAND()</f>
        <v>0.28760373167548</v>
      </c>
      <c r="AX306" s="0" t="n">
        <f aca="true">RAND()</f>
        <v>0.226934962483777</v>
      </c>
      <c r="AY306" s="0" t="n">
        <f aca="true">RAND()</f>
        <v>0.618803554161638</v>
      </c>
      <c r="AZ306" s="0" t="n">
        <f aca="true">RAND()</f>
        <v>0.314090846216912</v>
      </c>
    </row>
    <row r="307" customFormat="false" ht="15" hidden="false" customHeight="false" outlineLevel="0" collapsed="false">
      <c r="AK307" s="0" t="n">
        <v>294</v>
      </c>
      <c r="AL307" s="0" t="n">
        <f aca="false">IFERROR(IF(AU307&lt;($AM$6-$AL$6)/($AN$6-$AL$6),$AL$6+SQRT(AU307*($AN$6-$AL$6)*($AM$6-$AL$6)),$AN$6-SQRT((1-AU307)*($AN$6-$AL$6)*($AN$6-$AM$6))),$AM$6)</f>
        <v>3.93576116714815</v>
      </c>
      <c r="AM307" s="0" t="n">
        <f aca="false">IFERROR(IF(AV307&lt;($AM$7-$AL$7)/($AN$7-$AL$7),$AL$7+SQRT(AV307*($AN$7-$AL$7)*($AM$7-$AL$7)),$AN$7-SQRT((1-AV307)*($AN$7-$AL$7)*($AN$7-$AM$7))),$AM$7)</f>
        <v>0.953878630559636</v>
      </c>
      <c r="AN307" s="0" t="n">
        <f aca="false">IFERROR(IF(AW307&lt;($AM$8-$AL$8)/($AN$8-$AL$8),$AL$8+SQRT(AW307*($AN$8-$AL$8)*($AM$8-$AL$8)),$AN$8-SQRT((1-AW307)*($AN$8-$AL$8)*($AN$8-$AM$8))),$AM$8)</f>
        <v>1.03281984522744</v>
      </c>
      <c r="AO307" s="0" t="n">
        <f aca="false">IFERROR(IF(AX307&lt;($AM$9-$AL$9)/($AN$9-$AL$9),$AL$9+SQRT(AX307*($AN$9-$AL$9)*($AM$9-$AL$9)),$AN$9-SQRT((1-AX307)*($AN$9-$AL$9)*($AN$9-$AM$9))),$AM$9)</f>
        <v>0.779344446657545</v>
      </c>
      <c r="AP307" s="0" t="n">
        <f aca="false">IFERROR(IF(AY307&lt;($AM$10-$AL$10)/($AN$10-$AL$10),$AL$10+SQRT(AY307*($AN$10-$AL$10)*($AM$10-$AL$10)),$AN$10-SQRT((1-AY307)*($AN$10-$AL$10)*($AN$10-$AM$10))),$AM$10)</f>
        <v>0.987253848017047</v>
      </c>
      <c r="AQ307" s="0" t="n">
        <f aca="false">IFERROR(IF(AZ307&lt;($AM$11-$AL$11)/($AN$11-$AL$11),$AL$11+SQRT(AZ307*($AN$11-$AL$11)*($AM$11-$AL$11)),$AN$11-SQRT((1-AZ307)*($AN$11-$AL$11)*($AN$11-$AM$11))),$AM$11)</f>
        <v>0.48067104047453</v>
      </c>
      <c r="AR307" s="0" t="n">
        <f aca="false">SUMPRODUCT((B24:B31&lt;=$B$6)*(C24:C31*AM307+D24:D31*AO307*$B$8*AQ307)/(1+AL307/100)^B24:B31)+C32*AM307*AP307/(1+AL307/100)^$B$6</f>
        <v>12517184.0362672</v>
      </c>
      <c r="AS307" s="0" t="n">
        <f aca="false">SUMPRODUCT((K24:K26&lt;=$B$6)*(L24:L26*AN307+M24:M26*AO307*$B$8*AQ307)/(1+AL307/100)^K24:K26)+L27*AN307*AP307/(1+AL307/100)^$B$6</f>
        <v>15170585.9018454</v>
      </c>
      <c r="AT307" s="0" t="n">
        <f aca="false">AS307-AR307</f>
        <v>2653401.86557818</v>
      </c>
      <c r="AU307" s="0" t="n">
        <f aca="true">RAND()</f>
        <v>0.530522018762138</v>
      </c>
      <c r="AV307" s="0" t="n">
        <f aca="true">RAND()</f>
        <v>0.263095921587879</v>
      </c>
      <c r="AW307" s="0" t="n">
        <f aca="true">RAND()</f>
        <v>0.580735825537468</v>
      </c>
      <c r="AX307" s="0" t="n">
        <f aca="true">RAND()</f>
        <v>0.104044426504547</v>
      </c>
      <c r="AY307" s="0" t="n">
        <f aca="true">RAND()</f>
        <v>0.949665249629679</v>
      </c>
      <c r="AZ307" s="0" t="n">
        <f aca="true">RAND()</f>
        <v>0.133232754555712</v>
      </c>
    </row>
    <row r="308" customFormat="false" ht="15" hidden="false" customHeight="false" outlineLevel="0" collapsed="false">
      <c r="AK308" s="0" t="n">
        <v>295</v>
      </c>
      <c r="AL308" s="0" t="n">
        <f aca="false">IFERROR(IF(AU308&lt;($AM$6-$AL$6)/($AN$6-$AL$6),$AL$6+SQRT(AU308*($AN$6-$AL$6)*($AM$6-$AL$6)),$AN$6-SQRT((1-AU308)*($AN$6-$AL$6)*($AN$6-$AM$6))),$AM$6)</f>
        <v>3.35176253495819</v>
      </c>
      <c r="AM308" s="0" t="n">
        <f aca="false">IFERROR(IF(AV308&lt;($AM$7-$AL$7)/($AN$7-$AL$7),$AL$7+SQRT(AV308*($AN$7-$AL$7)*($AM$7-$AL$7)),$AN$7-SQRT((1-AV308)*($AN$7-$AL$7)*($AN$7-$AM$7))),$AM$7)</f>
        <v>0.84249616429749</v>
      </c>
      <c r="AN308" s="0" t="n">
        <f aca="false">IFERROR(IF(AW308&lt;($AM$8-$AL$8)/($AN$8-$AL$8),$AL$8+SQRT(AW308*($AN$8-$AL$8)*($AM$8-$AL$8)),$AN$8-SQRT((1-AW308)*($AN$8-$AL$8)*($AN$8-$AM$8))),$AM$8)</f>
        <v>1.02445038312869</v>
      </c>
      <c r="AO308" s="0" t="n">
        <f aca="false">IFERROR(IF(AX308&lt;($AM$9-$AL$9)/($AN$9-$AL$9),$AL$9+SQRT(AX308*($AN$9-$AL$9)*($AM$9-$AL$9)),$AN$9-SQRT((1-AX308)*($AN$9-$AL$9)*($AN$9-$AM$9))),$AM$9)</f>
        <v>1.072044059582</v>
      </c>
      <c r="AP308" s="0" t="n">
        <f aca="false">IFERROR(IF(AY308&lt;($AM$10-$AL$10)/($AN$10-$AL$10),$AL$10+SQRT(AY308*($AN$10-$AL$10)*($AM$10-$AL$10)),$AN$10-SQRT((1-AY308)*($AN$10-$AL$10)*($AN$10-$AM$10))),$AM$10)</f>
        <v>0.689222177998382</v>
      </c>
      <c r="AQ308" s="0" t="n">
        <f aca="false">IFERROR(IF(AZ308&lt;($AM$11-$AL$11)/($AN$11-$AL$11),$AL$11+SQRT(AZ308*($AN$11-$AL$11)*($AM$11-$AL$11)),$AN$11-SQRT((1-AZ308)*($AN$11-$AL$11)*($AN$11-$AM$11))),$AM$11)</f>
        <v>0.499747412357974</v>
      </c>
      <c r="AR308" s="0" t="n">
        <f aca="false">SUMPRODUCT((B24:B31&lt;=$B$6)*(C24:C31*AM308+D24:D31*AO308*$B$8*AQ308)/(1+AL308/100)^B24:B31)+C32*AM308*AP308/(1+AL308/100)^$B$6</f>
        <v>11443779.3714321</v>
      </c>
      <c r="AS308" s="0" t="n">
        <f aca="false">SUMPRODUCT((K24:K26&lt;=$B$6)*(L24:L26*AN308+M24:M26*AO308*$B$8*AQ308)/(1+AL308/100)^K24:K26)+L27*AN308*AP308/(1+AL308/100)^$B$6</f>
        <v>15333066.2424548</v>
      </c>
      <c r="AT308" s="0" t="n">
        <f aca="false">AS308-AR308</f>
        <v>3889286.87102269</v>
      </c>
      <c r="AU308" s="0" t="n">
        <f aca="true">RAND()</f>
        <v>0.334518169933267</v>
      </c>
      <c r="AV308" s="0" t="n">
        <f aca="true">RAND()</f>
        <v>0.0200658219999917</v>
      </c>
      <c r="AW308" s="0" t="n">
        <f aca="true">RAND()</f>
        <v>0.547798847370733</v>
      </c>
      <c r="AX308" s="0" t="n">
        <f aca="true">RAND()</f>
        <v>0.425931848428632</v>
      </c>
      <c r="AY308" s="0" t="n">
        <f aca="true">RAND()</f>
        <v>0.143220130585806</v>
      </c>
      <c r="AZ308" s="0" t="n">
        <f aca="true">RAND()</f>
        <v>0.162853178545741</v>
      </c>
    </row>
    <row r="309" customFormat="false" ht="15" hidden="false" customHeight="false" outlineLevel="0" collapsed="false">
      <c r="AK309" s="0" t="n">
        <v>296</v>
      </c>
      <c r="AL309" s="0" t="n">
        <f aca="false">IFERROR(IF(AU309&lt;($AM$6-$AL$6)/($AN$6-$AL$6),$AL$6+SQRT(AU309*($AN$6-$AL$6)*($AM$6-$AL$6)),$AN$6-SQRT((1-AU309)*($AN$6-$AL$6)*($AN$6-$AM$6))),$AM$6)</f>
        <v>3.75518600175195</v>
      </c>
      <c r="AM309" s="0" t="n">
        <f aca="false">IFERROR(IF(AV309&lt;($AM$7-$AL$7)/($AN$7-$AL$7),$AL$7+SQRT(AV309*($AN$7-$AL$7)*($AM$7-$AL$7)),$AN$7-SQRT((1-AV309)*($AN$7-$AL$7)*($AN$7-$AM$7))),$AM$7)</f>
        <v>1.06157109633115</v>
      </c>
      <c r="AN309" s="0" t="n">
        <f aca="false">IFERROR(IF(AW309&lt;($AM$8-$AL$8)/($AN$8-$AL$8),$AL$8+SQRT(AW309*($AN$8-$AL$8)*($AM$8-$AL$8)),$AN$8-SQRT((1-AW309)*($AN$8-$AL$8)*($AN$8-$AM$8))),$AM$8)</f>
        <v>0.961878123212911</v>
      </c>
      <c r="AO309" s="0" t="n">
        <f aca="false">IFERROR(IF(AX309&lt;($AM$9-$AL$9)/($AN$9-$AL$9),$AL$9+SQRT(AX309*($AN$9-$AL$9)*($AM$9-$AL$9)),$AN$9-SQRT((1-AX309)*($AN$9-$AL$9)*($AN$9-$AM$9))),$AM$9)</f>
        <v>1.92941714242611</v>
      </c>
      <c r="AP309" s="0" t="n">
        <f aca="false">IFERROR(IF(AY309&lt;($AM$10-$AL$10)/($AN$10-$AL$10),$AL$10+SQRT(AY309*($AN$10-$AL$10)*($AM$10-$AL$10)),$AN$10-SQRT((1-AY309)*($AN$10-$AL$10)*($AN$10-$AM$10))),$AM$10)</f>
        <v>0.882032983156917</v>
      </c>
      <c r="AQ309" s="0" t="n">
        <f aca="false">IFERROR(IF(AZ309&lt;($AM$11-$AL$11)/($AN$11-$AL$11),$AL$11+SQRT(AZ309*($AN$11-$AL$11)*($AM$11-$AL$11)),$AN$11-SQRT((1-AZ309)*($AN$11-$AL$11)*($AN$11-$AM$11))),$AM$11)</f>
        <v>0.70658960554504</v>
      </c>
      <c r="AR309" s="0" t="n">
        <f aca="false">SUMPRODUCT((B24:B31&lt;=$B$6)*(C24:C31*AM309+D24:D31*AO309*$B$8*AQ309)/(1+AL309/100)^B24:B31)+C32*AM309*AP309/(1+AL309/100)^$B$6</f>
        <v>14233620.0961694</v>
      </c>
      <c r="AS309" s="0" t="n">
        <f aca="false">SUMPRODUCT((K24:K26&lt;=$B$6)*(L24:L26*AN309+M24:M26*AO309*$B$8*AQ309)/(1+AL309/100)^K24:K26)+L27*AN309*AP309/(1+AL309/100)^$B$6</f>
        <v>14270195.8686893</v>
      </c>
      <c r="AT309" s="0" t="n">
        <f aca="false">AS309-AR309</f>
        <v>36575.7725199107</v>
      </c>
      <c r="AU309" s="0" t="n">
        <f aca="true">RAND()</f>
        <v>0.473559105838674</v>
      </c>
      <c r="AV309" s="0" t="n">
        <f aca="true">RAND()</f>
        <v>0.684395984552508</v>
      </c>
      <c r="AW309" s="0" t="n">
        <f aca="true">RAND()</f>
        <v>0.291161408610383</v>
      </c>
      <c r="AX309" s="0" t="n">
        <f aca="true">RAND()</f>
        <v>0.996678706811136</v>
      </c>
      <c r="AY309" s="0" t="n">
        <f aca="true">RAND()</f>
        <v>0.583796800879091</v>
      </c>
      <c r="AZ309" s="0" t="n">
        <f aca="true">RAND()</f>
        <v>0.648613634390958</v>
      </c>
    </row>
    <row r="310" customFormat="false" ht="15" hidden="false" customHeight="false" outlineLevel="0" collapsed="false">
      <c r="AK310" s="0" t="n">
        <v>297</v>
      </c>
      <c r="AL310" s="0" t="n">
        <f aca="false">IFERROR(IF(AU310&lt;($AM$6-$AL$6)/($AN$6-$AL$6),$AL$6+SQRT(AU310*($AN$6-$AL$6)*($AM$6-$AL$6)),$AN$6-SQRT((1-AU310)*($AN$6-$AL$6)*($AN$6-$AM$6))),$AM$6)</f>
        <v>6.21482674913235</v>
      </c>
      <c r="AM310" s="0" t="n">
        <f aca="false">IFERROR(IF(AV310&lt;($AM$7-$AL$7)/($AN$7-$AL$7),$AL$7+SQRT(AV310*($AN$7-$AL$7)*($AM$7-$AL$7)),$AN$7-SQRT((1-AV310)*($AN$7-$AL$7)*($AN$7-$AM$7))),$AM$7)</f>
        <v>1.05362628808626</v>
      </c>
      <c r="AN310" s="0" t="n">
        <f aca="false">IFERROR(IF(AW310&lt;($AM$8-$AL$8)/($AN$8-$AL$8),$AL$8+SQRT(AW310*($AN$8-$AL$8)*($AM$8-$AL$8)),$AN$8-SQRT((1-AW310)*($AN$8-$AL$8)*($AN$8-$AM$8))),$AM$8)</f>
        <v>0.982856080686007</v>
      </c>
      <c r="AO310" s="0" t="n">
        <f aca="false">IFERROR(IF(AX310&lt;($AM$9-$AL$9)/($AN$9-$AL$9),$AL$9+SQRT(AX310*($AN$9-$AL$9)*($AM$9-$AL$9)),$AN$9-SQRT((1-AX310)*($AN$9-$AL$9)*($AN$9-$AM$9))),$AM$9)</f>
        <v>1.31958418002817</v>
      </c>
      <c r="AP310" s="0" t="n">
        <f aca="false">IFERROR(IF(AY310&lt;($AM$10-$AL$10)/($AN$10-$AL$10),$AL$10+SQRT(AY310*($AN$10-$AL$10)*($AM$10-$AL$10)),$AN$10-SQRT((1-AY310)*($AN$10-$AL$10)*($AN$10-$AM$10))),$AM$10)</f>
        <v>0.595159980064482</v>
      </c>
      <c r="AQ310" s="0" t="n">
        <f aca="false">IFERROR(IF(AZ310&lt;($AM$11-$AL$11)/($AN$11-$AL$11),$AL$11+SQRT(AZ310*($AN$11-$AL$11)*($AM$11-$AL$11)),$AN$11-SQRT((1-AZ310)*($AN$11-$AL$11)*($AN$11-$AM$11))),$AM$11)</f>
        <v>0.359005399940084</v>
      </c>
      <c r="AR310" s="0" t="n">
        <f aca="false">SUMPRODUCT((B24:B31&lt;=$B$6)*(C24:C31*AM310+D24:D31*AO310*$B$8*AQ310)/(1+AL310/100)^B24:B31)+C32*AM310*AP310/(1+AL310/100)^$B$6</f>
        <v>12685244.2851961</v>
      </c>
      <c r="AS310" s="0" t="n">
        <f aca="false">SUMPRODUCT((K24:K26&lt;=$B$6)*(L24:L26*AN310+M24:M26*AO310*$B$8*AQ310)/(1+AL310/100)^K24:K26)+L27*AN310*AP310/(1+AL310/100)^$B$6</f>
        <v>15077720.0380904</v>
      </c>
      <c r="AT310" s="0" t="n">
        <f aca="false">AS310-AR310</f>
        <v>2392475.75289431</v>
      </c>
      <c r="AU310" s="0" t="n">
        <f aca="true">RAND()</f>
        <v>0.969175148306096</v>
      </c>
      <c r="AV310" s="0" t="n">
        <f aca="true">RAND()</f>
        <v>0.65722102461528</v>
      </c>
      <c r="AW310" s="0" t="n">
        <f aca="true">RAND()</f>
        <v>0.371514958264971</v>
      </c>
      <c r="AX310" s="0" t="n">
        <f aca="true">RAND()</f>
        <v>0.69135620795471</v>
      </c>
      <c r="AY310" s="0" t="n">
        <f aca="true">RAND()</f>
        <v>0.0362216872234901</v>
      </c>
      <c r="AZ310" s="0" t="n">
        <f aca="true">RAND()</f>
        <v>0.0142107641717931</v>
      </c>
    </row>
    <row r="311" customFormat="false" ht="15" hidden="false" customHeight="false" outlineLevel="0" collapsed="false">
      <c r="AK311" s="0" t="n">
        <v>298</v>
      </c>
      <c r="AL311" s="0" t="n">
        <f aca="false">IFERROR(IF(AU311&lt;($AM$6-$AL$6)/($AN$6-$AL$6),$AL$6+SQRT(AU311*($AN$6-$AL$6)*($AM$6-$AL$6)),$AN$6-SQRT((1-AU311)*($AN$6-$AL$6)*($AN$6-$AM$6))),$AM$6)</f>
        <v>6.24545134481201</v>
      </c>
      <c r="AM311" s="0" t="n">
        <f aca="false">IFERROR(IF(AV311&lt;($AM$7-$AL$7)/($AN$7-$AL$7),$AL$7+SQRT(AV311*($AN$7-$AL$7)*($AM$7-$AL$7)),$AN$7-SQRT((1-AV311)*($AN$7-$AL$7)*($AN$7-$AM$7))),$AM$7)</f>
        <v>0.992863854420573</v>
      </c>
      <c r="AN311" s="0" t="n">
        <f aca="false">IFERROR(IF(AW311&lt;($AM$8-$AL$8)/($AN$8-$AL$8),$AL$8+SQRT(AW311*($AN$8-$AL$8)*($AM$8-$AL$8)),$AN$8-SQRT((1-AW311)*($AN$8-$AL$8)*($AN$8-$AM$8))),$AM$8)</f>
        <v>0.890720100378763</v>
      </c>
      <c r="AO311" s="0" t="n">
        <f aca="false">IFERROR(IF(AX311&lt;($AM$9-$AL$9)/($AN$9-$AL$9),$AL$9+SQRT(AX311*($AN$9-$AL$9)*($AM$9-$AL$9)),$AN$9-SQRT((1-AX311)*($AN$9-$AL$9)*($AN$9-$AM$9))),$AM$9)</f>
        <v>1.29852756051507</v>
      </c>
      <c r="AP311" s="0" t="n">
        <f aca="false">IFERROR(IF(AY311&lt;($AM$10-$AL$10)/($AN$10-$AL$10),$AL$10+SQRT(AY311*($AN$10-$AL$10)*($AM$10-$AL$10)),$AN$10-SQRT((1-AY311)*($AN$10-$AL$10)*($AN$10-$AM$10))),$AM$10)</f>
        <v>0.787971796043967</v>
      </c>
      <c r="AQ311" s="0" t="n">
        <f aca="false">IFERROR(IF(AZ311&lt;($AM$11-$AL$11)/($AN$11-$AL$11),$AL$11+SQRT(AZ311*($AN$11-$AL$11)*($AM$11-$AL$11)),$AN$11-SQRT((1-AZ311)*($AN$11-$AL$11)*($AN$11-$AM$11))),$AM$11)</f>
        <v>0.564173976479711</v>
      </c>
      <c r="AR311" s="0" t="n">
        <f aca="false">SUMPRODUCT((B24:B31&lt;=$B$6)*(C24:C31*AM311+D24:D31*AO311*$B$8*AQ311)/(1+AL311/100)^B24:B31)+C32*AM311*AP311/(1+AL311/100)^$B$6</f>
        <v>11965704.0129762</v>
      </c>
      <c r="AS311" s="0" t="n">
        <f aca="false">SUMPRODUCT((K24:K26&lt;=$B$6)*(L24:L26*AN311+M24:M26*AO311*$B$8*AQ311)/(1+AL311/100)^K24:K26)+L27*AN311*AP311/(1+AL311/100)^$B$6</f>
        <v>13567589.185236</v>
      </c>
      <c r="AT311" s="0" t="n">
        <f aca="false">AS311-AR311</f>
        <v>1601885.17225972</v>
      </c>
      <c r="AU311" s="0" t="n">
        <f aca="true">RAND()</f>
        <v>0.9715328163477</v>
      </c>
      <c r="AV311" s="0" t="n">
        <f aca="true">RAND()</f>
        <v>0.413294070466221</v>
      </c>
      <c r="AW311" s="0" t="n">
        <f aca="true">RAND()</f>
        <v>0.0914459623636985</v>
      </c>
      <c r="AX311" s="0" t="n">
        <f aca="true">RAND()</f>
        <v>0.67195761109537</v>
      </c>
      <c r="AY311" s="0" t="n">
        <f aca="true">RAND()</f>
        <v>0.331711021267153</v>
      </c>
      <c r="AZ311" s="0" t="n">
        <f aca="true">RAND()</f>
        <v>0.284848529996337</v>
      </c>
    </row>
    <row r="312" customFormat="false" ht="15" hidden="false" customHeight="false" outlineLevel="0" collapsed="false">
      <c r="AK312" s="0" t="n">
        <v>299</v>
      </c>
      <c r="AL312" s="0" t="n">
        <f aca="false">IFERROR(IF(AU312&lt;($AM$6-$AL$6)/($AN$6-$AL$6),$AL$6+SQRT(AU312*($AN$6-$AL$6)*($AM$6-$AL$6)),$AN$6-SQRT((1-AU312)*($AN$6-$AL$6)*($AN$6-$AM$6))),$AM$6)</f>
        <v>4.88048094855908</v>
      </c>
      <c r="AM312" s="0" t="n">
        <f aca="false">IFERROR(IF(AV312&lt;($AM$7-$AL$7)/($AN$7-$AL$7),$AL$7+SQRT(AV312*($AN$7-$AL$7)*($AM$7-$AL$7)),$AN$7-SQRT((1-AV312)*($AN$7-$AL$7)*($AN$7-$AM$7))),$AM$7)</f>
        <v>1.14747370414783</v>
      </c>
      <c r="AN312" s="0" t="n">
        <f aca="false">IFERROR(IF(AW312&lt;($AM$8-$AL$8)/($AN$8-$AL$8),$AL$8+SQRT(AW312*($AN$8-$AL$8)*($AM$8-$AL$8)),$AN$8-SQRT((1-AW312)*($AN$8-$AL$8)*($AN$8-$AM$8))),$AM$8)</f>
        <v>1.00457559340838</v>
      </c>
      <c r="AO312" s="0" t="n">
        <f aca="false">IFERROR(IF(AX312&lt;($AM$9-$AL$9)/($AN$9-$AL$9),$AL$9+SQRT(AX312*($AN$9-$AL$9)*($AM$9-$AL$9)),$AN$9-SQRT((1-AX312)*($AN$9-$AL$9)*($AN$9-$AM$9))),$AM$9)</f>
        <v>1.13024156321925</v>
      </c>
      <c r="AP312" s="0" t="n">
        <f aca="false">IFERROR(IF(AY312&lt;($AM$10-$AL$10)/($AN$10-$AL$10),$AL$10+SQRT(AY312*($AN$10-$AL$10)*($AM$10-$AL$10)),$AN$10-SQRT((1-AY312)*($AN$10-$AL$10)*($AN$10-$AM$10))),$AM$10)</f>
        <v>0.815296958862982</v>
      </c>
      <c r="AQ312" s="0" t="n">
        <f aca="false">IFERROR(IF(AZ312&lt;($AM$11-$AL$11)/($AN$11-$AL$11),$AL$11+SQRT(AZ312*($AN$11-$AL$11)*($AM$11-$AL$11)),$AN$11-SQRT((1-AZ312)*($AN$11-$AL$11)*($AN$11-$AM$11))),$AM$11)</f>
        <v>0.703045511516274</v>
      </c>
      <c r="AR312" s="0" t="n">
        <f aca="false">SUMPRODUCT((B24:B31&lt;=$B$6)*(C24:C31*AM312+D24:D31*AO312*$B$8*AQ312)/(1+AL312/100)^B24:B31)+C32*AM312*AP312/(1+AL312/100)^$B$6</f>
        <v>14535038.7773389</v>
      </c>
      <c r="AS312" s="0" t="n">
        <f aca="false">SUMPRODUCT((K24:K26&lt;=$B$6)*(L24:L26*AN312+M24:M26*AO312*$B$8*AQ312)/(1+AL312/100)^K24:K26)+L27*AN312*AP312/(1+AL312/100)^$B$6</f>
        <v>15136860.8672571</v>
      </c>
      <c r="AT312" s="0" t="n">
        <f aca="false">AS312-AR312</f>
        <v>601822.089918276</v>
      </c>
      <c r="AU312" s="0" t="n">
        <f aca="true">RAND()</f>
        <v>0.775381949528949</v>
      </c>
      <c r="AV312" s="0" t="n">
        <f aca="true">RAND()</f>
        <v>0.906563188078511</v>
      </c>
      <c r="AW312" s="0" t="n">
        <f aca="true">RAND()</f>
        <v>0.46459431688135</v>
      </c>
      <c r="AX312" s="0" t="n">
        <f aca="true">RAND()</f>
        <v>0.495680174432468</v>
      </c>
      <c r="AY312" s="0" t="n">
        <f aca="true">RAND()</f>
        <v>0.397648689072979</v>
      </c>
      <c r="AZ312" s="0" t="n">
        <f aca="true">RAND()</f>
        <v>0.640073599058646</v>
      </c>
    </row>
    <row r="313" customFormat="false" ht="15" hidden="false" customHeight="false" outlineLevel="0" collapsed="false">
      <c r="AK313" s="0" t="n">
        <v>300</v>
      </c>
      <c r="AL313" s="0" t="n">
        <f aca="false">IFERROR(IF(AU313&lt;($AM$6-$AL$6)/($AN$6-$AL$6),$AL$6+SQRT(AU313*($AN$6-$AL$6)*($AM$6-$AL$6)),$AN$6-SQRT((1-AU313)*($AN$6-$AL$6)*($AN$6-$AM$6))),$AM$6)</f>
        <v>4.17473482718275</v>
      </c>
      <c r="AM313" s="0" t="n">
        <f aca="false">IFERROR(IF(AV313&lt;($AM$7-$AL$7)/($AN$7-$AL$7),$AL$7+SQRT(AV313*($AN$7-$AL$7)*($AM$7-$AL$7)),$AN$7-SQRT((1-AV313)*($AN$7-$AL$7)*($AN$7-$AM$7))),$AM$7)</f>
        <v>0.924112167413773</v>
      </c>
      <c r="AN313" s="0" t="n">
        <f aca="false">IFERROR(IF(AW313&lt;($AM$8-$AL$8)/($AN$8-$AL$8),$AL$8+SQRT(AW313*($AN$8-$AL$8)*($AM$8-$AL$8)),$AN$8-SQRT((1-AW313)*($AN$8-$AL$8)*($AN$8-$AM$8))),$AM$8)</f>
        <v>1.07813310395587</v>
      </c>
      <c r="AO313" s="0" t="n">
        <f aca="false">IFERROR(IF(AX313&lt;($AM$9-$AL$9)/($AN$9-$AL$9),$AL$9+SQRT(AX313*($AN$9-$AL$9)*($AM$9-$AL$9)),$AN$9-SQRT((1-AX313)*($AN$9-$AL$9)*($AN$9-$AM$9))),$AM$9)</f>
        <v>1.80433466142387</v>
      </c>
      <c r="AP313" s="0" t="n">
        <f aca="false">IFERROR(IF(AY313&lt;($AM$10-$AL$10)/($AN$10-$AL$10),$AL$10+SQRT(AY313*($AN$10-$AL$10)*($AM$10-$AL$10)),$AN$10-SQRT((1-AY313)*($AN$10-$AL$10)*($AN$10-$AM$10))),$AM$10)</f>
        <v>0.614090406340034</v>
      </c>
      <c r="AQ313" s="0" t="n">
        <f aca="false">IFERROR(IF(AZ313&lt;($AM$11-$AL$11)/($AN$11-$AL$11),$AL$11+SQRT(AZ313*($AN$11-$AL$11)*($AM$11-$AL$11)),$AN$11-SQRT((1-AZ313)*($AN$11-$AL$11)*($AN$11-$AM$11))),$AM$11)</f>
        <v>0.667577368677963</v>
      </c>
      <c r="AR313" s="0" t="n">
        <f aca="false">SUMPRODUCT((B24:B31&lt;=$B$6)*(C24:C31*AM313+D24:D31*AO313*$B$8*AQ313)/(1+AL313/100)^B24:B31)+C32*AM313*AP313/(1+AL313/100)^$B$6</f>
        <v>12182515.1159332</v>
      </c>
      <c r="AS313" s="0" t="n">
        <f aca="false">SUMPRODUCT((K24:K26&lt;=$B$6)*(L24:L26*AN313+M24:M26*AO313*$B$8*AQ313)/(1+AL313/100)^K24:K26)+L27*AN313*AP313/(1+AL313/100)^$B$6</f>
        <v>16394370.0591953</v>
      </c>
      <c r="AT313" s="0" t="n">
        <f aca="false">AS313-AR313</f>
        <v>4211854.9432621</v>
      </c>
      <c r="AU313" s="0" t="n">
        <f aca="true">RAND()</f>
        <v>0.600893835163296</v>
      </c>
      <c r="AV313" s="0" t="n">
        <f aca="true">RAND()</f>
        <v>0.171153667779383</v>
      </c>
      <c r="AW313" s="0" t="n">
        <f aca="true">RAND()</f>
        <v>0.737437955948064</v>
      </c>
      <c r="AX313" s="0" t="n">
        <f aca="true">RAND()</f>
        <v>0.974476716853259</v>
      </c>
      <c r="AY313" s="0" t="n">
        <f aca="true">RAND()</f>
        <v>0.0520664832753367</v>
      </c>
      <c r="AZ313" s="0" t="n">
        <f aca="true">RAND()</f>
        <v>0.548959976265033</v>
      </c>
    </row>
    <row r="314" customFormat="false" ht="15" hidden="false" customHeight="false" outlineLevel="0" collapsed="false">
      <c r="AK314" s="0" t="n">
        <v>301</v>
      </c>
      <c r="AL314" s="0" t="n">
        <f aca="false">IFERROR(IF(AU314&lt;($AM$6-$AL$6)/($AN$6-$AL$6),$AL$6+SQRT(AU314*($AN$6-$AL$6)*($AM$6-$AL$6)),$AN$6-SQRT((1-AU314)*($AN$6-$AL$6)*($AN$6-$AM$6))),$AM$6)</f>
        <v>3.31680419331933</v>
      </c>
      <c r="AM314" s="0" t="n">
        <f aca="false">IFERROR(IF(AV314&lt;($AM$7-$AL$7)/($AN$7-$AL$7),$AL$7+SQRT(AV314*($AN$7-$AL$7)*($AM$7-$AL$7)),$AN$7-SQRT((1-AV314)*($AN$7-$AL$7)*($AN$7-$AM$7))),$AM$7)</f>
        <v>0.970770481138779</v>
      </c>
      <c r="AN314" s="0" t="n">
        <f aca="false">IFERROR(IF(AW314&lt;($AM$8-$AL$8)/($AN$8-$AL$8),$AL$8+SQRT(AW314*($AN$8-$AL$8)*($AM$8-$AL$8)),$AN$8-SQRT((1-AW314)*($AN$8-$AL$8)*($AN$8-$AM$8))),$AM$8)</f>
        <v>1.14201098631335</v>
      </c>
      <c r="AO314" s="0" t="n">
        <f aca="false">IFERROR(IF(AX314&lt;($AM$9-$AL$9)/($AN$9-$AL$9),$AL$9+SQRT(AX314*($AN$9-$AL$9)*($AM$9-$AL$9)),$AN$9-SQRT((1-AX314)*($AN$9-$AL$9)*($AN$9-$AM$9))),$AM$9)</f>
        <v>1.84125668606875</v>
      </c>
      <c r="AP314" s="0" t="n">
        <f aca="false">IFERROR(IF(AY314&lt;($AM$10-$AL$10)/($AN$10-$AL$10),$AL$10+SQRT(AY314*($AN$10-$AL$10)*($AM$10-$AL$10)),$AN$10-SQRT((1-AY314)*($AN$10-$AL$10)*($AN$10-$AM$10))),$AM$10)</f>
        <v>0.918766638968179</v>
      </c>
      <c r="AQ314" s="0" t="n">
        <f aca="false">IFERROR(IF(AZ314&lt;($AM$11-$AL$11)/($AN$11-$AL$11),$AL$11+SQRT(AZ314*($AN$11-$AL$11)*($AM$11-$AL$11)),$AN$11-SQRT((1-AZ314)*($AN$11-$AL$11)*($AN$11-$AM$11))),$AM$11)</f>
        <v>0.592880187916023</v>
      </c>
      <c r="AR314" s="0" t="n">
        <f aca="false">SUMPRODUCT((B24:B31&lt;=$B$6)*(C24:C31*AM314+D24:D31*AO314*$B$8*AQ314)/(1+AL314/100)^B24:B31)+C32*AM314*AP314/(1+AL314/100)^$B$6</f>
        <v>13266941.3729345</v>
      </c>
      <c r="AS314" s="0" t="n">
        <f aca="false">SUMPRODUCT((K24:K26&lt;=$B$6)*(L24:L26*AN314+M24:M26*AO314*$B$8*AQ314)/(1+AL314/100)^K24:K26)+L27*AN314*AP314/(1+AL314/100)^$B$6</f>
        <v>16735867.6820407</v>
      </c>
      <c r="AT314" s="0" t="n">
        <f aca="false">AS314-AR314</f>
        <v>3468926.30910629</v>
      </c>
      <c r="AU314" s="0" t="n">
        <f aca="true">RAND()</f>
        <v>0.321703432482495</v>
      </c>
      <c r="AV314" s="0" t="n">
        <f aca="true">RAND()</f>
        <v>0.324028413648555</v>
      </c>
      <c r="AW314" s="0" t="n">
        <f aca="true">RAND()</f>
        <v>0.896341092648745</v>
      </c>
      <c r="AX314" s="0" t="n">
        <f aca="true">RAND()</f>
        <v>0.983200373521417</v>
      </c>
      <c r="AY314" s="0" t="n">
        <f aca="true">RAND()</f>
        <v>0.701461991650821</v>
      </c>
      <c r="AZ314" s="0" t="n">
        <f aca="true">RAND()</f>
        <v>0.35011756928051</v>
      </c>
    </row>
    <row r="315" customFormat="false" ht="15" hidden="false" customHeight="false" outlineLevel="0" collapsed="false">
      <c r="AK315" s="0" t="n">
        <v>302</v>
      </c>
      <c r="AL315" s="0" t="n">
        <f aca="false">IFERROR(IF(AU315&lt;($AM$6-$AL$6)/($AN$6-$AL$6),$AL$6+SQRT(AU315*($AN$6-$AL$6)*($AM$6-$AL$6)),$AN$6-SQRT((1-AU315)*($AN$6-$AL$6)*($AN$6-$AM$6))),$AM$6)</f>
        <v>5.28060274968752</v>
      </c>
      <c r="AM315" s="0" t="n">
        <f aca="false">IFERROR(IF(AV315&lt;($AM$7-$AL$7)/($AN$7-$AL$7),$AL$7+SQRT(AV315*($AN$7-$AL$7)*($AM$7-$AL$7)),$AN$7-SQRT((1-AV315)*($AN$7-$AL$7)*($AN$7-$AM$7))),$AM$7)</f>
        <v>0.927992420780892</v>
      </c>
      <c r="AN315" s="0" t="n">
        <f aca="false">IFERROR(IF(AW315&lt;($AM$8-$AL$8)/($AN$8-$AL$8),$AL$8+SQRT(AW315*($AN$8-$AL$8)*($AM$8-$AL$8)),$AN$8-SQRT((1-AW315)*($AN$8-$AL$8)*($AN$8-$AM$8))),$AM$8)</f>
        <v>1.04587278216234</v>
      </c>
      <c r="AO315" s="0" t="n">
        <f aca="false">IFERROR(IF(AX315&lt;($AM$9-$AL$9)/($AN$9-$AL$9),$AL$9+SQRT(AX315*($AN$9-$AL$9)*($AM$9-$AL$9)),$AN$9-SQRT((1-AX315)*($AN$9-$AL$9)*($AN$9-$AM$9))),$AM$9)</f>
        <v>1.13934547149987</v>
      </c>
      <c r="AP315" s="0" t="n">
        <f aca="false">IFERROR(IF(AY315&lt;($AM$10-$AL$10)/($AN$10-$AL$10),$AL$10+SQRT(AY315*($AN$10-$AL$10)*($AM$10-$AL$10)),$AN$10-SQRT((1-AY315)*($AN$10-$AL$10)*($AN$10-$AM$10))),$AM$10)</f>
        <v>0.776459802118169</v>
      </c>
      <c r="AQ315" s="0" t="n">
        <f aca="false">IFERROR(IF(AZ315&lt;($AM$11-$AL$11)/($AN$11-$AL$11),$AL$11+SQRT(AZ315*($AN$11-$AL$11)*($AM$11-$AL$11)),$AN$11-SQRT((1-AZ315)*($AN$11-$AL$11)*($AN$11-$AM$11))),$AM$11)</f>
        <v>0.768706714697407</v>
      </c>
      <c r="AR315" s="0" t="n">
        <f aca="false">SUMPRODUCT((B24:B31&lt;=$B$6)*(C24:C31*AM315+D24:D31*AO315*$B$8*AQ315)/(1+AL315/100)^B24:B31)+C32*AM315*AP315/(1+AL315/100)^$B$6</f>
        <v>11607964.4980272</v>
      </c>
      <c r="AS315" s="0" t="n">
        <f aca="false">SUMPRODUCT((K24:K26&lt;=$B$6)*(L24:L26*AN315+M24:M26*AO315*$B$8*AQ315)/(1+AL315/100)^K24:K26)+L27*AN315*AP315/(1+AL315/100)^$B$6</f>
        <v>15846749.5970939</v>
      </c>
      <c r="AT315" s="0" t="n">
        <f aca="false">AS315-AR315</f>
        <v>4238785.09906673</v>
      </c>
      <c r="AU315" s="0" t="n">
        <f aca="true">RAND()</f>
        <v>0.852183654780894</v>
      </c>
      <c r="AV315" s="0" t="n">
        <f aca="true">RAND()</f>
        <v>0.182022886415032</v>
      </c>
      <c r="AW315" s="0" t="n">
        <f aca="true">RAND()</f>
        <v>0.629618479447602</v>
      </c>
      <c r="AX315" s="0" t="n">
        <f aca="true">RAND()</f>
        <v>0.506182521714814</v>
      </c>
      <c r="AY315" s="0" t="n">
        <f aca="true">RAND()</f>
        <v>0.305720088748868</v>
      </c>
      <c r="AZ315" s="0" t="n">
        <f aca="true">RAND()</f>
        <v>0.7816465966283</v>
      </c>
    </row>
    <row r="316" customFormat="false" ht="15" hidden="false" customHeight="false" outlineLevel="0" collapsed="false">
      <c r="AK316" s="0" t="n">
        <v>303</v>
      </c>
      <c r="AL316" s="0" t="n">
        <f aca="false">IFERROR(IF(AU316&lt;($AM$6-$AL$6)/($AN$6-$AL$6),$AL$6+SQRT(AU316*($AN$6-$AL$6)*($AM$6-$AL$6)),$AN$6-SQRT((1-AU316)*($AN$6-$AL$6)*($AN$6-$AM$6))),$AM$6)</f>
        <v>4.64394562876119</v>
      </c>
      <c r="AM316" s="0" t="n">
        <f aca="false">IFERROR(IF(AV316&lt;($AM$7-$AL$7)/($AN$7-$AL$7),$AL$7+SQRT(AV316*($AN$7-$AL$7)*($AM$7-$AL$7)),$AN$7-SQRT((1-AV316)*($AN$7-$AL$7)*($AN$7-$AM$7))),$AM$7)</f>
        <v>0.954339162502266</v>
      </c>
      <c r="AN316" s="0" t="n">
        <f aca="false">IFERROR(IF(AW316&lt;($AM$8-$AL$8)/($AN$8-$AL$8),$AL$8+SQRT(AW316*($AN$8-$AL$8)*($AM$8-$AL$8)),$AN$8-SQRT((1-AW316)*($AN$8-$AL$8)*($AN$8-$AM$8))),$AM$8)</f>
        <v>1.18390940369241</v>
      </c>
      <c r="AO316" s="0" t="n">
        <f aca="false">IFERROR(IF(AX316&lt;($AM$9-$AL$9)/($AN$9-$AL$9),$AL$9+SQRT(AX316*($AN$9-$AL$9)*($AM$9-$AL$9)),$AN$9-SQRT((1-AX316)*($AN$9-$AL$9)*($AN$9-$AM$9))),$AM$9)</f>
        <v>1.0901907690953</v>
      </c>
      <c r="AP316" s="0" t="n">
        <f aca="false">IFERROR(IF(AY316&lt;($AM$10-$AL$10)/($AN$10-$AL$10),$AL$10+SQRT(AY316*($AN$10-$AL$10)*($AM$10-$AL$10)),$AN$10-SQRT((1-AY316)*($AN$10-$AL$10)*($AN$10-$AM$10))),$AM$10)</f>
        <v>0.933991326151929</v>
      </c>
      <c r="AQ316" s="0" t="n">
        <f aca="false">IFERROR(IF(AZ316&lt;($AM$11-$AL$11)/($AN$11-$AL$11),$AL$11+SQRT(AZ316*($AN$11-$AL$11)*($AM$11-$AL$11)),$AN$11-SQRT((1-AZ316)*($AN$11-$AL$11)*($AN$11-$AM$11))),$AM$11)</f>
        <v>0.915994508793273</v>
      </c>
      <c r="AR316" s="0" t="n">
        <f aca="false">SUMPRODUCT((B24:B31&lt;=$B$6)*(C24:C31*AM316+D24:D31*AO316*$B$8*AQ316)/(1+AL316/100)^B24:B31)+C32*AM316*AP316/(1+AL316/100)^$B$6</f>
        <v>12249454.2491979</v>
      </c>
      <c r="AS316" s="0" t="n">
        <f aca="false">SUMPRODUCT((K24:K26&lt;=$B$6)*(L24:L26*AN316+M24:M26*AO316*$B$8*AQ316)/(1+AL316/100)^K24:K26)+L27*AN316*AP316/(1+AL316/100)^$B$6</f>
        <v>17664047.4814473</v>
      </c>
      <c r="AT316" s="0" t="n">
        <f aca="false">AS316-AR316</f>
        <v>5414593.23224947</v>
      </c>
      <c r="AU316" s="0" t="n">
        <f aca="true">RAND()</f>
        <v>0.722450389988325</v>
      </c>
      <c r="AV316" s="0" t="n">
        <f aca="true">RAND()</f>
        <v>0.264673078687788</v>
      </c>
      <c r="AW316" s="0" t="n">
        <f aca="true">RAND()</f>
        <v>0.961173627375173</v>
      </c>
      <c r="AX316" s="0" t="n">
        <f aca="true">RAND()</f>
        <v>0.448164775573736</v>
      </c>
      <c r="AY316" s="0" t="n">
        <f aca="true">RAND()</f>
        <v>0.753393884700441</v>
      </c>
      <c r="AZ316" s="0" t="n">
        <f aca="true">RAND()</f>
        <v>0.971196234478026</v>
      </c>
    </row>
    <row r="317" customFormat="false" ht="15" hidden="false" customHeight="false" outlineLevel="0" collapsed="false">
      <c r="AK317" s="0" t="n">
        <v>304</v>
      </c>
      <c r="AL317" s="0" t="n">
        <f aca="false">IFERROR(IF(AU317&lt;($AM$6-$AL$6)/($AN$6-$AL$6),$AL$6+SQRT(AU317*($AN$6-$AL$6)*($AM$6-$AL$6)),$AN$6-SQRT((1-AU317)*($AN$6-$AL$6)*($AN$6-$AM$6))),$AM$6)</f>
        <v>5.09600697543202</v>
      </c>
      <c r="AM317" s="0" t="n">
        <f aca="false">IFERROR(IF(AV317&lt;($AM$7-$AL$7)/($AN$7-$AL$7),$AL$7+SQRT(AV317*($AN$7-$AL$7)*($AM$7-$AL$7)),$AN$7-SQRT((1-AV317)*($AN$7-$AL$7)*($AN$7-$AM$7))),$AM$7)</f>
        <v>0.980224404969959</v>
      </c>
      <c r="AN317" s="0" t="n">
        <f aca="false">IFERROR(IF(AW317&lt;($AM$8-$AL$8)/($AN$8-$AL$8),$AL$8+SQRT(AW317*($AN$8-$AL$8)*($AM$8-$AL$8)),$AN$8-SQRT((1-AW317)*($AN$8-$AL$8)*($AN$8-$AM$8))),$AM$8)</f>
        <v>1.16801422285753</v>
      </c>
      <c r="AO317" s="0" t="n">
        <f aca="false">IFERROR(IF(AX317&lt;($AM$9-$AL$9)/($AN$9-$AL$9),$AL$9+SQRT(AX317*($AN$9-$AL$9)*($AM$9-$AL$9)),$AN$9-SQRT((1-AX317)*($AN$9-$AL$9)*($AN$9-$AM$9))),$AM$9)</f>
        <v>0.799353040587651</v>
      </c>
      <c r="AP317" s="0" t="n">
        <f aca="false">IFERROR(IF(AY317&lt;($AM$10-$AL$10)/($AN$10-$AL$10),$AL$10+SQRT(AY317*($AN$10-$AL$10)*($AM$10-$AL$10)),$AN$10-SQRT((1-AY317)*($AN$10-$AL$10)*($AN$10-$AM$10))),$AM$10)</f>
        <v>0.878867484826486</v>
      </c>
      <c r="AQ317" s="0" t="n">
        <f aca="false">IFERROR(IF(AZ317&lt;($AM$11-$AL$11)/($AN$11-$AL$11),$AL$11+SQRT(AZ317*($AN$11-$AL$11)*($AM$11-$AL$11)),$AN$11-SQRT((1-AZ317)*($AN$11-$AL$11)*($AN$11-$AM$11))),$AM$11)</f>
        <v>0.604610811891869</v>
      </c>
      <c r="AR317" s="0" t="n">
        <f aca="false">SUMPRODUCT((B24:B31&lt;=$B$6)*(C24:C31*AM317+D24:D31*AO317*$B$8*AQ317)/(1+AL317/100)^B24:B31)+C32*AM317*AP317/(1+AL317/100)^$B$6</f>
        <v>12274746.1372428</v>
      </c>
      <c r="AS317" s="0" t="n">
        <f aca="false">SUMPRODUCT((K24:K26&lt;=$B$6)*(L24:L26*AN317+M24:M26*AO317*$B$8*AQ317)/(1+AL317/100)^K24:K26)+L27*AN317*AP317/(1+AL317/100)^$B$6</f>
        <v>17549172.8915987</v>
      </c>
      <c r="AT317" s="0" t="n">
        <f aca="false">AS317-AR317</f>
        <v>5274426.7543558</v>
      </c>
      <c r="AU317" s="0" t="n">
        <f aca="true">RAND()</f>
        <v>0.818740528119824</v>
      </c>
      <c r="AV317" s="0" t="n">
        <f aca="true">RAND()</f>
        <v>0.360898179408618</v>
      </c>
      <c r="AW317" s="0" t="n">
        <f aca="true">RAND()</f>
        <v>0.940251843078627</v>
      </c>
      <c r="AX317" s="0" t="n">
        <f aca="true">RAND()</f>
        <v>0.119482990545429</v>
      </c>
      <c r="AY317" s="0" t="n">
        <f aca="true">RAND()</f>
        <v>0.57416228423499</v>
      </c>
      <c r="AZ317" s="0" t="n">
        <f aca="true">RAND()</f>
        <v>0.378725496822137</v>
      </c>
    </row>
    <row r="318" customFormat="false" ht="15" hidden="false" customHeight="false" outlineLevel="0" collapsed="false">
      <c r="AK318" s="0" t="n">
        <v>305</v>
      </c>
      <c r="AL318" s="0" t="n">
        <f aca="false">IFERROR(IF(AU318&lt;($AM$6-$AL$6)/($AN$6-$AL$6),$AL$6+SQRT(AU318*($AN$6-$AL$6)*($AM$6-$AL$6)),$AN$6-SQRT((1-AU318)*($AN$6-$AL$6)*($AN$6-$AM$6))),$AM$6)</f>
        <v>2.80843452761046</v>
      </c>
      <c r="AM318" s="0" t="n">
        <f aca="false">IFERROR(IF(AV318&lt;($AM$7-$AL$7)/($AN$7-$AL$7),$AL$7+SQRT(AV318*($AN$7-$AL$7)*($AM$7-$AL$7)),$AN$7-SQRT((1-AV318)*($AN$7-$AL$7)*($AN$7-$AM$7))),$AM$7)</f>
        <v>1.07684348415959</v>
      </c>
      <c r="AN318" s="0" t="n">
        <f aca="false">IFERROR(IF(AW318&lt;($AM$8-$AL$8)/($AN$8-$AL$8),$AL$8+SQRT(AW318*($AN$8-$AL$8)*($AM$8-$AL$8)),$AN$8-SQRT((1-AW318)*($AN$8-$AL$8)*($AN$8-$AM$8))),$AM$8)</f>
        <v>1.01142264973936</v>
      </c>
      <c r="AO318" s="0" t="n">
        <f aca="false">IFERROR(IF(AX318&lt;($AM$9-$AL$9)/($AN$9-$AL$9),$AL$9+SQRT(AX318*($AN$9-$AL$9)*($AM$9-$AL$9)),$AN$9-SQRT((1-AX318)*($AN$9-$AL$9)*($AN$9-$AM$9))),$AM$9)</f>
        <v>1.34775277842708</v>
      </c>
      <c r="AP318" s="0" t="n">
        <f aca="false">IFERROR(IF(AY318&lt;($AM$10-$AL$10)/($AN$10-$AL$10),$AL$10+SQRT(AY318*($AN$10-$AL$10)*($AM$10-$AL$10)),$AN$10-SQRT((1-AY318)*($AN$10-$AL$10)*($AN$10-$AM$10))),$AM$10)</f>
        <v>0.657831725992852</v>
      </c>
      <c r="AQ318" s="0" t="n">
        <f aca="false">IFERROR(IF(AZ318&lt;($AM$11-$AL$11)/($AN$11-$AL$11),$AL$11+SQRT(AZ318*($AN$11-$AL$11)*($AM$11-$AL$11)),$AN$11-SQRT((1-AZ318)*($AN$11-$AL$11)*($AN$11-$AM$11))),$AM$11)</f>
        <v>0.705882996876337</v>
      </c>
      <c r="AR318" s="0" t="n">
        <f aca="false">SUMPRODUCT((B24:B31&lt;=$B$6)*(C24:C31*AM318+D24:D31*AO318*$B$8*AQ318)/(1+AL318/100)^B24:B31)+C32*AM318*AP318/(1+AL318/100)^$B$6</f>
        <v>15111485.1317036</v>
      </c>
      <c r="AS318" s="0" t="n">
        <f aca="false">SUMPRODUCT((K24:K26&lt;=$B$6)*(L24:L26*AN318+M24:M26*AO318*$B$8*AQ318)/(1+AL318/100)^K24:K26)+L27*AN318*AP318/(1+AL318/100)^$B$6</f>
        <v>15116626.2516284</v>
      </c>
      <c r="AT318" s="0" t="n">
        <f aca="false">AS318-AR318</f>
        <v>5141.11992480233</v>
      </c>
      <c r="AU318" s="0" t="n">
        <f aca="true">RAND()</f>
        <v>0.130713277086549</v>
      </c>
      <c r="AV318" s="0" t="n">
        <f aca="true">RAND()</f>
        <v>0.733482853528975</v>
      </c>
      <c r="AW318" s="0" t="n">
        <f aca="true">RAND()</f>
        <v>0.494051981712122</v>
      </c>
      <c r="AX318" s="0" t="n">
        <f aca="true">RAND()</f>
        <v>0.716382374633604</v>
      </c>
      <c r="AY318" s="0" t="n">
        <f aca="true">RAND()</f>
        <v>0.0996434149195311</v>
      </c>
      <c r="AZ318" s="0" t="n">
        <f aca="true">RAND()</f>
        <v>0.646919136626756</v>
      </c>
    </row>
    <row r="319" customFormat="false" ht="15" hidden="false" customHeight="false" outlineLevel="0" collapsed="false">
      <c r="AK319" s="0" t="n">
        <v>306</v>
      </c>
      <c r="AL319" s="0" t="n">
        <f aca="false">IFERROR(IF(AU319&lt;($AM$6-$AL$6)/($AN$6-$AL$6),$AL$6+SQRT(AU319*($AN$6-$AL$6)*($AM$6-$AL$6)),$AN$6-SQRT((1-AU319)*($AN$6-$AL$6)*($AN$6-$AM$6))),$AM$6)</f>
        <v>5.7054019319727</v>
      </c>
      <c r="AM319" s="0" t="n">
        <f aca="false">IFERROR(IF(AV319&lt;($AM$7-$AL$7)/($AN$7-$AL$7),$AL$7+SQRT(AV319*($AN$7-$AL$7)*($AM$7-$AL$7)),$AN$7-SQRT((1-AV319)*($AN$7-$AL$7)*($AN$7-$AM$7))),$AM$7)</f>
        <v>1.0388085331954</v>
      </c>
      <c r="AN319" s="0" t="n">
        <f aca="false">IFERROR(IF(AW319&lt;($AM$8-$AL$8)/($AN$8-$AL$8),$AL$8+SQRT(AW319*($AN$8-$AL$8)*($AM$8-$AL$8)),$AN$8-SQRT((1-AW319)*($AN$8-$AL$8)*($AN$8-$AM$8))),$AM$8)</f>
        <v>1.1192460710148</v>
      </c>
      <c r="AO319" s="0" t="n">
        <f aca="false">IFERROR(IF(AX319&lt;($AM$9-$AL$9)/($AN$9-$AL$9),$AL$9+SQRT(AX319*($AN$9-$AL$9)*($AM$9-$AL$9)),$AN$9-SQRT((1-AX319)*($AN$9-$AL$9)*($AN$9-$AM$9))),$AM$9)</f>
        <v>1.54375422520965</v>
      </c>
      <c r="AP319" s="0" t="n">
        <f aca="false">IFERROR(IF(AY319&lt;($AM$10-$AL$10)/($AN$10-$AL$10),$AL$10+SQRT(AY319*($AN$10-$AL$10)*($AM$10-$AL$10)),$AN$10-SQRT((1-AY319)*($AN$10-$AL$10)*($AN$10-$AM$10))),$AM$10)</f>
        <v>0.930534704529914</v>
      </c>
      <c r="AQ319" s="0" t="n">
        <f aca="false">IFERROR(IF(AZ319&lt;($AM$11-$AL$11)/($AN$11-$AL$11),$AL$11+SQRT(AZ319*($AN$11-$AL$11)*($AM$11-$AL$11)),$AN$11-SQRT((1-AZ319)*($AN$11-$AL$11)*($AN$11-$AM$11))),$AM$11)</f>
        <v>0.668397040937163</v>
      </c>
      <c r="AR319" s="0" t="n">
        <f aca="false">SUMPRODUCT((B24:B31&lt;=$B$6)*(C24:C31*AM319+D24:D31*AO319*$B$8*AQ319)/(1+AL319/100)^B24:B31)+C32*AM319*AP319/(1+AL319/100)^$B$6</f>
        <v>12782976.9879391</v>
      </c>
      <c r="AS319" s="0" t="n">
        <f aca="false">SUMPRODUCT((K24:K26&lt;=$B$6)*(L24:L26*AN319+M24:M26*AO319*$B$8*AQ319)/(1+AL319/100)^K24:K26)+L27*AN319*AP319/(1+AL319/100)^$B$6</f>
        <v>16883288.2232139</v>
      </c>
      <c r="AT319" s="0" t="n">
        <f aca="false">AS319-AR319</f>
        <v>4100311.23527485</v>
      </c>
      <c r="AU319" s="0" t="n">
        <f aca="true">RAND()</f>
        <v>0.916200792112999</v>
      </c>
      <c r="AV319" s="0" t="n">
        <f aca="true">RAND()</f>
        <v>0.603539238657093</v>
      </c>
      <c r="AW319" s="0" t="n">
        <f aca="true">RAND()</f>
        <v>0.848030311599397</v>
      </c>
      <c r="AX319" s="0" t="n">
        <f aca="true">RAND()</f>
        <v>0.8612265286573</v>
      </c>
      <c r="AY319" s="0" t="n">
        <f aca="true">RAND()</f>
        <v>0.741440527218642</v>
      </c>
      <c r="AZ319" s="0" t="n">
        <f aca="true">RAND()</f>
        <v>0.551181540982737</v>
      </c>
    </row>
    <row r="320" customFormat="false" ht="15" hidden="false" customHeight="false" outlineLevel="0" collapsed="false">
      <c r="AK320" s="0" t="n">
        <v>307</v>
      </c>
      <c r="AL320" s="0" t="n">
        <f aca="false">IFERROR(IF(AU320&lt;($AM$6-$AL$6)/($AN$6-$AL$6),$AL$6+SQRT(AU320*($AN$6-$AL$6)*($AM$6-$AL$6)),$AN$6-SQRT((1-AU320)*($AN$6-$AL$6)*($AN$6-$AM$6))),$AM$6)</f>
        <v>5.65850669657307</v>
      </c>
      <c r="AM320" s="0" t="n">
        <f aca="false">IFERROR(IF(AV320&lt;($AM$7-$AL$7)/($AN$7-$AL$7),$AL$7+SQRT(AV320*($AN$7-$AL$7)*($AM$7-$AL$7)),$AN$7-SQRT((1-AV320)*($AN$7-$AL$7)*($AN$7-$AM$7))),$AM$7)</f>
        <v>0.895417829097437</v>
      </c>
      <c r="AN320" s="0" t="n">
        <f aca="false">IFERROR(IF(AW320&lt;($AM$8-$AL$8)/($AN$8-$AL$8),$AL$8+SQRT(AW320*($AN$8-$AL$8)*($AM$8-$AL$8)),$AN$8-SQRT((1-AW320)*($AN$8-$AL$8)*($AN$8-$AM$8))),$AM$8)</f>
        <v>1.08069308770147</v>
      </c>
      <c r="AO320" s="0" t="n">
        <f aca="false">IFERROR(IF(AX320&lt;($AM$9-$AL$9)/($AN$9-$AL$9),$AL$9+SQRT(AX320*($AN$9-$AL$9)*($AM$9-$AL$9)),$AN$9-SQRT((1-AX320)*($AN$9-$AL$9)*($AN$9-$AM$9))),$AM$9)</f>
        <v>1.01073712581043</v>
      </c>
      <c r="AP320" s="0" t="n">
        <f aca="false">IFERROR(IF(AY320&lt;($AM$10-$AL$10)/($AN$10-$AL$10),$AL$10+SQRT(AY320*($AN$10-$AL$10)*($AM$10-$AL$10)),$AN$10-SQRT((1-AY320)*($AN$10-$AL$10)*($AN$10-$AM$10))),$AM$10)</f>
        <v>0.694433989168103</v>
      </c>
      <c r="AQ320" s="0" t="n">
        <f aca="false">IFERROR(IF(AZ320&lt;($AM$11-$AL$11)/($AN$11-$AL$11),$AL$11+SQRT(AZ320*($AN$11-$AL$11)*($AM$11-$AL$11)),$AN$11-SQRT((1-AZ320)*($AN$11-$AL$11)*($AN$11-$AM$11))),$AM$11)</f>
        <v>0.75613390296949</v>
      </c>
      <c r="AR320" s="0" t="n">
        <f aca="false">SUMPRODUCT((B24:B31&lt;=$B$6)*(C24:C31*AM320+D24:D31*AO320*$B$8*AQ320)/(1+AL320/100)^B24:B31)+C32*AM320*AP320/(1+AL320/100)^$B$6</f>
        <v>11036428.2592737</v>
      </c>
      <c r="AS320" s="0" t="n">
        <f aca="false">SUMPRODUCT((K24:K26&lt;=$B$6)*(L24:L26*AN320+M24:M26*AO320*$B$8*AQ320)/(1+AL320/100)^K24:K26)+L27*AN320*AP320/(1+AL320/100)^$B$6</f>
        <v>16475917.0059437</v>
      </c>
      <c r="AT320" s="0" t="n">
        <f aca="false">AS320-AR320</f>
        <v>5439488.74667</v>
      </c>
      <c r="AU320" s="0" t="n">
        <f aca="true">RAND()</f>
        <v>0.910019785843035</v>
      </c>
      <c r="AV320" s="0" t="n">
        <f aca="true">RAND()</f>
        <v>0.101161801218529</v>
      </c>
      <c r="AW320" s="0" t="n">
        <f aca="true">RAND()</f>
        <v>0.74520150620388</v>
      </c>
      <c r="AX320" s="0" t="n">
        <f aca="true">RAND()</f>
        <v>0.347572643833458</v>
      </c>
      <c r="AY320" s="0" t="n">
        <f aca="true">RAND()</f>
        <v>0.151218304575288</v>
      </c>
      <c r="AZ320" s="0" t="n">
        <f aca="true">RAND()</f>
        <v>0.757262558037167</v>
      </c>
    </row>
    <row r="321" customFormat="false" ht="15" hidden="false" customHeight="false" outlineLevel="0" collapsed="false">
      <c r="AK321" s="0" t="n">
        <v>308</v>
      </c>
      <c r="AL321" s="0" t="n">
        <f aca="false">IFERROR(IF(AU321&lt;($AM$6-$AL$6)/($AN$6-$AL$6),$AL$6+SQRT(AU321*($AN$6-$AL$6)*($AM$6-$AL$6)),$AN$6-SQRT((1-AU321)*($AN$6-$AL$6)*($AN$6-$AM$6))),$AM$6)</f>
        <v>6.20898503463097</v>
      </c>
      <c r="AM321" s="0" t="n">
        <f aca="false">IFERROR(IF(AV321&lt;($AM$7-$AL$7)/($AN$7-$AL$7),$AL$7+SQRT(AV321*($AN$7-$AL$7)*($AM$7-$AL$7)),$AN$7-SQRT((1-AV321)*($AN$7-$AL$7)*($AN$7-$AM$7))),$AM$7)</f>
        <v>1.10567595566246</v>
      </c>
      <c r="AN321" s="0" t="n">
        <f aca="false">IFERROR(IF(AW321&lt;($AM$8-$AL$8)/($AN$8-$AL$8),$AL$8+SQRT(AW321*($AN$8-$AL$8)*($AM$8-$AL$8)),$AN$8-SQRT((1-AW321)*($AN$8-$AL$8)*($AN$8-$AM$8))),$AM$8)</f>
        <v>1.04761806168298</v>
      </c>
      <c r="AO321" s="0" t="n">
        <f aca="false">IFERROR(IF(AX321&lt;($AM$9-$AL$9)/($AN$9-$AL$9),$AL$9+SQRT(AX321*($AN$9-$AL$9)*($AM$9-$AL$9)),$AN$9-SQRT((1-AX321)*($AN$9-$AL$9)*($AN$9-$AM$9))),$AM$9)</f>
        <v>1.11228005195993</v>
      </c>
      <c r="AP321" s="0" t="n">
        <f aca="false">IFERROR(IF(AY321&lt;($AM$10-$AL$10)/($AN$10-$AL$10),$AL$10+SQRT(AY321*($AN$10-$AL$10)*($AM$10-$AL$10)),$AN$10-SQRT((1-AY321)*($AN$10-$AL$10)*($AN$10-$AM$10))),$AM$10)</f>
        <v>0.77820445428393</v>
      </c>
      <c r="AQ321" s="0" t="n">
        <f aca="false">IFERROR(IF(AZ321&lt;($AM$11-$AL$11)/($AN$11-$AL$11),$AL$11+SQRT(AZ321*($AN$11-$AL$11)*($AM$11-$AL$11)),$AN$11-SQRT((1-AZ321)*($AN$11-$AL$11)*($AN$11-$AM$11))),$AM$11)</f>
        <v>0.436264703461408</v>
      </c>
      <c r="AR321" s="0" t="n">
        <f aca="false">SUMPRODUCT((B24:B31&lt;=$B$6)*(C24:C31*AM321+D24:D31*AO321*$B$8*AQ321)/(1+AL321/100)^B24:B31)+C32*AM321*AP321/(1+AL321/100)^$B$6</f>
        <v>13299400.5050335</v>
      </c>
      <c r="AS321" s="0" t="n">
        <f aca="false">SUMPRODUCT((K24:K26&lt;=$B$6)*(L24:L26*AN321+M24:M26*AO321*$B$8*AQ321)/(1+AL321/100)^K24:K26)+L27*AN321*AP321/(1+AL321/100)^$B$6</f>
        <v>15948760.3089451</v>
      </c>
      <c r="AT321" s="0" t="n">
        <f aca="false">AS321-AR321</f>
        <v>2649359.80391163</v>
      </c>
      <c r="AU321" s="0" t="n">
        <f aca="true">RAND()</f>
        <v>0.968714766228112</v>
      </c>
      <c r="AV321" s="0" t="n">
        <f aca="true">RAND()</f>
        <v>0.814849513120492</v>
      </c>
      <c r="AW321" s="0" t="n">
        <f aca="true">RAND()</f>
        <v>0.635924898160394</v>
      </c>
      <c r="AX321" s="0" t="n">
        <f aca="true">RAND()</f>
        <v>0.474635529234487</v>
      </c>
      <c r="AY321" s="0" t="n">
        <f aca="true">RAND()</f>
        <v>0.309590873533676</v>
      </c>
      <c r="AZ321" s="0" t="n">
        <f aca="true">RAND()</f>
        <v>0.0757880384058178</v>
      </c>
    </row>
    <row r="322" customFormat="false" ht="15" hidden="false" customHeight="false" outlineLevel="0" collapsed="false">
      <c r="AK322" s="0" t="n">
        <v>309</v>
      </c>
      <c r="AL322" s="0" t="n">
        <f aca="false">IFERROR(IF(AU322&lt;($AM$6-$AL$6)/($AN$6-$AL$6),$AL$6+SQRT(AU322*($AN$6-$AL$6)*($AM$6-$AL$6)),$AN$6-SQRT((1-AU322)*($AN$6-$AL$6)*($AN$6-$AM$6))),$AM$6)</f>
        <v>2.93021086991303</v>
      </c>
      <c r="AM322" s="0" t="n">
        <f aca="false">IFERROR(IF(AV322&lt;($AM$7-$AL$7)/($AN$7-$AL$7),$AL$7+SQRT(AV322*($AN$7-$AL$7)*($AM$7-$AL$7)),$AN$7-SQRT((1-AV322)*($AN$7-$AL$7)*($AN$7-$AM$7))),$AM$7)</f>
        <v>1.00492253464104</v>
      </c>
      <c r="AN322" s="0" t="n">
        <f aca="false">IFERROR(IF(AW322&lt;($AM$8-$AL$8)/($AN$8-$AL$8),$AL$8+SQRT(AW322*($AN$8-$AL$8)*($AM$8-$AL$8)),$AN$8-SQRT((1-AW322)*($AN$8-$AL$8)*($AN$8-$AM$8))),$AM$8)</f>
        <v>1.19373140256155</v>
      </c>
      <c r="AO322" s="0" t="n">
        <f aca="false">IFERROR(IF(AX322&lt;($AM$9-$AL$9)/($AN$9-$AL$9),$AL$9+SQRT(AX322*($AN$9-$AL$9)*($AM$9-$AL$9)),$AN$9-SQRT((1-AX322)*($AN$9-$AL$9)*($AN$9-$AM$9))),$AM$9)</f>
        <v>1.18527120915289</v>
      </c>
      <c r="AP322" s="0" t="n">
        <f aca="false">IFERROR(IF(AY322&lt;($AM$10-$AL$10)/($AN$10-$AL$10),$AL$10+SQRT(AY322*($AN$10-$AL$10)*($AM$10-$AL$10)),$AN$10-SQRT((1-AY322)*($AN$10-$AL$10)*($AN$10-$AM$10))),$AM$10)</f>
        <v>0.914966533583263</v>
      </c>
      <c r="AQ322" s="0" t="n">
        <f aca="false">IFERROR(IF(AZ322&lt;($AM$11-$AL$11)/($AN$11-$AL$11),$AL$11+SQRT(AZ322*($AN$11-$AL$11)*($AM$11-$AL$11)),$AN$11-SQRT((1-AZ322)*($AN$11-$AL$11)*($AN$11-$AM$11))),$AM$11)</f>
        <v>0.471470659035794</v>
      </c>
      <c r="AR322" s="0" t="n">
        <f aca="false">SUMPRODUCT((B24:B31&lt;=$B$6)*(C24:C31*AM322+D24:D31*AO322*$B$8*AQ322)/(1+AL322/100)^B24:B31)+C32*AM322*AP322/(1+AL322/100)^$B$6</f>
        <v>13897314.6187074</v>
      </c>
      <c r="AS322" s="0" t="n">
        <f aca="false">SUMPRODUCT((K24:K26&lt;=$B$6)*(L24:L26*AN322+M24:M26*AO322*$B$8*AQ322)/(1+AL322/100)^K24:K26)+L27*AN322*AP322/(1+AL322/100)^$B$6</f>
        <v>17331420.5180818</v>
      </c>
      <c r="AT322" s="0" t="n">
        <f aca="false">AS322-AR322</f>
        <v>3434105.89937443</v>
      </c>
      <c r="AU322" s="0" t="n">
        <f aca="true">RAND()</f>
        <v>0.17305845250087</v>
      </c>
      <c r="AV322" s="0" t="n">
        <f aca="true">RAND()</f>
        <v>0.466106986428685</v>
      </c>
      <c r="AW322" s="0" t="n">
        <f aca="true">RAND()</f>
        <v>0.971856399487194</v>
      </c>
      <c r="AX322" s="0" t="n">
        <f aca="true">RAND()</f>
        <v>0.557477998243202</v>
      </c>
      <c r="AY322" s="0" t="n">
        <f aca="true">RAND()</f>
        <v>0.688788895976438</v>
      </c>
      <c r="AZ322" s="0" t="n">
        <f aca="true">RAND()</f>
        <v>0.120008926163957</v>
      </c>
    </row>
    <row r="323" customFormat="false" ht="15" hidden="false" customHeight="false" outlineLevel="0" collapsed="false">
      <c r="AK323" s="0" t="n">
        <v>310</v>
      </c>
      <c r="AL323" s="0" t="n">
        <f aca="false">IFERROR(IF(AU323&lt;($AM$6-$AL$6)/($AN$6-$AL$6),$AL$6+SQRT(AU323*($AN$6-$AL$6)*($AM$6-$AL$6)),$AN$6-SQRT((1-AU323)*($AN$6-$AL$6)*($AN$6-$AM$6))),$AM$6)</f>
        <v>4.69428472398744</v>
      </c>
      <c r="AM323" s="0" t="n">
        <f aca="false">IFERROR(IF(AV323&lt;($AM$7-$AL$7)/($AN$7-$AL$7),$AL$7+SQRT(AV323*($AN$7-$AL$7)*($AM$7-$AL$7)),$AN$7-SQRT((1-AV323)*($AN$7-$AL$7)*($AN$7-$AM$7))),$AM$7)</f>
        <v>1.19859441950387</v>
      </c>
      <c r="AN323" s="0" t="n">
        <f aca="false">IFERROR(IF(AW323&lt;($AM$8-$AL$8)/($AN$8-$AL$8),$AL$8+SQRT(AW323*($AN$8-$AL$8)*($AM$8-$AL$8)),$AN$8-SQRT((1-AW323)*($AN$8-$AL$8)*($AN$8-$AM$8))),$AM$8)</f>
        <v>1.18998253679217</v>
      </c>
      <c r="AO323" s="0" t="n">
        <f aca="false">IFERROR(IF(AX323&lt;($AM$9-$AL$9)/($AN$9-$AL$9),$AL$9+SQRT(AX323*($AN$9-$AL$9)*($AM$9-$AL$9)),$AN$9-SQRT((1-AX323)*($AN$9-$AL$9)*($AN$9-$AM$9))),$AM$9)</f>
        <v>0.878287219781834</v>
      </c>
      <c r="AP323" s="0" t="n">
        <f aca="false">IFERROR(IF(AY323&lt;($AM$10-$AL$10)/($AN$10-$AL$10),$AL$10+SQRT(AY323*($AN$10-$AL$10)*($AM$10-$AL$10)),$AN$10-SQRT((1-AY323)*($AN$10-$AL$10)*($AN$10-$AM$10))),$AM$10)</f>
        <v>0.95799171001577</v>
      </c>
      <c r="AQ323" s="0" t="n">
        <f aca="false">IFERROR(IF(AZ323&lt;($AM$11-$AL$11)/($AN$11-$AL$11),$AL$11+SQRT(AZ323*($AN$11-$AL$11)*($AM$11-$AL$11)),$AN$11-SQRT((1-AZ323)*($AN$11-$AL$11)*($AN$11-$AM$11))),$AM$11)</f>
        <v>0.558826935003958</v>
      </c>
      <c r="AR323" s="0" t="n">
        <f aca="false">SUMPRODUCT((B24:B31&lt;=$B$6)*(C24:C31*AM323+D24:D31*AO323*$B$8*AQ323)/(1+AL323/100)^B24:B31)+C32*AM323*AP323/(1+AL323/100)^$B$6</f>
        <v>15227793.4257937</v>
      </c>
      <c r="AS323" s="0" t="n">
        <f aca="false">SUMPRODUCT((K24:K26&lt;=$B$6)*(L24:L26*AN323+M24:M26*AO323*$B$8*AQ323)/(1+AL323/100)^K24:K26)+L27*AN323*AP323/(1+AL323/100)^$B$6</f>
        <v>17714177.6507839</v>
      </c>
      <c r="AT323" s="0" t="n">
        <f aca="false">AS323-AR323</f>
        <v>2486384.22499015</v>
      </c>
      <c r="AU323" s="0" t="n">
        <f aca="true">RAND()</f>
        <v>0.734183853298116</v>
      </c>
      <c r="AV323" s="0" t="n">
        <f aca="true">RAND()</f>
        <v>0.976510811500939</v>
      </c>
      <c r="AW323" s="0" t="n">
        <f aca="true">RAND()</f>
        <v>0.967981369867525</v>
      </c>
      <c r="AX323" s="0" t="n">
        <f aca="true">RAND()</f>
        <v>0.190801627533693</v>
      </c>
      <c r="AY323" s="0" t="n">
        <f aca="true">RAND()</f>
        <v>0.839025625772676</v>
      </c>
      <c r="AZ323" s="0" t="n">
        <f aca="true">RAND()</f>
        <v>0.273434213402217</v>
      </c>
    </row>
    <row r="324" customFormat="false" ht="15" hidden="false" customHeight="false" outlineLevel="0" collapsed="false">
      <c r="AK324" s="0" t="n">
        <v>311</v>
      </c>
      <c r="AL324" s="0" t="n">
        <f aca="false">IFERROR(IF(AU324&lt;($AM$6-$AL$6)/($AN$6-$AL$6),$AL$6+SQRT(AU324*($AN$6-$AL$6)*($AM$6-$AL$6)),$AN$6-SQRT((1-AU324)*($AN$6-$AL$6)*($AN$6-$AM$6))),$AM$6)</f>
        <v>4.60543571213525</v>
      </c>
      <c r="AM324" s="0" t="n">
        <f aca="false">IFERROR(IF(AV324&lt;($AM$7-$AL$7)/($AN$7-$AL$7),$AL$7+SQRT(AV324*($AN$7-$AL$7)*($AM$7-$AL$7)),$AN$7-SQRT((1-AV324)*($AN$7-$AL$7)*($AN$7-$AM$7))),$AM$7)</f>
        <v>1.0360677500963</v>
      </c>
      <c r="AN324" s="0" t="n">
        <f aca="false">IFERROR(IF(AW324&lt;($AM$8-$AL$8)/($AN$8-$AL$8),$AL$8+SQRT(AW324*($AN$8-$AL$8)*($AM$8-$AL$8)),$AN$8-SQRT((1-AW324)*($AN$8-$AL$8)*($AN$8-$AM$8))),$AM$8)</f>
        <v>0.8682427658371</v>
      </c>
      <c r="AO324" s="0" t="n">
        <f aca="false">IFERROR(IF(AX324&lt;($AM$9-$AL$9)/($AN$9-$AL$9),$AL$9+SQRT(AX324*($AN$9-$AL$9)*($AM$9-$AL$9)),$AN$9-SQRT((1-AX324)*($AN$9-$AL$9)*($AN$9-$AM$9))),$AM$9)</f>
        <v>0.912097709817751</v>
      </c>
      <c r="AP324" s="0" t="n">
        <f aca="false">IFERROR(IF(AY324&lt;($AM$10-$AL$10)/($AN$10-$AL$10),$AL$10+SQRT(AY324*($AN$10-$AL$10)*($AM$10-$AL$10)),$AN$10-SQRT((1-AY324)*($AN$10-$AL$10)*($AN$10-$AM$10))),$AM$10)</f>
        <v>0.583053827598133</v>
      </c>
      <c r="AQ324" s="0" t="n">
        <f aca="false">IFERROR(IF(AZ324&lt;($AM$11-$AL$11)/($AN$11-$AL$11),$AL$11+SQRT(AZ324*($AN$11-$AL$11)*($AM$11-$AL$11)),$AN$11-SQRT((1-AZ324)*($AN$11-$AL$11)*($AN$11-$AM$11))),$AM$11)</f>
        <v>0.681588142387548</v>
      </c>
      <c r="AR324" s="0" t="n">
        <f aca="false">SUMPRODUCT((B24:B31&lt;=$B$6)*(C24:C31*AM324+D24:D31*AO324*$B$8*AQ324)/(1+AL324/100)^B24:B31)+C32*AM324*AP324/(1+AL324/100)^$B$6</f>
        <v>13284252.6634231</v>
      </c>
      <c r="AS324" s="0" t="n">
        <f aca="false">SUMPRODUCT((K24:K26&lt;=$B$6)*(L24:L26*AN324+M24:M26*AO324*$B$8*AQ324)/(1+AL324/100)^K24:K26)+L27*AN324*AP324/(1+AL324/100)^$B$6</f>
        <v>13247982.325722</v>
      </c>
      <c r="AT324" s="0" t="n">
        <f aca="false">AS324-AR324</f>
        <v>-36270.3377010711</v>
      </c>
      <c r="AU324" s="0" t="n">
        <f aca="true">RAND()</f>
        <v>0.71330309356414</v>
      </c>
      <c r="AV324" s="0" t="n">
        <f aca="true">RAND()</f>
        <v>0.593182155121234</v>
      </c>
      <c r="AW324" s="0" t="n">
        <f aca="true">RAND()</f>
        <v>0.0517452787677478</v>
      </c>
      <c r="AX324" s="0" t="n">
        <f aca="true">RAND()</f>
        <v>0.226432696582714</v>
      </c>
      <c r="AY324" s="0" t="n">
        <f aca="true">RAND()</f>
        <v>0.0275917531148013</v>
      </c>
      <c r="AZ324" s="0" t="n">
        <f aca="true">RAND()</f>
        <v>0.586179138497091</v>
      </c>
    </row>
    <row r="325" customFormat="false" ht="15" hidden="false" customHeight="false" outlineLevel="0" collapsed="false">
      <c r="AK325" s="0" t="n">
        <v>312</v>
      </c>
      <c r="AL325" s="0" t="n">
        <f aca="false">IFERROR(IF(AU325&lt;($AM$6-$AL$6)/($AN$6-$AL$6),$AL$6+SQRT(AU325*($AN$6-$AL$6)*($AM$6-$AL$6)),$AN$6-SQRT((1-AU325)*($AN$6-$AL$6)*($AN$6-$AM$6))),$AM$6)</f>
        <v>2.86568407650708</v>
      </c>
      <c r="AM325" s="0" t="n">
        <f aca="false">IFERROR(IF(AV325&lt;($AM$7-$AL$7)/($AN$7-$AL$7),$AL$7+SQRT(AV325*($AN$7-$AL$7)*($AM$7-$AL$7)),$AN$7-SQRT((1-AV325)*($AN$7-$AL$7)*($AN$7-$AM$7))),$AM$7)</f>
        <v>1.11199216243713</v>
      </c>
      <c r="AN325" s="0" t="n">
        <f aca="false">IFERROR(IF(AW325&lt;($AM$8-$AL$8)/($AN$8-$AL$8),$AL$8+SQRT(AW325*($AN$8-$AL$8)*($AM$8-$AL$8)),$AN$8-SQRT((1-AW325)*($AN$8-$AL$8)*($AN$8-$AM$8))),$AM$8)</f>
        <v>0.922343377240869</v>
      </c>
      <c r="AO325" s="0" t="n">
        <f aca="false">IFERROR(IF(AX325&lt;($AM$9-$AL$9)/($AN$9-$AL$9),$AL$9+SQRT(AX325*($AN$9-$AL$9)*($AM$9-$AL$9)),$AN$9-SQRT((1-AX325)*($AN$9-$AL$9)*($AN$9-$AM$9))),$AM$9)</f>
        <v>1.7060371947965</v>
      </c>
      <c r="AP325" s="0" t="n">
        <f aca="false">IFERROR(IF(AY325&lt;($AM$10-$AL$10)/($AN$10-$AL$10),$AL$10+SQRT(AY325*($AN$10-$AL$10)*($AM$10-$AL$10)),$AN$10-SQRT((1-AY325)*($AN$10-$AL$10)*($AN$10-$AM$10))),$AM$10)</f>
        <v>0.719608744901533</v>
      </c>
      <c r="AQ325" s="0" t="n">
        <f aca="false">IFERROR(IF(AZ325&lt;($AM$11-$AL$11)/($AN$11-$AL$11),$AL$11+SQRT(AZ325*($AN$11-$AL$11)*($AM$11-$AL$11)),$AN$11-SQRT((1-AZ325)*($AN$11-$AL$11)*($AN$11-$AM$11))),$AM$11)</f>
        <v>0.664249515958233</v>
      </c>
      <c r="AR325" s="0" t="n">
        <f aca="false">SUMPRODUCT((B24:B31&lt;=$B$6)*(C24:C31*AM325+D24:D31*AO325*$B$8*AQ325)/(1+AL325/100)^B24:B31)+C32*AM325*AP325/(1+AL325/100)^$B$6</f>
        <v>15575074.5965407</v>
      </c>
      <c r="AS325" s="0" t="n">
        <f aca="false">SUMPRODUCT((K24:K26&lt;=$B$6)*(L24:L26*AN325+M24:M26*AO325*$B$8*AQ325)/(1+AL325/100)^K24:K26)+L27*AN325*AP325/(1+AL325/100)^$B$6</f>
        <v>13718873.1423527</v>
      </c>
      <c r="AT325" s="0" t="n">
        <f aca="false">AS325-AR325</f>
        <v>-1856201.45418797</v>
      </c>
      <c r="AU325" s="0" t="n">
        <f aca="true">RAND()</f>
        <v>0.149881784063582</v>
      </c>
      <c r="AV325" s="0" t="n">
        <f aca="true">RAND()</f>
        <v>0.830700771299744</v>
      </c>
      <c r="AW325" s="0" t="n">
        <f aca="true">RAND()</f>
        <v>0.166310021718905</v>
      </c>
      <c r="AX325" s="0" t="n">
        <f aca="true">RAND()</f>
        <v>0.942390579437928</v>
      </c>
      <c r="AY325" s="0" t="n">
        <f aca="true">RAND()</f>
        <v>0.192912003348907</v>
      </c>
      <c r="AZ325" s="0" t="n">
        <f aca="true">RAND()</f>
        <v>0.53988413251314</v>
      </c>
    </row>
    <row r="326" customFormat="false" ht="15" hidden="false" customHeight="false" outlineLevel="0" collapsed="false">
      <c r="AK326" s="0" t="n">
        <v>313</v>
      </c>
      <c r="AL326" s="0" t="n">
        <f aca="false">IFERROR(IF(AU326&lt;($AM$6-$AL$6)/($AN$6-$AL$6),$AL$6+SQRT(AU326*($AN$6-$AL$6)*($AM$6-$AL$6)),$AN$6-SQRT((1-AU326)*($AN$6-$AL$6)*($AN$6-$AM$6))),$AM$6)</f>
        <v>3.52093929403325</v>
      </c>
      <c r="AM326" s="0" t="n">
        <f aca="false">IFERROR(IF(AV326&lt;($AM$7-$AL$7)/($AN$7-$AL$7),$AL$7+SQRT(AV326*($AN$7-$AL$7)*($AM$7-$AL$7)),$AN$7-SQRT((1-AV326)*($AN$7-$AL$7)*($AN$7-$AM$7))),$AM$7)</f>
        <v>1.0378210450968</v>
      </c>
      <c r="AN326" s="0" t="n">
        <f aca="false">IFERROR(IF(AW326&lt;($AM$8-$AL$8)/($AN$8-$AL$8),$AL$8+SQRT(AW326*($AN$8-$AL$8)*($AM$8-$AL$8)),$AN$8-SQRT((1-AW326)*($AN$8-$AL$8)*($AN$8-$AM$8))),$AM$8)</f>
        <v>1.10493276790219</v>
      </c>
      <c r="AO326" s="0" t="n">
        <f aca="false">IFERROR(IF(AX326&lt;($AM$9-$AL$9)/($AN$9-$AL$9),$AL$9+SQRT(AX326*($AN$9-$AL$9)*($AM$9-$AL$9)),$AN$9-SQRT((1-AX326)*($AN$9-$AL$9)*($AN$9-$AM$9))),$AM$9)</f>
        <v>1.40590040489785</v>
      </c>
      <c r="AP326" s="0" t="n">
        <f aca="false">IFERROR(IF(AY326&lt;($AM$10-$AL$10)/($AN$10-$AL$10),$AL$10+SQRT(AY326*($AN$10-$AL$10)*($AM$10-$AL$10)),$AN$10-SQRT((1-AY326)*($AN$10-$AL$10)*($AN$10-$AM$10))),$AM$10)</f>
        <v>0.920261485932161</v>
      </c>
      <c r="AQ326" s="0" t="n">
        <f aca="false">IFERROR(IF(AZ326&lt;($AM$11-$AL$11)/($AN$11-$AL$11),$AL$11+SQRT(AZ326*($AN$11-$AL$11)*($AM$11-$AL$11)),$AN$11-SQRT((1-AZ326)*($AN$11-$AL$11)*($AN$11-$AM$11))),$AM$11)</f>
        <v>0.483696796754347</v>
      </c>
      <c r="AR326" s="0" t="n">
        <f aca="false">SUMPRODUCT((B24:B31&lt;=$B$6)*(C24:C31*AM326+D24:D31*AO326*$B$8*AQ326)/(1+AL326/100)^B24:B31)+C32*AM326*AP326/(1+AL326/100)^$B$6</f>
        <v>13947381.9014994</v>
      </c>
      <c r="AS326" s="0" t="n">
        <f aca="false">SUMPRODUCT((K24:K26&lt;=$B$6)*(L24:L26*AN326+M24:M26*AO326*$B$8*AQ326)/(1+AL326/100)^K24:K26)+L27*AN326*AP326/(1+AL326/100)^$B$6</f>
        <v>16225959.6054117</v>
      </c>
      <c r="AT326" s="0" t="n">
        <f aca="false">AS326-AR326</f>
        <v>2278577.70391224</v>
      </c>
      <c r="AU326" s="0" t="n">
        <f aca="true">RAND()</f>
        <v>0.394806830209907</v>
      </c>
      <c r="AV326" s="0" t="n">
        <f aca="true">RAND()</f>
        <v>0.599823031966106</v>
      </c>
      <c r="AW326" s="0" t="n">
        <f aca="true">RAND()</f>
        <v>0.812937761524263</v>
      </c>
      <c r="AX326" s="0" t="n">
        <f aca="true">RAND()</f>
        <v>0.764697114066311</v>
      </c>
      <c r="AY326" s="0" t="n">
        <f aca="true">RAND()</f>
        <v>0.706478866231633</v>
      </c>
      <c r="AZ326" s="0" t="n">
        <f aca="true">RAND()</f>
        <v>0.13773270668493</v>
      </c>
    </row>
    <row r="327" customFormat="false" ht="15" hidden="false" customHeight="false" outlineLevel="0" collapsed="false">
      <c r="AK327" s="0" t="n">
        <v>314</v>
      </c>
      <c r="AL327" s="0" t="n">
        <f aca="false">IFERROR(IF(AU327&lt;($AM$6-$AL$6)/($AN$6-$AL$6),$AL$6+SQRT(AU327*($AN$6-$AL$6)*($AM$6-$AL$6)),$AN$6-SQRT((1-AU327)*($AN$6-$AL$6)*($AN$6-$AM$6))),$AM$6)</f>
        <v>3.84716203790952</v>
      </c>
      <c r="AM327" s="0" t="n">
        <f aca="false">IFERROR(IF(AV327&lt;($AM$7-$AL$7)/($AN$7-$AL$7),$AL$7+SQRT(AV327*($AN$7-$AL$7)*($AM$7-$AL$7)),$AN$7-SQRT((1-AV327)*($AN$7-$AL$7)*($AN$7-$AM$7))),$AM$7)</f>
        <v>0.965696911209492</v>
      </c>
      <c r="AN327" s="0" t="n">
        <f aca="false">IFERROR(IF(AW327&lt;($AM$8-$AL$8)/($AN$8-$AL$8),$AL$8+SQRT(AW327*($AN$8-$AL$8)*($AM$8-$AL$8)),$AN$8-SQRT((1-AW327)*($AN$8-$AL$8)*($AN$8-$AM$8))),$AM$8)</f>
        <v>1.10897466469394</v>
      </c>
      <c r="AO327" s="0" t="n">
        <f aca="false">IFERROR(IF(AX327&lt;($AM$9-$AL$9)/($AN$9-$AL$9),$AL$9+SQRT(AX327*($AN$9-$AL$9)*($AM$9-$AL$9)),$AN$9-SQRT((1-AX327)*($AN$9-$AL$9)*($AN$9-$AM$9))),$AM$9)</f>
        <v>0.747138560021266</v>
      </c>
      <c r="AP327" s="0" t="n">
        <f aca="false">IFERROR(IF(AY327&lt;($AM$10-$AL$10)/($AN$10-$AL$10),$AL$10+SQRT(AY327*($AN$10-$AL$10)*($AM$10-$AL$10)),$AN$10-SQRT((1-AY327)*($AN$10-$AL$10)*($AN$10-$AM$10))),$AM$10)</f>
        <v>0.903809740965897</v>
      </c>
      <c r="AQ327" s="0" t="n">
        <f aca="false">IFERROR(IF(AZ327&lt;($AM$11-$AL$11)/($AN$11-$AL$11),$AL$11+SQRT(AZ327*($AN$11-$AL$11)*($AM$11-$AL$11)),$AN$11-SQRT((1-AZ327)*($AN$11-$AL$11)*($AN$11-$AM$11))),$AM$11)</f>
        <v>0.399146617929767</v>
      </c>
      <c r="AR327" s="0" t="n">
        <f aca="false">SUMPRODUCT((B24:B31&lt;=$B$6)*(C24:C31*AM327+D24:D31*AO327*$B$8*AQ327)/(1+AL327/100)^B24:B31)+C32*AM327*AP327/(1+AL327/100)^$B$6</f>
        <v>12719952.5166324</v>
      </c>
      <c r="AS327" s="0" t="n">
        <f aca="false">SUMPRODUCT((K24:K26&lt;=$B$6)*(L24:L26*AN327+M24:M26*AO327*$B$8*AQ327)/(1+AL327/100)^K24:K26)+L27*AN327*AP327/(1+AL327/100)^$B$6</f>
        <v>16373937.9845261</v>
      </c>
      <c r="AT327" s="0" t="n">
        <f aca="false">AS327-AR327</f>
        <v>3653985.46789363</v>
      </c>
      <c r="AU327" s="0" t="n">
        <f aca="true">RAND()</f>
        <v>0.502980639240057</v>
      </c>
      <c r="AV327" s="0" t="n">
        <f aca="true">RAND()</f>
        <v>0.305060737604069</v>
      </c>
      <c r="AW327" s="0" t="n">
        <f aca="true">RAND()</f>
        <v>0.823216487127217</v>
      </c>
      <c r="AX327" s="0" t="n">
        <f aca="true">RAND()</f>
        <v>0.0814366237991799</v>
      </c>
      <c r="AY327" s="0" t="n">
        <f aca="true">RAND()</f>
        <v>0.65224922759578</v>
      </c>
      <c r="AZ327" s="0" t="n">
        <f aca="true">RAND()</f>
        <v>0.0401226605996376</v>
      </c>
    </row>
    <row r="328" customFormat="false" ht="15" hidden="false" customHeight="false" outlineLevel="0" collapsed="false">
      <c r="AK328" s="0" t="n">
        <v>315</v>
      </c>
      <c r="AL328" s="0" t="n">
        <f aca="false">IFERROR(IF(AU328&lt;($AM$6-$AL$6)/($AN$6-$AL$6),$AL$6+SQRT(AU328*($AN$6-$AL$6)*($AM$6-$AL$6)),$AN$6-SQRT((1-AU328)*($AN$6-$AL$6)*($AN$6-$AM$6))),$AM$6)</f>
        <v>3.79795099537313</v>
      </c>
      <c r="AM328" s="0" t="n">
        <f aca="false">IFERROR(IF(AV328&lt;($AM$7-$AL$7)/($AN$7-$AL$7),$AL$7+SQRT(AV328*($AN$7-$AL$7)*($AM$7-$AL$7)),$AN$7-SQRT((1-AV328)*($AN$7-$AL$7)*($AN$7-$AM$7))),$AM$7)</f>
        <v>0.891489216519812</v>
      </c>
      <c r="AN328" s="0" t="n">
        <f aca="false">IFERROR(IF(AW328&lt;($AM$8-$AL$8)/($AN$8-$AL$8),$AL$8+SQRT(AW328*($AN$8-$AL$8)*($AM$8-$AL$8)),$AN$8-SQRT((1-AW328)*($AN$8-$AL$8)*($AN$8-$AM$8))),$AM$8)</f>
        <v>1.03205992056797</v>
      </c>
      <c r="AO328" s="0" t="n">
        <f aca="false">IFERROR(IF(AX328&lt;($AM$9-$AL$9)/($AN$9-$AL$9),$AL$9+SQRT(AX328*($AN$9-$AL$9)*($AM$9-$AL$9)),$AN$9-SQRT((1-AX328)*($AN$9-$AL$9)*($AN$9-$AM$9))),$AM$9)</f>
        <v>1.74449394181484</v>
      </c>
      <c r="AP328" s="0" t="n">
        <f aca="false">IFERROR(IF(AY328&lt;($AM$10-$AL$10)/($AN$10-$AL$10),$AL$10+SQRT(AY328*($AN$10-$AL$10)*($AM$10-$AL$10)),$AN$10-SQRT((1-AY328)*($AN$10-$AL$10)*($AN$10-$AM$10))),$AM$10)</f>
        <v>0.922404747608333</v>
      </c>
      <c r="AQ328" s="0" t="n">
        <f aca="false">IFERROR(IF(AZ328&lt;($AM$11-$AL$11)/($AN$11-$AL$11),$AL$11+SQRT(AZ328*($AN$11-$AL$11)*($AM$11-$AL$11)),$AN$11-SQRT((1-AZ328)*($AN$11-$AL$11)*($AN$11-$AM$11))),$AM$11)</f>
        <v>0.726971460445707</v>
      </c>
      <c r="AR328" s="0" t="n">
        <f aca="false">SUMPRODUCT((B24:B31&lt;=$B$6)*(C24:C31*AM328+D24:D31*AO328*$B$8*AQ328)/(1+AL328/100)^B24:B31)+C32*AM328*AP328/(1+AL328/100)^$B$6</f>
        <v>11946057.321722</v>
      </c>
      <c r="AS328" s="0" t="n">
        <f aca="false">SUMPRODUCT((K24:K26&lt;=$B$6)*(L24:L26*AN328+M24:M26*AO328*$B$8*AQ328)/(1+AL328/100)^K24:K26)+L27*AN328*AP328/(1+AL328/100)^$B$6</f>
        <v>15257273.2123346</v>
      </c>
      <c r="AT328" s="0" t="n">
        <f aca="false">AS328-AR328</f>
        <v>3311215.8906126</v>
      </c>
      <c r="AU328" s="0" t="n">
        <f aca="true">RAND()</f>
        <v>0.487344108598404</v>
      </c>
      <c r="AV328" s="0" t="n">
        <f aca="true">RAND()</f>
        <v>0.0930030748823219</v>
      </c>
      <c r="AW328" s="0" t="n">
        <f aca="true">RAND()</f>
        <v>0.577796638019207</v>
      </c>
      <c r="AX328" s="0" t="n">
        <f aca="true">RAND()</f>
        <v>0.95647776948712</v>
      </c>
      <c r="AY328" s="0" t="n">
        <f aca="true">RAND()</f>
        <v>0.713703083208239</v>
      </c>
      <c r="AZ328" s="0" t="n">
        <f aca="true">RAND()</f>
        <v>0.695736394240204</v>
      </c>
    </row>
    <row r="329" customFormat="false" ht="15" hidden="false" customHeight="false" outlineLevel="0" collapsed="false">
      <c r="AK329" s="0" t="n">
        <v>316</v>
      </c>
      <c r="AL329" s="0" t="n">
        <f aca="false">IFERROR(IF(AU329&lt;($AM$6-$AL$6)/($AN$6-$AL$6),$AL$6+SQRT(AU329*($AN$6-$AL$6)*($AM$6-$AL$6)),$AN$6-SQRT((1-AU329)*($AN$6-$AL$6)*($AN$6-$AM$6))),$AM$6)</f>
        <v>3.73634587648097</v>
      </c>
      <c r="AM329" s="0" t="n">
        <f aca="false">IFERROR(IF(AV329&lt;($AM$7-$AL$7)/($AN$7-$AL$7),$AL$7+SQRT(AV329*($AN$7-$AL$7)*($AM$7-$AL$7)),$AN$7-SQRT((1-AV329)*($AN$7-$AL$7)*($AN$7-$AM$7))),$AM$7)</f>
        <v>1.12586951358738</v>
      </c>
      <c r="AN329" s="0" t="n">
        <f aca="false">IFERROR(IF(AW329&lt;($AM$8-$AL$8)/($AN$8-$AL$8),$AL$8+SQRT(AW329*($AN$8-$AL$8)*($AM$8-$AL$8)),$AN$8-SQRT((1-AW329)*($AN$8-$AL$8)*($AN$8-$AM$8))),$AM$8)</f>
        <v>1.20320927546014</v>
      </c>
      <c r="AO329" s="0" t="n">
        <f aca="false">IFERROR(IF(AX329&lt;($AM$9-$AL$9)/($AN$9-$AL$9),$AL$9+SQRT(AX329*($AN$9-$AL$9)*($AM$9-$AL$9)),$AN$9-SQRT((1-AX329)*($AN$9-$AL$9)*($AN$9-$AM$9))),$AM$9)</f>
        <v>0.88264627188264</v>
      </c>
      <c r="AP329" s="0" t="n">
        <f aca="false">IFERROR(IF(AY329&lt;($AM$10-$AL$10)/($AN$10-$AL$10),$AL$10+SQRT(AY329*($AN$10-$AL$10)*($AM$10-$AL$10)),$AN$10-SQRT((1-AY329)*($AN$10-$AL$10)*($AN$10-$AM$10))),$AM$10)</f>
        <v>0.760203861832815</v>
      </c>
      <c r="AQ329" s="0" t="n">
        <f aca="false">IFERROR(IF(AZ329&lt;($AM$11-$AL$11)/($AN$11-$AL$11),$AL$11+SQRT(AZ329*($AN$11-$AL$11)*($AM$11-$AL$11)),$AN$11-SQRT((1-AZ329)*($AN$11-$AL$11)*($AN$11-$AM$11))),$AM$11)</f>
        <v>0.854146323862193</v>
      </c>
      <c r="AR329" s="0" t="n">
        <f aca="false">SUMPRODUCT((B24:B31&lt;=$B$6)*(C24:C31*AM329+D24:D31*AO329*$B$8*AQ329)/(1+AL329/100)^B24:B31)+C32*AM329*AP329/(1+AL329/100)^$B$6</f>
        <v>15002293.5022775</v>
      </c>
      <c r="AS329" s="0" t="n">
        <f aca="false">SUMPRODUCT((K24:K26&lt;=$B$6)*(L24:L26*AN329+M24:M26*AO329*$B$8*AQ329)/(1+AL329/100)^K24:K26)+L27*AN329*AP329/(1+AL329/100)^$B$6</f>
        <v>17980717.638905</v>
      </c>
      <c r="AT329" s="0" t="n">
        <f aca="false">AS329-AR329</f>
        <v>2978424.13662746</v>
      </c>
      <c r="AU329" s="0" t="n">
        <f aca="true">RAND()</f>
        <v>0.467428088101863</v>
      </c>
      <c r="AV329" s="0" t="n">
        <f aca="true">RAND()</f>
        <v>0.863036643048596</v>
      </c>
      <c r="AW329" s="0" t="n">
        <f aca="true">RAND()</f>
        <v>0.98053891641809</v>
      </c>
      <c r="AX329" s="0" t="n">
        <f aca="true">RAND()</f>
        <v>0.195224225847578</v>
      </c>
      <c r="AY329" s="0" t="n">
        <f aca="true">RAND()</f>
        <v>0.270824198850843</v>
      </c>
      <c r="AZ329" s="0" t="n">
        <f aca="true">RAND()</f>
        <v>0.91317022513097</v>
      </c>
    </row>
    <row r="330" customFormat="false" ht="15" hidden="false" customHeight="false" outlineLevel="0" collapsed="false">
      <c r="AK330" s="0" t="n">
        <v>317</v>
      </c>
      <c r="AL330" s="0" t="n">
        <f aca="false">IFERROR(IF(AU330&lt;($AM$6-$AL$6)/($AN$6-$AL$6),$AL$6+SQRT(AU330*($AN$6-$AL$6)*($AM$6-$AL$6)),$AN$6-SQRT((1-AU330)*($AN$6-$AL$6)*($AN$6-$AM$6))),$AM$6)</f>
        <v>5.43339431856338</v>
      </c>
      <c r="AM330" s="0" t="n">
        <f aca="false">IFERROR(IF(AV330&lt;($AM$7-$AL$7)/($AN$7-$AL$7),$AL$7+SQRT(AV330*($AN$7-$AL$7)*($AM$7-$AL$7)),$AN$7-SQRT((1-AV330)*($AN$7-$AL$7)*($AN$7-$AM$7))),$AM$7)</f>
        <v>0.938882954112675</v>
      </c>
      <c r="AN330" s="0" t="n">
        <f aca="false">IFERROR(IF(AW330&lt;($AM$8-$AL$8)/($AN$8-$AL$8),$AL$8+SQRT(AW330*($AN$8-$AL$8)*($AM$8-$AL$8)),$AN$8-SQRT((1-AW330)*($AN$8-$AL$8)*($AN$8-$AM$8))),$AM$8)</f>
        <v>1.07602769373486</v>
      </c>
      <c r="AO330" s="0" t="n">
        <f aca="false">IFERROR(IF(AX330&lt;($AM$9-$AL$9)/($AN$9-$AL$9),$AL$9+SQRT(AX330*($AN$9-$AL$9)*($AM$9-$AL$9)),$AN$9-SQRT((1-AX330)*($AN$9-$AL$9)*($AN$9-$AM$9))),$AM$9)</f>
        <v>1.12610017160774</v>
      </c>
      <c r="AP330" s="0" t="n">
        <f aca="false">IFERROR(IF(AY330&lt;($AM$10-$AL$10)/($AN$10-$AL$10),$AL$10+SQRT(AY330*($AN$10-$AL$10)*($AM$10-$AL$10)),$AN$10-SQRT((1-AY330)*($AN$10-$AL$10)*($AN$10-$AM$10))),$AM$10)</f>
        <v>0.831156465394444</v>
      </c>
      <c r="AQ330" s="0" t="n">
        <f aca="false">IFERROR(IF(AZ330&lt;($AM$11-$AL$11)/($AN$11-$AL$11),$AL$11+SQRT(AZ330*($AN$11-$AL$11)*($AM$11-$AL$11)),$AN$11-SQRT((1-AZ330)*($AN$11-$AL$11)*($AN$11-$AM$11))),$AM$11)</f>
        <v>0.610151154387362</v>
      </c>
      <c r="AR330" s="0" t="n">
        <f aca="false">SUMPRODUCT((B24:B31&lt;=$B$6)*(C24:C31*AM330+D24:D31*AO330*$B$8*AQ330)/(1+AL330/100)^B24:B31)+C32*AM330*AP330/(1+AL330/100)^$B$6</f>
        <v>11642705.3030121</v>
      </c>
      <c r="AS330" s="0" t="n">
        <f aca="false">SUMPRODUCT((K24:K26&lt;=$B$6)*(L24:L26*AN330+M24:M26*AO330*$B$8*AQ330)/(1+AL330/100)^K24:K26)+L27*AN330*AP330/(1+AL330/100)^$B$6</f>
        <v>16266138.3969582</v>
      </c>
      <c r="AT330" s="0" t="n">
        <f aca="false">AS330-AR330</f>
        <v>4623433.09394607</v>
      </c>
      <c r="AU330" s="0" t="n">
        <f aca="true">RAND()</f>
        <v>0.877287331944525</v>
      </c>
      <c r="AV330" s="0" t="n">
        <f aca="true">RAND()</f>
        <v>0.21431638825626</v>
      </c>
      <c r="AW330" s="0" t="n">
        <f aca="true">RAND()</f>
        <v>0.730965659135903</v>
      </c>
      <c r="AX330" s="0" t="n">
        <f aca="true">RAND()</f>
        <v>0.490866059957323</v>
      </c>
      <c r="AY330" s="0" t="n">
        <f aca="true">RAND()</f>
        <v>0.438658418290165</v>
      </c>
      <c r="AZ330" s="0" t="n">
        <f aca="true">RAND()</f>
        <v>0.392627504358422</v>
      </c>
    </row>
    <row r="331" customFormat="false" ht="15" hidden="false" customHeight="false" outlineLevel="0" collapsed="false">
      <c r="AK331" s="0" t="n">
        <v>318</v>
      </c>
      <c r="AL331" s="0" t="n">
        <f aca="false">IFERROR(IF(AU331&lt;($AM$6-$AL$6)/($AN$6-$AL$6),$AL$6+SQRT(AU331*($AN$6-$AL$6)*($AM$6-$AL$6)),$AN$6-SQRT((1-AU331)*($AN$6-$AL$6)*($AN$6-$AM$6))),$AM$6)</f>
        <v>3.13445219157799</v>
      </c>
      <c r="AM331" s="0" t="n">
        <f aca="false">IFERROR(IF(AV331&lt;($AM$7-$AL$7)/($AN$7-$AL$7),$AL$7+SQRT(AV331*($AN$7-$AL$7)*($AM$7-$AL$7)),$AN$7-SQRT((1-AV331)*($AN$7-$AL$7)*($AN$7-$AM$7))),$AM$7)</f>
        <v>1.01758266193658</v>
      </c>
      <c r="AN331" s="0" t="n">
        <f aca="false">IFERROR(IF(AW331&lt;($AM$8-$AL$8)/($AN$8-$AL$8),$AL$8+SQRT(AW331*($AN$8-$AL$8)*($AM$8-$AL$8)),$AN$8-SQRT((1-AW331)*($AN$8-$AL$8)*($AN$8-$AM$8))),$AM$8)</f>
        <v>1.00475592696386</v>
      </c>
      <c r="AO331" s="0" t="n">
        <f aca="false">IFERROR(IF(AX331&lt;($AM$9-$AL$9)/($AN$9-$AL$9),$AL$9+SQRT(AX331*($AN$9-$AL$9)*($AM$9-$AL$9)),$AN$9-SQRT((1-AX331)*($AN$9-$AL$9)*($AN$9-$AM$9))),$AM$9)</f>
        <v>0.787413141061754</v>
      </c>
      <c r="AP331" s="0" t="n">
        <f aca="false">IFERROR(IF(AY331&lt;($AM$10-$AL$10)/($AN$10-$AL$10),$AL$10+SQRT(AY331*($AN$10-$AL$10)*($AM$10-$AL$10)),$AN$10-SQRT((1-AY331)*($AN$10-$AL$10)*($AN$10-$AM$10))),$AM$10)</f>
        <v>0.880593126172844</v>
      </c>
      <c r="AQ331" s="0" t="n">
        <f aca="false">IFERROR(IF(AZ331&lt;($AM$11-$AL$11)/($AN$11-$AL$11),$AL$11+SQRT(AZ331*($AN$11-$AL$11)*($AM$11-$AL$11)),$AN$11-SQRT((1-AZ331)*($AN$11-$AL$11)*($AN$11-$AM$11))),$AM$11)</f>
        <v>0.65379535286751</v>
      </c>
      <c r="AR331" s="0" t="n">
        <f aca="false">SUMPRODUCT((B24:B31&lt;=$B$6)*(C24:C31*AM331+D24:D31*AO331*$B$8*AQ331)/(1+AL331/100)^B24:B31)+C32*AM331*AP331/(1+AL331/100)^$B$6</f>
        <v>13919144.6989944</v>
      </c>
      <c r="AS331" s="0" t="n">
        <f aca="false">SUMPRODUCT((K24:K26&lt;=$B$6)*(L24:L26*AN331+M24:M26*AO331*$B$8*AQ331)/(1+AL331/100)^K24:K26)+L27*AN331*AP331/(1+AL331/100)^$B$6</f>
        <v>14704352.361177</v>
      </c>
      <c r="AT331" s="0" t="n">
        <f aca="false">AS331-AR331</f>
        <v>785207.662182655</v>
      </c>
      <c r="AU331" s="0" t="n">
        <f aca="true">RAND()</f>
        <v>0.25287700704019</v>
      </c>
      <c r="AV331" s="0" t="n">
        <f aca="true">RAND()</f>
        <v>0.519841608600112</v>
      </c>
      <c r="AW331" s="0" t="n">
        <f aca="true">RAND()</f>
        <v>0.465380841250189</v>
      </c>
      <c r="AX331" s="0" t="n">
        <f aca="true">RAND()</f>
        <v>0.110141751539978</v>
      </c>
      <c r="AY331" s="0" t="n">
        <f aca="true">RAND()</f>
        <v>0.579404510760073</v>
      </c>
      <c r="AZ331" s="0" t="n">
        <f aca="true">RAND()</f>
        <v>0.510785070628032</v>
      </c>
    </row>
    <row r="332" customFormat="false" ht="15" hidden="false" customHeight="false" outlineLevel="0" collapsed="false">
      <c r="AK332" s="0" t="n">
        <v>319</v>
      </c>
      <c r="AL332" s="0" t="n">
        <f aca="false">IFERROR(IF(AU332&lt;($AM$6-$AL$6)/($AN$6-$AL$6),$AL$6+SQRT(AU332*($AN$6-$AL$6)*($AM$6-$AL$6)),$AN$6-SQRT((1-AU332)*($AN$6-$AL$6)*($AN$6-$AM$6))),$AM$6)</f>
        <v>3.3456941621458</v>
      </c>
      <c r="AM332" s="0" t="n">
        <f aca="false">IFERROR(IF(AV332&lt;($AM$7-$AL$7)/($AN$7-$AL$7),$AL$7+SQRT(AV332*($AN$7-$AL$7)*($AM$7-$AL$7)),$AN$7-SQRT((1-AV332)*($AN$7-$AL$7)*($AN$7-$AM$7))),$AM$7)</f>
        <v>1.10961831058984</v>
      </c>
      <c r="AN332" s="0" t="n">
        <f aca="false">IFERROR(IF(AW332&lt;($AM$8-$AL$8)/($AN$8-$AL$8),$AL$8+SQRT(AW332*($AN$8-$AL$8)*($AM$8-$AL$8)),$AN$8-SQRT((1-AW332)*($AN$8-$AL$8)*($AN$8-$AM$8))),$AM$8)</f>
        <v>1.05228431992731</v>
      </c>
      <c r="AO332" s="0" t="n">
        <f aca="false">IFERROR(IF(AX332&lt;($AM$9-$AL$9)/($AN$9-$AL$9),$AL$9+SQRT(AX332*($AN$9-$AL$9)*($AM$9-$AL$9)),$AN$9-SQRT((1-AX332)*($AN$9-$AL$9)*($AN$9-$AM$9))),$AM$9)</f>
        <v>1.07265226392917</v>
      </c>
      <c r="AP332" s="0" t="n">
        <f aca="false">IFERROR(IF(AY332&lt;($AM$10-$AL$10)/($AN$10-$AL$10),$AL$10+SQRT(AY332*($AN$10-$AL$10)*($AM$10-$AL$10)),$AN$10-SQRT((1-AY332)*($AN$10-$AL$10)*($AN$10-$AM$10))),$AM$10)</f>
        <v>0.899545337529508</v>
      </c>
      <c r="AQ332" s="0" t="n">
        <f aca="false">IFERROR(IF(AZ332&lt;($AM$11-$AL$11)/($AN$11-$AL$11),$AL$11+SQRT(AZ332*($AN$11-$AL$11)*($AM$11-$AL$11)),$AN$11-SQRT((1-AZ332)*($AN$11-$AL$11)*($AN$11-$AM$11))),$AM$11)</f>
        <v>0.661287495909084</v>
      </c>
      <c r="AR332" s="0" t="n">
        <f aca="false">SUMPRODUCT((B24:B31&lt;=$B$6)*(C24:C31*AM332+D24:D31*AO332*$B$8*AQ332)/(1+AL332/100)^B24:B31)+C32*AM332*AP332/(1+AL332/100)^$B$6</f>
        <v>15041943.1389791</v>
      </c>
      <c r="AS332" s="0" t="n">
        <f aca="false">SUMPRODUCT((K24:K26&lt;=$B$6)*(L24:L26*AN332+M24:M26*AO332*$B$8*AQ332)/(1+AL332/100)^K24:K26)+L27*AN332*AP332/(1+AL332/100)^$B$6</f>
        <v>15439894.129877</v>
      </c>
      <c r="AT332" s="0" t="n">
        <f aca="false">AS332-AR332</f>
        <v>397950.990897985</v>
      </c>
      <c r="AU332" s="0" t="n">
        <f aca="true">RAND()</f>
        <v>0.332302442171236</v>
      </c>
      <c r="AV332" s="0" t="n">
        <f aca="true">RAND()</f>
        <v>0.824826500251998</v>
      </c>
      <c r="AW332" s="0" t="n">
        <f aca="true">RAND()</f>
        <v>0.652520087585738</v>
      </c>
      <c r="AX332" s="0" t="n">
        <f aca="true">RAND()</f>
        <v>0.426684117602875</v>
      </c>
      <c r="AY332" s="0" t="n">
        <f aca="true">RAND()</f>
        <v>0.638545906966274</v>
      </c>
      <c r="AZ332" s="0" t="n">
        <f aca="true">RAND()</f>
        <v>0.531729957438619</v>
      </c>
    </row>
    <row r="333" customFormat="false" ht="15" hidden="false" customHeight="false" outlineLevel="0" collapsed="false">
      <c r="AK333" s="0" t="n">
        <v>320</v>
      </c>
      <c r="AL333" s="0" t="n">
        <f aca="false">IFERROR(IF(AU333&lt;($AM$6-$AL$6)/($AN$6-$AL$6),$AL$6+SQRT(AU333*($AN$6-$AL$6)*($AM$6-$AL$6)),$AN$6-SQRT((1-AU333)*($AN$6-$AL$6)*($AN$6-$AM$6))),$AM$6)</f>
        <v>2.63546005611114</v>
      </c>
      <c r="AM333" s="0" t="n">
        <f aca="false">IFERROR(IF(AV333&lt;($AM$7-$AL$7)/($AN$7-$AL$7),$AL$7+SQRT(AV333*($AN$7-$AL$7)*($AM$7-$AL$7)),$AN$7-SQRT((1-AV333)*($AN$7-$AL$7)*($AN$7-$AM$7))),$AM$7)</f>
        <v>1.01232611321409</v>
      </c>
      <c r="AN333" s="0" t="n">
        <f aca="false">IFERROR(IF(AW333&lt;($AM$8-$AL$8)/($AN$8-$AL$8),$AL$8+SQRT(AW333*($AN$8-$AL$8)*($AM$8-$AL$8)),$AN$8-SQRT((1-AW333)*($AN$8-$AL$8)*($AN$8-$AM$8))),$AM$8)</f>
        <v>0.951663713966385</v>
      </c>
      <c r="AO333" s="0" t="n">
        <f aca="false">IFERROR(IF(AX333&lt;($AM$9-$AL$9)/($AN$9-$AL$9),$AL$9+SQRT(AX333*($AN$9-$AL$9)*($AM$9-$AL$9)),$AN$9-SQRT((1-AX333)*($AN$9-$AL$9)*($AN$9-$AM$9))),$AM$9)</f>
        <v>1.08883270148032</v>
      </c>
      <c r="AP333" s="0" t="n">
        <f aca="false">IFERROR(IF(AY333&lt;($AM$10-$AL$10)/($AN$10-$AL$10),$AL$10+SQRT(AY333*($AN$10-$AL$10)*($AM$10-$AL$10)),$AN$10-SQRT((1-AY333)*($AN$10-$AL$10)*($AN$10-$AM$10))),$AM$10)</f>
        <v>0.711778807943622</v>
      </c>
      <c r="AQ333" s="0" t="n">
        <f aca="false">IFERROR(IF(AZ333&lt;($AM$11-$AL$11)/($AN$11-$AL$11),$AL$11+SQRT(AZ333*($AN$11-$AL$11)*($AM$11-$AL$11)),$AN$11-SQRT((1-AZ333)*($AN$11-$AL$11)*($AN$11-$AM$11))),$AM$11)</f>
        <v>0.591055368008683</v>
      </c>
      <c r="AR333" s="0" t="n">
        <f aca="false">SUMPRODUCT((B24:B31&lt;=$B$6)*(C24:C31*AM333+D24:D31*AO333*$B$8*AQ333)/(1+AL333/100)^B24:B31)+C32*AM333*AP333/(1+AL333/100)^$B$6</f>
        <v>14279427.477085</v>
      </c>
      <c r="AS333" s="0" t="n">
        <f aca="false">SUMPRODUCT((K24:K26&lt;=$B$6)*(L24:L26*AN333+M24:M26*AO333*$B$8*AQ333)/(1+AL333/100)^K24:K26)+L27*AN333*AP333/(1+AL333/100)^$B$6</f>
        <v>14083021.088234</v>
      </c>
      <c r="AT333" s="0" t="n">
        <f aca="false">AS333-AR333</f>
        <v>-196406.388850961</v>
      </c>
      <c r="AU333" s="0" t="n">
        <f aca="true">RAND()</f>
        <v>0.0807618965825534</v>
      </c>
      <c r="AV333" s="0" t="n">
        <f aca="true">RAND()</f>
        <v>0.497876653689596</v>
      </c>
      <c r="AW333" s="0" t="n">
        <f aca="true">RAND()</f>
        <v>0.255576468156415</v>
      </c>
      <c r="AX333" s="0" t="n">
        <f aca="true">RAND()</f>
        <v>0.446516102738899</v>
      </c>
      <c r="AY333" s="0" t="n">
        <f aca="true">RAND()</f>
        <v>0.179401053976086</v>
      </c>
      <c r="AZ333" s="0" t="n">
        <f aca="true">RAND()</f>
        <v>0.345768274476203</v>
      </c>
    </row>
    <row r="334" customFormat="false" ht="15" hidden="false" customHeight="false" outlineLevel="0" collapsed="false">
      <c r="AK334" s="0" t="n">
        <v>321</v>
      </c>
      <c r="AL334" s="0" t="n">
        <f aca="false">IFERROR(IF(AU334&lt;($AM$6-$AL$6)/($AN$6-$AL$6),$AL$6+SQRT(AU334*($AN$6-$AL$6)*($AM$6-$AL$6)),$AN$6-SQRT((1-AU334)*($AN$6-$AL$6)*($AN$6-$AM$6))),$AM$6)</f>
        <v>4.75875898305648</v>
      </c>
      <c r="AM334" s="0" t="n">
        <f aca="false">IFERROR(IF(AV334&lt;($AM$7-$AL$7)/($AN$7-$AL$7),$AL$7+SQRT(AV334*($AN$7-$AL$7)*($AM$7-$AL$7)),$AN$7-SQRT((1-AV334)*($AN$7-$AL$7)*($AN$7-$AM$7))),$AM$7)</f>
        <v>0.97399837673514</v>
      </c>
      <c r="AN334" s="0" t="n">
        <f aca="false">IFERROR(IF(AW334&lt;($AM$8-$AL$8)/($AN$8-$AL$8),$AL$8+SQRT(AW334*($AN$8-$AL$8)*($AM$8-$AL$8)),$AN$8-SQRT((1-AW334)*($AN$8-$AL$8)*($AN$8-$AM$8))),$AM$8)</f>
        <v>0.984410116376945</v>
      </c>
      <c r="AO334" s="0" t="n">
        <f aca="false">IFERROR(IF(AX334&lt;($AM$9-$AL$9)/($AN$9-$AL$9),$AL$9+SQRT(AX334*($AN$9-$AL$9)*($AM$9-$AL$9)),$AN$9-SQRT((1-AX334)*($AN$9-$AL$9)*($AN$9-$AM$9))),$AM$9)</f>
        <v>1.65742870496467</v>
      </c>
      <c r="AP334" s="0" t="n">
        <f aca="false">IFERROR(IF(AY334&lt;($AM$10-$AL$10)/($AN$10-$AL$10),$AL$10+SQRT(AY334*($AN$10-$AL$10)*($AM$10-$AL$10)),$AN$10-SQRT((1-AY334)*($AN$10-$AL$10)*($AN$10-$AM$10))),$AM$10)</f>
        <v>0.694744290309733</v>
      </c>
      <c r="AQ334" s="0" t="n">
        <f aca="false">IFERROR(IF(AZ334&lt;($AM$11-$AL$11)/($AN$11-$AL$11),$AL$11+SQRT(AZ334*($AN$11-$AL$11)*($AM$11-$AL$11)),$AN$11-SQRT((1-AZ334)*($AN$11-$AL$11)*($AN$11-$AM$11))),$AM$11)</f>
        <v>0.554683335958887</v>
      </c>
      <c r="AR334" s="0" t="n">
        <f aca="false">SUMPRODUCT((B24:B31&lt;=$B$6)*(C24:C31*AM334+D24:D31*AO334*$B$8*AQ334)/(1+AL334/100)^B24:B31)+C32*AM334*AP334/(1+AL334/100)^$B$6</f>
        <v>12449772.675441</v>
      </c>
      <c r="AS334" s="0" t="n">
        <f aca="false">SUMPRODUCT((K24:K26&lt;=$B$6)*(L24:L26*AN334+M24:M26*AO334*$B$8*AQ334)/(1+AL334/100)^K24:K26)+L27*AN334*AP334/(1+AL334/100)^$B$6</f>
        <v>14936578.6426771</v>
      </c>
      <c r="AT334" s="0" t="n">
        <f aca="false">AS334-AR334</f>
        <v>2486805.96723609</v>
      </c>
      <c r="AU334" s="0" t="n">
        <f aca="true">RAND()</f>
        <v>0.748841935198498</v>
      </c>
      <c r="AV334" s="0" t="n">
        <f aca="true">RAND()</f>
        <v>0.336393723405152</v>
      </c>
      <c r="AW334" s="0" t="n">
        <f aca="true">RAND()</f>
        <v>0.377856566912871</v>
      </c>
      <c r="AX334" s="0" t="n">
        <f aca="true">RAND()</f>
        <v>0.921763271878546</v>
      </c>
      <c r="AY334" s="0" t="n">
        <f aca="true">RAND()</f>
        <v>0.151701354432966</v>
      </c>
      <c r="AZ334" s="0" t="n">
        <f aca="true">RAND()</f>
        <v>0.264749394347541</v>
      </c>
    </row>
    <row r="335" customFormat="false" ht="15" hidden="false" customHeight="false" outlineLevel="0" collapsed="false">
      <c r="AK335" s="0" t="n">
        <v>322</v>
      </c>
      <c r="AL335" s="0" t="n">
        <f aca="false">IFERROR(IF(AU335&lt;($AM$6-$AL$6)/($AN$6-$AL$6),$AL$6+SQRT(AU335*($AN$6-$AL$6)*($AM$6-$AL$6)),$AN$6-SQRT((1-AU335)*($AN$6-$AL$6)*($AN$6-$AM$6))),$AM$6)</f>
        <v>3.50343710489007</v>
      </c>
      <c r="AM335" s="0" t="n">
        <f aca="false">IFERROR(IF(AV335&lt;($AM$7-$AL$7)/($AN$7-$AL$7),$AL$7+SQRT(AV335*($AN$7-$AL$7)*($AM$7-$AL$7)),$AN$7-SQRT((1-AV335)*($AN$7-$AL$7)*($AN$7-$AM$7))),$AM$7)</f>
        <v>1.07182195208721</v>
      </c>
      <c r="AN335" s="0" t="n">
        <f aca="false">IFERROR(IF(AW335&lt;($AM$8-$AL$8)/($AN$8-$AL$8),$AL$8+SQRT(AW335*($AN$8-$AL$8)*($AM$8-$AL$8)),$AN$8-SQRT((1-AW335)*($AN$8-$AL$8)*($AN$8-$AM$8))),$AM$8)</f>
        <v>1.20644147198726</v>
      </c>
      <c r="AO335" s="0" t="n">
        <f aca="false">IFERROR(IF(AX335&lt;($AM$9-$AL$9)/($AN$9-$AL$9),$AL$9+SQRT(AX335*($AN$9-$AL$9)*($AM$9-$AL$9)),$AN$9-SQRT((1-AX335)*($AN$9-$AL$9)*($AN$9-$AM$9))),$AM$9)</f>
        <v>1.1459948745417</v>
      </c>
      <c r="AP335" s="0" t="n">
        <f aca="false">IFERROR(IF(AY335&lt;($AM$10-$AL$10)/($AN$10-$AL$10),$AL$10+SQRT(AY335*($AN$10-$AL$10)*($AM$10-$AL$10)),$AN$10-SQRT((1-AY335)*($AN$10-$AL$10)*($AN$10-$AM$10))),$AM$10)</f>
        <v>0.905598282980972</v>
      </c>
      <c r="AQ335" s="0" t="n">
        <f aca="false">IFERROR(IF(AZ335&lt;($AM$11-$AL$11)/($AN$11-$AL$11),$AL$11+SQRT(AZ335*($AN$11-$AL$11)*($AM$11-$AL$11)),$AN$11-SQRT((1-AZ335)*($AN$11-$AL$11)*($AN$11-$AM$11))),$AM$11)</f>
        <v>0.724553441702623</v>
      </c>
      <c r="AR335" s="0" t="n">
        <f aca="false">SUMPRODUCT((B24:B31&lt;=$B$6)*(C24:C31*AM335+D24:D31*AO335*$B$8*AQ335)/(1+AL335/100)^B24:B31)+C32*AM335*AP335/(1+AL335/100)^$B$6</f>
        <v>14443000.4934924</v>
      </c>
      <c r="AS335" s="0" t="n">
        <f aca="false">SUMPRODUCT((K24:K26&lt;=$B$6)*(L24:L26*AN335+M24:M26*AO335*$B$8*AQ335)/(1+AL335/100)^K24:K26)+L27*AN335*AP335/(1+AL335/100)^$B$6</f>
        <v>17740759.3434376</v>
      </c>
      <c r="AT335" s="0" t="n">
        <f aca="false">AS335-AR335</f>
        <v>3297758.84994524</v>
      </c>
      <c r="AU335" s="0" t="n">
        <f aca="true">RAND()</f>
        <v>0.388702396027024</v>
      </c>
      <c r="AV335" s="0" t="n">
        <f aca="true">RAND()</f>
        <v>0.717800739928776</v>
      </c>
      <c r="AW335" s="0" t="n">
        <f aca="true">RAND()</f>
        <v>0.983134707887676</v>
      </c>
      <c r="AX335" s="0" t="n">
        <f aca="true">RAND()</f>
        <v>0.513783497127306</v>
      </c>
      <c r="AY335" s="0" t="n">
        <f aca="true">RAND()</f>
        <v>0.658039868628451</v>
      </c>
      <c r="AZ335" s="0" t="n">
        <f aca="true">RAND()</f>
        <v>0.690323238865836</v>
      </c>
    </row>
    <row r="336" customFormat="false" ht="15" hidden="false" customHeight="false" outlineLevel="0" collapsed="false">
      <c r="AK336" s="0" t="n">
        <v>323</v>
      </c>
      <c r="AL336" s="0" t="n">
        <f aca="false">IFERROR(IF(AU336&lt;($AM$6-$AL$6)/($AN$6-$AL$6),$AL$6+SQRT(AU336*($AN$6-$AL$6)*($AM$6-$AL$6)),$AN$6-SQRT((1-AU336)*($AN$6-$AL$6)*($AN$6-$AM$6))),$AM$6)</f>
        <v>3.49115904627541</v>
      </c>
      <c r="AM336" s="0" t="n">
        <f aca="false">IFERROR(IF(AV336&lt;($AM$7-$AL$7)/($AN$7-$AL$7),$AL$7+SQRT(AV336*($AN$7-$AL$7)*($AM$7-$AL$7)),$AN$7-SQRT((1-AV336)*($AN$7-$AL$7)*($AN$7-$AM$7))),$AM$7)</f>
        <v>0.995990199531284</v>
      </c>
      <c r="AN336" s="0" t="n">
        <f aca="false">IFERROR(IF(AW336&lt;($AM$8-$AL$8)/($AN$8-$AL$8),$AL$8+SQRT(AW336*($AN$8-$AL$8)*($AM$8-$AL$8)),$AN$8-SQRT((1-AW336)*($AN$8-$AL$8)*($AN$8-$AM$8))),$AM$8)</f>
        <v>1.13953087384328</v>
      </c>
      <c r="AO336" s="0" t="n">
        <f aca="false">IFERROR(IF(AX336&lt;($AM$9-$AL$9)/($AN$9-$AL$9),$AL$9+SQRT(AX336*($AN$9-$AL$9)*($AM$9-$AL$9)),$AN$9-SQRT((1-AX336)*($AN$9-$AL$9)*($AN$9-$AM$9))),$AM$9)</f>
        <v>1.27266460859146</v>
      </c>
      <c r="AP336" s="0" t="n">
        <f aca="false">IFERROR(IF(AY336&lt;($AM$10-$AL$10)/($AN$10-$AL$10),$AL$10+SQRT(AY336*($AN$10-$AL$10)*($AM$10-$AL$10)),$AN$10-SQRT((1-AY336)*($AN$10-$AL$10)*($AN$10-$AM$10))),$AM$10)</f>
        <v>0.792910157414302</v>
      </c>
      <c r="AQ336" s="0" t="n">
        <f aca="false">IFERROR(IF(AZ336&lt;($AM$11-$AL$11)/($AN$11-$AL$11),$AL$11+SQRT(AZ336*($AN$11-$AL$11)*($AM$11-$AL$11)),$AN$11-SQRT((1-AZ336)*($AN$11-$AL$11)*($AN$11-$AM$11))),$AM$11)</f>
        <v>0.796978214631134</v>
      </c>
      <c r="AR336" s="0" t="n">
        <f aca="false">SUMPRODUCT((B24:B31&lt;=$B$6)*(C24:C31*AM336+D24:D31*AO336*$B$8*AQ336)/(1+AL336/100)^B24:B31)+C32*AM336*AP336/(1+AL336/100)^$B$6</f>
        <v>13491356.4566646</v>
      </c>
      <c r="AS336" s="0" t="n">
        <f aca="false">SUMPRODUCT((K24:K26&lt;=$B$6)*(L24:L26*AN336+M24:M26*AO336*$B$8*AQ336)/(1+AL336/100)^K24:K26)+L27*AN336*AP336/(1+AL336/100)^$B$6</f>
        <v>16944110.4977674</v>
      </c>
      <c r="AT336" s="0" t="n">
        <f aca="false">AS336-AR336</f>
        <v>3452754.0411028</v>
      </c>
      <c r="AU336" s="0" t="n">
        <f aca="true">RAND()</f>
        <v>0.384401758073257</v>
      </c>
      <c r="AV336" s="0" t="n">
        <f aca="true">RAND()</f>
        <v>0.426801759025694</v>
      </c>
      <c r="AW336" s="0" t="n">
        <f aca="true">RAND()</f>
        <v>0.891525085921509</v>
      </c>
      <c r="AX336" s="0" t="n">
        <f aca="true">RAND()</f>
        <v>0.647322152269723</v>
      </c>
      <c r="AY336" s="0" t="n">
        <f aca="true">RAND()</f>
        <v>0.343185441265883</v>
      </c>
      <c r="AZ336" s="0" t="n">
        <f aca="true">RAND()</f>
        <v>0.831763896594441</v>
      </c>
    </row>
    <row r="337" customFormat="false" ht="15" hidden="false" customHeight="false" outlineLevel="0" collapsed="false">
      <c r="AK337" s="0" t="n">
        <v>324</v>
      </c>
      <c r="AL337" s="0" t="n">
        <f aca="false">IFERROR(IF(AU337&lt;($AM$6-$AL$6)/($AN$6-$AL$6),$AL$6+SQRT(AU337*($AN$6-$AL$6)*($AM$6-$AL$6)),$AN$6-SQRT((1-AU337)*($AN$6-$AL$6)*($AN$6-$AM$6))),$AM$6)</f>
        <v>5.13373845235171</v>
      </c>
      <c r="AM337" s="0" t="n">
        <f aca="false">IFERROR(IF(AV337&lt;($AM$7-$AL$7)/($AN$7-$AL$7),$AL$7+SQRT(AV337*($AN$7-$AL$7)*($AM$7-$AL$7)),$AN$7-SQRT((1-AV337)*($AN$7-$AL$7)*($AN$7-$AM$7))),$AM$7)</f>
        <v>1.00137117981968</v>
      </c>
      <c r="AN337" s="0" t="n">
        <f aca="false">IFERROR(IF(AW337&lt;($AM$8-$AL$8)/($AN$8-$AL$8),$AL$8+SQRT(AW337*($AN$8-$AL$8)*($AM$8-$AL$8)),$AN$8-SQRT((1-AW337)*($AN$8-$AL$8)*($AN$8-$AM$8))),$AM$8)</f>
        <v>1.04950048449497</v>
      </c>
      <c r="AO337" s="0" t="n">
        <f aca="false">IFERROR(IF(AX337&lt;($AM$9-$AL$9)/($AN$9-$AL$9),$AL$9+SQRT(AX337*($AN$9-$AL$9)*($AM$9-$AL$9)),$AN$9-SQRT((1-AX337)*($AN$9-$AL$9)*($AN$9-$AM$9))),$AM$9)</f>
        <v>1.51570916118125</v>
      </c>
      <c r="AP337" s="0" t="n">
        <f aca="false">IFERROR(IF(AY337&lt;($AM$10-$AL$10)/($AN$10-$AL$10),$AL$10+SQRT(AY337*($AN$10-$AL$10)*($AM$10-$AL$10)),$AN$10-SQRT((1-AY337)*($AN$10-$AL$10)*($AN$10-$AM$10))),$AM$10)</f>
        <v>0.98661963057267</v>
      </c>
      <c r="AQ337" s="0" t="n">
        <f aca="false">IFERROR(IF(AZ337&lt;($AM$11-$AL$11)/($AN$11-$AL$11),$AL$11+SQRT(AZ337*($AN$11-$AL$11)*($AM$11-$AL$11)),$AN$11-SQRT((1-AZ337)*($AN$11-$AL$11)*($AN$11-$AM$11))),$AM$11)</f>
        <v>0.630863944633123</v>
      </c>
      <c r="AR337" s="0" t="n">
        <f aca="false">SUMPRODUCT((B24:B31&lt;=$B$6)*(C24:C31*AM337+D24:D31*AO337*$B$8*AQ337)/(1+AL337/100)^B24:B31)+C32*AM337*AP337/(1+AL337/100)^$B$6</f>
        <v>12580555.4865993</v>
      </c>
      <c r="AS337" s="0" t="n">
        <f aca="false">SUMPRODUCT((K24:K26&lt;=$B$6)*(L24:L26*AN337+M24:M26*AO337*$B$8*AQ337)/(1+AL337/100)^K24:K26)+L27*AN337*AP337/(1+AL337/100)^$B$6</f>
        <v>15698288.0251548</v>
      </c>
      <c r="AT337" s="0" t="n">
        <f aca="false">AS337-AR337</f>
        <v>3117732.53855551</v>
      </c>
      <c r="AU337" s="0" t="n">
        <f aca="true">RAND()</f>
        <v>0.825853391788471</v>
      </c>
      <c r="AV337" s="0" t="n">
        <f aca="true">RAND()</f>
        <v>0.450521864673272</v>
      </c>
      <c r="AW337" s="0" t="n">
        <f aca="true">RAND()</f>
        <v>0.642666171397764</v>
      </c>
      <c r="AX337" s="0" t="n">
        <f aca="true">RAND()</f>
        <v>0.843641588957488</v>
      </c>
      <c r="AY337" s="0" t="n">
        <f aca="true">RAND()</f>
        <v>0.947194659434726</v>
      </c>
      <c r="AZ337" s="0" t="n">
        <f aca="true">RAND()</f>
        <v>0.446820203502817</v>
      </c>
    </row>
    <row r="338" customFormat="false" ht="15" hidden="false" customHeight="false" outlineLevel="0" collapsed="false">
      <c r="AK338" s="0" t="n">
        <v>325</v>
      </c>
      <c r="AL338" s="0" t="n">
        <f aca="false">IFERROR(IF(AU338&lt;($AM$6-$AL$6)/($AN$6-$AL$6),$AL$6+SQRT(AU338*($AN$6-$AL$6)*($AM$6-$AL$6)),$AN$6-SQRT((1-AU338)*($AN$6-$AL$6)*($AN$6-$AM$6))),$AM$6)</f>
        <v>2.43857696095583</v>
      </c>
      <c r="AM338" s="0" t="n">
        <f aca="false">IFERROR(IF(AV338&lt;($AM$7-$AL$7)/($AN$7-$AL$7),$AL$7+SQRT(AV338*($AN$7-$AL$7)*($AM$7-$AL$7)),$AN$7-SQRT((1-AV338)*($AN$7-$AL$7)*($AN$7-$AM$7))),$AM$7)</f>
        <v>0.982447334517619</v>
      </c>
      <c r="AN338" s="0" t="n">
        <f aca="false">IFERROR(IF(AW338&lt;($AM$8-$AL$8)/($AN$8-$AL$8),$AL$8+SQRT(AW338*($AN$8-$AL$8)*($AM$8-$AL$8)),$AN$8-SQRT((1-AW338)*($AN$8-$AL$8)*($AN$8-$AM$8))),$AM$8)</f>
        <v>1.13121655878538</v>
      </c>
      <c r="AO338" s="0" t="n">
        <f aca="false">IFERROR(IF(AX338&lt;($AM$9-$AL$9)/($AN$9-$AL$9),$AL$9+SQRT(AX338*($AN$9-$AL$9)*($AM$9-$AL$9)),$AN$9-SQRT((1-AX338)*($AN$9-$AL$9)*($AN$9-$AM$9))),$AM$9)</f>
        <v>1.72863289902974</v>
      </c>
      <c r="AP338" s="0" t="n">
        <f aca="false">IFERROR(IF(AY338&lt;($AM$10-$AL$10)/($AN$10-$AL$10),$AL$10+SQRT(AY338*($AN$10-$AL$10)*($AM$10-$AL$10)),$AN$10-SQRT((1-AY338)*($AN$10-$AL$10)*($AN$10-$AM$10))),$AM$10)</f>
        <v>0.932724101586518</v>
      </c>
      <c r="AQ338" s="0" t="n">
        <f aca="false">IFERROR(IF(AZ338&lt;($AM$11-$AL$11)/($AN$11-$AL$11),$AL$11+SQRT(AZ338*($AN$11-$AL$11)*($AM$11-$AL$11)),$AN$11-SQRT((1-AZ338)*($AN$11-$AL$11)*($AN$11-$AM$11))),$AM$11)</f>
        <v>0.682293055894758</v>
      </c>
      <c r="AR338" s="0" t="n">
        <f aca="false">SUMPRODUCT((B24:B31&lt;=$B$6)*(C24:C31*AM338+D24:D31*AO338*$B$8*AQ338)/(1+AL338/100)^B24:B31)+C32*AM338*AP338/(1+AL338/100)^$B$6</f>
        <v>14091978.425688</v>
      </c>
      <c r="AS338" s="0" t="n">
        <f aca="false">SUMPRODUCT((K24:K26&lt;=$B$6)*(L24:L26*AN338+M24:M26*AO338*$B$8*AQ338)/(1+AL338/100)^K24:K26)+L27*AN338*AP338/(1+AL338/100)^$B$6</f>
        <v>16250200.1523426</v>
      </c>
      <c r="AT338" s="0" t="n">
        <f aca="false">AS338-AR338</f>
        <v>2158221.72665461</v>
      </c>
      <c r="AU338" s="0" t="n">
        <f aca="true">RAND()</f>
        <v>0.0384699501362511</v>
      </c>
      <c r="AV338" s="0" t="n">
        <f aca="true">RAND()</f>
        <v>0.369855887473155</v>
      </c>
      <c r="AW338" s="0" t="n">
        <f aca="true">RAND()</f>
        <v>0.874582169717458</v>
      </c>
      <c r="AX338" s="0" t="n">
        <f aca="true">RAND()</f>
        <v>0.950906597673998</v>
      </c>
      <c r="AY338" s="0" t="n">
        <f aca="true">RAND()</f>
        <v>0.749000592375438</v>
      </c>
      <c r="AZ338" s="0" t="n">
        <f aca="true">RAND()</f>
        <v>0.588009378233913</v>
      </c>
    </row>
    <row r="339" customFormat="false" ht="15" hidden="false" customHeight="false" outlineLevel="0" collapsed="false">
      <c r="AK339" s="0" t="n">
        <v>326</v>
      </c>
      <c r="AL339" s="0" t="n">
        <f aca="false">IFERROR(IF(AU339&lt;($AM$6-$AL$6)/($AN$6-$AL$6),$AL$6+SQRT(AU339*($AN$6-$AL$6)*($AM$6-$AL$6)),$AN$6-SQRT((1-AU339)*($AN$6-$AL$6)*($AN$6-$AM$6))),$AM$6)</f>
        <v>4.09013346982132</v>
      </c>
      <c r="AM339" s="0" t="n">
        <f aca="false">IFERROR(IF(AV339&lt;($AM$7-$AL$7)/($AN$7-$AL$7),$AL$7+SQRT(AV339*($AN$7-$AL$7)*($AM$7-$AL$7)),$AN$7-SQRT((1-AV339)*($AN$7-$AL$7)*($AN$7-$AM$7))),$AM$7)</f>
        <v>1.18835187482839</v>
      </c>
      <c r="AN339" s="0" t="n">
        <f aca="false">IFERROR(IF(AW339&lt;($AM$8-$AL$8)/($AN$8-$AL$8),$AL$8+SQRT(AW339*($AN$8-$AL$8)*($AM$8-$AL$8)),$AN$8-SQRT((1-AW339)*($AN$8-$AL$8)*($AN$8-$AM$8))),$AM$8)</f>
        <v>1.05335631820513</v>
      </c>
      <c r="AO339" s="0" t="n">
        <f aca="false">IFERROR(IF(AX339&lt;($AM$9-$AL$9)/($AN$9-$AL$9),$AL$9+SQRT(AX339*($AN$9-$AL$9)*($AM$9-$AL$9)),$AN$9-SQRT((1-AX339)*($AN$9-$AL$9)*($AN$9-$AM$9))),$AM$9)</f>
        <v>0.939347146134112</v>
      </c>
      <c r="AP339" s="0" t="n">
        <f aca="false">IFERROR(IF(AY339&lt;($AM$10-$AL$10)/($AN$10-$AL$10),$AL$10+SQRT(AY339*($AN$10-$AL$10)*($AM$10-$AL$10)),$AN$10-SQRT((1-AY339)*($AN$10-$AL$10)*($AN$10-$AM$10))),$AM$10)</f>
        <v>0.650349646379456</v>
      </c>
      <c r="AQ339" s="0" t="n">
        <f aca="false">IFERROR(IF(AZ339&lt;($AM$11-$AL$11)/($AN$11-$AL$11),$AL$11+SQRT(AZ339*($AN$11-$AL$11)*($AM$11-$AL$11)),$AN$11-SQRT((1-AZ339)*($AN$11-$AL$11)*($AN$11-$AM$11))),$AM$11)</f>
        <v>0.681765484066315</v>
      </c>
      <c r="AR339" s="0" t="n">
        <f aca="false">SUMPRODUCT((B24:B31&lt;=$B$6)*(C24:C31*AM339+D24:D31*AO339*$B$8*AQ339)/(1+AL339/100)^B24:B31)+C32*AM339*AP339/(1+AL339/100)^$B$6</f>
        <v>15565104.8954459</v>
      </c>
      <c r="AS339" s="0" t="n">
        <f aca="false">SUMPRODUCT((K24:K26&lt;=$B$6)*(L24:L26*AN339+M24:M26*AO339*$B$8*AQ339)/(1+AL339/100)^K24:K26)+L27*AN339*AP339/(1+AL339/100)^$B$6</f>
        <v>15936572.8414087</v>
      </c>
      <c r="AT339" s="0" t="n">
        <f aca="false">AS339-AR339</f>
        <v>371467.94596274</v>
      </c>
      <c r="AU339" s="0" t="n">
        <f aca="true">RAND()</f>
        <v>0.576633838827295</v>
      </c>
      <c r="AV339" s="0" t="n">
        <f aca="true">RAND()</f>
        <v>0.966217854780671</v>
      </c>
      <c r="AW339" s="0" t="n">
        <f aca="true">RAND()</f>
        <v>0.6562778880903</v>
      </c>
      <c r="AX339" s="0" t="n">
        <f aca="true">RAND()</f>
        <v>0.257367886421585</v>
      </c>
      <c r="AY339" s="0" t="n">
        <f aca="true">RAND()</f>
        <v>0.0904200646657093</v>
      </c>
      <c r="AZ339" s="0" t="n">
        <f aca="true">RAND()</f>
        <v>0.586639970891645</v>
      </c>
    </row>
    <row r="340" customFormat="false" ht="15" hidden="false" customHeight="false" outlineLevel="0" collapsed="false">
      <c r="AK340" s="0" t="n">
        <v>327</v>
      </c>
      <c r="AL340" s="0" t="n">
        <f aca="false">IFERROR(IF(AU340&lt;($AM$6-$AL$6)/($AN$6-$AL$6),$AL$6+SQRT(AU340*($AN$6-$AL$6)*($AM$6-$AL$6)),$AN$6-SQRT((1-AU340)*($AN$6-$AL$6)*($AN$6-$AM$6))),$AM$6)</f>
        <v>2.96304962159222</v>
      </c>
      <c r="AM340" s="0" t="n">
        <f aca="false">IFERROR(IF(AV340&lt;($AM$7-$AL$7)/($AN$7-$AL$7),$AL$7+SQRT(AV340*($AN$7-$AL$7)*($AM$7-$AL$7)),$AN$7-SQRT((1-AV340)*($AN$7-$AL$7)*($AN$7-$AM$7))),$AM$7)</f>
        <v>0.994296582847166</v>
      </c>
      <c r="AN340" s="0" t="n">
        <f aca="false">IFERROR(IF(AW340&lt;($AM$8-$AL$8)/($AN$8-$AL$8),$AL$8+SQRT(AW340*($AN$8-$AL$8)*($AM$8-$AL$8)),$AN$8-SQRT((1-AW340)*($AN$8-$AL$8)*($AN$8-$AM$8))),$AM$8)</f>
        <v>0.881157485635414</v>
      </c>
      <c r="AO340" s="0" t="n">
        <f aca="false">IFERROR(IF(AX340&lt;($AM$9-$AL$9)/($AN$9-$AL$9),$AL$9+SQRT(AX340*($AN$9-$AL$9)*($AM$9-$AL$9)),$AN$9-SQRT((1-AX340)*($AN$9-$AL$9)*($AN$9-$AM$9))),$AM$9)</f>
        <v>1.50007872830607</v>
      </c>
      <c r="AP340" s="0" t="n">
        <f aca="false">IFERROR(IF(AY340&lt;($AM$10-$AL$10)/($AN$10-$AL$10),$AL$10+SQRT(AY340*($AN$10-$AL$10)*($AM$10-$AL$10)),$AN$10-SQRT((1-AY340)*($AN$10-$AL$10)*($AN$10-$AM$10))),$AM$10)</f>
        <v>0.886224761743593</v>
      </c>
      <c r="AQ340" s="0" t="n">
        <f aca="false">IFERROR(IF(AZ340&lt;($AM$11-$AL$11)/($AN$11-$AL$11),$AL$11+SQRT(AZ340*($AN$11-$AL$11)*($AM$11-$AL$11)),$AN$11-SQRT((1-AZ340)*($AN$11-$AL$11)*($AN$11-$AM$11))),$AM$11)</f>
        <v>0.691459342483842</v>
      </c>
      <c r="AR340" s="0" t="n">
        <f aca="false">SUMPRODUCT((B24:B31&lt;=$B$6)*(C24:C31*AM340+D24:D31*AO340*$B$8*AQ340)/(1+AL340/100)^B24:B31)+C32*AM340*AP340/(1+AL340/100)^$B$6</f>
        <v>13830065.8651536</v>
      </c>
      <c r="AS340" s="0" t="n">
        <f aca="false">SUMPRODUCT((K24:K26&lt;=$B$6)*(L24:L26*AN340+M24:M26*AO340*$B$8*AQ340)/(1+AL340/100)^K24:K26)+L27*AN340*AP340/(1+AL340/100)^$B$6</f>
        <v>12884627.1964551</v>
      </c>
      <c r="AT340" s="0" t="n">
        <f aca="false">AS340-AR340</f>
        <v>-945438.668698506</v>
      </c>
      <c r="AU340" s="0" t="n">
        <f aca="true">RAND()</f>
        <v>0.185492914729785</v>
      </c>
      <c r="AV340" s="0" t="n">
        <f aca="true">RAND()</f>
        <v>0.419457356734285</v>
      </c>
      <c r="AW340" s="0" t="n">
        <f aca="true">RAND()</f>
        <v>0.073183749718471</v>
      </c>
      <c r="AX340" s="0" t="n">
        <f aca="true">RAND()</f>
        <v>0.833385814738616</v>
      </c>
      <c r="AY340" s="0" t="n">
        <f aca="true">RAND()</f>
        <v>0.596678266335581</v>
      </c>
      <c r="AZ340" s="0" t="n">
        <f aca="true">RAND()</f>
        <v>0.611439439426519</v>
      </c>
    </row>
    <row r="341" customFormat="false" ht="15" hidden="false" customHeight="false" outlineLevel="0" collapsed="false">
      <c r="AK341" s="0" t="n">
        <v>328</v>
      </c>
      <c r="AL341" s="0" t="n">
        <f aca="false">IFERROR(IF(AU341&lt;($AM$6-$AL$6)/($AN$6-$AL$6),$AL$6+SQRT(AU341*($AN$6-$AL$6)*($AM$6-$AL$6)),$AN$6-SQRT((1-AU341)*($AN$6-$AL$6)*($AN$6-$AM$6))),$AM$6)</f>
        <v>3.01202469026662</v>
      </c>
      <c r="AM341" s="0" t="n">
        <f aca="false">IFERROR(IF(AV341&lt;($AM$7-$AL$7)/($AN$7-$AL$7),$AL$7+SQRT(AV341*($AN$7-$AL$7)*($AM$7-$AL$7)),$AN$7-SQRT((1-AV341)*($AN$7-$AL$7)*($AN$7-$AM$7))),$AM$7)</f>
        <v>1.02889170959118</v>
      </c>
      <c r="AN341" s="0" t="n">
        <f aca="false">IFERROR(IF(AW341&lt;($AM$8-$AL$8)/($AN$8-$AL$8),$AL$8+SQRT(AW341*($AN$8-$AL$8)*($AM$8-$AL$8)),$AN$8-SQRT((1-AW341)*($AN$8-$AL$8)*($AN$8-$AM$8))),$AM$8)</f>
        <v>1.06613613582791</v>
      </c>
      <c r="AO341" s="0" t="n">
        <f aca="false">IFERROR(IF(AX341&lt;($AM$9-$AL$9)/($AN$9-$AL$9),$AL$9+SQRT(AX341*($AN$9-$AL$9)*($AM$9-$AL$9)),$AN$9-SQRT((1-AX341)*($AN$9-$AL$9)*($AN$9-$AM$9))),$AM$9)</f>
        <v>0.999541189428727</v>
      </c>
      <c r="AP341" s="0" t="n">
        <f aca="false">IFERROR(IF(AY341&lt;($AM$10-$AL$10)/($AN$10-$AL$10),$AL$10+SQRT(AY341*($AN$10-$AL$10)*($AM$10-$AL$10)),$AN$10-SQRT((1-AY341)*($AN$10-$AL$10)*($AN$10-$AM$10))),$AM$10)</f>
        <v>0.683180702701106</v>
      </c>
      <c r="AQ341" s="0" t="n">
        <f aca="false">IFERROR(IF(AZ341&lt;($AM$11-$AL$11)/($AN$11-$AL$11),$AL$11+SQRT(AZ341*($AN$11-$AL$11)*($AM$11-$AL$11)),$AN$11-SQRT((1-AZ341)*($AN$11-$AL$11)*($AN$11-$AM$11))),$AM$11)</f>
        <v>0.772913263959481</v>
      </c>
      <c r="AR341" s="0" t="n">
        <f aca="false">SUMPRODUCT((B24:B31&lt;=$B$6)*(C24:C31*AM341+D24:D31*AO341*$B$8*AQ341)/(1+AL341/100)^B24:B31)+C32*AM341*AP341/(1+AL341/100)^$B$6</f>
        <v>14248352.3529429</v>
      </c>
      <c r="AS341" s="0" t="n">
        <f aca="false">SUMPRODUCT((K24:K26&lt;=$B$6)*(L24:L26*AN341+M24:M26*AO341*$B$8*AQ341)/(1+AL341/100)^K24:K26)+L27*AN341*AP341/(1+AL341/100)^$B$6</f>
        <v>15915153.7780606</v>
      </c>
      <c r="AT341" s="0" t="n">
        <f aca="false">AS341-AR341</f>
        <v>1666801.42511769</v>
      </c>
      <c r="AU341" s="0" t="n">
        <f aca="true">RAND()</f>
        <v>0.204802646447849</v>
      </c>
      <c r="AV341" s="0" t="n">
        <f aca="true">RAND()</f>
        <v>0.565432212555457</v>
      </c>
      <c r="AW341" s="0" t="n">
        <f aca="true">RAND()</f>
        <v>0.699502928459636</v>
      </c>
      <c r="AX341" s="0" t="n">
        <f aca="true">RAND()</f>
        <v>0.332721866581156</v>
      </c>
      <c r="AY341" s="0" t="n">
        <f aca="true">RAND()</f>
        <v>0.134220679368283</v>
      </c>
      <c r="AZ341" s="0" t="n">
        <f aca="true">RAND()</f>
        <v>0.78951679312026</v>
      </c>
    </row>
    <row r="342" customFormat="false" ht="15" hidden="false" customHeight="false" outlineLevel="0" collapsed="false">
      <c r="AK342" s="0" t="n">
        <v>329</v>
      </c>
      <c r="AL342" s="0" t="n">
        <f aca="false">IFERROR(IF(AU342&lt;($AM$6-$AL$6)/($AN$6-$AL$6),$AL$6+SQRT(AU342*($AN$6-$AL$6)*($AM$6-$AL$6)),$AN$6-SQRT((1-AU342)*($AN$6-$AL$6)*($AN$6-$AM$6))),$AM$6)</f>
        <v>2.77913023257604</v>
      </c>
      <c r="AM342" s="0" t="n">
        <f aca="false">IFERROR(IF(AV342&lt;($AM$7-$AL$7)/($AN$7-$AL$7),$AL$7+SQRT(AV342*($AN$7-$AL$7)*($AM$7-$AL$7)),$AN$7-SQRT((1-AV342)*($AN$7-$AL$7)*($AN$7-$AM$7))),$AM$7)</f>
        <v>0.941817392555791</v>
      </c>
      <c r="AN342" s="0" t="n">
        <f aca="false">IFERROR(IF(AW342&lt;($AM$8-$AL$8)/($AN$8-$AL$8),$AL$8+SQRT(AW342*($AN$8-$AL$8)*($AM$8-$AL$8)),$AN$8-SQRT((1-AW342)*($AN$8-$AL$8)*($AN$8-$AM$8))),$AM$8)</f>
        <v>1.04786575268989</v>
      </c>
      <c r="AO342" s="0" t="n">
        <f aca="false">IFERROR(IF(AX342&lt;($AM$9-$AL$9)/($AN$9-$AL$9),$AL$9+SQRT(AX342*($AN$9-$AL$9)*($AM$9-$AL$9)),$AN$9-SQRT((1-AX342)*($AN$9-$AL$9)*($AN$9-$AM$9))),$AM$9)</f>
        <v>1.1226027585196</v>
      </c>
      <c r="AP342" s="0" t="n">
        <f aca="false">IFERROR(IF(AY342&lt;($AM$10-$AL$10)/($AN$10-$AL$10),$AL$10+SQRT(AY342*($AN$10-$AL$10)*($AM$10-$AL$10)),$AN$10-SQRT((1-AY342)*($AN$10-$AL$10)*($AN$10-$AM$10))),$AM$10)</f>
        <v>0.911873860724859</v>
      </c>
      <c r="AQ342" s="0" t="n">
        <f aca="false">IFERROR(IF(AZ342&lt;($AM$11-$AL$11)/($AN$11-$AL$11),$AL$11+SQRT(AZ342*($AN$11-$AL$11)*($AM$11-$AL$11)),$AN$11-SQRT((1-AZ342)*($AN$11-$AL$11)*($AN$11-$AM$11))),$AM$11)</f>
        <v>0.663327292775414</v>
      </c>
      <c r="AR342" s="0" t="n">
        <f aca="false">SUMPRODUCT((B24:B31&lt;=$B$6)*(C24:C31*AM342+D24:D31*AO342*$B$8*AQ342)/(1+AL342/100)^B24:B31)+C32*AM342*AP342/(1+AL342/100)^$B$6</f>
        <v>13176707.2967774</v>
      </c>
      <c r="AS342" s="0" t="n">
        <f aca="false">SUMPRODUCT((K24:K26&lt;=$B$6)*(L24:L26*AN342+M24:M26*AO342*$B$8*AQ342)/(1+AL342/100)^K24:K26)+L27*AN342*AP342/(1+AL342/100)^$B$6</f>
        <v>15187099.6408553</v>
      </c>
      <c r="AT342" s="0" t="n">
        <f aca="false">AS342-AR342</f>
        <v>2010392.34407792</v>
      </c>
      <c r="AU342" s="0" t="n">
        <f aca="true">RAND()</f>
        <v>0.121408783862798</v>
      </c>
      <c r="AV342" s="0" t="n">
        <f aca="true">RAND()</f>
        <v>0.223468587014704</v>
      </c>
      <c r="AW342" s="0" t="n">
        <f aca="true">RAND()</f>
        <v>0.636815520572228</v>
      </c>
      <c r="AX342" s="0" t="n">
        <f aca="true">RAND()</f>
        <v>0.486782720428391</v>
      </c>
      <c r="AY342" s="0" t="n">
        <f aca="true">RAND()</f>
        <v>0.678560308593603</v>
      </c>
      <c r="AZ342" s="0" t="n">
        <f aca="true">RAND()</f>
        <v>0.53735301310232</v>
      </c>
    </row>
    <row r="343" customFormat="false" ht="15" hidden="false" customHeight="false" outlineLevel="0" collapsed="false">
      <c r="AK343" s="0" t="n">
        <v>330</v>
      </c>
      <c r="AL343" s="0" t="n">
        <f aca="false">IFERROR(IF(AU343&lt;($AM$6-$AL$6)/($AN$6-$AL$6),$AL$6+SQRT(AU343*($AN$6-$AL$6)*($AM$6-$AL$6)),$AN$6-SQRT((1-AU343)*($AN$6-$AL$6)*($AN$6-$AM$6))),$AM$6)</f>
        <v>3.49150036519191</v>
      </c>
      <c r="AM343" s="0" t="n">
        <f aca="false">IFERROR(IF(AV343&lt;($AM$7-$AL$7)/($AN$7-$AL$7),$AL$7+SQRT(AV343*($AN$7-$AL$7)*($AM$7-$AL$7)),$AN$7-SQRT((1-AV343)*($AN$7-$AL$7)*($AN$7-$AM$7))),$AM$7)</f>
        <v>1.02265459344902</v>
      </c>
      <c r="AN343" s="0" t="n">
        <f aca="false">IFERROR(IF(AW343&lt;($AM$8-$AL$8)/($AN$8-$AL$8),$AL$8+SQRT(AW343*($AN$8-$AL$8)*($AM$8-$AL$8)),$AN$8-SQRT((1-AW343)*($AN$8-$AL$8)*($AN$8-$AM$8))),$AM$8)</f>
        <v>1.11966113827102</v>
      </c>
      <c r="AO343" s="0" t="n">
        <f aca="false">IFERROR(IF(AX343&lt;($AM$9-$AL$9)/($AN$9-$AL$9),$AL$9+SQRT(AX343*($AN$9-$AL$9)*($AM$9-$AL$9)),$AN$9-SQRT((1-AX343)*($AN$9-$AL$9)*($AN$9-$AM$9))),$AM$9)</f>
        <v>0.921677715799612</v>
      </c>
      <c r="AP343" s="0" t="n">
        <f aca="false">IFERROR(IF(AY343&lt;($AM$10-$AL$10)/($AN$10-$AL$10),$AL$10+SQRT(AY343*($AN$10-$AL$10)*($AM$10-$AL$10)),$AN$10-SQRT((1-AY343)*($AN$10-$AL$10)*($AN$10-$AM$10))),$AM$10)</f>
        <v>0.613956335295966</v>
      </c>
      <c r="AQ343" s="0" t="n">
        <f aca="false">IFERROR(IF(AZ343&lt;($AM$11-$AL$11)/($AN$11-$AL$11),$AL$11+SQRT(AZ343*($AN$11-$AL$11)*($AM$11-$AL$11)),$AN$11-SQRT((1-AZ343)*($AN$11-$AL$11)*($AN$11-$AM$11))),$AM$11)</f>
        <v>0.587063278862054</v>
      </c>
      <c r="AR343" s="0" t="n">
        <f aca="false">SUMPRODUCT((B24:B31&lt;=$B$6)*(C24:C31*AM343+D24:D31*AO343*$B$8*AQ343)/(1+AL343/100)^B24:B31)+C32*AM343*AP343/(1+AL343/100)^$B$6</f>
        <v>13784779.863748</v>
      </c>
      <c r="AS343" s="0" t="n">
        <f aca="false">SUMPRODUCT((K24:K26&lt;=$B$6)*(L24:L26*AN343+M24:M26*AO343*$B$8*AQ343)/(1+AL343/100)^K24:K26)+L27*AN343*AP343/(1+AL343/100)^$B$6</f>
        <v>16898057.8746125</v>
      </c>
      <c r="AT343" s="0" t="n">
        <f aca="false">AS343-AR343</f>
        <v>3113278.01086451</v>
      </c>
      <c r="AU343" s="0" t="n">
        <f aca="true">RAND()</f>
        <v>0.384521515627574</v>
      </c>
      <c r="AV343" s="0" t="n">
        <f aca="true">RAND()</f>
        <v>0.540569476623718</v>
      </c>
      <c r="AW343" s="0" t="n">
        <f aca="true">RAND()</f>
        <v>0.84899360998395</v>
      </c>
      <c r="AX343" s="0" t="n">
        <f aca="true">RAND()</f>
        <v>0.237082794669305</v>
      </c>
      <c r="AY343" s="0" t="n">
        <f aca="true">RAND()</f>
        <v>0.0519441854163467</v>
      </c>
      <c r="AZ343" s="0" t="n">
        <f aca="true">RAND()</f>
        <v>0.336348269677686</v>
      </c>
    </row>
    <row r="344" customFormat="false" ht="15" hidden="false" customHeight="false" outlineLevel="0" collapsed="false">
      <c r="AK344" s="0" t="n">
        <v>331</v>
      </c>
      <c r="AL344" s="0" t="n">
        <f aca="false">IFERROR(IF(AU344&lt;($AM$6-$AL$6)/($AN$6-$AL$6),$AL$6+SQRT(AU344*($AN$6-$AL$6)*($AM$6-$AL$6)),$AN$6-SQRT((1-AU344)*($AN$6-$AL$6)*($AN$6-$AM$6))),$AM$6)</f>
        <v>5.67677353771455</v>
      </c>
      <c r="AM344" s="0" t="n">
        <f aca="false">IFERROR(IF(AV344&lt;($AM$7-$AL$7)/($AN$7-$AL$7),$AL$7+SQRT(AV344*($AN$7-$AL$7)*($AM$7-$AL$7)),$AN$7-SQRT((1-AV344)*($AN$7-$AL$7)*($AN$7-$AM$7))),$AM$7)</f>
        <v>1.02613887082332</v>
      </c>
      <c r="AN344" s="0" t="n">
        <f aca="false">IFERROR(IF(AW344&lt;($AM$8-$AL$8)/($AN$8-$AL$8),$AL$8+SQRT(AW344*($AN$8-$AL$8)*($AM$8-$AL$8)),$AN$8-SQRT((1-AW344)*($AN$8-$AL$8)*($AN$8-$AM$8))),$AM$8)</f>
        <v>0.998345568471466</v>
      </c>
      <c r="AO344" s="0" t="n">
        <f aca="false">IFERROR(IF(AX344&lt;($AM$9-$AL$9)/($AN$9-$AL$9),$AL$9+SQRT(AX344*($AN$9-$AL$9)*($AM$9-$AL$9)),$AN$9-SQRT((1-AX344)*($AN$9-$AL$9)*($AN$9-$AM$9))),$AM$9)</f>
        <v>0.940496367649383</v>
      </c>
      <c r="AP344" s="0" t="n">
        <f aca="false">IFERROR(IF(AY344&lt;($AM$10-$AL$10)/($AN$10-$AL$10),$AL$10+SQRT(AY344*($AN$10-$AL$10)*($AM$10-$AL$10)),$AN$10-SQRT((1-AY344)*($AN$10-$AL$10)*($AN$10-$AM$10))),$AM$10)</f>
        <v>0.977513597024529</v>
      </c>
      <c r="AQ344" s="0" t="n">
        <f aca="false">IFERROR(IF(AZ344&lt;($AM$11-$AL$11)/($AN$11-$AL$11),$AL$11+SQRT(AZ344*($AN$11-$AL$11)*($AM$11-$AL$11)),$AN$11-SQRT((1-AZ344)*($AN$11-$AL$11)*($AN$11-$AM$11))),$AM$11)</f>
        <v>0.939410477124734</v>
      </c>
      <c r="AR344" s="0" t="n">
        <f aca="false">SUMPRODUCT((B24:B31&lt;=$B$6)*(C24:C31*AM344+D24:D31*AO344*$B$8*AQ344)/(1+AL344/100)^B24:B31)+C32*AM344*AP344/(1+AL344/100)^$B$6</f>
        <v>12617558.7816878</v>
      </c>
      <c r="AS344" s="0" t="n">
        <f aca="false">SUMPRODUCT((K24:K26&lt;=$B$6)*(L24:L26*AN344+M24:M26*AO344*$B$8*AQ344)/(1+AL344/100)^K24:K26)+L27*AN344*AP344/(1+AL344/100)^$B$6</f>
        <v>15020104.6645212</v>
      </c>
      <c r="AT344" s="0" t="n">
        <f aca="false">AS344-AR344</f>
        <v>2402545.88283342</v>
      </c>
      <c r="AU344" s="0" t="n">
        <f aca="true">RAND()</f>
        <v>0.912453586475376</v>
      </c>
      <c r="AV344" s="0" t="n">
        <f aca="true">RAND()</f>
        <v>0.554543954166575</v>
      </c>
      <c r="AW344" s="0" t="n">
        <f aca="true">RAND()</f>
        <v>0.437121828136323</v>
      </c>
      <c r="AX344" s="0" t="n">
        <f aca="true">RAND()</f>
        <v>0.258716066549733</v>
      </c>
      <c r="AY344" s="0" t="n">
        <f aca="true">RAND()</f>
        <v>0.912076941373216</v>
      </c>
      <c r="AZ344" s="0" t="n">
        <f aca="true">RAND()</f>
        <v>0.985015958031623</v>
      </c>
    </row>
    <row r="345" customFormat="false" ht="15" hidden="false" customHeight="false" outlineLevel="0" collapsed="false">
      <c r="AK345" s="0" t="n">
        <v>332</v>
      </c>
      <c r="AL345" s="0" t="n">
        <f aca="false">IFERROR(IF(AU345&lt;($AM$6-$AL$6)/($AN$6-$AL$6),$AL$6+SQRT(AU345*($AN$6-$AL$6)*($AM$6-$AL$6)),$AN$6-SQRT((1-AU345)*($AN$6-$AL$6)*($AN$6-$AM$6))),$AM$6)</f>
        <v>5.6830342153915</v>
      </c>
      <c r="AM345" s="0" t="n">
        <f aca="false">IFERROR(IF(AV345&lt;($AM$7-$AL$7)/($AN$7-$AL$7),$AL$7+SQRT(AV345*($AN$7-$AL$7)*($AM$7-$AL$7)),$AN$7-SQRT((1-AV345)*($AN$7-$AL$7)*($AN$7-$AM$7))),$AM$7)</f>
        <v>1.10856534280867</v>
      </c>
      <c r="AN345" s="0" t="n">
        <f aca="false">IFERROR(IF(AW345&lt;($AM$8-$AL$8)/($AN$8-$AL$8),$AL$8+SQRT(AW345*($AN$8-$AL$8)*($AM$8-$AL$8)),$AN$8-SQRT((1-AW345)*($AN$8-$AL$8)*($AN$8-$AM$8))),$AM$8)</f>
        <v>0.929152656874073</v>
      </c>
      <c r="AO345" s="0" t="n">
        <f aca="false">IFERROR(IF(AX345&lt;($AM$9-$AL$9)/($AN$9-$AL$9),$AL$9+SQRT(AX345*($AN$9-$AL$9)*($AM$9-$AL$9)),$AN$9-SQRT((1-AX345)*($AN$9-$AL$9)*($AN$9-$AM$9))),$AM$9)</f>
        <v>1.75183085447771</v>
      </c>
      <c r="AP345" s="0" t="n">
        <f aca="false">IFERROR(IF(AY345&lt;($AM$10-$AL$10)/($AN$10-$AL$10),$AL$10+SQRT(AY345*($AN$10-$AL$10)*($AM$10-$AL$10)),$AN$10-SQRT((1-AY345)*($AN$10-$AL$10)*($AN$10-$AM$10))),$AM$10)</f>
        <v>0.999773513808754</v>
      </c>
      <c r="AQ345" s="0" t="n">
        <f aca="false">IFERROR(IF(AZ345&lt;($AM$11-$AL$11)/($AN$11-$AL$11),$AL$11+SQRT(AZ345*($AN$11-$AL$11)*($AM$11-$AL$11)),$AN$11-SQRT((1-AZ345)*($AN$11-$AL$11)*($AN$11-$AM$11))),$AM$11)</f>
        <v>0.84001752338025</v>
      </c>
      <c r="AR345" s="0" t="n">
        <f aca="false">SUMPRODUCT((B24:B31&lt;=$B$6)*(C24:C31*AM345+D24:D31*AO345*$B$8*AQ345)/(1+AL345/100)^B24:B31)+C32*AM345*AP345/(1+AL345/100)^$B$6</f>
        <v>13698041.937829</v>
      </c>
      <c r="AS345" s="0" t="n">
        <f aca="false">SUMPRODUCT((K24:K26&lt;=$B$6)*(L24:L26*AN345+M24:M26*AO345*$B$8*AQ345)/(1+AL345/100)^K24:K26)+L27*AN345*AP345/(1+AL345/100)^$B$6</f>
        <v>13988210.212171</v>
      </c>
      <c r="AT345" s="0" t="n">
        <f aca="false">AS345-AR345</f>
        <v>290168.27434196</v>
      </c>
      <c r="AU345" s="0" t="n">
        <f aca="true">RAND()</f>
        <v>0.913280056108526</v>
      </c>
      <c r="AV345" s="0" t="n">
        <f aca="true">RAND()</f>
        <v>0.822188779957068</v>
      </c>
      <c r="AW345" s="0" t="n">
        <f aca="true">RAND()</f>
        <v>0.185337875307023</v>
      </c>
      <c r="AX345" s="0" t="n">
        <f aca="true">RAND()</f>
        <v>0.958941383473823</v>
      </c>
      <c r="AY345" s="0" t="n">
        <f aca="true">RAND()</f>
        <v>0.999094260418996</v>
      </c>
      <c r="AZ345" s="0" t="n">
        <f aca="true">RAND()</f>
        <v>0.895533090508617</v>
      </c>
    </row>
    <row r="346" customFormat="false" ht="15" hidden="false" customHeight="false" outlineLevel="0" collapsed="false">
      <c r="AK346" s="0" t="n">
        <v>333</v>
      </c>
      <c r="AL346" s="0" t="n">
        <f aca="false">IFERROR(IF(AU346&lt;($AM$6-$AL$6)/($AN$6-$AL$6),$AL$6+SQRT(AU346*($AN$6-$AL$6)*($AM$6-$AL$6)),$AN$6-SQRT((1-AU346)*($AN$6-$AL$6)*($AN$6-$AM$6))),$AM$6)</f>
        <v>5.58981678547598</v>
      </c>
      <c r="AM346" s="0" t="n">
        <f aca="false">IFERROR(IF(AV346&lt;($AM$7-$AL$7)/($AN$7-$AL$7),$AL$7+SQRT(AV346*($AN$7-$AL$7)*($AM$7-$AL$7)),$AN$7-SQRT((1-AV346)*($AN$7-$AL$7)*($AN$7-$AM$7))),$AM$7)</f>
        <v>0.972898574888615</v>
      </c>
      <c r="AN346" s="0" t="n">
        <f aca="false">IFERROR(IF(AW346&lt;($AM$8-$AL$8)/($AN$8-$AL$8),$AL$8+SQRT(AW346*($AN$8-$AL$8)*($AM$8-$AL$8)),$AN$8-SQRT((1-AW346)*($AN$8-$AL$8)*($AN$8-$AM$8))),$AM$8)</f>
        <v>0.998108445087725</v>
      </c>
      <c r="AO346" s="0" t="n">
        <f aca="false">IFERROR(IF(AX346&lt;($AM$9-$AL$9)/($AN$9-$AL$9),$AL$9+SQRT(AX346*($AN$9-$AL$9)*($AM$9-$AL$9)),$AN$9-SQRT((1-AX346)*($AN$9-$AL$9)*($AN$9-$AM$9))),$AM$9)</f>
        <v>0.767312834991563</v>
      </c>
      <c r="AP346" s="0" t="n">
        <f aca="false">IFERROR(IF(AY346&lt;($AM$10-$AL$10)/($AN$10-$AL$10),$AL$10+SQRT(AY346*($AN$10-$AL$10)*($AM$10-$AL$10)),$AN$10-SQRT((1-AY346)*($AN$10-$AL$10)*($AN$10-$AM$10))),$AM$10)</f>
        <v>0.910012353267257</v>
      </c>
      <c r="AQ346" s="0" t="n">
        <f aca="false">IFERROR(IF(AZ346&lt;($AM$11-$AL$11)/($AN$11-$AL$11),$AL$11+SQRT(AZ346*($AN$11-$AL$11)*($AM$11-$AL$11)),$AN$11-SQRT((1-AZ346)*($AN$11-$AL$11)*($AN$11-$AM$11))),$AM$11)</f>
        <v>0.809968117707783</v>
      </c>
      <c r="AR346" s="0" t="n">
        <f aca="false">SUMPRODUCT((B24:B31&lt;=$B$6)*(C24:C31*AM346+D24:D31*AO346*$B$8*AQ346)/(1+AL346/100)^B24:B31)+C32*AM346*AP346/(1+AL346/100)^$B$6</f>
        <v>11975680.5628518</v>
      </c>
      <c r="AS346" s="0" t="n">
        <f aca="false">SUMPRODUCT((K24:K26&lt;=$B$6)*(L24:L26*AN346+M24:M26*AO346*$B$8*AQ346)/(1+AL346/100)^K24:K26)+L27*AN346*AP346/(1+AL346/100)^$B$6</f>
        <v>15045817.3133028</v>
      </c>
      <c r="AT346" s="0" t="n">
        <f aca="false">AS346-AR346</f>
        <v>3070136.75045108</v>
      </c>
      <c r="AU346" s="0" t="n">
        <f aca="true">RAND()</f>
        <v>0.900569165073735</v>
      </c>
      <c r="AV346" s="0" t="n">
        <f aca="true">RAND()</f>
        <v>0.332154635539045</v>
      </c>
      <c r="AW346" s="0" t="n">
        <f aca="true">RAND()</f>
        <v>0.436077289056404</v>
      </c>
      <c r="AX346" s="0" t="n">
        <f aca="true">RAND()</f>
        <v>0.0952748690016355</v>
      </c>
      <c r="AY346" s="0" t="n">
        <f aca="true">RAND()</f>
        <v>0.672440519327016</v>
      </c>
      <c r="AZ346" s="0" t="n">
        <f aca="true">RAND()</f>
        <v>0.852603606989702</v>
      </c>
    </row>
    <row r="347" customFormat="false" ht="15" hidden="false" customHeight="false" outlineLevel="0" collapsed="false">
      <c r="AK347" s="0" t="n">
        <v>334</v>
      </c>
      <c r="AL347" s="0" t="n">
        <f aca="false">IFERROR(IF(AU347&lt;($AM$6-$AL$6)/($AN$6-$AL$6),$AL$6+SQRT(AU347*($AN$6-$AL$6)*($AM$6-$AL$6)),$AN$6-SQRT((1-AU347)*($AN$6-$AL$6)*($AN$6-$AM$6))),$AM$6)</f>
        <v>3.38372703234439</v>
      </c>
      <c r="AM347" s="0" t="n">
        <f aca="false">IFERROR(IF(AV347&lt;($AM$7-$AL$7)/($AN$7-$AL$7),$AL$7+SQRT(AV347*($AN$7-$AL$7)*($AM$7-$AL$7)),$AN$7-SQRT((1-AV347)*($AN$7-$AL$7)*($AN$7-$AM$7))),$AM$7)</f>
        <v>0.925847577459347</v>
      </c>
      <c r="AN347" s="0" t="n">
        <f aca="false">IFERROR(IF(AW347&lt;($AM$8-$AL$8)/($AN$8-$AL$8),$AL$8+SQRT(AW347*($AN$8-$AL$8)*($AM$8-$AL$8)),$AN$8-SQRT((1-AW347)*($AN$8-$AL$8)*($AN$8-$AM$8))),$AM$8)</f>
        <v>1.06099986709654</v>
      </c>
      <c r="AO347" s="0" t="n">
        <f aca="false">IFERROR(IF(AX347&lt;($AM$9-$AL$9)/($AN$9-$AL$9),$AL$9+SQRT(AX347*($AN$9-$AL$9)*($AM$9-$AL$9)),$AN$9-SQRT((1-AX347)*($AN$9-$AL$9)*($AN$9-$AM$9))),$AM$9)</f>
        <v>0.841786022039371</v>
      </c>
      <c r="AP347" s="0" t="n">
        <f aca="false">IFERROR(IF(AY347&lt;($AM$10-$AL$10)/($AN$10-$AL$10),$AL$10+SQRT(AY347*($AN$10-$AL$10)*($AM$10-$AL$10)),$AN$10-SQRT((1-AY347)*($AN$10-$AL$10)*($AN$10-$AM$10))),$AM$10)</f>
        <v>0.860680495657477</v>
      </c>
      <c r="AQ347" s="0" t="n">
        <f aca="false">IFERROR(IF(AZ347&lt;($AM$11-$AL$11)/($AN$11-$AL$11),$AL$11+SQRT(AZ347*($AN$11-$AL$11)*($AM$11-$AL$11)),$AN$11-SQRT((1-AZ347)*($AN$11-$AL$11)*($AN$11-$AM$11))),$AM$11)</f>
        <v>0.958779416323483</v>
      </c>
      <c r="AR347" s="0" t="n">
        <f aca="false">SUMPRODUCT((B24:B31&lt;=$B$6)*(C24:C31*AM347+D24:D31*AO347*$B$8*AQ347)/(1+AL347/100)^B24:B31)+C32*AM347*AP347/(1+AL347/100)^$B$6</f>
        <v>12573571.5686025</v>
      </c>
      <c r="AS347" s="0" t="n">
        <f aca="false">SUMPRODUCT((K24:K26&lt;=$B$6)*(L24:L26*AN347+M24:M26*AO347*$B$8*AQ347)/(1+AL347/100)^K24:K26)+L27*AN347*AP347/(1+AL347/100)^$B$6</f>
        <v>15642406.8866198</v>
      </c>
      <c r="AT347" s="0" t="n">
        <f aca="false">AS347-AR347</f>
        <v>3068835.31801732</v>
      </c>
      <c r="AU347" s="0" t="n">
        <f aca="true">RAND()</f>
        <v>0.346128491170166</v>
      </c>
      <c r="AV347" s="0" t="n">
        <f aca="true">RAND()</f>
        <v>0.175973475026515</v>
      </c>
      <c r="AW347" s="0" t="n">
        <f aca="true">RAND()</f>
        <v>0.682479553444234</v>
      </c>
      <c r="AX347" s="0" t="n">
        <f aca="true">RAND()</f>
        <v>0.155756913148663</v>
      </c>
      <c r="AY347" s="0" t="n">
        <f aca="true">RAND()</f>
        <v>0.520361679790894</v>
      </c>
      <c r="AZ347" s="0" t="n">
        <f aca="true">RAND()</f>
        <v>0.99306474890354</v>
      </c>
    </row>
    <row r="348" customFormat="false" ht="15" hidden="false" customHeight="false" outlineLevel="0" collapsed="false">
      <c r="AK348" s="0" t="n">
        <v>335</v>
      </c>
      <c r="AL348" s="0" t="n">
        <f aca="false">IFERROR(IF(AU348&lt;($AM$6-$AL$6)/($AN$6-$AL$6),$AL$6+SQRT(AU348*($AN$6-$AL$6)*($AM$6-$AL$6)),$AN$6-SQRT((1-AU348)*($AN$6-$AL$6)*($AN$6-$AM$6))),$AM$6)</f>
        <v>4.01940477538398</v>
      </c>
      <c r="AM348" s="0" t="n">
        <f aca="false">IFERROR(IF(AV348&lt;($AM$7-$AL$7)/($AN$7-$AL$7),$AL$7+SQRT(AV348*($AN$7-$AL$7)*($AM$7-$AL$7)),$AN$7-SQRT((1-AV348)*($AN$7-$AL$7)*($AN$7-$AM$7))),$AM$7)</f>
        <v>1.06435206057965</v>
      </c>
      <c r="AN348" s="0" t="n">
        <f aca="false">IFERROR(IF(AW348&lt;($AM$8-$AL$8)/($AN$8-$AL$8),$AL$8+SQRT(AW348*($AN$8-$AL$8)*($AM$8-$AL$8)),$AN$8-SQRT((1-AW348)*($AN$8-$AL$8)*($AN$8-$AM$8))),$AM$8)</f>
        <v>0.94174929229707</v>
      </c>
      <c r="AO348" s="0" t="n">
        <f aca="false">IFERROR(IF(AX348&lt;($AM$9-$AL$9)/($AN$9-$AL$9),$AL$9+SQRT(AX348*($AN$9-$AL$9)*($AM$9-$AL$9)),$AN$9-SQRT((1-AX348)*($AN$9-$AL$9)*($AN$9-$AM$9))),$AM$9)</f>
        <v>0.969630381580566</v>
      </c>
      <c r="AP348" s="0" t="n">
        <f aca="false">IFERROR(IF(AY348&lt;($AM$10-$AL$10)/($AN$10-$AL$10),$AL$10+SQRT(AY348*($AN$10-$AL$10)*($AM$10-$AL$10)),$AN$10-SQRT((1-AY348)*($AN$10-$AL$10)*($AN$10-$AM$10))),$AM$10)</f>
        <v>0.922309375063462</v>
      </c>
      <c r="AQ348" s="0" t="n">
        <f aca="false">IFERROR(IF(AZ348&lt;($AM$11-$AL$11)/($AN$11-$AL$11),$AL$11+SQRT(AZ348*($AN$11-$AL$11)*($AM$11-$AL$11)),$AN$11-SQRT((1-AZ348)*($AN$11-$AL$11)*($AN$11-$AM$11))),$AM$11)</f>
        <v>0.827926704845459</v>
      </c>
      <c r="AR348" s="0" t="n">
        <f aca="false">SUMPRODUCT((B24:B31&lt;=$B$6)*(C24:C31*AM348+D24:D31*AO348*$B$8*AQ348)/(1+AL348/100)^B24:B31)+C32*AM348*AP348/(1+AL348/100)^$B$6</f>
        <v>13989902.615521</v>
      </c>
      <c r="AS348" s="0" t="n">
        <f aca="false">SUMPRODUCT((K24:K26&lt;=$B$6)*(L24:L26*AN348+M24:M26*AO348*$B$8*AQ348)/(1+AL348/100)^K24:K26)+L27*AN348*AP348/(1+AL348/100)^$B$6</f>
        <v>13948814.1424549</v>
      </c>
      <c r="AT348" s="0" t="n">
        <f aca="false">AS348-AR348</f>
        <v>-41088.473066086</v>
      </c>
      <c r="AU348" s="0" t="n">
        <f aca="true">RAND()</f>
        <v>0.555802605349808</v>
      </c>
      <c r="AV348" s="0" t="n">
        <f aca="true">RAND()</f>
        <v>0.693643045235346</v>
      </c>
      <c r="AW348" s="0" t="n">
        <f aca="true">RAND()</f>
        <v>0.223254020741336</v>
      </c>
      <c r="AX348" s="0" t="n">
        <f aca="true">RAND()</f>
        <v>0.294070260404677</v>
      </c>
      <c r="AY348" s="0" t="n">
        <f aca="true">RAND()</f>
        <v>0.713380833065969</v>
      </c>
      <c r="AZ348" s="0" t="n">
        <f aca="true">RAND()</f>
        <v>0.879146045284319</v>
      </c>
    </row>
    <row r="349" customFormat="false" ht="15" hidden="false" customHeight="false" outlineLevel="0" collapsed="false">
      <c r="AK349" s="0" t="n">
        <v>336</v>
      </c>
      <c r="AL349" s="0" t="n">
        <f aca="false">IFERROR(IF(AU349&lt;($AM$6-$AL$6)/($AN$6-$AL$6),$AL$6+SQRT(AU349*($AN$6-$AL$6)*($AM$6-$AL$6)),$AN$6-SQRT((1-AU349)*($AN$6-$AL$6)*($AN$6-$AM$6))),$AM$6)</f>
        <v>3.94820983961582</v>
      </c>
      <c r="AM349" s="0" t="n">
        <f aca="false">IFERROR(IF(AV349&lt;($AM$7-$AL$7)/($AN$7-$AL$7),$AL$7+SQRT(AV349*($AN$7-$AL$7)*($AM$7-$AL$7)),$AN$7-SQRT((1-AV349)*($AN$7-$AL$7)*($AN$7-$AM$7))),$AM$7)</f>
        <v>1.19711813416692</v>
      </c>
      <c r="AN349" s="0" t="n">
        <f aca="false">IFERROR(IF(AW349&lt;($AM$8-$AL$8)/($AN$8-$AL$8),$AL$8+SQRT(AW349*($AN$8-$AL$8)*($AM$8-$AL$8)),$AN$8-SQRT((1-AW349)*($AN$8-$AL$8)*($AN$8-$AM$8))),$AM$8)</f>
        <v>1.04907970892447</v>
      </c>
      <c r="AO349" s="0" t="n">
        <f aca="false">IFERROR(IF(AX349&lt;($AM$9-$AL$9)/($AN$9-$AL$9),$AL$9+SQRT(AX349*($AN$9-$AL$9)*($AM$9-$AL$9)),$AN$9-SQRT((1-AX349)*($AN$9-$AL$9)*($AN$9-$AM$9))),$AM$9)</f>
        <v>1.31485376968802</v>
      </c>
      <c r="AP349" s="0" t="n">
        <f aca="false">IFERROR(IF(AY349&lt;($AM$10-$AL$10)/($AN$10-$AL$10),$AL$10+SQRT(AY349*($AN$10-$AL$10)*($AM$10-$AL$10)),$AN$10-SQRT((1-AY349)*($AN$10-$AL$10)*($AN$10-$AM$10))),$AM$10)</f>
        <v>0.914953986063017</v>
      </c>
      <c r="AQ349" s="0" t="n">
        <f aca="false">IFERROR(IF(AZ349&lt;($AM$11-$AL$11)/($AN$11-$AL$11),$AL$11+SQRT(AZ349*($AN$11-$AL$11)*($AM$11-$AL$11)),$AN$11-SQRT((1-AZ349)*($AN$11-$AL$11)*($AN$11-$AM$11))),$AM$11)</f>
        <v>0.590607318548827</v>
      </c>
      <c r="AR349" s="0" t="n">
        <f aca="false">SUMPRODUCT((B24:B31&lt;=$B$6)*(C24:C31*AM349+D24:D31*AO349*$B$8*AQ349)/(1+AL349/100)^B24:B31)+C32*AM349*AP349/(1+AL349/100)^$B$6</f>
        <v>15765298.6592681</v>
      </c>
      <c r="AS349" s="0" t="n">
        <f aca="false">SUMPRODUCT((K24:K26&lt;=$B$6)*(L24:L26*AN349+M24:M26*AO349*$B$8*AQ349)/(1+AL349/100)^K24:K26)+L27*AN349*AP349/(1+AL349/100)^$B$6</f>
        <v>15525471.9075151</v>
      </c>
      <c r="AT349" s="0" t="n">
        <f aca="false">AS349-AR349</f>
        <v>-239826.751752974</v>
      </c>
      <c r="AU349" s="0" t="n">
        <f aca="true">RAND()</f>
        <v>0.534328840849115</v>
      </c>
      <c r="AV349" s="0" t="n">
        <f aca="true">RAND()</f>
        <v>0.97514229569789</v>
      </c>
      <c r="AW349" s="0" t="n">
        <f aca="true">RAND()</f>
        <v>0.641164770081109</v>
      </c>
      <c r="AX349" s="0" t="n">
        <f aca="true">RAND()</f>
        <v>0.68704976205952</v>
      </c>
      <c r="AY349" s="0" t="n">
        <f aca="true">RAND()</f>
        <v>0.688747242198347</v>
      </c>
      <c r="AZ349" s="0" t="n">
        <f aca="true">RAND()</f>
        <v>0.344704545282201</v>
      </c>
    </row>
    <row r="350" customFormat="false" ht="15" hidden="false" customHeight="false" outlineLevel="0" collapsed="false">
      <c r="AK350" s="0" t="n">
        <v>337</v>
      </c>
      <c r="AL350" s="0" t="n">
        <f aca="false">IFERROR(IF(AU350&lt;($AM$6-$AL$6)/($AN$6-$AL$6),$AL$6+SQRT(AU350*($AN$6-$AL$6)*($AM$6-$AL$6)),$AN$6-SQRT((1-AU350)*($AN$6-$AL$6)*($AN$6-$AM$6))),$AM$6)</f>
        <v>3.53901038563138</v>
      </c>
      <c r="AM350" s="0" t="n">
        <f aca="false">IFERROR(IF(AV350&lt;($AM$7-$AL$7)/($AN$7-$AL$7),$AL$7+SQRT(AV350*($AN$7-$AL$7)*($AM$7-$AL$7)),$AN$7-SQRT((1-AV350)*($AN$7-$AL$7)*($AN$7-$AM$7))),$AM$7)</f>
        <v>1.03164939790926</v>
      </c>
      <c r="AN350" s="0" t="n">
        <f aca="false">IFERROR(IF(AW350&lt;($AM$8-$AL$8)/($AN$8-$AL$8),$AL$8+SQRT(AW350*($AN$8-$AL$8)*($AM$8-$AL$8)),$AN$8-SQRT((1-AW350)*($AN$8-$AL$8)*($AN$8-$AM$8))),$AM$8)</f>
        <v>1.00444501860166</v>
      </c>
      <c r="AO350" s="0" t="n">
        <f aca="false">IFERROR(IF(AX350&lt;($AM$9-$AL$9)/($AN$9-$AL$9),$AL$9+SQRT(AX350*($AN$9-$AL$9)*($AM$9-$AL$9)),$AN$9-SQRT((1-AX350)*($AN$9-$AL$9)*($AN$9-$AM$9))),$AM$9)</f>
        <v>1.49170796098978</v>
      </c>
      <c r="AP350" s="0" t="n">
        <f aca="false">IFERROR(IF(AY350&lt;($AM$10-$AL$10)/($AN$10-$AL$10),$AL$10+SQRT(AY350*($AN$10-$AL$10)*($AM$10-$AL$10)),$AN$10-SQRT((1-AY350)*($AN$10-$AL$10)*($AN$10-$AM$10))),$AM$10)</f>
        <v>0.844108274186401</v>
      </c>
      <c r="AQ350" s="0" t="n">
        <f aca="false">IFERROR(IF(AZ350&lt;($AM$11-$AL$11)/($AN$11-$AL$11),$AL$11+SQRT(AZ350*($AN$11-$AL$11)*($AM$11-$AL$11)),$AN$11-SQRT((1-AZ350)*($AN$11-$AL$11)*($AN$11-$AM$11))),$AM$11)</f>
        <v>0.695737936546913</v>
      </c>
      <c r="AR350" s="0" t="n">
        <f aca="false">SUMPRODUCT((B24:B31&lt;=$B$6)*(C24:C31*AM350+D24:D31*AO350*$B$8*AQ350)/(1+AL350/100)^B24:B31)+C32*AM350*AP350/(1+AL350/100)^$B$6</f>
        <v>13931242.6539986</v>
      </c>
      <c r="AS350" s="0" t="n">
        <f aca="false">SUMPRODUCT((K24:K26&lt;=$B$6)*(L24:L26*AN350+M24:M26*AO350*$B$8*AQ350)/(1+AL350/100)^K24:K26)+L27*AN350*AP350/(1+AL350/100)^$B$6</f>
        <v>14883539.9025</v>
      </c>
      <c r="AT350" s="0" t="n">
        <f aca="false">AS350-AR350</f>
        <v>952297.248501403</v>
      </c>
      <c r="AU350" s="0" t="n">
        <f aca="true">RAND()</f>
        <v>0.401077544461626</v>
      </c>
      <c r="AV350" s="0" t="n">
        <f aca="true">RAND()</f>
        <v>0.576204573925451</v>
      </c>
      <c r="AW350" s="0" t="n">
        <f aca="true">RAND()</f>
        <v>0.464024454315187</v>
      </c>
      <c r="AX350" s="0" t="n">
        <f aca="true">RAND()</f>
        <v>0.827759468719224</v>
      </c>
      <c r="AY350" s="0" t="n">
        <f aca="true">RAND()</f>
        <v>0.473642017454174</v>
      </c>
      <c r="AZ350" s="0" t="n">
        <f aca="true">RAND()</f>
        <v>0.622141211197019</v>
      </c>
    </row>
    <row r="351" customFormat="false" ht="15" hidden="false" customHeight="false" outlineLevel="0" collapsed="false">
      <c r="AK351" s="0" t="n">
        <v>338</v>
      </c>
      <c r="AL351" s="0" t="n">
        <f aca="false">IFERROR(IF(AU351&lt;($AM$6-$AL$6)/($AN$6-$AL$6),$AL$6+SQRT(AU351*($AN$6-$AL$6)*($AM$6-$AL$6)),$AN$6-SQRT((1-AU351)*($AN$6-$AL$6)*($AN$6-$AM$6))),$AM$6)</f>
        <v>3.69623197381642</v>
      </c>
      <c r="AM351" s="0" t="n">
        <f aca="false">IFERROR(IF(AV351&lt;($AM$7-$AL$7)/($AN$7-$AL$7),$AL$7+SQRT(AV351*($AN$7-$AL$7)*($AM$7-$AL$7)),$AN$7-SQRT((1-AV351)*($AN$7-$AL$7)*($AN$7-$AM$7))),$AM$7)</f>
        <v>0.961646608523682</v>
      </c>
      <c r="AN351" s="0" t="n">
        <f aca="false">IFERROR(IF(AW351&lt;($AM$8-$AL$8)/($AN$8-$AL$8),$AL$8+SQRT(AW351*($AN$8-$AL$8)*($AM$8-$AL$8)),$AN$8-SQRT((1-AW351)*($AN$8-$AL$8)*($AN$8-$AM$8))),$AM$8)</f>
        <v>0.899575448913877</v>
      </c>
      <c r="AO351" s="0" t="n">
        <f aca="false">IFERROR(IF(AX351&lt;($AM$9-$AL$9)/($AN$9-$AL$9),$AL$9+SQRT(AX351*($AN$9-$AL$9)*($AM$9-$AL$9)),$AN$9-SQRT((1-AX351)*($AN$9-$AL$9)*($AN$9-$AM$9))),$AM$9)</f>
        <v>0.928301130423752</v>
      </c>
      <c r="AP351" s="0" t="n">
        <f aca="false">IFERROR(IF(AY351&lt;($AM$10-$AL$10)/($AN$10-$AL$10),$AL$10+SQRT(AY351*($AN$10-$AL$10)*($AM$10-$AL$10)),$AN$10-SQRT((1-AY351)*($AN$10-$AL$10)*($AN$10-$AM$10))),$AM$10)</f>
        <v>0.88410366870768</v>
      </c>
      <c r="AQ351" s="0" t="n">
        <f aca="false">IFERROR(IF(AZ351&lt;($AM$11-$AL$11)/($AN$11-$AL$11),$AL$11+SQRT(AZ351*($AN$11-$AL$11)*($AM$11-$AL$11)),$AN$11-SQRT((1-AZ351)*($AN$11-$AL$11)*($AN$11-$AM$11))),$AM$11)</f>
        <v>0.739060543746302</v>
      </c>
      <c r="AR351" s="0" t="n">
        <f aca="false">SUMPRODUCT((B24:B31&lt;=$B$6)*(C24:C31*AM351+D24:D31*AO351*$B$8*AQ351)/(1+AL351/100)^B24:B31)+C32*AM351*AP351/(1+AL351/100)^$B$6</f>
        <v>12829965.0008232</v>
      </c>
      <c r="AS351" s="0" t="n">
        <f aca="false">SUMPRODUCT((K24:K26&lt;=$B$6)*(L24:L26*AN351+M24:M26*AO351*$B$8*AQ351)/(1+AL351/100)^K24:K26)+L27*AN351*AP351/(1+AL351/100)^$B$6</f>
        <v>13298874.9755225</v>
      </c>
      <c r="AT351" s="0" t="n">
        <f aca="false">AS351-AR351</f>
        <v>468909.974699302</v>
      </c>
      <c r="AU351" s="0" t="n">
        <f aca="true">RAND()</f>
        <v>0.454255841458353</v>
      </c>
      <c r="AV351" s="0" t="n">
        <f aca="true">RAND()</f>
        <v>0.290329178302318</v>
      </c>
      <c r="AW351" s="0" t="n">
        <f aca="true">RAND()</f>
        <v>0.110169666960002</v>
      </c>
      <c r="AX351" s="0" t="n">
        <f aca="true">RAND()</f>
        <v>0.244589144429685</v>
      </c>
      <c r="AY351" s="0" t="n">
        <f aca="true">RAND()</f>
        <v>0.590142513258795</v>
      </c>
      <c r="AZ351" s="0" t="n">
        <f aca="true">RAND()</f>
        <v>0.722084082326631</v>
      </c>
    </row>
    <row r="352" customFormat="false" ht="15" hidden="false" customHeight="false" outlineLevel="0" collapsed="false">
      <c r="AK352" s="0" t="n">
        <v>339</v>
      </c>
      <c r="AL352" s="0" t="n">
        <f aca="false">IFERROR(IF(AU352&lt;($AM$6-$AL$6)/($AN$6-$AL$6),$AL$6+SQRT(AU352*($AN$6-$AL$6)*($AM$6-$AL$6)),$AN$6-SQRT((1-AU352)*($AN$6-$AL$6)*($AN$6-$AM$6))),$AM$6)</f>
        <v>4.32783970075485</v>
      </c>
      <c r="AM352" s="0" t="n">
        <f aca="false">IFERROR(IF(AV352&lt;($AM$7-$AL$7)/($AN$7-$AL$7),$AL$7+SQRT(AV352*($AN$7-$AL$7)*($AM$7-$AL$7)),$AN$7-SQRT((1-AV352)*($AN$7-$AL$7)*($AN$7-$AM$7))),$AM$7)</f>
        <v>1.06294139020544</v>
      </c>
      <c r="AN352" s="0" t="n">
        <f aca="false">IFERROR(IF(AW352&lt;($AM$8-$AL$8)/($AN$8-$AL$8),$AL$8+SQRT(AW352*($AN$8-$AL$8)*($AM$8-$AL$8)),$AN$8-SQRT((1-AW352)*($AN$8-$AL$8)*($AN$8-$AM$8))),$AM$8)</f>
        <v>1.01887966920465</v>
      </c>
      <c r="AO352" s="0" t="n">
        <f aca="false">IFERROR(IF(AX352&lt;($AM$9-$AL$9)/($AN$9-$AL$9),$AL$9+SQRT(AX352*($AN$9-$AL$9)*($AM$9-$AL$9)),$AN$9-SQRT((1-AX352)*($AN$9-$AL$9)*($AN$9-$AM$9))),$AM$9)</f>
        <v>1.3105718819895</v>
      </c>
      <c r="AP352" s="0" t="n">
        <f aca="false">IFERROR(IF(AY352&lt;($AM$10-$AL$10)/($AN$10-$AL$10),$AL$10+SQRT(AY352*($AN$10-$AL$10)*($AM$10-$AL$10)),$AN$10-SQRT((1-AY352)*($AN$10-$AL$10)*($AN$10-$AM$10))),$AM$10)</f>
        <v>0.768711736206494</v>
      </c>
      <c r="AQ352" s="0" t="n">
        <f aca="false">IFERROR(IF(AZ352&lt;($AM$11-$AL$11)/($AN$11-$AL$11),$AL$11+SQRT(AZ352*($AN$11-$AL$11)*($AM$11-$AL$11)),$AN$11-SQRT((1-AZ352)*($AN$11-$AL$11)*($AN$11-$AM$11))),$AM$11)</f>
        <v>0.599832721247224</v>
      </c>
      <c r="AR352" s="0" t="n">
        <f aca="false">SUMPRODUCT((B24:B31&lt;=$B$6)*(C24:C31*AM352+D24:D31*AO352*$B$8*AQ352)/(1+AL352/100)^B24:B31)+C32*AM352*AP352/(1+AL352/100)^$B$6</f>
        <v>13796243.176776</v>
      </c>
      <c r="AS352" s="0" t="n">
        <f aca="false">SUMPRODUCT((K24:K26&lt;=$B$6)*(L24:L26*AN352+M24:M26*AO352*$B$8*AQ352)/(1+AL352/100)^K24:K26)+L27*AN352*AP352/(1+AL352/100)^$B$6</f>
        <v>15320468.2104947</v>
      </c>
      <c r="AT352" s="0" t="n">
        <f aca="false">AS352-AR352</f>
        <v>1524225.03371879</v>
      </c>
      <c r="AU352" s="0" t="n">
        <f aca="true">RAND()</f>
        <v>0.642977966756905</v>
      </c>
      <c r="AV352" s="0" t="n">
        <f aca="true">RAND()</f>
        <v>0.688969568904223</v>
      </c>
      <c r="AW352" s="0" t="n">
        <f aca="true">RAND()</f>
        <v>0.525185712827082</v>
      </c>
      <c r="AX352" s="0" t="n">
        <f aca="true">RAND()</f>
        <v>0.683125913397662</v>
      </c>
      <c r="AY352" s="0" t="n">
        <f aca="true">RAND()</f>
        <v>0.288823988700434</v>
      </c>
      <c r="AZ352" s="0" t="n">
        <f aca="true">RAND()</f>
        <v>0.366937390736798</v>
      </c>
    </row>
    <row r="353" customFormat="false" ht="15" hidden="false" customHeight="false" outlineLevel="0" collapsed="false">
      <c r="AK353" s="0" t="n">
        <v>340</v>
      </c>
      <c r="AL353" s="0" t="n">
        <f aca="false">IFERROR(IF(AU353&lt;($AM$6-$AL$6)/($AN$6-$AL$6),$AL$6+SQRT(AU353*($AN$6-$AL$6)*($AM$6-$AL$6)),$AN$6-SQRT((1-AU353)*($AN$6-$AL$6)*($AN$6-$AM$6))),$AM$6)</f>
        <v>2.6472252104419</v>
      </c>
      <c r="AM353" s="0" t="n">
        <f aca="false">IFERROR(IF(AV353&lt;($AM$7-$AL$7)/($AN$7-$AL$7),$AL$7+SQRT(AV353*($AN$7-$AL$7)*($AM$7-$AL$7)),$AN$7-SQRT((1-AV353)*($AN$7-$AL$7)*($AN$7-$AM$7))),$AM$7)</f>
        <v>1.14814056417523</v>
      </c>
      <c r="AN353" s="0" t="n">
        <f aca="false">IFERROR(IF(AW353&lt;($AM$8-$AL$8)/($AN$8-$AL$8),$AL$8+SQRT(AW353*($AN$8-$AL$8)*($AM$8-$AL$8)),$AN$8-SQRT((1-AW353)*($AN$8-$AL$8)*($AN$8-$AM$8))),$AM$8)</f>
        <v>0.914552909541645</v>
      </c>
      <c r="AO353" s="0" t="n">
        <f aca="false">IFERROR(IF(AX353&lt;($AM$9-$AL$9)/($AN$9-$AL$9),$AL$9+SQRT(AX353*($AN$9-$AL$9)*($AM$9-$AL$9)),$AN$9-SQRT((1-AX353)*($AN$9-$AL$9)*($AN$9-$AM$9))),$AM$9)</f>
        <v>1.25339237175834</v>
      </c>
      <c r="AP353" s="0" t="n">
        <f aca="false">IFERROR(IF(AY353&lt;($AM$10-$AL$10)/($AN$10-$AL$10),$AL$10+SQRT(AY353*($AN$10-$AL$10)*($AM$10-$AL$10)),$AN$10-SQRT((1-AY353)*($AN$10-$AL$10)*($AN$10-$AM$10))),$AM$10)</f>
        <v>0.840173860213109</v>
      </c>
      <c r="AQ353" s="0" t="n">
        <f aca="false">IFERROR(IF(AZ353&lt;($AM$11-$AL$11)/($AN$11-$AL$11),$AL$11+SQRT(AZ353*($AN$11-$AL$11)*($AM$11-$AL$11)),$AN$11-SQRT((1-AZ353)*($AN$11-$AL$11)*($AN$11-$AM$11))),$AM$11)</f>
        <v>0.755760374193732</v>
      </c>
      <c r="AR353" s="0" t="n">
        <f aca="false">SUMPRODUCT((B24:B31&lt;=$B$6)*(C24:C31*AM353+D24:D31*AO353*$B$8*AQ353)/(1+AL353/100)^B24:B31)+C32*AM353*AP353/(1+AL353/100)^$B$6</f>
        <v>16203438.778948</v>
      </c>
      <c r="AS353" s="0" t="n">
        <f aca="false">SUMPRODUCT((K24:K26&lt;=$B$6)*(L24:L26*AN353+M24:M26*AO353*$B$8*AQ353)/(1+AL353/100)^K24:K26)+L27*AN353*AP353/(1+AL353/100)^$B$6</f>
        <v>13352924.6905618</v>
      </c>
      <c r="AT353" s="0" t="n">
        <f aca="false">AS353-AR353</f>
        <v>-2850514.08838619</v>
      </c>
      <c r="AU353" s="0" t="n">
        <f aca="true">RAND()</f>
        <v>0.0837800946063122</v>
      </c>
      <c r="AV353" s="0" t="n">
        <f aca="true">RAND()</f>
        <v>0.907774714075189</v>
      </c>
      <c r="AW353" s="0" t="n">
        <f aca="true">RAND()</f>
        <v>0.145804100938402</v>
      </c>
      <c r="AX353" s="0" t="n">
        <f aca="true">RAND()</f>
        <v>0.628384699634245</v>
      </c>
      <c r="AY353" s="0" t="n">
        <f aca="true">RAND()</f>
        <v>0.462873020689151</v>
      </c>
      <c r="AZ353" s="0" t="n">
        <f aca="true">RAND()</f>
        <v>0.756518388514344</v>
      </c>
    </row>
    <row r="354" customFormat="false" ht="15" hidden="false" customHeight="false" outlineLevel="0" collapsed="false">
      <c r="AK354" s="0" t="n">
        <v>341</v>
      </c>
      <c r="AL354" s="0" t="n">
        <f aca="false">IFERROR(IF(AU354&lt;($AM$6-$AL$6)/($AN$6-$AL$6),$AL$6+SQRT(AU354*($AN$6-$AL$6)*($AM$6-$AL$6)),$AN$6-SQRT((1-AU354)*($AN$6-$AL$6)*($AN$6-$AM$6))),$AM$6)</f>
        <v>3.19922519478285</v>
      </c>
      <c r="AM354" s="0" t="n">
        <f aca="false">IFERROR(IF(AV354&lt;($AM$7-$AL$7)/($AN$7-$AL$7),$AL$7+SQRT(AV354*($AN$7-$AL$7)*($AM$7-$AL$7)),$AN$7-SQRT((1-AV354)*($AN$7-$AL$7)*($AN$7-$AM$7))),$AM$7)</f>
        <v>1.0494738575491</v>
      </c>
      <c r="AN354" s="0" t="n">
        <f aca="false">IFERROR(IF(AW354&lt;($AM$8-$AL$8)/($AN$8-$AL$8),$AL$8+SQRT(AW354*($AN$8-$AL$8)*($AM$8-$AL$8)),$AN$8-SQRT((1-AW354)*($AN$8-$AL$8)*($AN$8-$AM$8))),$AM$8)</f>
        <v>1.00656558044526</v>
      </c>
      <c r="AO354" s="0" t="n">
        <f aca="false">IFERROR(IF(AX354&lt;($AM$9-$AL$9)/($AN$9-$AL$9),$AL$9+SQRT(AX354*($AN$9-$AL$9)*($AM$9-$AL$9)),$AN$9-SQRT((1-AX354)*($AN$9-$AL$9)*($AN$9-$AM$9))),$AM$9)</f>
        <v>1.08023995059261</v>
      </c>
      <c r="AP354" s="0" t="n">
        <f aca="false">IFERROR(IF(AY354&lt;($AM$10-$AL$10)/($AN$10-$AL$10),$AL$10+SQRT(AY354*($AN$10-$AL$10)*($AM$10-$AL$10)),$AN$10-SQRT((1-AY354)*($AN$10-$AL$10)*($AN$10-$AM$10))),$AM$10)</f>
        <v>0.722291318981257</v>
      </c>
      <c r="AQ354" s="0" t="n">
        <f aca="false">IFERROR(IF(AZ354&lt;($AM$11-$AL$11)/($AN$11-$AL$11),$AL$11+SQRT(AZ354*($AN$11-$AL$11)*($AM$11-$AL$11)),$AN$11-SQRT((1-AZ354)*($AN$11-$AL$11)*($AN$11-$AM$11))),$AM$11)</f>
        <v>0.875234567292861</v>
      </c>
      <c r="AR354" s="0" t="n">
        <f aca="false">SUMPRODUCT((B24:B31&lt;=$B$6)*(C24:C31*AM354+D24:D31*AO354*$B$8*AQ354)/(1+AL354/100)^B24:B31)+C32*AM354*AP354/(1+AL354/100)^$B$6</f>
        <v>14415807.8554046</v>
      </c>
      <c r="AS354" s="0" t="n">
        <f aca="false">SUMPRODUCT((K24:K26&lt;=$B$6)*(L24:L26*AN354+M24:M26*AO354*$B$8*AQ354)/(1+AL354/100)^K24:K26)+L27*AN354*AP354/(1+AL354/100)^$B$6</f>
        <v>15014777.2257119</v>
      </c>
      <c r="AT354" s="0" t="n">
        <f aca="false">AS354-AR354</f>
        <v>598969.37030738</v>
      </c>
      <c r="AU354" s="0" t="n">
        <f aca="true">RAND()</f>
        <v>0.277705544001326</v>
      </c>
      <c r="AV354" s="0" t="n">
        <f aca="true">RAND()</f>
        <v>0.642571255055662</v>
      </c>
      <c r="AW354" s="0" t="n">
        <f aca="true">RAND()</f>
        <v>0.473241630009291</v>
      </c>
      <c r="AX354" s="0" t="n">
        <f aca="true">RAND()</f>
        <v>0.436027634342748</v>
      </c>
      <c r="AY354" s="0" t="n">
        <f aca="true">RAND()</f>
        <v>0.197653721977708</v>
      </c>
      <c r="AZ354" s="0" t="n">
        <f aca="true">RAND()</f>
        <v>0.936463619597553</v>
      </c>
    </row>
    <row r="355" customFormat="false" ht="15" hidden="false" customHeight="false" outlineLevel="0" collapsed="false">
      <c r="AK355" s="0" t="n">
        <v>342</v>
      </c>
      <c r="AL355" s="0" t="n">
        <f aca="false">IFERROR(IF(AU355&lt;($AM$6-$AL$6)/($AN$6-$AL$6),$AL$6+SQRT(AU355*($AN$6-$AL$6)*($AM$6-$AL$6)),$AN$6-SQRT((1-AU355)*($AN$6-$AL$6)*($AN$6-$AM$6))),$AM$6)</f>
        <v>2.27068794251158</v>
      </c>
      <c r="AM355" s="0" t="n">
        <f aca="false">IFERROR(IF(AV355&lt;($AM$7-$AL$7)/($AN$7-$AL$7),$AL$7+SQRT(AV355*($AN$7-$AL$7)*($AM$7-$AL$7)),$AN$7-SQRT((1-AV355)*($AN$7-$AL$7)*($AN$7-$AM$7))),$AM$7)</f>
        <v>1.09078905256139</v>
      </c>
      <c r="AN355" s="0" t="n">
        <f aca="false">IFERROR(IF(AW355&lt;($AM$8-$AL$8)/($AN$8-$AL$8),$AL$8+SQRT(AW355*($AN$8-$AL$8)*($AM$8-$AL$8)),$AN$8-SQRT((1-AW355)*($AN$8-$AL$8)*($AN$8-$AM$8))),$AM$8)</f>
        <v>1.07107425567006</v>
      </c>
      <c r="AO355" s="0" t="n">
        <f aca="false">IFERROR(IF(AX355&lt;($AM$9-$AL$9)/($AN$9-$AL$9),$AL$9+SQRT(AX355*($AN$9-$AL$9)*($AM$9-$AL$9)),$AN$9-SQRT((1-AX355)*($AN$9-$AL$9)*($AN$9-$AM$9))),$AM$9)</f>
        <v>1.2447785106179</v>
      </c>
      <c r="AP355" s="0" t="n">
        <f aca="false">IFERROR(IF(AY355&lt;($AM$10-$AL$10)/($AN$10-$AL$10),$AL$10+SQRT(AY355*($AN$10-$AL$10)*($AM$10-$AL$10)),$AN$10-SQRT((1-AY355)*($AN$10-$AL$10)*($AN$10-$AM$10))),$AM$10)</f>
        <v>0.929575980848333</v>
      </c>
      <c r="AQ355" s="0" t="n">
        <f aca="false">IFERROR(IF(AZ355&lt;($AM$11-$AL$11)/($AN$11-$AL$11),$AL$11+SQRT(AZ355*($AN$11-$AL$11)*($AM$11-$AL$11)),$AN$11-SQRT((1-AZ355)*($AN$11-$AL$11)*($AN$11-$AM$11))),$AM$11)</f>
        <v>0.62039872605691</v>
      </c>
      <c r="AR355" s="0" t="n">
        <f aca="false">SUMPRODUCT((B24:B31&lt;=$B$6)*(C24:C31*AM355+D24:D31*AO355*$B$8*AQ355)/(1+AL355/100)^B24:B31)+C32*AM355*AP355/(1+AL355/100)^$B$6</f>
        <v>15678296.262032</v>
      </c>
      <c r="AS355" s="0" t="n">
        <f aca="false">SUMPRODUCT((K24:K26&lt;=$B$6)*(L24:L26*AN355+M24:M26*AO355*$B$8*AQ355)/(1+AL355/100)^K24:K26)+L27*AN355*AP355/(1+AL355/100)^$B$6</f>
        <v>15299313.7868129</v>
      </c>
      <c r="AT355" s="0" t="n">
        <f aca="false">AS355-AR355</f>
        <v>-378982.475219095</v>
      </c>
      <c r="AU355" s="0" t="n">
        <f aca="true">RAND()</f>
        <v>0.0146543924442309</v>
      </c>
      <c r="AV355" s="0" t="n">
        <f aca="true">RAND()</f>
        <v>0.774683326361785</v>
      </c>
      <c r="AW355" s="0" t="n">
        <f aca="true">RAND()</f>
        <v>0.715427360142021</v>
      </c>
      <c r="AX355" s="0" t="n">
        <f aca="true">RAND()</f>
        <v>0.619760334650324</v>
      </c>
      <c r="AY355" s="0" t="n">
        <f aca="true">RAND()</f>
        <v>0.73814209328723</v>
      </c>
      <c r="AZ355" s="0" t="n">
        <f aca="true">RAND()</f>
        <v>0.41900140268935</v>
      </c>
    </row>
    <row r="356" customFormat="false" ht="15" hidden="false" customHeight="false" outlineLevel="0" collapsed="false">
      <c r="AK356" s="0" t="n">
        <v>343</v>
      </c>
      <c r="AL356" s="0" t="n">
        <f aca="false">IFERROR(IF(AU356&lt;($AM$6-$AL$6)/($AN$6-$AL$6),$AL$6+SQRT(AU356*($AN$6-$AL$6)*($AM$6-$AL$6)),$AN$6-SQRT((1-AU356)*($AN$6-$AL$6)*($AN$6-$AM$6))),$AM$6)</f>
        <v>2.61747395234777</v>
      </c>
      <c r="AM356" s="0" t="n">
        <f aca="false">IFERROR(IF(AV356&lt;($AM$7-$AL$7)/($AN$7-$AL$7),$AL$7+SQRT(AV356*($AN$7-$AL$7)*($AM$7-$AL$7)),$AN$7-SQRT((1-AV356)*($AN$7-$AL$7)*($AN$7-$AM$7))),$AM$7)</f>
        <v>1.15744638977309</v>
      </c>
      <c r="AN356" s="0" t="n">
        <f aca="false">IFERROR(IF(AW356&lt;($AM$8-$AL$8)/($AN$8-$AL$8),$AL$8+SQRT(AW356*($AN$8-$AL$8)*($AM$8-$AL$8)),$AN$8-SQRT((1-AW356)*($AN$8-$AL$8)*($AN$8-$AM$8))),$AM$8)</f>
        <v>1.0806475637882</v>
      </c>
      <c r="AO356" s="0" t="n">
        <f aca="false">IFERROR(IF(AX356&lt;($AM$9-$AL$9)/($AN$9-$AL$9),$AL$9+SQRT(AX356*($AN$9-$AL$9)*($AM$9-$AL$9)),$AN$9-SQRT((1-AX356)*($AN$9-$AL$9)*($AN$9-$AM$9))),$AM$9)</f>
        <v>1.72736358129667</v>
      </c>
      <c r="AP356" s="0" t="n">
        <f aca="false">IFERROR(IF(AY356&lt;($AM$10-$AL$10)/($AN$10-$AL$10),$AL$10+SQRT(AY356*($AN$10-$AL$10)*($AM$10-$AL$10)),$AN$10-SQRT((1-AY356)*($AN$10-$AL$10)*($AN$10-$AM$10))),$AM$10)</f>
        <v>0.968897527420397</v>
      </c>
      <c r="AQ356" s="0" t="n">
        <f aca="false">IFERROR(IF(AZ356&lt;($AM$11-$AL$11)/($AN$11-$AL$11),$AL$11+SQRT(AZ356*($AN$11-$AL$11)*($AM$11-$AL$11)),$AN$11-SQRT((1-AZ356)*($AN$11-$AL$11)*($AN$11-$AM$11))),$AM$11)</f>
        <v>0.677047385515721</v>
      </c>
      <c r="AR356" s="0" t="n">
        <f aca="false">SUMPRODUCT((B24:B31&lt;=$B$6)*(C24:C31*AM356+D24:D31*AO356*$B$8*AQ356)/(1+AL356/100)^B24:B31)+C32*AM356*AP356/(1+AL356/100)^$B$6</f>
        <v>16379746.8717757</v>
      </c>
      <c r="AS356" s="0" t="n">
        <f aca="false">SUMPRODUCT((K24:K26&lt;=$B$6)*(L24:L26*AN356+M24:M26*AO356*$B$8*AQ356)/(1+AL356/100)^K24:K26)+L27*AN356*AP356/(1+AL356/100)^$B$6</f>
        <v>15524885.9121336</v>
      </c>
      <c r="AT356" s="0" t="n">
        <f aca="false">AS356-AR356</f>
        <v>-854860.959642053</v>
      </c>
      <c r="AU356" s="0" t="n">
        <f aca="true">RAND()</f>
        <v>0.0762548163655948</v>
      </c>
      <c r="AV356" s="0" t="n">
        <f aca="true">RAND()</f>
        <v>0.923856259857476</v>
      </c>
      <c r="AW356" s="0" t="n">
        <f aca="true">RAND()</f>
        <v>0.745064465325581</v>
      </c>
      <c r="AX356" s="0" t="n">
        <f aca="true">RAND()</f>
        <v>0.950446255464416</v>
      </c>
      <c r="AY356" s="0" t="n">
        <f aca="true">RAND()</f>
        <v>0.879459564883846</v>
      </c>
      <c r="AZ356" s="0" t="n">
        <f aca="true">RAND()</f>
        <v>0.574292280807219</v>
      </c>
    </row>
    <row r="357" customFormat="false" ht="15" hidden="false" customHeight="false" outlineLevel="0" collapsed="false">
      <c r="AK357" s="0" t="n">
        <v>344</v>
      </c>
      <c r="AL357" s="0" t="n">
        <f aca="false">IFERROR(IF(AU357&lt;($AM$6-$AL$6)/($AN$6-$AL$6),$AL$6+SQRT(AU357*($AN$6-$AL$6)*($AM$6-$AL$6)),$AN$6-SQRT((1-AU357)*($AN$6-$AL$6)*($AN$6-$AM$6))),$AM$6)</f>
        <v>6.51440516451395</v>
      </c>
      <c r="AM357" s="0" t="n">
        <f aca="false">IFERROR(IF(AV357&lt;($AM$7-$AL$7)/($AN$7-$AL$7),$AL$7+SQRT(AV357*($AN$7-$AL$7)*($AM$7-$AL$7)),$AN$7-SQRT((1-AV357)*($AN$7-$AL$7)*($AN$7-$AM$7))),$AM$7)</f>
        <v>0.911236613834025</v>
      </c>
      <c r="AN357" s="0" t="n">
        <f aca="false">IFERROR(IF(AW357&lt;($AM$8-$AL$8)/($AN$8-$AL$8),$AL$8+SQRT(AW357*($AN$8-$AL$8)*($AM$8-$AL$8)),$AN$8-SQRT((1-AW357)*($AN$8-$AL$8)*($AN$8-$AM$8))),$AM$8)</f>
        <v>1.20381050824715</v>
      </c>
      <c r="AO357" s="0" t="n">
        <f aca="false">IFERROR(IF(AX357&lt;($AM$9-$AL$9)/($AN$9-$AL$9),$AL$9+SQRT(AX357*($AN$9-$AL$9)*($AM$9-$AL$9)),$AN$9-SQRT((1-AX357)*($AN$9-$AL$9)*($AN$9-$AM$9))),$AM$9)</f>
        <v>1.51272242311091</v>
      </c>
      <c r="AP357" s="0" t="n">
        <f aca="false">IFERROR(IF(AY357&lt;($AM$10-$AL$10)/($AN$10-$AL$10),$AL$10+SQRT(AY357*($AN$10-$AL$10)*($AM$10-$AL$10)),$AN$10-SQRT((1-AY357)*($AN$10-$AL$10)*($AN$10-$AM$10))),$AM$10)</f>
        <v>0.918557144879452</v>
      </c>
      <c r="AQ357" s="0" t="n">
        <f aca="false">IFERROR(IF(AZ357&lt;($AM$11-$AL$11)/($AN$11-$AL$11),$AL$11+SQRT(AZ357*($AN$11-$AL$11)*($AM$11-$AL$11)),$AN$11-SQRT((1-AZ357)*($AN$11-$AL$11)*($AN$11-$AM$11))),$AM$11)</f>
        <v>0.851719342508677</v>
      </c>
      <c r="AR357" s="0" t="n">
        <f aca="false">SUMPRODUCT((B24:B31&lt;=$B$6)*(C24:C31*AM357+D24:D31*AO357*$B$8*AQ357)/(1+AL357/100)^B24:B31)+C32*AM357*AP357/(1+AL357/100)^$B$6</f>
        <v>10954769.0485695</v>
      </c>
      <c r="AS357" s="0" t="n">
        <f aca="false">SUMPRODUCT((K24:K26&lt;=$B$6)*(L24:L26*AN357+M24:M26*AO357*$B$8*AQ357)/(1+AL357/100)^K24:K26)+L27*AN357*AP357/(1+AL357/100)^$B$6</f>
        <v>18278813.0672536</v>
      </c>
      <c r="AT357" s="0" t="n">
        <f aca="false">AS357-AR357</f>
        <v>7324044.01868411</v>
      </c>
      <c r="AU357" s="0" t="n">
        <f aca="true">RAND()</f>
        <v>0.988209882787464</v>
      </c>
      <c r="AV357" s="0" t="n">
        <f aca="true">RAND()</f>
        <v>0.137484269525111</v>
      </c>
      <c r="AW357" s="0" t="n">
        <f aca="true">RAND()</f>
        <v>0.98103582979212</v>
      </c>
      <c r="AX357" s="0" t="n">
        <f aca="true">RAND()</f>
        <v>0.841707042040733</v>
      </c>
      <c r="AY357" s="0" t="n">
        <f aca="true">RAND()</f>
        <v>0.700760334118555</v>
      </c>
      <c r="AZ357" s="0" t="n">
        <f aca="true">RAND()</f>
        <v>0.910256516791595</v>
      </c>
    </row>
    <row r="358" customFormat="false" ht="15" hidden="false" customHeight="false" outlineLevel="0" collapsed="false">
      <c r="AK358" s="0" t="n">
        <v>345</v>
      </c>
      <c r="AL358" s="0" t="n">
        <f aca="false">IFERROR(IF(AU358&lt;($AM$6-$AL$6)/($AN$6-$AL$6),$AL$6+SQRT(AU358*($AN$6-$AL$6)*($AM$6-$AL$6)),$AN$6-SQRT((1-AU358)*($AN$6-$AL$6)*($AN$6-$AM$6))),$AM$6)</f>
        <v>5.0281399449881</v>
      </c>
      <c r="AM358" s="0" t="n">
        <f aca="false">IFERROR(IF(AV358&lt;($AM$7-$AL$7)/($AN$7-$AL$7),$AL$7+SQRT(AV358*($AN$7-$AL$7)*($AM$7-$AL$7)),$AN$7-SQRT((1-AV358)*($AN$7-$AL$7)*($AN$7-$AM$7))),$AM$7)</f>
        <v>0.918662556037432</v>
      </c>
      <c r="AN358" s="0" t="n">
        <f aca="false">IFERROR(IF(AW358&lt;($AM$8-$AL$8)/($AN$8-$AL$8),$AL$8+SQRT(AW358*($AN$8-$AL$8)*($AM$8-$AL$8)),$AN$8-SQRT((1-AW358)*($AN$8-$AL$8)*($AN$8-$AM$8))),$AM$8)</f>
        <v>0.886159482500873</v>
      </c>
      <c r="AO358" s="0" t="n">
        <f aca="false">IFERROR(IF(AX358&lt;($AM$9-$AL$9)/($AN$9-$AL$9),$AL$9+SQRT(AX358*($AN$9-$AL$9)*($AM$9-$AL$9)),$AN$9-SQRT((1-AX358)*($AN$9-$AL$9)*($AN$9-$AM$9))),$AM$9)</f>
        <v>1.32910403685271</v>
      </c>
      <c r="AP358" s="0" t="n">
        <f aca="false">IFERROR(IF(AY358&lt;($AM$10-$AL$10)/($AN$10-$AL$10),$AL$10+SQRT(AY358*($AN$10-$AL$10)*($AM$10-$AL$10)),$AN$10-SQRT((1-AY358)*($AN$10-$AL$10)*($AN$10-$AM$10))),$AM$10)</f>
        <v>0.860885054678727</v>
      </c>
      <c r="AQ358" s="0" t="n">
        <f aca="false">IFERROR(IF(AZ358&lt;($AM$11-$AL$11)/($AN$11-$AL$11),$AL$11+SQRT(AZ358*($AN$11-$AL$11)*($AM$11-$AL$11)),$AN$11-SQRT((1-AZ358)*($AN$11-$AL$11)*($AN$11-$AM$11))),$AM$11)</f>
        <v>0.877770808678025</v>
      </c>
      <c r="AR358" s="0" t="n">
        <f aca="false">SUMPRODUCT((B24:B31&lt;=$B$6)*(C24:C31*AM358+D24:D31*AO358*$B$8*AQ358)/(1+AL358/100)^B24:B31)+C32*AM358*AP358/(1+AL358/100)^$B$6</f>
        <v>11644461.4277432</v>
      </c>
      <c r="AS358" s="0" t="n">
        <f aca="false">SUMPRODUCT((K24:K26&lt;=$B$6)*(L24:L26*AN358+M24:M26*AO358*$B$8*AQ358)/(1+AL358/100)^K24:K26)+L27*AN358*AP358/(1+AL358/100)^$B$6</f>
        <v>13353307.8390761</v>
      </c>
      <c r="AT358" s="0" t="n">
        <f aca="false">AS358-AR358</f>
        <v>1708846.41133287</v>
      </c>
      <c r="AU358" s="0" t="n">
        <f aca="true">RAND()</f>
        <v>0.805588396172424</v>
      </c>
      <c r="AV358" s="0" t="n">
        <f aca="true">RAND()</f>
        <v>0.156453357837074</v>
      </c>
      <c r="AW358" s="0" t="n">
        <f aca="true">RAND()</f>
        <v>0.0824828491646475</v>
      </c>
      <c r="AX358" s="0" t="n">
        <f aca="true">RAND()</f>
        <v>0.699932404421777</v>
      </c>
      <c r="AY358" s="0" t="n">
        <f aca="true">RAND()</f>
        <v>0.52095209076187</v>
      </c>
      <c r="AZ358" s="0" t="n">
        <f aca="true">RAND()</f>
        <v>0.939020509341943</v>
      </c>
    </row>
    <row r="359" customFormat="false" ht="15" hidden="false" customHeight="false" outlineLevel="0" collapsed="false">
      <c r="AK359" s="0" t="n">
        <v>346</v>
      </c>
      <c r="AL359" s="0" t="n">
        <f aca="false">IFERROR(IF(AU359&lt;($AM$6-$AL$6)/($AN$6-$AL$6),$AL$6+SQRT(AU359*($AN$6-$AL$6)*($AM$6-$AL$6)),$AN$6-SQRT((1-AU359)*($AN$6-$AL$6)*($AN$6-$AM$6))),$AM$6)</f>
        <v>2.36612655489292</v>
      </c>
      <c r="AM359" s="0" t="n">
        <f aca="false">IFERROR(IF(AV359&lt;($AM$7-$AL$7)/($AN$7-$AL$7),$AL$7+SQRT(AV359*($AN$7-$AL$7)*($AM$7-$AL$7)),$AN$7-SQRT((1-AV359)*($AN$7-$AL$7)*($AN$7-$AM$7))),$AM$7)</f>
        <v>1.0688147611083</v>
      </c>
      <c r="AN359" s="0" t="n">
        <f aca="false">IFERROR(IF(AW359&lt;($AM$8-$AL$8)/($AN$8-$AL$8),$AL$8+SQRT(AW359*($AN$8-$AL$8)*($AM$8-$AL$8)),$AN$8-SQRT((1-AW359)*($AN$8-$AL$8)*($AN$8-$AM$8))),$AM$8)</f>
        <v>0.900769328124049</v>
      </c>
      <c r="AO359" s="0" t="n">
        <f aca="false">IFERROR(IF(AX359&lt;($AM$9-$AL$9)/($AN$9-$AL$9),$AL$9+SQRT(AX359*($AN$9-$AL$9)*($AM$9-$AL$9)),$AN$9-SQRT((1-AX359)*($AN$9-$AL$9)*($AN$9-$AM$9))),$AM$9)</f>
        <v>1.51297731300687</v>
      </c>
      <c r="AP359" s="0" t="n">
        <f aca="false">IFERROR(IF(AY359&lt;($AM$10-$AL$10)/($AN$10-$AL$10),$AL$10+SQRT(AY359*($AN$10-$AL$10)*($AM$10-$AL$10)),$AN$10-SQRT((1-AY359)*($AN$10-$AL$10)*($AN$10-$AM$10))),$AM$10)</f>
        <v>0.910627687849972</v>
      </c>
      <c r="AQ359" s="0" t="n">
        <f aca="false">IFERROR(IF(AZ359&lt;($AM$11-$AL$11)/($AN$11-$AL$11),$AL$11+SQRT(AZ359*($AN$11-$AL$11)*($AM$11-$AL$11)),$AN$11-SQRT((1-AZ359)*($AN$11-$AL$11)*($AN$11-$AM$11))),$AM$11)</f>
        <v>0.630529733121061</v>
      </c>
      <c r="AR359" s="0" t="n">
        <f aca="false">SUMPRODUCT((B24:B31&lt;=$B$6)*(C24:C31*AM359+D24:D31*AO359*$B$8*AQ359)/(1+AL359/100)^B24:B31)+C32*AM359*AP359/(1+AL359/100)^$B$6</f>
        <v>15326390.7902272</v>
      </c>
      <c r="AS359" s="0" t="n">
        <f aca="false">SUMPRODUCT((K24:K26&lt;=$B$6)*(L24:L26*AN359+M24:M26*AO359*$B$8*AQ359)/(1+AL359/100)^K24:K26)+L27*AN359*AP359/(1+AL359/100)^$B$6</f>
        <v>12955256.1664908</v>
      </c>
      <c r="AT359" s="0" t="n">
        <f aca="false">AS359-AR359</f>
        <v>-2371134.62373636</v>
      </c>
      <c r="AU359" s="0" t="n">
        <f aca="true">RAND()</f>
        <v>0.0268097308395517</v>
      </c>
      <c r="AV359" s="0" t="n">
        <f aca="true">RAND()</f>
        <v>0.708194748513404</v>
      </c>
      <c r="AW359" s="0" t="n">
        <f aca="true">RAND()</f>
        <v>0.112827305450802</v>
      </c>
      <c r="AX359" s="0" t="n">
        <f aca="true">RAND()</f>
        <v>0.841872601569328</v>
      </c>
      <c r="AY359" s="0" t="n">
        <f aca="true">RAND()</f>
        <v>0.674460392116055</v>
      </c>
      <c r="AZ359" s="0" t="n">
        <f aca="true">RAND()</f>
        <v>0.445917977457468</v>
      </c>
    </row>
    <row r="360" customFormat="false" ht="15" hidden="false" customHeight="false" outlineLevel="0" collapsed="false">
      <c r="AK360" s="0" t="n">
        <v>347</v>
      </c>
      <c r="AL360" s="0" t="n">
        <f aca="false">IFERROR(IF(AU360&lt;($AM$6-$AL$6)/($AN$6-$AL$6),$AL$6+SQRT(AU360*($AN$6-$AL$6)*($AM$6-$AL$6)),$AN$6-SQRT((1-AU360)*($AN$6-$AL$6)*($AN$6-$AM$6))),$AM$6)</f>
        <v>3.7059335153672</v>
      </c>
      <c r="AM360" s="0" t="n">
        <f aca="false">IFERROR(IF(AV360&lt;($AM$7-$AL$7)/($AN$7-$AL$7),$AL$7+SQRT(AV360*($AN$7-$AL$7)*($AM$7-$AL$7)),$AN$7-SQRT((1-AV360)*($AN$7-$AL$7)*($AN$7-$AM$7))),$AM$7)</f>
        <v>0.92899477437029</v>
      </c>
      <c r="AN360" s="0" t="n">
        <f aca="false">IFERROR(IF(AW360&lt;($AM$8-$AL$8)/($AN$8-$AL$8),$AL$8+SQRT(AW360*($AN$8-$AL$8)*($AM$8-$AL$8)),$AN$8-SQRT((1-AW360)*($AN$8-$AL$8)*($AN$8-$AM$8))),$AM$8)</f>
        <v>0.926259345222859</v>
      </c>
      <c r="AO360" s="0" t="n">
        <f aca="false">IFERROR(IF(AX360&lt;($AM$9-$AL$9)/($AN$9-$AL$9),$AL$9+SQRT(AX360*($AN$9-$AL$9)*($AM$9-$AL$9)),$AN$9-SQRT((1-AX360)*($AN$9-$AL$9)*($AN$9-$AM$9))),$AM$9)</f>
        <v>1.80809037095584</v>
      </c>
      <c r="AP360" s="0" t="n">
        <f aca="false">IFERROR(IF(AY360&lt;($AM$10-$AL$10)/($AN$10-$AL$10),$AL$10+SQRT(AY360*($AN$10-$AL$10)*($AM$10-$AL$10)),$AN$10-SQRT((1-AY360)*($AN$10-$AL$10)*($AN$10-$AM$10))),$AM$10)</f>
        <v>0.798843541448794</v>
      </c>
      <c r="AQ360" s="0" t="n">
        <f aca="false">IFERROR(IF(AZ360&lt;($AM$11-$AL$11)/($AN$11-$AL$11),$AL$11+SQRT(AZ360*($AN$11-$AL$11)*($AM$11-$AL$11)),$AN$11-SQRT((1-AZ360)*($AN$11-$AL$11)*($AN$11-$AM$11))),$AM$11)</f>
        <v>0.527764181594434</v>
      </c>
      <c r="AR360" s="0" t="n">
        <f aca="false">SUMPRODUCT((B24:B31&lt;=$B$6)*(C24:C31*AM360+D24:D31*AO360*$B$8*AQ360)/(1+AL360/100)^B24:B31)+C32*AM360*AP360/(1+AL360/100)^$B$6</f>
        <v>12452689.1121034</v>
      </c>
      <c r="AS360" s="0" t="n">
        <f aca="false">SUMPRODUCT((K24:K26&lt;=$B$6)*(L24:L26*AN360+M24:M26*AO360*$B$8*AQ360)/(1+AL360/100)^K24:K26)+L27*AN360*AP360/(1+AL360/100)^$B$6</f>
        <v>13811711.2771394</v>
      </c>
      <c r="AT360" s="0" t="n">
        <f aca="false">AS360-AR360</f>
        <v>1359022.16503599</v>
      </c>
      <c r="AU360" s="0" t="n">
        <f aca="true">RAND()</f>
        <v>0.457456299740947</v>
      </c>
      <c r="AV360" s="0" t="n">
        <f aca="true">RAND()</f>
        <v>0.184885020164912</v>
      </c>
      <c r="AW360" s="0" t="n">
        <f aca="true">RAND()</f>
        <v>0.177126913956724</v>
      </c>
      <c r="AX360" s="0" t="n">
        <f aca="true">RAND()</f>
        <v>0.975447129520088</v>
      </c>
      <c r="AY360" s="0" t="n">
        <f aca="true">RAND()</f>
        <v>0.357229849062627</v>
      </c>
      <c r="AZ360" s="0" t="n">
        <f aca="true">RAND()</f>
        <v>0.211740907826051</v>
      </c>
    </row>
    <row r="361" customFormat="false" ht="15" hidden="false" customHeight="false" outlineLevel="0" collapsed="false">
      <c r="AK361" s="0" t="n">
        <v>348</v>
      </c>
      <c r="AL361" s="0" t="n">
        <f aca="false">IFERROR(IF(AU361&lt;($AM$6-$AL$6)/($AN$6-$AL$6),$AL$6+SQRT(AU361*($AN$6-$AL$6)*($AM$6-$AL$6)),$AN$6-SQRT((1-AU361)*($AN$6-$AL$6)*($AN$6-$AM$6))),$AM$6)</f>
        <v>5.45791125868266</v>
      </c>
      <c r="AM361" s="0" t="n">
        <f aca="false">IFERROR(IF(AV361&lt;($AM$7-$AL$7)/($AN$7-$AL$7),$AL$7+SQRT(AV361*($AN$7-$AL$7)*($AM$7-$AL$7)),$AN$7-SQRT((1-AV361)*($AN$7-$AL$7)*($AN$7-$AM$7))),$AM$7)</f>
        <v>0.989265586183698</v>
      </c>
      <c r="AN361" s="0" t="n">
        <f aca="false">IFERROR(IF(AW361&lt;($AM$8-$AL$8)/($AN$8-$AL$8),$AL$8+SQRT(AW361*($AN$8-$AL$8)*($AM$8-$AL$8)),$AN$8-SQRT((1-AW361)*($AN$8-$AL$8)*($AN$8-$AM$8))),$AM$8)</f>
        <v>1.06653607050708</v>
      </c>
      <c r="AO361" s="0" t="n">
        <f aca="false">IFERROR(IF(AX361&lt;($AM$9-$AL$9)/($AN$9-$AL$9),$AL$9+SQRT(AX361*($AN$9-$AL$9)*($AM$9-$AL$9)),$AN$9-SQRT((1-AX361)*($AN$9-$AL$9)*($AN$9-$AM$9))),$AM$9)</f>
        <v>1.36970700405437</v>
      </c>
      <c r="AP361" s="0" t="n">
        <f aca="false">IFERROR(IF(AY361&lt;($AM$10-$AL$10)/($AN$10-$AL$10),$AL$10+SQRT(AY361*($AN$10-$AL$10)*($AM$10-$AL$10)),$AN$10-SQRT((1-AY361)*($AN$10-$AL$10)*($AN$10-$AM$10))),$AM$10)</f>
        <v>0.835183586535495</v>
      </c>
      <c r="AQ361" s="0" t="n">
        <f aca="false">IFERROR(IF(AZ361&lt;($AM$11-$AL$11)/($AN$11-$AL$11),$AL$11+SQRT(AZ361*($AN$11-$AL$11)*($AM$11-$AL$11)),$AN$11-SQRT((1-AZ361)*($AN$11-$AL$11)*($AN$11-$AM$11))),$AM$11)</f>
        <v>0.473126873551711</v>
      </c>
      <c r="AR361" s="0" t="n">
        <f aca="false">SUMPRODUCT((B24:B31&lt;=$B$6)*(C24:C31*AM361+D24:D31*AO361*$B$8*AQ361)/(1+AL361/100)^B24:B31)+C32*AM361*AP361/(1+AL361/100)^$B$6</f>
        <v>12244984.2937495</v>
      </c>
      <c r="AS361" s="0" t="n">
        <f aca="false">SUMPRODUCT((K24:K26&lt;=$B$6)*(L24:L26*AN361+M24:M26*AO361*$B$8*AQ361)/(1+AL361/100)^K24:K26)+L27*AN361*AP361/(1+AL361/100)^$B$6</f>
        <v>16121042.955172</v>
      </c>
      <c r="AT361" s="0" t="n">
        <f aca="false">AS361-AR361</f>
        <v>3876058.66142253</v>
      </c>
      <c r="AU361" s="0" t="n">
        <f aca="true">RAND()</f>
        <v>0.881098115695115</v>
      </c>
      <c r="AV361" s="0" t="n">
        <f aca="true">RAND()</f>
        <v>0.3980162457051</v>
      </c>
      <c r="AW361" s="0" t="n">
        <f aca="true">RAND()</f>
        <v>0.700808769555712</v>
      </c>
      <c r="AX361" s="0" t="n">
        <f aca="true">RAND()</f>
        <v>0.735153826174589</v>
      </c>
      <c r="AY361" s="0" t="n">
        <f aca="true">RAND()</f>
        <v>0.449392146731191</v>
      </c>
      <c r="AZ361" s="0" t="n">
        <f aca="true">RAND()</f>
        <v>0.122338425901185</v>
      </c>
    </row>
    <row r="362" customFormat="false" ht="15" hidden="false" customHeight="false" outlineLevel="0" collapsed="false">
      <c r="AK362" s="0" t="n">
        <v>349</v>
      </c>
      <c r="AL362" s="0" t="n">
        <f aca="false">IFERROR(IF(AU362&lt;($AM$6-$AL$6)/($AN$6-$AL$6),$AL$6+SQRT(AU362*($AN$6-$AL$6)*($AM$6-$AL$6)),$AN$6-SQRT((1-AU362)*($AN$6-$AL$6)*($AN$6-$AM$6))),$AM$6)</f>
        <v>6.03499048202349</v>
      </c>
      <c r="AM362" s="0" t="n">
        <f aca="false">IFERROR(IF(AV362&lt;($AM$7-$AL$7)/($AN$7-$AL$7),$AL$7+SQRT(AV362*($AN$7-$AL$7)*($AM$7-$AL$7)),$AN$7-SQRT((1-AV362)*($AN$7-$AL$7)*($AN$7-$AM$7))),$AM$7)</f>
        <v>0.971452631770085</v>
      </c>
      <c r="AN362" s="0" t="n">
        <f aca="false">IFERROR(IF(AW362&lt;($AM$8-$AL$8)/($AN$8-$AL$8),$AL$8+SQRT(AW362*($AN$8-$AL$8)*($AM$8-$AL$8)),$AN$8-SQRT((1-AW362)*($AN$8-$AL$8)*($AN$8-$AM$8))),$AM$8)</f>
        <v>0.999158100093511</v>
      </c>
      <c r="AO362" s="0" t="n">
        <f aca="false">IFERROR(IF(AX362&lt;($AM$9-$AL$9)/($AN$9-$AL$9),$AL$9+SQRT(AX362*($AN$9-$AL$9)*($AM$9-$AL$9)),$AN$9-SQRT((1-AX362)*($AN$9-$AL$9)*($AN$9-$AM$9))),$AM$9)</f>
        <v>1.69428096836114</v>
      </c>
      <c r="AP362" s="0" t="n">
        <f aca="false">IFERROR(IF(AY362&lt;($AM$10-$AL$10)/($AN$10-$AL$10),$AL$10+SQRT(AY362*($AN$10-$AL$10)*($AM$10-$AL$10)),$AN$10-SQRT((1-AY362)*($AN$10-$AL$10)*($AN$10-$AM$10))),$AM$10)</f>
        <v>0.802992901545717</v>
      </c>
      <c r="AQ362" s="0" t="n">
        <f aca="false">IFERROR(IF(AZ362&lt;($AM$11-$AL$11)/($AN$11-$AL$11),$AL$11+SQRT(AZ362*($AN$11-$AL$11)*($AM$11-$AL$11)),$AN$11-SQRT((1-AZ362)*($AN$11-$AL$11)*($AN$11-$AM$11))),$AM$11)</f>
        <v>0.393090731695319</v>
      </c>
      <c r="AR362" s="0" t="n">
        <f aca="false">SUMPRODUCT((B24:B31&lt;=$B$6)*(C24:C31*AM362+D24:D31*AO362*$B$8*AQ362)/(1+AL362/100)^B24:B31)+C32*AM362*AP362/(1+AL362/100)^$B$6</f>
        <v>11784179.0384364</v>
      </c>
      <c r="AS362" s="0" t="n">
        <f aca="false">SUMPRODUCT((K24:K26&lt;=$B$6)*(L24:L26*AN362+M24:M26*AO362*$B$8*AQ362)/(1+AL362/100)^K24:K26)+L27*AN362*AP362/(1+AL362/100)^$B$6</f>
        <v>15186814.1014029</v>
      </c>
      <c r="AT362" s="0" t="n">
        <f aca="false">AS362-AR362</f>
        <v>3402635.06296643</v>
      </c>
      <c r="AU362" s="0" t="n">
        <f aca="true">RAND()</f>
        <v>0.953437831510737</v>
      </c>
      <c r="AV362" s="0" t="n">
        <f aca="true">RAND()</f>
        <v>0.32662227712098</v>
      </c>
      <c r="AW362" s="0" t="n">
        <f aca="true">RAND()</f>
        <v>0.4407105425873</v>
      </c>
      <c r="AX362" s="0" t="n">
        <f aca="true">RAND()</f>
        <v>0.937690582462531</v>
      </c>
      <c r="AY362" s="0" t="n">
        <f aca="true">RAND()</f>
        <v>0.367218793548369</v>
      </c>
      <c r="AZ362" s="0" t="n">
        <f aca="true">RAND()</f>
        <v>0.0353709564390606</v>
      </c>
    </row>
    <row r="363" customFormat="false" ht="15" hidden="false" customHeight="false" outlineLevel="0" collapsed="false">
      <c r="AK363" s="0" t="n">
        <v>350</v>
      </c>
      <c r="AL363" s="0" t="n">
        <f aca="false">IFERROR(IF(AU363&lt;($AM$6-$AL$6)/($AN$6-$AL$6),$AL$6+SQRT(AU363*($AN$6-$AL$6)*($AM$6-$AL$6)),$AN$6-SQRT((1-AU363)*($AN$6-$AL$6)*($AN$6-$AM$6))),$AM$6)</f>
        <v>4.91834807331504</v>
      </c>
      <c r="AM363" s="0" t="n">
        <f aca="false">IFERROR(IF(AV363&lt;($AM$7-$AL$7)/($AN$7-$AL$7),$AL$7+SQRT(AV363*($AN$7-$AL$7)*($AM$7-$AL$7)),$AN$7-SQRT((1-AV363)*($AN$7-$AL$7)*($AN$7-$AM$7))),$AM$7)</f>
        <v>1.09056811034972</v>
      </c>
      <c r="AN363" s="0" t="n">
        <f aca="false">IFERROR(IF(AW363&lt;($AM$8-$AL$8)/($AN$8-$AL$8),$AL$8+SQRT(AW363*($AN$8-$AL$8)*($AM$8-$AL$8)),$AN$8-SQRT((1-AW363)*($AN$8-$AL$8)*($AN$8-$AM$8))),$AM$8)</f>
        <v>0.917722631164681</v>
      </c>
      <c r="AO363" s="0" t="n">
        <f aca="false">IFERROR(IF(AX363&lt;($AM$9-$AL$9)/($AN$9-$AL$9),$AL$9+SQRT(AX363*($AN$9-$AL$9)*($AM$9-$AL$9)),$AN$9-SQRT((1-AX363)*($AN$9-$AL$9)*($AN$9-$AM$9))),$AM$9)</f>
        <v>1.15244647309111</v>
      </c>
      <c r="AP363" s="0" t="n">
        <f aca="false">IFERROR(IF(AY363&lt;($AM$10-$AL$10)/($AN$10-$AL$10),$AL$10+SQRT(AY363*($AN$10-$AL$10)*($AM$10-$AL$10)),$AN$10-SQRT((1-AY363)*($AN$10-$AL$10)*($AN$10-$AM$10))),$AM$10)</f>
        <v>0.889748416819867</v>
      </c>
      <c r="AQ363" s="0" t="n">
        <f aca="false">IFERROR(IF(AZ363&lt;($AM$11-$AL$11)/($AN$11-$AL$11),$AL$11+SQRT(AZ363*($AN$11-$AL$11)*($AM$11-$AL$11)),$AN$11-SQRT((1-AZ363)*($AN$11-$AL$11)*($AN$11-$AM$11))),$AM$11)</f>
        <v>0.627700956356623</v>
      </c>
      <c r="AR363" s="0" t="n">
        <f aca="false">SUMPRODUCT((B24:B31&lt;=$B$6)*(C24:C31*AM363+D24:D31*AO363*$B$8*AQ363)/(1+AL363/100)^B24:B31)+C32*AM363*AP363/(1+AL363/100)^$B$6</f>
        <v>13780279.1922794</v>
      </c>
      <c r="AS363" s="0" t="n">
        <f aca="false">SUMPRODUCT((K24:K26&lt;=$B$6)*(L24:L26*AN363+M24:M26*AO363*$B$8*AQ363)/(1+AL363/100)^K24:K26)+L27*AN363*AP363/(1+AL363/100)^$B$6</f>
        <v>13770175.34513</v>
      </c>
      <c r="AT363" s="0" t="n">
        <f aca="false">AS363-AR363</f>
        <v>-10103.8471494205</v>
      </c>
      <c r="AU363" s="0" t="n">
        <f aca="true">RAND()</f>
        <v>0.783336262806439</v>
      </c>
      <c r="AV363" s="0" t="n">
        <f aca="true">RAND()</f>
        <v>0.774057533889247</v>
      </c>
      <c r="AW363" s="0" t="n">
        <f aca="true">RAND()</f>
        <v>0.153984643203727</v>
      </c>
      <c r="AX363" s="0" t="n">
        <f aca="true">RAND()</f>
        <v>0.521102012682872</v>
      </c>
      <c r="AY363" s="0" t="n">
        <f aca="true">RAND()</f>
        <v>0.60761531365437</v>
      </c>
      <c r="AZ363" s="0" t="n">
        <f aca="true">RAND()</f>
        <v>0.438318027743042</v>
      </c>
    </row>
    <row r="364" customFormat="false" ht="15" hidden="false" customHeight="false" outlineLevel="0" collapsed="false">
      <c r="AK364" s="0" t="n">
        <v>351</v>
      </c>
      <c r="AL364" s="0" t="n">
        <f aca="false">IFERROR(IF(AU364&lt;($AM$6-$AL$6)/($AN$6-$AL$6),$AL$6+SQRT(AU364*($AN$6-$AL$6)*($AM$6-$AL$6)),$AN$6-SQRT((1-AU364)*($AN$6-$AL$6)*($AN$6-$AM$6))),$AM$6)</f>
        <v>5.61242111282611</v>
      </c>
      <c r="AM364" s="0" t="n">
        <f aca="false">IFERROR(IF(AV364&lt;($AM$7-$AL$7)/($AN$7-$AL$7),$AL$7+SQRT(AV364*($AN$7-$AL$7)*($AM$7-$AL$7)),$AN$7-SQRT((1-AV364)*($AN$7-$AL$7)*($AN$7-$AM$7))),$AM$7)</f>
        <v>0.846512136154463</v>
      </c>
      <c r="AN364" s="0" t="n">
        <f aca="false">IFERROR(IF(AW364&lt;($AM$8-$AL$8)/($AN$8-$AL$8),$AL$8+SQRT(AW364*($AN$8-$AL$8)*($AM$8-$AL$8)),$AN$8-SQRT((1-AW364)*($AN$8-$AL$8)*($AN$8-$AM$8))),$AM$8)</f>
        <v>1.16574417424676</v>
      </c>
      <c r="AO364" s="0" t="n">
        <f aca="false">IFERROR(IF(AX364&lt;($AM$9-$AL$9)/($AN$9-$AL$9),$AL$9+SQRT(AX364*($AN$9-$AL$9)*($AM$9-$AL$9)),$AN$9-SQRT((1-AX364)*($AN$9-$AL$9)*($AN$9-$AM$9))),$AM$9)</f>
        <v>0.766433314689098</v>
      </c>
      <c r="AP364" s="0" t="n">
        <f aca="false">IFERROR(IF(AY364&lt;($AM$10-$AL$10)/($AN$10-$AL$10),$AL$10+SQRT(AY364*($AN$10-$AL$10)*($AM$10-$AL$10)),$AN$10-SQRT((1-AY364)*($AN$10-$AL$10)*($AN$10-$AM$10))),$AM$10)</f>
        <v>0.950242499640072</v>
      </c>
      <c r="AQ364" s="0" t="n">
        <f aca="false">IFERROR(IF(AZ364&lt;($AM$11-$AL$11)/($AN$11-$AL$11),$AL$11+SQRT(AZ364*($AN$11-$AL$11)*($AM$11-$AL$11)),$AN$11-SQRT((1-AZ364)*($AN$11-$AL$11)*($AN$11-$AM$11))),$AM$11)</f>
        <v>0.648135202534948</v>
      </c>
      <c r="AR364" s="0" t="n">
        <f aca="false">SUMPRODUCT((B24:B31&lt;=$B$6)*(C24:C31*AM364+D24:D31*AO364*$B$8*AQ364)/(1+AL364/100)^B24:B31)+C32*AM364*AP364/(1+AL364/100)^$B$6</f>
        <v>10402477.5897659</v>
      </c>
      <c r="AS364" s="0" t="n">
        <f aca="false">SUMPRODUCT((K24:K26&lt;=$B$6)*(L24:L26*AN364+M24:M26*AO364*$B$8*AQ364)/(1+AL364/100)^K24:K26)+L27*AN364*AP364/(1+AL364/100)^$B$6</f>
        <v>17532515.8626022</v>
      </c>
      <c r="AT364" s="0" t="n">
        <f aca="false">AS364-AR364</f>
        <v>7130038.27283628</v>
      </c>
      <c r="AU364" s="0" t="n">
        <f aca="true">RAND()</f>
        <v>0.903731241593463</v>
      </c>
      <c r="AV364" s="0" t="n">
        <f aca="true">RAND()</f>
        <v>0.0240375423294593</v>
      </c>
      <c r="AW364" s="0" t="n">
        <f aca="true">RAND()</f>
        <v>0.936897385125685</v>
      </c>
      <c r="AX364" s="0" t="n">
        <f aca="true">RAND()</f>
        <v>0.0946489482349598</v>
      </c>
      <c r="AY364" s="0" t="n">
        <f aca="true">RAND()</f>
        <v>0.81087323392856</v>
      </c>
      <c r="AZ364" s="0" t="n">
        <f aca="true">RAND()</f>
        <v>0.494686200996119</v>
      </c>
    </row>
    <row r="365" customFormat="false" ht="15" hidden="false" customHeight="false" outlineLevel="0" collapsed="false">
      <c r="AK365" s="0" t="n">
        <v>352</v>
      </c>
      <c r="AL365" s="0" t="n">
        <f aca="false">IFERROR(IF(AU365&lt;($AM$6-$AL$6)/($AN$6-$AL$6),$AL$6+SQRT(AU365*($AN$6-$AL$6)*($AM$6-$AL$6)),$AN$6-SQRT((1-AU365)*($AN$6-$AL$6)*($AN$6-$AM$6))),$AM$6)</f>
        <v>4.34845594272431</v>
      </c>
      <c r="AM365" s="0" t="n">
        <f aca="false">IFERROR(IF(AV365&lt;($AM$7-$AL$7)/($AN$7-$AL$7),$AL$7+SQRT(AV365*($AN$7-$AL$7)*($AM$7-$AL$7)),$AN$7-SQRT((1-AV365)*($AN$7-$AL$7)*($AN$7-$AM$7))),$AM$7)</f>
        <v>1.01692315871276</v>
      </c>
      <c r="AN365" s="0" t="n">
        <f aca="false">IFERROR(IF(AW365&lt;($AM$8-$AL$8)/($AN$8-$AL$8),$AL$8+SQRT(AW365*($AN$8-$AL$8)*($AM$8-$AL$8)),$AN$8-SQRT((1-AW365)*($AN$8-$AL$8)*($AN$8-$AM$8))),$AM$8)</f>
        <v>1.01226496846425</v>
      </c>
      <c r="AO365" s="0" t="n">
        <f aca="false">IFERROR(IF(AX365&lt;($AM$9-$AL$9)/($AN$9-$AL$9),$AL$9+SQRT(AX365*($AN$9-$AL$9)*($AM$9-$AL$9)),$AN$9-SQRT((1-AX365)*($AN$9-$AL$9)*($AN$9-$AM$9))),$AM$9)</f>
        <v>1.42771859801983</v>
      </c>
      <c r="AP365" s="0" t="n">
        <f aca="false">IFERROR(IF(AY365&lt;($AM$10-$AL$10)/($AN$10-$AL$10),$AL$10+SQRT(AY365*($AN$10-$AL$10)*($AM$10-$AL$10)),$AN$10-SQRT((1-AY365)*($AN$10-$AL$10)*($AN$10-$AM$10))),$AM$10)</f>
        <v>0.966729991043516</v>
      </c>
      <c r="AQ365" s="0" t="n">
        <f aca="false">IFERROR(IF(AZ365&lt;($AM$11-$AL$11)/($AN$11-$AL$11),$AL$11+SQRT(AZ365*($AN$11-$AL$11)*($AM$11-$AL$11)),$AN$11-SQRT((1-AZ365)*($AN$11-$AL$11)*($AN$11-$AM$11))),$AM$11)</f>
        <v>0.455848677155837</v>
      </c>
      <c r="AR365" s="0" t="n">
        <f aca="false">SUMPRODUCT((B24:B31&lt;=$B$6)*(C24:C31*AM365+D24:D31*AO365*$B$8*AQ365)/(1+AL365/100)^B24:B31)+C32*AM365*AP365/(1+AL365/100)^$B$6</f>
        <v>13147156.5213053</v>
      </c>
      <c r="AS365" s="0" t="n">
        <f aca="false">SUMPRODUCT((K24:K26&lt;=$B$6)*(L24:L26*AN365+M24:M26*AO365*$B$8*AQ365)/(1+AL365/100)^K24:K26)+L27*AN365*AP365/(1+AL365/100)^$B$6</f>
        <v>15001830.5309972</v>
      </c>
      <c r="AT365" s="0" t="n">
        <f aca="false">AS365-AR365</f>
        <v>1854674.00969192</v>
      </c>
      <c r="AU365" s="0" t="n">
        <f aca="true">RAND()</f>
        <v>0.648465705616298</v>
      </c>
      <c r="AV365" s="0" t="n">
        <f aca="true">RAND()</f>
        <v>0.517112764938315</v>
      </c>
      <c r="AW365" s="0" t="n">
        <f aca="true">RAND()</f>
        <v>0.497618264717311</v>
      </c>
      <c r="AX365" s="0" t="n">
        <f aca="true">RAND()</f>
        <v>0.781662664631738</v>
      </c>
      <c r="AY365" s="0" t="n">
        <f aca="true">RAND()</f>
        <v>0.87134753815792</v>
      </c>
      <c r="AZ365" s="0" t="n">
        <f aca="true">RAND()</f>
        <v>0.0991380006988742</v>
      </c>
    </row>
    <row r="366" customFormat="false" ht="15" hidden="false" customHeight="false" outlineLevel="0" collapsed="false">
      <c r="AK366" s="0" t="n">
        <v>353</v>
      </c>
      <c r="AL366" s="0" t="n">
        <f aca="false">IFERROR(IF(AU366&lt;($AM$6-$AL$6)/($AN$6-$AL$6),$AL$6+SQRT(AU366*($AN$6-$AL$6)*($AM$6-$AL$6)),$AN$6-SQRT((1-AU366)*($AN$6-$AL$6)*($AN$6-$AM$6))),$AM$6)</f>
        <v>3.73697044632926</v>
      </c>
      <c r="AM366" s="0" t="n">
        <f aca="false">IFERROR(IF(AV366&lt;($AM$7-$AL$7)/($AN$7-$AL$7),$AL$7+SQRT(AV366*($AN$7-$AL$7)*($AM$7-$AL$7)),$AN$7-SQRT((1-AV366)*($AN$7-$AL$7)*($AN$7-$AM$7))),$AM$7)</f>
        <v>0.926257353399297</v>
      </c>
      <c r="AN366" s="0" t="n">
        <f aca="false">IFERROR(IF(AW366&lt;($AM$8-$AL$8)/($AN$8-$AL$8),$AL$8+SQRT(AW366*($AN$8-$AL$8)*($AM$8-$AL$8)),$AN$8-SQRT((1-AW366)*($AN$8-$AL$8)*($AN$8-$AM$8))),$AM$8)</f>
        <v>0.921248047848664</v>
      </c>
      <c r="AO366" s="0" t="n">
        <f aca="false">IFERROR(IF(AX366&lt;($AM$9-$AL$9)/($AN$9-$AL$9),$AL$9+SQRT(AX366*($AN$9-$AL$9)*($AM$9-$AL$9)),$AN$9-SQRT((1-AX366)*($AN$9-$AL$9)*($AN$9-$AM$9))),$AM$9)</f>
        <v>1.41259835675919</v>
      </c>
      <c r="AP366" s="0" t="n">
        <f aca="false">IFERROR(IF(AY366&lt;($AM$10-$AL$10)/($AN$10-$AL$10),$AL$10+SQRT(AY366*($AN$10-$AL$10)*($AM$10-$AL$10)),$AN$10-SQRT((1-AY366)*($AN$10-$AL$10)*($AN$10-$AM$10))),$AM$10)</f>
        <v>0.695544113704168</v>
      </c>
      <c r="AQ366" s="0" t="n">
        <f aca="false">IFERROR(IF(AZ366&lt;($AM$11-$AL$11)/($AN$11-$AL$11),$AL$11+SQRT(AZ366*($AN$11-$AL$11)*($AM$11-$AL$11)),$AN$11-SQRT((1-AZ366)*($AN$11-$AL$11)*($AN$11-$AM$11))),$AM$11)</f>
        <v>0.556536637712132</v>
      </c>
      <c r="AR366" s="0" t="n">
        <f aca="false">SUMPRODUCT((B24:B31&lt;=$B$6)*(C24:C31*AM366+D24:D31*AO366*$B$8*AQ366)/(1+AL366/100)^B24:B31)+C32*AM366*AP366/(1+AL366/100)^$B$6</f>
        <v>12380386.9415482</v>
      </c>
      <c r="AS366" s="0" t="n">
        <f aca="false">SUMPRODUCT((K24:K26&lt;=$B$6)*(L24:L26*AN366+M24:M26*AO366*$B$8*AQ366)/(1+AL366/100)^K24:K26)+L27*AN366*AP366/(1+AL366/100)^$B$6</f>
        <v>13855427.8333938</v>
      </c>
      <c r="AT366" s="0" t="n">
        <f aca="false">AS366-AR366</f>
        <v>1475040.8918456</v>
      </c>
      <c r="AU366" s="0" t="n">
        <f aca="true">RAND()</f>
        <v>0.467631906593565</v>
      </c>
      <c r="AV366" s="0" t="n">
        <f aca="true">RAND()</f>
        <v>0.177121325415499</v>
      </c>
      <c r="AW366" s="0" t="n">
        <f aca="true">RAND()</f>
        <v>0.163345434523465</v>
      </c>
      <c r="AX366" s="0" t="n">
        <f aca="true">RAND()</f>
        <v>0.769972873011994</v>
      </c>
      <c r="AY366" s="0" t="n">
        <f aca="true">RAND()</f>
        <v>0.152950001617394</v>
      </c>
      <c r="AZ366" s="0" t="n">
        <f aca="true">RAND()</f>
        <v>0.268616516280185</v>
      </c>
    </row>
    <row r="367" customFormat="false" ht="15" hidden="false" customHeight="false" outlineLevel="0" collapsed="false">
      <c r="AK367" s="0" t="n">
        <v>354</v>
      </c>
      <c r="AL367" s="0" t="n">
        <f aca="false">IFERROR(IF(AU367&lt;($AM$6-$AL$6)/($AN$6-$AL$6),$AL$6+SQRT(AU367*($AN$6-$AL$6)*($AM$6-$AL$6)),$AN$6-SQRT((1-AU367)*($AN$6-$AL$6)*($AN$6-$AM$6))),$AM$6)</f>
        <v>5.72666011824931</v>
      </c>
      <c r="AM367" s="0" t="n">
        <f aca="false">IFERROR(IF(AV367&lt;($AM$7-$AL$7)/($AN$7-$AL$7),$AL$7+SQRT(AV367*($AN$7-$AL$7)*($AM$7-$AL$7)),$AN$7-SQRT((1-AV367)*($AN$7-$AL$7)*($AN$7-$AM$7))),$AM$7)</f>
        <v>0.95249681369237</v>
      </c>
      <c r="AN367" s="0" t="n">
        <f aca="false">IFERROR(IF(AW367&lt;($AM$8-$AL$8)/($AN$8-$AL$8),$AL$8+SQRT(AW367*($AN$8-$AL$8)*($AM$8-$AL$8)),$AN$8-SQRT((1-AW367)*($AN$8-$AL$8)*($AN$8-$AM$8))),$AM$8)</f>
        <v>0.998748160777291</v>
      </c>
      <c r="AO367" s="0" t="n">
        <f aca="false">IFERROR(IF(AX367&lt;($AM$9-$AL$9)/($AN$9-$AL$9),$AL$9+SQRT(AX367*($AN$9-$AL$9)*($AM$9-$AL$9)),$AN$9-SQRT((1-AX367)*($AN$9-$AL$9)*($AN$9-$AM$9))),$AM$9)</f>
        <v>1.95428809516688</v>
      </c>
      <c r="AP367" s="0" t="n">
        <f aca="false">IFERROR(IF(AY367&lt;($AM$10-$AL$10)/($AN$10-$AL$10),$AL$10+SQRT(AY367*($AN$10-$AL$10)*($AM$10-$AL$10)),$AN$10-SQRT((1-AY367)*($AN$10-$AL$10)*($AN$10-$AM$10))),$AM$10)</f>
        <v>0.701351795073358</v>
      </c>
      <c r="AQ367" s="0" t="n">
        <f aca="false">IFERROR(IF(AZ367&lt;($AM$11-$AL$11)/($AN$11-$AL$11),$AL$11+SQRT(AZ367*($AN$11-$AL$11)*($AM$11-$AL$11)),$AN$11-SQRT((1-AZ367)*($AN$11-$AL$11)*($AN$11-$AM$11))),$AM$11)</f>
        <v>0.562874473845193</v>
      </c>
      <c r="AR367" s="0" t="n">
        <f aca="false">SUMPRODUCT((B24:B31&lt;=$B$6)*(C24:C31*AM367+D24:D31*AO367*$B$8*AQ367)/(1+AL367/100)^B24:B31)+C32*AM367*AP367/(1+AL367/100)^$B$6</f>
        <v>11749933.2781396</v>
      </c>
      <c r="AS367" s="0" t="n">
        <f aca="false">SUMPRODUCT((K24:K26&lt;=$B$6)*(L24:L26*AN367+M24:M26*AO367*$B$8*AQ367)/(1+AL367/100)^K24:K26)+L27*AN367*AP367/(1+AL367/100)^$B$6</f>
        <v>15240977.2533469</v>
      </c>
      <c r="AT367" s="0" t="n">
        <f aca="false">AS367-AR367</f>
        <v>3491043.97520724</v>
      </c>
      <c r="AU367" s="0" t="n">
        <f aca="true">RAND()</f>
        <v>0.918930277277157</v>
      </c>
      <c r="AV367" s="0" t="n">
        <f aca="true">RAND()</f>
        <v>0.258391979848061</v>
      </c>
      <c r="AW367" s="0" t="n">
        <f aca="true">RAND()</f>
        <v>0.438898126803955</v>
      </c>
      <c r="AX367" s="0" t="n">
        <f aca="true">RAND()</f>
        <v>0.998606947837685</v>
      </c>
      <c r="AY367" s="0" t="n">
        <f aca="true">RAND()</f>
        <v>0.162170181517054</v>
      </c>
      <c r="AZ367" s="0" t="n">
        <f aca="true">RAND()</f>
        <v>0.282053016324028</v>
      </c>
    </row>
    <row r="368" customFormat="false" ht="15" hidden="false" customHeight="false" outlineLevel="0" collapsed="false">
      <c r="AK368" s="0" t="n">
        <v>355</v>
      </c>
      <c r="AL368" s="0" t="n">
        <f aca="false">IFERROR(IF(AU368&lt;($AM$6-$AL$6)/($AN$6-$AL$6),$AL$6+SQRT(AU368*($AN$6-$AL$6)*($AM$6-$AL$6)),$AN$6-SQRT((1-AU368)*($AN$6-$AL$6)*($AN$6-$AM$6))),$AM$6)</f>
        <v>2.54871715221572</v>
      </c>
      <c r="AM368" s="0" t="n">
        <f aca="false">IFERROR(IF(AV368&lt;($AM$7-$AL$7)/($AN$7-$AL$7),$AL$7+SQRT(AV368*($AN$7-$AL$7)*($AM$7-$AL$7)),$AN$7-SQRT((1-AV368)*($AN$7-$AL$7)*($AN$7-$AM$7))),$AM$7)</f>
        <v>0.843579839757392</v>
      </c>
      <c r="AN368" s="0" t="n">
        <f aca="false">IFERROR(IF(AW368&lt;($AM$8-$AL$8)/($AN$8-$AL$8),$AL$8+SQRT(AW368*($AN$8-$AL$8)*($AM$8-$AL$8)),$AN$8-SQRT((1-AW368)*($AN$8-$AL$8)*($AN$8-$AM$8))),$AM$8)</f>
        <v>0.898063907433618</v>
      </c>
      <c r="AO368" s="0" t="n">
        <f aca="false">IFERROR(IF(AX368&lt;($AM$9-$AL$9)/($AN$9-$AL$9),$AL$9+SQRT(AX368*($AN$9-$AL$9)*($AM$9-$AL$9)),$AN$9-SQRT((1-AX368)*($AN$9-$AL$9)*($AN$9-$AM$9))),$AM$9)</f>
        <v>1.03643668397154</v>
      </c>
      <c r="AP368" s="0" t="n">
        <f aca="false">IFERROR(IF(AY368&lt;($AM$10-$AL$10)/($AN$10-$AL$10),$AL$10+SQRT(AY368*($AN$10-$AL$10)*($AM$10-$AL$10)),$AN$10-SQRT((1-AY368)*($AN$10-$AL$10)*($AN$10-$AM$10))),$AM$10)</f>
        <v>0.67956081352901</v>
      </c>
      <c r="AQ368" s="0" t="n">
        <f aca="false">IFERROR(IF(AZ368&lt;($AM$11-$AL$11)/($AN$11-$AL$11),$AL$11+SQRT(AZ368*($AN$11-$AL$11)*($AM$11-$AL$11)),$AN$11-SQRT((1-AZ368)*($AN$11-$AL$11)*($AN$11-$AM$11))),$AM$11)</f>
        <v>0.627936818204374</v>
      </c>
      <c r="AR368" s="0" t="n">
        <f aca="false">SUMPRODUCT((B24:B31&lt;=$B$6)*(C24:C31*AM368+D24:D31*AO368*$B$8*AQ368)/(1+AL368/100)^B24:B31)+C32*AM368*AP368/(1+AL368/100)^$B$6</f>
        <v>11987159.9219289</v>
      </c>
      <c r="AS368" s="0" t="n">
        <f aca="false">SUMPRODUCT((K24:K26&lt;=$B$6)*(L24:L26*AN368+M24:M26*AO368*$B$8*AQ368)/(1+AL368/100)^K24:K26)+L27*AN368*AP368/(1+AL368/100)^$B$6</f>
        <v>13327433.4122651</v>
      </c>
      <c r="AT368" s="0" t="n">
        <f aca="false">AS368-AR368</f>
        <v>1340273.4903362</v>
      </c>
      <c r="AU368" s="0" t="n">
        <f aca="true">RAND()</f>
        <v>0.0602181026271451</v>
      </c>
      <c r="AV368" s="0" t="n">
        <f aca="true">RAND()</f>
        <v>0.0211022492586664</v>
      </c>
      <c r="AW368" s="0" t="n">
        <f aca="true">RAND()</f>
        <v>0.106850332679436</v>
      </c>
      <c r="AX368" s="0" t="n">
        <f aca="true">RAND()</f>
        <v>0.381030490669487</v>
      </c>
      <c r="AY368" s="0" t="n">
        <f aca="true">RAND()</f>
        <v>0.1289683430208</v>
      </c>
      <c r="AZ368" s="0" t="n">
        <f aca="true">RAND()</f>
        <v>0.438949211159219</v>
      </c>
    </row>
    <row r="369" customFormat="false" ht="15" hidden="false" customHeight="false" outlineLevel="0" collapsed="false">
      <c r="AK369" s="0" t="n">
        <v>356</v>
      </c>
      <c r="AL369" s="0" t="n">
        <f aca="false">IFERROR(IF(AU369&lt;($AM$6-$AL$6)/($AN$6-$AL$6),$AL$6+SQRT(AU369*($AN$6-$AL$6)*($AM$6-$AL$6)),$AN$6-SQRT((1-AU369)*($AN$6-$AL$6)*($AN$6-$AM$6))),$AM$6)</f>
        <v>3.08494814974714</v>
      </c>
      <c r="AM369" s="0" t="n">
        <f aca="false">IFERROR(IF(AV369&lt;($AM$7-$AL$7)/($AN$7-$AL$7),$AL$7+SQRT(AV369*($AN$7-$AL$7)*($AM$7-$AL$7)),$AN$7-SQRT((1-AV369)*($AN$7-$AL$7)*($AN$7-$AM$7))),$AM$7)</f>
        <v>0.874965078966824</v>
      </c>
      <c r="AN369" s="0" t="n">
        <f aca="false">IFERROR(IF(AW369&lt;($AM$8-$AL$8)/($AN$8-$AL$8),$AL$8+SQRT(AW369*($AN$8-$AL$8)*($AM$8-$AL$8)),$AN$8-SQRT((1-AW369)*($AN$8-$AL$8)*($AN$8-$AM$8))),$AM$8)</f>
        <v>0.996051792995457</v>
      </c>
      <c r="AO369" s="0" t="n">
        <f aca="false">IFERROR(IF(AX369&lt;($AM$9-$AL$9)/($AN$9-$AL$9),$AL$9+SQRT(AX369*($AN$9-$AL$9)*($AM$9-$AL$9)),$AN$9-SQRT((1-AX369)*($AN$9-$AL$9)*($AN$9-$AM$9))),$AM$9)</f>
        <v>0.889357262268629</v>
      </c>
      <c r="AP369" s="0" t="n">
        <f aca="false">IFERROR(IF(AY369&lt;($AM$10-$AL$10)/($AN$10-$AL$10),$AL$10+SQRT(AY369*($AN$10-$AL$10)*($AM$10-$AL$10)),$AN$10-SQRT((1-AY369)*($AN$10-$AL$10)*($AN$10-$AM$10))),$AM$10)</f>
        <v>0.939645572516117</v>
      </c>
      <c r="AQ369" s="0" t="n">
        <f aca="false">IFERROR(IF(AZ369&lt;($AM$11-$AL$11)/($AN$11-$AL$11),$AL$11+SQRT(AZ369*($AN$11-$AL$11)*($AM$11-$AL$11)),$AN$11-SQRT((1-AZ369)*($AN$11-$AL$11)*($AN$11-$AM$11))),$AM$11)</f>
        <v>0.484275668162495</v>
      </c>
      <c r="AR369" s="0" t="n">
        <f aca="false">SUMPRODUCT((B24:B31&lt;=$B$6)*(C24:C31*AM369+D24:D31*AO369*$B$8*AQ369)/(1+AL369/100)^B24:B31)+C32*AM369*AP369/(1+AL369/100)^$B$6</f>
        <v>11988013.4273641</v>
      </c>
      <c r="AS369" s="0" t="n">
        <f aca="false">SUMPRODUCT((K24:K26&lt;=$B$6)*(L24:L26*AN369+M24:M26*AO369*$B$8*AQ369)/(1+AL369/100)^K24:K26)+L27*AN369*AP369/(1+AL369/100)^$B$6</f>
        <v>14467022.2020592</v>
      </c>
      <c r="AT369" s="0" t="n">
        <f aca="false">AS369-AR369</f>
        <v>2479008.77469509</v>
      </c>
      <c r="AU369" s="0" t="n">
        <f aca="true">RAND()</f>
        <v>0.233618450491581</v>
      </c>
      <c r="AV369" s="0" t="n">
        <f aca="true">RAND()</f>
        <v>0.062441811827801</v>
      </c>
      <c r="AW369" s="0" t="n">
        <f aca="true">RAND()</f>
        <v>0.42707006151926</v>
      </c>
      <c r="AX369" s="0" t="n">
        <f aca="true">RAND()</f>
        <v>0.202132103575096</v>
      </c>
      <c r="AY369" s="0" t="n">
        <f aca="true">RAND()</f>
        <v>0.773152917732099</v>
      </c>
      <c r="AZ369" s="0" t="n">
        <f aca="true">RAND()</f>
        <v>0.138602130109118</v>
      </c>
    </row>
    <row r="370" customFormat="false" ht="15" hidden="false" customHeight="false" outlineLevel="0" collapsed="false">
      <c r="AK370" s="0" t="n">
        <v>357</v>
      </c>
      <c r="AL370" s="0" t="n">
        <f aca="false">IFERROR(IF(AU370&lt;($AM$6-$AL$6)/($AN$6-$AL$6),$AL$6+SQRT(AU370*($AN$6-$AL$6)*($AM$6-$AL$6)),$AN$6-SQRT((1-AU370)*($AN$6-$AL$6)*($AN$6-$AM$6))),$AM$6)</f>
        <v>3.3945541606852</v>
      </c>
      <c r="AM370" s="0" t="n">
        <f aca="false">IFERROR(IF(AV370&lt;($AM$7-$AL$7)/($AN$7-$AL$7),$AL$7+SQRT(AV370*($AN$7-$AL$7)*($AM$7-$AL$7)),$AN$7-SQRT((1-AV370)*($AN$7-$AL$7)*($AN$7-$AM$7))),$AM$7)</f>
        <v>1.07645964026399</v>
      </c>
      <c r="AN370" s="0" t="n">
        <f aca="false">IFERROR(IF(AW370&lt;($AM$8-$AL$8)/($AN$8-$AL$8),$AL$8+SQRT(AW370*($AN$8-$AL$8)*($AM$8-$AL$8)),$AN$8-SQRT((1-AW370)*($AN$8-$AL$8)*($AN$8-$AM$8))),$AM$8)</f>
        <v>1.01168522505702</v>
      </c>
      <c r="AO370" s="0" t="n">
        <f aca="false">IFERROR(IF(AX370&lt;($AM$9-$AL$9)/($AN$9-$AL$9),$AL$9+SQRT(AX370*($AN$9-$AL$9)*($AM$9-$AL$9)),$AN$9-SQRT((1-AX370)*($AN$9-$AL$9)*($AN$9-$AM$9))),$AM$9)</f>
        <v>1.27158444441239</v>
      </c>
      <c r="AP370" s="0" t="n">
        <f aca="false">IFERROR(IF(AY370&lt;($AM$10-$AL$10)/($AN$10-$AL$10),$AL$10+SQRT(AY370*($AN$10-$AL$10)*($AM$10-$AL$10)),$AN$10-SQRT((1-AY370)*($AN$10-$AL$10)*($AN$10-$AM$10))),$AM$10)</f>
        <v>0.733457847593756</v>
      </c>
      <c r="AQ370" s="0" t="n">
        <f aca="false">IFERROR(IF(AZ370&lt;($AM$11-$AL$11)/($AN$11-$AL$11),$AL$11+SQRT(AZ370*($AN$11-$AL$11)*($AM$11-$AL$11)),$AN$11-SQRT((1-AZ370)*($AN$11-$AL$11)*($AN$11-$AM$11))),$AM$11)</f>
        <v>0.335278186644535</v>
      </c>
      <c r="AR370" s="0" t="n">
        <f aca="false">SUMPRODUCT((B24:B31&lt;=$B$6)*(C24:C31*AM370+D24:D31*AO370*$B$8*AQ370)/(1+AL370/100)^B24:B31)+C32*AM370*AP370/(1+AL370/100)^$B$6</f>
        <v>14533789.8121206</v>
      </c>
      <c r="AS370" s="0" t="n">
        <f aca="false">SUMPRODUCT((K24:K26&lt;=$B$6)*(L24:L26*AN370+M24:M26*AO370*$B$8*AQ370)/(1+AL370/100)^K24:K26)+L27*AN370*AP370/(1+AL370/100)^$B$6</f>
        <v>15079720.8440695</v>
      </c>
      <c r="AT370" s="0" t="n">
        <f aca="false">AS370-AR370</f>
        <v>545931.03194895</v>
      </c>
      <c r="AU370" s="0" t="n">
        <f aca="true">RAND()</f>
        <v>0.350038014988379</v>
      </c>
      <c r="AV370" s="0" t="n">
        <f aca="true">RAND()</f>
        <v>0.732299942601737</v>
      </c>
      <c r="AW370" s="0" t="n">
        <f aca="true">RAND()</f>
        <v>0.495165049278917</v>
      </c>
      <c r="AX370" s="0" t="n">
        <f aca="true">RAND()</f>
        <v>0.646273852251993</v>
      </c>
      <c r="AY370" s="0" t="n">
        <f aca="true">RAND()</f>
        <v>0.218010266412438</v>
      </c>
      <c r="AZ370" s="0" t="n">
        <f aca="true">RAND()</f>
        <v>0.00507979776704763</v>
      </c>
    </row>
    <row r="371" customFormat="false" ht="15" hidden="false" customHeight="false" outlineLevel="0" collapsed="false">
      <c r="AK371" s="0" t="n">
        <v>358</v>
      </c>
      <c r="AL371" s="0" t="n">
        <f aca="false">IFERROR(IF(AU371&lt;($AM$6-$AL$6)/($AN$6-$AL$6),$AL$6+SQRT(AU371*($AN$6-$AL$6)*($AM$6-$AL$6)),$AN$6-SQRT((1-AU371)*($AN$6-$AL$6)*($AN$6-$AM$6))),$AM$6)</f>
        <v>2.84893437424768</v>
      </c>
      <c r="AM371" s="0" t="n">
        <f aca="false">IFERROR(IF(AV371&lt;($AM$7-$AL$7)/($AN$7-$AL$7),$AL$7+SQRT(AV371*($AN$7-$AL$7)*($AM$7-$AL$7)),$AN$7-SQRT((1-AV371)*($AN$7-$AL$7)*($AN$7-$AM$7))),$AM$7)</f>
        <v>1.01784233405266</v>
      </c>
      <c r="AN371" s="0" t="n">
        <f aca="false">IFERROR(IF(AW371&lt;($AM$8-$AL$8)/($AN$8-$AL$8),$AL$8+SQRT(AW371*($AN$8-$AL$8)*($AM$8-$AL$8)),$AN$8-SQRT((1-AW371)*($AN$8-$AL$8)*($AN$8-$AM$8))),$AM$8)</f>
        <v>1.17617381985088</v>
      </c>
      <c r="AO371" s="0" t="n">
        <f aca="false">IFERROR(IF(AX371&lt;($AM$9-$AL$9)/($AN$9-$AL$9),$AL$9+SQRT(AX371*($AN$9-$AL$9)*($AM$9-$AL$9)),$AN$9-SQRT((1-AX371)*($AN$9-$AL$9)*($AN$9-$AM$9))),$AM$9)</f>
        <v>1.29036980433329</v>
      </c>
      <c r="AP371" s="0" t="n">
        <f aca="false">IFERROR(IF(AY371&lt;($AM$10-$AL$10)/($AN$10-$AL$10),$AL$10+SQRT(AY371*($AN$10-$AL$10)*($AM$10-$AL$10)),$AN$10-SQRT((1-AY371)*($AN$10-$AL$10)*($AN$10-$AM$10))),$AM$10)</f>
        <v>0.98538019931184</v>
      </c>
      <c r="AQ371" s="0" t="n">
        <f aca="false">IFERROR(IF(AZ371&lt;($AM$11-$AL$11)/($AN$11-$AL$11),$AL$11+SQRT(AZ371*($AN$11-$AL$11)*($AM$11-$AL$11)),$AN$11-SQRT((1-AZ371)*($AN$11-$AL$11)*($AN$11-$AM$11))),$AM$11)</f>
        <v>0.68022115406337</v>
      </c>
      <c r="AR371" s="0" t="n">
        <f aca="false">SUMPRODUCT((B24:B31&lt;=$B$6)*(C24:C31*AM371+D24:D31*AO371*$B$8*AQ371)/(1+AL371/100)^B24:B31)+C32*AM371*AP371/(1+AL371/100)^$B$6</f>
        <v>14188756.7709215</v>
      </c>
      <c r="AS371" s="0" t="n">
        <f aca="false">SUMPRODUCT((K24:K26&lt;=$B$6)*(L24:L26*AN371+M24:M26*AO371*$B$8*AQ371)/(1+AL371/100)^K24:K26)+L27*AN371*AP371/(1+AL371/100)^$B$6</f>
        <v>16931584.8403442</v>
      </c>
      <c r="AT371" s="0" t="n">
        <f aca="false">AS371-AR371</f>
        <v>2742828.06942278</v>
      </c>
      <c r="AU371" s="0" t="n">
        <f aca="true">RAND()</f>
        <v>0.144137914355858</v>
      </c>
      <c r="AV371" s="0" t="n">
        <f aca="true">RAND()</f>
        <v>0.520913939038951</v>
      </c>
      <c r="AW371" s="0" t="n">
        <f aca="true">RAND()</f>
        <v>0.951552845551912</v>
      </c>
      <c r="AX371" s="0" t="n">
        <f aca="true">RAND()</f>
        <v>0.664283323598686</v>
      </c>
      <c r="AY371" s="0" t="n">
        <f aca="true">RAND()</f>
        <v>0.942375751536006</v>
      </c>
      <c r="AZ371" s="0" t="n">
        <f aca="true">RAND()</f>
        <v>0.582618325271172</v>
      </c>
    </row>
    <row r="372" customFormat="false" ht="15" hidden="false" customHeight="false" outlineLevel="0" collapsed="false">
      <c r="AK372" s="0" t="n">
        <v>359</v>
      </c>
      <c r="AL372" s="0" t="n">
        <f aca="false">IFERROR(IF(AU372&lt;($AM$6-$AL$6)/($AN$6-$AL$6),$AL$6+SQRT(AU372*($AN$6-$AL$6)*($AM$6-$AL$6)),$AN$6-SQRT((1-AU372)*($AN$6-$AL$6)*($AN$6-$AM$6))),$AM$6)</f>
        <v>5.66452129021323</v>
      </c>
      <c r="AM372" s="0" t="n">
        <f aca="false">IFERROR(IF(AV372&lt;($AM$7-$AL$7)/($AN$7-$AL$7),$AL$7+SQRT(AV372*($AN$7-$AL$7)*($AM$7-$AL$7)),$AN$7-SQRT((1-AV372)*($AN$7-$AL$7)*($AN$7-$AM$7))),$AM$7)</f>
        <v>1.12757363898673</v>
      </c>
      <c r="AN372" s="0" t="n">
        <f aca="false">IFERROR(IF(AW372&lt;($AM$8-$AL$8)/($AN$8-$AL$8),$AL$8+SQRT(AW372*($AN$8-$AL$8)*($AM$8-$AL$8)),$AN$8-SQRT((1-AW372)*($AN$8-$AL$8)*($AN$8-$AM$8))),$AM$8)</f>
        <v>1.10147041379998</v>
      </c>
      <c r="AO372" s="0" t="n">
        <f aca="false">IFERROR(IF(AX372&lt;($AM$9-$AL$9)/($AN$9-$AL$9),$AL$9+SQRT(AX372*($AN$9-$AL$9)*($AM$9-$AL$9)),$AN$9-SQRT((1-AX372)*($AN$9-$AL$9)*($AN$9-$AM$9))),$AM$9)</f>
        <v>1.08336979886084</v>
      </c>
      <c r="AP372" s="0" t="n">
        <f aca="false">IFERROR(IF(AY372&lt;($AM$10-$AL$10)/($AN$10-$AL$10),$AL$10+SQRT(AY372*($AN$10-$AL$10)*($AM$10-$AL$10)),$AN$10-SQRT((1-AY372)*($AN$10-$AL$10)*($AN$10-$AM$10))),$AM$10)</f>
        <v>0.934313890507947</v>
      </c>
      <c r="AQ372" s="0" t="n">
        <f aca="false">IFERROR(IF(AZ372&lt;($AM$11-$AL$11)/($AN$11-$AL$11),$AL$11+SQRT(AZ372*($AN$11-$AL$11)*($AM$11-$AL$11)),$AN$11-SQRT((1-AZ372)*($AN$11-$AL$11)*($AN$11-$AM$11))),$AM$11)</f>
        <v>0.861008723214521</v>
      </c>
      <c r="AR372" s="0" t="n">
        <f aca="false">SUMPRODUCT((B24:B31&lt;=$B$6)*(C24:C31*AM372+D24:D31*AO372*$B$8*AQ372)/(1+AL372/100)^B24:B31)+C32*AM372*AP372/(1+AL372/100)^$B$6</f>
        <v>13869480.3012164</v>
      </c>
      <c r="AS372" s="0" t="n">
        <f aca="false">SUMPRODUCT((K24:K26&lt;=$B$6)*(L24:L26*AN372+M24:M26*AO372*$B$8*AQ372)/(1+AL372/100)^K24:K26)+L27*AN372*AP372/(1+AL372/100)^$B$6</f>
        <v>16603440.8304616</v>
      </c>
      <c r="AT372" s="0" t="n">
        <f aca="false">AS372-AR372</f>
        <v>2733960.52924515</v>
      </c>
      <c r="AU372" s="0" t="n">
        <f aca="true">RAND()</f>
        <v>0.910824830785313</v>
      </c>
      <c r="AV372" s="0" t="n">
        <f aca="true">RAND()</f>
        <v>0.8667714322582</v>
      </c>
      <c r="AW372" s="0" t="n">
        <f aca="true">RAND()</f>
        <v>0.803901884651119</v>
      </c>
      <c r="AX372" s="0" t="n">
        <f aca="true">RAND()</f>
        <v>0.439859382906385</v>
      </c>
      <c r="AY372" s="0" t="n">
        <f aca="true">RAND()</f>
        <v>0.754514221952597</v>
      </c>
      <c r="AZ372" s="0" t="n">
        <f aca="true">RAND()</f>
        <v>0.921148673377723</v>
      </c>
    </row>
    <row r="373" customFormat="false" ht="15" hidden="false" customHeight="false" outlineLevel="0" collapsed="false">
      <c r="AK373" s="0" t="n">
        <v>360</v>
      </c>
      <c r="AL373" s="0" t="n">
        <f aca="false">IFERROR(IF(AU373&lt;($AM$6-$AL$6)/($AN$6-$AL$6),$AL$6+SQRT(AU373*($AN$6-$AL$6)*($AM$6-$AL$6)),$AN$6-SQRT((1-AU373)*($AN$6-$AL$6)*($AN$6-$AM$6))),$AM$6)</f>
        <v>4.76655786036565</v>
      </c>
      <c r="AM373" s="0" t="n">
        <f aca="false">IFERROR(IF(AV373&lt;($AM$7-$AL$7)/($AN$7-$AL$7),$AL$7+SQRT(AV373*($AN$7-$AL$7)*($AM$7-$AL$7)),$AN$7-SQRT((1-AV373)*($AN$7-$AL$7)*($AN$7-$AM$7))),$AM$7)</f>
        <v>1.15932596362853</v>
      </c>
      <c r="AN373" s="0" t="n">
        <f aca="false">IFERROR(IF(AW373&lt;($AM$8-$AL$8)/($AN$8-$AL$8),$AL$8+SQRT(AW373*($AN$8-$AL$8)*($AM$8-$AL$8)),$AN$8-SQRT((1-AW373)*($AN$8-$AL$8)*($AN$8-$AM$8))),$AM$8)</f>
        <v>1.06705220405087</v>
      </c>
      <c r="AO373" s="0" t="n">
        <f aca="false">IFERROR(IF(AX373&lt;($AM$9-$AL$9)/($AN$9-$AL$9),$AL$9+SQRT(AX373*($AN$9-$AL$9)*($AM$9-$AL$9)),$AN$9-SQRT((1-AX373)*($AN$9-$AL$9)*($AN$9-$AM$9))),$AM$9)</f>
        <v>0.676522195821185</v>
      </c>
      <c r="AP373" s="0" t="n">
        <f aca="false">IFERROR(IF(AY373&lt;($AM$10-$AL$10)/($AN$10-$AL$10),$AL$10+SQRT(AY373*($AN$10-$AL$10)*($AM$10-$AL$10)),$AN$10-SQRT((1-AY373)*($AN$10-$AL$10)*($AN$10-$AM$10))),$AM$10)</f>
        <v>0.923510317477018</v>
      </c>
      <c r="AQ373" s="0" t="n">
        <f aca="false">IFERROR(IF(AZ373&lt;($AM$11-$AL$11)/($AN$11-$AL$11),$AL$11+SQRT(AZ373*($AN$11-$AL$11)*($AM$11-$AL$11)),$AN$11-SQRT((1-AZ373)*($AN$11-$AL$11)*($AN$11-$AM$11))),$AM$11)</f>
        <v>0.474612229193602</v>
      </c>
      <c r="AR373" s="0" t="n">
        <f aca="false">SUMPRODUCT((B24:B31&lt;=$B$6)*(C24:C31*AM373+D24:D31*AO373*$B$8*AQ373)/(1+AL373/100)^B24:B31)+C32*AM373*AP373/(1+AL373/100)^$B$6</f>
        <v>14665330.5500275</v>
      </c>
      <c r="AS373" s="0" t="n">
        <f aca="false">SUMPRODUCT((K24:K26&lt;=$B$6)*(L24:L26*AN373+M24:M26*AO373*$B$8*AQ373)/(1+AL373/100)^K24:K26)+L27*AN373*AP373/(1+AL373/100)^$B$6</f>
        <v>15928217.2803466</v>
      </c>
      <c r="AT373" s="0" t="n">
        <f aca="false">AS373-AR373</f>
        <v>1262886.73031904</v>
      </c>
      <c r="AU373" s="0" t="n">
        <f aca="true">RAND()</f>
        <v>0.750586810445277</v>
      </c>
      <c r="AV373" s="0" t="n">
        <f aca="true">RAND()</f>
        <v>0.92691750336093</v>
      </c>
      <c r="AW373" s="0" t="n">
        <f aca="true">RAND()</f>
        <v>0.702489812954283</v>
      </c>
      <c r="AX373" s="0" t="n">
        <f aca="true">RAND()</f>
        <v>0.0415467808233769</v>
      </c>
      <c r="AY373" s="0" t="n">
        <f aca="true">RAND()</f>
        <v>0.717443956037938</v>
      </c>
      <c r="AZ373" s="0" t="n">
        <f aca="true">RAND()</f>
        <v>0.124446655444731</v>
      </c>
    </row>
    <row r="374" customFormat="false" ht="15" hidden="false" customHeight="false" outlineLevel="0" collapsed="false">
      <c r="AK374" s="0" t="n">
        <v>361</v>
      </c>
      <c r="AL374" s="0" t="n">
        <f aca="false">IFERROR(IF(AU374&lt;($AM$6-$AL$6)/($AN$6-$AL$6),$AL$6+SQRT(AU374*($AN$6-$AL$6)*($AM$6-$AL$6)),$AN$6-SQRT((1-AU374)*($AN$6-$AL$6)*($AN$6-$AM$6))),$AM$6)</f>
        <v>4.34489918665481</v>
      </c>
      <c r="AM374" s="0" t="n">
        <f aca="false">IFERROR(IF(AV374&lt;($AM$7-$AL$7)/($AN$7-$AL$7),$AL$7+SQRT(AV374*($AN$7-$AL$7)*($AM$7-$AL$7)),$AN$7-SQRT((1-AV374)*($AN$7-$AL$7)*($AN$7-$AM$7))),$AM$7)</f>
        <v>1.0589183227838</v>
      </c>
      <c r="AN374" s="0" t="n">
        <f aca="false">IFERROR(IF(AW374&lt;($AM$8-$AL$8)/($AN$8-$AL$8),$AL$8+SQRT(AW374*($AN$8-$AL$8)*($AM$8-$AL$8)),$AN$8-SQRT((1-AW374)*($AN$8-$AL$8)*($AN$8-$AM$8))),$AM$8)</f>
        <v>1.04566407052983</v>
      </c>
      <c r="AO374" s="0" t="n">
        <f aca="false">IFERROR(IF(AX374&lt;($AM$9-$AL$9)/($AN$9-$AL$9),$AL$9+SQRT(AX374*($AN$9-$AL$9)*($AM$9-$AL$9)),$AN$9-SQRT((1-AX374)*($AN$9-$AL$9)*($AN$9-$AM$9))),$AM$9)</f>
        <v>0.926647464068602</v>
      </c>
      <c r="AP374" s="0" t="n">
        <f aca="false">IFERROR(IF(AY374&lt;($AM$10-$AL$10)/($AN$10-$AL$10),$AL$10+SQRT(AY374*($AN$10-$AL$10)*($AM$10-$AL$10)),$AN$10-SQRT((1-AY374)*($AN$10-$AL$10)*($AN$10-$AM$10))),$AM$10)</f>
        <v>0.662656535117548</v>
      </c>
      <c r="AQ374" s="0" t="n">
        <f aca="false">IFERROR(IF(AZ374&lt;($AM$11-$AL$11)/($AN$11-$AL$11),$AL$11+SQRT(AZ374*($AN$11-$AL$11)*($AM$11-$AL$11)),$AN$11-SQRT((1-AZ374)*($AN$11-$AL$11)*($AN$11-$AM$11))),$AM$11)</f>
        <v>0.754397638596141</v>
      </c>
      <c r="AR374" s="0" t="n">
        <f aca="false">SUMPRODUCT((B24:B31&lt;=$B$6)*(C24:C31*AM374+D24:D31*AO374*$B$8*AQ374)/(1+AL374/100)^B24:B31)+C32*AM374*AP374/(1+AL374/100)^$B$6</f>
        <v>13732504.2024308</v>
      </c>
      <c r="AS374" s="0" t="n">
        <f aca="false">SUMPRODUCT((K24:K26&lt;=$B$6)*(L24:L26*AN374+M24:M26*AO374*$B$8*AQ374)/(1+AL374/100)^K24:K26)+L27*AN374*AP374/(1+AL374/100)^$B$6</f>
        <v>15840088.986613</v>
      </c>
      <c r="AT374" s="0" t="n">
        <f aca="false">AS374-AR374</f>
        <v>2107584.78418218</v>
      </c>
      <c r="AU374" s="0" t="n">
        <f aca="true">RAND()</f>
        <v>0.647521983548685</v>
      </c>
      <c r="AV374" s="0" t="n">
        <f aca="true">RAND()</f>
        <v>0.675447045619945</v>
      </c>
      <c r="AW374" s="0" t="n">
        <f aca="true">RAND()</f>
        <v>0.628860692689455</v>
      </c>
      <c r="AX374" s="0" t="n">
        <f aca="true">RAND()</f>
        <v>0.242704078128225</v>
      </c>
      <c r="AY374" s="0" t="n">
        <f aca="true">RAND()</f>
        <v>0.105828593665785</v>
      </c>
      <c r="AZ374" s="0" t="n">
        <f aca="true">RAND()</f>
        <v>0.753793796215706</v>
      </c>
    </row>
    <row r="375" customFormat="false" ht="15" hidden="false" customHeight="false" outlineLevel="0" collapsed="false">
      <c r="AK375" s="0" t="n">
        <v>362</v>
      </c>
      <c r="AL375" s="0" t="n">
        <f aca="false">IFERROR(IF(AU375&lt;($AM$6-$AL$6)/($AN$6-$AL$6),$AL$6+SQRT(AU375*($AN$6-$AL$6)*($AM$6-$AL$6)),$AN$6-SQRT((1-AU375)*($AN$6-$AL$6)*($AN$6-$AM$6))),$AM$6)</f>
        <v>5.86836807882727</v>
      </c>
      <c r="AM375" s="0" t="n">
        <f aca="false">IFERROR(IF(AV375&lt;($AM$7-$AL$7)/($AN$7-$AL$7),$AL$7+SQRT(AV375*($AN$7-$AL$7)*($AM$7-$AL$7)),$AN$7-SQRT((1-AV375)*($AN$7-$AL$7)*($AN$7-$AM$7))),$AM$7)</f>
        <v>1.20549868898859</v>
      </c>
      <c r="AN375" s="0" t="n">
        <f aca="false">IFERROR(IF(AW375&lt;($AM$8-$AL$8)/($AN$8-$AL$8),$AL$8+SQRT(AW375*($AN$8-$AL$8)*($AM$8-$AL$8)),$AN$8-SQRT((1-AW375)*($AN$8-$AL$8)*($AN$8-$AM$8))),$AM$8)</f>
        <v>1.07194801407429</v>
      </c>
      <c r="AO375" s="0" t="n">
        <f aca="false">IFERROR(IF(AX375&lt;($AM$9-$AL$9)/($AN$9-$AL$9),$AL$9+SQRT(AX375*($AN$9-$AL$9)*($AM$9-$AL$9)),$AN$9-SQRT((1-AX375)*($AN$9-$AL$9)*($AN$9-$AM$9))),$AM$9)</f>
        <v>1.62638186606123</v>
      </c>
      <c r="AP375" s="0" t="n">
        <f aca="false">IFERROR(IF(AY375&lt;($AM$10-$AL$10)/($AN$10-$AL$10),$AL$10+SQRT(AY375*($AN$10-$AL$10)*($AM$10-$AL$10)),$AN$10-SQRT((1-AY375)*($AN$10-$AL$10)*($AN$10-$AM$10))),$AM$10)</f>
        <v>0.792024668914921</v>
      </c>
      <c r="AQ375" s="0" t="n">
        <f aca="false">IFERROR(IF(AZ375&lt;($AM$11-$AL$11)/($AN$11-$AL$11),$AL$11+SQRT(AZ375*($AN$11-$AL$11)*($AM$11-$AL$11)),$AN$11-SQRT((1-AZ375)*($AN$11-$AL$11)*($AN$11-$AM$11))),$AM$11)</f>
        <v>0.593621319160336</v>
      </c>
      <c r="AR375" s="0" t="n">
        <f aca="false">SUMPRODUCT((B24:B31&lt;=$B$6)*(C24:C31*AM375+D24:D31*AO375*$B$8*AQ375)/(1+AL375/100)^B24:B31)+C32*AM375*AP375/(1+AL375/100)^$B$6</f>
        <v>14728490.4091443</v>
      </c>
      <c r="AS375" s="0" t="n">
        <f aca="false">SUMPRODUCT((K24:K26&lt;=$B$6)*(L24:L26*AN375+M24:M26*AO375*$B$8*AQ375)/(1+AL375/100)^K24:K26)+L27*AN375*AP375/(1+AL375/100)^$B$6</f>
        <v>16293741.279318</v>
      </c>
      <c r="AT375" s="0" t="n">
        <f aca="false">AS375-AR375</f>
        <v>1565250.87017364</v>
      </c>
      <c r="AU375" s="0" t="n">
        <f aca="true">RAND()</f>
        <v>0.935970459749146</v>
      </c>
      <c r="AV375" s="0" t="n">
        <f aca="true">RAND()</f>
        <v>0.982396740606806</v>
      </c>
      <c r="AW375" s="0" t="n">
        <f aca="true">RAND()</f>
        <v>0.718199913848102</v>
      </c>
      <c r="AX375" s="0" t="n">
        <f aca="true">RAND()</f>
        <v>0.906939659994739</v>
      </c>
      <c r="AY375" s="0" t="n">
        <f aca="true">RAND()</f>
        <v>0.341113629019476</v>
      </c>
      <c r="AZ375" s="0" t="n">
        <f aca="true">RAND()</f>
        <v>0.351891751287576</v>
      </c>
    </row>
    <row r="376" customFormat="false" ht="15" hidden="false" customHeight="false" outlineLevel="0" collapsed="false">
      <c r="AK376" s="0" t="n">
        <v>363</v>
      </c>
      <c r="AL376" s="0" t="n">
        <f aca="false">IFERROR(IF(AU376&lt;($AM$6-$AL$6)/($AN$6-$AL$6),$AL$6+SQRT(AU376*($AN$6-$AL$6)*($AM$6-$AL$6)),$AN$6-SQRT((1-AU376)*($AN$6-$AL$6)*($AN$6-$AM$6))),$AM$6)</f>
        <v>2.65032489689518</v>
      </c>
      <c r="AM376" s="0" t="n">
        <f aca="false">IFERROR(IF(AV376&lt;($AM$7-$AL$7)/($AN$7-$AL$7),$AL$7+SQRT(AV376*($AN$7-$AL$7)*($AM$7-$AL$7)),$AN$7-SQRT((1-AV376)*($AN$7-$AL$7)*($AN$7-$AM$7))),$AM$7)</f>
        <v>0.961437926406066</v>
      </c>
      <c r="AN376" s="0" t="n">
        <f aca="false">IFERROR(IF(AW376&lt;($AM$8-$AL$8)/($AN$8-$AL$8),$AL$8+SQRT(AW376*($AN$8-$AL$8)*($AM$8-$AL$8)),$AN$8-SQRT((1-AW376)*($AN$8-$AL$8)*($AN$8-$AM$8))),$AM$8)</f>
        <v>0.954765941400398</v>
      </c>
      <c r="AO376" s="0" t="n">
        <f aca="false">IFERROR(IF(AX376&lt;($AM$9-$AL$9)/($AN$9-$AL$9),$AL$9+SQRT(AX376*($AN$9-$AL$9)*($AM$9-$AL$9)),$AN$9-SQRT((1-AX376)*($AN$9-$AL$9)*($AN$9-$AM$9))),$AM$9)</f>
        <v>1.69985858740095</v>
      </c>
      <c r="AP376" s="0" t="n">
        <f aca="false">IFERROR(IF(AY376&lt;($AM$10-$AL$10)/($AN$10-$AL$10),$AL$10+SQRT(AY376*($AN$10-$AL$10)*($AM$10-$AL$10)),$AN$10-SQRT((1-AY376)*($AN$10-$AL$10)*($AN$10-$AM$10))),$AM$10)</f>
        <v>0.896335392773406</v>
      </c>
      <c r="AQ376" s="0" t="n">
        <f aca="false">IFERROR(IF(AZ376&lt;($AM$11-$AL$11)/($AN$11-$AL$11),$AL$11+SQRT(AZ376*($AN$11-$AL$11)*($AM$11-$AL$11)),$AN$11-SQRT((1-AZ376)*($AN$11-$AL$11)*($AN$11-$AM$11))),$AM$11)</f>
        <v>0.703356853612263</v>
      </c>
      <c r="AR376" s="0" t="n">
        <f aca="false">SUMPRODUCT((B24:B31&lt;=$B$6)*(C24:C31*AM376+D24:D31*AO376*$B$8*AQ376)/(1+AL376/100)^B24:B31)+C32*AM376*AP376/(1+AL376/100)^$B$6</f>
        <v>13641979.0136021</v>
      </c>
      <c r="AS376" s="0" t="n">
        <f aca="false">SUMPRODUCT((K24:K26&lt;=$B$6)*(L24:L26*AN376+M24:M26*AO376*$B$8*AQ376)/(1+AL376/100)^K24:K26)+L27*AN376*AP376/(1+AL376/100)^$B$6</f>
        <v>13861314.6545488</v>
      </c>
      <c r="AT376" s="0" t="n">
        <f aca="false">AS376-AR376</f>
        <v>219335.640946675</v>
      </c>
      <c r="AU376" s="0" t="n">
        <f aca="true">RAND()</f>
        <v>0.0845844943043444</v>
      </c>
      <c r="AV376" s="0" t="n">
        <f aca="true">RAND()</f>
        <v>0.289580045358781</v>
      </c>
      <c r="AW376" s="0" t="n">
        <f aca="true">RAND()</f>
        <v>0.266138851306128</v>
      </c>
      <c r="AX376" s="0" t="n">
        <f aca="true">RAND()</f>
        <v>0.939943421628697</v>
      </c>
      <c r="AY376" s="0" t="n">
        <f aca="true">RAND()</f>
        <v>0.628326974259399</v>
      </c>
      <c r="AZ376" s="0" t="n">
        <f aca="true">RAND()</f>
        <v>0.640827933474219</v>
      </c>
    </row>
    <row r="377" customFormat="false" ht="15" hidden="false" customHeight="false" outlineLevel="0" collapsed="false">
      <c r="AK377" s="0" t="n">
        <v>364</v>
      </c>
      <c r="AL377" s="0" t="n">
        <f aca="false">IFERROR(IF(AU377&lt;($AM$6-$AL$6)/($AN$6-$AL$6),$AL$6+SQRT(AU377*($AN$6-$AL$6)*($AM$6-$AL$6)),$AN$6-SQRT((1-AU377)*($AN$6-$AL$6)*($AN$6-$AM$6))),$AM$6)</f>
        <v>3.48294686929877</v>
      </c>
      <c r="AM377" s="0" t="n">
        <f aca="false">IFERROR(IF(AV377&lt;($AM$7-$AL$7)/($AN$7-$AL$7),$AL$7+SQRT(AV377*($AN$7-$AL$7)*($AM$7-$AL$7)),$AN$7-SQRT((1-AV377)*($AN$7-$AL$7)*($AN$7-$AM$7))),$AM$7)</f>
        <v>0.904747664119127</v>
      </c>
      <c r="AN377" s="0" t="n">
        <f aca="false">IFERROR(IF(AW377&lt;($AM$8-$AL$8)/($AN$8-$AL$8),$AL$8+SQRT(AW377*($AN$8-$AL$8)*($AM$8-$AL$8)),$AN$8-SQRT((1-AW377)*($AN$8-$AL$8)*($AN$8-$AM$8))),$AM$8)</f>
        <v>0.805387823540385</v>
      </c>
      <c r="AO377" s="0" t="n">
        <f aca="false">IFERROR(IF(AX377&lt;($AM$9-$AL$9)/($AN$9-$AL$9),$AL$9+SQRT(AX377*($AN$9-$AL$9)*($AM$9-$AL$9)),$AN$9-SQRT((1-AX377)*($AN$9-$AL$9)*($AN$9-$AM$9))),$AM$9)</f>
        <v>1.1409293828607</v>
      </c>
      <c r="AP377" s="0" t="n">
        <f aca="false">IFERROR(IF(AY377&lt;($AM$10-$AL$10)/($AN$10-$AL$10),$AL$10+SQRT(AY377*($AN$10-$AL$10)*($AM$10-$AL$10)),$AN$10-SQRT((1-AY377)*($AN$10-$AL$10)*($AN$10-$AM$10))),$AM$10)</f>
        <v>0.908539086591271</v>
      </c>
      <c r="AQ377" s="0" t="n">
        <f aca="false">IFERROR(IF(AZ377&lt;($AM$11-$AL$11)/($AN$11-$AL$11),$AL$11+SQRT(AZ377*($AN$11-$AL$11)*($AM$11-$AL$11)),$AN$11-SQRT((1-AZ377)*($AN$11-$AL$11)*($AN$11-$AM$11))),$AM$11)</f>
        <v>0.465650295773433</v>
      </c>
      <c r="AR377" s="0" t="n">
        <f aca="false">SUMPRODUCT((B24:B31&lt;=$B$6)*(C24:C31*AM377+D24:D31*AO377*$B$8*AQ377)/(1+AL377/100)^B24:B31)+C32*AM377*AP377/(1+AL377/100)^$B$6</f>
        <v>12171551.1049262</v>
      </c>
      <c r="AS377" s="0" t="n">
        <f aca="false">SUMPRODUCT((K24:K26&lt;=$B$6)*(L24:L26*AN377+M24:M26*AO377*$B$8*AQ377)/(1+AL377/100)^K24:K26)+L27*AN377*AP377/(1+AL377/100)^$B$6</f>
        <v>11834505.1274866</v>
      </c>
      <c r="AT377" s="0" t="n">
        <f aca="false">AS377-AR377</f>
        <v>-337045.977439519</v>
      </c>
      <c r="AU377" s="0" t="n">
        <f aca="true">RAND()</f>
        <v>0.381516863791235</v>
      </c>
      <c r="AV377" s="0" t="n">
        <f aca="true">RAND()</f>
        <v>0.12191192376015</v>
      </c>
      <c r="AW377" s="0" t="n">
        <f aca="true">RAND()</f>
        <v>0.000322540472248024</v>
      </c>
      <c r="AX377" s="0" t="n">
        <f aca="true">RAND()</f>
        <v>0.507998449845269</v>
      </c>
      <c r="AY377" s="0" t="n">
        <f aca="true">RAND()</f>
        <v>0.667616741091321</v>
      </c>
      <c r="AZ377" s="0" t="n">
        <f aca="true">RAND()</f>
        <v>0.112000083631942</v>
      </c>
    </row>
    <row r="378" customFormat="false" ht="15" hidden="false" customHeight="false" outlineLevel="0" collapsed="false">
      <c r="AK378" s="0" t="n">
        <v>365</v>
      </c>
      <c r="AL378" s="0" t="n">
        <f aca="false">IFERROR(IF(AU378&lt;($AM$6-$AL$6)/($AN$6-$AL$6),$AL$6+SQRT(AU378*($AN$6-$AL$6)*($AM$6-$AL$6)),$AN$6-SQRT((1-AU378)*($AN$6-$AL$6)*($AN$6-$AM$6))),$AM$6)</f>
        <v>2.43128446910841</v>
      </c>
      <c r="AM378" s="0" t="n">
        <f aca="false">IFERROR(IF(AV378&lt;($AM$7-$AL$7)/($AN$7-$AL$7),$AL$7+SQRT(AV378*($AN$7-$AL$7)*($AM$7-$AL$7)),$AN$7-SQRT((1-AV378)*($AN$7-$AL$7)*($AN$7-$AM$7))),$AM$7)</f>
        <v>0.895420225448971</v>
      </c>
      <c r="AN378" s="0" t="n">
        <f aca="false">IFERROR(IF(AW378&lt;($AM$8-$AL$8)/($AN$8-$AL$8),$AL$8+SQRT(AW378*($AN$8-$AL$8)*($AM$8-$AL$8)),$AN$8-SQRT((1-AW378)*($AN$8-$AL$8)*($AN$8-$AM$8))),$AM$8)</f>
        <v>1.02521075839966</v>
      </c>
      <c r="AO378" s="0" t="n">
        <f aca="false">IFERROR(IF(AX378&lt;($AM$9-$AL$9)/($AN$9-$AL$9),$AL$9+SQRT(AX378*($AN$9-$AL$9)*($AM$9-$AL$9)),$AN$9-SQRT((1-AX378)*($AN$9-$AL$9)*($AN$9-$AM$9))),$AM$9)</f>
        <v>0.993682267963705</v>
      </c>
      <c r="AP378" s="0" t="n">
        <f aca="false">IFERROR(IF(AY378&lt;($AM$10-$AL$10)/($AN$10-$AL$10),$AL$10+SQRT(AY378*($AN$10-$AL$10)*($AM$10-$AL$10)),$AN$10-SQRT((1-AY378)*($AN$10-$AL$10)*($AN$10-$AM$10))),$AM$10)</f>
        <v>0.794530363089487</v>
      </c>
      <c r="AQ378" s="0" t="n">
        <f aca="false">IFERROR(IF(AZ378&lt;($AM$11-$AL$11)/($AN$11-$AL$11),$AL$11+SQRT(AZ378*($AN$11-$AL$11)*($AM$11-$AL$11)),$AN$11-SQRT((1-AZ378)*($AN$11-$AL$11)*($AN$11-$AM$11))),$AM$11)</f>
        <v>0.6344626164895</v>
      </c>
      <c r="AR378" s="0" t="n">
        <f aca="false">SUMPRODUCT((B24:B31&lt;=$B$6)*(C24:C31*AM378+D24:D31*AO378*$B$8*AQ378)/(1+AL378/100)^B24:B31)+C32*AM378*AP378/(1+AL378/100)^$B$6</f>
        <v>12775642.1652674</v>
      </c>
      <c r="AS378" s="0" t="n">
        <f aca="false">SUMPRODUCT((K24:K26&lt;=$B$6)*(L24:L26*AN378+M24:M26*AO378*$B$8*AQ378)/(1+AL378/100)^K24:K26)+L27*AN378*AP378/(1+AL378/100)^$B$6</f>
        <v>14957630.1406727</v>
      </c>
      <c r="AT378" s="0" t="n">
        <f aca="false">AS378-AR378</f>
        <v>2181987.97540528</v>
      </c>
      <c r="AU378" s="0" t="n">
        <f aca="true">RAND()</f>
        <v>0.0372012586588237</v>
      </c>
      <c r="AV378" s="0" t="n">
        <f aca="true">RAND()</f>
        <v>0.101166882497026</v>
      </c>
      <c r="AW378" s="0" t="n">
        <f aca="true">RAND()</f>
        <v>0.550842638762163</v>
      </c>
      <c r="AX378" s="0" t="n">
        <f aca="true">RAND()</f>
        <v>0.324962908935717</v>
      </c>
      <c r="AY378" s="0" t="n">
        <f aca="true">RAND()</f>
        <v>0.3469925391265</v>
      </c>
      <c r="AZ378" s="0" t="n">
        <f aca="true">RAND()</f>
        <v>0.456592823791846</v>
      </c>
    </row>
    <row r="379" customFormat="false" ht="15" hidden="false" customHeight="false" outlineLevel="0" collapsed="false">
      <c r="AK379" s="0" t="n">
        <v>366</v>
      </c>
      <c r="AL379" s="0" t="n">
        <f aca="false">IFERROR(IF(AU379&lt;($AM$6-$AL$6)/($AN$6-$AL$6),$AL$6+SQRT(AU379*($AN$6-$AL$6)*($AM$6-$AL$6)),$AN$6-SQRT((1-AU379)*($AN$6-$AL$6)*($AN$6-$AM$6))),$AM$6)</f>
        <v>5.01329088201351</v>
      </c>
      <c r="AM379" s="0" t="n">
        <f aca="false">IFERROR(IF(AV379&lt;($AM$7-$AL$7)/($AN$7-$AL$7),$AL$7+SQRT(AV379*($AN$7-$AL$7)*($AM$7-$AL$7)),$AN$7-SQRT((1-AV379)*($AN$7-$AL$7)*($AN$7-$AM$7))),$AM$7)</f>
        <v>0.979991500654181</v>
      </c>
      <c r="AN379" s="0" t="n">
        <f aca="false">IFERROR(IF(AW379&lt;($AM$8-$AL$8)/($AN$8-$AL$8),$AL$8+SQRT(AW379*($AN$8-$AL$8)*($AM$8-$AL$8)),$AN$8-SQRT((1-AW379)*($AN$8-$AL$8)*($AN$8-$AM$8))),$AM$8)</f>
        <v>1.05829522396402</v>
      </c>
      <c r="AO379" s="0" t="n">
        <f aca="false">IFERROR(IF(AX379&lt;($AM$9-$AL$9)/($AN$9-$AL$9),$AL$9+SQRT(AX379*($AN$9-$AL$9)*($AM$9-$AL$9)),$AN$9-SQRT((1-AX379)*($AN$9-$AL$9)*($AN$9-$AM$9))),$AM$9)</f>
        <v>1.3724151641985</v>
      </c>
      <c r="AP379" s="0" t="n">
        <f aca="false">IFERROR(IF(AY379&lt;($AM$10-$AL$10)/($AN$10-$AL$10),$AL$10+SQRT(AY379*($AN$10-$AL$10)*($AM$10-$AL$10)),$AN$10-SQRT((1-AY379)*($AN$10-$AL$10)*($AN$10-$AM$10))),$AM$10)</f>
        <v>0.731334029897671</v>
      </c>
      <c r="AQ379" s="0" t="n">
        <f aca="false">IFERROR(IF(AZ379&lt;($AM$11-$AL$11)/($AN$11-$AL$11),$AL$11+SQRT(AZ379*($AN$11-$AL$11)*($AM$11-$AL$11)),$AN$11-SQRT((1-AZ379)*($AN$11-$AL$11)*($AN$11-$AM$11))),$AM$11)</f>
        <v>0.784652878003032</v>
      </c>
      <c r="AR379" s="0" t="n">
        <f aca="false">SUMPRODUCT((B24:B31&lt;=$B$6)*(C24:C31*AM379+D24:D31*AO379*$B$8*AQ379)/(1+AL379/100)^B24:B31)+C32*AM379*AP379/(1+AL379/100)^$B$6</f>
        <v>12415736.0879582</v>
      </c>
      <c r="AS379" s="0" t="n">
        <f aca="false">SUMPRODUCT((K24:K26&lt;=$B$6)*(L24:L26*AN379+M24:M26*AO379*$B$8*AQ379)/(1+AL379/100)^K24:K26)+L27*AN379*AP379/(1+AL379/100)^$B$6</f>
        <v>16053794.9319348</v>
      </c>
      <c r="AT379" s="0" t="n">
        <f aca="false">AS379-AR379</f>
        <v>3638058.84397657</v>
      </c>
      <c r="AU379" s="0" t="n">
        <f aca="true">RAND()</f>
        <v>0.802649344025468</v>
      </c>
      <c r="AV379" s="0" t="n">
        <f aca="true">RAND()</f>
        <v>0.359966003419378</v>
      </c>
      <c r="AW379" s="0" t="n">
        <f aca="true">RAND()</f>
        <v>0.673326923066618</v>
      </c>
      <c r="AX379" s="0" t="n">
        <f aca="true">RAND()</f>
        <v>0.737424849248005</v>
      </c>
      <c r="AY379" s="0" t="n">
        <f aca="true">RAND()</f>
        <v>0.214061733554786</v>
      </c>
      <c r="AZ379" s="0" t="n">
        <f aca="true">RAND()</f>
        <v>0.810716804276012</v>
      </c>
    </row>
    <row r="380" customFormat="false" ht="15" hidden="false" customHeight="false" outlineLevel="0" collapsed="false">
      <c r="AK380" s="0" t="n">
        <v>367</v>
      </c>
      <c r="AL380" s="0" t="n">
        <f aca="false">IFERROR(IF(AU380&lt;($AM$6-$AL$6)/($AN$6-$AL$6),$AL$6+SQRT(AU380*($AN$6-$AL$6)*($AM$6-$AL$6)),$AN$6-SQRT((1-AU380)*($AN$6-$AL$6)*($AN$6-$AM$6))),$AM$6)</f>
        <v>4.74030808294692</v>
      </c>
      <c r="AM380" s="0" t="n">
        <f aca="false">IFERROR(IF(AV380&lt;($AM$7-$AL$7)/($AN$7-$AL$7),$AL$7+SQRT(AV380*($AN$7-$AL$7)*($AM$7-$AL$7)),$AN$7-SQRT((1-AV380)*($AN$7-$AL$7)*($AN$7-$AM$7))),$AM$7)</f>
        <v>0.996504303419659</v>
      </c>
      <c r="AN380" s="0" t="n">
        <f aca="false">IFERROR(IF(AW380&lt;($AM$8-$AL$8)/($AN$8-$AL$8),$AL$8+SQRT(AW380*($AN$8-$AL$8)*($AM$8-$AL$8)),$AN$8-SQRT((1-AW380)*($AN$8-$AL$8)*($AN$8-$AM$8))),$AM$8)</f>
        <v>1.21924315556006</v>
      </c>
      <c r="AO380" s="0" t="n">
        <f aca="false">IFERROR(IF(AX380&lt;($AM$9-$AL$9)/($AN$9-$AL$9),$AL$9+SQRT(AX380*($AN$9-$AL$9)*($AM$9-$AL$9)),$AN$9-SQRT((1-AX380)*($AN$9-$AL$9)*($AN$9-$AM$9))),$AM$9)</f>
        <v>1.07019486712709</v>
      </c>
      <c r="AP380" s="0" t="n">
        <f aca="false">IFERROR(IF(AY380&lt;($AM$10-$AL$10)/($AN$10-$AL$10),$AL$10+SQRT(AY380*($AN$10-$AL$10)*($AM$10-$AL$10)),$AN$10-SQRT((1-AY380)*($AN$10-$AL$10)*($AN$10-$AM$10))),$AM$10)</f>
        <v>0.80126493364232</v>
      </c>
      <c r="AQ380" s="0" t="n">
        <f aca="false">IFERROR(IF(AZ380&lt;($AM$11-$AL$11)/($AN$11-$AL$11),$AL$11+SQRT(AZ380*($AN$11-$AL$11)*($AM$11-$AL$11)),$AN$11-SQRT((1-AZ380)*($AN$11-$AL$11)*($AN$11-$AM$11))),$AM$11)</f>
        <v>0.533122901263493</v>
      </c>
      <c r="AR380" s="0" t="n">
        <f aca="false">SUMPRODUCT((B24:B31&lt;=$B$6)*(C24:C31*AM380+D24:D31*AO380*$B$8*AQ380)/(1+AL380/100)^B24:B31)+C32*AM380*AP380/(1+AL380/100)^$B$6</f>
        <v>12678040.7408878</v>
      </c>
      <c r="AS380" s="0" t="n">
        <f aca="false">SUMPRODUCT((K24:K26&lt;=$B$6)*(L24:L26*AN380+M24:M26*AO380*$B$8*AQ380)/(1+AL380/100)^K24:K26)+L27*AN380*AP380/(1+AL380/100)^$B$6</f>
        <v>18346998.5295598</v>
      </c>
      <c r="AT380" s="0" t="n">
        <f aca="false">AS380-AR380</f>
        <v>5668957.78867196</v>
      </c>
      <c r="AU380" s="0" t="n">
        <f aca="true">RAND()</f>
        <v>0.744689622000249</v>
      </c>
      <c r="AV380" s="0" t="n">
        <f aca="true">RAND()</f>
        <v>0.429043791804948</v>
      </c>
      <c r="AW380" s="0" t="n">
        <f aca="true">RAND()</f>
        <v>0.991591257956418</v>
      </c>
      <c r="AX380" s="0" t="n">
        <f aca="true">RAND()</f>
        <v>0.423641609922123</v>
      </c>
      <c r="AY380" s="0" t="n">
        <f aca="true">RAND()</f>
        <v>0.363042240970046</v>
      </c>
      <c r="AZ380" s="0" t="n">
        <f aca="true">RAND()</f>
        <v>0.221821579973504</v>
      </c>
    </row>
    <row r="381" customFormat="false" ht="15" hidden="false" customHeight="false" outlineLevel="0" collapsed="false">
      <c r="AK381" s="0" t="n">
        <v>368</v>
      </c>
      <c r="AL381" s="0" t="n">
        <f aca="false">IFERROR(IF(AU381&lt;($AM$6-$AL$6)/($AN$6-$AL$6),$AL$6+SQRT(AU381*($AN$6-$AL$6)*($AM$6-$AL$6)),$AN$6-SQRT((1-AU381)*($AN$6-$AL$6)*($AN$6-$AM$6))),$AM$6)</f>
        <v>2.77590074612624</v>
      </c>
      <c r="AM381" s="0" t="n">
        <f aca="false">IFERROR(IF(AV381&lt;($AM$7-$AL$7)/($AN$7-$AL$7),$AL$7+SQRT(AV381*($AN$7-$AL$7)*($AM$7-$AL$7)),$AN$7-SQRT((1-AV381)*($AN$7-$AL$7)*($AN$7-$AM$7))),$AM$7)</f>
        <v>1.05392340071258</v>
      </c>
      <c r="AN381" s="0" t="n">
        <f aca="false">IFERROR(IF(AW381&lt;($AM$8-$AL$8)/($AN$8-$AL$8),$AL$8+SQRT(AW381*($AN$8-$AL$8)*($AM$8-$AL$8)),$AN$8-SQRT((1-AW381)*($AN$8-$AL$8)*($AN$8-$AM$8))),$AM$8)</f>
        <v>0.889104884971199</v>
      </c>
      <c r="AO381" s="0" t="n">
        <f aca="false">IFERROR(IF(AX381&lt;($AM$9-$AL$9)/($AN$9-$AL$9),$AL$9+SQRT(AX381*($AN$9-$AL$9)*($AM$9-$AL$9)),$AN$9-SQRT((1-AX381)*($AN$9-$AL$9)*($AN$9-$AM$9))),$AM$9)</f>
        <v>0.943480019447302</v>
      </c>
      <c r="AP381" s="0" t="n">
        <f aca="false">IFERROR(IF(AY381&lt;($AM$10-$AL$10)/($AN$10-$AL$10),$AL$10+SQRT(AY381*($AN$10-$AL$10)*($AM$10-$AL$10)),$AN$10-SQRT((1-AY381)*($AN$10-$AL$10)*($AN$10-$AM$10))),$AM$10)</f>
        <v>0.895373643535798</v>
      </c>
      <c r="AQ381" s="0" t="n">
        <f aca="false">IFERROR(IF(AZ381&lt;($AM$11-$AL$11)/($AN$11-$AL$11),$AL$11+SQRT(AZ381*($AN$11-$AL$11)*($AM$11-$AL$11)),$AN$11-SQRT((1-AZ381)*($AN$11-$AL$11)*($AN$11-$AM$11))),$AM$11)</f>
        <v>0.631880754892442</v>
      </c>
      <c r="AR381" s="0" t="n">
        <f aca="false">SUMPRODUCT((B24:B31&lt;=$B$6)*(C24:C31*AM381+D24:D31*AO381*$B$8*AQ381)/(1+AL381/100)^B24:B31)+C32*AM381*AP381/(1+AL381/100)^$B$6</f>
        <v>14701224.5778927</v>
      </c>
      <c r="AS381" s="0" t="n">
        <f aca="false">SUMPRODUCT((K24:K26&lt;=$B$6)*(L24:L26*AN381+M24:M26*AO381*$B$8*AQ381)/(1+AL381/100)^K24:K26)+L27*AN381*AP381/(1+AL381/100)^$B$6</f>
        <v>12907631.92937</v>
      </c>
      <c r="AT381" s="0" t="n">
        <f aca="false">AS381-AR381</f>
        <v>-1793592.6485227</v>
      </c>
      <c r="AU381" s="0" t="n">
        <f aca="true">RAND()</f>
        <v>0.120404393567852</v>
      </c>
      <c r="AV381" s="0" t="n">
        <f aca="true">RAND()</f>
        <v>0.658257486327819</v>
      </c>
      <c r="AW381" s="0" t="n">
        <f aca="true">RAND()</f>
        <v>0.0882186725081186</v>
      </c>
      <c r="AX381" s="0" t="n">
        <f aca="true">RAND()</f>
        <v>0.262232703531973</v>
      </c>
      <c r="AY381" s="0" t="n">
        <f aca="true">RAND()</f>
        <v>0.625281272011088</v>
      </c>
      <c r="AZ381" s="0" t="n">
        <f aca="true">RAND()</f>
        <v>0.449570757012151</v>
      </c>
    </row>
    <row r="382" customFormat="false" ht="15" hidden="false" customHeight="false" outlineLevel="0" collapsed="false">
      <c r="AK382" s="0" t="n">
        <v>369</v>
      </c>
      <c r="AL382" s="0" t="n">
        <f aca="false">IFERROR(IF(AU382&lt;($AM$6-$AL$6)/($AN$6-$AL$6),$AL$6+SQRT(AU382*($AN$6-$AL$6)*($AM$6-$AL$6)),$AN$6-SQRT((1-AU382)*($AN$6-$AL$6)*($AN$6-$AM$6))),$AM$6)</f>
        <v>4.13824496279073</v>
      </c>
      <c r="AM382" s="0" t="n">
        <f aca="false">IFERROR(IF(AV382&lt;($AM$7-$AL$7)/($AN$7-$AL$7),$AL$7+SQRT(AV382*($AN$7-$AL$7)*($AM$7-$AL$7)),$AN$7-SQRT((1-AV382)*($AN$7-$AL$7)*($AN$7-$AM$7))),$AM$7)</f>
        <v>1.14518046578474</v>
      </c>
      <c r="AN382" s="0" t="n">
        <f aca="false">IFERROR(IF(AW382&lt;($AM$8-$AL$8)/($AN$8-$AL$8),$AL$8+SQRT(AW382*($AN$8-$AL$8)*($AM$8-$AL$8)),$AN$8-SQRT((1-AW382)*($AN$8-$AL$8)*($AN$8-$AM$8))),$AM$8)</f>
        <v>0.878646760178665</v>
      </c>
      <c r="AO382" s="0" t="n">
        <f aca="false">IFERROR(IF(AX382&lt;($AM$9-$AL$9)/($AN$9-$AL$9),$AL$9+SQRT(AX382*($AN$9-$AL$9)*($AM$9-$AL$9)),$AN$9-SQRT((1-AX382)*($AN$9-$AL$9)*($AN$9-$AM$9))),$AM$9)</f>
        <v>1.32069574460854</v>
      </c>
      <c r="AP382" s="0" t="n">
        <f aca="false">IFERROR(IF(AY382&lt;($AM$10-$AL$10)/($AN$10-$AL$10),$AL$10+SQRT(AY382*($AN$10-$AL$10)*($AM$10-$AL$10)),$AN$10-SQRT((1-AY382)*($AN$10-$AL$10)*($AN$10-$AM$10))),$AM$10)</f>
        <v>0.962722395524388</v>
      </c>
      <c r="AQ382" s="0" t="n">
        <f aca="false">IFERROR(IF(AZ382&lt;($AM$11-$AL$11)/($AN$11-$AL$11),$AL$11+SQRT(AZ382*($AN$11-$AL$11)*($AM$11-$AL$11)),$AN$11-SQRT((1-AZ382)*($AN$11-$AL$11)*($AN$11-$AM$11))),$AM$11)</f>
        <v>0.645860849762073</v>
      </c>
      <c r="AR382" s="0" t="n">
        <f aca="false">SUMPRODUCT((B24:B31&lt;=$B$6)*(C24:C31*AM382+D24:D31*AO382*$B$8*AQ382)/(1+AL382/100)^B24:B31)+C32*AM382*AP382/(1+AL382/100)^$B$6</f>
        <v>14964094.4359627</v>
      </c>
      <c r="AS382" s="0" t="n">
        <f aca="false">SUMPRODUCT((K24:K26&lt;=$B$6)*(L24:L26*AN382+M24:M26*AO382*$B$8*AQ382)/(1+AL382/100)^K24:K26)+L27*AN382*AP382/(1+AL382/100)^$B$6</f>
        <v>13000703.3203382</v>
      </c>
      <c r="AT382" s="0" t="n">
        <f aca="false">AS382-AR382</f>
        <v>-1963391.11562449</v>
      </c>
      <c r="AU382" s="0" t="n">
        <f aca="true">RAND()</f>
        <v>0.590517905350368</v>
      </c>
      <c r="AV382" s="0" t="n">
        <f aca="true">RAND()</f>
        <v>0.902336579972416</v>
      </c>
      <c r="AW382" s="0" t="n">
        <f aca="true">RAND()</f>
        <v>0.068725698740005</v>
      </c>
      <c r="AX382" s="0" t="n">
        <f aca="true">RAND()</f>
        <v>0.692363819071372</v>
      </c>
      <c r="AY382" s="0" t="n">
        <f aca="true">RAND()</f>
        <v>0.856448061279314</v>
      </c>
      <c r="AZ382" s="0" t="n">
        <f aca="true">RAND()</f>
        <v>0.488243785298544</v>
      </c>
    </row>
    <row r="383" customFormat="false" ht="15" hidden="false" customHeight="false" outlineLevel="0" collapsed="false">
      <c r="AK383" s="0" t="n">
        <v>370</v>
      </c>
      <c r="AL383" s="0" t="n">
        <f aca="false">IFERROR(IF(AU383&lt;($AM$6-$AL$6)/($AN$6-$AL$6),$AL$6+SQRT(AU383*($AN$6-$AL$6)*($AM$6-$AL$6)),$AN$6-SQRT((1-AU383)*($AN$6-$AL$6)*($AN$6-$AM$6))),$AM$6)</f>
        <v>5.1884089935239</v>
      </c>
      <c r="AM383" s="0" t="n">
        <f aca="false">IFERROR(IF(AV383&lt;($AM$7-$AL$7)/($AN$7-$AL$7),$AL$7+SQRT(AV383*($AN$7-$AL$7)*($AM$7-$AL$7)),$AN$7-SQRT((1-AV383)*($AN$7-$AL$7)*($AN$7-$AM$7))),$AM$7)</f>
        <v>0.969758418058843</v>
      </c>
      <c r="AN383" s="0" t="n">
        <f aca="false">IFERROR(IF(AW383&lt;($AM$8-$AL$8)/($AN$8-$AL$8),$AL$8+SQRT(AW383*($AN$8-$AL$8)*($AM$8-$AL$8)),$AN$8-SQRT((1-AW383)*($AN$8-$AL$8)*($AN$8-$AM$8))),$AM$8)</f>
        <v>0.943237093288893</v>
      </c>
      <c r="AO383" s="0" t="n">
        <f aca="false">IFERROR(IF(AX383&lt;($AM$9-$AL$9)/($AN$9-$AL$9),$AL$9+SQRT(AX383*($AN$9-$AL$9)*($AM$9-$AL$9)),$AN$9-SQRT((1-AX383)*($AN$9-$AL$9)*($AN$9-$AM$9))),$AM$9)</f>
        <v>0.900470760777164</v>
      </c>
      <c r="AP383" s="0" t="n">
        <f aca="false">IFERROR(IF(AY383&lt;($AM$10-$AL$10)/($AN$10-$AL$10),$AL$10+SQRT(AY383*($AN$10-$AL$10)*($AM$10-$AL$10)),$AN$10-SQRT((1-AY383)*($AN$10-$AL$10)*($AN$10-$AM$10))),$AM$10)</f>
        <v>0.787593287422542</v>
      </c>
      <c r="AQ383" s="0" t="n">
        <f aca="false">IFERROR(IF(AZ383&lt;($AM$11-$AL$11)/($AN$11-$AL$11),$AL$11+SQRT(AZ383*($AN$11-$AL$11)*($AM$11-$AL$11)),$AN$11-SQRT((1-AZ383)*($AN$11-$AL$11)*($AN$11-$AM$11))),$AM$11)</f>
        <v>0.630132432686036</v>
      </c>
      <c r="AR383" s="0" t="n">
        <f aca="false">SUMPRODUCT((B24:B31&lt;=$B$6)*(C24:C31*AM383+D24:D31*AO383*$B$8*AQ383)/(1+AL383/100)^B24:B31)+C32*AM383*AP383/(1+AL383/100)^$B$6</f>
        <v>12121424.0299182</v>
      </c>
      <c r="AS383" s="0" t="n">
        <f aca="false">SUMPRODUCT((K24:K26&lt;=$B$6)*(L24:L26*AN383+M24:M26*AO383*$B$8*AQ383)/(1+AL383/100)^K24:K26)+L27*AN383*AP383/(1+AL383/100)^$B$6</f>
        <v>14264297.355938</v>
      </c>
      <c r="AT383" s="0" t="n">
        <f aca="false">AS383-AR383</f>
        <v>2142873.32601975</v>
      </c>
      <c r="AU383" s="0" t="n">
        <f aca="true">RAND()</f>
        <v>0.835906901262745</v>
      </c>
      <c r="AV383" s="0" t="n">
        <f aca="true">RAND()</f>
        <v>0.32019911668712</v>
      </c>
      <c r="AW383" s="0" t="n">
        <f aca="true">RAND()</f>
        <v>0.227965165487235</v>
      </c>
      <c r="AX383" s="0" t="n">
        <f aca="true">RAND()</f>
        <v>0.21383577364992</v>
      </c>
      <c r="AY383" s="0" t="n">
        <f aca="true">RAND()</f>
        <v>0.33083959588202</v>
      </c>
      <c r="AZ383" s="0" t="n">
        <f aca="true">RAND()</f>
        <v>0.444846624943674</v>
      </c>
    </row>
    <row r="384" customFormat="false" ht="15" hidden="false" customHeight="false" outlineLevel="0" collapsed="false">
      <c r="AK384" s="0" t="n">
        <v>371</v>
      </c>
      <c r="AL384" s="0" t="n">
        <f aca="false">IFERROR(IF(AU384&lt;($AM$6-$AL$6)/($AN$6-$AL$6),$AL$6+SQRT(AU384*($AN$6-$AL$6)*($AM$6-$AL$6)),$AN$6-SQRT((1-AU384)*($AN$6-$AL$6)*($AN$6-$AM$6))),$AM$6)</f>
        <v>4.73653214195097</v>
      </c>
      <c r="AM384" s="0" t="n">
        <f aca="false">IFERROR(IF(AV384&lt;($AM$7-$AL$7)/($AN$7-$AL$7),$AL$7+SQRT(AV384*($AN$7-$AL$7)*($AM$7-$AL$7)),$AN$7-SQRT((1-AV384)*($AN$7-$AL$7)*($AN$7-$AM$7))),$AM$7)</f>
        <v>0.997737719252251</v>
      </c>
      <c r="AN384" s="0" t="n">
        <f aca="false">IFERROR(IF(AW384&lt;($AM$8-$AL$8)/($AN$8-$AL$8),$AL$8+SQRT(AW384*($AN$8-$AL$8)*($AM$8-$AL$8)),$AN$8-SQRT((1-AW384)*($AN$8-$AL$8)*($AN$8-$AM$8))),$AM$8)</f>
        <v>0.967116337187785</v>
      </c>
      <c r="AO384" s="0" t="n">
        <f aca="false">IFERROR(IF(AX384&lt;($AM$9-$AL$9)/($AN$9-$AL$9),$AL$9+SQRT(AX384*($AN$9-$AL$9)*($AM$9-$AL$9)),$AN$9-SQRT((1-AX384)*($AN$9-$AL$9)*($AN$9-$AM$9))),$AM$9)</f>
        <v>1.42878452223352</v>
      </c>
      <c r="AP384" s="0" t="n">
        <f aca="false">IFERROR(IF(AY384&lt;($AM$10-$AL$10)/($AN$10-$AL$10),$AL$10+SQRT(AY384*($AN$10-$AL$10)*($AM$10-$AL$10)),$AN$10-SQRT((1-AY384)*($AN$10-$AL$10)*($AN$10-$AM$10))),$AM$10)</f>
        <v>0.778968967646065</v>
      </c>
      <c r="AQ384" s="0" t="n">
        <f aca="false">IFERROR(IF(AZ384&lt;($AM$11-$AL$11)/($AN$11-$AL$11),$AL$11+SQRT(AZ384*($AN$11-$AL$11)*($AM$11-$AL$11)),$AN$11-SQRT((1-AZ384)*($AN$11-$AL$11)*($AN$11-$AM$11))),$AM$11)</f>
        <v>0.745386000943827</v>
      </c>
      <c r="AR384" s="0" t="n">
        <f aca="false">SUMPRODUCT((B24:B31&lt;=$B$6)*(C24:C31*AM384+D24:D31*AO384*$B$8*AQ384)/(1+AL384/100)^B24:B31)+C32*AM384*AP384/(1+AL384/100)^$B$6</f>
        <v>12776001.5530629</v>
      </c>
      <c r="AS384" s="0" t="n">
        <f aca="false">SUMPRODUCT((K24:K26&lt;=$B$6)*(L24:L26*AN384+M24:M26*AO384*$B$8*AQ384)/(1+AL384/100)^K24:K26)+L27*AN384*AP384/(1+AL384/100)^$B$6</f>
        <v>14600694.9270237</v>
      </c>
      <c r="AT384" s="0" t="n">
        <f aca="false">AS384-AR384</f>
        <v>1824693.37396076</v>
      </c>
      <c r="AU384" s="0" t="n">
        <f aca="true">RAND()</f>
        <v>0.743835662778946</v>
      </c>
      <c r="AV384" s="0" t="n">
        <f aca="true">RAND()</f>
        <v>0.434446729056465</v>
      </c>
      <c r="AW384" s="0" t="n">
        <f aca="true">RAND()</f>
        <v>0.310309668389573</v>
      </c>
      <c r="AX384" s="0" t="n">
        <f aca="true">RAND()</f>
        <v>0.782475251973341</v>
      </c>
      <c r="AY384" s="0" t="n">
        <f aca="true">RAND()</f>
        <v>0.311294739638044</v>
      </c>
      <c r="AZ384" s="0" t="n">
        <f aca="true">RAND()</f>
        <v>0.735394740753564</v>
      </c>
    </row>
    <row r="385" customFormat="false" ht="15" hidden="false" customHeight="false" outlineLevel="0" collapsed="false">
      <c r="AK385" s="0" t="n">
        <v>372</v>
      </c>
      <c r="AL385" s="0" t="n">
        <f aca="false">IFERROR(IF(AU385&lt;($AM$6-$AL$6)/($AN$6-$AL$6),$AL$6+SQRT(AU385*($AN$6-$AL$6)*($AM$6-$AL$6)),$AN$6-SQRT((1-AU385)*($AN$6-$AL$6)*($AN$6-$AM$6))),$AM$6)</f>
        <v>4.89162388641736</v>
      </c>
      <c r="AM385" s="0" t="n">
        <f aca="false">IFERROR(IF(AV385&lt;($AM$7-$AL$7)/($AN$7-$AL$7),$AL$7+SQRT(AV385*($AN$7-$AL$7)*($AM$7-$AL$7)),$AN$7-SQRT((1-AV385)*($AN$7-$AL$7)*($AN$7-$AM$7))),$AM$7)</f>
        <v>0.944910627056094</v>
      </c>
      <c r="AN385" s="0" t="n">
        <f aca="false">IFERROR(IF(AW385&lt;($AM$8-$AL$8)/($AN$8-$AL$8),$AL$8+SQRT(AW385*($AN$8-$AL$8)*($AM$8-$AL$8)),$AN$8-SQRT((1-AW385)*($AN$8-$AL$8)*($AN$8-$AM$8))),$AM$8)</f>
        <v>1.03433085878494</v>
      </c>
      <c r="AO385" s="0" t="n">
        <f aca="false">IFERROR(IF(AX385&lt;($AM$9-$AL$9)/($AN$9-$AL$9),$AL$9+SQRT(AX385*($AN$9-$AL$9)*($AM$9-$AL$9)),$AN$9-SQRT((1-AX385)*($AN$9-$AL$9)*($AN$9-$AM$9))),$AM$9)</f>
        <v>0.81190337796665</v>
      </c>
      <c r="AP385" s="0" t="n">
        <f aca="false">IFERROR(IF(AY385&lt;($AM$10-$AL$10)/($AN$10-$AL$10),$AL$10+SQRT(AY385*($AN$10-$AL$10)*($AM$10-$AL$10)),$AN$10-SQRT((1-AY385)*($AN$10-$AL$10)*($AN$10-$AM$10))),$AM$10)</f>
        <v>0.516526177874435</v>
      </c>
      <c r="AQ385" s="0" t="n">
        <f aca="false">IFERROR(IF(AZ385&lt;($AM$11-$AL$11)/($AN$11-$AL$11),$AL$11+SQRT(AZ385*($AN$11-$AL$11)*($AM$11-$AL$11)),$AN$11-SQRT((1-AZ385)*($AN$11-$AL$11)*($AN$11-$AM$11))),$AM$11)</f>
        <v>0.808545306958737</v>
      </c>
      <c r="AR385" s="0" t="n">
        <f aca="false">SUMPRODUCT((B24:B31&lt;=$B$6)*(C24:C31*AM385+D24:D31*AO385*$B$8*AQ385)/(1+AL385/100)^B24:B31)+C32*AM385*AP385/(1+AL385/100)^$B$6</f>
        <v>11991631.9177371</v>
      </c>
      <c r="AS385" s="0" t="n">
        <f aca="false">SUMPRODUCT((K24:K26&lt;=$B$6)*(L24:L26*AN385+M24:M26*AO385*$B$8*AQ385)/(1+AL385/100)^K24:K26)+L27*AN385*AP385/(1+AL385/100)^$B$6</f>
        <v>15864538.3977105</v>
      </c>
      <c r="AT385" s="0" t="n">
        <f aca="false">AS385-AR385</f>
        <v>3872906.47997338</v>
      </c>
      <c r="AU385" s="0" t="n">
        <f aca="true">RAND()</f>
        <v>0.777737508183707</v>
      </c>
      <c r="AV385" s="0" t="n">
        <f aca="true">RAND()</f>
        <v>0.233323220375449</v>
      </c>
      <c r="AW385" s="0" t="n">
        <f aca="true">RAND()</f>
        <v>0.586549524689391</v>
      </c>
      <c r="AX385" s="0" t="n">
        <f aca="true">RAND()</f>
        <v>0.129711622916009</v>
      </c>
      <c r="AY385" s="0" t="n">
        <f aca="true">RAND()</f>
        <v>0.00109245822054992</v>
      </c>
      <c r="AZ385" s="0" t="n">
        <f aca="true">RAND()</f>
        <v>0.850388165357044</v>
      </c>
    </row>
    <row r="386" customFormat="false" ht="15" hidden="false" customHeight="false" outlineLevel="0" collapsed="false">
      <c r="AK386" s="0" t="n">
        <v>373</v>
      </c>
      <c r="AL386" s="0" t="n">
        <f aca="false">IFERROR(IF(AU386&lt;($AM$6-$AL$6)/($AN$6-$AL$6),$AL$6+SQRT(AU386*($AN$6-$AL$6)*($AM$6-$AL$6)),$AN$6-SQRT((1-AU386)*($AN$6-$AL$6)*($AN$6-$AM$6))),$AM$6)</f>
        <v>5.51455929057559</v>
      </c>
      <c r="AM386" s="0" t="n">
        <f aca="false">IFERROR(IF(AV386&lt;($AM$7-$AL$7)/($AN$7-$AL$7),$AL$7+SQRT(AV386*($AN$7-$AL$7)*($AM$7-$AL$7)),$AN$7-SQRT((1-AV386)*($AN$7-$AL$7)*($AN$7-$AM$7))),$AM$7)</f>
        <v>1.19763371711661</v>
      </c>
      <c r="AN386" s="0" t="n">
        <f aca="false">IFERROR(IF(AW386&lt;($AM$8-$AL$8)/($AN$8-$AL$8),$AL$8+SQRT(AW386*($AN$8-$AL$8)*($AM$8-$AL$8)),$AN$8-SQRT((1-AW386)*($AN$8-$AL$8)*($AN$8-$AM$8))),$AM$8)</f>
        <v>0.944688939999015</v>
      </c>
      <c r="AO386" s="0" t="n">
        <f aca="false">IFERROR(IF(AX386&lt;($AM$9-$AL$9)/($AN$9-$AL$9),$AL$9+SQRT(AX386*($AN$9-$AL$9)*($AM$9-$AL$9)),$AN$9-SQRT((1-AX386)*($AN$9-$AL$9)*($AN$9-$AM$9))),$AM$9)</f>
        <v>1.65929855959526</v>
      </c>
      <c r="AP386" s="0" t="n">
        <f aca="false">IFERROR(IF(AY386&lt;($AM$10-$AL$10)/($AN$10-$AL$10),$AL$10+SQRT(AY386*($AN$10-$AL$10)*($AM$10-$AL$10)),$AN$10-SQRT((1-AY386)*($AN$10-$AL$10)*($AN$10-$AM$10))),$AM$10)</f>
        <v>0.900275179239643</v>
      </c>
      <c r="AQ386" s="0" t="n">
        <f aca="false">IFERROR(IF(AZ386&lt;($AM$11-$AL$11)/($AN$11-$AL$11),$AL$11+SQRT(AZ386*($AN$11-$AL$11)*($AM$11-$AL$11)),$AN$11-SQRT((1-AZ386)*($AN$11-$AL$11)*($AN$11-$AM$11))),$AM$11)</f>
        <v>0.803263081601677</v>
      </c>
      <c r="AR386" s="0" t="n">
        <f aca="false">SUMPRODUCT((B24:B31&lt;=$B$6)*(C24:C31*AM386+D24:D31*AO386*$B$8*AQ386)/(1+AL386/100)^B24:B31)+C32*AM386*AP386/(1+AL386/100)^$B$6</f>
        <v>14864569.4421225</v>
      </c>
      <c r="AS386" s="0" t="n">
        <f aca="false">SUMPRODUCT((K24:K26&lt;=$B$6)*(L24:L26*AN386+M24:M26*AO386*$B$8*AQ386)/(1+AL386/100)^K24:K26)+L27*AN386*AP386/(1+AL386/100)^$B$6</f>
        <v>14266536.7399905</v>
      </c>
      <c r="AT386" s="0" t="n">
        <f aca="false">AS386-AR386</f>
        <v>-598032.70213197</v>
      </c>
      <c r="AU386" s="0" t="n">
        <f aca="true">RAND()</f>
        <v>0.889673294939235</v>
      </c>
      <c r="AV386" s="0" t="n">
        <f aca="true">RAND()</f>
        <v>0.975624643706458</v>
      </c>
      <c r="AW386" s="0" t="n">
        <f aca="true">RAND()</f>
        <v>0.232609881755982</v>
      </c>
      <c r="AX386" s="0" t="n">
        <f aca="true">RAND()</f>
        <v>0.922615019004091</v>
      </c>
      <c r="AY386" s="0" t="n">
        <f aca="true">RAND()</f>
        <v>0.640880876461314</v>
      </c>
      <c r="AZ386" s="0" t="n">
        <f aca="true">RAND()</f>
        <v>0.842018714037271</v>
      </c>
    </row>
    <row r="387" customFormat="false" ht="15" hidden="false" customHeight="false" outlineLevel="0" collapsed="false">
      <c r="AK387" s="0" t="n">
        <v>374</v>
      </c>
      <c r="AL387" s="0" t="n">
        <f aca="false">IFERROR(IF(AU387&lt;($AM$6-$AL$6)/($AN$6-$AL$6),$AL$6+SQRT(AU387*($AN$6-$AL$6)*($AM$6-$AL$6)),$AN$6-SQRT((1-AU387)*($AN$6-$AL$6)*($AN$6-$AM$6))),$AM$6)</f>
        <v>5.2744295420387</v>
      </c>
      <c r="AM387" s="0" t="n">
        <f aca="false">IFERROR(IF(AV387&lt;($AM$7-$AL$7)/($AN$7-$AL$7),$AL$7+SQRT(AV387*($AN$7-$AL$7)*($AM$7-$AL$7)),$AN$7-SQRT((1-AV387)*($AN$7-$AL$7)*($AN$7-$AM$7))),$AM$7)</f>
        <v>1.10075677169794</v>
      </c>
      <c r="AN387" s="0" t="n">
        <f aca="false">IFERROR(IF(AW387&lt;($AM$8-$AL$8)/($AN$8-$AL$8),$AL$8+SQRT(AW387*($AN$8-$AL$8)*($AM$8-$AL$8)),$AN$8-SQRT((1-AW387)*($AN$8-$AL$8)*($AN$8-$AM$8))),$AM$8)</f>
        <v>1.04355487888293</v>
      </c>
      <c r="AO387" s="0" t="n">
        <f aca="false">IFERROR(IF(AX387&lt;($AM$9-$AL$9)/($AN$9-$AL$9),$AL$9+SQRT(AX387*($AN$9-$AL$9)*($AM$9-$AL$9)),$AN$9-SQRT((1-AX387)*($AN$9-$AL$9)*($AN$9-$AM$9))),$AM$9)</f>
        <v>1.10547090754489</v>
      </c>
      <c r="AP387" s="0" t="n">
        <f aca="false">IFERROR(IF(AY387&lt;($AM$10-$AL$10)/($AN$10-$AL$10),$AL$10+SQRT(AY387*($AN$10-$AL$10)*($AM$10-$AL$10)),$AN$10-SQRT((1-AY387)*($AN$10-$AL$10)*($AN$10-$AM$10))),$AM$10)</f>
        <v>0.958759761873635</v>
      </c>
      <c r="AQ387" s="0" t="n">
        <f aca="false">IFERROR(IF(AZ387&lt;($AM$11-$AL$11)/($AN$11-$AL$11),$AL$11+SQRT(AZ387*($AN$11-$AL$11)*($AM$11-$AL$11)),$AN$11-SQRT((1-AZ387)*($AN$11-$AL$11)*($AN$11-$AM$11))),$AM$11)</f>
        <v>0.869349682386543</v>
      </c>
      <c r="AR387" s="0" t="n">
        <f aca="false">SUMPRODUCT((B24:B31&lt;=$B$6)*(C24:C31*AM387+D24:D31*AO387*$B$8*AQ387)/(1+AL387/100)^B24:B31)+C32*AM387*AP387/(1+AL387/100)^$B$6</f>
        <v>13743329.2967843</v>
      </c>
      <c r="AS387" s="0" t="n">
        <f aca="false">SUMPRODUCT((K24:K26&lt;=$B$6)*(L24:L26*AN387+M24:M26*AO387*$B$8*AQ387)/(1+AL387/100)^K24:K26)+L27*AN387*AP387/(1+AL387/100)^$B$6</f>
        <v>15657233.2714204</v>
      </c>
      <c r="AT387" s="0" t="n">
        <f aca="false">AS387-AR387</f>
        <v>1913903.97463609</v>
      </c>
      <c r="AU387" s="0" t="n">
        <f aca="true">RAND()</f>
        <v>0.851120329730562</v>
      </c>
      <c r="AV387" s="0" t="n">
        <f aca="true">RAND()</f>
        <v>0.802012967164252</v>
      </c>
      <c r="AW387" s="0" t="n">
        <f aca="true">RAND()</f>
        <v>0.621159217484058</v>
      </c>
      <c r="AX387" s="0" t="n">
        <f aca="true">RAND()</f>
        <v>0.46654513516763</v>
      </c>
      <c r="AY387" s="0" t="n">
        <f aca="true">RAND()</f>
        <v>0.841842076457419</v>
      </c>
      <c r="AZ387" s="0" t="n">
        <f aca="true">RAND()</f>
        <v>0.930328549010215</v>
      </c>
    </row>
    <row r="388" customFormat="false" ht="15" hidden="false" customHeight="false" outlineLevel="0" collapsed="false">
      <c r="AK388" s="0" t="n">
        <v>375</v>
      </c>
      <c r="AL388" s="0" t="n">
        <f aca="false">IFERROR(IF(AU388&lt;($AM$6-$AL$6)/($AN$6-$AL$6),$AL$6+SQRT(AU388*($AN$6-$AL$6)*($AM$6-$AL$6)),$AN$6-SQRT((1-AU388)*($AN$6-$AL$6)*($AN$6-$AM$6))),$AM$6)</f>
        <v>2.98136650600949</v>
      </c>
      <c r="AM388" s="0" t="n">
        <f aca="false">IFERROR(IF(AV388&lt;($AM$7-$AL$7)/($AN$7-$AL$7),$AL$7+SQRT(AV388*($AN$7-$AL$7)*($AM$7-$AL$7)),$AN$7-SQRT((1-AV388)*($AN$7-$AL$7)*($AN$7-$AM$7))),$AM$7)</f>
        <v>0.967609246323859</v>
      </c>
      <c r="AN388" s="0" t="n">
        <f aca="false">IFERROR(IF(AW388&lt;($AM$8-$AL$8)/($AN$8-$AL$8),$AL$8+SQRT(AW388*($AN$8-$AL$8)*($AM$8-$AL$8)),$AN$8-SQRT((1-AW388)*($AN$8-$AL$8)*($AN$8-$AM$8))),$AM$8)</f>
        <v>0.968987536701334</v>
      </c>
      <c r="AO388" s="0" t="n">
        <f aca="false">IFERROR(IF(AX388&lt;($AM$9-$AL$9)/($AN$9-$AL$9),$AL$9+SQRT(AX388*($AN$9-$AL$9)*($AM$9-$AL$9)),$AN$9-SQRT((1-AX388)*($AN$9-$AL$9)*($AN$9-$AM$9))),$AM$9)</f>
        <v>1.2200147933481</v>
      </c>
      <c r="AP388" s="0" t="n">
        <f aca="false">IFERROR(IF(AY388&lt;($AM$10-$AL$10)/($AN$10-$AL$10),$AL$10+SQRT(AY388*($AN$10-$AL$10)*($AM$10-$AL$10)),$AN$10-SQRT((1-AY388)*($AN$10-$AL$10)*($AN$10-$AM$10))),$AM$10)</f>
        <v>0.812103944972412</v>
      </c>
      <c r="AQ388" s="0" t="n">
        <f aca="false">IFERROR(IF(AZ388&lt;($AM$11-$AL$11)/($AN$11-$AL$11),$AL$11+SQRT(AZ388*($AN$11-$AL$11)*($AM$11-$AL$11)),$AN$11-SQRT((1-AZ388)*($AN$11-$AL$11)*($AN$11-$AM$11))),$AM$11)</f>
        <v>0.913328354865826</v>
      </c>
      <c r="AR388" s="0" t="n">
        <f aca="false">SUMPRODUCT((B24:B31&lt;=$B$6)*(C24:C31*AM388+D24:D31*AO388*$B$8*AQ388)/(1+AL388/100)^B24:B31)+C32*AM388*AP388/(1+AL388/100)^$B$6</f>
        <v>13479176.2463992</v>
      </c>
      <c r="AS388" s="0" t="n">
        <f aca="false">SUMPRODUCT((K24:K26&lt;=$B$6)*(L24:L26*AN388+M24:M26*AO388*$B$8*AQ388)/(1+AL388/100)^K24:K26)+L27*AN388*AP388/(1+AL388/100)^$B$6</f>
        <v>14286973.6108446</v>
      </c>
      <c r="AT388" s="0" t="n">
        <f aca="false">AS388-AR388</f>
        <v>807797.364445329</v>
      </c>
      <c r="AU388" s="0" t="n">
        <f aca="true">RAND()</f>
        <v>0.192616043823455</v>
      </c>
      <c r="AV388" s="0" t="n">
        <f aca="true">RAND()</f>
        <v>0.312142882813912</v>
      </c>
      <c r="AW388" s="0" t="n">
        <f aca="true">RAND()</f>
        <v>0.317297639559829</v>
      </c>
      <c r="AX388" s="0" t="n">
        <f aca="true">RAND()</f>
        <v>0.594415384936132</v>
      </c>
      <c r="AY388" s="0" t="n">
        <f aca="true">RAND()</f>
        <v>0.389635489869369</v>
      </c>
      <c r="AZ388" s="0" t="n">
        <f aca="true">RAND()</f>
        <v>0.96933888134586</v>
      </c>
    </row>
    <row r="389" customFormat="false" ht="15" hidden="false" customHeight="false" outlineLevel="0" collapsed="false">
      <c r="AK389" s="0" t="n">
        <v>376</v>
      </c>
      <c r="AL389" s="0" t="n">
        <f aca="false">IFERROR(IF(AU389&lt;($AM$6-$AL$6)/($AN$6-$AL$6),$AL$6+SQRT(AU389*($AN$6-$AL$6)*($AM$6-$AL$6)),$AN$6-SQRT((1-AU389)*($AN$6-$AL$6)*($AN$6-$AM$6))),$AM$6)</f>
        <v>2.68246597055425</v>
      </c>
      <c r="AM389" s="0" t="n">
        <f aca="false">IFERROR(IF(AV389&lt;($AM$7-$AL$7)/($AN$7-$AL$7),$AL$7+SQRT(AV389*($AN$7-$AL$7)*($AM$7-$AL$7)),$AN$7-SQRT((1-AV389)*($AN$7-$AL$7)*($AN$7-$AM$7))),$AM$7)</f>
        <v>1.0830708996065</v>
      </c>
      <c r="AN389" s="0" t="n">
        <f aca="false">IFERROR(IF(AW389&lt;($AM$8-$AL$8)/($AN$8-$AL$8),$AL$8+SQRT(AW389*($AN$8-$AL$8)*($AM$8-$AL$8)),$AN$8-SQRT((1-AW389)*($AN$8-$AL$8)*($AN$8-$AM$8))),$AM$8)</f>
        <v>1.00024314499664</v>
      </c>
      <c r="AO389" s="0" t="n">
        <f aca="false">IFERROR(IF(AX389&lt;($AM$9-$AL$9)/($AN$9-$AL$9),$AL$9+SQRT(AX389*($AN$9-$AL$9)*($AM$9-$AL$9)),$AN$9-SQRT((1-AX389)*($AN$9-$AL$9)*($AN$9-$AM$9))),$AM$9)</f>
        <v>0.982112602166472</v>
      </c>
      <c r="AP389" s="0" t="n">
        <f aca="false">IFERROR(IF(AY389&lt;($AM$10-$AL$10)/($AN$10-$AL$10),$AL$10+SQRT(AY389*($AN$10-$AL$10)*($AM$10-$AL$10)),$AN$10-SQRT((1-AY389)*($AN$10-$AL$10)*($AN$10-$AM$10))),$AM$10)</f>
        <v>0.926713541268498</v>
      </c>
      <c r="AQ389" s="0" t="n">
        <f aca="false">IFERROR(IF(AZ389&lt;($AM$11-$AL$11)/($AN$11-$AL$11),$AL$11+SQRT(AZ389*($AN$11-$AL$11)*($AM$11-$AL$11)),$AN$11-SQRT((1-AZ389)*($AN$11-$AL$11)*($AN$11-$AM$11))),$AM$11)</f>
        <v>0.796446341859689</v>
      </c>
      <c r="AR389" s="0" t="n">
        <f aca="false">SUMPRODUCT((B24:B31&lt;=$B$6)*(C24:C31*AM389+D24:D31*AO389*$B$8*AQ389)/(1+AL389/100)^B24:B31)+C32*AM389*AP389/(1+AL389/100)^$B$6</f>
        <v>15214386.7423014</v>
      </c>
      <c r="AS389" s="0" t="n">
        <f aca="false">SUMPRODUCT((K24:K26&lt;=$B$6)*(L24:L26*AN389+M24:M26*AO389*$B$8*AQ389)/(1+AL389/100)^K24:K26)+L27*AN389*AP389/(1+AL389/100)^$B$6</f>
        <v>14444958.4350853</v>
      </c>
      <c r="AT389" s="0" t="n">
        <f aca="false">AS389-AR389</f>
        <v>-769428.30721611</v>
      </c>
      <c r="AU389" s="0" t="n">
        <f aca="true">RAND()</f>
        <v>0.0931519601929113</v>
      </c>
      <c r="AV389" s="0" t="n">
        <f aca="true">RAND()</f>
        <v>0.752308226149491</v>
      </c>
      <c r="AW389" s="0" t="n">
        <f aca="true">RAND()</f>
        <v>0.445524563367391</v>
      </c>
      <c r="AX389" s="0" t="n">
        <f aca="true">RAND()</f>
        <v>0.309910081556969</v>
      </c>
      <c r="AY389" s="0" t="n">
        <f aca="true">RAND()</f>
        <v>0.72833778520761</v>
      </c>
      <c r="AZ389" s="0" t="n">
        <f aca="true">RAND()</f>
        <v>0.830881258194683</v>
      </c>
    </row>
    <row r="390" customFormat="false" ht="15" hidden="false" customHeight="false" outlineLevel="0" collapsed="false">
      <c r="AK390" s="0" t="n">
        <v>377</v>
      </c>
      <c r="AL390" s="0" t="n">
        <f aca="false">IFERROR(IF(AU390&lt;($AM$6-$AL$6)/($AN$6-$AL$6),$AL$6+SQRT(AU390*($AN$6-$AL$6)*($AM$6-$AL$6)),$AN$6-SQRT((1-AU390)*($AN$6-$AL$6)*($AN$6-$AM$6))),$AM$6)</f>
        <v>5.02250842462807</v>
      </c>
      <c r="AM390" s="0" t="n">
        <f aca="false">IFERROR(IF(AV390&lt;($AM$7-$AL$7)/($AN$7-$AL$7),$AL$7+SQRT(AV390*($AN$7-$AL$7)*($AM$7-$AL$7)),$AN$7-SQRT((1-AV390)*($AN$7-$AL$7)*($AN$7-$AM$7))),$AM$7)</f>
        <v>1.12378035873055</v>
      </c>
      <c r="AN390" s="0" t="n">
        <f aca="false">IFERROR(IF(AW390&lt;($AM$8-$AL$8)/($AN$8-$AL$8),$AL$8+SQRT(AW390*($AN$8-$AL$8)*($AM$8-$AL$8)),$AN$8-SQRT((1-AW390)*($AN$8-$AL$8)*($AN$8-$AM$8))),$AM$8)</f>
        <v>1.17406565012895</v>
      </c>
      <c r="AO390" s="0" t="n">
        <f aca="false">IFERROR(IF(AX390&lt;($AM$9-$AL$9)/($AN$9-$AL$9),$AL$9+SQRT(AX390*($AN$9-$AL$9)*($AM$9-$AL$9)),$AN$9-SQRT((1-AX390)*($AN$9-$AL$9)*($AN$9-$AM$9))),$AM$9)</f>
        <v>1.23011759002531</v>
      </c>
      <c r="AP390" s="0" t="n">
        <f aca="false">IFERROR(IF(AY390&lt;($AM$10-$AL$10)/($AN$10-$AL$10),$AL$10+SQRT(AY390*($AN$10-$AL$10)*($AM$10-$AL$10)),$AN$10-SQRT((1-AY390)*($AN$10-$AL$10)*($AN$10-$AM$10))),$AM$10)</f>
        <v>0.92477561513506</v>
      </c>
      <c r="AQ390" s="0" t="n">
        <f aca="false">IFERROR(IF(AZ390&lt;($AM$11-$AL$11)/($AN$11-$AL$11),$AL$11+SQRT(AZ390*($AN$11-$AL$11)*($AM$11-$AL$11)),$AN$11-SQRT((1-AZ390)*($AN$11-$AL$11)*($AN$11-$AM$11))),$AM$11)</f>
        <v>0.743964121593802</v>
      </c>
      <c r="AR390" s="0" t="n">
        <f aca="false">SUMPRODUCT((B24:B31&lt;=$B$6)*(C24:C31*AM390+D24:D31*AO390*$B$8*AQ390)/(1+AL390/100)^B24:B31)+C32*AM390*AP390/(1+AL390/100)^$B$6</f>
        <v>14163104.0619298</v>
      </c>
      <c r="AS390" s="0" t="n">
        <f aca="false">SUMPRODUCT((K24:K26&lt;=$B$6)*(L24:L26*AN390+M24:M26*AO390*$B$8*AQ390)/(1+AL390/100)^K24:K26)+L27*AN390*AP390/(1+AL390/100)^$B$6</f>
        <v>17597756.6421949</v>
      </c>
      <c r="AT390" s="0" t="n">
        <f aca="false">AS390-AR390</f>
        <v>3434652.58026506</v>
      </c>
      <c r="AU390" s="0" t="n">
        <f aca="true">RAND()</f>
        <v>0.804476353466653</v>
      </c>
      <c r="AV390" s="0" t="n">
        <f aca="true">RAND()</f>
        <v>0.858387574736103</v>
      </c>
      <c r="AW390" s="0" t="n">
        <f aca="true">RAND()</f>
        <v>0.948746440085875</v>
      </c>
      <c r="AX390" s="0" t="n">
        <f aca="true">RAND()</f>
        <v>0.604854049874372</v>
      </c>
      <c r="AY390" s="0" t="n">
        <f aca="true">RAND()</f>
        <v>0.721737292853476</v>
      </c>
      <c r="AZ390" s="0" t="n">
        <f aca="true">RAND()</f>
        <v>0.732431138648027</v>
      </c>
    </row>
    <row r="391" customFormat="false" ht="15" hidden="false" customHeight="false" outlineLevel="0" collapsed="false">
      <c r="AK391" s="0" t="n">
        <v>378</v>
      </c>
      <c r="AL391" s="0" t="n">
        <f aca="false">IFERROR(IF(AU391&lt;($AM$6-$AL$6)/($AN$6-$AL$6),$AL$6+SQRT(AU391*($AN$6-$AL$6)*($AM$6-$AL$6)),$AN$6-SQRT((1-AU391)*($AN$6-$AL$6)*($AN$6-$AM$6))),$AM$6)</f>
        <v>4.27936409204594</v>
      </c>
      <c r="AM391" s="0" t="n">
        <f aca="false">IFERROR(IF(AV391&lt;($AM$7-$AL$7)/($AN$7-$AL$7),$AL$7+SQRT(AV391*($AN$7-$AL$7)*($AM$7-$AL$7)),$AN$7-SQRT((1-AV391)*($AN$7-$AL$7)*($AN$7-$AM$7))),$AM$7)</f>
        <v>1.10645546667017</v>
      </c>
      <c r="AN391" s="0" t="n">
        <f aca="false">IFERROR(IF(AW391&lt;($AM$8-$AL$8)/($AN$8-$AL$8),$AL$8+SQRT(AW391*($AN$8-$AL$8)*($AM$8-$AL$8)),$AN$8-SQRT((1-AW391)*($AN$8-$AL$8)*($AN$8-$AM$8))),$AM$8)</f>
        <v>1.03203761318914</v>
      </c>
      <c r="AO391" s="0" t="n">
        <f aca="false">IFERROR(IF(AX391&lt;($AM$9-$AL$9)/($AN$9-$AL$9),$AL$9+SQRT(AX391*($AN$9-$AL$9)*($AM$9-$AL$9)),$AN$9-SQRT((1-AX391)*($AN$9-$AL$9)*($AN$9-$AM$9))),$AM$9)</f>
        <v>1.26420392084962</v>
      </c>
      <c r="AP391" s="0" t="n">
        <f aca="false">IFERROR(IF(AY391&lt;($AM$10-$AL$10)/($AN$10-$AL$10),$AL$10+SQRT(AY391*($AN$10-$AL$10)*($AM$10-$AL$10)),$AN$10-SQRT((1-AY391)*($AN$10-$AL$10)*($AN$10-$AM$10))),$AM$10)</f>
        <v>0.874977310827719</v>
      </c>
      <c r="AQ391" s="0" t="n">
        <f aca="false">IFERROR(IF(AZ391&lt;($AM$11-$AL$11)/($AN$11-$AL$11),$AL$11+SQRT(AZ391*($AN$11-$AL$11)*($AM$11-$AL$11)),$AN$11-SQRT((1-AZ391)*($AN$11-$AL$11)*($AN$11-$AM$11))),$AM$11)</f>
        <v>0.739588362581047</v>
      </c>
      <c r="AR391" s="0" t="n">
        <f aca="false">SUMPRODUCT((B24:B31&lt;=$B$6)*(C24:C31*AM391+D24:D31*AO391*$B$8*AQ391)/(1+AL391/100)^B24:B31)+C32*AM391*AP391/(1+AL391/100)^$B$6</f>
        <v>14397796.1309503</v>
      </c>
      <c r="AS391" s="0" t="n">
        <f aca="false">SUMPRODUCT((K24:K26&lt;=$B$6)*(L24:L26*AN391+M24:M26*AO391*$B$8*AQ391)/(1+AL391/100)^K24:K26)+L27*AN391*AP391/(1+AL391/100)^$B$6</f>
        <v>15397371.0317105</v>
      </c>
      <c r="AT391" s="0" t="n">
        <f aca="false">AS391-AR391</f>
        <v>999574.900760202</v>
      </c>
      <c r="AU391" s="0" t="n">
        <f aca="true">RAND()</f>
        <v>0.62990701281755</v>
      </c>
      <c r="AV391" s="0" t="n">
        <f aca="true">RAND()</f>
        <v>0.816844150676643</v>
      </c>
      <c r="AW391" s="0" t="n">
        <f aca="true">RAND()</f>
        <v>0.57771020387302</v>
      </c>
      <c r="AX391" s="0" t="n">
        <f aca="true">RAND()</f>
        <v>0.639069419937949</v>
      </c>
      <c r="AY391" s="0" t="n">
        <f aca="true">RAND()</f>
        <v>0.562431934542352</v>
      </c>
      <c r="AZ391" s="0" t="n">
        <f aca="true">RAND()</f>
        <v>0.723207261619509</v>
      </c>
    </row>
    <row r="392" customFormat="false" ht="15" hidden="false" customHeight="false" outlineLevel="0" collapsed="false">
      <c r="AK392" s="0" t="n">
        <v>379</v>
      </c>
      <c r="AL392" s="0" t="n">
        <f aca="false">IFERROR(IF(AU392&lt;($AM$6-$AL$6)/($AN$6-$AL$6),$AL$6+SQRT(AU392*($AN$6-$AL$6)*($AM$6-$AL$6)),$AN$6-SQRT((1-AU392)*($AN$6-$AL$6)*($AN$6-$AM$6))),$AM$6)</f>
        <v>3.4647397848771</v>
      </c>
      <c r="AM392" s="0" t="n">
        <f aca="false">IFERROR(IF(AV392&lt;($AM$7-$AL$7)/($AN$7-$AL$7),$AL$7+SQRT(AV392*($AN$7-$AL$7)*($AM$7-$AL$7)),$AN$7-SQRT((1-AV392)*($AN$7-$AL$7)*($AN$7-$AM$7))),$AM$7)</f>
        <v>1.15674435066645</v>
      </c>
      <c r="AN392" s="0" t="n">
        <f aca="false">IFERROR(IF(AW392&lt;($AM$8-$AL$8)/($AN$8-$AL$8),$AL$8+SQRT(AW392*($AN$8-$AL$8)*($AM$8-$AL$8)),$AN$8-SQRT((1-AW392)*($AN$8-$AL$8)*($AN$8-$AM$8))),$AM$8)</f>
        <v>1.12359258914035</v>
      </c>
      <c r="AO392" s="0" t="n">
        <f aca="false">IFERROR(IF(AX392&lt;($AM$9-$AL$9)/($AN$9-$AL$9),$AL$9+SQRT(AX392*($AN$9-$AL$9)*($AM$9-$AL$9)),$AN$9-SQRT((1-AX392)*($AN$9-$AL$9)*($AN$9-$AM$9))),$AM$9)</f>
        <v>0.88833675779355</v>
      </c>
      <c r="AP392" s="0" t="n">
        <f aca="false">IFERROR(IF(AY392&lt;($AM$10-$AL$10)/($AN$10-$AL$10),$AL$10+SQRT(AY392*($AN$10-$AL$10)*($AM$10-$AL$10)),$AN$10-SQRT((1-AY392)*($AN$10-$AL$10)*($AN$10-$AM$10))),$AM$10)</f>
        <v>0.948014243245928</v>
      </c>
      <c r="AQ392" s="0" t="n">
        <f aca="false">IFERROR(IF(AZ392&lt;($AM$11-$AL$11)/($AN$11-$AL$11),$AL$11+SQRT(AZ392*($AN$11-$AL$11)*($AM$11-$AL$11)),$AN$11-SQRT((1-AZ392)*($AN$11-$AL$11)*($AN$11-$AM$11))),$AM$11)</f>
        <v>0.418622915895568</v>
      </c>
      <c r="AR392" s="0" t="n">
        <f aca="false">SUMPRODUCT((B24:B31&lt;=$B$6)*(C24:C31*AM392+D24:D31*AO392*$B$8*AQ392)/(1+AL392/100)^B24:B31)+C32*AM392*AP392/(1+AL392/100)^$B$6</f>
        <v>15510717.249986</v>
      </c>
      <c r="AS392" s="0" t="n">
        <f aca="false">SUMPRODUCT((K24:K26&lt;=$B$6)*(L24:L26*AN392+M24:M26*AO392*$B$8*AQ392)/(1+AL392/100)^K24:K26)+L27*AN392*AP392/(1+AL392/100)^$B$6</f>
        <v>16421431.1933844</v>
      </c>
      <c r="AT392" s="0" t="n">
        <f aca="false">AS392-AR392</f>
        <v>910713.943398465</v>
      </c>
      <c r="AU392" s="0" t="n">
        <f aca="true">RAND()</f>
        <v>0.375096760568458</v>
      </c>
      <c r="AV392" s="0" t="n">
        <f aca="true">RAND()</f>
        <v>0.9226967454878</v>
      </c>
      <c r="AW392" s="0" t="n">
        <f aca="true">RAND()</f>
        <v>0.857965924264527</v>
      </c>
      <c r="AX392" s="0" t="n">
        <f aca="true">RAND()</f>
        <v>0.201073916604808</v>
      </c>
      <c r="AY392" s="0" t="n">
        <f aca="true">RAND()</f>
        <v>0.802867048604887</v>
      </c>
      <c r="AZ392" s="0" t="n">
        <f aca="true">RAND()</f>
        <v>0.0574342701043553</v>
      </c>
    </row>
    <row r="393" customFormat="false" ht="15" hidden="false" customHeight="false" outlineLevel="0" collapsed="false">
      <c r="AK393" s="0" t="n">
        <v>380</v>
      </c>
      <c r="AL393" s="0" t="n">
        <f aca="false">IFERROR(IF(AU393&lt;($AM$6-$AL$6)/($AN$6-$AL$6),$AL$6+SQRT(AU393*($AN$6-$AL$6)*($AM$6-$AL$6)),$AN$6-SQRT((1-AU393)*($AN$6-$AL$6)*($AN$6-$AM$6))),$AM$6)</f>
        <v>3.00315176736461</v>
      </c>
      <c r="AM393" s="0" t="n">
        <f aca="false">IFERROR(IF(AV393&lt;($AM$7-$AL$7)/($AN$7-$AL$7),$AL$7+SQRT(AV393*($AN$7-$AL$7)*($AM$7-$AL$7)),$AN$7-SQRT((1-AV393)*($AN$7-$AL$7)*($AN$7-$AM$7))),$AM$7)</f>
        <v>1.00747596972803</v>
      </c>
      <c r="AN393" s="0" t="n">
        <f aca="false">IFERROR(IF(AW393&lt;($AM$8-$AL$8)/($AN$8-$AL$8),$AL$8+SQRT(AW393*($AN$8-$AL$8)*($AM$8-$AL$8)),$AN$8-SQRT((1-AW393)*($AN$8-$AL$8)*($AN$8-$AM$8))),$AM$8)</f>
        <v>1.03860754326477</v>
      </c>
      <c r="AO393" s="0" t="n">
        <f aca="false">IFERROR(IF(AX393&lt;($AM$9-$AL$9)/($AN$9-$AL$9),$AL$9+SQRT(AX393*($AN$9-$AL$9)*($AM$9-$AL$9)),$AN$9-SQRT((1-AX393)*($AN$9-$AL$9)*($AN$9-$AM$9))),$AM$9)</f>
        <v>0.891869486113519</v>
      </c>
      <c r="AP393" s="0" t="n">
        <f aca="false">IFERROR(IF(AY393&lt;($AM$10-$AL$10)/($AN$10-$AL$10),$AL$10+SQRT(AY393*($AN$10-$AL$10)*($AM$10-$AL$10)),$AN$10-SQRT((1-AY393)*($AN$10-$AL$10)*($AN$10-$AM$10))),$AM$10)</f>
        <v>0.727936017915492</v>
      </c>
      <c r="AQ393" s="0" t="n">
        <f aca="false">IFERROR(IF(AZ393&lt;($AM$11-$AL$11)/($AN$11-$AL$11),$AL$11+SQRT(AZ393*($AN$11-$AL$11)*($AM$11-$AL$11)),$AN$11-SQRT((1-AZ393)*($AN$11-$AL$11)*($AN$11-$AM$11))),$AM$11)</f>
        <v>0.452974306780027</v>
      </c>
      <c r="AR393" s="0" t="n">
        <f aca="false">SUMPRODUCT((B24:B31&lt;=$B$6)*(C24:C31*AM393+D24:D31*AO393*$B$8*AQ393)/(1+AL393/100)^B24:B31)+C32*AM393*AP393/(1+AL393/100)^$B$6</f>
        <v>13879452.6170343</v>
      </c>
      <c r="AS393" s="0" t="n">
        <f aca="false">SUMPRODUCT((K24:K26&lt;=$B$6)*(L24:L26*AN393+M24:M26*AO393*$B$8*AQ393)/(1+AL393/100)^K24:K26)+L27*AN393*AP393/(1+AL393/100)^$B$6</f>
        <v>15405478.7222861</v>
      </c>
      <c r="AT393" s="0" t="n">
        <f aca="false">AS393-AR393</f>
        <v>1526026.10525181</v>
      </c>
      <c r="AU393" s="0" t="n">
        <f aca="true">RAND()</f>
        <v>0.201260210263967</v>
      </c>
      <c r="AV393" s="0" t="n">
        <f aca="true">RAND()</f>
        <v>0.477174175472352</v>
      </c>
      <c r="AW393" s="0" t="n">
        <f aca="true">RAND()</f>
        <v>0.602784259870604</v>
      </c>
      <c r="AX393" s="0" t="n">
        <f aca="true">RAND()</f>
        <v>0.204748925529165</v>
      </c>
      <c r="AY393" s="0" t="n">
        <f aca="true">RAND()</f>
        <v>0.207819313052687</v>
      </c>
      <c r="AZ393" s="0" t="n">
        <f aca="true">RAND()</f>
        <v>0.0955148511625705</v>
      </c>
    </row>
    <row r="394" customFormat="false" ht="15" hidden="false" customHeight="false" outlineLevel="0" collapsed="false">
      <c r="AK394" s="0" t="n">
        <v>381</v>
      </c>
      <c r="AL394" s="0" t="n">
        <f aca="false">IFERROR(IF(AU394&lt;($AM$6-$AL$6)/($AN$6-$AL$6),$AL$6+SQRT(AU394*($AN$6-$AL$6)*($AM$6-$AL$6)),$AN$6-SQRT((1-AU394)*($AN$6-$AL$6)*($AN$6-$AM$6))),$AM$6)</f>
        <v>5.84249841939101</v>
      </c>
      <c r="AM394" s="0" t="n">
        <f aca="false">IFERROR(IF(AV394&lt;($AM$7-$AL$7)/($AN$7-$AL$7),$AL$7+SQRT(AV394*($AN$7-$AL$7)*($AM$7-$AL$7)),$AN$7-SQRT((1-AV394)*($AN$7-$AL$7)*($AN$7-$AM$7))),$AM$7)</f>
        <v>1.00666860053868</v>
      </c>
      <c r="AN394" s="0" t="n">
        <f aca="false">IFERROR(IF(AW394&lt;($AM$8-$AL$8)/($AN$8-$AL$8),$AL$8+SQRT(AW394*($AN$8-$AL$8)*($AM$8-$AL$8)),$AN$8-SQRT((1-AW394)*($AN$8-$AL$8)*($AN$8-$AM$8))),$AM$8)</f>
        <v>1.07428821924229</v>
      </c>
      <c r="AO394" s="0" t="n">
        <f aca="false">IFERROR(IF(AX394&lt;($AM$9-$AL$9)/($AN$9-$AL$9),$AL$9+SQRT(AX394*($AN$9-$AL$9)*($AM$9-$AL$9)),$AN$9-SQRT((1-AX394)*($AN$9-$AL$9)*($AN$9-$AM$9))),$AM$9)</f>
        <v>1.36680383567392</v>
      </c>
      <c r="AP394" s="0" t="n">
        <f aca="false">IFERROR(IF(AY394&lt;($AM$10-$AL$10)/($AN$10-$AL$10),$AL$10+SQRT(AY394*($AN$10-$AL$10)*($AM$10-$AL$10)),$AN$10-SQRT((1-AY394)*($AN$10-$AL$10)*($AN$10-$AM$10))),$AM$10)</f>
        <v>0.80122483110196</v>
      </c>
      <c r="AQ394" s="0" t="n">
        <f aca="false">IFERROR(IF(AZ394&lt;($AM$11-$AL$11)/($AN$11-$AL$11),$AL$11+SQRT(AZ394*($AN$11-$AL$11)*($AM$11-$AL$11)),$AN$11-SQRT((1-AZ394)*($AN$11-$AL$11)*($AN$11-$AM$11))),$AM$11)</f>
        <v>0.648974699490857</v>
      </c>
      <c r="AR394" s="0" t="n">
        <f aca="false">SUMPRODUCT((B24:B31&lt;=$B$6)*(C24:C31*AM394+D24:D31*AO394*$B$8*AQ394)/(1+AL394/100)^B24:B31)+C32*AM394*AP394/(1+AL394/100)^$B$6</f>
        <v>12320873.3657006</v>
      </c>
      <c r="AS394" s="0" t="n">
        <f aca="false">SUMPRODUCT((K24:K26&lt;=$B$6)*(L24:L26*AN394+M24:M26*AO394*$B$8*AQ394)/(1+AL394/100)^K24:K26)+L27*AN394*AP394/(1+AL394/100)^$B$6</f>
        <v>16317022.9559643</v>
      </c>
      <c r="AT394" s="0" t="n">
        <f aca="false">AS394-AR394</f>
        <v>3996149.59026375</v>
      </c>
      <c r="AU394" s="0" t="n">
        <f aca="true">RAND()</f>
        <v>0.933009504544384</v>
      </c>
      <c r="AV394" s="0" t="n">
        <f aca="true">RAND()</f>
        <v>0.473687378099531</v>
      </c>
      <c r="AW394" s="0" t="n">
        <f aca="true">RAND()</f>
        <v>0.725558845359605</v>
      </c>
      <c r="AX394" s="0" t="n">
        <f aca="true">RAND()</f>
        <v>0.732708411655158</v>
      </c>
      <c r="AY394" s="0" t="n">
        <f aca="true">RAND()</f>
        <v>0.362945595489617</v>
      </c>
      <c r="AZ394" s="0" t="n">
        <f aca="true">RAND()</f>
        <v>0.497074860754016</v>
      </c>
    </row>
    <row r="395" customFormat="false" ht="15" hidden="false" customHeight="false" outlineLevel="0" collapsed="false">
      <c r="AK395" s="0" t="n">
        <v>382</v>
      </c>
      <c r="AL395" s="0" t="n">
        <f aca="false">IFERROR(IF(AU395&lt;($AM$6-$AL$6)/($AN$6-$AL$6),$AL$6+SQRT(AU395*($AN$6-$AL$6)*($AM$6-$AL$6)),$AN$6-SQRT((1-AU395)*($AN$6-$AL$6)*($AN$6-$AM$6))),$AM$6)</f>
        <v>4.69178814808478</v>
      </c>
      <c r="AM395" s="0" t="n">
        <f aca="false">IFERROR(IF(AV395&lt;($AM$7-$AL$7)/($AN$7-$AL$7),$AL$7+SQRT(AV395*($AN$7-$AL$7)*($AM$7-$AL$7)),$AN$7-SQRT((1-AV395)*($AN$7-$AL$7)*($AN$7-$AM$7))),$AM$7)</f>
        <v>1.07465877814112</v>
      </c>
      <c r="AN395" s="0" t="n">
        <f aca="false">IFERROR(IF(AW395&lt;($AM$8-$AL$8)/($AN$8-$AL$8),$AL$8+SQRT(AW395*($AN$8-$AL$8)*($AM$8-$AL$8)),$AN$8-SQRT((1-AW395)*($AN$8-$AL$8)*($AN$8-$AM$8))),$AM$8)</f>
        <v>1.0794447673823</v>
      </c>
      <c r="AO395" s="0" t="n">
        <f aca="false">IFERROR(IF(AX395&lt;($AM$9-$AL$9)/($AN$9-$AL$9),$AL$9+SQRT(AX395*($AN$9-$AL$9)*($AM$9-$AL$9)),$AN$9-SQRT((1-AX395)*($AN$9-$AL$9)*($AN$9-$AM$9))),$AM$9)</f>
        <v>1.39743426349338</v>
      </c>
      <c r="AP395" s="0" t="n">
        <f aca="false">IFERROR(IF(AY395&lt;($AM$10-$AL$10)/($AN$10-$AL$10),$AL$10+SQRT(AY395*($AN$10-$AL$10)*($AM$10-$AL$10)),$AN$10-SQRT((1-AY395)*($AN$10-$AL$10)*($AN$10-$AM$10))),$AM$10)</f>
        <v>0.896603613644095</v>
      </c>
      <c r="AQ395" s="0" t="n">
        <f aca="false">IFERROR(IF(AZ395&lt;($AM$11-$AL$11)/($AN$11-$AL$11),$AL$11+SQRT(AZ395*($AN$11-$AL$11)*($AM$11-$AL$11)),$AN$11-SQRT((1-AZ395)*($AN$11-$AL$11)*($AN$11-$AM$11))),$AM$11)</f>
        <v>0.565910040899664</v>
      </c>
      <c r="AR395" s="0" t="n">
        <f aca="false">SUMPRODUCT((B24:B31&lt;=$B$6)*(C24:C31*AM395+D24:D31*AO395*$B$8*AQ395)/(1+AL395/100)^B24:B31)+C32*AM395*AP395/(1+AL395/100)^$B$6</f>
        <v>13717209.3352566</v>
      </c>
      <c r="AS395" s="0" t="n">
        <f aca="false">SUMPRODUCT((K24:K26&lt;=$B$6)*(L24:L26*AN395+M24:M26*AO395*$B$8*AQ395)/(1+AL395/100)^K24:K26)+L27*AN395*AP395/(1+AL395/100)^$B$6</f>
        <v>16148482.5967418</v>
      </c>
      <c r="AT395" s="0" t="n">
        <f aca="false">AS395-AR395</f>
        <v>2431273.2614852</v>
      </c>
      <c r="AU395" s="0" t="n">
        <f aca="true">RAND()</f>
        <v>0.733607902333905</v>
      </c>
      <c r="AV395" s="0" t="n">
        <f aca="true">RAND()</f>
        <v>0.72671516370698</v>
      </c>
      <c r="AW395" s="0" t="n">
        <f aca="true">RAND()</f>
        <v>0.741430334459745</v>
      </c>
      <c r="AX395" s="0" t="n">
        <f aca="true">RAND()</f>
        <v>0.757943022125486</v>
      </c>
      <c r="AY395" s="0" t="n">
        <f aca="true">RAND()</f>
        <v>0.629177705422217</v>
      </c>
      <c r="AZ395" s="0" t="n">
        <f aca="true">RAND()</f>
        <v>0.288604693270453</v>
      </c>
    </row>
    <row r="396" customFormat="false" ht="15" hidden="false" customHeight="false" outlineLevel="0" collapsed="false">
      <c r="AK396" s="0" t="n">
        <v>383</v>
      </c>
      <c r="AL396" s="0" t="n">
        <f aca="false">IFERROR(IF(AU396&lt;($AM$6-$AL$6)/($AN$6-$AL$6),$AL$6+SQRT(AU396*($AN$6-$AL$6)*($AM$6-$AL$6)),$AN$6-SQRT((1-AU396)*($AN$6-$AL$6)*($AN$6-$AM$6))),$AM$6)</f>
        <v>6.06709140367253</v>
      </c>
      <c r="AM396" s="0" t="n">
        <f aca="false">IFERROR(IF(AV396&lt;($AM$7-$AL$7)/($AN$7-$AL$7),$AL$7+SQRT(AV396*($AN$7-$AL$7)*($AM$7-$AL$7)),$AN$7-SQRT((1-AV396)*($AN$7-$AL$7)*($AN$7-$AM$7))),$AM$7)</f>
        <v>1.13274445666098</v>
      </c>
      <c r="AN396" s="0" t="n">
        <f aca="false">IFERROR(IF(AW396&lt;($AM$8-$AL$8)/($AN$8-$AL$8),$AL$8+SQRT(AW396*($AN$8-$AL$8)*($AM$8-$AL$8)),$AN$8-SQRT((1-AW396)*($AN$8-$AL$8)*($AN$8-$AM$8))),$AM$8)</f>
        <v>1.00982560985877</v>
      </c>
      <c r="AO396" s="0" t="n">
        <f aca="false">IFERROR(IF(AX396&lt;($AM$9-$AL$9)/($AN$9-$AL$9),$AL$9+SQRT(AX396*($AN$9-$AL$9)*($AM$9-$AL$9)),$AN$9-SQRT((1-AX396)*($AN$9-$AL$9)*($AN$9-$AM$9))),$AM$9)</f>
        <v>1.75477745172569</v>
      </c>
      <c r="AP396" s="0" t="n">
        <f aca="false">IFERROR(IF(AY396&lt;($AM$10-$AL$10)/($AN$10-$AL$10),$AL$10+SQRT(AY396*($AN$10-$AL$10)*($AM$10-$AL$10)),$AN$10-SQRT((1-AY396)*($AN$10-$AL$10)*($AN$10-$AM$10))),$AM$10)</f>
        <v>0.866565108357455</v>
      </c>
      <c r="AQ396" s="0" t="n">
        <f aca="false">IFERROR(IF(AZ396&lt;($AM$11-$AL$11)/($AN$11-$AL$11),$AL$11+SQRT(AZ396*($AN$11-$AL$11)*($AM$11-$AL$11)),$AN$11-SQRT((1-AZ396)*($AN$11-$AL$11)*($AN$11-$AM$11))),$AM$11)</f>
        <v>0.580166909183944</v>
      </c>
      <c r="AR396" s="0" t="n">
        <f aca="false">SUMPRODUCT((B24:B31&lt;=$B$6)*(C24:C31*AM396+D24:D31*AO396*$B$8*AQ396)/(1+AL396/100)^B24:B31)+C32*AM396*AP396/(1+AL396/100)^$B$6</f>
        <v>13752482.6065319</v>
      </c>
      <c r="AS396" s="0" t="n">
        <f aca="false">SUMPRODUCT((K24:K26&lt;=$B$6)*(L24:L26*AN396+M24:M26*AO396*$B$8*AQ396)/(1+AL396/100)^K24:K26)+L27*AN396*AP396/(1+AL396/100)^$B$6</f>
        <v>15320977.1576946</v>
      </c>
      <c r="AT396" s="0" t="n">
        <f aca="false">AS396-AR396</f>
        <v>1568494.55116266</v>
      </c>
      <c r="AU396" s="0" t="n">
        <f aca="true">RAND()</f>
        <v>0.956484077544916</v>
      </c>
      <c r="AV396" s="0" t="n">
        <f aca="true">RAND()</f>
        <v>0.877787889389086</v>
      </c>
      <c r="AW396" s="0" t="n">
        <f aca="true">RAND()</f>
        <v>0.487255665069231</v>
      </c>
      <c r="AX396" s="0" t="n">
        <f aca="true">RAND()</f>
        <v>0.959910601211901</v>
      </c>
      <c r="AY396" s="0" t="n">
        <f aca="true">RAND()</f>
        <v>0.53747991466045</v>
      </c>
      <c r="AZ396" s="0" t="n">
        <f aca="true">RAND()</f>
        <v>0.320381620415038</v>
      </c>
    </row>
    <row r="397" customFormat="false" ht="15" hidden="false" customHeight="false" outlineLevel="0" collapsed="false">
      <c r="AK397" s="0" t="n">
        <v>384</v>
      </c>
      <c r="AL397" s="0" t="n">
        <f aca="false">IFERROR(IF(AU397&lt;($AM$6-$AL$6)/($AN$6-$AL$6),$AL$6+SQRT(AU397*($AN$6-$AL$6)*($AM$6-$AL$6)),$AN$6-SQRT((1-AU397)*($AN$6-$AL$6)*($AN$6-$AM$6))),$AM$6)</f>
        <v>3.93883044340799</v>
      </c>
      <c r="AM397" s="0" t="n">
        <f aca="false">IFERROR(IF(AV397&lt;($AM$7-$AL$7)/($AN$7-$AL$7),$AL$7+SQRT(AV397*($AN$7-$AL$7)*($AM$7-$AL$7)),$AN$7-SQRT((1-AV397)*($AN$7-$AL$7)*($AN$7-$AM$7))),$AM$7)</f>
        <v>1.11130766850564</v>
      </c>
      <c r="AN397" s="0" t="n">
        <f aca="false">IFERROR(IF(AW397&lt;($AM$8-$AL$8)/($AN$8-$AL$8),$AL$8+SQRT(AW397*($AN$8-$AL$8)*($AM$8-$AL$8)),$AN$8-SQRT((1-AW397)*($AN$8-$AL$8)*($AN$8-$AM$8))),$AM$8)</f>
        <v>1.21523048231946</v>
      </c>
      <c r="AO397" s="0" t="n">
        <f aca="false">IFERROR(IF(AX397&lt;($AM$9-$AL$9)/($AN$9-$AL$9),$AL$9+SQRT(AX397*($AN$9-$AL$9)*($AM$9-$AL$9)),$AN$9-SQRT((1-AX397)*($AN$9-$AL$9)*($AN$9-$AM$9))),$AM$9)</f>
        <v>0.98949137214874</v>
      </c>
      <c r="AP397" s="0" t="n">
        <f aca="false">IFERROR(IF(AY397&lt;($AM$10-$AL$10)/($AN$10-$AL$10),$AL$10+SQRT(AY397*($AN$10-$AL$10)*($AM$10-$AL$10)),$AN$10-SQRT((1-AY397)*($AN$10-$AL$10)*($AN$10-$AM$10))),$AM$10)</f>
        <v>0.975824109007162</v>
      </c>
      <c r="AQ397" s="0" t="n">
        <f aca="false">IFERROR(IF(AZ397&lt;($AM$11-$AL$11)/($AN$11-$AL$11),$AL$11+SQRT(AZ397*($AN$11-$AL$11)*($AM$11-$AL$11)),$AN$11-SQRT((1-AZ397)*($AN$11-$AL$11)*($AN$11-$AM$11))),$AM$11)</f>
        <v>0.684389340623373</v>
      </c>
      <c r="AR397" s="0" t="n">
        <f aca="false">SUMPRODUCT((B24:B31&lt;=$B$6)*(C24:C31*AM397+D24:D31*AO397*$B$8*AQ397)/(1+AL397/100)^B24:B31)+C32*AM397*AP397/(1+AL397/100)^$B$6</f>
        <v>14625149.7737953</v>
      </c>
      <c r="AS397" s="0" t="n">
        <f aca="false">SUMPRODUCT((K24:K26&lt;=$B$6)*(L24:L26*AN397+M24:M26*AO397*$B$8*AQ397)/(1+AL397/100)^K24:K26)+L27*AN397*AP397/(1+AL397/100)^$B$6</f>
        <v>17880341.9132161</v>
      </c>
      <c r="AT397" s="0" t="n">
        <f aca="false">AS397-AR397</f>
        <v>3255192.13942081</v>
      </c>
      <c r="AU397" s="0" t="n">
        <f aca="true">RAND()</f>
        <v>0.531462047289714</v>
      </c>
      <c r="AV397" s="0" t="n">
        <f aca="true">RAND()</f>
        <v>0.82901721941918</v>
      </c>
      <c r="AW397" s="0" t="n">
        <f aca="true">RAND()</f>
        <v>0.989254050135665</v>
      </c>
      <c r="AX397" s="0" t="n">
        <f aca="true">RAND()</f>
        <v>0.319469071210742</v>
      </c>
      <c r="AY397" s="0" t="n">
        <f aca="true">RAND()</f>
        <v>0.905634330849839</v>
      </c>
      <c r="AZ397" s="0" t="n">
        <f aca="true">RAND()</f>
        <v>0.593428210970818</v>
      </c>
    </row>
    <row r="398" customFormat="false" ht="15" hidden="false" customHeight="false" outlineLevel="0" collapsed="false">
      <c r="AK398" s="0" t="n">
        <v>385</v>
      </c>
      <c r="AL398" s="0" t="n">
        <f aca="false">IFERROR(IF(AU398&lt;($AM$6-$AL$6)/($AN$6-$AL$6),$AL$6+SQRT(AU398*($AN$6-$AL$6)*($AM$6-$AL$6)),$AN$6-SQRT((1-AU398)*($AN$6-$AL$6)*($AN$6-$AM$6))),$AM$6)</f>
        <v>3.72468411986631</v>
      </c>
      <c r="AM398" s="0" t="n">
        <f aca="false">IFERROR(IF(AV398&lt;($AM$7-$AL$7)/($AN$7-$AL$7),$AL$7+SQRT(AV398*($AN$7-$AL$7)*($AM$7-$AL$7)),$AN$7-SQRT((1-AV398)*($AN$7-$AL$7)*($AN$7-$AM$7))),$AM$7)</f>
        <v>1.10749839294339</v>
      </c>
      <c r="AN398" s="0" t="n">
        <f aca="false">IFERROR(IF(AW398&lt;($AM$8-$AL$8)/($AN$8-$AL$8),$AL$8+SQRT(AW398*($AN$8-$AL$8)*($AM$8-$AL$8)),$AN$8-SQRT((1-AW398)*($AN$8-$AL$8)*($AN$8-$AM$8))),$AM$8)</f>
        <v>0.922372881110636</v>
      </c>
      <c r="AO398" s="0" t="n">
        <f aca="false">IFERROR(IF(AX398&lt;($AM$9-$AL$9)/($AN$9-$AL$9),$AL$9+SQRT(AX398*($AN$9-$AL$9)*($AM$9-$AL$9)),$AN$9-SQRT((1-AX398)*($AN$9-$AL$9)*($AN$9-$AM$9))),$AM$9)</f>
        <v>1.73925806811716</v>
      </c>
      <c r="AP398" s="0" t="n">
        <f aca="false">IFERROR(IF(AY398&lt;($AM$10-$AL$10)/($AN$10-$AL$10),$AL$10+SQRT(AY398*($AN$10-$AL$10)*($AM$10-$AL$10)),$AN$10-SQRT((1-AY398)*($AN$10-$AL$10)*($AN$10-$AM$10))),$AM$10)</f>
        <v>0.803593245352651</v>
      </c>
      <c r="AQ398" s="0" t="n">
        <f aca="false">IFERROR(IF(AZ398&lt;($AM$11-$AL$11)/($AN$11-$AL$11),$AL$11+SQRT(AZ398*($AN$11-$AL$11)*($AM$11-$AL$11)),$AN$11-SQRT((1-AZ398)*($AN$11-$AL$11)*($AN$11-$AM$11))),$AM$11)</f>
        <v>0.530242193185452</v>
      </c>
      <c r="AR398" s="0" t="n">
        <f aca="false">SUMPRODUCT((B24:B31&lt;=$B$6)*(C24:C31*AM398+D24:D31*AO398*$B$8*AQ398)/(1+AL398/100)^B24:B31)+C32*AM398*AP398/(1+AL398/100)^$B$6</f>
        <v>14792063.4400394</v>
      </c>
      <c r="AS398" s="0" t="n">
        <f aca="false">SUMPRODUCT((K24:K26&lt;=$B$6)*(L24:L26*AN398+M24:M26*AO398*$B$8*AQ398)/(1+AL398/100)^K24:K26)+L27*AN398*AP398/(1+AL398/100)^$B$6</f>
        <v>13749771.7146146</v>
      </c>
      <c r="AT398" s="0" t="n">
        <f aca="false">AS398-AR398</f>
        <v>-1042291.72542477</v>
      </c>
      <c r="AU398" s="0" t="n">
        <f aca="true">RAND()</f>
        <v>0.463615294267203</v>
      </c>
      <c r="AV398" s="0" t="n">
        <f aca="true">RAND()</f>
        <v>0.819495928766959</v>
      </c>
      <c r="AW398" s="0" t="n">
        <f aca="true">RAND()</f>
        <v>0.166390244792421</v>
      </c>
      <c r="AX398" s="0" t="n">
        <f aca="true">RAND()</f>
        <v>0.954675763305335</v>
      </c>
      <c r="AY398" s="0" t="n">
        <f aca="true">RAND()</f>
        <v>0.368675434495019</v>
      </c>
      <c r="AZ398" s="0" t="n">
        <f aca="true">RAND()</f>
        <v>0.216373336827947</v>
      </c>
    </row>
    <row r="399" customFormat="false" ht="15" hidden="false" customHeight="false" outlineLevel="0" collapsed="false">
      <c r="AK399" s="0" t="n">
        <v>386</v>
      </c>
      <c r="AL399" s="0" t="n">
        <f aca="false">IFERROR(IF(AU399&lt;($AM$6-$AL$6)/($AN$6-$AL$6),$AL$6+SQRT(AU399*($AN$6-$AL$6)*($AM$6-$AL$6)),$AN$6-SQRT((1-AU399)*($AN$6-$AL$6)*($AN$6-$AM$6))),$AM$6)</f>
        <v>2.39700395049524</v>
      </c>
      <c r="AM399" s="0" t="n">
        <f aca="false">IFERROR(IF(AV399&lt;($AM$7-$AL$7)/($AN$7-$AL$7),$AL$7+SQRT(AV399*($AN$7-$AL$7)*($AM$7-$AL$7)),$AN$7-SQRT((1-AV399)*($AN$7-$AL$7)*($AN$7-$AM$7))),$AM$7)</f>
        <v>0.957461691399258</v>
      </c>
      <c r="AN399" s="0" t="n">
        <f aca="false">IFERROR(IF(AW399&lt;($AM$8-$AL$8)/($AN$8-$AL$8),$AL$8+SQRT(AW399*($AN$8-$AL$8)*($AM$8-$AL$8)),$AN$8-SQRT((1-AW399)*($AN$8-$AL$8)*($AN$8-$AM$8))),$AM$8)</f>
        <v>1.00704930200182</v>
      </c>
      <c r="AO399" s="0" t="n">
        <f aca="false">IFERROR(IF(AX399&lt;($AM$9-$AL$9)/($AN$9-$AL$9),$AL$9+SQRT(AX399*($AN$9-$AL$9)*($AM$9-$AL$9)),$AN$9-SQRT((1-AX399)*($AN$9-$AL$9)*($AN$9-$AM$9))),$AM$9)</f>
        <v>1.09535832818697</v>
      </c>
      <c r="AP399" s="0" t="n">
        <f aca="false">IFERROR(IF(AY399&lt;($AM$10-$AL$10)/($AN$10-$AL$10),$AL$10+SQRT(AY399*($AN$10-$AL$10)*($AM$10-$AL$10)),$AN$10-SQRT((1-AY399)*($AN$10-$AL$10)*($AN$10-$AM$10))),$AM$10)</f>
        <v>0.569878632477896</v>
      </c>
      <c r="AQ399" s="0" t="n">
        <f aca="false">IFERROR(IF(AZ399&lt;($AM$11-$AL$11)/($AN$11-$AL$11),$AL$11+SQRT(AZ399*($AN$11-$AL$11)*($AM$11-$AL$11)),$AN$11-SQRT((1-AZ399)*($AN$11-$AL$11)*($AN$11-$AM$11))),$AM$11)</f>
        <v>0.698958549129598</v>
      </c>
      <c r="AR399" s="0" t="n">
        <f aca="false">SUMPRODUCT((B24:B31&lt;=$B$6)*(C24:C31*AM399+D24:D31*AO399*$B$8*AQ399)/(1+AL399/100)^B24:B31)+C32*AM399*AP399/(1+AL399/100)^$B$6</f>
        <v>13751134.6120504</v>
      </c>
      <c r="AS399" s="0" t="n">
        <f aca="false">SUMPRODUCT((K24:K26&lt;=$B$6)*(L24:L26*AN399+M24:M26*AO399*$B$8*AQ399)/(1+AL399/100)^K24:K26)+L27*AN399*AP399/(1+AL399/100)^$B$6</f>
        <v>15122903.3109267</v>
      </c>
      <c r="AT399" s="0" t="n">
        <f aca="false">AS399-AR399</f>
        <v>1371768.69887633</v>
      </c>
      <c r="AU399" s="0" t="n">
        <f aca="true">RAND()</f>
        <v>0.0315224273417647</v>
      </c>
      <c r="AV399" s="0" t="n">
        <f aca="true">RAND()</f>
        <v>0.275490936203502</v>
      </c>
      <c r="AW399" s="0" t="n">
        <f aca="true">RAND()</f>
        <v>0.475332963041731</v>
      </c>
      <c r="AX399" s="0" t="n">
        <f aca="true">RAND()</f>
        <v>0.454415630412883</v>
      </c>
      <c r="AY399" s="0" t="n">
        <f aca="true">RAND()</f>
        <v>0.0195320931079234</v>
      </c>
      <c r="AZ399" s="0" t="n">
        <f aca="true">RAND()</f>
        <v>0.630098142276912</v>
      </c>
    </row>
    <row r="400" customFormat="false" ht="15" hidden="false" customHeight="false" outlineLevel="0" collapsed="false">
      <c r="AK400" s="0" t="n">
        <v>387</v>
      </c>
      <c r="AL400" s="0" t="n">
        <f aca="false">IFERROR(IF(AU400&lt;($AM$6-$AL$6)/($AN$6-$AL$6),$AL$6+SQRT(AU400*($AN$6-$AL$6)*($AM$6-$AL$6)),$AN$6-SQRT((1-AU400)*($AN$6-$AL$6)*($AN$6-$AM$6))),$AM$6)</f>
        <v>2.18795829558026</v>
      </c>
      <c r="AM400" s="0" t="n">
        <f aca="false">IFERROR(IF(AV400&lt;($AM$7-$AL$7)/($AN$7-$AL$7),$AL$7+SQRT(AV400*($AN$7-$AL$7)*($AM$7-$AL$7)),$AN$7-SQRT((1-AV400)*($AN$7-$AL$7)*($AN$7-$AM$7))),$AM$7)</f>
        <v>0.936753935467259</v>
      </c>
      <c r="AN400" s="0" t="n">
        <f aca="false">IFERROR(IF(AW400&lt;($AM$8-$AL$8)/($AN$8-$AL$8),$AL$8+SQRT(AW400*($AN$8-$AL$8)*($AM$8-$AL$8)),$AN$8-SQRT((1-AW400)*($AN$8-$AL$8)*($AN$8-$AM$8))),$AM$8)</f>
        <v>0.853806694066651</v>
      </c>
      <c r="AO400" s="0" t="n">
        <f aca="false">IFERROR(IF(AX400&lt;($AM$9-$AL$9)/($AN$9-$AL$9),$AL$9+SQRT(AX400*($AN$9-$AL$9)*($AM$9-$AL$9)),$AN$9-SQRT((1-AX400)*($AN$9-$AL$9)*($AN$9-$AM$9))),$AM$9)</f>
        <v>1.23386238126421</v>
      </c>
      <c r="AP400" s="0" t="n">
        <f aca="false">IFERROR(IF(AY400&lt;($AM$10-$AL$10)/($AN$10-$AL$10),$AL$10+SQRT(AY400*($AN$10-$AL$10)*($AM$10-$AL$10)),$AN$10-SQRT((1-AY400)*($AN$10-$AL$10)*($AN$10-$AM$10))),$AM$10)</f>
        <v>0.957649124697407</v>
      </c>
      <c r="AQ400" s="0" t="n">
        <f aca="false">IFERROR(IF(AZ400&lt;($AM$11-$AL$11)/($AN$11-$AL$11),$AL$11+SQRT(AZ400*($AN$11-$AL$11)*($AM$11-$AL$11)),$AN$11-SQRT((1-AZ400)*($AN$11-$AL$11)*($AN$11-$AM$11))),$AM$11)</f>
        <v>0.568631851469951</v>
      </c>
      <c r="AR400" s="0" t="n">
        <f aca="false">SUMPRODUCT((B24:B31&lt;=$B$6)*(C24:C31*AM400+D24:D31*AO400*$B$8*AQ400)/(1+AL400/100)^B24:B31)+C32*AM400*AP400/(1+AL400/100)^$B$6</f>
        <v>13532467.5472758</v>
      </c>
      <c r="AS400" s="0" t="n">
        <f aca="false">SUMPRODUCT((K24:K26&lt;=$B$6)*(L24:L26*AN400+M24:M26*AO400*$B$8*AQ400)/(1+AL400/100)^K24:K26)+L27*AN400*AP400/(1+AL400/100)^$B$6</f>
        <v>12126882.7890387</v>
      </c>
      <c r="AT400" s="0" t="n">
        <f aca="false">AS400-AR400</f>
        <v>-1405584.75823706</v>
      </c>
      <c r="AU400" s="0" t="n">
        <f aca="true">RAND()</f>
        <v>0.00706566417548735</v>
      </c>
      <c r="AV400" s="0" t="n">
        <f aca="true">RAND()</f>
        <v>0.207795987397593</v>
      </c>
      <c r="AW400" s="0" t="n">
        <f aca="true">RAND()</f>
        <v>0.0321684480709134</v>
      </c>
      <c r="AX400" s="0" t="n">
        <f aca="true">RAND()</f>
        <v>0.608688766105239</v>
      </c>
      <c r="AY400" s="0" t="n">
        <f aca="true">RAND()</f>
        <v>0.837770885345212</v>
      </c>
      <c r="AZ400" s="0" t="n">
        <f aca="true">RAND()</f>
        <v>0.294543149486424</v>
      </c>
    </row>
    <row r="401" customFormat="false" ht="15" hidden="false" customHeight="false" outlineLevel="0" collapsed="false">
      <c r="AK401" s="0" t="n">
        <v>388</v>
      </c>
      <c r="AL401" s="0" t="n">
        <f aca="false">IFERROR(IF(AU401&lt;($AM$6-$AL$6)/($AN$6-$AL$6),$AL$6+SQRT(AU401*($AN$6-$AL$6)*($AM$6-$AL$6)),$AN$6-SQRT((1-AU401)*($AN$6-$AL$6)*($AN$6-$AM$6))),$AM$6)</f>
        <v>3.25531006888279</v>
      </c>
      <c r="AM401" s="0" t="n">
        <f aca="false">IFERROR(IF(AV401&lt;($AM$7-$AL$7)/($AN$7-$AL$7),$AL$7+SQRT(AV401*($AN$7-$AL$7)*($AM$7-$AL$7)),$AN$7-SQRT((1-AV401)*($AN$7-$AL$7)*($AN$7-$AM$7))),$AM$7)</f>
        <v>1.13954855476158</v>
      </c>
      <c r="AN401" s="0" t="n">
        <f aca="false">IFERROR(IF(AW401&lt;($AM$8-$AL$8)/($AN$8-$AL$8),$AL$8+SQRT(AW401*($AN$8-$AL$8)*($AM$8-$AL$8)),$AN$8-SQRT((1-AW401)*($AN$8-$AL$8)*($AN$8-$AM$8))),$AM$8)</f>
        <v>1.06087317085723</v>
      </c>
      <c r="AO401" s="0" t="n">
        <f aca="false">IFERROR(IF(AX401&lt;($AM$9-$AL$9)/($AN$9-$AL$9),$AL$9+SQRT(AX401*($AN$9-$AL$9)*($AM$9-$AL$9)),$AN$9-SQRT((1-AX401)*($AN$9-$AL$9)*($AN$9-$AM$9))),$AM$9)</f>
        <v>0.862488812406873</v>
      </c>
      <c r="AP401" s="0" t="n">
        <f aca="false">IFERROR(IF(AY401&lt;($AM$10-$AL$10)/($AN$10-$AL$10),$AL$10+SQRT(AY401*($AN$10-$AL$10)*($AM$10-$AL$10)),$AN$10-SQRT((1-AY401)*($AN$10-$AL$10)*($AN$10-$AM$10))),$AM$10)</f>
        <v>0.739955296684469</v>
      </c>
      <c r="AQ401" s="0" t="n">
        <f aca="false">IFERROR(IF(AZ401&lt;($AM$11-$AL$11)/($AN$11-$AL$11),$AL$11+SQRT(AZ401*($AN$11-$AL$11)*($AM$11-$AL$11)),$AN$11-SQRT((1-AZ401)*($AN$11-$AL$11)*($AN$11-$AM$11))),$AM$11)</f>
        <v>0.70357030688463</v>
      </c>
      <c r="AR401" s="0" t="n">
        <f aca="false">SUMPRODUCT((B24:B31&lt;=$B$6)*(C24:C31*AM401+D24:D31*AO401*$B$8*AQ401)/(1+AL401/100)^B24:B31)+C32*AM401*AP401/(1+AL401/100)^$B$6</f>
        <v>15522806.9329859</v>
      </c>
      <c r="AS401" s="0" t="n">
        <f aca="false">SUMPRODUCT((K24:K26&lt;=$B$6)*(L24:L26*AN401+M24:M26*AO401*$B$8*AQ401)/(1+AL401/100)^K24:K26)+L27*AN401*AP401/(1+AL401/100)^$B$6</f>
        <v>15784019.2465505</v>
      </c>
      <c r="AT401" s="0" t="n">
        <f aca="false">AS401-AR401</f>
        <v>261212.313564595</v>
      </c>
      <c r="AU401" s="0" t="n">
        <f aca="true">RAND()</f>
        <v>0.298864865989468</v>
      </c>
      <c r="AV401" s="0" t="n">
        <f aca="true">RAND()</f>
        <v>0.89155980661995</v>
      </c>
      <c r="AW401" s="0" t="n">
        <f aca="true">RAND()</f>
        <v>0.682053711096915</v>
      </c>
      <c r="AX401" s="0" t="n">
        <f aca="true">RAND()</f>
        <v>0.17519751882686</v>
      </c>
      <c r="AY401" s="0" t="n">
        <f aca="true">RAND()</f>
        <v>0.230314177627727</v>
      </c>
      <c r="AZ401" s="0" t="n">
        <f aca="true">RAND()</f>
        <v>0.641344640977662</v>
      </c>
    </row>
    <row r="402" customFormat="false" ht="15" hidden="false" customHeight="false" outlineLevel="0" collapsed="false">
      <c r="AK402" s="0" t="n">
        <v>389</v>
      </c>
      <c r="AL402" s="0" t="n">
        <f aca="false">IFERROR(IF(AU402&lt;($AM$6-$AL$6)/($AN$6-$AL$6),$AL$6+SQRT(AU402*($AN$6-$AL$6)*($AM$6-$AL$6)),$AN$6-SQRT((1-AU402)*($AN$6-$AL$6)*($AN$6-$AM$6))),$AM$6)</f>
        <v>3.25168802679093</v>
      </c>
      <c r="AM402" s="0" t="n">
        <f aca="false">IFERROR(IF(AV402&lt;($AM$7-$AL$7)/($AN$7-$AL$7),$AL$7+SQRT(AV402*($AN$7-$AL$7)*($AM$7-$AL$7)),$AN$7-SQRT((1-AV402)*($AN$7-$AL$7)*($AN$7-$AM$7))),$AM$7)</f>
        <v>0.912385502230203</v>
      </c>
      <c r="AN402" s="0" t="n">
        <f aca="false">IFERROR(IF(AW402&lt;($AM$8-$AL$8)/($AN$8-$AL$8),$AL$8+SQRT(AW402*($AN$8-$AL$8)*($AM$8-$AL$8)),$AN$8-SQRT((1-AW402)*($AN$8-$AL$8)*($AN$8-$AM$8))),$AM$8)</f>
        <v>1.06312478505104</v>
      </c>
      <c r="AO402" s="0" t="n">
        <f aca="false">IFERROR(IF(AX402&lt;($AM$9-$AL$9)/($AN$9-$AL$9),$AL$9+SQRT(AX402*($AN$9-$AL$9)*($AM$9-$AL$9)),$AN$9-SQRT((1-AX402)*($AN$9-$AL$9)*($AN$9-$AM$9))),$AM$9)</f>
        <v>1.10541984402363</v>
      </c>
      <c r="AP402" s="0" t="n">
        <f aca="false">IFERROR(IF(AY402&lt;($AM$10-$AL$10)/($AN$10-$AL$10),$AL$10+SQRT(AY402*($AN$10-$AL$10)*($AM$10-$AL$10)),$AN$10-SQRT((1-AY402)*($AN$10-$AL$10)*($AN$10-$AM$10))),$AM$10)</f>
        <v>0.886594374516535</v>
      </c>
      <c r="AQ402" s="0" t="n">
        <f aca="false">IFERROR(IF(AZ402&lt;($AM$11-$AL$11)/($AN$11-$AL$11),$AL$11+SQRT(AZ402*($AN$11-$AL$11)*($AM$11-$AL$11)),$AN$11-SQRT((1-AZ402)*($AN$11-$AL$11)*($AN$11-$AM$11))),$AM$11)</f>
        <v>0.456654975034514</v>
      </c>
      <c r="AR402" s="0" t="n">
        <f aca="false">SUMPRODUCT((B24:B31&lt;=$B$6)*(C24:C31*AM402+D24:D31*AO402*$B$8*AQ402)/(1+AL402/100)^B24:B31)+C32*AM402*AP402/(1+AL402/100)^$B$6</f>
        <v>12413463.7997698</v>
      </c>
      <c r="AS402" s="0" t="n">
        <f aca="false">SUMPRODUCT((K24:K26&lt;=$B$6)*(L24:L26*AN402+M24:M26*AO402*$B$8*AQ402)/(1+AL402/100)^K24:K26)+L27*AN402*AP402/(1+AL402/100)^$B$6</f>
        <v>15579786.6917899</v>
      </c>
      <c r="AT402" s="0" t="n">
        <f aca="false">AS402-AR402</f>
        <v>3166322.89202007</v>
      </c>
      <c r="AU402" s="0" t="n">
        <f aca="true">RAND()</f>
        <v>0.297507867574876</v>
      </c>
      <c r="AV402" s="0" t="n">
        <f aca="true">RAND()</f>
        <v>0.140338901239277</v>
      </c>
      <c r="AW402" s="0" t="n">
        <f aca="true">RAND()</f>
        <v>0.689579147002503</v>
      </c>
      <c r="AX402" s="0" t="n">
        <f aca="true">RAND()</f>
        <v>0.466484229688857</v>
      </c>
      <c r="AY402" s="0" t="n">
        <f aca="true">RAND()</f>
        <v>0.597820841631324</v>
      </c>
      <c r="AZ402" s="0" t="n">
        <f aca="true">RAND()</f>
        <v>0.100166453890058</v>
      </c>
    </row>
    <row r="403" customFormat="false" ht="15" hidden="false" customHeight="false" outlineLevel="0" collapsed="false">
      <c r="AK403" s="0" t="n">
        <v>390</v>
      </c>
      <c r="AL403" s="0" t="n">
        <f aca="false">IFERROR(IF(AU403&lt;($AM$6-$AL$6)/($AN$6-$AL$6),$AL$6+SQRT(AU403*($AN$6-$AL$6)*($AM$6-$AL$6)),$AN$6-SQRT((1-AU403)*($AN$6-$AL$6)*($AN$6-$AM$6))),$AM$6)</f>
        <v>2.42800840664809</v>
      </c>
      <c r="AM403" s="0" t="n">
        <f aca="false">IFERROR(IF(AV403&lt;($AM$7-$AL$7)/($AN$7-$AL$7),$AL$7+SQRT(AV403*($AN$7-$AL$7)*($AM$7-$AL$7)),$AN$7-SQRT((1-AV403)*($AN$7-$AL$7)*($AN$7-$AM$7))),$AM$7)</f>
        <v>0.939485080711337</v>
      </c>
      <c r="AN403" s="0" t="n">
        <f aca="false">IFERROR(IF(AW403&lt;($AM$8-$AL$8)/($AN$8-$AL$8),$AL$8+SQRT(AW403*($AN$8-$AL$8)*($AM$8-$AL$8)),$AN$8-SQRT((1-AW403)*($AN$8-$AL$8)*($AN$8-$AM$8))),$AM$8)</f>
        <v>1.06793707339905</v>
      </c>
      <c r="AO403" s="0" t="n">
        <f aca="false">IFERROR(IF(AX403&lt;($AM$9-$AL$9)/($AN$9-$AL$9),$AL$9+SQRT(AX403*($AN$9-$AL$9)*($AM$9-$AL$9)),$AN$9-SQRT((1-AX403)*($AN$9-$AL$9)*($AN$9-$AM$9))),$AM$9)</f>
        <v>1.42509466541689</v>
      </c>
      <c r="AP403" s="0" t="n">
        <f aca="false">IFERROR(IF(AY403&lt;($AM$10-$AL$10)/($AN$10-$AL$10),$AL$10+SQRT(AY403*($AN$10-$AL$10)*($AM$10-$AL$10)),$AN$10-SQRT((1-AY403)*($AN$10-$AL$10)*($AN$10-$AM$10))),$AM$10)</f>
        <v>0.957361427115014</v>
      </c>
      <c r="AQ403" s="0" t="n">
        <f aca="false">IFERROR(IF(AZ403&lt;($AM$11-$AL$11)/($AN$11-$AL$11),$AL$11+SQRT(AZ403*($AN$11-$AL$11)*($AM$11-$AL$11)),$AN$11-SQRT((1-AZ403)*($AN$11-$AL$11)*($AN$11-$AM$11))),$AM$11)</f>
        <v>0.801294763149841</v>
      </c>
      <c r="AR403" s="0" t="n">
        <f aca="false">SUMPRODUCT((B24:B31&lt;=$B$6)*(C24:C31*AM403+D24:D31*AO403*$B$8*AQ403)/(1+AL403/100)^B24:B31)+C32*AM403*AP403/(1+AL403/100)^$B$6</f>
        <v>13482404.3124159</v>
      </c>
      <c r="AS403" s="0" t="n">
        <f aca="false">SUMPRODUCT((K24:K26&lt;=$B$6)*(L24:L26*AN403+M24:M26*AO403*$B$8*AQ403)/(1+AL403/100)^K24:K26)+L27*AN403*AP403/(1+AL403/100)^$B$6</f>
        <v>15289796.8508693</v>
      </c>
      <c r="AT403" s="0" t="n">
        <f aca="false">AS403-AR403</f>
        <v>1807392.53845338</v>
      </c>
      <c r="AU403" s="0" t="n">
        <f aca="true">RAND()</f>
        <v>0.0366382392322868</v>
      </c>
      <c r="AV403" s="0" t="n">
        <f aca="true">RAND()</f>
        <v>0.216178752678314</v>
      </c>
      <c r="AW403" s="0" t="n">
        <f aca="true">RAND()</f>
        <v>0.705360806733306</v>
      </c>
      <c r="AX403" s="0" t="n">
        <f aca="true">RAND()</f>
        <v>0.779655904178591</v>
      </c>
      <c r="AY403" s="0" t="n">
        <f aca="true">RAND()</f>
        <v>0.83671790005073</v>
      </c>
      <c r="AZ403" s="0" t="n">
        <f aca="true">RAND()</f>
        <v>0.838841750401314</v>
      </c>
    </row>
    <row r="404" customFormat="false" ht="15" hidden="false" customHeight="false" outlineLevel="0" collapsed="false">
      <c r="AK404" s="0" t="n">
        <v>391</v>
      </c>
      <c r="AL404" s="0" t="n">
        <f aca="false">IFERROR(IF(AU404&lt;($AM$6-$AL$6)/($AN$6-$AL$6),$AL$6+SQRT(AU404*($AN$6-$AL$6)*($AM$6-$AL$6)),$AN$6-SQRT((1-AU404)*($AN$6-$AL$6)*($AN$6-$AM$6))),$AM$6)</f>
        <v>3.40663064694087</v>
      </c>
      <c r="AM404" s="0" t="n">
        <f aca="false">IFERROR(IF(AV404&lt;($AM$7-$AL$7)/($AN$7-$AL$7),$AL$7+SQRT(AV404*($AN$7-$AL$7)*($AM$7-$AL$7)),$AN$7-SQRT((1-AV404)*($AN$7-$AL$7)*($AN$7-$AM$7))),$AM$7)</f>
        <v>1.11931489837812</v>
      </c>
      <c r="AN404" s="0" t="n">
        <f aca="false">IFERROR(IF(AW404&lt;($AM$8-$AL$8)/($AN$8-$AL$8),$AL$8+SQRT(AW404*($AN$8-$AL$8)*($AM$8-$AL$8)),$AN$8-SQRT((1-AW404)*($AN$8-$AL$8)*($AN$8-$AM$8))),$AM$8)</f>
        <v>0.936021696269099</v>
      </c>
      <c r="AO404" s="0" t="n">
        <f aca="false">IFERROR(IF(AX404&lt;($AM$9-$AL$9)/($AN$9-$AL$9),$AL$9+SQRT(AX404*($AN$9-$AL$9)*($AM$9-$AL$9)),$AN$9-SQRT((1-AX404)*($AN$9-$AL$9)*($AN$9-$AM$9))),$AM$9)</f>
        <v>1.28937536706691</v>
      </c>
      <c r="AP404" s="0" t="n">
        <f aca="false">IFERROR(IF(AY404&lt;($AM$10-$AL$10)/($AN$10-$AL$10),$AL$10+SQRT(AY404*($AN$10-$AL$10)*($AM$10-$AL$10)),$AN$10-SQRT((1-AY404)*($AN$10-$AL$10)*($AN$10-$AM$10))),$AM$10)</f>
        <v>0.929980472888108</v>
      </c>
      <c r="AQ404" s="0" t="n">
        <f aca="false">IFERROR(IF(AZ404&lt;($AM$11-$AL$11)/($AN$11-$AL$11),$AL$11+SQRT(AZ404*($AN$11-$AL$11)*($AM$11-$AL$11)),$AN$11-SQRT((1-AZ404)*($AN$11-$AL$11)*($AN$11-$AM$11))),$AM$11)</f>
        <v>0.562227486555279</v>
      </c>
      <c r="AR404" s="0" t="n">
        <f aca="false">SUMPRODUCT((B24:B31&lt;=$B$6)*(C24:C31*AM404+D24:D31*AO404*$B$8*AQ404)/(1+AL404/100)^B24:B31)+C32*AM404*AP404/(1+AL404/100)^$B$6</f>
        <v>15124112.3871644</v>
      </c>
      <c r="AS404" s="0" t="n">
        <f aca="false">SUMPRODUCT((K24:K26&lt;=$B$6)*(L24:L26*AN404+M24:M26*AO404*$B$8*AQ404)/(1+AL404/100)^K24:K26)+L27*AN404*AP404/(1+AL404/100)^$B$6</f>
        <v>13714025.2697847</v>
      </c>
      <c r="AT404" s="0" t="n">
        <f aca="false">AS404-AR404</f>
        <v>-1410087.11737973</v>
      </c>
      <c r="AU404" s="0" t="n">
        <f aca="true">RAND()</f>
        <v>0.354384834624769</v>
      </c>
      <c r="AV404" s="0" t="n">
        <f aca="true">RAND()</f>
        <v>0.848190259680696</v>
      </c>
      <c r="AW404" s="0" t="n">
        <f aca="true">RAND()</f>
        <v>0.205576687288032</v>
      </c>
      <c r="AX404" s="0" t="n">
        <f aca="true">RAND()</f>
        <v>0.663341754045812</v>
      </c>
      <c r="AY404" s="0" t="n">
        <f aca="true">RAND()</f>
        <v>0.739532828260323</v>
      </c>
      <c r="AZ404" s="0" t="n">
        <f aca="true">RAND()</f>
        <v>0.280666345735098</v>
      </c>
    </row>
    <row r="405" customFormat="false" ht="15" hidden="false" customHeight="false" outlineLevel="0" collapsed="false">
      <c r="AK405" s="0" t="n">
        <v>392</v>
      </c>
      <c r="AL405" s="0" t="n">
        <f aca="false">IFERROR(IF(AU405&lt;($AM$6-$AL$6)/($AN$6-$AL$6),$AL$6+SQRT(AU405*($AN$6-$AL$6)*($AM$6-$AL$6)),$AN$6-SQRT((1-AU405)*($AN$6-$AL$6)*($AN$6-$AM$6))),$AM$6)</f>
        <v>4.06919726477801</v>
      </c>
      <c r="AM405" s="0" t="n">
        <f aca="false">IFERROR(IF(AV405&lt;($AM$7-$AL$7)/($AN$7-$AL$7),$AL$7+SQRT(AV405*($AN$7-$AL$7)*($AM$7-$AL$7)),$AN$7-SQRT((1-AV405)*($AN$7-$AL$7)*($AN$7-$AM$7))),$AM$7)</f>
        <v>1.03745518887249</v>
      </c>
      <c r="AN405" s="0" t="n">
        <f aca="false">IFERROR(IF(AW405&lt;($AM$8-$AL$8)/($AN$8-$AL$8),$AL$8+SQRT(AW405*($AN$8-$AL$8)*($AM$8-$AL$8)),$AN$8-SQRT((1-AW405)*($AN$8-$AL$8)*($AN$8-$AM$8))),$AM$8)</f>
        <v>1.01229830121963</v>
      </c>
      <c r="AO405" s="0" t="n">
        <f aca="false">IFERROR(IF(AX405&lt;($AM$9-$AL$9)/($AN$9-$AL$9),$AL$9+SQRT(AX405*($AN$9-$AL$9)*($AM$9-$AL$9)),$AN$9-SQRT((1-AX405)*($AN$9-$AL$9)*($AN$9-$AM$9))),$AM$9)</f>
        <v>1.41515467240983</v>
      </c>
      <c r="AP405" s="0" t="n">
        <f aca="false">IFERROR(IF(AY405&lt;($AM$10-$AL$10)/($AN$10-$AL$10),$AL$10+SQRT(AY405*($AN$10-$AL$10)*($AM$10-$AL$10)),$AN$10-SQRT((1-AY405)*($AN$10-$AL$10)*($AN$10-$AM$10))),$AM$10)</f>
        <v>0.983081356613271</v>
      </c>
      <c r="AQ405" s="0" t="n">
        <f aca="false">IFERROR(IF(AZ405&lt;($AM$11-$AL$11)/($AN$11-$AL$11),$AL$11+SQRT(AZ405*($AN$11-$AL$11)*($AM$11-$AL$11)),$AN$11-SQRT((1-AZ405)*($AN$11-$AL$11)*($AN$11-$AM$11))),$AM$11)</f>
        <v>0.768287656093103</v>
      </c>
      <c r="AR405" s="0" t="n">
        <f aca="false">SUMPRODUCT((B24:B31&lt;=$B$6)*(C24:C31*AM405+D24:D31*AO405*$B$8*AQ405)/(1+AL405/100)^B24:B31)+C32*AM405*AP405/(1+AL405/100)^$B$6</f>
        <v>13650570.5548903</v>
      </c>
      <c r="AS405" s="0" t="n">
        <f aca="false">SUMPRODUCT((K24:K26&lt;=$B$6)*(L24:L26*AN405+M24:M26*AO405*$B$8*AQ405)/(1+AL405/100)^K24:K26)+L27*AN405*AP405/(1+AL405/100)^$B$6</f>
        <v>14944288.1472066</v>
      </c>
      <c r="AT405" s="0" t="n">
        <f aca="false">AS405-AR405</f>
        <v>1293717.59231634</v>
      </c>
      <c r="AU405" s="0" t="n">
        <f aca="true">RAND()</f>
        <v>0.570519766360765</v>
      </c>
      <c r="AV405" s="0" t="n">
        <f aca="true">RAND()</f>
        <v>0.598441806780196</v>
      </c>
      <c r="AW405" s="0" t="n">
        <f aca="true">RAND()</f>
        <v>0.497759132417136</v>
      </c>
      <c r="AX405" s="0" t="n">
        <f aca="true">RAND()</f>
        <v>0.771970628530633</v>
      </c>
      <c r="AY405" s="0" t="n">
        <f aca="true">RAND()</f>
        <v>0.933470388429274</v>
      </c>
      <c r="AZ405" s="0" t="n">
        <f aca="true">RAND()</f>
        <v>0.780854651759886</v>
      </c>
    </row>
    <row r="406" customFormat="false" ht="15" hidden="false" customHeight="false" outlineLevel="0" collapsed="false">
      <c r="AK406" s="0" t="n">
        <v>393</v>
      </c>
      <c r="AL406" s="0" t="n">
        <f aca="false">IFERROR(IF(AU406&lt;($AM$6-$AL$6)/($AN$6-$AL$6),$AL$6+SQRT(AU406*($AN$6-$AL$6)*($AM$6-$AL$6)),$AN$6-SQRT((1-AU406)*($AN$6-$AL$6)*($AN$6-$AM$6))),$AM$6)</f>
        <v>4.26537962784727</v>
      </c>
      <c r="AM406" s="0" t="n">
        <f aca="false">IFERROR(IF(AV406&lt;($AM$7-$AL$7)/($AN$7-$AL$7),$AL$7+SQRT(AV406*($AN$7-$AL$7)*($AM$7-$AL$7)),$AN$7-SQRT((1-AV406)*($AN$7-$AL$7)*($AN$7-$AM$7))),$AM$7)</f>
        <v>1.05372763828677</v>
      </c>
      <c r="AN406" s="0" t="n">
        <f aca="false">IFERROR(IF(AW406&lt;($AM$8-$AL$8)/($AN$8-$AL$8),$AL$8+SQRT(AW406*($AN$8-$AL$8)*($AM$8-$AL$8)),$AN$8-SQRT((1-AW406)*($AN$8-$AL$8)*($AN$8-$AM$8))),$AM$8)</f>
        <v>1.02804465026926</v>
      </c>
      <c r="AO406" s="0" t="n">
        <f aca="false">IFERROR(IF(AX406&lt;($AM$9-$AL$9)/($AN$9-$AL$9),$AL$9+SQRT(AX406*($AN$9-$AL$9)*($AM$9-$AL$9)),$AN$9-SQRT((1-AX406)*($AN$9-$AL$9)*($AN$9-$AM$9))),$AM$9)</f>
        <v>1.40330089762446</v>
      </c>
      <c r="AP406" s="0" t="n">
        <f aca="false">IFERROR(IF(AY406&lt;($AM$10-$AL$10)/($AN$10-$AL$10),$AL$10+SQRT(AY406*($AN$10-$AL$10)*($AM$10-$AL$10)),$AN$10-SQRT((1-AY406)*($AN$10-$AL$10)*($AN$10-$AM$10))),$AM$10)</f>
        <v>0.634741019217137</v>
      </c>
      <c r="AQ406" s="0" t="n">
        <f aca="false">IFERROR(IF(AZ406&lt;($AM$11-$AL$11)/($AN$11-$AL$11),$AL$11+SQRT(AZ406*($AN$11-$AL$11)*($AM$11-$AL$11)),$AN$11-SQRT((1-AZ406)*($AN$11-$AL$11)*($AN$11-$AM$11))),$AM$11)</f>
        <v>0.721123185061614</v>
      </c>
      <c r="AR406" s="0" t="n">
        <f aca="false">SUMPRODUCT((B24:B31&lt;=$B$6)*(C24:C31*AM406+D24:D31*AO406*$B$8*AQ406)/(1+AL406/100)^B24:B31)+C32*AM406*AP406/(1+AL406/100)^$B$6</f>
        <v>13770220.6481597</v>
      </c>
      <c r="AS406" s="0" t="n">
        <f aca="false">SUMPRODUCT((K24:K26&lt;=$B$6)*(L24:L26*AN406+M24:M26*AO406*$B$8*AQ406)/(1+AL406/100)^K24:K26)+L27*AN406*AP406/(1+AL406/100)^$B$6</f>
        <v>15611594.6613923</v>
      </c>
      <c r="AT406" s="0" t="n">
        <f aca="false">AS406-AR406</f>
        <v>1841374.01323253</v>
      </c>
      <c r="AU406" s="0" t="n">
        <f aca="true">RAND()</f>
        <v>0.626092571010364</v>
      </c>
      <c r="AV406" s="0" t="n">
        <f aca="true">RAND()</f>
        <v>0.657574755800095</v>
      </c>
      <c r="AW406" s="0" t="n">
        <f aca="true">RAND()</f>
        <v>0.562096202008035</v>
      </c>
      <c r="AX406" s="0" t="n">
        <f aca="true">RAND()</f>
        <v>0.76263345414948</v>
      </c>
      <c r="AY406" s="0" t="n">
        <f aca="true">RAND()</f>
        <v>0.0726205690386913</v>
      </c>
      <c r="AZ406" s="0" t="n">
        <f aca="true">RAND()</f>
        <v>0.682562130978862</v>
      </c>
    </row>
    <row r="407" customFormat="false" ht="15" hidden="false" customHeight="false" outlineLevel="0" collapsed="false">
      <c r="AK407" s="0" t="n">
        <v>394</v>
      </c>
      <c r="AL407" s="0" t="n">
        <f aca="false">IFERROR(IF(AU407&lt;($AM$6-$AL$6)/($AN$6-$AL$6),$AL$6+SQRT(AU407*($AN$6-$AL$6)*($AM$6-$AL$6)),$AN$6-SQRT((1-AU407)*($AN$6-$AL$6)*($AN$6-$AM$6))),$AM$6)</f>
        <v>3.20180840677454</v>
      </c>
      <c r="AM407" s="0" t="n">
        <f aca="false">IFERROR(IF(AV407&lt;($AM$7-$AL$7)/($AN$7-$AL$7),$AL$7+SQRT(AV407*($AN$7-$AL$7)*($AM$7-$AL$7)),$AN$7-SQRT((1-AV407)*($AN$7-$AL$7)*($AN$7-$AM$7))),$AM$7)</f>
        <v>1.10219252532584</v>
      </c>
      <c r="AN407" s="0" t="n">
        <f aca="false">IFERROR(IF(AW407&lt;($AM$8-$AL$8)/($AN$8-$AL$8),$AL$8+SQRT(AW407*($AN$8-$AL$8)*($AM$8-$AL$8)),$AN$8-SQRT((1-AW407)*($AN$8-$AL$8)*($AN$8-$AM$8))),$AM$8)</f>
        <v>0.908178931632437</v>
      </c>
      <c r="AO407" s="0" t="n">
        <f aca="false">IFERROR(IF(AX407&lt;($AM$9-$AL$9)/($AN$9-$AL$9),$AL$9+SQRT(AX407*($AN$9-$AL$9)*($AM$9-$AL$9)),$AN$9-SQRT((1-AX407)*($AN$9-$AL$9)*($AN$9-$AM$9))),$AM$9)</f>
        <v>0.82944820633792</v>
      </c>
      <c r="AP407" s="0" t="n">
        <f aca="false">IFERROR(IF(AY407&lt;($AM$10-$AL$10)/($AN$10-$AL$10),$AL$10+SQRT(AY407*($AN$10-$AL$10)*($AM$10-$AL$10)),$AN$10-SQRT((1-AY407)*($AN$10-$AL$10)*($AN$10-$AM$10))),$AM$10)</f>
        <v>0.846075617758545</v>
      </c>
      <c r="AQ407" s="0" t="n">
        <f aca="false">IFERROR(IF(AZ407&lt;($AM$11-$AL$11)/($AN$11-$AL$11),$AL$11+SQRT(AZ407*($AN$11-$AL$11)*($AM$11-$AL$11)),$AN$11-SQRT((1-AZ407)*($AN$11-$AL$11)*($AN$11-$AM$11))),$AM$11)</f>
        <v>0.502835330720442</v>
      </c>
      <c r="AR407" s="0" t="n">
        <f aca="false">SUMPRODUCT((B24:B31&lt;=$B$6)*(C24:C31*AM407+D24:D31*AO407*$B$8*AQ407)/(1+AL407/100)^B24:B31)+C32*AM407*AP407/(1+AL407/100)^$B$6</f>
        <v>15003108.8050551</v>
      </c>
      <c r="AS407" s="0" t="n">
        <f aca="false">SUMPRODUCT((K24:K26&lt;=$B$6)*(L24:L26*AN407+M24:M26*AO407*$B$8*AQ407)/(1+AL407/100)^K24:K26)+L27*AN407*AP407/(1+AL407/100)^$B$6</f>
        <v>13351345.0078241</v>
      </c>
      <c r="AT407" s="0" t="n">
        <f aca="false">AS407-AR407</f>
        <v>-1651763.79723103</v>
      </c>
      <c r="AU407" s="0" t="n">
        <f aca="true">RAND()</f>
        <v>0.278687031057571</v>
      </c>
      <c r="AV407" s="0" t="n">
        <f aca="true">RAND()</f>
        <v>0.805804003826201</v>
      </c>
      <c r="AW407" s="0" t="n">
        <f aca="true">RAND()</f>
        <v>0.130029791657059</v>
      </c>
      <c r="AX407" s="0" t="n">
        <f aca="true">RAND()</f>
        <v>0.144714827545697</v>
      </c>
      <c r="AY407" s="0" t="n">
        <f aca="true">RAND()</f>
        <v>0.479073332827834</v>
      </c>
      <c r="AZ407" s="0" t="n">
        <f aca="true">RAND()</f>
        <v>0.167927230157024</v>
      </c>
    </row>
    <row r="408" customFormat="false" ht="15" hidden="false" customHeight="false" outlineLevel="0" collapsed="false">
      <c r="AK408" s="0" t="n">
        <v>395</v>
      </c>
      <c r="AL408" s="0" t="n">
        <f aca="false">IFERROR(IF(AU408&lt;($AM$6-$AL$6)/($AN$6-$AL$6),$AL$6+SQRT(AU408*($AN$6-$AL$6)*($AM$6-$AL$6)),$AN$6-SQRT((1-AU408)*($AN$6-$AL$6)*($AN$6-$AM$6))),$AM$6)</f>
        <v>3.65136228843525</v>
      </c>
      <c r="AM408" s="0" t="n">
        <f aca="false">IFERROR(IF(AV408&lt;($AM$7-$AL$7)/($AN$7-$AL$7),$AL$7+SQRT(AV408*($AN$7-$AL$7)*($AM$7-$AL$7)),$AN$7-SQRT((1-AV408)*($AN$7-$AL$7)*($AN$7-$AM$7))),$AM$7)</f>
        <v>0.919404116812087</v>
      </c>
      <c r="AN408" s="0" t="n">
        <f aca="false">IFERROR(IF(AW408&lt;($AM$8-$AL$8)/($AN$8-$AL$8),$AL$8+SQRT(AW408*($AN$8-$AL$8)*($AM$8-$AL$8)),$AN$8-SQRT((1-AW408)*($AN$8-$AL$8)*($AN$8-$AM$8))),$AM$8)</f>
        <v>0.903298535186218</v>
      </c>
      <c r="AO408" s="0" t="n">
        <f aca="false">IFERROR(IF(AX408&lt;($AM$9-$AL$9)/($AN$9-$AL$9),$AL$9+SQRT(AX408*($AN$9-$AL$9)*($AM$9-$AL$9)),$AN$9-SQRT((1-AX408)*($AN$9-$AL$9)*($AN$9-$AM$9))),$AM$9)</f>
        <v>1.11813274017418</v>
      </c>
      <c r="AP408" s="0" t="n">
        <f aca="false">IFERROR(IF(AY408&lt;($AM$10-$AL$10)/($AN$10-$AL$10),$AL$10+SQRT(AY408*($AN$10-$AL$10)*($AM$10-$AL$10)),$AN$10-SQRT((1-AY408)*($AN$10-$AL$10)*($AN$10-$AM$10))),$AM$10)</f>
        <v>0.697443811229483</v>
      </c>
      <c r="AQ408" s="0" t="n">
        <f aca="false">IFERROR(IF(AZ408&lt;($AM$11-$AL$11)/($AN$11-$AL$11),$AL$11+SQRT(AZ408*($AN$11-$AL$11)*($AM$11-$AL$11)),$AN$11-SQRT((1-AZ408)*($AN$11-$AL$11)*($AN$11-$AM$11))),$AM$11)</f>
        <v>0.561414020094684</v>
      </c>
      <c r="AR408" s="0" t="n">
        <f aca="false">SUMPRODUCT((B24:B31&lt;=$B$6)*(C24:C31*AM408+D24:D31*AO408*$B$8*AQ408)/(1+AL408/100)^B24:B31)+C32*AM408*AP408/(1+AL408/100)^$B$6</f>
        <v>12311517.8022058</v>
      </c>
      <c r="AS408" s="0" t="n">
        <f aca="false">SUMPRODUCT((K24:K26&lt;=$B$6)*(L24:L26*AN408+M24:M26*AO408*$B$8*AQ408)/(1+AL408/100)^K24:K26)+L27*AN408*AP408/(1+AL408/100)^$B$6</f>
        <v>13563291.6134468</v>
      </c>
      <c r="AT408" s="0" t="n">
        <f aca="false">AS408-AR408</f>
        <v>1251773.81124096</v>
      </c>
      <c r="AU408" s="0" t="n">
        <f aca="true">RAND()</f>
        <v>0.43933127383432</v>
      </c>
      <c r="AV408" s="0" t="n">
        <f aca="true">RAND()</f>
        <v>0.158414923463051</v>
      </c>
      <c r="AW408" s="0" t="n">
        <f aca="true">RAND()</f>
        <v>0.118562081906871</v>
      </c>
      <c r="AX408" s="0" t="n">
        <f aca="true">RAND()</f>
        <v>0.481540090698194</v>
      </c>
      <c r="AY408" s="0" t="n">
        <f aca="true">RAND()</f>
        <v>0.155936234371294</v>
      </c>
      <c r="AZ408" s="0" t="n">
        <f aca="true">RAND()</f>
        <v>0.278927713885975</v>
      </c>
    </row>
    <row r="409" customFormat="false" ht="15" hidden="false" customHeight="false" outlineLevel="0" collapsed="false">
      <c r="AK409" s="0" t="n">
        <v>396</v>
      </c>
      <c r="AL409" s="0" t="n">
        <f aca="false">IFERROR(IF(AU409&lt;($AM$6-$AL$6)/($AN$6-$AL$6),$AL$6+SQRT(AU409*($AN$6-$AL$6)*($AM$6-$AL$6)),$AN$6-SQRT((1-AU409)*($AN$6-$AL$6)*($AN$6-$AM$6))),$AM$6)</f>
        <v>6.27086696683393</v>
      </c>
      <c r="AM409" s="0" t="n">
        <f aca="false">IFERROR(IF(AV409&lt;($AM$7-$AL$7)/($AN$7-$AL$7),$AL$7+SQRT(AV409*($AN$7-$AL$7)*($AM$7-$AL$7)),$AN$7-SQRT((1-AV409)*($AN$7-$AL$7)*($AN$7-$AM$7))),$AM$7)</f>
        <v>1.03694778467309</v>
      </c>
      <c r="AN409" s="0" t="n">
        <f aca="false">IFERROR(IF(AW409&lt;($AM$8-$AL$8)/($AN$8-$AL$8),$AL$8+SQRT(AW409*($AN$8-$AL$8)*($AM$8-$AL$8)),$AN$8-SQRT((1-AW409)*($AN$8-$AL$8)*($AN$8-$AM$8))),$AM$8)</f>
        <v>1.04990168320759</v>
      </c>
      <c r="AO409" s="0" t="n">
        <f aca="false">IFERROR(IF(AX409&lt;($AM$9-$AL$9)/($AN$9-$AL$9),$AL$9+SQRT(AX409*($AN$9-$AL$9)*($AM$9-$AL$9)),$AN$9-SQRT((1-AX409)*($AN$9-$AL$9)*($AN$9-$AM$9))),$AM$9)</f>
        <v>1.19054076146212</v>
      </c>
      <c r="AP409" s="0" t="n">
        <f aca="false">IFERROR(IF(AY409&lt;($AM$10-$AL$10)/($AN$10-$AL$10),$AL$10+SQRT(AY409*($AN$10-$AL$10)*($AM$10-$AL$10)),$AN$10-SQRT((1-AY409)*($AN$10-$AL$10)*($AN$10-$AM$10))),$AM$10)</f>
        <v>0.885826335826026</v>
      </c>
      <c r="AQ409" s="0" t="n">
        <f aca="false">IFERROR(IF(AZ409&lt;($AM$11-$AL$11)/($AN$11-$AL$11),$AL$11+SQRT(AZ409*($AN$11-$AL$11)*($AM$11-$AL$11)),$AN$11-SQRT((1-AZ409)*($AN$11-$AL$11)*($AN$11-$AM$11))),$AM$11)</f>
        <v>0.384365338899066</v>
      </c>
      <c r="AR409" s="0" t="n">
        <f aca="false">SUMPRODUCT((B24:B31&lt;=$B$6)*(C24:C31*AM409+D24:D31*AO409*$B$8*AQ409)/(1+AL409/100)^B24:B31)+C32*AM409*AP409/(1+AL409/100)^$B$6</f>
        <v>12439993.6571172</v>
      </c>
      <c r="AS409" s="0" t="n">
        <f aca="false">SUMPRODUCT((K24:K26&lt;=$B$6)*(L24:L26*AN409+M24:M26*AO409*$B$8*AQ409)/(1+AL409/100)^K24:K26)+L27*AN409*AP409/(1+AL409/100)^$B$6</f>
        <v>15917464.0531668</v>
      </c>
      <c r="AT409" s="0" t="n">
        <f aca="false">AS409-AR409</f>
        <v>3477470.39604965</v>
      </c>
      <c r="AU409" s="0" t="n">
        <f aca="true">RAND()</f>
        <v>0.973418250997302</v>
      </c>
      <c r="AV409" s="0" t="n">
        <f aca="true">RAND()</f>
        <v>0.596522253727078</v>
      </c>
      <c r="AW409" s="0" t="n">
        <f aca="true">RAND()</f>
        <v>0.64409478770528</v>
      </c>
      <c r="AX409" s="0" t="n">
        <f aca="true">RAND()</f>
        <v>0.563183827430455</v>
      </c>
      <c r="AY409" s="0" t="n">
        <f aca="true">RAND()</f>
        <v>0.59544784566775</v>
      </c>
      <c r="AZ409" s="0" t="n">
        <f aca="true">RAND()</f>
        <v>0.0290510628879768</v>
      </c>
    </row>
    <row r="410" customFormat="false" ht="15" hidden="false" customHeight="false" outlineLevel="0" collapsed="false">
      <c r="AK410" s="0" t="n">
        <v>397</v>
      </c>
      <c r="AL410" s="0" t="n">
        <f aca="false">IFERROR(IF(AU410&lt;($AM$6-$AL$6)/($AN$6-$AL$6),$AL$6+SQRT(AU410*($AN$6-$AL$6)*($AM$6-$AL$6)),$AN$6-SQRT((1-AU410)*($AN$6-$AL$6)*($AN$6-$AM$6))),$AM$6)</f>
        <v>3.43887296983222</v>
      </c>
      <c r="AM410" s="0" t="n">
        <f aca="false">IFERROR(IF(AV410&lt;($AM$7-$AL$7)/($AN$7-$AL$7),$AL$7+SQRT(AV410*($AN$7-$AL$7)*($AM$7-$AL$7)),$AN$7-SQRT((1-AV410)*($AN$7-$AL$7)*($AN$7-$AM$7))),$AM$7)</f>
        <v>1.01161001862631</v>
      </c>
      <c r="AN410" s="0" t="n">
        <f aca="false">IFERROR(IF(AW410&lt;($AM$8-$AL$8)/($AN$8-$AL$8),$AL$8+SQRT(AW410*($AN$8-$AL$8)*($AM$8-$AL$8)),$AN$8-SQRT((1-AW410)*($AN$8-$AL$8)*($AN$8-$AM$8))),$AM$8)</f>
        <v>0.955017298808802</v>
      </c>
      <c r="AO410" s="0" t="n">
        <f aca="false">IFERROR(IF(AX410&lt;($AM$9-$AL$9)/($AN$9-$AL$9),$AL$9+SQRT(AX410*($AN$9-$AL$9)*($AM$9-$AL$9)),$AN$9-SQRT((1-AX410)*($AN$9-$AL$9)*($AN$9-$AM$9))),$AM$9)</f>
        <v>0.651816613152599</v>
      </c>
      <c r="AP410" s="0" t="n">
        <f aca="false">IFERROR(IF(AY410&lt;($AM$10-$AL$10)/($AN$10-$AL$10),$AL$10+SQRT(AY410*($AN$10-$AL$10)*($AM$10-$AL$10)),$AN$10-SQRT((1-AY410)*($AN$10-$AL$10)*($AN$10-$AM$10))),$AM$10)</f>
        <v>0.995647652837798</v>
      </c>
      <c r="AQ410" s="0" t="n">
        <f aca="false">IFERROR(IF(AZ410&lt;($AM$11-$AL$11)/($AN$11-$AL$11),$AL$11+SQRT(AZ410*($AN$11-$AL$11)*($AM$11-$AL$11)),$AN$11-SQRT((1-AZ410)*($AN$11-$AL$11)*($AN$11-$AM$11))),$AM$11)</f>
        <v>0.56102917454884</v>
      </c>
      <c r="AR410" s="0" t="n">
        <f aca="false">SUMPRODUCT((B24:B31&lt;=$B$6)*(C24:C31*AM410+D24:D31*AO410*$B$8*AQ410)/(1+AL410/100)^B24:B31)+C32*AM410*AP410/(1+AL410/100)^$B$6</f>
        <v>13582262.4270896</v>
      </c>
      <c r="AS410" s="0" t="n">
        <f aca="false">SUMPRODUCT((K24:K26&lt;=$B$6)*(L24:L26*AN410+M24:M26*AO410*$B$8*AQ410)/(1+AL410/100)^K24:K26)+L27*AN410*AP410/(1+AL410/100)^$B$6</f>
        <v>13890186.7513612</v>
      </c>
      <c r="AT410" s="0" t="n">
        <f aca="false">AS410-AR410</f>
        <v>307924.324271677</v>
      </c>
      <c r="AU410" s="0" t="n">
        <f aca="true">RAND()</f>
        <v>0.365918713750419</v>
      </c>
      <c r="AV410" s="0" t="n">
        <f aca="true">RAND()</f>
        <v>0.494846371383573</v>
      </c>
      <c r="AW410" s="0" t="n">
        <f aca="true">RAND()</f>
        <v>0.267004032555306</v>
      </c>
      <c r="AX410" s="0" t="n">
        <f aca="true">RAND()</f>
        <v>0.0307310453721679</v>
      </c>
      <c r="AY410" s="0" t="n">
        <f aca="true">RAND()</f>
        <v>0.982666383054475</v>
      </c>
      <c r="AZ410" s="0" t="n">
        <f aca="true">RAND()</f>
        <v>0.278107061084281</v>
      </c>
    </row>
    <row r="411" customFormat="false" ht="15" hidden="false" customHeight="false" outlineLevel="0" collapsed="false">
      <c r="AK411" s="0" t="n">
        <v>398</v>
      </c>
      <c r="AL411" s="0" t="n">
        <f aca="false">IFERROR(IF(AU411&lt;($AM$6-$AL$6)/($AN$6-$AL$6),$AL$6+SQRT(AU411*($AN$6-$AL$6)*($AM$6-$AL$6)),$AN$6-SQRT((1-AU411)*($AN$6-$AL$6)*($AN$6-$AM$6))),$AM$6)</f>
        <v>3.4127594193223</v>
      </c>
      <c r="AM411" s="0" t="n">
        <f aca="false">IFERROR(IF(AV411&lt;($AM$7-$AL$7)/($AN$7-$AL$7),$AL$7+SQRT(AV411*($AN$7-$AL$7)*($AM$7-$AL$7)),$AN$7-SQRT((1-AV411)*($AN$7-$AL$7)*($AN$7-$AM$7))),$AM$7)</f>
        <v>0.969104301163434</v>
      </c>
      <c r="AN411" s="0" t="n">
        <f aca="false">IFERROR(IF(AW411&lt;($AM$8-$AL$8)/($AN$8-$AL$8),$AL$8+SQRT(AW411*($AN$8-$AL$8)*($AM$8-$AL$8)),$AN$8-SQRT((1-AW411)*($AN$8-$AL$8)*($AN$8-$AM$8))),$AM$8)</f>
        <v>0.857386503693814</v>
      </c>
      <c r="AO411" s="0" t="n">
        <f aca="false">IFERROR(IF(AX411&lt;($AM$9-$AL$9)/($AN$9-$AL$9),$AL$9+SQRT(AX411*($AN$9-$AL$9)*($AM$9-$AL$9)),$AN$9-SQRT((1-AX411)*($AN$9-$AL$9)*($AN$9-$AM$9))),$AM$9)</f>
        <v>1.35125143858014</v>
      </c>
      <c r="AP411" s="0" t="n">
        <f aca="false">IFERROR(IF(AY411&lt;($AM$10-$AL$10)/($AN$10-$AL$10),$AL$10+SQRT(AY411*($AN$10-$AL$10)*($AM$10-$AL$10)),$AN$10-SQRT((1-AY411)*($AN$10-$AL$10)*($AN$10-$AM$10))),$AM$10)</f>
        <v>0.825966284344837</v>
      </c>
      <c r="AQ411" s="0" t="n">
        <f aca="false">IFERROR(IF(AZ411&lt;($AM$11-$AL$11)/($AN$11-$AL$11),$AL$11+SQRT(AZ411*($AN$11-$AL$11)*($AM$11-$AL$11)),$AN$11-SQRT((1-AZ411)*($AN$11-$AL$11)*($AN$11-$AM$11))),$AM$11)</f>
        <v>0.584086519484427</v>
      </c>
      <c r="AR411" s="0" t="n">
        <f aca="false">SUMPRODUCT((B24:B31&lt;=$B$6)*(C24:C31*AM411+D24:D31*AO411*$B$8*AQ411)/(1+AL411/100)^B24:B31)+C32*AM411*AP411/(1+AL411/100)^$B$6</f>
        <v>13136351.5513586</v>
      </c>
      <c r="AS411" s="0" t="n">
        <f aca="false">SUMPRODUCT((K24:K26&lt;=$B$6)*(L24:L26*AN411+M24:M26*AO411*$B$8*AQ411)/(1+AL411/100)^K24:K26)+L27*AN411*AP411/(1+AL411/100)^$B$6</f>
        <v>12696688.9607269</v>
      </c>
      <c r="AT411" s="0" t="n">
        <f aca="false">AS411-AR411</f>
        <v>-439662.590631673</v>
      </c>
      <c r="AU411" s="0" t="n">
        <f aca="true">RAND()</f>
        <v>0.356585250816955</v>
      </c>
      <c r="AV411" s="0" t="n">
        <f aca="true">RAND()</f>
        <v>0.317736274133039</v>
      </c>
      <c r="AW411" s="0" t="n">
        <f aca="true">RAND()</f>
        <v>0.0365912311800016</v>
      </c>
      <c r="AX411" s="0" t="n">
        <f aca="true">RAND()</f>
        <v>0.719416869370442</v>
      </c>
      <c r="AY411" s="0" t="n">
        <f aca="true">RAND()</f>
        <v>0.425016074118316</v>
      </c>
      <c r="AZ411" s="0" t="n">
        <f aca="true">RAND()</f>
        <v>0.329408777766431</v>
      </c>
    </row>
    <row r="412" customFormat="false" ht="15" hidden="false" customHeight="false" outlineLevel="0" collapsed="false">
      <c r="AK412" s="0" t="n">
        <v>399</v>
      </c>
      <c r="AL412" s="0" t="n">
        <f aca="false">IFERROR(IF(AU412&lt;($AM$6-$AL$6)/($AN$6-$AL$6),$AL$6+SQRT(AU412*($AN$6-$AL$6)*($AM$6-$AL$6)),$AN$6-SQRT((1-AU412)*($AN$6-$AL$6)*($AN$6-$AM$6))),$AM$6)</f>
        <v>3.5406833261803</v>
      </c>
      <c r="AM412" s="0" t="n">
        <f aca="false">IFERROR(IF(AV412&lt;($AM$7-$AL$7)/($AN$7-$AL$7),$AL$7+SQRT(AV412*($AN$7-$AL$7)*($AM$7-$AL$7)),$AN$7-SQRT((1-AV412)*($AN$7-$AL$7)*($AN$7-$AM$7))),$AM$7)</f>
        <v>0.987245763426905</v>
      </c>
      <c r="AN412" s="0" t="n">
        <f aca="false">IFERROR(IF(AW412&lt;($AM$8-$AL$8)/($AN$8-$AL$8),$AL$8+SQRT(AW412*($AN$8-$AL$8)*($AM$8-$AL$8)),$AN$8-SQRT((1-AW412)*($AN$8-$AL$8)*($AN$8-$AM$8))),$AM$8)</f>
        <v>0.907342404186482</v>
      </c>
      <c r="AO412" s="0" t="n">
        <f aca="false">IFERROR(IF(AX412&lt;($AM$9-$AL$9)/($AN$9-$AL$9),$AL$9+SQRT(AX412*($AN$9-$AL$9)*($AM$9-$AL$9)),$AN$9-SQRT((1-AX412)*($AN$9-$AL$9)*($AN$9-$AM$9))),$AM$9)</f>
        <v>0.60204386685232</v>
      </c>
      <c r="AP412" s="0" t="n">
        <f aca="false">IFERROR(IF(AY412&lt;($AM$10-$AL$10)/($AN$10-$AL$10),$AL$10+SQRT(AY412*($AN$10-$AL$10)*($AM$10-$AL$10)),$AN$10-SQRT((1-AY412)*($AN$10-$AL$10)*($AN$10-$AM$10))),$AM$10)</f>
        <v>0.952334126418798</v>
      </c>
      <c r="AQ412" s="0" t="n">
        <f aca="false">IFERROR(IF(AZ412&lt;($AM$11-$AL$11)/($AN$11-$AL$11),$AL$11+SQRT(AZ412*($AN$11-$AL$11)*($AM$11-$AL$11)),$AN$11-SQRT((1-AZ412)*($AN$11-$AL$11)*($AN$11-$AM$11))),$AM$11)</f>
        <v>0.449013646981755</v>
      </c>
      <c r="AR412" s="0" t="n">
        <f aca="false">SUMPRODUCT((B24:B31&lt;=$B$6)*(C24:C31*AM412+D24:D31*AO412*$B$8*AQ412)/(1+AL412/100)^B24:B31)+C32*AM412*AP412/(1+AL412/100)^$B$6</f>
        <v>13179959.1131804</v>
      </c>
      <c r="AS412" s="0" t="n">
        <f aca="false">SUMPRODUCT((K24:K26&lt;=$B$6)*(L24:L26*AN412+M24:M26*AO412*$B$8*AQ412)/(1+AL412/100)^K24:K26)+L27*AN412*AP412/(1+AL412/100)^$B$6</f>
        <v>13272408.3196739</v>
      </c>
      <c r="AT412" s="0" t="n">
        <f aca="false">AS412-AR412</f>
        <v>92449.2064935025</v>
      </c>
      <c r="AU412" s="0" t="n">
        <f aca="true">RAND()</f>
        <v>0.40165640751165</v>
      </c>
      <c r="AV412" s="0" t="n">
        <f aca="true">RAND()</f>
        <v>0.389566399125826</v>
      </c>
      <c r="AW412" s="0" t="n">
        <f aca="true">RAND()</f>
        <v>0.128026574850378</v>
      </c>
      <c r="AX412" s="0" t="n">
        <f aca="true">RAND()</f>
        <v>0.0138839343495652</v>
      </c>
      <c r="AY412" s="0" t="n">
        <f aca="true">RAND()</f>
        <v>0.81842464769223</v>
      </c>
      <c r="AZ412" s="0" t="n">
        <f aca="true">RAND()</f>
        <v>0.0906329264767476</v>
      </c>
    </row>
    <row r="413" customFormat="false" ht="15" hidden="false" customHeight="false" outlineLevel="0" collapsed="false">
      <c r="AK413" s="0" t="n">
        <v>400</v>
      </c>
      <c r="AL413" s="0" t="n">
        <f aca="false">IFERROR(IF(AU413&lt;($AM$6-$AL$6)/($AN$6-$AL$6),$AL$6+SQRT(AU413*($AN$6-$AL$6)*($AM$6-$AL$6)),$AN$6-SQRT((1-AU413)*($AN$6-$AL$6)*($AN$6-$AM$6))),$AM$6)</f>
        <v>5.96070008358992</v>
      </c>
      <c r="AM413" s="0" t="n">
        <f aca="false">IFERROR(IF(AV413&lt;($AM$7-$AL$7)/($AN$7-$AL$7),$AL$7+SQRT(AV413*($AN$7-$AL$7)*($AM$7-$AL$7)),$AN$7-SQRT((1-AV413)*($AN$7-$AL$7)*($AN$7-$AM$7))),$AM$7)</f>
        <v>1.10603138196435</v>
      </c>
      <c r="AN413" s="0" t="n">
        <f aca="false">IFERROR(IF(AW413&lt;($AM$8-$AL$8)/($AN$8-$AL$8),$AL$8+SQRT(AW413*($AN$8-$AL$8)*($AM$8-$AL$8)),$AN$8-SQRT((1-AW413)*($AN$8-$AL$8)*($AN$8-$AM$8))),$AM$8)</f>
        <v>1.1376382389773</v>
      </c>
      <c r="AO413" s="0" t="n">
        <f aca="false">IFERROR(IF(AX413&lt;($AM$9-$AL$9)/($AN$9-$AL$9),$AL$9+SQRT(AX413*($AN$9-$AL$9)*($AM$9-$AL$9)),$AN$9-SQRT((1-AX413)*($AN$9-$AL$9)*($AN$9-$AM$9))),$AM$9)</f>
        <v>0.606557549286013</v>
      </c>
      <c r="AP413" s="0" t="n">
        <f aca="false">IFERROR(IF(AY413&lt;($AM$10-$AL$10)/($AN$10-$AL$10),$AL$10+SQRT(AY413*($AN$10-$AL$10)*($AM$10-$AL$10)),$AN$10-SQRT((1-AY413)*($AN$10-$AL$10)*($AN$10-$AM$10))),$AM$10)</f>
        <v>0.910086118640552</v>
      </c>
      <c r="AQ413" s="0" t="n">
        <f aca="false">IFERROR(IF(AZ413&lt;($AM$11-$AL$11)/($AN$11-$AL$11),$AL$11+SQRT(AZ413*($AN$11-$AL$11)*($AM$11-$AL$11)),$AN$11-SQRT((1-AZ413)*($AN$11-$AL$11)*($AN$11-$AM$11))),$AM$11)</f>
        <v>0.669349328754131</v>
      </c>
      <c r="AR413" s="0" t="n">
        <f aca="false">SUMPRODUCT((B24:B31&lt;=$B$6)*(C24:C31*AM413+D24:D31*AO413*$B$8*AQ413)/(1+AL413/100)^B24:B31)+C32*AM413*AP413/(1+AL413/100)^$B$6</f>
        <v>13395509.5351409</v>
      </c>
      <c r="AS413" s="0" t="n">
        <f aca="false">SUMPRODUCT((K24:K26&lt;=$B$6)*(L24:L26*AN413+M24:M26*AO413*$B$8*AQ413)/(1+AL413/100)^K24:K26)+L27*AN413*AP413/(1+AL413/100)^$B$6</f>
        <v>17189183.275205</v>
      </c>
      <c r="AT413" s="0" t="n">
        <f aca="false">AS413-AR413</f>
        <v>3793673.74006407</v>
      </c>
      <c r="AU413" s="0" t="n">
        <f aca="true">RAND()</f>
        <v>0.9459927841875</v>
      </c>
      <c r="AV413" s="0" t="n">
        <f aca="true">RAND()</f>
        <v>0.815760329074701</v>
      </c>
      <c r="AW413" s="0" t="n">
        <f aca="true">RAND()</f>
        <v>0.887776308087796</v>
      </c>
      <c r="AX413" s="0" t="n">
        <f aca="true">RAND()</f>
        <v>0.0151393484131215</v>
      </c>
      <c r="AY413" s="0" t="n">
        <f aca="true">RAND()</f>
        <v>0.67268249880669</v>
      </c>
      <c r="AZ413" s="0" t="n">
        <f aca="true">RAND()</f>
        <v>0.553755647365944</v>
      </c>
    </row>
    <row r="414" customFormat="false" ht="15" hidden="false" customHeight="false" outlineLevel="0" collapsed="false">
      <c r="AK414" s="0" t="n">
        <v>401</v>
      </c>
      <c r="AL414" s="0" t="n">
        <f aca="false">IFERROR(IF(AU414&lt;($AM$6-$AL$6)/($AN$6-$AL$6),$AL$6+SQRT(AU414*($AN$6-$AL$6)*($AM$6-$AL$6)),$AN$6-SQRT((1-AU414)*($AN$6-$AL$6)*($AN$6-$AM$6))),$AM$6)</f>
        <v>3.3288667612847</v>
      </c>
      <c r="AM414" s="0" t="n">
        <f aca="false">IFERROR(IF(AV414&lt;($AM$7-$AL$7)/($AN$7-$AL$7),$AL$7+SQRT(AV414*($AN$7-$AL$7)*($AM$7-$AL$7)),$AN$7-SQRT((1-AV414)*($AN$7-$AL$7)*($AN$7-$AM$7))),$AM$7)</f>
        <v>0.979958625569385</v>
      </c>
      <c r="AN414" s="0" t="n">
        <f aca="false">IFERROR(IF(AW414&lt;($AM$8-$AL$8)/($AN$8-$AL$8),$AL$8+SQRT(AW414*($AN$8-$AL$8)*($AM$8-$AL$8)),$AN$8-SQRT((1-AW414)*($AN$8-$AL$8)*($AN$8-$AM$8))),$AM$8)</f>
        <v>0.937609582911371</v>
      </c>
      <c r="AO414" s="0" t="n">
        <f aca="false">IFERROR(IF(AX414&lt;($AM$9-$AL$9)/($AN$9-$AL$9),$AL$9+SQRT(AX414*($AN$9-$AL$9)*($AM$9-$AL$9)),$AN$9-SQRT((1-AX414)*($AN$9-$AL$9)*($AN$9-$AM$9))),$AM$9)</f>
        <v>1.10130780119195</v>
      </c>
      <c r="AP414" s="0" t="n">
        <f aca="false">IFERROR(IF(AY414&lt;($AM$10-$AL$10)/($AN$10-$AL$10),$AL$10+SQRT(AY414*($AN$10-$AL$10)*($AM$10-$AL$10)),$AN$10-SQRT((1-AY414)*($AN$10-$AL$10)*($AN$10-$AM$10))),$AM$10)</f>
        <v>0.919673676259476</v>
      </c>
      <c r="AQ414" s="0" t="n">
        <f aca="false">IFERROR(IF(AZ414&lt;($AM$11-$AL$11)/($AN$11-$AL$11),$AL$11+SQRT(AZ414*($AN$11-$AL$11)*($AM$11-$AL$11)),$AN$11-SQRT((1-AZ414)*($AN$11-$AL$11)*($AN$11-$AM$11))),$AM$11)</f>
        <v>0.616588585454093</v>
      </c>
      <c r="AR414" s="0" t="n">
        <f aca="false">SUMPRODUCT((B24:B31&lt;=$B$6)*(C24:C31*AM414+D24:D31*AO414*$B$8*AQ414)/(1+AL414/100)^B24:B31)+C32*AM414*AP414/(1+AL414/100)^$B$6</f>
        <v>13302604.8179749</v>
      </c>
      <c r="AS414" s="0" t="n">
        <f aca="false">SUMPRODUCT((K24:K26&lt;=$B$6)*(L24:L26*AN414+M24:M26*AO414*$B$8*AQ414)/(1+AL414/100)^K24:K26)+L27*AN414*AP414/(1+AL414/100)^$B$6</f>
        <v>13728817.8110639</v>
      </c>
      <c r="AT414" s="0" t="n">
        <f aca="false">AS414-AR414</f>
        <v>426212.993088964</v>
      </c>
      <c r="AU414" s="0" t="n">
        <f aca="true">RAND()</f>
        <v>0.326139037179985</v>
      </c>
      <c r="AV414" s="0" t="n">
        <f aca="true">RAND()</f>
        <v>0.359834521298023</v>
      </c>
      <c r="AW414" s="0" t="n">
        <f aca="true">RAND()</f>
        <v>0.210404414544904</v>
      </c>
      <c r="AX414" s="0" t="n">
        <f aca="true">RAND()</f>
        <v>0.461568221201038</v>
      </c>
      <c r="AY414" s="0" t="n">
        <f aca="true">RAND()</f>
        <v>0.704503978180573</v>
      </c>
      <c r="AZ414" s="0" t="n">
        <f aca="true">RAND()</f>
        <v>0.409095234448259</v>
      </c>
    </row>
    <row r="415" customFormat="false" ht="15" hidden="false" customHeight="false" outlineLevel="0" collapsed="false">
      <c r="AK415" s="0" t="n">
        <v>402</v>
      </c>
      <c r="AL415" s="0" t="n">
        <f aca="false">IFERROR(IF(AU415&lt;($AM$6-$AL$6)/($AN$6-$AL$6),$AL$6+SQRT(AU415*($AN$6-$AL$6)*($AM$6-$AL$6)),$AN$6-SQRT((1-AU415)*($AN$6-$AL$6)*($AN$6-$AM$6))),$AM$6)</f>
        <v>3.86331239310883</v>
      </c>
      <c r="AM415" s="0" t="n">
        <f aca="false">IFERROR(IF(AV415&lt;($AM$7-$AL$7)/($AN$7-$AL$7),$AL$7+SQRT(AV415*($AN$7-$AL$7)*($AM$7-$AL$7)),$AN$7-SQRT((1-AV415)*($AN$7-$AL$7)*($AN$7-$AM$7))),$AM$7)</f>
        <v>1.140262283459</v>
      </c>
      <c r="AN415" s="0" t="n">
        <f aca="false">IFERROR(IF(AW415&lt;($AM$8-$AL$8)/($AN$8-$AL$8),$AL$8+SQRT(AW415*($AN$8-$AL$8)*($AM$8-$AL$8)),$AN$8-SQRT((1-AW415)*($AN$8-$AL$8)*($AN$8-$AM$8))),$AM$8)</f>
        <v>1.02094019667094</v>
      </c>
      <c r="AO415" s="0" t="n">
        <f aca="false">IFERROR(IF(AX415&lt;($AM$9-$AL$9)/($AN$9-$AL$9),$AL$9+SQRT(AX415*($AN$9-$AL$9)*($AM$9-$AL$9)),$AN$9-SQRT((1-AX415)*($AN$9-$AL$9)*($AN$9-$AM$9))),$AM$9)</f>
        <v>0.537780369325345</v>
      </c>
      <c r="AP415" s="0" t="n">
        <f aca="false">IFERROR(IF(AY415&lt;($AM$10-$AL$10)/($AN$10-$AL$10),$AL$10+SQRT(AY415*($AN$10-$AL$10)*($AM$10-$AL$10)),$AN$10-SQRT((1-AY415)*($AN$10-$AL$10)*($AN$10-$AM$10))),$AM$10)</f>
        <v>0.893582621060611</v>
      </c>
      <c r="AQ415" s="0" t="n">
        <f aca="false">IFERROR(IF(AZ415&lt;($AM$11-$AL$11)/($AN$11-$AL$11),$AL$11+SQRT(AZ415*($AN$11-$AL$11)*($AM$11-$AL$11)),$AN$11-SQRT((1-AZ415)*($AN$11-$AL$11)*($AN$11-$AM$11))),$AM$11)</f>
        <v>0.644584560763876</v>
      </c>
      <c r="AR415" s="0" t="n">
        <f aca="false">SUMPRODUCT((B24:B31&lt;=$B$6)*(C24:C31*AM415+D24:D31*AO415*$B$8*AQ415)/(1+AL415/100)^B24:B31)+C32*AM415*AP415/(1+AL415/100)^$B$6</f>
        <v>15008647.1237615</v>
      </c>
      <c r="AS415" s="0" t="n">
        <f aca="false">SUMPRODUCT((K24:K26&lt;=$B$6)*(L24:L26*AN415+M24:M26*AO415*$B$8*AQ415)/(1+AL415/100)^K24:K26)+L27*AN415*AP415/(1+AL415/100)^$B$6</f>
        <v>15094692.7537967</v>
      </c>
      <c r="AT415" s="0" t="n">
        <f aca="false">AS415-AR415</f>
        <v>86045.6300351918</v>
      </c>
      <c r="AU415" s="0" t="n">
        <f aca="true">RAND()</f>
        <v>0.508059542838767</v>
      </c>
      <c r="AV415" s="0" t="n">
        <f aca="true">RAND()</f>
        <v>0.892956742829937</v>
      </c>
      <c r="AW415" s="0" t="n">
        <f aca="true">RAND()</f>
        <v>0.533614279989814</v>
      </c>
      <c r="AX415" s="0" t="n">
        <f aca="true">RAND()</f>
        <v>0.00190314174181263</v>
      </c>
      <c r="AY415" s="0" t="n">
        <f aca="true">RAND()</f>
        <v>0.619629118403763</v>
      </c>
      <c r="AZ415" s="0" t="n">
        <f aca="true">RAND()</f>
        <v>0.484647018436055</v>
      </c>
    </row>
    <row r="416" customFormat="false" ht="15" hidden="false" customHeight="false" outlineLevel="0" collapsed="false">
      <c r="AK416" s="0" t="n">
        <v>403</v>
      </c>
      <c r="AL416" s="0" t="n">
        <f aca="false">IFERROR(IF(AU416&lt;($AM$6-$AL$6)/($AN$6-$AL$6),$AL$6+SQRT(AU416*($AN$6-$AL$6)*($AM$6-$AL$6)),$AN$6-SQRT((1-AU416)*($AN$6-$AL$6)*($AN$6-$AM$6))),$AM$6)</f>
        <v>4.05427983908315</v>
      </c>
      <c r="AM416" s="0" t="n">
        <f aca="false">IFERROR(IF(AV416&lt;($AM$7-$AL$7)/($AN$7-$AL$7),$AL$7+SQRT(AV416*($AN$7-$AL$7)*($AM$7-$AL$7)),$AN$7-SQRT((1-AV416)*($AN$7-$AL$7)*($AN$7-$AM$7))),$AM$7)</f>
        <v>1.14631933602843</v>
      </c>
      <c r="AN416" s="0" t="n">
        <f aca="false">IFERROR(IF(AW416&lt;($AM$8-$AL$8)/($AN$8-$AL$8),$AL$8+SQRT(AW416*($AN$8-$AL$8)*($AM$8-$AL$8)),$AN$8-SQRT((1-AW416)*($AN$8-$AL$8)*($AN$8-$AM$8))),$AM$8)</f>
        <v>0.954501316803142</v>
      </c>
      <c r="AO416" s="0" t="n">
        <f aca="false">IFERROR(IF(AX416&lt;($AM$9-$AL$9)/($AN$9-$AL$9),$AL$9+SQRT(AX416*($AN$9-$AL$9)*($AM$9-$AL$9)),$AN$9-SQRT((1-AX416)*($AN$9-$AL$9)*($AN$9-$AM$9))),$AM$9)</f>
        <v>0.804712704775842</v>
      </c>
      <c r="AP416" s="0" t="n">
        <f aca="false">IFERROR(IF(AY416&lt;($AM$10-$AL$10)/($AN$10-$AL$10),$AL$10+SQRT(AY416*($AN$10-$AL$10)*($AM$10-$AL$10)),$AN$10-SQRT((1-AY416)*($AN$10-$AL$10)*($AN$10-$AM$10))),$AM$10)</f>
        <v>0.738245371245265</v>
      </c>
      <c r="AQ416" s="0" t="n">
        <f aca="false">IFERROR(IF(AZ416&lt;($AM$11-$AL$11)/($AN$11-$AL$11),$AL$11+SQRT(AZ416*($AN$11-$AL$11)*($AM$11-$AL$11)),$AN$11-SQRT((1-AZ416)*($AN$11-$AL$11)*($AN$11-$AM$11))),$AM$11)</f>
        <v>0.58247522149529</v>
      </c>
      <c r="AR416" s="0" t="n">
        <f aca="false">SUMPRODUCT((B24:B31&lt;=$B$6)*(C24:C31*AM416+D24:D31*AO416*$B$8*AQ416)/(1+AL416/100)^B24:B31)+C32*AM416*AP416/(1+AL416/100)^$B$6</f>
        <v>15000763.4125894</v>
      </c>
      <c r="AS416" s="0" t="n">
        <f aca="false">SUMPRODUCT((K24:K26&lt;=$B$6)*(L24:L26*AN416+M24:M26*AO416*$B$8*AQ416)/(1+AL416/100)^K24:K26)+L27*AN416*AP416/(1+AL416/100)^$B$6</f>
        <v>14332669.5788332</v>
      </c>
      <c r="AT416" s="0" t="n">
        <f aca="false">AS416-AR416</f>
        <v>-668093.833756264</v>
      </c>
      <c r="AU416" s="0" t="n">
        <f aca="true">RAND()</f>
        <v>0.566136636678399</v>
      </c>
      <c r="AV416" s="0" t="n">
        <f aca="true">RAND()</f>
        <v>0.90444728816369</v>
      </c>
      <c r="AW416" s="0" t="n">
        <f aca="true">RAND()</f>
        <v>0.265229521043386</v>
      </c>
      <c r="AX416" s="0" t="n">
        <f aca="true">RAND()</f>
        <v>0.123799776602413</v>
      </c>
      <c r="AY416" s="0" t="n">
        <f aca="true">RAND()</f>
        <v>0.227043427679176</v>
      </c>
      <c r="AZ416" s="0" t="n">
        <f aca="true">RAND()</f>
        <v>0.325682656158421</v>
      </c>
    </row>
    <row r="417" customFormat="false" ht="15" hidden="false" customHeight="false" outlineLevel="0" collapsed="false">
      <c r="AK417" s="0" t="n">
        <v>404</v>
      </c>
      <c r="AL417" s="0" t="n">
        <f aca="false">IFERROR(IF(AU417&lt;($AM$6-$AL$6)/($AN$6-$AL$6),$AL$6+SQRT(AU417*($AN$6-$AL$6)*($AM$6-$AL$6)),$AN$6-SQRT((1-AU417)*($AN$6-$AL$6)*($AN$6-$AM$6))),$AM$6)</f>
        <v>2.56718695805183</v>
      </c>
      <c r="AM417" s="0" t="n">
        <f aca="false">IFERROR(IF(AV417&lt;($AM$7-$AL$7)/($AN$7-$AL$7),$AL$7+SQRT(AV417*($AN$7-$AL$7)*($AM$7-$AL$7)),$AN$7-SQRT((1-AV417)*($AN$7-$AL$7)*($AN$7-$AM$7))),$AM$7)</f>
        <v>0.983245316258065</v>
      </c>
      <c r="AN417" s="0" t="n">
        <f aca="false">IFERROR(IF(AW417&lt;($AM$8-$AL$8)/($AN$8-$AL$8),$AL$8+SQRT(AW417*($AN$8-$AL$8)*($AM$8-$AL$8)),$AN$8-SQRT((1-AW417)*($AN$8-$AL$8)*($AN$8-$AM$8))),$AM$8)</f>
        <v>0.935632672574692</v>
      </c>
      <c r="AO417" s="0" t="n">
        <f aca="false">IFERROR(IF(AX417&lt;($AM$9-$AL$9)/($AN$9-$AL$9),$AL$9+SQRT(AX417*($AN$9-$AL$9)*($AM$9-$AL$9)),$AN$9-SQRT((1-AX417)*($AN$9-$AL$9)*($AN$9-$AM$9))),$AM$9)</f>
        <v>1.56837170945477</v>
      </c>
      <c r="AP417" s="0" t="n">
        <f aca="false">IFERROR(IF(AY417&lt;($AM$10-$AL$10)/($AN$10-$AL$10),$AL$10+SQRT(AY417*($AN$10-$AL$10)*($AM$10-$AL$10)),$AN$10-SQRT((1-AY417)*($AN$10-$AL$10)*($AN$10-$AM$10))),$AM$10)</f>
        <v>0.861075892012573</v>
      </c>
      <c r="AQ417" s="0" t="n">
        <f aca="false">IFERROR(IF(AZ417&lt;($AM$11-$AL$11)/($AN$11-$AL$11),$AL$11+SQRT(AZ417*($AN$11-$AL$11)*($AM$11-$AL$11)),$AN$11-SQRT((1-AZ417)*($AN$11-$AL$11)*($AN$11-$AM$11))),$AM$11)</f>
        <v>0.601674046357836</v>
      </c>
      <c r="AR417" s="0" t="n">
        <f aca="false">SUMPRODUCT((B24:B31&lt;=$B$6)*(C24:C31*AM417+D24:D31*AO417*$B$8*AQ417)/(1+AL417/100)^B24:B31)+C32*AM417*AP417/(1+AL417/100)^$B$6</f>
        <v>13963070.7020391</v>
      </c>
      <c r="AS417" s="0" t="n">
        <f aca="false">SUMPRODUCT((K24:K26&lt;=$B$6)*(L24:L26*AN417+M24:M26*AO417*$B$8*AQ417)/(1+AL417/100)^K24:K26)+L27*AN417*AP417/(1+AL417/100)^$B$6</f>
        <v>13601645.5449881</v>
      </c>
      <c r="AT417" s="0" t="n">
        <f aca="false">AS417-AR417</f>
        <v>-361425.15705099</v>
      </c>
      <c r="AU417" s="0" t="n">
        <f aca="true">RAND()</f>
        <v>0.0643402090768178</v>
      </c>
      <c r="AV417" s="0" t="n">
        <f aca="true">RAND()</f>
        <v>0.373098288116868</v>
      </c>
      <c r="AW417" s="0" t="n">
        <f aca="true">RAND()</f>
        <v>0.204402465219484</v>
      </c>
      <c r="AX417" s="0" t="n">
        <f aca="true">RAND()</f>
        <v>0.875798012534003</v>
      </c>
      <c r="AY417" s="0" t="n">
        <f aca="true">RAND()</f>
        <v>0.521503199170702</v>
      </c>
      <c r="AZ417" s="0" t="n">
        <f aca="true">RAND()</f>
        <v>0.371458082636367</v>
      </c>
    </row>
    <row r="418" customFormat="false" ht="15" hidden="false" customHeight="false" outlineLevel="0" collapsed="false">
      <c r="AK418" s="0" t="n">
        <v>405</v>
      </c>
      <c r="AL418" s="0" t="n">
        <f aca="false">IFERROR(IF(AU418&lt;($AM$6-$AL$6)/($AN$6-$AL$6),$AL$6+SQRT(AU418*($AN$6-$AL$6)*($AM$6-$AL$6)),$AN$6-SQRT((1-AU418)*($AN$6-$AL$6)*($AN$6-$AM$6))),$AM$6)</f>
        <v>3.80012742505111</v>
      </c>
      <c r="AM418" s="0" t="n">
        <f aca="false">IFERROR(IF(AV418&lt;($AM$7-$AL$7)/($AN$7-$AL$7),$AL$7+SQRT(AV418*($AN$7-$AL$7)*($AM$7-$AL$7)),$AN$7-SQRT((1-AV418)*($AN$7-$AL$7)*($AN$7-$AM$7))),$AM$7)</f>
        <v>0.82080051234527</v>
      </c>
      <c r="AN418" s="0" t="n">
        <f aca="false">IFERROR(IF(AW418&lt;($AM$8-$AL$8)/($AN$8-$AL$8),$AL$8+SQRT(AW418*($AN$8-$AL$8)*($AM$8-$AL$8)),$AN$8-SQRT((1-AW418)*($AN$8-$AL$8)*($AN$8-$AM$8))),$AM$8)</f>
        <v>1.18737006626896</v>
      </c>
      <c r="AO418" s="0" t="n">
        <f aca="false">IFERROR(IF(AX418&lt;($AM$9-$AL$9)/($AN$9-$AL$9),$AL$9+SQRT(AX418*($AN$9-$AL$9)*($AM$9-$AL$9)),$AN$9-SQRT((1-AX418)*($AN$9-$AL$9)*($AN$9-$AM$9))),$AM$9)</f>
        <v>1.42189750999058</v>
      </c>
      <c r="AP418" s="0" t="n">
        <f aca="false">IFERROR(IF(AY418&lt;($AM$10-$AL$10)/($AN$10-$AL$10),$AL$10+SQRT(AY418*($AN$10-$AL$10)*($AM$10-$AL$10)),$AN$10-SQRT((1-AY418)*($AN$10-$AL$10)*($AN$10-$AM$10))),$AM$10)</f>
        <v>0.980366995961581</v>
      </c>
      <c r="AQ418" s="0" t="n">
        <f aca="false">IFERROR(IF(AZ418&lt;($AM$11-$AL$11)/($AN$11-$AL$11),$AL$11+SQRT(AZ418*($AN$11-$AL$11)*($AM$11-$AL$11)),$AN$11-SQRT((1-AZ418)*($AN$11-$AL$11)*($AN$11-$AM$11))),$AM$11)</f>
        <v>0.722061513424558</v>
      </c>
      <c r="AR418" s="0" t="n">
        <f aca="false">SUMPRODUCT((B24:B31&lt;=$B$6)*(C24:C31*AM418+D24:D31*AO418*$B$8*AQ418)/(1+AL418/100)^B24:B31)+C32*AM418*AP418/(1+AL418/100)^$B$6</f>
        <v>10965928.8324133</v>
      </c>
      <c r="AS418" s="0" t="n">
        <f aca="false">SUMPRODUCT((K24:K26&lt;=$B$6)*(L24:L26*AN418+M24:M26*AO418*$B$8*AQ418)/(1+AL418/100)^K24:K26)+L27*AN418*AP418/(1+AL418/100)^$B$6</f>
        <v>17443157.038855</v>
      </c>
      <c r="AT418" s="0" t="n">
        <f aca="false">AS418-AR418</f>
        <v>6477228.20644169</v>
      </c>
      <c r="AU418" s="0" t="n">
        <f aca="true">RAND()</f>
        <v>0.488040775204499</v>
      </c>
      <c r="AV418" s="0" t="n">
        <f aca="true">RAND()</f>
        <v>0.00480734793139683</v>
      </c>
      <c r="AW418" s="0" t="n">
        <f aca="true">RAND()</f>
        <v>0.965133256896404</v>
      </c>
      <c r="AX418" s="0" t="n">
        <f aca="true">RAND()</f>
        <v>0.777198340696604</v>
      </c>
      <c r="AY418" s="0" t="n">
        <f aca="true">RAND()</f>
        <v>0.923009803236616</v>
      </c>
      <c r="AZ418" s="0" t="n">
        <f aca="true">RAND()</f>
        <v>0.684694684408787</v>
      </c>
    </row>
    <row r="419" customFormat="false" ht="15" hidden="false" customHeight="false" outlineLevel="0" collapsed="false">
      <c r="AK419" s="0" t="n">
        <v>406</v>
      </c>
      <c r="AL419" s="0" t="n">
        <f aca="false">IFERROR(IF(AU419&lt;($AM$6-$AL$6)/($AN$6-$AL$6),$AL$6+SQRT(AU419*($AN$6-$AL$6)*($AM$6-$AL$6)),$AN$6-SQRT((1-AU419)*($AN$6-$AL$6)*($AN$6-$AM$6))),$AM$6)</f>
        <v>3.23401833675099</v>
      </c>
      <c r="AM419" s="0" t="n">
        <f aca="false">IFERROR(IF(AV419&lt;($AM$7-$AL$7)/($AN$7-$AL$7),$AL$7+SQRT(AV419*($AN$7-$AL$7)*($AM$7-$AL$7)),$AN$7-SQRT((1-AV419)*($AN$7-$AL$7)*($AN$7-$AM$7))),$AM$7)</f>
        <v>0.930485393899741</v>
      </c>
      <c r="AN419" s="0" t="n">
        <f aca="false">IFERROR(IF(AW419&lt;($AM$8-$AL$8)/($AN$8-$AL$8),$AL$8+SQRT(AW419*($AN$8-$AL$8)*($AM$8-$AL$8)),$AN$8-SQRT((1-AW419)*($AN$8-$AL$8)*($AN$8-$AM$8))),$AM$8)</f>
        <v>0.845956989206239</v>
      </c>
      <c r="AO419" s="0" t="n">
        <f aca="false">IFERROR(IF(AX419&lt;($AM$9-$AL$9)/($AN$9-$AL$9),$AL$9+SQRT(AX419*($AN$9-$AL$9)*($AM$9-$AL$9)),$AN$9-SQRT((1-AX419)*($AN$9-$AL$9)*($AN$9-$AM$9))),$AM$9)</f>
        <v>0.949416093440312</v>
      </c>
      <c r="AP419" s="0" t="n">
        <f aca="false">IFERROR(IF(AY419&lt;($AM$10-$AL$10)/($AN$10-$AL$10),$AL$10+SQRT(AY419*($AN$10-$AL$10)*($AM$10-$AL$10)),$AN$10-SQRT((1-AY419)*($AN$10-$AL$10)*($AN$10-$AM$10))),$AM$10)</f>
        <v>0.896075544371118</v>
      </c>
      <c r="AQ419" s="0" t="n">
        <f aca="false">IFERROR(IF(AZ419&lt;($AM$11-$AL$11)/($AN$11-$AL$11),$AL$11+SQRT(AZ419*($AN$11-$AL$11)*($AM$11-$AL$11)),$AN$11-SQRT((1-AZ419)*($AN$11-$AL$11)*($AN$11-$AM$11))),$AM$11)</f>
        <v>0.807826298631484</v>
      </c>
      <c r="AR419" s="0" t="n">
        <f aca="false">SUMPRODUCT((B24:B31&lt;=$B$6)*(C24:C31*AM419+D24:D31*AO419*$B$8*AQ419)/(1+AL419/100)^B24:B31)+C32*AM419*AP419/(1+AL419/100)^$B$6</f>
        <v>12718979.5664799</v>
      </c>
      <c r="AS419" s="0" t="n">
        <f aca="false">SUMPRODUCT((K24:K26&lt;=$B$6)*(L24:L26*AN419+M24:M26*AO419*$B$8*AQ419)/(1+AL419/100)^K24:K26)+L27*AN419*AP419/(1+AL419/100)^$B$6</f>
        <v>12404349.9000199</v>
      </c>
      <c r="AT419" s="0" t="n">
        <f aca="false">AS419-AR419</f>
        <v>-314629.666459939</v>
      </c>
      <c r="AU419" s="0" t="n">
        <f aca="true">RAND()</f>
        <v>0.290869105603611</v>
      </c>
      <c r="AV419" s="0" t="n">
        <f aca="true">RAND()</f>
        <v>0.189182644679672</v>
      </c>
      <c r="AW419" s="0" t="n">
        <f aca="true">RAND()</f>
        <v>0.0234671650766929</v>
      </c>
      <c r="AX419" s="0" t="n">
        <f aca="true">RAND()</f>
        <v>0.269299766724201</v>
      </c>
      <c r="AY419" s="0" t="n">
        <f aca="true">RAND()</f>
        <v>0.627503347395509</v>
      </c>
      <c r="AZ419" s="0" t="n">
        <f aca="true">RAND()</f>
        <v>0.84926232041765</v>
      </c>
    </row>
    <row r="420" customFormat="false" ht="15" hidden="false" customHeight="false" outlineLevel="0" collapsed="false">
      <c r="AK420" s="0" t="n">
        <v>407</v>
      </c>
      <c r="AL420" s="0" t="n">
        <f aca="false">IFERROR(IF(AU420&lt;($AM$6-$AL$6)/($AN$6-$AL$6),$AL$6+SQRT(AU420*($AN$6-$AL$6)*($AM$6-$AL$6)),$AN$6-SQRT((1-AU420)*($AN$6-$AL$6)*($AN$6-$AM$6))),$AM$6)</f>
        <v>4.06145749397596</v>
      </c>
      <c r="AM420" s="0" t="n">
        <f aca="false">IFERROR(IF(AV420&lt;($AM$7-$AL$7)/($AN$7-$AL$7),$AL$7+SQRT(AV420*($AN$7-$AL$7)*($AM$7-$AL$7)),$AN$7-SQRT((1-AV420)*($AN$7-$AL$7)*($AN$7-$AM$7))),$AM$7)</f>
        <v>1.10192832710843</v>
      </c>
      <c r="AN420" s="0" t="n">
        <f aca="false">IFERROR(IF(AW420&lt;($AM$8-$AL$8)/($AN$8-$AL$8),$AL$8+SQRT(AW420*($AN$8-$AL$8)*($AM$8-$AL$8)),$AN$8-SQRT((1-AW420)*($AN$8-$AL$8)*($AN$8-$AM$8))),$AM$8)</f>
        <v>1.18165411693139</v>
      </c>
      <c r="AO420" s="0" t="n">
        <f aca="false">IFERROR(IF(AX420&lt;($AM$9-$AL$9)/($AN$9-$AL$9),$AL$9+SQRT(AX420*($AN$9-$AL$9)*($AM$9-$AL$9)),$AN$9-SQRT((1-AX420)*($AN$9-$AL$9)*($AN$9-$AM$9))),$AM$9)</f>
        <v>1.32137004931635</v>
      </c>
      <c r="AP420" s="0" t="n">
        <f aca="false">IFERROR(IF(AY420&lt;($AM$10-$AL$10)/($AN$10-$AL$10),$AL$10+SQRT(AY420*($AN$10-$AL$10)*($AM$10-$AL$10)),$AN$10-SQRT((1-AY420)*($AN$10-$AL$10)*($AN$10-$AM$10))),$AM$10)</f>
        <v>0.951005144229865</v>
      </c>
      <c r="AQ420" s="0" t="n">
        <f aca="false">IFERROR(IF(AZ420&lt;($AM$11-$AL$11)/($AN$11-$AL$11),$AL$11+SQRT(AZ420*($AN$11-$AL$11)*($AM$11-$AL$11)),$AN$11-SQRT((1-AZ420)*($AN$11-$AL$11)*($AN$11-$AM$11))),$AM$11)</f>
        <v>0.631665297671682</v>
      </c>
      <c r="AR420" s="0" t="n">
        <f aca="false">SUMPRODUCT((B24:B31&lt;=$B$6)*(C24:C31*AM420+D24:D31*AO420*$B$8*AQ420)/(1+AL420/100)^B24:B31)+C32*AM420*AP420/(1+AL420/100)^$B$6</f>
        <v>14452810.4582312</v>
      </c>
      <c r="AS420" s="0" t="n">
        <f aca="false">SUMPRODUCT((K24:K26&lt;=$B$6)*(L24:L26*AN420+M24:M26*AO420*$B$8*AQ420)/(1+AL420/100)^K24:K26)+L27*AN420*AP420/(1+AL420/100)^$B$6</f>
        <v>17464061.0699542</v>
      </c>
      <c r="AT420" s="0" t="n">
        <f aca="false">AS420-AR420</f>
        <v>3011250.61172293</v>
      </c>
      <c r="AU420" s="0" t="n">
        <f aca="true">RAND()</f>
        <v>0.568248397014497</v>
      </c>
      <c r="AV420" s="0" t="n">
        <f aca="true">RAND()</f>
        <v>0.805109152774159</v>
      </c>
      <c r="AW420" s="0" t="n">
        <f aca="true">RAND()</f>
        <v>0.958478580156199</v>
      </c>
      <c r="AX420" s="0" t="n">
        <f aca="true">RAND()</f>
        <v>0.692974260023408</v>
      </c>
      <c r="AY420" s="0" t="n">
        <f aca="true">RAND()</f>
        <v>0.813622560487206</v>
      </c>
      <c r="AZ420" s="0" t="n">
        <f aca="true">RAND()</f>
        <v>0.448987223182227</v>
      </c>
    </row>
    <row r="421" customFormat="false" ht="15" hidden="false" customHeight="false" outlineLevel="0" collapsed="false">
      <c r="AK421" s="0" t="n">
        <v>408</v>
      </c>
      <c r="AL421" s="0" t="n">
        <f aca="false">IFERROR(IF(AU421&lt;($AM$6-$AL$6)/($AN$6-$AL$6),$AL$6+SQRT(AU421*($AN$6-$AL$6)*($AM$6-$AL$6)),$AN$6-SQRT((1-AU421)*($AN$6-$AL$6)*($AN$6-$AM$6))),$AM$6)</f>
        <v>3.02176654739822</v>
      </c>
      <c r="AM421" s="0" t="n">
        <f aca="false">IFERROR(IF(AV421&lt;($AM$7-$AL$7)/($AN$7-$AL$7),$AL$7+SQRT(AV421*($AN$7-$AL$7)*($AM$7-$AL$7)),$AN$7-SQRT((1-AV421)*($AN$7-$AL$7)*($AN$7-$AM$7))),$AM$7)</f>
        <v>1.11084537899762</v>
      </c>
      <c r="AN421" s="0" t="n">
        <f aca="false">IFERROR(IF(AW421&lt;($AM$8-$AL$8)/($AN$8-$AL$8),$AL$8+SQRT(AW421*($AN$8-$AL$8)*($AM$8-$AL$8)),$AN$8-SQRT((1-AW421)*($AN$8-$AL$8)*($AN$8-$AM$8))),$AM$8)</f>
        <v>1.00624182222086</v>
      </c>
      <c r="AO421" s="0" t="n">
        <f aca="false">IFERROR(IF(AX421&lt;($AM$9-$AL$9)/($AN$9-$AL$9),$AL$9+SQRT(AX421*($AN$9-$AL$9)*($AM$9-$AL$9)),$AN$9-SQRT((1-AX421)*($AN$9-$AL$9)*($AN$9-$AM$9))),$AM$9)</f>
        <v>1.50483593667206</v>
      </c>
      <c r="AP421" s="0" t="n">
        <f aca="false">IFERROR(IF(AY421&lt;($AM$10-$AL$10)/($AN$10-$AL$10),$AL$10+SQRT(AY421*($AN$10-$AL$10)*($AM$10-$AL$10)),$AN$10-SQRT((1-AY421)*($AN$10-$AL$10)*($AN$10-$AM$10))),$AM$10)</f>
        <v>0.969802004519863</v>
      </c>
      <c r="AQ421" s="0" t="n">
        <f aca="false">IFERROR(IF(AZ421&lt;($AM$11-$AL$11)/($AN$11-$AL$11),$AL$11+SQRT(AZ421*($AN$11-$AL$11)*($AM$11-$AL$11)),$AN$11-SQRT((1-AZ421)*($AN$11-$AL$11)*($AN$11-$AM$11))),$AM$11)</f>
        <v>0.519830188241905</v>
      </c>
      <c r="AR421" s="0" t="n">
        <f aca="false">SUMPRODUCT((B24:B31&lt;=$B$6)*(C24:C31*AM421+D24:D31*AO421*$B$8*AQ421)/(1+AL421/100)^B24:B31)+C32*AM421*AP421/(1+AL421/100)^$B$6</f>
        <v>15311572.8425738</v>
      </c>
      <c r="AS421" s="0" t="n">
        <f aca="false">SUMPRODUCT((K24:K26&lt;=$B$6)*(L24:L26*AN421+M24:M26*AO421*$B$8*AQ421)/(1+AL421/100)^K24:K26)+L27*AN421*AP421/(1+AL421/100)^$B$6</f>
        <v>14570492.1810283</v>
      </c>
      <c r="AT421" s="0" t="n">
        <f aca="false">AS421-AR421</f>
        <v>-741080.661545426</v>
      </c>
      <c r="AU421" s="0" t="n">
        <f aca="true">RAND()</f>
        <v>0.208682929830007</v>
      </c>
      <c r="AV421" s="0" t="n">
        <f aca="true">RAND()</f>
        <v>0.827875479588312</v>
      </c>
      <c r="AW421" s="0" t="n">
        <f aca="true">RAND()</f>
        <v>0.471839562362606</v>
      </c>
      <c r="AX421" s="0" t="n">
        <f aca="true">RAND()</f>
        <v>0.83654170025904</v>
      </c>
      <c r="AY421" s="0" t="n">
        <f aca="true">RAND()</f>
        <v>0.882855693803524</v>
      </c>
      <c r="AZ421" s="0" t="n">
        <f aca="true">RAND()</f>
        <v>0.197246170050904</v>
      </c>
    </row>
    <row r="422" customFormat="false" ht="15" hidden="false" customHeight="false" outlineLevel="0" collapsed="false">
      <c r="AK422" s="0" t="n">
        <v>409</v>
      </c>
      <c r="AL422" s="0" t="n">
        <f aca="false">IFERROR(IF(AU422&lt;($AM$6-$AL$6)/($AN$6-$AL$6),$AL$6+SQRT(AU422*($AN$6-$AL$6)*($AM$6-$AL$6)),$AN$6-SQRT((1-AU422)*($AN$6-$AL$6)*($AN$6-$AM$6))),$AM$6)</f>
        <v>3.9479474015915</v>
      </c>
      <c r="AM422" s="0" t="n">
        <f aca="false">IFERROR(IF(AV422&lt;($AM$7-$AL$7)/($AN$7-$AL$7),$AL$7+SQRT(AV422*($AN$7-$AL$7)*($AM$7-$AL$7)),$AN$7-SQRT((1-AV422)*($AN$7-$AL$7)*($AN$7-$AM$7))),$AM$7)</f>
        <v>0.968986162164631</v>
      </c>
      <c r="AN422" s="0" t="n">
        <f aca="false">IFERROR(IF(AW422&lt;($AM$8-$AL$8)/($AN$8-$AL$8),$AL$8+SQRT(AW422*($AN$8-$AL$8)*($AM$8-$AL$8)),$AN$8-SQRT((1-AW422)*($AN$8-$AL$8)*($AN$8-$AM$8))),$AM$8)</f>
        <v>0.858328090849079</v>
      </c>
      <c r="AO422" s="0" t="n">
        <f aca="false">IFERROR(IF(AX422&lt;($AM$9-$AL$9)/($AN$9-$AL$9),$AL$9+SQRT(AX422*($AN$9-$AL$9)*($AM$9-$AL$9)),$AN$9-SQRT((1-AX422)*($AN$9-$AL$9)*($AN$9-$AM$9))),$AM$9)</f>
        <v>1.44617836772287</v>
      </c>
      <c r="AP422" s="0" t="n">
        <f aca="false">IFERROR(IF(AY422&lt;($AM$10-$AL$10)/($AN$10-$AL$10),$AL$10+SQRT(AY422*($AN$10-$AL$10)*($AM$10-$AL$10)),$AN$10-SQRT((1-AY422)*($AN$10-$AL$10)*($AN$10-$AM$10))),$AM$10)</f>
        <v>0.878333502206439</v>
      </c>
      <c r="AQ422" s="0" t="n">
        <f aca="false">IFERROR(IF(AZ422&lt;($AM$11-$AL$11)/($AN$11-$AL$11),$AL$11+SQRT(AZ422*($AN$11-$AL$11)*($AM$11-$AL$11)),$AN$11-SQRT((1-AZ422)*($AN$11-$AL$11)*($AN$11-$AM$11))),$AM$11)</f>
        <v>0.646049456832513</v>
      </c>
      <c r="AR422" s="0" t="n">
        <f aca="false">SUMPRODUCT((B24:B31&lt;=$B$6)*(C24:C31*AM422+D24:D31*AO422*$B$8*AQ422)/(1+AL422/100)^B24:B31)+C32*AM422*AP422/(1+AL422/100)^$B$6</f>
        <v>12819568.8667141</v>
      </c>
      <c r="AS422" s="0" t="n">
        <f aca="false">SUMPRODUCT((K24:K26&lt;=$B$6)*(L24:L26*AN422+M24:M26*AO422*$B$8*AQ422)/(1+AL422/100)^K24:K26)+L27*AN422*AP422/(1+AL422/100)^$B$6</f>
        <v>12756426.8902058</v>
      </c>
      <c r="AT422" s="0" t="n">
        <f aca="false">AS422-AR422</f>
        <v>-63141.9765083026</v>
      </c>
      <c r="AU422" s="0" t="n">
        <f aca="true">RAND()</f>
        <v>0.534248746827397</v>
      </c>
      <c r="AV422" s="0" t="n">
        <f aca="true">RAND()</f>
        <v>0.317292477812565</v>
      </c>
      <c r="AW422" s="0" t="n">
        <f aca="true">RAND()</f>
        <v>0.0378018464677606</v>
      </c>
      <c r="AX422" s="0" t="n">
        <f aca="true">RAND()</f>
        <v>0.795521066414596</v>
      </c>
      <c r="AY422" s="0" t="n">
        <f aca="true">RAND()</f>
        <v>0.572544955567159</v>
      </c>
      <c r="AZ422" s="0" t="n">
        <f aca="true">RAND()</f>
        <v>0.488776434996233</v>
      </c>
    </row>
    <row r="423" customFormat="false" ht="15" hidden="false" customHeight="false" outlineLevel="0" collapsed="false">
      <c r="AK423" s="0" t="n">
        <v>410</v>
      </c>
      <c r="AL423" s="0" t="n">
        <f aca="false">IFERROR(IF(AU423&lt;($AM$6-$AL$6)/($AN$6-$AL$6),$AL$6+SQRT(AU423*($AN$6-$AL$6)*($AM$6-$AL$6)),$AN$6-SQRT((1-AU423)*($AN$6-$AL$6)*($AN$6-$AM$6))),$AM$6)</f>
        <v>3.55850801706472</v>
      </c>
      <c r="AM423" s="0" t="n">
        <f aca="false">IFERROR(IF(AV423&lt;($AM$7-$AL$7)/($AN$7-$AL$7),$AL$7+SQRT(AV423*($AN$7-$AL$7)*($AM$7-$AL$7)),$AN$7-SQRT((1-AV423)*($AN$7-$AL$7)*($AN$7-$AM$7))),$AM$7)</f>
        <v>1.00914744552833</v>
      </c>
      <c r="AN423" s="0" t="n">
        <f aca="false">IFERROR(IF(AW423&lt;($AM$8-$AL$8)/($AN$8-$AL$8),$AL$8+SQRT(AW423*($AN$8-$AL$8)*($AM$8-$AL$8)),$AN$8-SQRT((1-AW423)*($AN$8-$AL$8)*($AN$8-$AM$8))),$AM$8)</f>
        <v>0.830081570412589</v>
      </c>
      <c r="AO423" s="0" t="n">
        <f aca="false">IFERROR(IF(AX423&lt;($AM$9-$AL$9)/($AN$9-$AL$9),$AL$9+SQRT(AX423*($AN$9-$AL$9)*($AM$9-$AL$9)),$AN$9-SQRT((1-AX423)*($AN$9-$AL$9)*($AN$9-$AM$9))),$AM$9)</f>
        <v>1.04562008663724</v>
      </c>
      <c r="AP423" s="0" t="n">
        <f aca="false">IFERROR(IF(AY423&lt;($AM$10-$AL$10)/($AN$10-$AL$10),$AL$10+SQRT(AY423*($AN$10-$AL$10)*($AM$10-$AL$10)),$AN$10-SQRT((1-AY423)*($AN$10-$AL$10)*($AN$10-$AM$10))),$AM$10)</f>
        <v>0.726810727133253</v>
      </c>
      <c r="AQ423" s="0" t="n">
        <f aca="false">IFERROR(IF(AZ423&lt;($AM$11-$AL$11)/($AN$11-$AL$11),$AL$11+SQRT(AZ423*($AN$11-$AL$11)*($AM$11-$AL$11)),$AN$11-SQRT((1-AZ423)*($AN$11-$AL$11)*($AN$11-$AM$11))),$AM$11)</f>
        <v>0.383201753321505</v>
      </c>
      <c r="AR423" s="0" t="n">
        <f aca="false">SUMPRODUCT((B24:B31&lt;=$B$6)*(C24:C31*AM423+D24:D31*AO423*$B$8*AQ423)/(1+AL423/100)^B24:B31)+C32*AM423*AP423/(1+AL423/100)^$B$6</f>
        <v>13516617.3263239</v>
      </c>
      <c r="AS423" s="0" t="n">
        <f aca="false">SUMPRODUCT((K24:K26&lt;=$B$6)*(L24:L26*AN423+M24:M26*AO423*$B$8*AQ423)/(1+AL423/100)^K24:K26)+L27*AN423*AP423/(1+AL423/100)^$B$6</f>
        <v>12408379.5658889</v>
      </c>
      <c r="AT423" s="0" t="n">
        <f aca="false">AS423-AR423</f>
        <v>-1108237.760435</v>
      </c>
      <c r="AU423" s="0" t="n">
        <f aca="true">RAND()</f>
        <v>0.407806646569611</v>
      </c>
      <c r="AV423" s="0" t="n">
        <f aca="true">RAND()</f>
        <v>0.484355973373078</v>
      </c>
      <c r="AW423" s="0" t="n">
        <f aca="true">RAND()</f>
        <v>0.0100544542054169</v>
      </c>
      <c r="AX423" s="0" t="n">
        <f aca="true">RAND()</f>
        <v>0.3927726539798</v>
      </c>
      <c r="AY423" s="0" t="n">
        <f aca="true">RAND()</f>
        <v>0.205772423770859</v>
      </c>
      <c r="AZ423" s="0" t="n">
        <f aca="true">RAND()</f>
        <v>0.0282552316562145</v>
      </c>
    </row>
    <row r="424" customFormat="false" ht="15" hidden="false" customHeight="false" outlineLevel="0" collapsed="false">
      <c r="AK424" s="0" t="n">
        <v>411</v>
      </c>
      <c r="AL424" s="0" t="n">
        <f aca="false">IFERROR(IF(AU424&lt;($AM$6-$AL$6)/($AN$6-$AL$6),$AL$6+SQRT(AU424*($AN$6-$AL$6)*($AM$6-$AL$6)),$AN$6-SQRT((1-AU424)*($AN$6-$AL$6)*($AN$6-$AM$6))),$AM$6)</f>
        <v>3.68412955605109</v>
      </c>
      <c r="AM424" s="0" t="n">
        <f aca="false">IFERROR(IF(AV424&lt;($AM$7-$AL$7)/($AN$7-$AL$7),$AL$7+SQRT(AV424*($AN$7-$AL$7)*($AM$7-$AL$7)),$AN$7-SQRT((1-AV424)*($AN$7-$AL$7)*($AN$7-$AM$7))),$AM$7)</f>
        <v>0.941183581111992</v>
      </c>
      <c r="AN424" s="0" t="n">
        <f aca="false">IFERROR(IF(AW424&lt;($AM$8-$AL$8)/($AN$8-$AL$8),$AL$8+SQRT(AW424*($AN$8-$AL$8)*($AM$8-$AL$8)),$AN$8-SQRT((1-AW424)*($AN$8-$AL$8)*($AN$8-$AM$8))),$AM$8)</f>
        <v>1.02538171573618</v>
      </c>
      <c r="AO424" s="0" t="n">
        <f aca="false">IFERROR(IF(AX424&lt;($AM$9-$AL$9)/($AN$9-$AL$9),$AL$9+SQRT(AX424*($AN$9-$AL$9)*($AM$9-$AL$9)),$AN$9-SQRT((1-AX424)*($AN$9-$AL$9)*($AN$9-$AM$9))),$AM$9)</f>
        <v>1.28076606544624</v>
      </c>
      <c r="AP424" s="0" t="n">
        <f aca="false">IFERROR(IF(AY424&lt;($AM$10-$AL$10)/($AN$10-$AL$10),$AL$10+SQRT(AY424*($AN$10-$AL$10)*($AM$10-$AL$10)),$AN$10-SQRT((1-AY424)*($AN$10-$AL$10)*($AN$10-$AM$10))),$AM$10)</f>
        <v>0.893110233218299</v>
      </c>
      <c r="AQ424" s="0" t="n">
        <f aca="false">IFERROR(IF(AZ424&lt;($AM$11-$AL$11)/($AN$11-$AL$11),$AL$11+SQRT(AZ424*($AN$11-$AL$11)*($AM$11-$AL$11)),$AN$11-SQRT((1-AZ424)*($AN$11-$AL$11)*($AN$11-$AM$11))),$AM$11)</f>
        <v>0.762666713118011</v>
      </c>
      <c r="AR424" s="0" t="n">
        <f aca="false">SUMPRODUCT((B24:B31&lt;=$B$6)*(C24:C31*AM424+D24:D31*AO424*$B$8*AQ424)/(1+AL424/100)^B24:B31)+C32*AM424*AP424/(1+AL424/100)^$B$6</f>
        <v>12618984.7331499</v>
      </c>
      <c r="AS424" s="0" t="n">
        <f aca="false">SUMPRODUCT((K24:K26&lt;=$B$6)*(L24:L26*AN424+M24:M26*AO424*$B$8*AQ424)/(1+AL424/100)^K24:K26)+L27*AN424*AP424/(1+AL424/100)^$B$6</f>
        <v>15154956.9111293</v>
      </c>
      <c r="AT424" s="0" t="n">
        <f aca="false">AS424-AR424</f>
        <v>2535972.17797943</v>
      </c>
      <c r="AU424" s="0" t="n">
        <f aca="true">RAND()</f>
        <v>0.450250159947302</v>
      </c>
      <c r="AV424" s="0" t="n">
        <f aca="true">RAND()</f>
        <v>0.221475595284515</v>
      </c>
      <c r="AW424" s="0" t="n">
        <f aca="true">RAND()</f>
        <v>0.551525567772252</v>
      </c>
      <c r="AX424" s="0" t="n">
        <f aca="true">RAND()</f>
        <v>0.655135031590882</v>
      </c>
      <c r="AY424" s="0" t="n">
        <f aca="true">RAND()</f>
        <v>0.618142621843783</v>
      </c>
      <c r="AZ424" s="0" t="n">
        <f aca="true">RAND()</f>
        <v>0.770093514031801</v>
      </c>
    </row>
    <row r="425" customFormat="false" ht="15" hidden="false" customHeight="false" outlineLevel="0" collapsed="false">
      <c r="AK425" s="0" t="n">
        <v>412</v>
      </c>
      <c r="AL425" s="0" t="n">
        <f aca="false">IFERROR(IF(AU425&lt;($AM$6-$AL$6)/($AN$6-$AL$6),$AL$6+SQRT(AU425*($AN$6-$AL$6)*($AM$6-$AL$6)),$AN$6-SQRT((1-AU425)*($AN$6-$AL$6)*($AN$6-$AM$6))),$AM$6)</f>
        <v>3.40962805581403</v>
      </c>
      <c r="AM425" s="0" t="n">
        <f aca="false">IFERROR(IF(AV425&lt;($AM$7-$AL$7)/($AN$7-$AL$7),$AL$7+SQRT(AV425*($AN$7-$AL$7)*($AM$7-$AL$7)),$AN$7-SQRT((1-AV425)*($AN$7-$AL$7)*($AN$7-$AM$7))),$AM$7)</f>
        <v>1.07165794242716</v>
      </c>
      <c r="AN425" s="0" t="n">
        <f aca="false">IFERROR(IF(AW425&lt;($AM$8-$AL$8)/($AN$8-$AL$8),$AL$8+SQRT(AW425*($AN$8-$AL$8)*($AM$8-$AL$8)),$AN$8-SQRT((1-AW425)*($AN$8-$AL$8)*($AN$8-$AM$8))),$AM$8)</f>
        <v>0.997181695642656</v>
      </c>
      <c r="AO425" s="0" t="n">
        <f aca="false">IFERROR(IF(AX425&lt;($AM$9-$AL$9)/($AN$9-$AL$9),$AL$9+SQRT(AX425*($AN$9-$AL$9)*($AM$9-$AL$9)),$AN$9-SQRT((1-AX425)*($AN$9-$AL$9)*($AN$9-$AM$9))),$AM$9)</f>
        <v>1.29714900743533</v>
      </c>
      <c r="AP425" s="0" t="n">
        <f aca="false">IFERROR(IF(AY425&lt;($AM$10-$AL$10)/($AN$10-$AL$10),$AL$10+SQRT(AY425*($AN$10-$AL$10)*($AM$10-$AL$10)),$AN$10-SQRT((1-AY425)*($AN$10-$AL$10)*($AN$10-$AM$10))),$AM$10)</f>
        <v>0.978500298926379</v>
      </c>
      <c r="AQ425" s="0" t="n">
        <f aca="false">IFERROR(IF(AZ425&lt;($AM$11-$AL$11)/($AN$11-$AL$11),$AL$11+SQRT(AZ425*($AN$11-$AL$11)*($AM$11-$AL$11)),$AN$11-SQRT((1-AZ425)*($AN$11-$AL$11)*($AN$11-$AM$11))),$AM$11)</f>
        <v>0.735558470700518</v>
      </c>
      <c r="AR425" s="0" t="n">
        <f aca="false">SUMPRODUCT((B24:B31&lt;=$B$6)*(C24:C31*AM425+D24:D31*AO425*$B$8*AQ425)/(1+AL425/100)^B24:B31)+C32*AM425*AP425/(1+AL425/100)^$B$6</f>
        <v>14519825.622692</v>
      </c>
      <c r="AS425" s="0" t="n">
        <f aca="false">SUMPRODUCT((K24:K26&lt;=$B$6)*(L24:L26*AN425+M24:M26*AO425*$B$8*AQ425)/(1+AL425/100)^K24:K26)+L27*AN425*AP425/(1+AL425/100)^$B$6</f>
        <v>14553551.7291816</v>
      </c>
      <c r="AT425" s="0" t="n">
        <f aca="false">AS425-AR425</f>
        <v>33726.1064896267</v>
      </c>
      <c r="AU425" s="0" t="n">
        <f aca="true">RAND()</f>
        <v>0.355461465120112</v>
      </c>
      <c r="AV425" s="0" t="n">
        <f aca="true">RAND()</f>
        <v>0.717280982228307</v>
      </c>
      <c r="AW425" s="0" t="n">
        <f aca="true">RAND()</f>
        <v>0.432006901072368</v>
      </c>
      <c r="AX425" s="0" t="n">
        <f aca="true">RAND()</f>
        <v>0.670666988167238</v>
      </c>
      <c r="AY425" s="0" t="n">
        <f aca="true">RAND()</f>
        <v>0.915850144290537</v>
      </c>
      <c r="AZ425" s="0" t="n">
        <f aca="true">RAND()</f>
        <v>0.714574194211229</v>
      </c>
    </row>
    <row r="426" customFormat="false" ht="15" hidden="false" customHeight="false" outlineLevel="0" collapsed="false">
      <c r="AK426" s="0" t="n">
        <v>413</v>
      </c>
      <c r="AL426" s="0" t="n">
        <f aca="false">IFERROR(IF(AU426&lt;($AM$6-$AL$6)/($AN$6-$AL$6),$AL$6+SQRT(AU426*($AN$6-$AL$6)*($AM$6-$AL$6)),$AN$6-SQRT((1-AU426)*($AN$6-$AL$6)*($AN$6-$AM$6))),$AM$6)</f>
        <v>3.39520730650439</v>
      </c>
      <c r="AM426" s="0" t="n">
        <f aca="false">IFERROR(IF(AV426&lt;($AM$7-$AL$7)/($AN$7-$AL$7),$AL$7+SQRT(AV426*($AN$7-$AL$7)*($AM$7-$AL$7)),$AN$7-SQRT((1-AV426)*($AN$7-$AL$7)*($AN$7-$AM$7))),$AM$7)</f>
        <v>0.985428685751546</v>
      </c>
      <c r="AN426" s="0" t="n">
        <f aca="false">IFERROR(IF(AW426&lt;($AM$8-$AL$8)/($AN$8-$AL$8),$AL$8+SQRT(AW426*($AN$8-$AL$8)*($AM$8-$AL$8)),$AN$8-SQRT((1-AW426)*($AN$8-$AL$8)*($AN$8-$AM$8))),$AM$8)</f>
        <v>1.1029066557537</v>
      </c>
      <c r="AO426" s="0" t="n">
        <f aca="false">IFERROR(IF(AX426&lt;($AM$9-$AL$9)/($AN$9-$AL$9),$AL$9+SQRT(AX426*($AN$9-$AL$9)*($AM$9-$AL$9)),$AN$9-SQRT((1-AX426)*($AN$9-$AL$9)*($AN$9-$AM$9))),$AM$9)</f>
        <v>1.06977493508676</v>
      </c>
      <c r="AP426" s="0" t="n">
        <f aca="false">IFERROR(IF(AY426&lt;($AM$10-$AL$10)/($AN$10-$AL$10),$AL$10+SQRT(AY426*($AN$10-$AL$10)*($AM$10-$AL$10)),$AN$10-SQRT((1-AY426)*($AN$10-$AL$10)*($AN$10-$AM$10))),$AM$10)</f>
        <v>0.741230819892016</v>
      </c>
      <c r="AQ426" s="0" t="n">
        <f aca="false">IFERROR(IF(AZ426&lt;($AM$11-$AL$11)/($AN$11-$AL$11),$AL$11+SQRT(AZ426*($AN$11-$AL$11)*($AM$11-$AL$11)),$AN$11-SQRT((1-AZ426)*($AN$11-$AL$11)*($AN$11-$AM$11))),$AM$11)</f>
        <v>0.671373810530981</v>
      </c>
      <c r="AR426" s="0" t="n">
        <f aca="false">SUMPRODUCT((B24:B31&lt;=$B$6)*(C24:C31*AM426+D24:D31*AO426*$B$8*AQ426)/(1+AL426/100)^B24:B31)+C32*AM426*AP426/(1+AL426/100)^$B$6</f>
        <v>13365796.1116591</v>
      </c>
      <c r="AS426" s="0" t="n">
        <f aca="false">SUMPRODUCT((K24:K26&lt;=$B$6)*(L24:L26*AN426+M24:M26*AO426*$B$8*AQ426)/(1+AL426/100)^K24:K26)+L27*AN426*AP426/(1+AL426/100)^$B$6</f>
        <v>16442766.2055784</v>
      </c>
      <c r="AT426" s="0" t="n">
        <f aca="false">AS426-AR426</f>
        <v>3076970.0939193</v>
      </c>
      <c r="AU426" s="0" t="n">
        <f aca="true">RAND()</f>
        <v>0.350273481846034</v>
      </c>
      <c r="AV426" s="0" t="n">
        <f aca="true">RAND()</f>
        <v>0.382042194439395</v>
      </c>
      <c r="AW426" s="0" t="n">
        <f aca="true">RAND()</f>
        <v>0.807675982919464</v>
      </c>
      <c r="AX426" s="0" t="n">
        <f aca="true">RAND()</f>
        <v>0.42312088573811</v>
      </c>
      <c r="AY426" s="0" t="n">
        <f aca="true">RAND()</f>
        <v>0.232769233863097</v>
      </c>
      <c r="AZ426" s="0" t="n">
        <f aca="true">RAND()</f>
        <v>0.55920337793907</v>
      </c>
    </row>
    <row r="427" customFormat="false" ht="15" hidden="false" customHeight="false" outlineLevel="0" collapsed="false">
      <c r="AK427" s="0" t="n">
        <v>414</v>
      </c>
      <c r="AL427" s="0" t="n">
        <f aca="false">IFERROR(IF(AU427&lt;($AM$6-$AL$6)/($AN$6-$AL$6),$AL$6+SQRT(AU427*($AN$6-$AL$6)*($AM$6-$AL$6)),$AN$6-SQRT((1-AU427)*($AN$6-$AL$6)*($AN$6-$AM$6))),$AM$6)</f>
        <v>4.74908828204242</v>
      </c>
      <c r="AM427" s="0" t="n">
        <f aca="false">IFERROR(IF(AV427&lt;($AM$7-$AL$7)/($AN$7-$AL$7),$AL$7+SQRT(AV427*($AN$7-$AL$7)*($AM$7-$AL$7)),$AN$7-SQRT((1-AV427)*($AN$7-$AL$7)*($AN$7-$AM$7))),$AM$7)</f>
        <v>1.10243747992815</v>
      </c>
      <c r="AN427" s="0" t="n">
        <f aca="false">IFERROR(IF(AW427&lt;($AM$8-$AL$8)/($AN$8-$AL$8),$AL$8+SQRT(AW427*($AN$8-$AL$8)*($AM$8-$AL$8)),$AN$8-SQRT((1-AW427)*($AN$8-$AL$8)*($AN$8-$AM$8))),$AM$8)</f>
        <v>1.09422639679281</v>
      </c>
      <c r="AO427" s="0" t="n">
        <f aca="false">IFERROR(IF(AX427&lt;($AM$9-$AL$9)/($AN$9-$AL$9),$AL$9+SQRT(AX427*($AN$9-$AL$9)*($AM$9-$AL$9)),$AN$9-SQRT((1-AX427)*($AN$9-$AL$9)*($AN$9-$AM$9))),$AM$9)</f>
        <v>1.53662486168996</v>
      </c>
      <c r="AP427" s="0" t="n">
        <f aca="false">IFERROR(IF(AY427&lt;($AM$10-$AL$10)/($AN$10-$AL$10),$AL$10+SQRT(AY427*($AN$10-$AL$10)*($AM$10-$AL$10)),$AN$10-SQRT((1-AY427)*($AN$10-$AL$10)*($AN$10-$AM$10))),$AM$10)</f>
        <v>0.763839874629211</v>
      </c>
      <c r="AQ427" s="0" t="n">
        <f aca="false">IFERROR(IF(AZ427&lt;($AM$11-$AL$11)/($AN$11-$AL$11),$AL$11+SQRT(AZ427*($AN$11-$AL$11)*($AM$11-$AL$11)),$AN$11-SQRT((1-AZ427)*($AN$11-$AL$11)*($AN$11-$AM$11))),$AM$11)</f>
        <v>0.566490327841206</v>
      </c>
      <c r="AR427" s="0" t="n">
        <f aca="false">SUMPRODUCT((B24:B31&lt;=$B$6)*(C24:C31*AM427+D24:D31*AO427*$B$8*AQ427)/(1+AL427/100)^B24:B31)+C32*AM427*AP427/(1+AL427/100)^$B$6</f>
        <v>14062632.88662</v>
      </c>
      <c r="AS427" s="0" t="n">
        <f aca="false">SUMPRODUCT((K24:K26&lt;=$B$6)*(L24:L26*AN427+M24:M26*AO427*$B$8*AQ427)/(1+AL427/100)^K24:K26)+L27*AN427*AP427/(1+AL427/100)^$B$6</f>
        <v>16522398.5590986</v>
      </c>
      <c r="AT427" s="0" t="n">
        <f aca="false">AS427-AR427</f>
        <v>2459765.67247859</v>
      </c>
      <c r="AU427" s="0" t="n">
        <f aca="true">RAND()</f>
        <v>0.746669821898064</v>
      </c>
      <c r="AV427" s="0" t="n">
        <f aca="true">RAND()</f>
        <v>0.806447134844835</v>
      </c>
      <c r="AW427" s="0" t="n">
        <f aca="true">RAND()</f>
        <v>0.784307418167544</v>
      </c>
      <c r="AX427" s="0" t="n">
        <f aca="true">RAND()</f>
        <v>0.85685565413077</v>
      </c>
      <c r="AY427" s="0" t="n">
        <f aca="true">RAND()</f>
        <v>0.278445917777431</v>
      </c>
      <c r="AZ427" s="0" t="n">
        <f aca="true">RAND()</f>
        <v>0.289865693195564</v>
      </c>
    </row>
    <row r="428" customFormat="false" ht="15" hidden="false" customHeight="false" outlineLevel="0" collapsed="false">
      <c r="AK428" s="0" t="n">
        <v>415</v>
      </c>
      <c r="AL428" s="0" t="n">
        <f aca="false">IFERROR(IF(AU428&lt;($AM$6-$AL$6)/($AN$6-$AL$6),$AL$6+SQRT(AU428*($AN$6-$AL$6)*($AM$6-$AL$6)),$AN$6-SQRT((1-AU428)*($AN$6-$AL$6)*($AN$6-$AM$6))),$AM$6)</f>
        <v>4.42373920794361</v>
      </c>
      <c r="AM428" s="0" t="n">
        <f aca="false">IFERROR(IF(AV428&lt;($AM$7-$AL$7)/($AN$7-$AL$7),$AL$7+SQRT(AV428*($AN$7-$AL$7)*($AM$7-$AL$7)),$AN$7-SQRT((1-AV428)*($AN$7-$AL$7)*($AN$7-$AM$7))),$AM$7)</f>
        <v>1.12437355877907</v>
      </c>
      <c r="AN428" s="0" t="n">
        <f aca="false">IFERROR(IF(AW428&lt;($AM$8-$AL$8)/($AN$8-$AL$8),$AL$8+SQRT(AW428*($AN$8-$AL$8)*($AM$8-$AL$8)),$AN$8-SQRT((1-AW428)*($AN$8-$AL$8)*($AN$8-$AM$8))),$AM$8)</f>
        <v>0.8799439748618</v>
      </c>
      <c r="AO428" s="0" t="n">
        <f aca="false">IFERROR(IF(AX428&lt;($AM$9-$AL$9)/($AN$9-$AL$9),$AL$9+SQRT(AX428*($AN$9-$AL$9)*($AM$9-$AL$9)),$AN$9-SQRT((1-AX428)*($AN$9-$AL$9)*($AN$9-$AM$9))),$AM$9)</f>
        <v>0.928925058314535</v>
      </c>
      <c r="AP428" s="0" t="n">
        <f aca="false">IFERROR(IF(AY428&lt;($AM$10-$AL$10)/($AN$10-$AL$10),$AL$10+SQRT(AY428*($AN$10-$AL$10)*($AM$10-$AL$10)),$AN$10-SQRT((1-AY428)*($AN$10-$AL$10)*($AN$10-$AM$10))),$AM$10)</f>
        <v>0.640462664956227</v>
      </c>
      <c r="AQ428" s="0" t="n">
        <f aca="false">IFERROR(IF(AZ428&lt;($AM$11-$AL$11)/($AN$11-$AL$11),$AL$11+SQRT(AZ428*($AN$11-$AL$11)*($AM$11-$AL$11)),$AN$11-SQRT((1-AZ428)*($AN$11-$AL$11)*($AN$11-$AM$11))),$AM$11)</f>
        <v>0.651533750981045</v>
      </c>
      <c r="AR428" s="0" t="n">
        <f aca="false">SUMPRODUCT((B24:B31&lt;=$B$6)*(C24:C31*AM428+D24:D31*AO428*$B$8*AQ428)/(1+AL428/100)^B24:B31)+C32*AM428*AP428/(1+AL428/100)^$B$6</f>
        <v>14511233.3379103</v>
      </c>
      <c r="AS428" s="0" t="n">
        <f aca="false">SUMPRODUCT((K24:K26&lt;=$B$6)*(L24:L26*AN428+M24:M26*AO428*$B$8*AQ428)/(1+AL428/100)^K24:K26)+L27*AN428*AP428/(1+AL428/100)^$B$6</f>
        <v>13358848.6318477</v>
      </c>
      <c r="AT428" s="0" t="n">
        <f aca="false">AS428-AR428</f>
        <v>-1152384.70606253</v>
      </c>
      <c r="AU428" s="0" t="n">
        <f aca="true">RAND()</f>
        <v>0.668144016565649</v>
      </c>
      <c r="AV428" s="0" t="n">
        <f aca="true">RAND()</f>
        <v>0.859715531254789</v>
      </c>
      <c r="AW428" s="0" t="n">
        <f aca="true">RAND()</f>
        <v>0.0710115457411565</v>
      </c>
      <c r="AX428" s="0" t="n">
        <f aca="true">RAND()</f>
        <v>0.245302274200169</v>
      </c>
      <c r="AY428" s="0" t="n">
        <f aca="true">RAND()</f>
        <v>0.0789190409864205</v>
      </c>
      <c r="AZ428" s="0" t="n">
        <f aca="true">RAND()</f>
        <v>0.504372544059835</v>
      </c>
    </row>
    <row r="429" customFormat="false" ht="15" hidden="false" customHeight="false" outlineLevel="0" collapsed="false">
      <c r="AK429" s="0" t="n">
        <v>416</v>
      </c>
      <c r="AL429" s="0" t="n">
        <f aca="false">IFERROR(IF(AU429&lt;($AM$6-$AL$6)/($AN$6-$AL$6),$AL$6+SQRT(AU429*($AN$6-$AL$6)*($AM$6-$AL$6)),$AN$6-SQRT((1-AU429)*($AN$6-$AL$6)*($AN$6-$AM$6))),$AM$6)</f>
        <v>4.89784862599124</v>
      </c>
      <c r="AM429" s="0" t="n">
        <f aca="false">IFERROR(IF(AV429&lt;($AM$7-$AL$7)/($AN$7-$AL$7),$AL$7+SQRT(AV429*($AN$7-$AL$7)*($AM$7-$AL$7)),$AN$7-SQRT((1-AV429)*($AN$7-$AL$7)*($AN$7-$AM$7))),$AM$7)</f>
        <v>0.915949475695813</v>
      </c>
      <c r="AN429" s="0" t="n">
        <f aca="false">IFERROR(IF(AW429&lt;($AM$8-$AL$8)/($AN$8-$AL$8),$AL$8+SQRT(AW429*($AN$8-$AL$8)*($AM$8-$AL$8)),$AN$8-SQRT((1-AW429)*($AN$8-$AL$8)*($AN$8-$AM$8))),$AM$8)</f>
        <v>1.16300296930118</v>
      </c>
      <c r="AO429" s="0" t="n">
        <f aca="false">IFERROR(IF(AX429&lt;($AM$9-$AL$9)/($AN$9-$AL$9),$AL$9+SQRT(AX429*($AN$9-$AL$9)*($AM$9-$AL$9)),$AN$9-SQRT((1-AX429)*($AN$9-$AL$9)*($AN$9-$AM$9))),$AM$9)</f>
        <v>0.891360982772345</v>
      </c>
      <c r="AP429" s="0" t="n">
        <f aca="false">IFERROR(IF(AY429&lt;($AM$10-$AL$10)/($AN$10-$AL$10),$AL$10+SQRT(AY429*($AN$10-$AL$10)*($AM$10-$AL$10)),$AN$10-SQRT((1-AY429)*($AN$10-$AL$10)*($AN$10-$AM$10))),$AM$10)</f>
        <v>0.918764106342407</v>
      </c>
      <c r="AQ429" s="0" t="n">
        <f aca="false">IFERROR(IF(AZ429&lt;($AM$11-$AL$11)/($AN$11-$AL$11),$AL$11+SQRT(AZ429*($AN$11-$AL$11)*($AM$11-$AL$11)),$AN$11-SQRT((1-AZ429)*($AN$11-$AL$11)*($AN$11-$AM$11))),$AM$11)</f>
        <v>0.833573281642751</v>
      </c>
      <c r="AR429" s="0" t="n">
        <f aca="false">SUMPRODUCT((B24:B31&lt;=$B$6)*(C24:C31*AM429+D24:D31*AO429*$B$8*AQ429)/(1+AL429/100)^B24:B31)+C32*AM429*AP429/(1+AL429/100)^$B$6</f>
        <v>11601730.4235609</v>
      </c>
      <c r="AS429" s="0" t="n">
        <f aca="false">SUMPRODUCT((K24:K26&lt;=$B$6)*(L24:L26*AN429+M24:M26*AO429*$B$8*AQ429)/(1+AL429/100)^K24:K26)+L27*AN429*AP429/(1+AL429/100)^$B$6</f>
        <v>17408386.276755</v>
      </c>
      <c r="AT429" s="0" t="n">
        <f aca="false">AS429-AR429</f>
        <v>5806655.85319411</v>
      </c>
      <c r="AU429" s="0" t="n">
        <f aca="true">RAND()</f>
        <v>0.779047980037654</v>
      </c>
      <c r="AV429" s="0" t="n">
        <f aca="true">RAND()</f>
        <v>0.149380899045933</v>
      </c>
      <c r="AW429" s="0" t="n">
        <f aca="true">RAND()</f>
        <v>0.932724592440782</v>
      </c>
      <c r="AX429" s="0" t="n">
        <f aca="true">RAND()</f>
        <v>0.204217891782048</v>
      </c>
      <c r="AY429" s="0" t="n">
        <f aca="true">RAND()</f>
        <v>0.701453507043017</v>
      </c>
      <c r="AZ429" s="0" t="n">
        <f aca="true">RAND()</f>
        <v>0.886947540476885</v>
      </c>
    </row>
    <row r="430" customFormat="false" ht="15" hidden="false" customHeight="false" outlineLevel="0" collapsed="false">
      <c r="AK430" s="0" t="n">
        <v>417</v>
      </c>
      <c r="AL430" s="0" t="n">
        <f aca="false">IFERROR(IF(AU430&lt;($AM$6-$AL$6)/($AN$6-$AL$6),$AL$6+SQRT(AU430*($AN$6-$AL$6)*($AM$6-$AL$6)),$AN$6-SQRT((1-AU430)*($AN$6-$AL$6)*($AN$6-$AM$6))),$AM$6)</f>
        <v>5.38369780380329</v>
      </c>
      <c r="AM430" s="0" t="n">
        <f aca="false">IFERROR(IF(AV430&lt;($AM$7-$AL$7)/($AN$7-$AL$7),$AL$7+SQRT(AV430*($AN$7-$AL$7)*($AM$7-$AL$7)),$AN$7-SQRT((1-AV430)*($AN$7-$AL$7)*($AN$7-$AM$7))),$AM$7)</f>
        <v>0.997335858833119</v>
      </c>
      <c r="AN430" s="0" t="n">
        <f aca="false">IFERROR(IF(AW430&lt;($AM$8-$AL$8)/($AN$8-$AL$8),$AL$8+SQRT(AW430*($AN$8-$AL$8)*($AM$8-$AL$8)),$AN$8-SQRT((1-AW430)*($AN$8-$AL$8)*($AN$8-$AM$8))),$AM$8)</f>
        <v>0.99709248698603</v>
      </c>
      <c r="AO430" s="0" t="n">
        <f aca="false">IFERROR(IF(AX430&lt;($AM$9-$AL$9)/($AN$9-$AL$9),$AL$9+SQRT(AX430*($AN$9-$AL$9)*($AM$9-$AL$9)),$AN$9-SQRT((1-AX430)*($AN$9-$AL$9)*($AN$9-$AM$9))),$AM$9)</f>
        <v>1.35762829683582</v>
      </c>
      <c r="AP430" s="0" t="n">
        <f aca="false">IFERROR(IF(AY430&lt;($AM$10-$AL$10)/($AN$10-$AL$10),$AL$10+SQRT(AY430*($AN$10-$AL$10)*($AM$10-$AL$10)),$AN$10-SQRT((1-AY430)*($AN$10-$AL$10)*($AN$10-$AM$10))),$AM$10)</f>
        <v>0.776698343038337</v>
      </c>
      <c r="AQ430" s="0" t="n">
        <f aca="false">IFERROR(IF(AZ430&lt;($AM$11-$AL$11)/($AN$11-$AL$11),$AL$11+SQRT(AZ430*($AN$11-$AL$11)*($AM$11-$AL$11)),$AN$11-SQRT((1-AZ430)*($AN$11-$AL$11)*($AN$11-$AM$11))),$AM$11)</f>
        <v>0.675287008160202</v>
      </c>
      <c r="AR430" s="0" t="n">
        <f aca="false">SUMPRODUCT((B24:B31&lt;=$B$6)*(C24:C31*AM430+D24:D31*AO430*$B$8*AQ430)/(1+AL430/100)^B24:B31)+C32*AM430*AP430/(1+AL430/100)^$B$6</f>
        <v>12422430.6103324</v>
      </c>
      <c r="AS430" s="0" t="n">
        <f aca="false">SUMPRODUCT((K24:K26&lt;=$B$6)*(L24:L26*AN430+M24:M26*AO430*$B$8*AQ430)/(1+AL430/100)^K24:K26)+L27*AN430*AP430/(1+AL430/100)^$B$6</f>
        <v>15121441.7333428</v>
      </c>
      <c r="AT430" s="0" t="n">
        <f aca="false">AS430-AR430</f>
        <v>2699011.12301045</v>
      </c>
      <c r="AU430" s="0" t="n">
        <f aca="true">RAND()</f>
        <v>0.869378360528485</v>
      </c>
      <c r="AV430" s="0" t="n">
        <f aca="true">RAND()</f>
        <v>0.432682679793387</v>
      </c>
      <c r="AW430" s="0" t="n">
        <f aca="true">RAND()</f>
        <v>0.431616093625984</v>
      </c>
      <c r="AX430" s="0" t="n">
        <f aca="true">RAND()</f>
        <v>0.724905729982632</v>
      </c>
      <c r="AY430" s="0" t="n">
        <f aca="true">RAND()</f>
        <v>0.306247892160646</v>
      </c>
      <c r="AZ430" s="0" t="n">
        <f aca="true">RAND()</f>
        <v>0.569638665022234</v>
      </c>
    </row>
    <row r="431" customFormat="false" ht="15" hidden="false" customHeight="false" outlineLevel="0" collapsed="false">
      <c r="AK431" s="0" t="n">
        <v>418</v>
      </c>
      <c r="AL431" s="0" t="n">
        <f aca="false">IFERROR(IF(AU431&lt;($AM$6-$AL$6)/($AN$6-$AL$6),$AL$6+SQRT(AU431*($AN$6-$AL$6)*($AM$6-$AL$6)),$AN$6-SQRT((1-AU431)*($AN$6-$AL$6)*($AN$6-$AM$6))),$AM$6)</f>
        <v>4.07297942660436</v>
      </c>
      <c r="AM431" s="0" t="n">
        <f aca="false">IFERROR(IF(AV431&lt;($AM$7-$AL$7)/($AN$7-$AL$7),$AL$7+SQRT(AV431*($AN$7-$AL$7)*($AM$7-$AL$7)),$AN$7-SQRT((1-AV431)*($AN$7-$AL$7)*($AN$7-$AM$7))),$AM$7)</f>
        <v>0.858254805786516</v>
      </c>
      <c r="AN431" s="0" t="n">
        <f aca="false">IFERROR(IF(AW431&lt;($AM$8-$AL$8)/($AN$8-$AL$8),$AL$8+SQRT(AW431*($AN$8-$AL$8)*($AM$8-$AL$8)),$AN$8-SQRT((1-AW431)*($AN$8-$AL$8)*($AN$8-$AM$8))),$AM$8)</f>
        <v>0.96673508069333</v>
      </c>
      <c r="AO431" s="0" t="n">
        <f aca="false">IFERROR(IF(AX431&lt;($AM$9-$AL$9)/($AN$9-$AL$9),$AL$9+SQRT(AX431*($AN$9-$AL$9)*($AM$9-$AL$9)),$AN$9-SQRT((1-AX431)*($AN$9-$AL$9)*($AN$9-$AM$9))),$AM$9)</f>
        <v>1.78831638403253</v>
      </c>
      <c r="AP431" s="0" t="n">
        <f aca="false">IFERROR(IF(AY431&lt;($AM$10-$AL$10)/($AN$10-$AL$10),$AL$10+SQRT(AY431*($AN$10-$AL$10)*($AM$10-$AL$10)),$AN$10-SQRT((1-AY431)*($AN$10-$AL$10)*($AN$10-$AM$10))),$AM$10)</f>
        <v>0.761464097733633</v>
      </c>
      <c r="AQ431" s="0" t="n">
        <f aca="false">IFERROR(IF(AZ431&lt;($AM$11-$AL$11)/($AN$11-$AL$11),$AL$11+SQRT(AZ431*($AN$11-$AL$11)*($AM$11-$AL$11)),$AN$11-SQRT((1-AZ431)*($AN$11-$AL$11)*($AN$11-$AM$11))),$AM$11)</f>
        <v>0.925572896897698</v>
      </c>
      <c r="AR431" s="0" t="n">
        <f aca="false">SUMPRODUCT((B24:B31&lt;=$B$6)*(C24:C31*AM431+D24:D31*AO431*$B$8*AQ431)/(1+AL431/100)^B24:B31)+C32*AM431*AP431/(1+AL431/100)^$B$6</f>
        <v>11445204.7073818</v>
      </c>
      <c r="AS431" s="0" t="n">
        <f aca="false">SUMPRODUCT((K24:K26&lt;=$B$6)*(L24:L26*AN431+M24:M26*AO431*$B$8*AQ431)/(1+AL431/100)^K24:K26)+L27*AN431*AP431/(1+AL431/100)^$B$6</f>
        <v>14554282.0779857</v>
      </c>
      <c r="AT431" s="0" t="n">
        <f aca="false">AS431-AR431</f>
        <v>3109077.3706039</v>
      </c>
      <c r="AU431" s="0" t="n">
        <f aca="true">RAND()</f>
        <v>0.571627528145934</v>
      </c>
      <c r="AV431" s="0" t="n">
        <f aca="true">RAND()</f>
        <v>0.037706915524719</v>
      </c>
      <c r="AW431" s="0" t="n">
        <f aca="true">RAND()</f>
        <v>0.308895412597902</v>
      </c>
      <c r="AX431" s="0" t="n">
        <f aca="true">RAND()</f>
        <v>0.970126697820623</v>
      </c>
      <c r="AY431" s="0" t="n">
        <f aca="true">RAND()</f>
        <v>0.273453897614651</v>
      </c>
      <c r="AZ431" s="0" t="n">
        <f aca="true">RAND()</f>
        <v>0.977390229893059</v>
      </c>
    </row>
    <row r="432" customFormat="false" ht="15" hidden="false" customHeight="false" outlineLevel="0" collapsed="false">
      <c r="AK432" s="0" t="n">
        <v>419</v>
      </c>
      <c r="AL432" s="0" t="n">
        <f aca="false">IFERROR(IF(AU432&lt;($AM$6-$AL$6)/($AN$6-$AL$6),$AL$6+SQRT(AU432*($AN$6-$AL$6)*($AM$6-$AL$6)),$AN$6-SQRT((1-AU432)*($AN$6-$AL$6)*($AN$6-$AM$6))),$AM$6)</f>
        <v>5.52120107680226</v>
      </c>
      <c r="AM432" s="0" t="n">
        <f aca="false">IFERROR(IF(AV432&lt;($AM$7-$AL$7)/($AN$7-$AL$7),$AL$7+SQRT(AV432*($AN$7-$AL$7)*($AM$7-$AL$7)),$AN$7-SQRT((1-AV432)*($AN$7-$AL$7)*($AN$7-$AM$7))),$AM$7)</f>
        <v>0.937900339590581</v>
      </c>
      <c r="AN432" s="0" t="n">
        <f aca="false">IFERROR(IF(AW432&lt;($AM$8-$AL$8)/($AN$8-$AL$8),$AL$8+SQRT(AW432*($AN$8-$AL$8)*($AM$8-$AL$8)),$AN$8-SQRT((1-AW432)*($AN$8-$AL$8)*($AN$8-$AM$8))),$AM$8)</f>
        <v>0.981993824962775</v>
      </c>
      <c r="AO432" s="0" t="n">
        <f aca="false">IFERROR(IF(AX432&lt;($AM$9-$AL$9)/($AN$9-$AL$9),$AL$9+SQRT(AX432*($AN$9-$AL$9)*($AM$9-$AL$9)),$AN$9-SQRT((1-AX432)*($AN$9-$AL$9)*($AN$9-$AM$9))),$AM$9)</f>
        <v>0.836219767333381</v>
      </c>
      <c r="AP432" s="0" t="n">
        <f aca="false">IFERROR(IF(AY432&lt;($AM$10-$AL$10)/($AN$10-$AL$10),$AL$10+SQRT(AY432*($AN$10-$AL$10)*($AM$10-$AL$10)),$AN$10-SQRT((1-AY432)*($AN$10-$AL$10)*($AN$10-$AM$10))),$AM$10)</f>
        <v>0.801806357427262</v>
      </c>
      <c r="AQ432" s="0" t="n">
        <f aca="false">IFERROR(IF(AZ432&lt;($AM$11-$AL$11)/($AN$11-$AL$11),$AL$11+SQRT(AZ432*($AN$11-$AL$11)*($AM$11-$AL$11)),$AN$11-SQRT((1-AZ432)*($AN$11-$AL$11)*($AN$11-$AM$11))),$AM$11)</f>
        <v>0.832951487755897</v>
      </c>
      <c r="AR432" s="0" t="n">
        <f aca="false">SUMPRODUCT((B24:B31&lt;=$B$6)*(C24:C31*AM432+D24:D31*AO432*$B$8*AQ432)/(1+AL432/100)^B24:B31)+C32*AM432*AP432/(1+AL432/100)^$B$6</f>
        <v>11596120.5794397</v>
      </c>
      <c r="AS432" s="0" t="n">
        <f aca="false">SUMPRODUCT((K24:K26&lt;=$B$6)*(L24:L26*AN432+M24:M26*AO432*$B$8*AQ432)/(1+AL432/100)^K24:K26)+L27*AN432*AP432/(1+AL432/100)^$B$6</f>
        <v>14879279.8536592</v>
      </c>
      <c r="AT432" s="0" t="n">
        <f aca="false">AS432-AR432</f>
        <v>3283159.27421946</v>
      </c>
      <c r="AU432" s="0" t="n">
        <f aca="true">RAND()</f>
        <v>0.890657687237461</v>
      </c>
      <c r="AV432" s="0" t="n">
        <f aca="true">RAND()</f>
        <v>0.211294485102195</v>
      </c>
      <c r="AW432" s="0" t="n">
        <f aca="true">RAND()</f>
        <v>0.368019470273126</v>
      </c>
      <c r="AX432" s="0" t="n">
        <f aca="true">RAND()</f>
        <v>0.150724975927617</v>
      </c>
      <c r="AY432" s="0" t="n">
        <f aca="true">RAND()</f>
        <v>0.364348309534049</v>
      </c>
      <c r="AZ432" s="0" t="n">
        <f aca="true">RAND()</f>
        <v>0.886101202273599</v>
      </c>
    </row>
    <row r="433" customFormat="false" ht="15" hidden="false" customHeight="false" outlineLevel="0" collapsed="false">
      <c r="AK433" s="0" t="n">
        <v>420</v>
      </c>
      <c r="AL433" s="0" t="n">
        <f aca="false">IFERROR(IF(AU433&lt;($AM$6-$AL$6)/($AN$6-$AL$6),$AL$6+SQRT(AU433*($AN$6-$AL$6)*($AM$6-$AL$6)),$AN$6-SQRT((1-AU433)*($AN$6-$AL$6)*($AN$6-$AM$6))),$AM$6)</f>
        <v>4.43967405504885</v>
      </c>
      <c r="AM433" s="0" t="n">
        <f aca="false">IFERROR(IF(AV433&lt;($AM$7-$AL$7)/($AN$7-$AL$7),$AL$7+SQRT(AV433*($AN$7-$AL$7)*($AM$7-$AL$7)),$AN$7-SQRT((1-AV433)*($AN$7-$AL$7)*($AN$7-$AM$7))),$AM$7)</f>
        <v>1.02662693564289</v>
      </c>
      <c r="AN433" s="0" t="n">
        <f aca="false">IFERROR(IF(AW433&lt;($AM$8-$AL$8)/($AN$8-$AL$8),$AL$8+SQRT(AW433*($AN$8-$AL$8)*($AM$8-$AL$8)),$AN$8-SQRT((1-AW433)*($AN$8-$AL$8)*($AN$8-$AM$8))),$AM$8)</f>
        <v>1.10763080841918</v>
      </c>
      <c r="AO433" s="0" t="n">
        <f aca="false">IFERROR(IF(AX433&lt;($AM$9-$AL$9)/($AN$9-$AL$9),$AL$9+SQRT(AX433*($AN$9-$AL$9)*($AM$9-$AL$9)),$AN$9-SQRT((1-AX433)*($AN$9-$AL$9)*($AN$9-$AM$9))),$AM$9)</f>
        <v>1.02176724558043</v>
      </c>
      <c r="AP433" s="0" t="n">
        <f aca="false">IFERROR(IF(AY433&lt;($AM$10-$AL$10)/($AN$10-$AL$10),$AL$10+SQRT(AY433*($AN$10-$AL$10)*($AM$10-$AL$10)),$AN$10-SQRT((1-AY433)*($AN$10-$AL$10)*($AN$10-$AM$10))),$AM$10)</f>
        <v>0.98618074982448</v>
      </c>
      <c r="AQ433" s="0" t="n">
        <f aca="false">IFERROR(IF(AZ433&lt;($AM$11-$AL$11)/($AN$11-$AL$11),$AL$11+SQRT(AZ433*($AN$11-$AL$11)*($AM$11-$AL$11)),$AN$11-SQRT((1-AZ433)*($AN$11-$AL$11)*($AN$11-$AM$11))),$AM$11)</f>
        <v>0.506928278340243</v>
      </c>
      <c r="AR433" s="0" t="n">
        <f aca="false">SUMPRODUCT((B24:B31&lt;=$B$6)*(C24:C31*AM433+D24:D31*AO433*$B$8*AQ433)/(1+AL433/100)^B24:B31)+C32*AM433*AP433/(1+AL433/100)^$B$6</f>
        <v>13195425.5294821</v>
      </c>
      <c r="AS433" s="0" t="n">
        <f aca="false">SUMPRODUCT((K24:K26&lt;=$B$6)*(L24:L26*AN433+M24:M26*AO433*$B$8*AQ433)/(1+AL433/100)^K24:K26)+L27*AN433*AP433/(1+AL433/100)^$B$6</f>
        <v>16403936.8579489</v>
      </c>
      <c r="AT433" s="0" t="n">
        <f aca="false">AS433-AR433</f>
        <v>3208511.32846684</v>
      </c>
      <c r="AU433" s="0" t="n">
        <f aca="true">RAND()</f>
        <v>0.672236552780501</v>
      </c>
      <c r="AV433" s="0" t="n">
        <f aca="true">RAND()</f>
        <v>0.556484214397442</v>
      </c>
      <c r="AW433" s="0" t="n">
        <f aca="true">RAND()</f>
        <v>0.819831229232212</v>
      </c>
      <c r="AX433" s="0" t="n">
        <f aca="true">RAND()</f>
        <v>0.362040452120465</v>
      </c>
      <c r="AY433" s="0" t="n">
        <f aca="true">RAND()</f>
        <v>0.945486885999575</v>
      </c>
      <c r="AZ433" s="0" t="n">
        <f aca="true">RAND()</f>
        <v>0.174772703579008</v>
      </c>
    </row>
    <row r="434" customFormat="false" ht="15" hidden="false" customHeight="false" outlineLevel="0" collapsed="false">
      <c r="AK434" s="0" t="n">
        <v>421</v>
      </c>
      <c r="AL434" s="0" t="n">
        <f aca="false">IFERROR(IF(AU434&lt;($AM$6-$AL$6)/($AN$6-$AL$6),$AL$6+SQRT(AU434*($AN$6-$AL$6)*($AM$6-$AL$6)),$AN$6-SQRT((1-AU434)*($AN$6-$AL$6)*($AN$6-$AM$6))),$AM$6)</f>
        <v>2.69508023813328</v>
      </c>
      <c r="AM434" s="0" t="n">
        <f aca="false">IFERROR(IF(AV434&lt;($AM$7-$AL$7)/($AN$7-$AL$7),$AL$7+SQRT(AV434*($AN$7-$AL$7)*($AM$7-$AL$7)),$AN$7-SQRT((1-AV434)*($AN$7-$AL$7)*($AN$7-$AM$7))),$AM$7)</f>
        <v>1.01685414454389</v>
      </c>
      <c r="AN434" s="0" t="n">
        <f aca="false">IFERROR(IF(AW434&lt;($AM$8-$AL$8)/($AN$8-$AL$8),$AL$8+SQRT(AW434*($AN$8-$AL$8)*($AM$8-$AL$8)),$AN$8-SQRT((1-AW434)*($AN$8-$AL$8)*($AN$8-$AM$8))),$AM$8)</f>
        <v>1.14348606850668</v>
      </c>
      <c r="AO434" s="0" t="n">
        <f aca="false">IFERROR(IF(AX434&lt;($AM$9-$AL$9)/($AN$9-$AL$9),$AL$9+SQRT(AX434*($AN$9-$AL$9)*($AM$9-$AL$9)),$AN$9-SQRT((1-AX434)*($AN$9-$AL$9)*($AN$9-$AM$9))),$AM$9)</f>
        <v>1.00944087141414</v>
      </c>
      <c r="AP434" s="0" t="n">
        <f aca="false">IFERROR(IF(AY434&lt;($AM$10-$AL$10)/($AN$10-$AL$10),$AL$10+SQRT(AY434*($AN$10-$AL$10)*($AM$10-$AL$10)),$AN$10-SQRT((1-AY434)*($AN$10-$AL$10)*($AN$10-$AM$10))),$AM$10)</f>
        <v>0.675037804938682</v>
      </c>
      <c r="AQ434" s="0" t="n">
        <f aca="false">IFERROR(IF(AZ434&lt;($AM$11-$AL$11)/($AN$11-$AL$11),$AL$11+SQRT(AZ434*($AN$11-$AL$11)*($AM$11-$AL$11)),$AN$11-SQRT((1-AZ434)*($AN$11-$AL$11)*($AN$11-$AM$11))),$AM$11)</f>
        <v>0.563977822449554</v>
      </c>
      <c r="AR434" s="0" t="n">
        <f aca="false">SUMPRODUCT((B24:B31&lt;=$B$6)*(C24:C31*AM434+D24:D31*AO434*$B$8*AQ434)/(1+AL434/100)^B24:B31)+C32*AM434*AP434/(1+AL434/100)^$B$6</f>
        <v>14286480.5076704</v>
      </c>
      <c r="AS434" s="0" t="n">
        <f aca="false">SUMPRODUCT((K24:K26&lt;=$B$6)*(L24:L26*AN434+M24:M26*AO434*$B$8*AQ434)/(1+AL434/100)^K24:K26)+L27*AN434*AP434/(1+AL434/100)^$B$6</f>
        <v>16995662.9384112</v>
      </c>
      <c r="AT434" s="0" t="n">
        <f aca="false">AS434-AR434</f>
        <v>2709182.43074071</v>
      </c>
      <c r="AU434" s="0" t="n">
        <f aca="true">RAND()</f>
        <v>0.0966273074886836</v>
      </c>
      <c r="AV434" s="0" t="n">
        <f aca="true">RAND()</f>
        <v>0.516826756299022</v>
      </c>
      <c r="AW434" s="0" t="n">
        <f aca="true">RAND()</f>
        <v>0.899153621314092</v>
      </c>
      <c r="AX434" s="0" t="n">
        <f aca="true">RAND()</f>
        <v>0.345861741850153</v>
      </c>
      <c r="AY434" s="0" t="n">
        <f aca="true">RAND()</f>
        <v>0.122552932631008</v>
      </c>
      <c r="AZ434" s="0" t="n">
        <f aca="true">RAND()</f>
        <v>0.284425676511054</v>
      </c>
    </row>
    <row r="435" customFormat="false" ht="15" hidden="false" customHeight="false" outlineLevel="0" collapsed="false">
      <c r="AK435" s="0" t="n">
        <v>422</v>
      </c>
      <c r="AL435" s="0" t="n">
        <f aca="false">IFERROR(IF(AU435&lt;($AM$6-$AL$6)/($AN$6-$AL$6),$AL$6+SQRT(AU435*($AN$6-$AL$6)*($AM$6-$AL$6)),$AN$6-SQRT((1-AU435)*($AN$6-$AL$6)*($AN$6-$AM$6))),$AM$6)</f>
        <v>6.11958564729678</v>
      </c>
      <c r="AM435" s="0" t="n">
        <f aca="false">IFERROR(IF(AV435&lt;($AM$7-$AL$7)/($AN$7-$AL$7),$AL$7+SQRT(AV435*($AN$7-$AL$7)*($AM$7-$AL$7)),$AN$7-SQRT((1-AV435)*($AN$7-$AL$7)*($AN$7-$AM$7))),$AM$7)</f>
        <v>0.8269283497238</v>
      </c>
      <c r="AN435" s="0" t="n">
        <f aca="false">IFERROR(IF(AW435&lt;($AM$8-$AL$8)/($AN$8-$AL$8),$AL$8+SQRT(AW435*($AN$8-$AL$8)*($AM$8-$AL$8)),$AN$8-SQRT((1-AW435)*($AN$8-$AL$8)*($AN$8-$AM$8))),$AM$8)</f>
        <v>1.03611435256189</v>
      </c>
      <c r="AO435" s="0" t="n">
        <f aca="false">IFERROR(IF(AX435&lt;($AM$9-$AL$9)/($AN$9-$AL$9),$AL$9+SQRT(AX435*($AN$9-$AL$9)*($AM$9-$AL$9)),$AN$9-SQRT((1-AX435)*($AN$9-$AL$9)*($AN$9-$AM$9))),$AM$9)</f>
        <v>1.56062699009305</v>
      </c>
      <c r="AP435" s="0" t="n">
        <f aca="false">IFERROR(IF(AY435&lt;($AM$10-$AL$10)/($AN$10-$AL$10),$AL$10+SQRT(AY435*($AN$10-$AL$10)*($AM$10-$AL$10)),$AN$10-SQRT((1-AY435)*($AN$10-$AL$10)*($AN$10-$AM$10))),$AM$10)</f>
        <v>0.957553141934241</v>
      </c>
      <c r="AQ435" s="0" t="n">
        <f aca="false">IFERROR(IF(AZ435&lt;($AM$11-$AL$11)/($AN$11-$AL$11),$AL$11+SQRT(AZ435*($AN$11-$AL$11)*($AM$11-$AL$11)),$AN$11-SQRT((1-AZ435)*($AN$11-$AL$11)*($AN$11-$AM$11))),$AM$11)</f>
        <v>0.484071557820556</v>
      </c>
      <c r="AR435" s="0" t="n">
        <f aca="false">SUMPRODUCT((B24:B31&lt;=$B$6)*(C24:C31*AM435+D24:D31*AO435*$B$8*AQ435)/(1+AL435/100)^B24:B31)+C32*AM435*AP435/(1+AL435/100)^$B$6</f>
        <v>10017951.7851674</v>
      </c>
      <c r="AS435" s="0" t="n">
        <f aca="false">SUMPRODUCT((K24:K26&lt;=$B$6)*(L24:L26*AN435+M24:M26*AO435*$B$8*AQ435)/(1+AL435/100)^K24:K26)+L27*AN435*AP435/(1+AL435/100)^$B$6</f>
        <v>15654297.1588228</v>
      </c>
      <c r="AT435" s="0" t="n">
        <f aca="false">AS435-AR435</f>
        <v>5636345.37365533</v>
      </c>
      <c r="AU435" s="0" t="n">
        <f aca="true">RAND()</f>
        <v>0.961243528377709</v>
      </c>
      <c r="AV435" s="0" t="n">
        <f aca="true">RAND()</f>
        <v>0.00805706687608052</v>
      </c>
      <c r="AW435" s="0" t="n">
        <f aca="true">RAND()</f>
        <v>0.593359376177605</v>
      </c>
      <c r="AX435" s="0" t="n">
        <f aca="true">RAND()</f>
        <v>0.87130090544354</v>
      </c>
      <c r="AY435" s="0" t="n">
        <f aca="true">RAND()</f>
        <v>0.837419510775581</v>
      </c>
      <c r="AZ435" s="0" t="n">
        <f aca="true">RAND()</f>
        <v>0.138295258769332</v>
      </c>
    </row>
    <row r="436" customFormat="false" ht="15" hidden="false" customHeight="false" outlineLevel="0" collapsed="false">
      <c r="AK436" s="0" t="n">
        <v>423</v>
      </c>
      <c r="AL436" s="0" t="n">
        <f aca="false">IFERROR(IF(AU436&lt;($AM$6-$AL$6)/($AN$6-$AL$6),$AL$6+SQRT(AU436*($AN$6-$AL$6)*($AM$6-$AL$6)),$AN$6-SQRT((1-AU436)*($AN$6-$AL$6)*($AN$6-$AM$6))),$AM$6)</f>
        <v>2.39024932238986</v>
      </c>
      <c r="AM436" s="0" t="n">
        <f aca="false">IFERROR(IF(AV436&lt;($AM$7-$AL$7)/($AN$7-$AL$7),$AL$7+SQRT(AV436*($AN$7-$AL$7)*($AM$7-$AL$7)),$AN$7-SQRT((1-AV436)*($AN$7-$AL$7)*($AN$7-$AM$7))),$AM$7)</f>
        <v>0.898298201726332</v>
      </c>
      <c r="AN436" s="0" t="n">
        <f aca="false">IFERROR(IF(AW436&lt;($AM$8-$AL$8)/($AN$8-$AL$8),$AL$8+SQRT(AW436*($AN$8-$AL$8)*($AM$8-$AL$8)),$AN$8-SQRT((1-AW436)*($AN$8-$AL$8)*($AN$8-$AM$8))),$AM$8)</f>
        <v>1.00632080689552</v>
      </c>
      <c r="AO436" s="0" t="n">
        <f aca="false">IFERROR(IF(AX436&lt;($AM$9-$AL$9)/($AN$9-$AL$9),$AL$9+SQRT(AX436*($AN$9-$AL$9)*($AM$9-$AL$9)),$AN$9-SQRT((1-AX436)*($AN$9-$AL$9)*($AN$9-$AM$9))),$AM$9)</f>
        <v>0.916752058486624</v>
      </c>
      <c r="AP436" s="0" t="n">
        <f aca="false">IFERROR(IF(AY436&lt;($AM$10-$AL$10)/($AN$10-$AL$10),$AL$10+SQRT(AY436*($AN$10-$AL$10)*($AM$10-$AL$10)),$AN$10-SQRT((1-AY436)*($AN$10-$AL$10)*($AN$10-$AM$10))),$AM$10)</f>
        <v>0.721829516948028</v>
      </c>
      <c r="AQ436" s="0" t="n">
        <f aca="false">IFERROR(IF(AZ436&lt;($AM$11-$AL$11)/($AN$11-$AL$11),$AL$11+SQRT(AZ436*($AN$11-$AL$11)*($AM$11-$AL$11)),$AN$11-SQRT((1-AZ436)*($AN$11-$AL$11)*($AN$11-$AM$11))),$AM$11)</f>
        <v>0.801922508366665</v>
      </c>
      <c r="AR436" s="0" t="n">
        <f aca="false">SUMPRODUCT((B24:B31&lt;=$B$6)*(C24:C31*AM436+D24:D31*AO436*$B$8*AQ436)/(1+AL436/100)^B24:B31)+C32*AM436*AP436/(1+AL436/100)^$B$6</f>
        <v>12882775.4466823</v>
      </c>
      <c r="AS436" s="0" t="n">
        <f aca="false">SUMPRODUCT((K24:K26&lt;=$B$6)*(L24:L26*AN436+M24:M26*AO436*$B$8*AQ436)/(1+AL436/100)^K24:K26)+L27*AN436*AP436/(1+AL436/100)^$B$6</f>
        <v>14817852.1003533</v>
      </c>
      <c r="AT436" s="0" t="n">
        <f aca="false">AS436-AR436</f>
        <v>1935076.65367095</v>
      </c>
      <c r="AU436" s="0" t="n">
        <f aca="true">RAND()</f>
        <v>0.0304589067251497</v>
      </c>
      <c r="AV436" s="0" t="n">
        <f aca="true">RAND()</f>
        <v>0.107361516251452</v>
      </c>
      <c r="AW436" s="0" t="n">
        <f aca="true">RAND()</f>
        <v>0.472181785315128</v>
      </c>
      <c r="AX436" s="0" t="n">
        <f aca="true">RAND()</f>
        <v>0.231576371003784</v>
      </c>
      <c r="AY436" s="0" t="n">
        <f aca="true">RAND()</f>
        <v>0.196833338357581</v>
      </c>
      <c r="AZ436" s="0" t="n">
        <f aca="true">RAND()</f>
        <v>0.839858397176514</v>
      </c>
    </row>
    <row r="437" customFormat="false" ht="15" hidden="false" customHeight="false" outlineLevel="0" collapsed="false">
      <c r="AK437" s="0" t="n">
        <v>424</v>
      </c>
      <c r="AL437" s="0" t="n">
        <f aca="false">IFERROR(IF(AU437&lt;($AM$6-$AL$6)/($AN$6-$AL$6),$AL$6+SQRT(AU437*($AN$6-$AL$6)*($AM$6-$AL$6)),$AN$6-SQRT((1-AU437)*($AN$6-$AL$6)*($AN$6-$AM$6))),$AM$6)</f>
        <v>5.8970061074454</v>
      </c>
      <c r="AM437" s="0" t="n">
        <f aca="false">IFERROR(IF(AV437&lt;($AM$7-$AL$7)/($AN$7-$AL$7),$AL$7+SQRT(AV437*($AN$7-$AL$7)*($AM$7-$AL$7)),$AN$7-SQRT((1-AV437)*($AN$7-$AL$7)*($AN$7-$AM$7))),$AM$7)</f>
        <v>0.970845193774919</v>
      </c>
      <c r="AN437" s="0" t="n">
        <f aca="false">IFERROR(IF(AW437&lt;($AM$8-$AL$8)/($AN$8-$AL$8),$AL$8+SQRT(AW437*($AN$8-$AL$8)*($AM$8-$AL$8)),$AN$8-SQRT((1-AW437)*($AN$8-$AL$8)*($AN$8-$AM$8))),$AM$8)</f>
        <v>0.901085714068323</v>
      </c>
      <c r="AO437" s="0" t="n">
        <f aca="false">IFERROR(IF(AX437&lt;($AM$9-$AL$9)/($AN$9-$AL$9),$AL$9+SQRT(AX437*($AN$9-$AL$9)*($AM$9-$AL$9)),$AN$9-SQRT((1-AX437)*($AN$9-$AL$9)*($AN$9-$AM$9))),$AM$9)</f>
        <v>1.23534372007201</v>
      </c>
      <c r="AP437" s="0" t="n">
        <f aca="false">IFERROR(IF(AY437&lt;($AM$10-$AL$10)/($AN$10-$AL$10),$AL$10+SQRT(AY437*($AN$10-$AL$10)*($AM$10-$AL$10)),$AN$10-SQRT((1-AY437)*($AN$10-$AL$10)*($AN$10-$AM$10))),$AM$10)</f>
        <v>0.688080740975464</v>
      </c>
      <c r="AQ437" s="0" t="n">
        <f aca="false">IFERROR(IF(AZ437&lt;($AM$11-$AL$11)/($AN$11-$AL$11),$AL$11+SQRT(AZ437*($AN$11-$AL$11)*($AM$11-$AL$11)),$AN$11-SQRT((1-AZ437)*($AN$11-$AL$11)*($AN$11-$AM$11))),$AM$11)</f>
        <v>0.452872739204889</v>
      </c>
      <c r="AR437" s="0" t="n">
        <f aca="false">SUMPRODUCT((B24:B31&lt;=$B$6)*(C24:C31*AM437+D24:D31*AO437*$B$8*AQ437)/(1+AL437/100)^B24:B31)+C32*AM437*AP437/(1+AL437/100)^$B$6</f>
        <v>11827407.9785819</v>
      </c>
      <c r="AS437" s="0" t="n">
        <f aca="false">SUMPRODUCT((K24:K26&lt;=$B$6)*(L24:L26*AN437+M24:M26*AO437*$B$8*AQ437)/(1+AL437/100)^K24:K26)+L27*AN437*AP437/(1+AL437/100)^$B$6</f>
        <v>13755048.0250437</v>
      </c>
      <c r="AT437" s="0" t="n">
        <f aca="false">AS437-AR437</f>
        <v>1927640.04646185</v>
      </c>
      <c r="AU437" s="0" t="n">
        <f aca="true">RAND()</f>
        <v>0.939170223649362</v>
      </c>
      <c r="AV437" s="0" t="n">
        <f aca="true">RAND()</f>
        <v>0.324312002622106</v>
      </c>
      <c r="AW437" s="0" t="n">
        <f aca="true">RAND()</f>
        <v>0.113536906541141</v>
      </c>
      <c r="AX437" s="0" t="n">
        <f aca="true">RAND()</f>
        <v>0.61020051571113</v>
      </c>
      <c r="AY437" s="0" t="n">
        <f aca="true">RAND()</f>
        <v>0.141497460503519</v>
      </c>
      <c r="AZ437" s="0" t="n">
        <f aca="true">RAND()</f>
        <v>0.0953880587428813</v>
      </c>
    </row>
    <row r="438" customFormat="false" ht="15" hidden="false" customHeight="false" outlineLevel="0" collapsed="false">
      <c r="AK438" s="0" t="n">
        <v>425</v>
      </c>
      <c r="AL438" s="0" t="n">
        <f aca="false">IFERROR(IF(AU438&lt;($AM$6-$AL$6)/($AN$6-$AL$6),$AL$6+SQRT(AU438*($AN$6-$AL$6)*($AM$6-$AL$6)),$AN$6-SQRT((1-AU438)*($AN$6-$AL$6)*($AN$6-$AM$6))),$AM$6)</f>
        <v>2.72786374542451</v>
      </c>
      <c r="AM438" s="0" t="n">
        <f aca="false">IFERROR(IF(AV438&lt;($AM$7-$AL$7)/($AN$7-$AL$7),$AL$7+SQRT(AV438*($AN$7-$AL$7)*($AM$7-$AL$7)),$AN$7-SQRT((1-AV438)*($AN$7-$AL$7)*($AN$7-$AM$7))),$AM$7)</f>
        <v>1.05996899955278</v>
      </c>
      <c r="AN438" s="0" t="n">
        <f aca="false">IFERROR(IF(AW438&lt;($AM$8-$AL$8)/($AN$8-$AL$8),$AL$8+SQRT(AW438*($AN$8-$AL$8)*($AM$8-$AL$8)),$AN$8-SQRT((1-AW438)*($AN$8-$AL$8)*($AN$8-$AM$8))),$AM$8)</f>
        <v>0.992669264142562</v>
      </c>
      <c r="AO438" s="0" t="n">
        <f aca="false">IFERROR(IF(AX438&lt;($AM$9-$AL$9)/($AN$9-$AL$9),$AL$9+SQRT(AX438*($AN$9-$AL$9)*($AM$9-$AL$9)),$AN$9-SQRT((1-AX438)*($AN$9-$AL$9)*($AN$9-$AM$9))),$AM$9)</f>
        <v>1.26667770876187</v>
      </c>
      <c r="AP438" s="0" t="n">
        <f aca="false">IFERROR(IF(AY438&lt;($AM$10-$AL$10)/($AN$10-$AL$10),$AL$10+SQRT(AY438*($AN$10-$AL$10)*($AM$10-$AL$10)),$AN$10-SQRT((1-AY438)*($AN$10-$AL$10)*($AN$10-$AM$10))),$AM$10)</f>
        <v>0.879215540985168</v>
      </c>
      <c r="AQ438" s="0" t="n">
        <f aca="false">IFERROR(IF(AZ438&lt;($AM$11-$AL$11)/($AN$11-$AL$11),$AL$11+SQRT(AZ438*($AN$11-$AL$11)*($AM$11-$AL$11)),$AN$11-SQRT((1-AZ438)*($AN$11-$AL$11)*($AN$11-$AM$11))),$AM$11)</f>
        <v>0.481927210617381</v>
      </c>
      <c r="AR438" s="0" t="n">
        <f aca="false">SUMPRODUCT((B24:B31&lt;=$B$6)*(C24:C31*AM438+D24:D31*AO438*$B$8*AQ438)/(1+AL438/100)^B24:B31)+C32*AM438*AP438/(1+AL438/100)^$B$6</f>
        <v>14829473.5083767</v>
      </c>
      <c r="AS438" s="0" t="n">
        <f aca="false">SUMPRODUCT((K24:K26&lt;=$B$6)*(L24:L26*AN438+M24:M26*AO438*$B$8*AQ438)/(1+AL438/100)^K24:K26)+L27*AN438*AP438/(1+AL438/100)^$B$6</f>
        <v>14419978.1232501</v>
      </c>
      <c r="AT438" s="0" t="n">
        <f aca="false">AS438-AR438</f>
        <v>-409495.385126572</v>
      </c>
      <c r="AU438" s="0" t="n">
        <f aca="true">RAND()</f>
        <v>0.10595712638068</v>
      </c>
      <c r="AV438" s="0" t="n">
        <f aca="true">RAND()</f>
        <v>0.679006389946925</v>
      </c>
      <c r="AW438" s="0" t="n">
        <f aca="true">RAND()</f>
        <v>0.412460503835959</v>
      </c>
      <c r="AX438" s="0" t="n">
        <f aca="true">RAND()</f>
        <v>0.641492278115507</v>
      </c>
      <c r="AY438" s="0" t="n">
        <f aca="true">RAND()</f>
        <v>0.575217706098696</v>
      </c>
      <c r="AZ438" s="0" t="n">
        <f aca="true">RAND()</f>
        <v>0.135091877400085</v>
      </c>
    </row>
    <row r="439" customFormat="false" ht="15" hidden="false" customHeight="false" outlineLevel="0" collapsed="false">
      <c r="AK439" s="0" t="n">
        <v>426</v>
      </c>
      <c r="AL439" s="0" t="n">
        <f aca="false">IFERROR(IF(AU439&lt;($AM$6-$AL$6)/($AN$6-$AL$6),$AL$6+SQRT(AU439*($AN$6-$AL$6)*($AM$6-$AL$6)),$AN$6-SQRT((1-AU439)*($AN$6-$AL$6)*($AN$6-$AM$6))),$AM$6)</f>
        <v>2.78598667171324</v>
      </c>
      <c r="AM439" s="0" t="n">
        <f aca="false">IFERROR(IF(AV439&lt;($AM$7-$AL$7)/($AN$7-$AL$7),$AL$7+SQRT(AV439*($AN$7-$AL$7)*($AM$7-$AL$7)),$AN$7-SQRT((1-AV439)*($AN$7-$AL$7)*($AN$7-$AM$7))),$AM$7)</f>
        <v>0.915427767498982</v>
      </c>
      <c r="AN439" s="0" t="n">
        <f aca="false">IFERROR(IF(AW439&lt;($AM$8-$AL$8)/($AN$8-$AL$8),$AL$8+SQRT(AW439*($AN$8-$AL$8)*($AM$8-$AL$8)),$AN$8-SQRT((1-AW439)*($AN$8-$AL$8)*($AN$8-$AM$8))),$AM$8)</f>
        <v>0.927152535354472</v>
      </c>
      <c r="AO439" s="0" t="n">
        <f aca="false">IFERROR(IF(AX439&lt;($AM$9-$AL$9)/($AN$9-$AL$9),$AL$9+SQRT(AX439*($AN$9-$AL$9)*($AM$9-$AL$9)),$AN$9-SQRT((1-AX439)*($AN$9-$AL$9)*($AN$9-$AM$9))),$AM$9)</f>
        <v>1.1113682645924</v>
      </c>
      <c r="AP439" s="0" t="n">
        <f aca="false">IFERROR(IF(AY439&lt;($AM$10-$AL$10)/($AN$10-$AL$10),$AL$10+SQRT(AY439*($AN$10-$AL$10)*($AM$10-$AL$10)),$AN$10-SQRT((1-AY439)*($AN$10-$AL$10)*($AN$10-$AM$10))),$AM$10)</f>
        <v>0.919647094282347</v>
      </c>
      <c r="AQ439" s="0" t="n">
        <f aca="false">IFERROR(IF(AZ439&lt;($AM$11-$AL$11)/($AN$11-$AL$11),$AL$11+SQRT(AZ439*($AN$11-$AL$11)*($AM$11-$AL$11)),$AN$11-SQRT((1-AZ439)*($AN$11-$AL$11)*($AN$11-$AM$11))),$AM$11)</f>
        <v>0.754383891773452</v>
      </c>
      <c r="AR439" s="0" t="n">
        <f aca="false">SUMPRODUCT((B24:B31&lt;=$B$6)*(C24:C31*AM439+D24:D31*AO439*$B$8*AQ439)/(1+AL439/100)^B24:B31)+C32*AM439*AP439/(1+AL439/100)^$B$6</f>
        <v>12825418.5604031</v>
      </c>
      <c r="AS439" s="0" t="n">
        <f aca="false">SUMPRODUCT((K24:K26&lt;=$B$6)*(L24:L26*AN439+M24:M26*AO439*$B$8*AQ439)/(1+AL439/100)^K24:K26)+L27*AN439*AP439/(1+AL439/100)^$B$6</f>
        <v>13439884.903498</v>
      </c>
      <c r="AT439" s="0" t="n">
        <f aca="false">AS439-AR439</f>
        <v>614466.343094921</v>
      </c>
      <c r="AU439" s="0" t="n">
        <f aca="true">RAND()</f>
        <v>0.123555009622171</v>
      </c>
      <c r="AV439" s="0" t="n">
        <f aca="true">RAND()</f>
        <v>0.148039661219989</v>
      </c>
      <c r="AW439" s="0" t="n">
        <f aca="true">RAND()</f>
        <v>0.17964185830078</v>
      </c>
      <c r="AX439" s="0" t="n">
        <f aca="true">RAND()</f>
        <v>0.473555759217647</v>
      </c>
      <c r="AY439" s="0" t="n">
        <f aca="true">RAND()</f>
        <v>0.704414734958469</v>
      </c>
      <c r="AZ439" s="0" t="n">
        <f aca="true">RAND()</f>
        <v>0.753766234202631</v>
      </c>
    </row>
    <row r="440" customFormat="false" ht="15" hidden="false" customHeight="false" outlineLevel="0" collapsed="false">
      <c r="AK440" s="0" t="n">
        <v>427</v>
      </c>
      <c r="AL440" s="0" t="n">
        <f aca="false">IFERROR(IF(AU440&lt;($AM$6-$AL$6)/($AN$6-$AL$6),$AL$6+SQRT(AU440*($AN$6-$AL$6)*($AM$6-$AL$6)),$AN$6-SQRT((1-AU440)*($AN$6-$AL$6)*($AN$6-$AM$6))),$AM$6)</f>
        <v>4.26666940903574</v>
      </c>
      <c r="AM440" s="0" t="n">
        <f aca="false">IFERROR(IF(AV440&lt;($AM$7-$AL$7)/($AN$7-$AL$7),$AL$7+SQRT(AV440*($AN$7-$AL$7)*($AM$7-$AL$7)),$AN$7-SQRT((1-AV440)*($AN$7-$AL$7)*($AN$7-$AM$7))),$AM$7)</f>
        <v>1.11678079236193</v>
      </c>
      <c r="AN440" s="0" t="n">
        <f aca="false">IFERROR(IF(AW440&lt;($AM$8-$AL$8)/($AN$8-$AL$8),$AL$8+SQRT(AW440*($AN$8-$AL$8)*($AM$8-$AL$8)),$AN$8-SQRT((1-AW440)*($AN$8-$AL$8)*($AN$8-$AM$8))),$AM$8)</f>
        <v>0.926315803261593</v>
      </c>
      <c r="AO440" s="0" t="n">
        <f aca="false">IFERROR(IF(AX440&lt;($AM$9-$AL$9)/($AN$9-$AL$9),$AL$9+SQRT(AX440*($AN$9-$AL$9)*($AM$9-$AL$9)),$AN$9-SQRT((1-AX440)*($AN$9-$AL$9)*($AN$9-$AM$9))),$AM$9)</f>
        <v>1.15521274927788</v>
      </c>
      <c r="AP440" s="0" t="n">
        <f aca="false">IFERROR(IF(AY440&lt;($AM$10-$AL$10)/($AN$10-$AL$10),$AL$10+SQRT(AY440*($AN$10-$AL$10)*($AM$10-$AL$10)),$AN$10-SQRT((1-AY440)*($AN$10-$AL$10)*($AN$10-$AM$10))),$AM$10)</f>
        <v>0.969383770715521</v>
      </c>
      <c r="AQ440" s="0" t="n">
        <f aca="false">IFERROR(IF(AZ440&lt;($AM$11-$AL$11)/($AN$11-$AL$11),$AL$11+SQRT(AZ440*($AN$11-$AL$11)*($AM$11-$AL$11)),$AN$11-SQRT((1-AZ440)*($AN$11-$AL$11)*($AN$11-$AM$11))),$AM$11)</f>
        <v>0.844555416816798</v>
      </c>
      <c r="AR440" s="0" t="n">
        <f aca="false">SUMPRODUCT((B24:B31&lt;=$B$6)*(C24:C31*AM440+D24:D31*AO440*$B$8*AQ440)/(1+AL440/100)^B24:B31)+C32*AM440*AP440/(1+AL440/100)^$B$6</f>
        <v>14533405.7866587</v>
      </c>
      <c r="AS440" s="0" t="n">
        <f aca="false">SUMPRODUCT((K24:K26&lt;=$B$6)*(L24:L26*AN440+M24:M26*AO440*$B$8*AQ440)/(1+AL440/100)^K24:K26)+L27*AN440*AP440/(1+AL440/100)^$B$6</f>
        <v>13728312.2865059</v>
      </c>
      <c r="AT440" s="0" t="n">
        <f aca="false">AS440-AR440</f>
        <v>-805093.500152836</v>
      </c>
      <c r="AU440" s="0" t="n">
        <f aca="true">RAND()</f>
        <v>0.626445194024947</v>
      </c>
      <c r="AV440" s="0" t="n">
        <f aca="true">RAND()</f>
        <v>0.842245713033653</v>
      </c>
      <c r="AW440" s="0" t="n">
        <f aca="true">RAND()</f>
        <v>0.177285357262462</v>
      </c>
      <c r="AX440" s="0" t="n">
        <f aca="true">RAND()</f>
        <v>0.524223000678238</v>
      </c>
      <c r="AY440" s="0" t="n">
        <f aca="true">RAND()</f>
        <v>0.881284496844482</v>
      </c>
      <c r="AZ440" s="0" t="n">
        <f aca="true">RAND()</f>
        <v>0.901375434934696</v>
      </c>
    </row>
    <row r="441" customFormat="false" ht="15" hidden="false" customHeight="false" outlineLevel="0" collapsed="false">
      <c r="AK441" s="0" t="n">
        <v>428</v>
      </c>
      <c r="AL441" s="0" t="n">
        <f aca="false">IFERROR(IF(AU441&lt;($AM$6-$AL$6)/($AN$6-$AL$6),$AL$6+SQRT(AU441*($AN$6-$AL$6)*($AM$6-$AL$6)),$AN$6-SQRT((1-AU441)*($AN$6-$AL$6)*($AN$6-$AM$6))),$AM$6)</f>
        <v>4.35398432010986</v>
      </c>
      <c r="AM441" s="0" t="n">
        <f aca="false">IFERROR(IF(AV441&lt;($AM$7-$AL$7)/($AN$7-$AL$7),$AL$7+SQRT(AV441*($AN$7-$AL$7)*($AM$7-$AL$7)),$AN$7-SQRT((1-AV441)*($AN$7-$AL$7)*($AN$7-$AM$7))),$AM$7)</f>
        <v>1.04439908665329</v>
      </c>
      <c r="AN441" s="0" t="n">
        <f aca="false">IFERROR(IF(AW441&lt;($AM$8-$AL$8)/($AN$8-$AL$8),$AL$8+SQRT(AW441*($AN$8-$AL$8)*($AM$8-$AL$8)),$AN$8-SQRT((1-AW441)*($AN$8-$AL$8)*($AN$8-$AM$8))),$AM$8)</f>
        <v>0.988936927643762</v>
      </c>
      <c r="AO441" s="0" t="n">
        <f aca="false">IFERROR(IF(AX441&lt;($AM$9-$AL$9)/($AN$9-$AL$9),$AL$9+SQRT(AX441*($AN$9-$AL$9)*($AM$9-$AL$9)),$AN$9-SQRT((1-AX441)*($AN$9-$AL$9)*($AN$9-$AM$9))),$AM$9)</f>
        <v>1.31761242713456</v>
      </c>
      <c r="AP441" s="0" t="n">
        <f aca="false">IFERROR(IF(AY441&lt;($AM$10-$AL$10)/($AN$10-$AL$10),$AL$10+SQRT(AY441*($AN$10-$AL$10)*($AM$10-$AL$10)),$AN$10-SQRT((1-AY441)*($AN$10-$AL$10)*($AN$10-$AM$10))),$AM$10)</f>
        <v>0.749550148770375</v>
      </c>
      <c r="AQ441" s="0" t="n">
        <f aca="false">IFERROR(IF(AZ441&lt;($AM$11-$AL$11)/($AN$11-$AL$11),$AL$11+SQRT(AZ441*($AN$11-$AL$11)*($AM$11-$AL$11)),$AN$11-SQRT((1-AZ441)*($AN$11-$AL$11)*($AN$11-$AM$11))),$AM$11)</f>
        <v>0.650693410161577</v>
      </c>
      <c r="AR441" s="0" t="n">
        <f aca="false">SUMPRODUCT((B24:B31&lt;=$B$6)*(C24:C31*AM441+D24:D31*AO441*$B$8*AQ441)/(1+AL441/100)^B24:B31)+C32*AM441*AP441/(1+AL441/100)^$B$6</f>
        <v>13556435.4839041</v>
      </c>
      <c r="AS441" s="0" t="n">
        <f aca="false">SUMPRODUCT((K24:K26&lt;=$B$6)*(L24:L26*AN441+M24:M26*AO441*$B$8*AQ441)/(1+AL441/100)^K24:K26)+L27*AN441*AP441/(1+AL441/100)^$B$6</f>
        <v>14898959.1239729</v>
      </c>
      <c r="AT441" s="0" t="n">
        <f aca="false">AS441-AR441</f>
        <v>1342523.6400688</v>
      </c>
      <c r="AU441" s="0" t="n">
        <f aca="true">RAND()</f>
        <v>0.649930051088775</v>
      </c>
      <c r="AV441" s="0" t="n">
        <f aca="true">RAND()</f>
        <v>0.624251239386666</v>
      </c>
      <c r="AW441" s="0" t="n">
        <f aca="true">RAND()</f>
        <v>0.396635140305159</v>
      </c>
      <c r="AX441" s="0" t="n">
        <f aca="true">RAND()</f>
        <v>0.689564800265878</v>
      </c>
      <c r="AY441" s="0" t="n">
        <f aca="true">RAND()</f>
        <v>0.249101107005265</v>
      </c>
      <c r="AZ441" s="0" t="n">
        <f aca="true">RAND()</f>
        <v>0.50197920936919</v>
      </c>
    </row>
    <row r="442" customFormat="false" ht="15" hidden="false" customHeight="false" outlineLevel="0" collapsed="false">
      <c r="AK442" s="0" t="n">
        <v>429</v>
      </c>
      <c r="AL442" s="0" t="n">
        <f aca="false">IFERROR(IF(AU442&lt;($AM$6-$AL$6)/($AN$6-$AL$6),$AL$6+SQRT(AU442*($AN$6-$AL$6)*($AM$6-$AL$6)),$AN$6-SQRT((1-AU442)*($AN$6-$AL$6)*($AN$6-$AM$6))),$AM$6)</f>
        <v>3.97393068561721</v>
      </c>
      <c r="AM442" s="0" t="n">
        <f aca="false">IFERROR(IF(AV442&lt;($AM$7-$AL$7)/($AN$7-$AL$7),$AL$7+SQRT(AV442*($AN$7-$AL$7)*($AM$7-$AL$7)),$AN$7-SQRT((1-AV442)*($AN$7-$AL$7)*($AN$7-$AM$7))),$AM$7)</f>
        <v>1.1329384432519</v>
      </c>
      <c r="AN442" s="0" t="n">
        <f aca="false">IFERROR(IF(AW442&lt;($AM$8-$AL$8)/($AN$8-$AL$8),$AL$8+SQRT(AW442*($AN$8-$AL$8)*($AM$8-$AL$8)),$AN$8-SQRT((1-AW442)*($AN$8-$AL$8)*($AN$8-$AM$8))),$AM$8)</f>
        <v>1.00604197906688</v>
      </c>
      <c r="AO442" s="0" t="n">
        <f aca="false">IFERROR(IF(AX442&lt;($AM$9-$AL$9)/($AN$9-$AL$9),$AL$9+SQRT(AX442*($AN$9-$AL$9)*($AM$9-$AL$9)),$AN$9-SQRT((1-AX442)*($AN$9-$AL$9)*($AN$9-$AM$9))),$AM$9)</f>
        <v>1.64279059874321</v>
      </c>
      <c r="AP442" s="0" t="n">
        <f aca="false">IFERROR(IF(AY442&lt;($AM$10-$AL$10)/($AN$10-$AL$10),$AL$10+SQRT(AY442*($AN$10-$AL$10)*($AM$10-$AL$10)),$AN$10-SQRT((1-AY442)*($AN$10-$AL$10)*($AN$10-$AM$10))),$AM$10)</f>
        <v>0.774816812265988</v>
      </c>
      <c r="AQ442" s="0" t="n">
        <f aca="false">IFERROR(IF(AZ442&lt;($AM$11-$AL$11)/($AN$11-$AL$11),$AL$11+SQRT(AZ442*($AN$11-$AL$11)*($AM$11-$AL$11)),$AN$11-SQRT((1-AZ442)*($AN$11-$AL$11)*($AN$11-$AM$11))),$AM$11)</f>
        <v>0.71057298123106</v>
      </c>
      <c r="AR442" s="0" t="n">
        <f aca="false">SUMPRODUCT((B24:B31&lt;=$B$6)*(C24:C31*AM442+D24:D31*AO442*$B$8*AQ442)/(1+AL442/100)^B24:B31)+C32*AM442*AP442/(1+AL442/100)^$B$6</f>
        <v>14998643.7605656</v>
      </c>
      <c r="AS442" s="0" t="n">
        <f aca="false">SUMPRODUCT((K24:K26&lt;=$B$6)*(L24:L26*AN442+M24:M26*AO442*$B$8*AQ442)/(1+AL442/100)^K24:K26)+L27*AN442*AP442/(1+AL442/100)^$B$6</f>
        <v>15085707.4505042</v>
      </c>
      <c r="AT442" s="0" t="n">
        <f aca="false">AS442-AR442</f>
        <v>87063.6899386216</v>
      </c>
      <c r="AU442" s="0" t="n">
        <f aca="true">RAND()</f>
        <v>0.542145225227545</v>
      </c>
      <c r="AV442" s="0" t="n">
        <f aca="true">RAND()</f>
        <v>0.878191928281877</v>
      </c>
      <c r="AW442" s="0" t="n">
        <f aca="true">RAND()</f>
        <v>0.470973191310178</v>
      </c>
      <c r="AX442" s="0" t="n">
        <f aca="true">RAND()</f>
        <v>0.914934295769177</v>
      </c>
      <c r="AY442" s="0" t="n">
        <f aca="true">RAND()</f>
        <v>0.302097121216157</v>
      </c>
      <c r="AZ442" s="0" t="n">
        <f aca="true">RAND()</f>
        <v>0.6580897992103</v>
      </c>
    </row>
    <row r="443" customFormat="false" ht="15" hidden="false" customHeight="false" outlineLevel="0" collapsed="false">
      <c r="AK443" s="0" t="n">
        <v>430</v>
      </c>
      <c r="AL443" s="0" t="n">
        <f aca="false">IFERROR(IF(AU443&lt;($AM$6-$AL$6)/($AN$6-$AL$6),$AL$6+SQRT(AU443*($AN$6-$AL$6)*($AM$6-$AL$6)),$AN$6-SQRT((1-AU443)*($AN$6-$AL$6)*($AN$6-$AM$6))),$AM$6)</f>
        <v>3.33678815001708</v>
      </c>
      <c r="AM443" s="0" t="n">
        <f aca="false">IFERROR(IF(AV443&lt;($AM$7-$AL$7)/($AN$7-$AL$7),$AL$7+SQRT(AV443*($AN$7-$AL$7)*($AM$7-$AL$7)),$AN$7-SQRT((1-AV443)*($AN$7-$AL$7)*($AN$7-$AM$7))),$AM$7)</f>
        <v>0.917670232475016</v>
      </c>
      <c r="AN443" s="0" t="n">
        <f aca="false">IFERROR(IF(AW443&lt;($AM$8-$AL$8)/($AN$8-$AL$8),$AL$8+SQRT(AW443*($AN$8-$AL$8)*($AM$8-$AL$8)),$AN$8-SQRT((1-AW443)*($AN$8-$AL$8)*($AN$8-$AM$8))),$AM$8)</f>
        <v>1.00589872391358</v>
      </c>
      <c r="AO443" s="0" t="n">
        <f aca="false">IFERROR(IF(AX443&lt;($AM$9-$AL$9)/($AN$9-$AL$9),$AL$9+SQRT(AX443*($AN$9-$AL$9)*($AM$9-$AL$9)),$AN$9-SQRT((1-AX443)*($AN$9-$AL$9)*($AN$9-$AM$9))),$AM$9)</f>
        <v>1.23290062999134</v>
      </c>
      <c r="AP443" s="0" t="n">
        <f aca="false">IFERROR(IF(AY443&lt;($AM$10-$AL$10)/($AN$10-$AL$10),$AL$10+SQRT(AY443*($AN$10-$AL$10)*($AM$10-$AL$10)),$AN$10-SQRT((1-AY443)*($AN$10-$AL$10)*($AN$10-$AM$10))),$AM$10)</f>
        <v>0.81676258538602</v>
      </c>
      <c r="AQ443" s="0" t="n">
        <f aca="false">IFERROR(IF(AZ443&lt;($AM$11-$AL$11)/($AN$11-$AL$11),$AL$11+SQRT(AZ443*($AN$11-$AL$11)*($AM$11-$AL$11)),$AN$11-SQRT((1-AZ443)*($AN$11-$AL$11)*($AN$11-$AM$11))),$AM$11)</f>
        <v>0.685482014438577</v>
      </c>
      <c r="AR443" s="0" t="n">
        <f aca="false">SUMPRODUCT((B24:B31&lt;=$B$6)*(C24:C31*AM443+D24:D31*AO443*$B$8*AQ443)/(1+AL443/100)^B24:B31)+C32*AM443*AP443/(1+AL443/100)^$B$6</f>
        <v>12506847.4142336</v>
      </c>
      <c r="AS443" s="0" t="n">
        <f aca="false">SUMPRODUCT((K24:K26&lt;=$B$6)*(L24:L26*AN443+M24:M26*AO443*$B$8*AQ443)/(1+AL443/100)^K24:K26)+L27*AN443*AP443/(1+AL443/100)^$B$6</f>
        <v>14887343.2513155</v>
      </c>
      <c r="AT443" s="0" t="n">
        <f aca="false">AS443-AR443</f>
        <v>2380495.83708193</v>
      </c>
      <c r="AU443" s="0" t="n">
        <f aca="true">RAND()</f>
        <v>0.329043947107235</v>
      </c>
      <c r="AV443" s="0" t="n">
        <f aca="true">RAND()</f>
        <v>0.153847595674714</v>
      </c>
      <c r="AW443" s="0" t="n">
        <f aca="true">RAND()</f>
        <v>0.470351706782069</v>
      </c>
      <c r="AX443" s="0" t="n">
        <f aca="true">RAND()</f>
        <v>0.607705704354879</v>
      </c>
      <c r="AY443" s="0" t="n">
        <f aca="true">RAND()</f>
        <v>0.401354142001743</v>
      </c>
      <c r="AZ443" s="0" t="n">
        <f aca="true">RAND()</f>
        <v>0.59623851738116</v>
      </c>
    </row>
    <row r="444" customFormat="false" ht="15" hidden="false" customHeight="false" outlineLevel="0" collapsed="false">
      <c r="AK444" s="0" t="n">
        <v>431</v>
      </c>
      <c r="AL444" s="0" t="n">
        <f aca="false">IFERROR(IF(AU444&lt;($AM$6-$AL$6)/($AN$6-$AL$6),$AL$6+SQRT(AU444*($AN$6-$AL$6)*($AM$6-$AL$6)),$AN$6-SQRT((1-AU444)*($AN$6-$AL$6)*($AN$6-$AM$6))),$AM$6)</f>
        <v>3.10942894566205</v>
      </c>
      <c r="AM444" s="0" t="n">
        <f aca="false">IFERROR(IF(AV444&lt;($AM$7-$AL$7)/($AN$7-$AL$7),$AL$7+SQRT(AV444*($AN$7-$AL$7)*($AM$7-$AL$7)),$AN$7-SQRT((1-AV444)*($AN$7-$AL$7)*($AN$7-$AM$7))),$AM$7)</f>
        <v>1.03633242245394</v>
      </c>
      <c r="AN444" s="0" t="n">
        <f aca="false">IFERROR(IF(AW444&lt;($AM$8-$AL$8)/($AN$8-$AL$8),$AL$8+SQRT(AW444*($AN$8-$AL$8)*($AM$8-$AL$8)),$AN$8-SQRT((1-AW444)*($AN$8-$AL$8)*($AN$8-$AM$8))),$AM$8)</f>
        <v>1.09022281638075</v>
      </c>
      <c r="AO444" s="0" t="n">
        <f aca="false">IFERROR(IF(AX444&lt;($AM$9-$AL$9)/($AN$9-$AL$9),$AL$9+SQRT(AX444*($AN$9-$AL$9)*($AM$9-$AL$9)),$AN$9-SQRT((1-AX444)*($AN$9-$AL$9)*($AN$9-$AM$9))),$AM$9)</f>
        <v>1.19638885442493</v>
      </c>
      <c r="AP444" s="0" t="n">
        <f aca="false">IFERROR(IF(AY444&lt;($AM$10-$AL$10)/($AN$10-$AL$10),$AL$10+SQRT(AY444*($AN$10-$AL$10)*($AM$10-$AL$10)),$AN$10-SQRT((1-AY444)*($AN$10-$AL$10)*($AN$10-$AM$10))),$AM$10)</f>
        <v>0.957914127688486</v>
      </c>
      <c r="AQ444" s="0" t="n">
        <f aca="false">IFERROR(IF(AZ444&lt;($AM$11-$AL$11)/($AN$11-$AL$11),$AL$11+SQRT(AZ444*($AN$11-$AL$11)*($AM$11-$AL$11)),$AN$11-SQRT((1-AZ444)*($AN$11-$AL$11)*($AN$11-$AM$11))),$AM$11)</f>
        <v>0.65601750491004</v>
      </c>
      <c r="AR444" s="0" t="n">
        <f aca="false">SUMPRODUCT((B24:B31&lt;=$B$6)*(C24:C31*AM444+D24:D31*AO444*$B$8*AQ444)/(1+AL444/100)^B24:B31)+C32*AM444*AP444/(1+AL444/100)^$B$6</f>
        <v>14232701.8843511</v>
      </c>
      <c r="AS444" s="0" t="n">
        <f aca="false">SUMPRODUCT((K24:K26&lt;=$B$6)*(L24:L26*AN444+M24:M26*AO444*$B$8*AQ444)/(1+AL444/100)^K24:K26)+L27*AN444*AP444/(1+AL444/100)^$B$6</f>
        <v>15832456.4720596</v>
      </c>
      <c r="AT444" s="0" t="n">
        <f aca="false">AS444-AR444</f>
        <v>1599754.58770852</v>
      </c>
      <c r="AU444" s="0" t="n">
        <f aca="true">RAND()</f>
        <v>0.243172843557386</v>
      </c>
      <c r="AV444" s="0" t="n">
        <f aca="true">RAND()</f>
        <v>0.594188144938634</v>
      </c>
      <c r="AW444" s="0" t="n">
        <f aca="true">RAND()</f>
        <v>0.77307779195288</v>
      </c>
      <c r="AX444" s="0" t="n">
        <f aca="true">RAND()</f>
        <v>0.569472751138344</v>
      </c>
      <c r="AY444" s="0" t="n">
        <f aca="true">RAND()</f>
        <v>0.838741393346827</v>
      </c>
      <c r="AZ444" s="0" t="n">
        <f aca="true">RAND()</f>
        <v>0.517045073761983</v>
      </c>
    </row>
    <row r="445" customFormat="false" ht="15" hidden="false" customHeight="false" outlineLevel="0" collapsed="false">
      <c r="AK445" s="0" t="n">
        <v>432</v>
      </c>
      <c r="AL445" s="0" t="n">
        <f aca="false">IFERROR(IF(AU445&lt;($AM$6-$AL$6)/($AN$6-$AL$6),$AL$6+SQRT(AU445*($AN$6-$AL$6)*($AM$6-$AL$6)),$AN$6-SQRT((1-AU445)*($AN$6-$AL$6)*($AN$6-$AM$6))),$AM$6)</f>
        <v>4.27392173416961</v>
      </c>
      <c r="AM445" s="0" t="n">
        <f aca="false">IFERROR(IF(AV445&lt;($AM$7-$AL$7)/($AN$7-$AL$7),$AL$7+SQRT(AV445*($AN$7-$AL$7)*($AM$7-$AL$7)),$AN$7-SQRT((1-AV445)*($AN$7-$AL$7)*($AN$7-$AM$7))),$AM$7)</f>
        <v>0.96062451602105</v>
      </c>
      <c r="AN445" s="0" t="n">
        <f aca="false">IFERROR(IF(AW445&lt;($AM$8-$AL$8)/($AN$8-$AL$8),$AL$8+SQRT(AW445*($AN$8-$AL$8)*($AM$8-$AL$8)),$AN$8-SQRT((1-AW445)*($AN$8-$AL$8)*($AN$8-$AM$8))),$AM$8)</f>
        <v>1.0172130783162</v>
      </c>
      <c r="AO445" s="0" t="n">
        <f aca="false">IFERROR(IF(AX445&lt;($AM$9-$AL$9)/($AN$9-$AL$9),$AL$9+SQRT(AX445*($AN$9-$AL$9)*($AM$9-$AL$9)),$AN$9-SQRT((1-AX445)*($AN$9-$AL$9)*($AN$9-$AM$9))),$AM$9)</f>
        <v>1.13408172758693</v>
      </c>
      <c r="AP445" s="0" t="n">
        <f aca="false">IFERROR(IF(AY445&lt;($AM$10-$AL$10)/($AN$10-$AL$10),$AL$10+SQRT(AY445*($AN$10-$AL$10)*($AM$10-$AL$10)),$AN$10-SQRT((1-AY445)*($AN$10-$AL$10)*($AN$10-$AM$10))),$AM$10)</f>
        <v>0.96682966925289</v>
      </c>
      <c r="AQ445" s="0" t="n">
        <f aca="false">IFERROR(IF(AZ445&lt;($AM$11-$AL$11)/($AN$11-$AL$11),$AL$11+SQRT(AZ445*($AN$11-$AL$11)*($AM$11-$AL$11)),$AN$11-SQRT((1-AZ445)*($AN$11-$AL$11)*($AN$11-$AM$11))),$AM$11)</f>
        <v>0.675856496436826</v>
      </c>
      <c r="AR445" s="0" t="n">
        <f aca="false">SUMPRODUCT((B24:B31&lt;=$B$6)*(C24:C31*AM445+D24:D31*AO445*$B$8*AQ445)/(1+AL445/100)^B24:B31)+C32*AM445*AP445/(1+AL445/100)^$B$6</f>
        <v>12485271.009537</v>
      </c>
      <c r="AS445" s="0" t="n">
        <f aca="false">SUMPRODUCT((K24:K26&lt;=$B$6)*(L24:L26*AN445+M24:M26*AO445*$B$8*AQ445)/(1+AL445/100)^K24:K26)+L27*AN445*AP445/(1+AL445/100)^$B$6</f>
        <v>15064705.7236492</v>
      </c>
      <c r="AT445" s="0" t="n">
        <f aca="false">AS445-AR445</f>
        <v>2579434.71411215</v>
      </c>
      <c r="AU445" s="0" t="n">
        <f aca="true">RAND()</f>
        <v>0.628424864428359</v>
      </c>
      <c r="AV445" s="0" t="n">
        <f aca="true">RAND()</f>
        <v>0.286669279411074</v>
      </c>
      <c r="AW445" s="0" t="n">
        <f aca="true">RAND()</f>
        <v>0.518313325270936</v>
      </c>
      <c r="AX445" s="0" t="n">
        <f aca="true">RAND()</f>
        <v>0.500123697000775</v>
      </c>
      <c r="AY445" s="0" t="n">
        <f aca="true">RAND()</f>
        <v>0.871719760379052</v>
      </c>
      <c r="AZ445" s="0" t="n">
        <f aca="true">RAND()</f>
        <v>0.571146894276695</v>
      </c>
    </row>
    <row r="446" customFormat="false" ht="15" hidden="false" customHeight="false" outlineLevel="0" collapsed="false">
      <c r="AK446" s="0" t="n">
        <v>433</v>
      </c>
      <c r="AL446" s="0" t="n">
        <f aca="false">IFERROR(IF(AU446&lt;($AM$6-$AL$6)/($AN$6-$AL$6),$AL$6+SQRT(AU446*($AN$6-$AL$6)*($AM$6-$AL$6)),$AN$6-SQRT((1-AU446)*($AN$6-$AL$6)*($AN$6-$AM$6))),$AM$6)</f>
        <v>5.09341664847849</v>
      </c>
      <c r="AM446" s="0" t="n">
        <f aca="false">IFERROR(IF(AV446&lt;($AM$7-$AL$7)/($AN$7-$AL$7),$AL$7+SQRT(AV446*($AN$7-$AL$7)*($AM$7-$AL$7)),$AN$7-SQRT((1-AV446)*($AN$7-$AL$7)*($AN$7-$AM$7))),$AM$7)</f>
        <v>0.951890403586273</v>
      </c>
      <c r="AN446" s="0" t="n">
        <f aca="false">IFERROR(IF(AW446&lt;($AM$8-$AL$8)/($AN$8-$AL$8),$AL$8+SQRT(AW446*($AN$8-$AL$8)*($AM$8-$AL$8)),$AN$8-SQRT((1-AW446)*($AN$8-$AL$8)*($AN$8-$AM$8))),$AM$8)</f>
        <v>1.13252790769492</v>
      </c>
      <c r="AO446" s="0" t="n">
        <f aca="false">IFERROR(IF(AX446&lt;($AM$9-$AL$9)/($AN$9-$AL$9),$AL$9+SQRT(AX446*($AN$9-$AL$9)*($AM$9-$AL$9)),$AN$9-SQRT((1-AX446)*($AN$9-$AL$9)*($AN$9-$AM$9))),$AM$9)</f>
        <v>0.987163187284918</v>
      </c>
      <c r="AP446" s="0" t="n">
        <f aca="false">IFERROR(IF(AY446&lt;($AM$10-$AL$10)/($AN$10-$AL$10),$AL$10+SQRT(AY446*($AN$10-$AL$10)*($AM$10-$AL$10)),$AN$10-SQRT((1-AY446)*($AN$10-$AL$10)*($AN$10-$AM$10))),$AM$10)</f>
        <v>0.672754077154458</v>
      </c>
      <c r="AQ446" s="0" t="n">
        <f aca="false">IFERROR(IF(AZ446&lt;($AM$11-$AL$11)/($AN$11-$AL$11),$AL$11+SQRT(AZ446*($AN$11-$AL$11)*($AM$11-$AL$11)),$AN$11-SQRT((1-AZ446)*($AN$11-$AL$11)*($AN$11-$AM$11))),$AM$11)</f>
        <v>0.590791918012935</v>
      </c>
      <c r="AR446" s="0" t="n">
        <f aca="false">SUMPRODUCT((B24:B31&lt;=$B$6)*(C24:C31*AM446+D24:D31*AO446*$B$8*AQ446)/(1+AL446/100)^B24:B31)+C32*AM446*AP446/(1+AL446/100)^$B$6</f>
        <v>11956353.3089403</v>
      </c>
      <c r="AS446" s="0" t="n">
        <f aca="false">SUMPRODUCT((K24:K26&lt;=$B$6)*(L24:L26*AN446+M24:M26*AO446*$B$8*AQ446)/(1+AL446/100)^K24:K26)+L27*AN446*AP446/(1+AL446/100)^$B$6</f>
        <v>17223374.1840538</v>
      </c>
      <c r="AT446" s="0" t="n">
        <f aca="false">AS446-AR446</f>
        <v>5267020.87511348</v>
      </c>
      <c r="AU446" s="0" t="n">
        <f aca="true">RAND()</f>
        <v>0.81824699618505</v>
      </c>
      <c r="AV446" s="0" t="n">
        <f aca="true">RAND()</f>
        <v>0.256341052240009</v>
      </c>
      <c r="AW446" s="0" t="n">
        <f aca="true">RAND()</f>
        <v>0.877336066928592</v>
      </c>
      <c r="AX446" s="0" t="n">
        <f aca="true">RAND()</f>
        <v>0.316437294727467</v>
      </c>
      <c r="AY446" s="0" t="n">
        <f aca="true">RAND()</f>
        <v>0.119375884693954</v>
      </c>
      <c r="AZ446" s="0" t="n">
        <f aca="true">RAND()</f>
        <v>0.345142610537313</v>
      </c>
    </row>
    <row r="447" customFormat="false" ht="15" hidden="false" customHeight="false" outlineLevel="0" collapsed="false">
      <c r="AK447" s="0" t="n">
        <v>434</v>
      </c>
      <c r="AL447" s="0" t="n">
        <f aca="false">IFERROR(IF(AU447&lt;($AM$6-$AL$6)/($AN$6-$AL$6),$AL$6+SQRT(AU447*($AN$6-$AL$6)*($AM$6-$AL$6)),$AN$6-SQRT((1-AU447)*($AN$6-$AL$6)*($AN$6-$AM$6))),$AM$6)</f>
        <v>6.26559327526027</v>
      </c>
      <c r="AM447" s="0" t="n">
        <f aca="false">IFERROR(IF(AV447&lt;($AM$7-$AL$7)/($AN$7-$AL$7),$AL$7+SQRT(AV447*($AN$7-$AL$7)*($AM$7-$AL$7)),$AN$7-SQRT((1-AV447)*($AN$7-$AL$7)*($AN$7-$AM$7))),$AM$7)</f>
        <v>1.07856973628964</v>
      </c>
      <c r="AN447" s="0" t="n">
        <f aca="false">IFERROR(IF(AW447&lt;($AM$8-$AL$8)/($AN$8-$AL$8),$AL$8+SQRT(AW447*($AN$8-$AL$8)*($AM$8-$AL$8)),$AN$8-SQRT((1-AW447)*($AN$8-$AL$8)*($AN$8-$AM$8))),$AM$8)</f>
        <v>0.91685447130413</v>
      </c>
      <c r="AO447" s="0" t="n">
        <f aca="false">IFERROR(IF(AX447&lt;($AM$9-$AL$9)/($AN$9-$AL$9),$AL$9+SQRT(AX447*($AN$9-$AL$9)*($AM$9-$AL$9)),$AN$9-SQRT((1-AX447)*($AN$9-$AL$9)*($AN$9-$AM$9))),$AM$9)</f>
        <v>0.943705878534482</v>
      </c>
      <c r="AP447" s="0" t="n">
        <f aca="false">IFERROR(IF(AY447&lt;($AM$10-$AL$10)/($AN$10-$AL$10),$AL$10+SQRT(AY447*($AN$10-$AL$10)*($AM$10-$AL$10)),$AN$10-SQRT((1-AY447)*($AN$10-$AL$10)*($AN$10-$AM$10))),$AM$10)</f>
        <v>0.846826384614183</v>
      </c>
      <c r="AQ447" s="0" t="n">
        <f aca="false">IFERROR(IF(AZ447&lt;($AM$11-$AL$11)/($AN$11-$AL$11),$AL$11+SQRT(AZ447*($AN$11-$AL$11)*($AM$11-$AL$11)),$AN$11-SQRT((1-AZ447)*($AN$11-$AL$11)*($AN$11-$AM$11))),$AM$11)</f>
        <v>0.897129100631329</v>
      </c>
      <c r="AR447" s="0" t="n">
        <f aca="false">SUMPRODUCT((B24:B31&lt;=$B$6)*(C24:C31*AM447+D24:D31*AO447*$B$8*AQ447)/(1+AL447/100)^B24:B31)+C32*AM447*AP447/(1+AL447/100)^$B$6</f>
        <v>12992193.2151123</v>
      </c>
      <c r="AS447" s="0" t="n">
        <f aca="false">SUMPRODUCT((K24:K26&lt;=$B$6)*(L24:L26*AN447+M24:M26*AO447*$B$8*AQ447)/(1+AL447/100)^K24:K26)+L27*AN447*AP447/(1+AL447/100)^$B$6</f>
        <v>13936430.7579681</v>
      </c>
      <c r="AT447" s="0" t="n">
        <f aca="false">AS447-AR447</f>
        <v>944237.542855885</v>
      </c>
      <c r="AU447" s="0" t="n">
        <f aca="true">RAND()</f>
        <v>0.973032338132853</v>
      </c>
      <c r="AV447" s="0" t="n">
        <f aca="true">RAND()</f>
        <v>0.738770352748398</v>
      </c>
      <c r="AW447" s="0" t="n">
        <f aca="true">RAND()</f>
        <v>0.151721860708529</v>
      </c>
      <c r="AX447" s="0" t="n">
        <f aca="true">RAND()</f>
        <v>0.262499875528075</v>
      </c>
      <c r="AY447" s="0" t="n">
        <f aca="true">RAND()</f>
        <v>0.48115416425818</v>
      </c>
      <c r="AZ447" s="0" t="n">
        <f aca="true">RAND()</f>
        <v>0.956806441073799</v>
      </c>
    </row>
    <row r="448" customFormat="false" ht="15" hidden="false" customHeight="false" outlineLevel="0" collapsed="false">
      <c r="AK448" s="0" t="n">
        <v>435</v>
      </c>
      <c r="AL448" s="0" t="n">
        <f aca="false">IFERROR(IF(AU448&lt;($AM$6-$AL$6)/($AN$6-$AL$6),$AL$6+SQRT(AU448*($AN$6-$AL$6)*($AM$6-$AL$6)),$AN$6-SQRT((1-AU448)*($AN$6-$AL$6)*($AN$6-$AM$6))),$AM$6)</f>
        <v>3.83809596759326</v>
      </c>
      <c r="AM448" s="0" t="n">
        <f aca="false">IFERROR(IF(AV448&lt;($AM$7-$AL$7)/($AN$7-$AL$7),$AL$7+SQRT(AV448*($AN$7-$AL$7)*($AM$7-$AL$7)),$AN$7-SQRT((1-AV448)*($AN$7-$AL$7)*($AN$7-$AM$7))),$AM$7)</f>
        <v>1.16333878073384</v>
      </c>
      <c r="AN448" s="0" t="n">
        <f aca="false">IFERROR(IF(AW448&lt;($AM$8-$AL$8)/($AN$8-$AL$8),$AL$8+SQRT(AW448*($AN$8-$AL$8)*($AM$8-$AL$8)),$AN$8-SQRT((1-AW448)*($AN$8-$AL$8)*($AN$8-$AM$8))),$AM$8)</f>
        <v>1.03571803465991</v>
      </c>
      <c r="AO448" s="0" t="n">
        <f aca="false">IFERROR(IF(AX448&lt;($AM$9-$AL$9)/($AN$9-$AL$9),$AL$9+SQRT(AX448*($AN$9-$AL$9)*($AM$9-$AL$9)),$AN$9-SQRT((1-AX448)*($AN$9-$AL$9)*($AN$9-$AM$9))),$AM$9)</f>
        <v>1.35305408259303</v>
      </c>
      <c r="AP448" s="0" t="n">
        <f aca="false">IFERROR(IF(AY448&lt;($AM$10-$AL$10)/($AN$10-$AL$10),$AL$10+SQRT(AY448*($AN$10-$AL$10)*($AM$10-$AL$10)),$AN$10-SQRT((1-AY448)*($AN$10-$AL$10)*($AN$10-$AM$10))),$AM$10)</f>
        <v>0.972710555438933</v>
      </c>
      <c r="AQ448" s="0" t="n">
        <f aca="false">IFERROR(IF(AZ448&lt;($AM$11-$AL$11)/($AN$11-$AL$11),$AL$11+SQRT(AZ448*($AN$11-$AL$11)*($AM$11-$AL$11)),$AN$11-SQRT((1-AZ448)*($AN$11-$AL$11)*($AN$11-$AM$11))),$AM$11)</f>
        <v>0.65648592403475</v>
      </c>
      <c r="AR448" s="0" t="n">
        <f aca="false">SUMPRODUCT((B24:B31&lt;=$B$6)*(C24:C31*AM448+D24:D31*AO448*$B$8*AQ448)/(1+AL448/100)^B24:B31)+C32*AM448*AP448/(1+AL448/100)^$B$6</f>
        <v>15413881.5178252</v>
      </c>
      <c r="AS448" s="0" t="n">
        <f aca="false">SUMPRODUCT((K24:K26&lt;=$B$6)*(L24:L26*AN448+M24:M26*AO448*$B$8*AQ448)/(1+AL448/100)^K24:K26)+L27*AN448*AP448/(1+AL448/100)^$B$6</f>
        <v>15234565.9840529</v>
      </c>
      <c r="AT448" s="0" t="n">
        <f aca="false">AS448-AR448</f>
        <v>-179315.533772318</v>
      </c>
      <c r="AU448" s="0" t="n">
        <f aca="true">RAND()</f>
        <v>0.500118144492499</v>
      </c>
      <c r="AV448" s="0" t="n">
        <f aca="true">RAND()</f>
        <v>0.933242960669349</v>
      </c>
      <c r="AW448" s="0" t="n">
        <f aca="true">RAND()</f>
        <v>0.591851016266576</v>
      </c>
      <c r="AX448" s="0" t="n">
        <f aca="true">RAND()</f>
        <v>0.720973986633637</v>
      </c>
      <c r="AY448" s="0" t="n">
        <f aca="true">RAND()</f>
        <v>0.893821076893539</v>
      </c>
      <c r="AZ448" s="0" t="n">
        <f aca="true">RAND()</f>
        <v>0.518359508627511</v>
      </c>
    </row>
    <row r="449" customFormat="false" ht="15" hidden="false" customHeight="false" outlineLevel="0" collapsed="false">
      <c r="AK449" s="0" t="n">
        <v>436</v>
      </c>
      <c r="AL449" s="0" t="n">
        <f aca="false">IFERROR(IF(AU449&lt;($AM$6-$AL$6)/($AN$6-$AL$6),$AL$6+SQRT(AU449*($AN$6-$AL$6)*($AM$6-$AL$6)),$AN$6-SQRT((1-AU449)*($AN$6-$AL$6)*($AN$6-$AM$6))),$AM$6)</f>
        <v>3.35554387020987</v>
      </c>
      <c r="AM449" s="0" t="n">
        <f aca="false">IFERROR(IF(AV449&lt;($AM$7-$AL$7)/($AN$7-$AL$7),$AL$7+SQRT(AV449*($AN$7-$AL$7)*($AM$7-$AL$7)),$AN$7-SQRT((1-AV449)*($AN$7-$AL$7)*($AN$7-$AM$7))),$AM$7)</f>
        <v>0.97884132457956</v>
      </c>
      <c r="AN449" s="0" t="n">
        <f aca="false">IFERROR(IF(AW449&lt;($AM$8-$AL$8)/($AN$8-$AL$8),$AL$8+SQRT(AW449*($AN$8-$AL$8)*($AM$8-$AL$8)),$AN$8-SQRT((1-AW449)*($AN$8-$AL$8)*($AN$8-$AM$8))),$AM$8)</f>
        <v>1.16532471791601</v>
      </c>
      <c r="AO449" s="0" t="n">
        <f aca="false">IFERROR(IF(AX449&lt;($AM$9-$AL$9)/($AN$9-$AL$9),$AL$9+SQRT(AX449*($AN$9-$AL$9)*($AM$9-$AL$9)),$AN$9-SQRT((1-AX449)*($AN$9-$AL$9)*($AN$9-$AM$9))),$AM$9)</f>
        <v>1.30958183383891</v>
      </c>
      <c r="AP449" s="0" t="n">
        <f aca="false">IFERROR(IF(AY449&lt;($AM$10-$AL$10)/($AN$10-$AL$10),$AL$10+SQRT(AY449*($AN$10-$AL$10)*($AM$10-$AL$10)),$AN$10-SQRT((1-AY449)*($AN$10-$AL$10)*($AN$10-$AM$10))),$AM$10)</f>
        <v>0.828095325647377</v>
      </c>
      <c r="AQ449" s="0" t="n">
        <f aca="false">IFERROR(IF(AZ449&lt;($AM$11-$AL$11)/($AN$11-$AL$11),$AL$11+SQRT(AZ449*($AN$11-$AL$11)*($AM$11-$AL$11)),$AN$11-SQRT((1-AZ449)*($AN$11-$AL$11)*($AN$11-$AM$11))),$AM$11)</f>
        <v>0.833775087101809</v>
      </c>
      <c r="AR449" s="0" t="n">
        <f aca="false">SUMPRODUCT((B24:B31&lt;=$B$6)*(C24:C31*AM449+D24:D31*AO449*$B$8*AQ449)/(1+AL449/100)^B24:B31)+C32*AM449*AP449/(1+AL449/100)^$B$6</f>
        <v>13362788.1541577</v>
      </c>
      <c r="AS449" s="0" t="n">
        <f aca="false">SUMPRODUCT((K24:K26&lt;=$B$6)*(L24:L26*AN449+M24:M26*AO449*$B$8*AQ449)/(1+AL449/100)^K24:K26)+L27*AN449*AP449/(1+AL449/100)^$B$6</f>
        <v>17239656.1299704</v>
      </c>
      <c r="AT449" s="0" t="n">
        <f aca="false">AS449-AR449</f>
        <v>3876867.97581268</v>
      </c>
      <c r="AU449" s="0" t="n">
        <f aca="true">RAND()</f>
        <v>0.335896975901757</v>
      </c>
      <c r="AV449" s="0" t="n">
        <f aca="true">RAND()</f>
        <v>0.355380215304126</v>
      </c>
      <c r="AW449" s="0" t="n">
        <f aca="true">RAND()</f>
        <v>0.936267525368862</v>
      </c>
      <c r="AX449" s="0" t="n">
        <f aca="true">RAND()</f>
        <v>0.682215170556506</v>
      </c>
      <c r="AY449" s="0" t="n">
        <f aca="true">RAND()</f>
        <v>0.430586170846634</v>
      </c>
      <c r="AZ449" s="0" t="n">
        <f aca="true">RAND()</f>
        <v>0.887221544212199</v>
      </c>
    </row>
    <row r="450" customFormat="false" ht="15" hidden="false" customHeight="false" outlineLevel="0" collapsed="false">
      <c r="AK450" s="0" t="n">
        <v>437</v>
      </c>
      <c r="AL450" s="0" t="n">
        <f aca="false">IFERROR(IF(AU450&lt;($AM$6-$AL$6)/($AN$6-$AL$6),$AL$6+SQRT(AU450*($AN$6-$AL$6)*($AM$6-$AL$6)),$AN$6-SQRT((1-AU450)*($AN$6-$AL$6)*($AN$6-$AM$6))),$AM$6)</f>
        <v>3.17918836260177</v>
      </c>
      <c r="AM450" s="0" t="n">
        <f aca="false">IFERROR(IF(AV450&lt;($AM$7-$AL$7)/($AN$7-$AL$7),$AL$7+SQRT(AV450*($AN$7-$AL$7)*($AM$7-$AL$7)),$AN$7-SQRT((1-AV450)*($AN$7-$AL$7)*($AN$7-$AM$7))),$AM$7)</f>
        <v>1.05507438303065</v>
      </c>
      <c r="AN450" s="0" t="n">
        <f aca="false">IFERROR(IF(AW450&lt;($AM$8-$AL$8)/($AN$8-$AL$8),$AL$8+SQRT(AW450*($AN$8-$AL$8)*($AM$8-$AL$8)),$AN$8-SQRT((1-AW450)*($AN$8-$AL$8)*($AN$8-$AM$8))),$AM$8)</f>
        <v>1.07045215562182</v>
      </c>
      <c r="AO450" s="0" t="n">
        <f aca="false">IFERROR(IF(AX450&lt;($AM$9-$AL$9)/($AN$9-$AL$9),$AL$9+SQRT(AX450*($AN$9-$AL$9)*($AM$9-$AL$9)),$AN$9-SQRT((1-AX450)*($AN$9-$AL$9)*($AN$9-$AM$9))),$AM$9)</f>
        <v>1.19573819100305</v>
      </c>
      <c r="AP450" s="0" t="n">
        <f aca="false">IFERROR(IF(AY450&lt;($AM$10-$AL$10)/($AN$10-$AL$10),$AL$10+SQRT(AY450*($AN$10-$AL$10)*($AM$10-$AL$10)),$AN$10-SQRT((1-AY450)*($AN$10-$AL$10)*($AN$10-$AM$10))),$AM$10)</f>
        <v>0.864659845329181</v>
      </c>
      <c r="AQ450" s="0" t="n">
        <f aca="false">IFERROR(IF(AZ450&lt;($AM$11-$AL$11)/($AN$11-$AL$11),$AL$11+SQRT(AZ450*($AN$11-$AL$11)*($AM$11-$AL$11)),$AN$11-SQRT((1-AZ450)*($AN$11-$AL$11)*($AN$11-$AM$11))),$AM$11)</f>
        <v>0.521977831677165</v>
      </c>
      <c r="AR450" s="0" t="n">
        <f aca="false">SUMPRODUCT((B24:B31&lt;=$B$6)*(C24:C31*AM450+D24:D31*AO450*$B$8*AQ450)/(1+AL450/100)^B24:B31)+C32*AM450*AP450/(1+AL450/100)^$B$6</f>
        <v>14419475.4290875</v>
      </c>
      <c r="AS450" s="0" t="n">
        <f aca="false">SUMPRODUCT((K24:K26&lt;=$B$6)*(L24:L26*AN450+M24:M26*AO450*$B$8*AQ450)/(1+AL450/100)^K24:K26)+L27*AN450*AP450/(1+AL450/100)^$B$6</f>
        <v>15709263.9787815</v>
      </c>
      <c r="AT450" s="0" t="n">
        <f aca="false">AS450-AR450</f>
        <v>1289788.54969398</v>
      </c>
      <c r="AU450" s="0" t="n">
        <f aca="true">RAND()</f>
        <v>0.270069921576111</v>
      </c>
      <c r="AV450" s="0" t="n">
        <f aca="true">RAND()</f>
        <v>0.662257811992175</v>
      </c>
      <c r="AW450" s="0" t="n">
        <f aca="true">RAND()</f>
        <v>0.713445080703559</v>
      </c>
      <c r="AX450" s="0" t="n">
        <f aca="true">RAND()</f>
        <v>0.568775295059298</v>
      </c>
      <c r="AY450" s="0" t="n">
        <f aca="true">RAND()</f>
        <v>0.531907211182008</v>
      </c>
      <c r="AZ450" s="0" t="n">
        <f aca="true">RAND()</f>
        <v>0.20111901124937</v>
      </c>
    </row>
    <row r="451" customFormat="false" ht="15" hidden="false" customHeight="false" outlineLevel="0" collapsed="false">
      <c r="AK451" s="0" t="n">
        <v>438</v>
      </c>
      <c r="AL451" s="0" t="n">
        <f aca="false">IFERROR(IF(AU451&lt;($AM$6-$AL$6)/($AN$6-$AL$6),$AL$6+SQRT(AU451*($AN$6-$AL$6)*($AM$6-$AL$6)),$AN$6-SQRT((1-AU451)*($AN$6-$AL$6)*($AN$6-$AM$6))),$AM$6)</f>
        <v>3.86279431082689</v>
      </c>
      <c r="AM451" s="0" t="n">
        <f aca="false">IFERROR(IF(AV451&lt;($AM$7-$AL$7)/($AN$7-$AL$7),$AL$7+SQRT(AV451*($AN$7-$AL$7)*($AM$7-$AL$7)),$AN$7-SQRT((1-AV451)*($AN$7-$AL$7)*($AN$7-$AM$7))),$AM$7)</f>
        <v>1.0047335512094</v>
      </c>
      <c r="AN451" s="0" t="n">
        <f aca="false">IFERROR(IF(AW451&lt;($AM$8-$AL$8)/($AN$8-$AL$8),$AL$8+SQRT(AW451*($AN$8-$AL$8)*($AM$8-$AL$8)),$AN$8-SQRT((1-AW451)*($AN$8-$AL$8)*($AN$8-$AM$8))),$AM$8)</f>
        <v>1.04770740330448</v>
      </c>
      <c r="AO451" s="0" t="n">
        <f aca="false">IFERROR(IF(AX451&lt;($AM$9-$AL$9)/($AN$9-$AL$9),$AL$9+SQRT(AX451*($AN$9-$AL$9)*($AM$9-$AL$9)),$AN$9-SQRT((1-AX451)*($AN$9-$AL$9)*($AN$9-$AM$9))),$AM$9)</f>
        <v>1.36752494813377</v>
      </c>
      <c r="AP451" s="0" t="n">
        <f aca="false">IFERROR(IF(AY451&lt;($AM$10-$AL$10)/($AN$10-$AL$10),$AL$10+SQRT(AY451*($AN$10-$AL$10)*($AM$10-$AL$10)),$AN$10-SQRT((1-AY451)*($AN$10-$AL$10)*($AN$10-$AM$10))),$AM$10)</f>
        <v>0.873710901364755</v>
      </c>
      <c r="AQ451" s="0" t="n">
        <f aca="false">IFERROR(IF(AZ451&lt;($AM$11-$AL$11)/($AN$11-$AL$11),$AL$11+SQRT(AZ451*($AN$11-$AL$11)*($AM$11-$AL$11)),$AN$11-SQRT((1-AZ451)*($AN$11-$AL$11)*($AN$11-$AM$11))),$AM$11)</f>
        <v>0.48809104528606</v>
      </c>
      <c r="AR451" s="0" t="n">
        <f aca="false">SUMPRODUCT((B24:B31&lt;=$B$6)*(C24:C31*AM451+D24:D31*AO451*$B$8*AQ451)/(1+AL451/100)^B24:B31)+C32*AM451*AP451/(1+AL451/100)^$B$6</f>
        <v>13292334.5682175</v>
      </c>
      <c r="AS451" s="0" t="n">
        <f aca="false">SUMPRODUCT((K24:K26&lt;=$B$6)*(L24:L26*AN451+M24:M26*AO451*$B$8*AQ451)/(1+AL451/100)^K24:K26)+L27*AN451*AP451/(1+AL451/100)^$B$6</f>
        <v>15533101.0833492</v>
      </c>
      <c r="AT451" s="0" t="n">
        <f aca="false">AS451-AR451</f>
        <v>2240766.51513164</v>
      </c>
      <c r="AU451" s="0" t="n">
        <f aca="true">RAND()</f>
        <v>0.507897023190994</v>
      </c>
      <c r="AV451" s="0" t="n">
        <f aca="true">RAND()</f>
        <v>0.465283280868001</v>
      </c>
      <c r="AW451" s="0" t="n">
        <f aca="true">RAND()</f>
        <v>0.636246269530527</v>
      </c>
      <c r="AX451" s="0" t="n">
        <f aca="true">RAND()</f>
        <v>0.733316872511207</v>
      </c>
      <c r="AY451" s="0" t="n">
        <f aca="true">RAND()</f>
        <v>0.558639351195429</v>
      </c>
      <c r="AZ451" s="0" t="n">
        <f aca="true">RAND()</f>
        <v>0.144400984966542</v>
      </c>
    </row>
    <row r="452" customFormat="false" ht="15" hidden="false" customHeight="false" outlineLevel="0" collapsed="false">
      <c r="AK452" s="0" t="n">
        <v>439</v>
      </c>
      <c r="AL452" s="0" t="n">
        <f aca="false">IFERROR(IF(AU452&lt;($AM$6-$AL$6)/($AN$6-$AL$6),$AL$6+SQRT(AU452*($AN$6-$AL$6)*($AM$6-$AL$6)),$AN$6-SQRT((1-AU452)*($AN$6-$AL$6)*($AN$6-$AM$6))),$AM$6)</f>
        <v>2.50320348410415</v>
      </c>
      <c r="AM452" s="0" t="n">
        <f aca="false">IFERROR(IF(AV452&lt;($AM$7-$AL$7)/($AN$7-$AL$7),$AL$7+SQRT(AV452*($AN$7-$AL$7)*($AM$7-$AL$7)),$AN$7-SQRT((1-AV452)*($AN$7-$AL$7)*($AN$7-$AM$7))),$AM$7)</f>
        <v>1.02935372319515</v>
      </c>
      <c r="AN452" s="0" t="n">
        <f aca="false">IFERROR(IF(AW452&lt;($AM$8-$AL$8)/($AN$8-$AL$8),$AL$8+SQRT(AW452*($AN$8-$AL$8)*($AM$8-$AL$8)),$AN$8-SQRT((1-AW452)*($AN$8-$AL$8)*($AN$8-$AM$8))),$AM$8)</f>
        <v>0.994965416198285</v>
      </c>
      <c r="AO452" s="0" t="n">
        <f aca="false">IFERROR(IF(AX452&lt;($AM$9-$AL$9)/($AN$9-$AL$9),$AL$9+SQRT(AX452*($AN$9-$AL$9)*($AM$9-$AL$9)),$AN$9-SQRT((1-AX452)*($AN$9-$AL$9)*($AN$9-$AM$9))),$AM$9)</f>
        <v>1.09368693814529</v>
      </c>
      <c r="AP452" s="0" t="n">
        <f aca="false">IFERROR(IF(AY452&lt;($AM$10-$AL$10)/($AN$10-$AL$10),$AL$10+SQRT(AY452*($AN$10-$AL$10)*($AM$10-$AL$10)),$AN$10-SQRT((1-AY452)*($AN$10-$AL$10)*($AN$10-$AM$10))),$AM$10)</f>
        <v>0.78916100019887</v>
      </c>
      <c r="AQ452" s="0" t="n">
        <f aca="false">IFERROR(IF(AZ452&lt;($AM$11-$AL$11)/($AN$11-$AL$11),$AL$11+SQRT(AZ452*($AN$11-$AL$11)*($AM$11-$AL$11)),$AN$11-SQRT((1-AZ452)*($AN$11-$AL$11)*($AN$11-$AM$11))),$AM$11)</f>
        <v>0.703042493050231</v>
      </c>
      <c r="AR452" s="0" t="n">
        <f aca="false">SUMPRODUCT((B24:B31&lt;=$B$6)*(C24:C31*AM452+D24:D31*AO452*$B$8*AQ452)/(1+AL452/100)^B24:B31)+C32*AM452*AP452/(1+AL452/100)^$B$6</f>
        <v>14637395.3796753</v>
      </c>
      <c r="AS452" s="0" t="n">
        <f aca="false">SUMPRODUCT((K24:K26&lt;=$B$6)*(L24:L26*AN452+M24:M26*AO452*$B$8*AQ452)/(1+AL452/100)^K24:K26)+L27*AN452*AP452/(1+AL452/100)^$B$6</f>
        <v>14558527.1080564</v>
      </c>
      <c r="AT452" s="0" t="n">
        <f aca="false">AS452-AR452</f>
        <v>-78868.2716189455</v>
      </c>
      <c r="AU452" s="0" t="n">
        <f aca="true">RAND()</f>
        <v>0.0506427492829115</v>
      </c>
      <c r="AV452" s="0" t="n">
        <f aca="true">RAND()</f>
        <v>0.567246404730294</v>
      </c>
      <c r="AW452" s="0" t="n">
        <f aca="true">RAND()</f>
        <v>0.422350150148561</v>
      </c>
      <c r="AX452" s="0" t="n">
        <f aca="true">RAND()</f>
        <v>0.452397755941021</v>
      </c>
      <c r="AY452" s="0" t="n">
        <f aca="true">RAND()</f>
        <v>0.334456336144043</v>
      </c>
      <c r="AZ452" s="0" t="n">
        <f aca="true">RAND()</f>
        <v>0.640066281902767</v>
      </c>
    </row>
    <row r="453" customFormat="false" ht="15" hidden="false" customHeight="false" outlineLevel="0" collapsed="false">
      <c r="AK453" s="0" t="n">
        <v>440</v>
      </c>
      <c r="AL453" s="0" t="n">
        <f aca="false">IFERROR(IF(AU453&lt;($AM$6-$AL$6)/($AN$6-$AL$6),$AL$6+SQRT(AU453*($AN$6-$AL$6)*($AM$6-$AL$6)),$AN$6-SQRT((1-AU453)*($AN$6-$AL$6)*($AN$6-$AM$6))),$AM$6)</f>
        <v>2.54041969185064</v>
      </c>
      <c r="AM453" s="0" t="n">
        <f aca="false">IFERROR(IF(AV453&lt;($AM$7-$AL$7)/($AN$7-$AL$7),$AL$7+SQRT(AV453*($AN$7-$AL$7)*($AM$7-$AL$7)),$AN$7-SQRT((1-AV453)*($AN$7-$AL$7)*($AN$7-$AM$7))),$AM$7)</f>
        <v>1.21313087973438</v>
      </c>
      <c r="AN453" s="0" t="n">
        <f aca="false">IFERROR(IF(AW453&lt;($AM$8-$AL$8)/($AN$8-$AL$8),$AL$8+SQRT(AW453*($AN$8-$AL$8)*($AM$8-$AL$8)),$AN$8-SQRT((1-AW453)*($AN$8-$AL$8)*($AN$8-$AM$8))),$AM$8)</f>
        <v>0.992199532832545</v>
      </c>
      <c r="AO453" s="0" t="n">
        <f aca="false">IFERROR(IF(AX453&lt;($AM$9-$AL$9)/($AN$9-$AL$9),$AL$9+SQRT(AX453*($AN$9-$AL$9)*($AM$9-$AL$9)),$AN$9-SQRT((1-AX453)*($AN$9-$AL$9)*($AN$9-$AM$9))),$AM$9)</f>
        <v>1.58632054122263</v>
      </c>
      <c r="AP453" s="0" t="n">
        <f aca="false">IFERROR(IF(AY453&lt;($AM$10-$AL$10)/($AN$10-$AL$10),$AL$10+SQRT(AY453*($AN$10-$AL$10)*($AM$10-$AL$10)),$AN$10-SQRT((1-AY453)*($AN$10-$AL$10)*($AN$10-$AM$10))),$AM$10)</f>
        <v>0.598662676982259</v>
      </c>
      <c r="AQ453" s="0" t="n">
        <f aca="false">IFERROR(IF(AZ453&lt;($AM$11-$AL$11)/($AN$11-$AL$11),$AL$11+SQRT(AZ453*($AN$11-$AL$11)*($AM$11-$AL$11)),$AN$11-SQRT((1-AZ453)*($AN$11-$AL$11)*($AN$11-$AM$11))),$AM$11)</f>
        <v>0.395674537167017</v>
      </c>
      <c r="AR453" s="0" t="n">
        <f aca="false">SUMPRODUCT((B24:B31&lt;=$B$6)*(C24:C31*AM453+D24:D31*AO453*$B$8*AQ453)/(1+AL453/100)^B24:B31)+C32*AM453*AP453/(1+AL453/100)^$B$6</f>
        <v>17198585.9379124</v>
      </c>
      <c r="AS453" s="0" t="n">
        <f aca="false">SUMPRODUCT((K24:K26&lt;=$B$6)*(L24:L26*AN453+M24:M26*AO453*$B$8*AQ453)/(1+AL453/100)^K24:K26)+L27*AN453*AP453/(1+AL453/100)^$B$6</f>
        <v>14861906.6757354</v>
      </c>
      <c r="AT453" s="0" t="n">
        <f aca="false">AS453-AR453</f>
        <v>-2336679.26217693</v>
      </c>
      <c r="AU453" s="0" t="n">
        <f aca="true">RAND()</f>
        <v>0.0584106886679873</v>
      </c>
      <c r="AV453" s="0" t="n">
        <f aca="true">RAND()</f>
        <v>0.987917048629681</v>
      </c>
      <c r="AW453" s="0" t="n">
        <f aca="true">RAND()</f>
        <v>0.410451782456093</v>
      </c>
      <c r="AX453" s="0" t="n">
        <f aca="true">RAND()</f>
        <v>0.88591287025711</v>
      </c>
      <c r="AY453" s="0" t="n">
        <f aca="true">RAND()</f>
        <v>0.0389372953172221</v>
      </c>
      <c r="AZ453" s="0" t="n">
        <f aca="true">RAND()</f>
        <v>0.0373617022943793</v>
      </c>
    </row>
    <row r="454" customFormat="false" ht="15" hidden="false" customHeight="false" outlineLevel="0" collapsed="false">
      <c r="AK454" s="0" t="n">
        <v>441</v>
      </c>
      <c r="AL454" s="0" t="n">
        <f aca="false">IFERROR(IF(AU454&lt;($AM$6-$AL$6)/($AN$6-$AL$6),$AL$6+SQRT(AU454*($AN$6-$AL$6)*($AM$6-$AL$6)),$AN$6-SQRT((1-AU454)*($AN$6-$AL$6)*($AN$6-$AM$6))),$AM$6)</f>
        <v>3.34929174307085</v>
      </c>
      <c r="AM454" s="0" t="n">
        <f aca="false">IFERROR(IF(AV454&lt;($AM$7-$AL$7)/($AN$7-$AL$7),$AL$7+SQRT(AV454*($AN$7-$AL$7)*($AM$7-$AL$7)),$AN$7-SQRT((1-AV454)*($AN$7-$AL$7)*($AN$7-$AM$7))),$AM$7)</f>
        <v>1.09066567832381</v>
      </c>
      <c r="AN454" s="0" t="n">
        <f aca="false">IFERROR(IF(AW454&lt;($AM$8-$AL$8)/($AN$8-$AL$8),$AL$8+SQRT(AW454*($AN$8-$AL$8)*($AM$8-$AL$8)),$AN$8-SQRT((1-AW454)*($AN$8-$AL$8)*($AN$8-$AM$8))),$AM$8)</f>
        <v>1.00162277985827</v>
      </c>
      <c r="AO454" s="0" t="n">
        <f aca="false">IFERROR(IF(AX454&lt;($AM$9-$AL$9)/($AN$9-$AL$9),$AL$9+SQRT(AX454*($AN$9-$AL$9)*($AM$9-$AL$9)),$AN$9-SQRT((1-AX454)*($AN$9-$AL$9)*($AN$9-$AM$9))),$AM$9)</f>
        <v>0.829200945338835</v>
      </c>
      <c r="AP454" s="0" t="n">
        <f aca="false">IFERROR(IF(AY454&lt;($AM$10-$AL$10)/($AN$10-$AL$10),$AL$10+SQRT(AY454*($AN$10-$AL$10)*($AM$10-$AL$10)),$AN$10-SQRT((1-AY454)*($AN$10-$AL$10)*($AN$10-$AM$10))),$AM$10)</f>
        <v>0.965239010470128</v>
      </c>
      <c r="AQ454" s="0" t="n">
        <f aca="false">IFERROR(IF(AZ454&lt;($AM$11-$AL$11)/($AN$11-$AL$11),$AL$11+SQRT(AZ454*($AN$11-$AL$11)*($AM$11-$AL$11)),$AN$11-SQRT((1-AZ454)*($AN$11-$AL$11)*($AN$11-$AM$11))),$AM$11)</f>
        <v>0.71150730167533</v>
      </c>
      <c r="AR454" s="0" t="n">
        <f aca="false">SUMPRODUCT((B24:B31&lt;=$B$6)*(C24:C31*AM454+D24:D31*AO454*$B$8*AQ454)/(1+AL454/100)^B24:B31)+C32*AM454*AP454/(1+AL454/100)^$B$6</f>
        <v>14750841.489556</v>
      </c>
      <c r="AS454" s="0" t="n">
        <f aca="false">SUMPRODUCT((K24:K26&lt;=$B$6)*(L24:L26*AN454+M24:M26*AO454*$B$8*AQ454)/(1+AL454/100)^K24:K26)+L27*AN454*AP454/(1+AL454/100)^$B$6</f>
        <v>14597696.2363819</v>
      </c>
      <c r="AT454" s="0" t="n">
        <f aca="false">AS454-AR454</f>
        <v>-153145.253174046</v>
      </c>
      <c r="AU454" s="0" t="n">
        <f aca="true">RAND()</f>
        <v>0.333616461139464</v>
      </c>
      <c r="AV454" s="0" t="n">
        <f aca="true">RAND()</f>
        <v>0.774333990542129</v>
      </c>
      <c r="AW454" s="0" t="n">
        <f aca="true">RAND()</f>
        <v>0.451633391241502</v>
      </c>
      <c r="AX454" s="0" t="n">
        <f aca="true">RAND()</f>
        <v>0.144497683215977</v>
      </c>
      <c r="AY454" s="0" t="n">
        <f aca="true">RAND()</f>
        <v>0.865789347452896</v>
      </c>
      <c r="AZ454" s="0" t="n">
        <f aca="true">RAND()</f>
        <v>0.660293726585105</v>
      </c>
    </row>
    <row r="455" customFormat="false" ht="15" hidden="false" customHeight="false" outlineLevel="0" collapsed="false">
      <c r="AK455" s="0" t="n">
        <v>442</v>
      </c>
      <c r="AL455" s="0" t="n">
        <f aca="false">IFERROR(IF(AU455&lt;($AM$6-$AL$6)/($AN$6-$AL$6),$AL$6+SQRT(AU455*($AN$6-$AL$6)*($AM$6-$AL$6)),$AN$6-SQRT((1-AU455)*($AN$6-$AL$6)*($AN$6-$AM$6))),$AM$6)</f>
        <v>3.35496600212612</v>
      </c>
      <c r="AM455" s="0" t="n">
        <f aca="false">IFERROR(IF(AV455&lt;($AM$7-$AL$7)/($AN$7-$AL$7),$AL$7+SQRT(AV455*($AN$7-$AL$7)*($AM$7-$AL$7)),$AN$7-SQRT((1-AV455)*($AN$7-$AL$7)*($AN$7-$AM$7))),$AM$7)</f>
        <v>0.950623872255539</v>
      </c>
      <c r="AN455" s="0" t="n">
        <f aca="false">IFERROR(IF(AW455&lt;($AM$8-$AL$8)/($AN$8-$AL$8),$AL$8+SQRT(AW455*($AN$8-$AL$8)*($AM$8-$AL$8)),$AN$8-SQRT((1-AW455)*($AN$8-$AL$8)*($AN$8-$AM$8))),$AM$8)</f>
        <v>0.92232094928411</v>
      </c>
      <c r="AO455" s="0" t="n">
        <f aca="false">IFERROR(IF(AX455&lt;($AM$9-$AL$9)/($AN$9-$AL$9),$AL$9+SQRT(AX455*($AN$9-$AL$9)*($AM$9-$AL$9)),$AN$9-SQRT((1-AX455)*($AN$9-$AL$9)*($AN$9-$AM$9))),$AM$9)</f>
        <v>1.1583463434002</v>
      </c>
      <c r="AP455" s="0" t="n">
        <f aca="false">IFERROR(IF(AY455&lt;($AM$10-$AL$10)/($AN$10-$AL$10),$AL$10+SQRT(AY455*($AN$10-$AL$10)*($AM$10-$AL$10)),$AN$10-SQRT((1-AY455)*($AN$10-$AL$10)*($AN$10-$AM$10))),$AM$10)</f>
        <v>0.826587453152777</v>
      </c>
      <c r="AQ455" s="0" t="n">
        <f aca="false">IFERROR(IF(AZ455&lt;($AM$11-$AL$11)/($AN$11-$AL$11),$AL$11+SQRT(AZ455*($AN$11-$AL$11)*($AM$11-$AL$11)),$AN$11-SQRT((1-AZ455)*($AN$11-$AL$11)*($AN$11-$AM$11))),$AM$11)</f>
        <v>0.414702746115822</v>
      </c>
      <c r="AR455" s="0" t="n">
        <f aca="false">SUMPRODUCT((B24:B31&lt;=$B$6)*(C24:C31*AM455+D24:D31*AO455*$B$8*AQ455)/(1+AL455/100)^B24:B31)+C32*AM455*AP455/(1+AL455/100)^$B$6</f>
        <v>12866721.8676123</v>
      </c>
      <c r="AS455" s="0" t="n">
        <f aca="false">SUMPRODUCT((K24:K26&lt;=$B$6)*(L24:L26*AN455+M24:M26*AO455*$B$8*AQ455)/(1+AL455/100)^K24:K26)+L27*AN455*AP455/(1+AL455/100)^$B$6</f>
        <v>13623087.5756003</v>
      </c>
      <c r="AT455" s="0" t="n">
        <f aca="false">AS455-AR455</f>
        <v>756365.70798794</v>
      </c>
      <c r="AU455" s="0" t="n">
        <f aca="true">RAND()</f>
        <v>0.335686357717178</v>
      </c>
      <c r="AV455" s="0" t="n">
        <f aca="true">RAND()</f>
        <v>0.252083898813921</v>
      </c>
      <c r="AW455" s="0" t="n">
        <f aca="true">RAND()</f>
        <v>0.166249051486287</v>
      </c>
      <c r="AX455" s="0" t="n">
        <f aca="true">RAND()</f>
        <v>0.527746081554788</v>
      </c>
      <c r="AY455" s="0" t="n">
        <f aca="true">RAND()</f>
        <v>0.42663745822727</v>
      </c>
      <c r="AZ455" s="0" t="n">
        <f aca="true">RAND()</f>
        <v>0.0537008978224931</v>
      </c>
    </row>
    <row r="456" customFormat="false" ht="15" hidden="false" customHeight="false" outlineLevel="0" collapsed="false">
      <c r="AK456" s="0" t="n">
        <v>443</v>
      </c>
      <c r="AL456" s="0" t="n">
        <f aca="false">IFERROR(IF(AU456&lt;($AM$6-$AL$6)/($AN$6-$AL$6),$AL$6+SQRT(AU456*($AN$6-$AL$6)*($AM$6-$AL$6)),$AN$6-SQRT((1-AU456)*($AN$6-$AL$6)*($AN$6-$AM$6))),$AM$6)</f>
        <v>3.5487645610932</v>
      </c>
      <c r="AM456" s="0" t="n">
        <f aca="false">IFERROR(IF(AV456&lt;($AM$7-$AL$7)/($AN$7-$AL$7),$AL$7+SQRT(AV456*($AN$7-$AL$7)*($AM$7-$AL$7)),$AN$7-SQRT((1-AV456)*($AN$7-$AL$7)*($AN$7-$AM$7))),$AM$7)</f>
        <v>1.13343271923166</v>
      </c>
      <c r="AN456" s="0" t="n">
        <f aca="false">IFERROR(IF(AW456&lt;($AM$8-$AL$8)/($AN$8-$AL$8),$AL$8+SQRT(AW456*($AN$8-$AL$8)*($AM$8-$AL$8)),$AN$8-SQRT((1-AW456)*($AN$8-$AL$8)*($AN$8-$AM$8))),$AM$8)</f>
        <v>0.909701607131154</v>
      </c>
      <c r="AO456" s="0" t="n">
        <f aca="false">IFERROR(IF(AX456&lt;($AM$9-$AL$9)/($AN$9-$AL$9),$AL$9+SQRT(AX456*($AN$9-$AL$9)*($AM$9-$AL$9)),$AN$9-SQRT((1-AX456)*($AN$9-$AL$9)*($AN$9-$AM$9))),$AM$9)</f>
        <v>0.930459039222512</v>
      </c>
      <c r="AP456" s="0" t="n">
        <f aca="false">IFERROR(IF(AY456&lt;($AM$10-$AL$10)/($AN$10-$AL$10),$AL$10+SQRT(AY456*($AN$10-$AL$10)*($AM$10-$AL$10)),$AN$10-SQRT((1-AY456)*($AN$10-$AL$10)*($AN$10-$AM$10))),$AM$10)</f>
        <v>0.797136434877168</v>
      </c>
      <c r="AQ456" s="0" t="n">
        <f aca="false">IFERROR(IF(AZ456&lt;($AM$11-$AL$11)/($AN$11-$AL$11),$AL$11+SQRT(AZ456*($AN$11-$AL$11)*($AM$11-$AL$11)),$AN$11-SQRT((1-AZ456)*($AN$11-$AL$11)*($AN$11-$AM$11))),$AM$11)</f>
        <v>0.858832645369186</v>
      </c>
      <c r="AR456" s="0" t="n">
        <f aca="false">SUMPRODUCT((B24:B31&lt;=$B$6)*(C24:C31*AM456+D24:D31*AO456*$B$8*AQ456)/(1+AL456/100)^B24:B31)+C32*AM456*AP456/(1+AL456/100)^$B$6</f>
        <v>15242275.8151592</v>
      </c>
      <c r="AS456" s="0" t="n">
        <f aca="false">SUMPRODUCT((K24:K26&lt;=$B$6)*(L24:L26*AN456+M24:M26*AO456*$B$8*AQ456)/(1+AL456/100)^K24:K26)+L27*AN456*AP456/(1+AL456/100)^$B$6</f>
        <v>13531296.3026568</v>
      </c>
      <c r="AT456" s="0" t="n">
        <f aca="false">AS456-AR456</f>
        <v>-1710979.51250236</v>
      </c>
      <c r="AU456" s="0" t="n">
        <f aca="true">RAND()</f>
        <v>0.40444869726169</v>
      </c>
      <c r="AV456" s="0" t="n">
        <f aca="true">RAND()</f>
        <v>0.879218391593564</v>
      </c>
      <c r="AW456" s="0" t="n">
        <f aca="true">RAND()</f>
        <v>0.133716028968424</v>
      </c>
      <c r="AX456" s="0" t="n">
        <f aca="true">RAND()</f>
        <v>0.24705997926449</v>
      </c>
      <c r="AY456" s="0" t="n">
        <f aca="true">RAND()</f>
        <v>0.353160243726054</v>
      </c>
      <c r="AZ456" s="0" t="n">
        <f aca="true">RAND()</f>
        <v>0.9186603183124</v>
      </c>
    </row>
    <row r="457" customFormat="false" ht="15" hidden="false" customHeight="false" outlineLevel="0" collapsed="false">
      <c r="AK457" s="0" t="n">
        <v>444</v>
      </c>
      <c r="AL457" s="0" t="n">
        <f aca="false">IFERROR(IF(AU457&lt;($AM$6-$AL$6)/($AN$6-$AL$6),$AL$6+SQRT(AU457*($AN$6-$AL$6)*($AM$6-$AL$6)),$AN$6-SQRT((1-AU457)*($AN$6-$AL$6)*($AN$6-$AM$6))),$AM$6)</f>
        <v>3.74922762802338</v>
      </c>
      <c r="AM457" s="0" t="n">
        <f aca="false">IFERROR(IF(AV457&lt;($AM$7-$AL$7)/($AN$7-$AL$7),$AL$7+SQRT(AV457*($AN$7-$AL$7)*($AM$7-$AL$7)),$AN$7-SQRT((1-AV457)*($AN$7-$AL$7)*($AN$7-$AM$7))),$AM$7)</f>
        <v>1.00994802274433</v>
      </c>
      <c r="AN457" s="0" t="n">
        <f aca="false">IFERROR(IF(AW457&lt;($AM$8-$AL$8)/($AN$8-$AL$8),$AL$8+SQRT(AW457*($AN$8-$AL$8)*($AM$8-$AL$8)),$AN$8-SQRT((1-AW457)*($AN$8-$AL$8)*($AN$8-$AM$8))),$AM$8)</f>
        <v>1.02670703175904</v>
      </c>
      <c r="AO457" s="0" t="n">
        <f aca="false">IFERROR(IF(AX457&lt;($AM$9-$AL$9)/($AN$9-$AL$9),$AL$9+SQRT(AX457*($AN$9-$AL$9)*($AM$9-$AL$9)),$AN$9-SQRT((1-AX457)*($AN$9-$AL$9)*($AN$9-$AM$9))),$AM$9)</f>
        <v>1.00910630954766</v>
      </c>
      <c r="AP457" s="0" t="n">
        <f aca="false">IFERROR(IF(AY457&lt;($AM$10-$AL$10)/($AN$10-$AL$10),$AL$10+SQRT(AY457*($AN$10-$AL$10)*($AM$10-$AL$10)),$AN$10-SQRT((1-AY457)*($AN$10-$AL$10)*($AN$10-$AM$10))),$AM$10)</f>
        <v>0.788088830128796</v>
      </c>
      <c r="AQ457" s="0" t="n">
        <f aca="false">IFERROR(IF(AZ457&lt;($AM$11-$AL$11)/($AN$11-$AL$11),$AL$11+SQRT(AZ457*($AN$11-$AL$11)*($AM$11-$AL$11)),$AN$11-SQRT((1-AZ457)*($AN$11-$AL$11)*($AN$11-$AM$11))),$AM$11)</f>
        <v>0.765250757460555</v>
      </c>
      <c r="AR457" s="0" t="n">
        <f aca="false">SUMPRODUCT((B24:B31&lt;=$B$6)*(C24:C31*AM457+D24:D31*AO457*$B$8*AQ457)/(1+AL457/100)^B24:B31)+C32*AM457*AP457/(1+AL457/100)^$B$6</f>
        <v>13462955.6581721</v>
      </c>
      <c r="AS457" s="0" t="n">
        <f aca="false">SUMPRODUCT((K24:K26&lt;=$B$6)*(L24:L26*AN457+M24:M26*AO457*$B$8*AQ457)/(1+AL457/100)^K24:K26)+L27*AN457*AP457/(1+AL457/100)^$B$6</f>
        <v>15315965.9682028</v>
      </c>
      <c r="AT457" s="0" t="n">
        <f aca="false">AS457-AR457</f>
        <v>1853010.31003073</v>
      </c>
      <c r="AU457" s="0" t="n">
        <f aca="true">RAND()</f>
        <v>0.471623949279674</v>
      </c>
      <c r="AV457" s="0" t="n">
        <f aca="true">RAND()</f>
        <v>0.487778206361269</v>
      </c>
      <c r="AW457" s="0" t="n">
        <f aca="true">RAND()</f>
        <v>0.556802225192352</v>
      </c>
      <c r="AX457" s="0" t="n">
        <f aca="true">RAND()</f>
        <v>0.345419796147825</v>
      </c>
      <c r="AY457" s="0" t="n">
        <f aca="true">RAND()</f>
        <v>0.331980696179914</v>
      </c>
      <c r="AZ457" s="0" t="n">
        <f aca="true">RAND()</f>
        <v>0.775072625008802</v>
      </c>
    </row>
    <row r="458" customFormat="false" ht="15" hidden="false" customHeight="false" outlineLevel="0" collapsed="false">
      <c r="AK458" s="0" t="n">
        <v>445</v>
      </c>
      <c r="AL458" s="0" t="n">
        <f aca="false">IFERROR(IF(AU458&lt;($AM$6-$AL$6)/($AN$6-$AL$6),$AL$6+SQRT(AU458*($AN$6-$AL$6)*($AM$6-$AL$6)),$AN$6-SQRT((1-AU458)*($AN$6-$AL$6)*($AN$6-$AM$6))),$AM$6)</f>
        <v>3.14696515641996</v>
      </c>
      <c r="AM458" s="0" t="n">
        <f aca="false">IFERROR(IF(AV458&lt;($AM$7-$AL$7)/($AN$7-$AL$7),$AL$7+SQRT(AV458*($AN$7-$AL$7)*($AM$7-$AL$7)),$AN$7-SQRT((1-AV458)*($AN$7-$AL$7)*($AN$7-$AM$7))),$AM$7)</f>
        <v>1.04819300992625</v>
      </c>
      <c r="AN458" s="0" t="n">
        <f aca="false">IFERROR(IF(AW458&lt;($AM$8-$AL$8)/($AN$8-$AL$8),$AL$8+SQRT(AW458*($AN$8-$AL$8)*($AM$8-$AL$8)),$AN$8-SQRT((1-AW458)*($AN$8-$AL$8)*($AN$8-$AM$8))),$AM$8)</f>
        <v>0.886173744010477</v>
      </c>
      <c r="AO458" s="0" t="n">
        <f aca="false">IFERROR(IF(AX458&lt;($AM$9-$AL$9)/($AN$9-$AL$9),$AL$9+SQRT(AX458*($AN$9-$AL$9)*($AM$9-$AL$9)),$AN$9-SQRT((1-AX458)*($AN$9-$AL$9)*($AN$9-$AM$9))),$AM$9)</f>
        <v>0.678406933017593</v>
      </c>
      <c r="AP458" s="0" t="n">
        <f aca="false">IFERROR(IF(AY458&lt;($AM$10-$AL$10)/($AN$10-$AL$10),$AL$10+SQRT(AY458*($AN$10-$AL$10)*($AM$10-$AL$10)),$AN$10-SQRT((1-AY458)*($AN$10-$AL$10)*($AN$10-$AM$10))),$AM$10)</f>
        <v>0.719947279845105</v>
      </c>
      <c r="AQ458" s="0" t="n">
        <f aca="false">IFERROR(IF(AZ458&lt;($AM$11-$AL$11)/($AN$11-$AL$11),$AL$11+SQRT(AZ458*($AN$11-$AL$11)*($AM$11-$AL$11)),$AN$11-SQRT((1-AZ458)*($AN$11-$AL$11)*($AN$11-$AM$11))),$AM$11)</f>
        <v>0.583651576727239</v>
      </c>
      <c r="AR458" s="0" t="n">
        <f aca="false">SUMPRODUCT((B24:B31&lt;=$B$6)*(C24:C31*AM458+D24:D31*AO458*$B$8*AQ458)/(1+AL458/100)^B24:B31)+C32*AM458*AP458/(1+AL458/100)^$B$6</f>
        <v>14329210.0853686</v>
      </c>
      <c r="AS458" s="0" t="n">
        <f aca="false">SUMPRODUCT((K24:K26&lt;=$B$6)*(L24:L26*AN458+M24:M26*AO458*$B$8*AQ458)/(1+AL458/100)^K24:K26)+L27*AN458*AP458/(1+AL458/100)^$B$6</f>
        <v>13185191.7727792</v>
      </c>
      <c r="AT458" s="0" t="n">
        <f aca="false">AS458-AR458</f>
        <v>-1144018.31258942</v>
      </c>
      <c r="AU458" s="0" t="n">
        <f aca="true">RAND()</f>
        <v>0.257706124707908</v>
      </c>
      <c r="AV458" s="0" t="n">
        <f aca="true">RAND()</f>
        <v>0.637990566732219</v>
      </c>
      <c r="AW458" s="0" t="n">
        <f aca="true">RAND()</f>
        <v>0.0825101572975922</v>
      </c>
      <c r="AX458" s="0" t="n">
        <f aca="true">RAND()</f>
        <v>0.0424387116649917</v>
      </c>
      <c r="AY458" s="0" t="n">
        <f aca="true">RAND()</f>
        <v>0.193507223645043</v>
      </c>
      <c r="AZ458" s="0" t="n">
        <f aca="true">RAND()</f>
        <v>0.328400885632037</v>
      </c>
    </row>
    <row r="459" customFormat="false" ht="15" hidden="false" customHeight="false" outlineLevel="0" collapsed="false">
      <c r="AK459" s="0" t="n">
        <v>446</v>
      </c>
      <c r="AL459" s="0" t="n">
        <f aca="false">IFERROR(IF(AU459&lt;($AM$6-$AL$6)/($AN$6-$AL$6),$AL$6+SQRT(AU459*($AN$6-$AL$6)*($AM$6-$AL$6)),$AN$6-SQRT((1-AU459)*($AN$6-$AL$6)*($AN$6-$AM$6))),$AM$6)</f>
        <v>3.40974244306361</v>
      </c>
      <c r="AM459" s="0" t="n">
        <f aca="false">IFERROR(IF(AV459&lt;($AM$7-$AL$7)/($AN$7-$AL$7),$AL$7+SQRT(AV459*($AN$7-$AL$7)*($AM$7-$AL$7)),$AN$7-SQRT((1-AV459)*($AN$7-$AL$7)*($AN$7-$AM$7))),$AM$7)</f>
        <v>1.02822479193854</v>
      </c>
      <c r="AN459" s="0" t="n">
        <f aca="false">IFERROR(IF(AW459&lt;($AM$8-$AL$8)/($AN$8-$AL$8),$AL$8+SQRT(AW459*($AN$8-$AL$8)*($AM$8-$AL$8)),$AN$8-SQRT((1-AW459)*($AN$8-$AL$8)*($AN$8-$AM$8))),$AM$8)</f>
        <v>1.00015753781891</v>
      </c>
      <c r="AO459" s="0" t="n">
        <f aca="false">IFERROR(IF(AX459&lt;($AM$9-$AL$9)/($AN$9-$AL$9),$AL$9+SQRT(AX459*($AN$9-$AL$9)*($AM$9-$AL$9)),$AN$9-SQRT((1-AX459)*($AN$9-$AL$9)*($AN$9-$AM$9))),$AM$9)</f>
        <v>1.26043990363584</v>
      </c>
      <c r="AP459" s="0" t="n">
        <f aca="false">IFERROR(IF(AY459&lt;($AM$10-$AL$10)/($AN$10-$AL$10),$AL$10+SQRT(AY459*($AN$10-$AL$10)*($AM$10-$AL$10)),$AN$10-SQRT((1-AY459)*($AN$10-$AL$10)*($AN$10-$AM$10))),$AM$10)</f>
        <v>0.946549865863515</v>
      </c>
      <c r="AQ459" s="0" t="n">
        <f aca="false">IFERROR(IF(AZ459&lt;($AM$11-$AL$11)/($AN$11-$AL$11),$AL$11+SQRT(AZ459*($AN$11-$AL$11)*($AM$11-$AL$11)),$AN$11-SQRT((1-AZ459)*($AN$11-$AL$11)*($AN$11-$AM$11))),$AM$11)</f>
        <v>0.638944288879427</v>
      </c>
      <c r="AR459" s="0" t="n">
        <f aca="false">SUMPRODUCT((B24:B31&lt;=$B$6)*(C24:C31*AM459+D24:D31*AO459*$B$8*AQ459)/(1+AL459/100)^B24:B31)+C32*AM459*AP459/(1+AL459/100)^$B$6</f>
        <v>13915196.943223</v>
      </c>
      <c r="AS459" s="0" t="n">
        <f aca="false">SUMPRODUCT((K24:K26&lt;=$B$6)*(L24:L26*AN459+M24:M26*AO459*$B$8*AQ459)/(1+AL459/100)^K24:K26)+L27*AN459*AP459/(1+AL459/100)^$B$6</f>
        <v>14632983.3474588</v>
      </c>
      <c r="AT459" s="0" t="n">
        <f aca="false">AS459-AR459</f>
        <v>717786.404235737</v>
      </c>
      <c r="AU459" s="0" t="n">
        <f aca="true">RAND()</f>
        <v>0.355502533743059</v>
      </c>
      <c r="AV459" s="0" t="n">
        <f aca="true">RAND()</f>
        <v>0.562806729682635</v>
      </c>
      <c r="AW459" s="0" t="n">
        <f aca="true">RAND()</f>
        <v>0.445144391922565</v>
      </c>
      <c r="AX459" s="0" t="n">
        <f aca="true">RAND()</f>
        <v>0.635367242577226</v>
      </c>
      <c r="AY459" s="0" t="n">
        <f aca="true">RAND()</f>
        <v>0.797627130810891</v>
      </c>
      <c r="AZ459" s="0" t="n">
        <f aca="true">RAND()</f>
        <v>0.468911146791756</v>
      </c>
    </row>
    <row r="460" customFormat="false" ht="15" hidden="false" customHeight="false" outlineLevel="0" collapsed="false">
      <c r="AK460" s="0" t="n">
        <v>447</v>
      </c>
      <c r="AL460" s="0" t="n">
        <f aca="false">IFERROR(IF(AU460&lt;($AM$6-$AL$6)/($AN$6-$AL$6),$AL$6+SQRT(AU460*($AN$6-$AL$6)*($AM$6-$AL$6)),$AN$6-SQRT((1-AU460)*($AN$6-$AL$6)*($AN$6-$AM$6))),$AM$6)</f>
        <v>4.17940010975427</v>
      </c>
      <c r="AM460" s="0" t="n">
        <f aca="false">IFERROR(IF(AV460&lt;($AM$7-$AL$7)/($AN$7-$AL$7),$AL$7+SQRT(AV460*($AN$7-$AL$7)*($AM$7-$AL$7)),$AN$7-SQRT((1-AV460)*($AN$7-$AL$7)*($AN$7-$AM$7))),$AM$7)</f>
        <v>1.03243845764479</v>
      </c>
      <c r="AN460" s="0" t="n">
        <f aca="false">IFERROR(IF(AW460&lt;($AM$8-$AL$8)/($AN$8-$AL$8),$AL$8+SQRT(AW460*($AN$8-$AL$8)*($AM$8-$AL$8)),$AN$8-SQRT((1-AW460)*($AN$8-$AL$8)*($AN$8-$AM$8))),$AM$8)</f>
        <v>0.979421603415174</v>
      </c>
      <c r="AO460" s="0" t="n">
        <f aca="false">IFERROR(IF(AX460&lt;($AM$9-$AL$9)/($AN$9-$AL$9),$AL$9+SQRT(AX460*($AN$9-$AL$9)*($AM$9-$AL$9)),$AN$9-SQRT((1-AX460)*($AN$9-$AL$9)*($AN$9-$AM$9))),$AM$9)</f>
        <v>1.16174938609439</v>
      </c>
      <c r="AP460" s="0" t="n">
        <f aca="false">IFERROR(IF(AY460&lt;($AM$10-$AL$10)/($AN$10-$AL$10),$AL$10+SQRT(AY460*($AN$10-$AL$10)*($AM$10-$AL$10)),$AN$10-SQRT((1-AY460)*($AN$10-$AL$10)*($AN$10-$AM$10))),$AM$10)</f>
        <v>0.680102100230955</v>
      </c>
      <c r="AQ460" s="0" t="n">
        <f aca="false">IFERROR(IF(AZ460&lt;($AM$11-$AL$11)/($AN$11-$AL$11),$AL$11+SQRT(AZ460*($AN$11-$AL$11)*($AM$11-$AL$11)),$AN$11-SQRT((1-AZ460)*($AN$11-$AL$11)*($AN$11-$AM$11))),$AM$11)</f>
        <v>0.80053161086785</v>
      </c>
      <c r="AR460" s="0" t="n">
        <f aca="false">SUMPRODUCT((B24:B31&lt;=$B$6)*(C24:C31*AM460+D24:D31*AO460*$B$8*AQ460)/(1+AL460/100)^B24:B31)+C32*AM460*AP460/(1+AL460/100)^$B$6</f>
        <v>13528522.4765179</v>
      </c>
      <c r="AS460" s="0" t="n">
        <f aca="false">SUMPRODUCT((K24:K26&lt;=$B$6)*(L24:L26*AN460+M24:M26*AO460*$B$8*AQ460)/(1+AL460/100)^K24:K26)+L27*AN460*AP460/(1+AL460/100)^$B$6</f>
        <v>14812368.942902</v>
      </c>
      <c r="AT460" s="0" t="n">
        <f aca="false">AS460-AR460</f>
        <v>1283846.46638408</v>
      </c>
      <c r="AU460" s="0" t="n">
        <f aca="true">RAND()</f>
        <v>0.602210812957289</v>
      </c>
      <c r="AV460" s="0" t="n">
        <f aca="true">RAND()</f>
        <v>0.579262002560192</v>
      </c>
      <c r="AW460" s="0" t="n">
        <f aca="true">RAND()</f>
        <v>0.357690130800799</v>
      </c>
      <c r="AX460" s="0" t="n">
        <f aca="true">RAND()</f>
        <v>0.531557272191243</v>
      </c>
      <c r="AY460" s="0" t="n">
        <f aca="true">RAND()</f>
        <v>0.129747066030403</v>
      </c>
      <c r="AZ460" s="0" t="n">
        <f aca="true">RAND()</f>
        <v>0.837601476477653</v>
      </c>
    </row>
    <row r="461" customFormat="false" ht="15" hidden="false" customHeight="false" outlineLevel="0" collapsed="false">
      <c r="AK461" s="0" t="n">
        <v>448</v>
      </c>
      <c r="AL461" s="0" t="n">
        <f aca="false">IFERROR(IF(AU461&lt;($AM$6-$AL$6)/($AN$6-$AL$6),$AL$6+SQRT(AU461*($AN$6-$AL$6)*($AM$6-$AL$6)),$AN$6-SQRT((1-AU461)*($AN$6-$AL$6)*($AN$6-$AM$6))),$AM$6)</f>
        <v>4.4000603999643</v>
      </c>
      <c r="AM461" s="0" t="n">
        <f aca="false">IFERROR(IF(AV461&lt;($AM$7-$AL$7)/($AN$7-$AL$7),$AL$7+SQRT(AV461*($AN$7-$AL$7)*($AM$7-$AL$7)),$AN$7-SQRT((1-AV461)*($AN$7-$AL$7)*($AN$7-$AM$7))),$AM$7)</f>
        <v>1.23944659325174</v>
      </c>
      <c r="AN461" s="0" t="n">
        <f aca="false">IFERROR(IF(AW461&lt;($AM$8-$AL$8)/($AN$8-$AL$8),$AL$8+SQRT(AW461*($AN$8-$AL$8)*($AM$8-$AL$8)),$AN$8-SQRT((1-AW461)*($AN$8-$AL$8)*($AN$8-$AM$8))),$AM$8)</f>
        <v>1.02118422850233</v>
      </c>
      <c r="AO461" s="0" t="n">
        <f aca="false">IFERROR(IF(AX461&lt;($AM$9-$AL$9)/($AN$9-$AL$9),$AL$9+SQRT(AX461*($AN$9-$AL$9)*($AM$9-$AL$9)),$AN$9-SQRT((1-AX461)*($AN$9-$AL$9)*($AN$9-$AM$9))),$AM$9)</f>
        <v>1.18163883816097</v>
      </c>
      <c r="AP461" s="0" t="n">
        <f aca="false">IFERROR(IF(AY461&lt;($AM$10-$AL$10)/($AN$10-$AL$10),$AL$10+SQRT(AY461*($AN$10-$AL$10)*($AM$10-$AL$10)),$AN$10-SQRT((1-AY461)*($AN$10-$AL$10)*($AN$10-$AM$10))),$AM$10)</f>
        <v>0.975863147744981</v>
      </c>
      <c r="AQ461" s="0" t="n">
        <f aca="false">IFERROR(IF(AZ461&lt;($AM$11-$AL$11)/($AN$11-$AL$11),$AL$11+SQRT(AZ461*($AN$11-$AL$11)*($AM$11-$AL$11)),$AN$11-SQRT((1-AZ461)*($AN$11-$AL$11)*($AN$11-$AM$11))),$AM$11)</f>
        <v>0.907613569226379</v>
      </c>
      <c r="AR461" s="0" t="n">
        <f aca="false">SUMPRODUCT((B24:B31&lt;=$B$6)*(C24:C31*AM461+D24:D31*AO461*$B$8*AQ461)/(1+AL461/100)^B24:B31)+C32*AM461*AP461/(1+AL461/100)^$B$6</f>
        <v>16033278.5827084</v>
      </c>
      <c r="AS461" s="0" t="n">
        <f aca="false">SUMPRODUCT((K24:K26&lt;=$B$6)*(L24:L26*AN461+M24:M26*AO461*$B$8*AQ461)/(1+AL461/100)^K24:K26)+L27*AN461*AP461/(1+AL461/100)^$B$6</f>
        <v>15155033.9300653</v>
      </c>
      <c r="AT461" s="0" t="n">
        <f aca="false">AS461-AR461</f>
        <v>-878244.65264314</v>
      </c>
      <c r="AU461" s="0" t="n">
        <f aca="true">RAND()</f>
        <v>0.66201570380831</v>
      </c>
      <c r="AV461" s="0" t="n">
        <f aca="true">RAND()</f>
        <v>0.999010005386717</v>
      </c>
      <c r="AW461" s="0" t="n">
        <f aca="true">RAND()</f>
        <v>0.534607490790456</v>
      </c>
      <c r="AX461" s="0" t="n">
        <f aca="true">RAND()</f>
        <v>0.553523339195652</v>
      </c>
      <c r="AY461" s="0" t="n">
        <f aca="true">RAND()</f>
        <v>0.905782941527048</v>
      </c>
      <c r="AZ461" s="0" t="n">
        <f aca="true">RAND()</f>
        <v>0.965162234322085</v>
      </c>
    </row>
    <row r="462" customFormat="false" ht="15" hidden="false" customHeight="false" outlineLevel="0" collapsed="false">
      <c r="AK462" s="0" t="n">
        <v>449</v>
      </c>
      <c r="AL462" s="0" t="n">
        <f aca="false">IFERROR(IF(AU462&lt;($AM$6-$AL$6)/($AN$6-$AL$6),$AL$6+SQRT(AU462*($AN$6-$AL$6)*($AM$6-$AL$6)),$AN$6-SQRT((1-AU462)*($AN$6-$AL$6)*($AN$6-$AM$6))),$AM$6)</f>
        <v>3.1563557677664</v>
      </c>
      <c r="AM462" s="0" t="n">
        <f aca="false">IFERROR(IF(AV462&lt;($AM$7-$AL$7)/($AN$7-$AL$7),$AL$7+SQRT(AV462*($AN$7-$AL$7)*($AM$7-$AL$7)),$AN$7-SQRT((1-AV462)*($AN$7-$AL$7)*($AN$7-$AM$7))),$AM$7)</f>
        <v>0.941362897987045</v>
      </c>
      <c r="AN462" s="0" t="n">
        <f aca="false">IFERROR(IF(AW462&lt;($AM$8-$AL$8)/($AN$8-$AL$8),$AL$8+SQRT(AW462*($AN$8-$AL$8)*($AM$8-$AL$8)),$AN$8-SQRT((1-AW462)*($AN$8-$AL$8)*($AN$8-$AM$8))),$AM$8)</f>
        <v>0.980318904669269</v>
      </c>
      <c r="AO462" s="0" t="n">
        <f aca="false">IFERROR(IF(AX462&lt;($AM$9-$AL$9)/($AN$9-$AL$9),$AL$9+SQRT(AX462*($AN$9-$AL$9)*($AM$9-$AL$9)),$AN$9-SQRT((1-AX462)*($AN$9-$AL$9)*($AN$9-$AM$9))),$AM$9)</f>
        <v>1.45581432498006</v>
      </c>
      <c r="AP462" s="0" t="n">
        <f aca="false">IFERROR(IF(AY462&lt;($AM$10-$AL$10)/($AN$10-$AL$10),$AL$10+SQRT(AY462*($AN$10-$AL$10)*($AM$10-$AL$10)),$AN$10-SQRT((1-AY462)*($AN$10-$AL$10)*($AN$10-$AM$10))),$AM$10)</f>
        <v>0.77068681695562</v>
      </c>
      <c r="AQ462" s="0" t="n">
        <f aca="false">IFERROR(IF(AZ462&lt;($AM$11-$AL$11)/($AN$11-$AL$11),$AL$11+SQRT(AZ462*($AN$11-$AL$11)*($AM$11-$AL$11)),$AN$11-SQRT((1-AZ462)*($AN$11-$AL$11)*($AN$11-$AM$11))),$AM$11)</f>
        <v>0.710548398159735</v>
      </c>
      <c r="AR462" s="0" t="n">
        <f aca="false">SUMPRODUCT((B24:B31&lt;=$B$6)*(C24:C31*AM462+D24:D31*AO462*$B$8*AQ462)/(1+AL462/100)^B24:B31)+C32*AM462*AP462/(1+AL462/100)^$B$6</f>
        <v>12989177.5513482</v>
      </c>
      <c r="AS462" s="0" t="n">
        <f aca="false">SUMPRODUCT((K24:K26&lt;=$B$6)*(L24:L26*AN462+M24:M26*AO462*$B$8*AQ462)/(1+AL462/100)^K24:K26)+L27*AN462*AP462/(1+AL462/100)^$B$6</f>
        <v>14550367.6592608</v>
      </c>
      <c r="AT462" s="0" t="n">
        <f aca="false">AS462-AR462</f>
        <v>1561190.10791261</v>
      </c>
      <c r="AU462" s="0" t="n">
        <f aca="true">RAND()</f>
        <v>0.261319950800871</v>
      </c>
      <c r="AV462" s="0" t="n">
        <f aca="true">RAND()</f>
        <v>0.222038543636617</v>
      </c>
      <c r="AW462" s="0" t="n">
        <f aca="true">RAND()</f>
        <v>0.361276748679167</v>
      </c>
      <c r="AX462" s="0" t="n">
        <f aca="true">RAND()</f>
        <v>0.802574634068729</v>
      </c>
      <c r="AY462" s="0" t="n">
        <f aca="true">RAND()</f>
        <v>0.293085411494261</v>
      </c>
      <c r="AZ462" s="0" t="n">
        <f aca="true">RAND()</f>
        <v>0.658031715069815</v>
      </c>
    </row>
    <row r="463" customFormat="false" ht="15" hidden="false" customHeight="false" outlineLevel="0" collapsed="false">
      <c r="AK463" s="0" t="n">
        <v>450</v>
      </c>
      <c r="AL463" s="0" t="n">
        <f aca="false">IFERROR(IF(AU463&lt;($AM$6-$AL$6)/($AN$6-$AL$6),$AL$6+SQRT(AU463*($AN$6-$AL$6)*($AM$6-$AL$6)),$AN$6-SQRT((1-AU463)*($AN$6-$AL$6)*($AN$6-$AM$6))),$AM$6)</f>
        <v>5.06958208661489</v>
      </c>
      <c r="AM463" s="0" t="n">
        <f aca="false">IFERROR(IF(AV463&lt;($AM$7-$AL$7)/($AN$7-$AL$7),$AL$7+SQRT(AV463*($AN$7-$AL$7)*($AM$7-$AL$7)),$AN$7-SQRT((1-AV463)*($AN$7-$AL$7)*($AN$7-$AM$7))),$AM$7)</f>
        <v>1.18492632375024</v>
      </c>
      <c r="AN463" s="0" t="n">
        <f aca="false">IFERROR(IF(AW463&lt;($AM$8-$AL$8)/($AN$8-$AL$8),$AL$8+SQRT(AW463*($AN$8-$AL$8)*($AM$8-$AL$8)),$AN$8-SQRT((1-AW463)*($AN$8-$AL$8)*($AN$8-$AM$8))),$AM$8)</f>
        <v>0.952089621342343</v>
      </c>
      <c r="AO463" s="0" t="n">
        <f aca="false">IFERROR(IF(AX463&lt;($AM$9-$AL$9)/($AN$9-$AL$9),$AL$9+SQRT(AX463*($AN$9-$AL$9)*($AM$9-$AL$9)),$AN$9-SQRT((1-AX463)*($AN$9-$AL$9)*($AN$9-$AM$9))),$AM$9)</f>
        <v>0.98393004062411</v>
      </c>
      <c r="AP463" s="0" t="n">
        <f aca="false">IFERROR(IF(AY463&lt;($AM$10-$AL$10)/($AN$10-$AL$10),$AL$10+SQRT(AY463*($AN$10-$AL$10)*($AM$10-$AL$10)),$AN$10-SQRT((1-AY463)*($AN$10-$AL$10)*($AN$10-$AM$10))),$AM$10)</f>
        <v>0.85168137663852</v>
      </c>
      <c r="AQ463" s="0" t="n">
        <f aca="false">IFERROR(IF(AZ463&lt;($AM$11-$AL$11)/($AN$11-$AL$11),$AL$11+SQRT(AZ463*($AN$11-$AL$11)*($AM$11-$AL$11)),$AN$11-SQRT((1-AZ463)*($AN$11-$AL$11)*($AN$11-$AM$11))),$AM$11)</f>
        <v>0.59671002204822</v>
      </c>
      <c r="AR463" s="0" t="n">
        <f aca="false">SUMPRODUCT((B24:B31&lt;=$B$6)*(C24:C31*AM463+D24:D31*AO463*$B$8*AQ463)/(1+AL463/100)^B24:B31)+C32*AM463*AP463/(1+AL463/100)^$B$6</f>
        <v>14856876.8410261</v>
      </c>
      <c r="AS463" s="0" t="n">
        <f aca="false">SUMPRODUCT((K24:K26&lt;=$B$6)*(L24:L26*AN463+M24:M26*AO463*$B$8*AQ463)/(1+AL463/100)^K24:K26)+L27*AN463*AP463/(1+AL463/100)^$B$6</f>
        <v>14332023.3035053</v>
      </c>
      <c r="AT463" s="0" t="n">
        <f aca="false">AS463-AR463</f>
        <v>-524853.537520833</v>
      </c>
      <c r="AU463" s="0" t="n">
        <f aca="true">RAND()</f>
        <v>0.813674333984093</v>
      </c>
      <c r="AV463" s="0" t="n">
        <f aca="true">RAND()</f>
        <v>0.962359259194149</v>
      </c>
      <c r="AW463" s="0" t="n">
        <f aca="true">RAND()</f>
        <v>0.257013921333969</v>
      </c>
      <c r="AX463" s="0" t="n">
        <f aca="true">RAND()</f>
        <v>0.312251045624603</v>
      </c>
      <c r="AY463" s="0" t="n">
        <f aca="true">RAND()</f>
        <v>0.494719162697459</v>
      </c>
      <c r="AZ463" s="0" t="n">
        <f aca="true">RAND()</f>
        <v>0.359334029321859</v>
      </c>
    </row>
    <row r="464" customFormat="false" ht="15" hidden="false" customHeight="false" outlineLevel="0" collapsed="false">
      <c r="AK464" s="0" t="n">
        <v>451</v>
      </c>
      <c r="AL464" s="0" t="n">
        <f aca="false">IFERROR(IF(AU464&lt;($AM$6-$AL$6)/($AN$6-$AL$6),$AL$6+SQRT(AU464*($AN$6-$AL$6)*($AM$6-$AL$6)),$AN$6-SQRT((1-AU464)*($AN$6-$AL$6)*($AN$6-$AM$6))),$AM$6)</f>
        <v>2.73105603129856</v>
      </c>
      <c r="AM464" s="0" t="n">
        <f aca="false">IFERROR(IF(AV464&lt;($AM$7-$AL$7)/($AN$7-$AL$7),$AL$7+SQRT(AV464*($AN$7-$AL$7)*($AM$7-$AL$7)),$AN$7-SQRT((1-AV464)*($AN$7-$AL$7)*($AN$7-$AM$7))),$AM$7)</f>
        <v>1.07589260654418</v>
      </c>
      <c r="AN464" s="0" t="n">
        <f aca="false">IFERROR(IF(AW464&lt;($AM$8-$AL$8)/($AN$8-$AL$8),$AL$8+SQRT(AW464*($AN$8-$AL$8)*($AM$8-$AL$8)),$AN$8-SQRT((1-AW464)*($AN$8-$AL$8)*($AN$8-$AM$8))),$AM$8)</f>
        <v>1.19142447033151</v>
      </c>
      <c r="AO464" s="0" t="n">
        <f aca="false">IFERROR(IF(AX464&lt;($AM$9-$AL$9)/($AN$9-$AL$9),$AL$9+SQRT(AX464*($AN$9-$AL$9)*($AM$9-$AL$9)),$AN$9-SQRT((1-AX464)*($AN$9-$AL$9)*($AN$9-$AM$9))),$AM$9)</f>
        <v>0.729434758132995</v>
      </c>
      <c r="AP464" s="0" t="n">
        <f aca="false">IFERROR(IF(AY464&lt;($AM$10-$AL$10)/($AN$10-$AL$10),$AL$10+SQRT(AY464*($AN$10-$AL$10)*($AM$10-$AL$10)),$AN$10-SQRT((1-AY464)*($AN$10-$AL$10)*($AN$10-$AM$10))),$AM$10)</f>
        <v>0.941785540662132</v>
      </c>
      <c r="AQ464" s="0" t="n">
        <f aca="false">IFERROR(IF(AZ464&lt;($AM$11-$AL$11)/($AN$11-$AL$11),$AL$11+SQRT(AZ464*($AN$11-$AL$11)*($AM$11-$AL$11)),$AN$11-SQRT((1-AZ464)*($AN$11-$AL$11)*($AN$11-$AM$11))),$AM$11)</f>
        <v>0.658941245329922</v>
      </c>
      <c r="AR464" s="0" t="n">
        <f aca="false">SUMPRODUCT((B24:B31&lt;=$B$6)*(C24:C31*AM464+D24:D31*AO464*$B$8*AQ464)/(1+AL464/100)^B24:B31)+C32*AM464*AP464/(1+AL464/100)^$B$6</f>
        <v>15008093.4305833</v>
      </c>
      <c r="AS464" s="0" t="n">
        <f aca="false">SUMPRODUCT((K24:K26&lt;=$B$6)*(L24:L26*AN464+M24:M26*AO464*$B$8*AQ464)/(1+AL464/100)^K24:K26)+L27*AN464*AP464/(1+AL464/100)^$B$6</f>
        <v>17162293.36503</v>
      </c>
      <c r="AT464" s="0" t="n">
        <f aca="false">AS464-AR464</f>
        <v>2154199.93444665</v>
      </c>
      <c r="AU464" s="0" t="n">
        <f aca="true">RAND()</f>
        <v>0.106888584179601</v>
      </c>
      <c r="AV464" s="0" t="n">
        <f aca="true">RAND()</f>
        <v>0.730547693724621</v>
      </c>
      <c r="AW464" s="0" t="n">
        <f aca="true">RAND()</f>
        <v>0.969501398436049</v>
      </c>
      <c r="AX464" s="0" t="n">
        <f aca="true">RAND()</f>
        <v>0.0701870776527278</v>
      </c>
      <c r="AY464" s="0" t="n">
        <f aca="true">RAND()</f>
        <v>0.78069785575253</v>
      </c>
      <c r="AZ464" s="0" t="n">
        <f aca="true">RAND()</f>
        <v>0.525220105562838</v>
      </c>
    </row>
    <row r="465" customFormat="false" ht="15" hidden="false" customHeight="false" outlineLevel="0" collapsed="false">
      <c r="AK465" s="0" t="n">
        <v>452</v>
      </c>
      <c r="AL465" s="0" t="n">
        <f aca="false">IFERROR(IF(AU465&lt;($AM$6-$AL$6)/($AN$6-$AL$6),$AL$6+SQRT(AU465*($AN$6-$AL$6)*($AM$6-$AL$6)),$AN$6-SQRT((1-AU465)*($AN$6-$AL$6)*($AN$6-$AM$6))),$AM$6)</f>
        <v>4.42727345218149</v>
      </c>
      <c r="AM465" s="0" t="n">
        <f aca="false">IFERROR(IF(AV465&lt;($AM$7-$AL$7)/($AN$7-$AL$7),$AL$7+SQRT(AV465*($AN$7-$AL$7)*($AM$7-$AL$7)),$AN$7-SQRT((1-AV465)*($AN$7-$AL$7)*($AN$7-$AM$7))),$AM$7)</f>
        <v>1.04468357335241</v>
      </c>
      <c r="AN465" s="0" t="n">
        <f aca="false">IFERROR(IF(AW465&lt;($AM$8-$AL$8)/($AN$8-$AL$8),$AL$8+SQRT(AW465*($AN$8-$AL$8)*($AM$8-$AL$8)),$AN$8-SQRT((1-AW465)*($AN$8-$AL$8)*($AN$8-$AM$8))),$AM$8)</f>
        <v>0.959683071267266</v>
      </c>
      <c r="AO465" s="0" t="n">
        <f aca="false">IFERROR(IF(AX465&lt;($AM$9-$AL$9)/($AN$9-$AL$9),$AL$9+SQRT(AX465*($AN$9-$AL$9)*($AM$9-$AL$9)),$AN$9-SQRT((1-AX465)*($AN$9-$AL$9)*($AN$9-$AM$9))),$AM$9)</f>
        <v>1.17919418027746</v>
      </c>
      <c r="AP465" s="0" t="n">
        <f aca="false">IFERROR(IF(AY465&lt;($AM$10-$AL$10)/($AN$10-$AL$10),$AL$10+SQRT(AY465*($AN$10-$AL$10)*($AM$10-$AL$10)),$AN$10-SQRT((1-AY465)*($AN$10-$AL$10)*($AN$10-$AM$10))),$AM$10)</f>
        <v>0.847853224505483</v>
      </c>
      <c r="AQ465" s="0" t="n">
        <f aca="false">IFERROR(IF(AZ465&lt;($AM$11-$AL$11)/($AN$11-$AL$11),$AL$11+SQRT(AZ465*($AN$11-$AL$11)*($AM$11-$AL$11)),$AN$11-SQRT((1-AZ465)*($AN$11-$AL$11)*($AN$11-$AM$11))),$AM$11)</f>
        <v>0.672552795250843</v>
      </c>
      <c r="AR465" s="0" t="n">
        <f aca="false">SUMPRODUCT((B24:B31&lt;=$B$6)*(C24:C31*AM465+D24:D31*AO465*$B$8*AQ465)/(1+AL465/100)^B24:B31)+C32*AM465*AP465/(1+AL465/100)^$B$6</f>
        <v>13494584.3802185</v>
      </c>
      <c r="AS465" s="0" t="n">
        <f aca="false">SUMPRODUCT((K24:K26&lt;=$B$6)*(L24:L26*AN465+M24:M26*AO465*$B$8*AQ465)/(1+AL465/100)^K24:K26)+L27*AN465*AP465/(1+AL465/100)^$B$6</f>
        <v>14366608.1695772</v>
      </c>
      <c r="AT465" s="0" t="n">
        <f aca="false">AS465-AR465</f>
        <v>872023.78935864</v>
      </c>
      <c r="AU465" s="0" t="n">
        <f aca="true">RAND()</f>
        <v>0.669053905507493</v>
      </c>
      <c r="AV465" s="0" t="n">
        <f aca="true">RAND()</f>
        <v>0.625290355099251</v>
      </c>
      <c r="AW465" s="0" t="n">
        <f aca="true">RAND()</f>
        <v>0.283318702770519</v>
      </c>
      <c r="AX465" s="0" t="n">
        <f aca="true">RAND()</f>
        <v>0.550851870873076</v>
      </c>
      <c r="AY465" s="0" t="n">
        <f aca="true">RAND()</f>
        <v>0.484007463195448</v>
      </c>
      <c r="AZ465" s="0" t="n">
        <f aca="true">RAND()</f>
        <v>0.562360522865157</v>
      </c>
    </row>
    <row r="466" customFormat="false" ht="15" hidden="false" customHeight="false" outlineLevel="0" collapsed="false">
      <c r="AK466" s="0" t="n">
        <v>453</v>
      </c>
      <c r="AL466" s="0" t="n">
        <f aca="false">IFERROR(IF(AU466&lt;($AM$6-$AL$6)/($AN$6-$AL$6),$AL$6+SQRT(AU466*($AN$6-$AL$6)*($AM$6-$AL$6)),$AN$6-SQRT((1-AU466)*($AN$6-$AL$6)*($AN$6-$AM$6))),$AM$6)</f>
        <v>5.37679980378111</v>
      </c>
      <c r="AM466" s="0" t="n">
        <f aca="false">IFERROR(IF(AV466&lt;($AM$7-$AL$7)/($AN$7-$AL$7),$AL$7+SQRT(AV466*($AN$7-$AL$7)*($AM$7-$AL$7)),$AN$7-SQRT((1-AV466)*($AN$7-$AL$7)*($AN$7-$AM$7))),$AM$7)</f>
        <v>0.942748347155653</v>
      </c>
      <c r="AN466" s="0" t="n">
        <f aca="false">IFERROR(IF(AW466&lt;($AM$8-$AL$8)/($AN$8-$AL$8),$AL$8+SQRT(AW466*($AN$8-$AL$8)*($AM$8-$AL$8)),$AN$8-SQRT((1-AW466)*($AN$8-$AL$8)*($AN$8-$AM$8))),$AM$8)</f>
        <v>0.956622180994585</v>
      </c>
      <c r="AO466" s="0" t="n">
        <f aca="false">IFERROR(IF(AX466&lt;($AM$9-$AL$9)/($AN$9-$AL$9),$AL$9+SQRT(AX466*($AN$9-$AL$9)*($AM$9-$AL$9)),$AN$9-SQRT((1-AX466)*($AN$9-$AL$9)*($AN$9-$AM$9))),$AM$9)</f>
        <v>1.31192455727251</v>
      </c>
      <c r="AP466" s="0" t="n">
        <f aca="false">IFERROR(IF(AY466&lt;($AM$10-$AL$10)/($AN$10-$AL$10),$AL$10+SQRT(AY466*($AN$10-$AL$10)*($AM$10-$AL$10)),$AN$10-SQRT((1-AY466)*($AN$10-$AL$10)*($AN$10-$AM$10))),$AM$10)</f>
        <v>0.868766937797125</v>
      </c>
      <c r="AQ466" s="0" t="n">
        <f aca="false">IFERROR(IF(AZ466&lt;($AM$11-$AL$11)/($AN$11-$AL$11),$AL$11+SQRT(AZ466*($AN$11-$AL$11)*($AM$11-$AL$11)),$AN$11-SQRT((1-AZ466)*($AN$11-$AL$11)*($AN$11-$AM$11))),$AM$11)</f>
        <v>0.535428547990041</v>
      </c>
      <c r="AR466" s="0" t="n">
        <f aca="false">SUMPRODUCT((B24:B31&lt;=$B$6)*(C24:C31*AM466+D24:D31*AO466*$B$8*AQ466)/(1+AL466/100)^B24:B31)+C32*AM466*AP466/(1+AL466/100)^$B$6</f>
        <v>11714437.2314684</v>
      </c>
      <c r="AS466" s="0" t="n">
        <f aca="false">SUMPRODUCT((K24:K26&lt;=$B$6)*(L24:L26*AN466+M24:M26*AO466*$B$8*AQ466)/(1+AL466/100)^K24:K26)+L27*AN466*AP466/(1+AL466/100)^$B$6</f>
        <v>14429466.5120477</v>
      </c>
      <c r="AT466" s="0" t="n">
        <f aca="false">AS466-AR466</f>
        <v>2715029.28057935</v>
      </c>
      <c r="AU466" s="0" t="n">
        <f aca="true">RAND()</f>
        <v>0.868261056149748</v>
      </c>
      <c r="AV466" s="0" t="n">
        <f aca="true">RAND()</f>
        <v>0.226412117951898</v>
      </c>
      <c r="AW466" s="0" t="n">
        <f aca="true">RAND()</f>
        <v>0.272561195327784</v>
      </c>
      <c r="AX466" s="0" t="n">
        <f aca="true">RAND()</f>
        <v>0.684368123410244</v>
      </c>
      <c r="AY466" s="0" t="n">
        <f aca="true">RAND()</f>
        <v>0.543956217649075</v>
      </c>
      <c r="AZ466" s="0" t="n">
        <f aca="true">RAND()</f>
        <v>0.226231025341629</v>
      </c>
    </row>
    <row r="467" customFormat="false" ht="15" hidden="false" customHeight="false" outlineLevel="0" collapsed="false">
      <c r="AK467" s="0" t="n">
        <v>454</v>
      </c>
      <c r="AL467" s="0" t="n">
        <f aca="false">IFERROR(IF(AU467&lt;($AM$6-$AL$6)/($AN$6-$AL$6),$AL$6+SQRT(AU467*($AN$6-$AL$6)*($AM$6-$AL$6)),$AN$6-SQRT((1-AU467)*($AN$6-$AL$6)*($AN$6-$AM$6))),$AM$6)</f>
        <v>3.90442028944739</v>
      </c>
      <c r="AM467" s="0" t="n">
        <f aca="false">IFERROR(IF(AV467&lt;($AM$7-$AL$7)/($AN$7-$AL$7),$AL$7+SQRT(AV467*($AN$7-$AL$7)*($AM$7-$AL$7)),$AN$7-SQRT((1-AV467)*($AN$7-$AL$7)*($AN$7-$AM$7))),$AM$7)</f>
        <v>0.895229410470814</v>
      </c>
      <c r="AN467" s="0" t="n">
        <f aca="false">IFERROR(IF(AW467&lt;($AM$8-$AL$8)/($AN$8-$AL$8),$AL$8+SQRT(AW467*($AN$8-$AL$8)*($AM$8-$AL$8)),$AN$8-SQRT((1-AW467)*($AN$8-$AL$8)*($AN$8-$AM$8))),$AM$8)</f>
        <v>0.972518933350487</v>
      </c>
      <c r="AO467" s="0" t="n">
        <f aca="false">IFERROR(IF(AX467&lt;($AM$9-$AL$9)/($AN$9-$AL$9),$AL$9+SQRT(AX467*($AN$9-$AL$9)*($AM$9-$AL$9)),$AN$9-SQRT((1-AX467)*($AN$9-$AL$9)*($AN$9-$AM$9))),$AM$9)</f>
        <v>1.25698370393848</v>
      </c>
      <c r="AP467" s="0" t="n">
        <f aca="false">IFERROR(IF(AY467&lt;($AM$10-$AL$10)/($AN$10-$AL$10),$AL$10+SQRT(AY467*($AN$10-$AL$10)*($AM$10-$AL$10)),$AN$10-SQRT((1-AY467)*($AN$10-$AL$10)*($AN$10-$AM$10))),$AM$10)</f>
        <v>0.756212458016832</v>
      </c>
      <c r="AQ467" s="0" t="n">
        <f aca="false">IFERROR(IF(AZ467&lt;($AM$11-$AL$11)/($AN$11-$AL$11),$AL$11+SQRT(AZ467*($AN$11-$AL$11)*($AM$11-$AL$11)),$AN$11-SQRT((1-AZ467)*($AN$11-$AL$11)*($AN$11-$AM$11))),$AM$11)</f>
        <v>0.461662263878395</v>
      </c>
      <c r="AR467" s="0" t="n">
        <f aca="false">SUMPRODUCT((B24:B31&lt;=$B$6)*(C24:C31*AM467+D24:D31*AO467*$B$8*AQ467)/(1+AL467/100)^B24:B31)+C32*AM467*AP467/(1+AL467/100)^$B$6</f>
        <v>11831783.0420927</v>
      </c>
      <c r="AS467" s="0" t="n">
        <f aca="false">SUMPRODUCT((K24:K26&lt;=$B$6)*(L24:L26*AN467+M24:M26*AO467*$B$8*AQ467)/(1+AL467/100)^K24:K26)+L27*AN467*AP467/(1+AL467/100)^$B$6</f>
        <v>14564528.7528225</v>
      </c>
      <c r="AT467" s="0" t="n">
        <f aca="false">AS467-AR467</f>
        <v>2732745.71072976</v>
      </c>
      <c r="AU467" s="0" t="n">
        <f aca="true">RAND()</f>
        <v>0.52086931278075</v>
      </c>
      <c r="AV467" s="0" t="n">
        <f aca="true">RAND()</f>
        <v>0.100762673540209</v>
      </c>
      <c r="AW467" s="0" t="n">
        <f aca="true">RAND()</f>
        <v>0.330697581826555</v>
      </c>
      <c r="AX467" s="0" t="n">
        <f aca="true">RAND()</f>
        <v>0.631951189191348</v>
      </c>
      <c r="AY467" s="0" t="n">
        <f aca="true">RAND()</f>
        <v>0.262579294572107</v>
      </c>
      <c r="AZ467" s="0" t="n">
        <f aca="true">RAND()</f>
        <v>0.106672194131786</v>
      </c>
    </row>
    <row r="468" customFormat="false" ht="15" hidden="false" customHeight="false" outlineLevel="0" collapsed="false">
      <c r="AK468" s="0" t="n">
        <v>455</v>
      </c>
      <c r="AL468" s="0" t="n">
        <f aca="false">IFERROR(IF(AU468&lt;($AM$6-$AL$6)/($AN$6-$AL$6),$AL$6+SQRT(AU468*($AN$6-$AL$6)*($AM$6-$AL$6)),$AN$6-SQRT((1-AU468)*($AN$6-$AL$6)*($AN$6-$AM$6))),$AM$6)</f>
        <v>3.72981445401242</v>
      </c>
      <c r="AM468" s="0" t="n">
        <f aca="false">IFERROR(IF(AV468&lt;($AM$7-$AL$7)/($AN$7-$AL$7),$AL$7+SQRT(AV468*($AN$7-$AL$7)*($AM$7-$AL$7)),$AN$7-SQRT((1-AV468)*($AN$7-$AL$7)*($AN$7-$AM$7))),$AM$7)</f>
        <v>0.873028528517833</v>
      </c>
      <c r="AN468" s="0" t="n">
        <f aca="false">IFERROR(IF(AW468&lt;($AM$8-$AL$8)/($AN$8-$AL$8),$AL$8+SQRT(AW468*($AN$8-$AL$8)*($AM$8-$AL$8)),$AN$8-SQRT((1-AW468)*($AN$8-$AL$8)*($AN$8-$AM$8))),$AM$8)</f>
        <v>0.933358165648744</v>
      </c>
      <c r="AO468" s="0" t="n">
        <f aca="false">IFERROR(IF(AX468&lt;($AM$9-$AL$9)/($AN$9-$AL$9),$AL$9+SQRT(AX468*($AN$9-$AL$9)*($AM$9-$AL$9)),$AN$9-SQRT((1-AX468)*($AN$9-$AL$9)*($AN$9-$AM$9))),$AM$9)</f>
        <v>0.899518774804152</v>
      </c>
      <c r="AP468" s="0" t="n">
        <f aca="false">IFERROR(IF(AY468&lt;($AM$10-$AL$10)/($AN$10-$AL$10),$AL$10+SQRT(AY468*($AN$10-$AL$10)*($AM$10-$AL$10)),$AN$10-SQRT((1-AY468)*($AN$10-$AL$10)*($AN$10-$AM$10))),$AM$10)</f>
        <v>0.947731965333476</v>
      </c>
      <c r="AQ468" s="0" t="n">
        <f aca="false">IFERROR(IF(AZ468&lt;($AM$11-$AL$11)/($AN$11-$AL$11),$AL$11+SQRT(AZ468*($AN$11-$AL$11)*($AM$11-$AL$11)),$AN$11-SQRT((1-AZ468)*($AN$11-$AL$11)*($AN$11-$AM$11))),$AM$11)</f>
        <v>0.679839856240586</v>
      </c>
      <c r="AR468" s="0" t="n">
        <f aca="false">SUMPRODUCT((B24:B31&lt;=$B$6)*(C24:C31*AM468+D24:D31*AO468*$B$8*AQ468)/(1+AL468/100)^B24:B31)+C32*AM468*AP468/(1+AL468/100)^$B$6</f>
        <v>11619392.8436347</v>
      </c>
      <c r="AS468" s="0" t="n">
        <f aca="false">SUMPRODUCT((K24:K26&lt;=$B$6)*(L24:L26*AN468+M24:M26*AO468*$B$8*AQ468)/(1+AL468/100)^K24:K26)+L27*AN468*AP468/(1+AL468/100)^$B$6</f>
        <v>13723202.2432595</v>
      </c>
      <c r="AT468" s="0" t="n">
        <f aca="false">AS468-AR468</f>
        <v>2103809.39962482</v>
      </c>
      <c r="AU468" s="0" t="n">
        <f aca="true">RAND()</f>
        <v>0.465294324740695</v>
      </c>
      <c r="AV468" s="0" t="n">
        <f aca="true">RAND()</f>
        <v>0.0592573997497764</v>
      </c>
      <c r="AW468" s="0" t="n">
        <f aca="true">RAND()</f>
        <v>0.197604448279975</v>
      </c>
      <c r="AX468" s="0" t="n">
        <f aca="true">RAND()</f>
        <v>0.212820335228014</v>
      </c>
      <c r="AY468" s="0" t="n">
        <f aca="true">RAND()</f>
        <v>0.801855651125509</v>
      </c>
      <c r="AZ468" s="0" t="n">
        <f aca="true">RAND()</f>
        <v>0.581622376930412</v>
      </c>
    </row>
    <row r="469" customFormat="false" ht="15" hidden="false" customHeight="false" outlineLevel="0" collapsed="false">
      <c r="AK469" s="0" t="n">
        <v>456</v>
      </c>
      <c r="AL469" s="0" t="n">
        <f aca="false">IFERROR(IF(AU469&lt;($AM$6-$AL$6)/($AN$6-$AL$6),$AL$6+SQRT(AU469*($AN$6-$AL$6)*($AM$6-$AL$6)),$AN$6-SQRT((1-AU469)*($AN$6-$AL$6)*($AN$6-$AM$6))),$AM$6)</f>
        <v>3.72131659741619</v>
      </c>
      <c r="AM469" s="0" t="n">
        <f aca="false">IFERROR(IF(AV469&lt;($AM$7-$AL$7)/($AN$7-$AL$7),$AL$7+SQRT(AV469*($AN$7-$AL$7)*($AM$7-$AL$7)),$AN$7-SQRT((1-AV469)*($AN$7-$AL$7)*($AN$7-$AM$7))),$AM$7)</f>
        <v>0.881895895119867</v>
      </c>
      <c r="AN469" s="0" t="n">
        <f aca="false">IFERROR(IF(AW469&lt;($AM$8-$AL$8)/($AN$8-$AL$8),$AL$8+SQRT(AW469*($AN$8-$AL$8)*($AM$8-$AL$8)),$AN$8-SQRT((1-AW469)*($AN$8-$AL$8)*($AN$8-$AM$8))),$AM$8)</f>
        <v>1.08920297923695</v>
      </c>
      <c r="AO469" s="0" t="n">
        <f aca="false">IFERROR(IF(AX469&lt;($AM$9-$AL$9)/($AN$9-$AL$9),$AL$9+SQRT(AX469*($AN$9-$AL$9)*($AM$9-$AL$9)),$AN$9-SQRT((1-AX469)*($AN$9-$AL$9)*($AN$9-$AM$9))),$AM$9)</f>
        <v>1.51162817320294</v>
      </c>
      <c r="AP469" s="0" t="n">
        <f aca="false">IFERROR(IF(AY469&lt;($AM$10-$AL$10)/($AN$10-$AL$10),$AL$10+SQRT(AY469*($AN$10-$AL$10)*($AM$10-$AL$10)),$AN$10-SQRT((1-AY469)*($AN$10-$AL$10)*($AN$10-$AM$10))),$AM$10)</f>
        <v>0.977993830421272</v>
      </c>
      <c r="AQ469" s="0" t="n">
        <f aca="false">IFERROR(IF(AZ469&lt;($AM$11-$AL$11)/($AN$11-$AL$11),$AL$11+SQRT(AZ469*($AN$11-$AL$11)*($AM$11-$AL$11)),$AN$11-SQRT((1-AZ469)*($AN$11-$AL$11)*($AN$11-$AM$11))),$AM$11)</f>
        <v>0.676733402435212</v>
      </c>
      <c r="AR469" s="0" t="n">
        <f aca="false">SUMPRODUCT((B24:B31&lt;=$B$6)*(C24:C31*AM469+D24:D31*AO469*$B$8*AQ469)/(1+AL469/100)^B24:B31)+C32*AM469*AP469/(1+AL469/100)^$B$6</f>
        <v>11812332.8440933</v>
      </c>
      <c r="AS469" s="0" t="n">
        <f aca="false">SUMPRODUCT((K24:K26&lt;=$B$6)*(L24:L26*AN469+M24:M26*AO469*$B$8*AQ469)/(1+AL469/100)^K24:K26)+L27*AN469*AP469/(1+AL469/100)^$B$6</f>
        <v>15987184.7304786</v>
      </c>
      <c r="AT469" s="0" t="n">
        <f aca="false">AS469-AR469</f>
        <v>4174851.88638529</v>
      </c>
      <c r="AU469" s="0" t="n">
        <f aca="true">RAND()</f>
        <v>0.462511757281073</v>
      </c>
      <c r="AV469" s="0" t="n">
        <f aca="true">RAND()</f>
        <v>0.0745215293053811</v>
      </c>
      <c r="AW469" s="0" t="n">
        <f aca="true">RAND()</f>
        <v>0.770171716566454</v>
      </c>
      <c r="AX469" s="0" t="n">
        <f aca="true">RAND()</f>
        <v>0.840995305860603</v>
      </c>
      <c r="AY469" s="0" t="n">
        <f aca="true">RAND()</f>
        <v>0.9139124076832</v>
      </c>
      <c r="AZ469" s="0" t="n">
        <f aca="true">RAND()</f>
        <v>0.573464109791368</v>
      </c>
    </row>
    <row r="470" customFormat="false" ht="15" hidden="false" customHeight="false" outlineLevel="0" collapsed="false">
      <c r="AK470" s="0" t="n">
        <v>457</v>
      </c>
      <c r="AL470" s="0" t="n">
        <f aca="false">IFERROR(IF(AU470&lt;($AM$6-$AL$6)/($AN$6-$AL$6),$AL$6+SQRT(AU470*($AN$6-$AL$6)*($AM$6-$AL$6)),$AN$6-SQRT((1-AU470)*($AN$6-$AL$6)*($AN$6-$AM$6))),$AM$6)</f>
        <v>5.02737714768155</v>
      </c>
      <c r="AM470" s="0" t="n">
        <f aca="false">IFERROR(IF(AV470&lt;($AM$7-$AL$7)/($AN$7-$AL$7),$AL$7+SQRT(AV470*($AN$7-$AL$7)*($AM$7-$AL$7)),$AN$7-SQRT((1-AV470)*($AN$7-$AL$7)*($AN$7-$AM$7))),$AM$7)</f>
        <v>0.965965165774654</v>
      </c>
      <c r="AN470" s="0" t="n">
        <f aca="false">IFERROR(IF(AW470&lt;($AM$8-$AL$8)/($AN$8-$AL$8),$AL$8+SQRT(AW470*($AN$8-$AL$8)*($AM$8-$AL$8)),$AN$8-SQRT((1-AW470)*($AN$8-$AL$8)*($AN$8-$AM$8))),$AM$8)</f>
        <v>0.968063549932323</v>
      </c>
      <c r="AO470" s="0" t="n">
        <f aca="false">IFERROR(IF(AX470&lt;($AM$9-$AL$9)/($AN$9-$AL$9),$AL$9+SQRT(AX470*($AN$9-$AL$9)*($AM$9-$AL$9)),$AN$9-SQRT((1-AX470)*($AN$9-$AL$9)*($AN$9-$AM$9))),$AM$9)</f>
        <v>1.54363017946993</v>
      </c>
      <c r="AP470" s="0" t="n">
        <f aca="false">IFERROR(IF(AY470&lt;($AM$10-$AL$10)/($AN$10-$AL$10),$AL$10+SQRT(AY470*($AN$10-$AL$10)*($AM$10-$AL$10)),$AN$10-SQRT((1-AY470)*($AN$10-$AL$10)*($AN$10-$AM$10))),$AM$10)</f>
        <v>0.953254721270923</v>
      </c>
      <c r="AQ470" s="0" t="n">
        <f aca="false">IFERROR(IF(AZ470&lt;($AM$11-$AL$11)/($AN$11-$AL$11),$AL$11+SQRT(AZ470*($AN$11-$AL$11)*($AM$11-$AL$11)),$AN$11-SQRT((1-AZ470)*($AN$11-$AL$11)*($AN$11-$AM$11))),$AM$11)</f>
        <v>0.641215297493963</v>
      </c>
      <c r="AR470" s="0" t="n">
        <f aca="false">SUMPRODUCT((B24:B31&lt;=$B$6)*(C24:C31*AM470+D24:D31*AO470*$B$8*AQ470)/(1+AL470/100)^B24:B31)+C32*AM470*AP470/(1+AL470/100)^$B$6</f>
        <v>12200063.5698971</v>
      </c>
      <c r="AS470" s="0" t="n">
        <f aca="false">SUMPRODUCT((K24:K26&lt;=$B$6)*(L24:L26*AN470+M24:M26*AO470*$B$8*AQ470)/(1+AL470/100)^K24:K26)+L27*AN470*AP470/(1+AL470/100)^$B$6</f>
        <v>14496197.5542246</v>
      </c>
      <c r="AT470" s="0" t="n">
        <f aca="false">AS470-AR470</f>
        <v>2296133.98432753</v>
      </c>
      <c r="AU470" s="0" t="n">
        <f aca="true">RAND()</f>
        <v>0.80543795412555</v>
      </c>
      <c r="AV470" s="0" t="n">
        <f aca="true">RAND()</f>
        <v>0.306049291673426</v>
      </c>
      <c r="AW470" s="0" t="n">
        <f aca="true">RAND()</f>
        <v>0.313837297953938</v>
      </c>
      <c r="AX470" s="0" t="n">
        <f aca="true">RAND()</f>
        <v>0.861151057939565</v>
      </c>
      <c r="AY470" s="0" t="n">
        <f aca="true">RAND()</f>
        <v>0.821759369417529</v>
      </c>
      <c r="AZ470" s="0" t="n">
        <f aca="true">RAND()</f>
        <v>0.475215833648545</v>
      </c>
    </row>
    <row r="471" customFormat="false" ht="15" hidden="false" customHeight="false" outlineLevel="0" collapsed="false">
      <c r="AK471" s="0" t="n">
        <v>458</v>
      </c>
      <c r="AL471" s="0" t="n">
        <f aca="false">IFERROR(IF(AU471&lt;($AM$6-$AL$6)/($AN$6-$AL$6),$AL$6+SQRT(AU471*($AN$6-$AL$6)*($AM$6-$AL$6)),$AN$6-SQRT((1-AU471)*($AN$6-$AL$6)*($AN$6-$AM$6))),$AM$6)</f>
        <v>2.03159557335457</v>
      </c>
      <c r="AM471" s="0" t="n">
        <f aca="false">IFERROR(IF(AV471&lt;($AM$7-$AL$7)/($AN$7-$AL$7),$AL$7+SQRT(AV471*($AN$7-$AL$7)*($AM$7-$AL$7)),$AN$7-SQRT((1-AV471)*($AN$7-$AL$7)*($AN$7-$AM$7))),$AM$7)</f>
        <v>1.08235314069898</v>
      </c>
      <c r="AN471" s="0" t="n">
        <f aca="false">IFERROR(IF(AW471&lt;($AM$8-$AL$8)/($AN$8-$AL$8),$AL$8+SQRT(AW471*($AN$8-$AL$8)*($AM$8-$AL$8)),$AN$8-SQRT((1-AW471)*($AN$8-$AL$8)*($AN$8-$AM$8))),$AM$8)</f>
        <v>0.969361588523578</v>
      </c>
      <c r="AO471" s="0" t="n">
        <f aca="false">IFERROR(IF(AX471&lt;($AM$9-$AL$9)/($AN$9-$AL$9),$AL$9+SQRT(AX471*($AN$9-$AL$9)*($AM$9-$AL$9)),$AN$9-SQRT((1-AX471)*($AN$9-$AL$9)*($AN$9-$AM$9))),$AM$9)</f>
        <v>1.14779082345185</v>
      </c>
      <c r="AP471" s="0" t="n">
        <f aca="false">IFERROR(IF(AY471&lt;($AM$10-$AL$10)/($AN$10-$AL$10),$AL$10+SQRT(AY471*($AN$10-$AL$10)*($AM$10-$AL$10)),$AN$10-SQRT((1-AY471)*($AN$10-$AL$10)*($AN$10-$AM$10))),$AM$10)</f>
        <v>0.738108008897067</v>
      </c>
      <c r="AQ471" s="0" t="n">
        <f aca="false">IFERROR(IF(AZ471&lt;($AM$11-$AL$11)/($AN$11-$AL$11),$AL$11+SQRT(AZ471*($AN$11-$AL$11)*($AM$11-$AL$11)),$AN$11-SQRT((1-AZ471)*($AN$11-$AL$11)*($AN$11-$AM$11))),$AM$11)</f>
        <v>0.6944247423587</v>
      </c>
      <c r="AR471" s="0" t="n">
        <f aca="false">SUMPRODUCT((B24:B31&lt;=$B$6)*(C24:C31*AM471+D24:D31*AO471*$B$8*AQ471)/(1+AL471/100)^B24:B31)+C32*AM471*AP471/(1+AL471/100)^$B$6</f>
        <v>15830945.8419136</v>
      </c>
      <c r="AS471" s="0" t="n">
        <f aca="false">SUMPRODUCT((K24:K26&lt;=$B$6)*(L24:L26*AN471+M24:M26*AO471*$B$8*AQ471)/(1+AL471/100)^K24:K26)+L27*AN471*AP471/(1+AL471/100)^$B$6</f>
        <v>14153995.7558929</v>
      </c>
      <c r="AT471" s="0" t="n">
        <f aca="false">AS471-AR471</f>
        <v>-1676950.0860207</v>
      </c>
      <c r="AU471" s="0" t="n">
        <f aca="true">RAND()</f>
        <v>0.000199656051120846</v>
      </c>
      <c r="AV471" s="0" t="n">
        <f aca="true">RAND()</f>
        <v>0.750173605035582</v>
      </c>
      <c r="AW471" s="0" t="n">
        <f aca="true">RAND()</f>
        <v>0.318703862969218</v>
      </c>
      <c r="AX471" s="0" t="n">
        <f aca="true">RAND()</f>
        <v>0.515826346271411</v>
      </c>
      <c r="AY471" s="0" t="n">
        <f aca="true">RAND()</f>
        <v>0.226781695603702</v>
      </c>
      <c r="AZ471" s="0" t="n">
        <f aca="true">RAND()</f>
        <v>0.618872497622258</v>
      </c>
    </row>
    <row r="472" customFormat="false" ht="15" hidden="false" customHeight="false" outlineLevel="0" collapsed="false">
      <c r="AK472" s="0" t="n">
        <v>459</v>
      </c>
      <c r="AL472" s="0" t="n">
        <f aca="false">IFERROR(IF(AU472&lt;($AM$6-$AL$6)/($AN$6-$AL$6),$AL$6+SQRT(AU472*($AN$6-$AL$6)*($AM$6-$AL$6)),$AN$6-SQRT((1-AU472)*($AN$6-$AL$6)*($AN$6-$AM$6))),$AM$6)</f>
        <v>2.6784860672585</v>
      </c>
      <c r="AM472" s="0" t="n">
        <f aca="false">IFERROR(IF(AV472&lt;($AM$7-$AL$7)/($AN$7-$AL$7),$AL$7+SQRT(AV472*($AN$7-$AL$7)*($AM$7-$AL$7)),$AN$7-SQRT((1-AV472)*($AN$7-$AL$7)*($AN$7-$AM$7))),$AM$7)</f>
        <v>0.883608088456271</v>
      </c>
      <c r="AN472" s="0" t="n">
        <f aca="false">IFERROR(IF(AW472&lt;($AM$8-$AL$8)/($AN$8-$AL$8),$AL$8+SQRT(AW472*($AN$8-$AL$8)*($AM$8-$AL$8)),$AN$8-SQRT((1-AW472)*($AN$8-$AL$8)*($AN$8-$AM$8))),$AM$8)</f>
        <v>1.1804025565007</v>
      </c>
      <c r="AO472" s="0" t="n">
        <f aca="false">IFERROR(IF(AX472&lt;($AM$9-$AL$9)/($AN$9-$AL$9),$AL$9+SQRT(AX472*($AN$9-$AL$9)*($AM$9-$AL$9)),$AN$9-SQRT((1-AX472)*($AN$9-$AL$9)*($AN$9-$AM$9))),$AM$9)</f>
        <v>1.05363520777182</v>
      </c>
      <c r="AP472" s="0" t="n">
        <f aca="false">IFERROR(IF(AY472&lt;($AM$10-$AL$10)/($AN$10-$AL$10),$AL$10+SQRT(AY472*($AN$10-$AL$10)*($AM$10-$AL$10)),$AN$10-SQRT((1-AY472)*($AN$10-$AL$10)*($AN$10-$AM$10))),$AM$10)</f>
        <v>0.864055782816391</v>
      </c>
      <c r="AQ472" s="0" t="n">
        <f aca="false">IFERROR(IF(AZ472&lt;($AM$11-$AL$11)/($AN$11-$AL$11),$AL$11+SQRT(AZ472*($AN$11-$AL$11)*($AM$11-$AL$11)),$AN$11-SQRT((1-AZ472)*($AN$11-$AL$11)*($AN$11-$AM$11))),$AM$11)</f>
        <v>0.425185750968724</v>
      </c>
      <c r="AR472" s="0" t="n">
        <f aca="false">SUMPRODUCT((B24:B31&lt;=$B$6)*(C24:C31*AM472+D24:D31*AO472*$B$8*AQ472)/(1+AL472/100)^B24:B31)+C32*AM472*AP472/(1+AL472/100)^$B$6</f>
        <v>12384999.4337203</v>
      </c>
      <c r="AS472" s="0" t="n">
        <f aca="false">SUMPRODUCT((K24:K26&lt;=$B$6)*(L24:L26*AN472+M24:M26*AO472*$B$8*AQ472)/(1+AL472/100)^K24:K26)+L27*AN472*AP472/(1+AL472/100)^$B$6</f>
        <v>17140424.2379206</v>
      </c>
      <c r="AT472" s="0" t="n">
        <f aca="false">AS472-AR472</f>
        <v>4755424.80420026</v>
      </c>
      <c r="AU472" s="0" t="n">
        <f aca="true">RAND()</f>
        <v>0.09206866869278</v>
      </c>
      <c r="AV472" s="0" t="n">
        <f aca="true">RAND()</f>
        <v>0.0776701383923514</v>
      </c>
      <c r="AW472" s="0" t="n">
        <f aca="true">RAND()</f>
        <v>0.95694396318544</v>
      </c>
      <c r="AX472" s="0" t="n">
        <f aca="true">RAND()</f>
        <v>0.402929120020612</v>
      </c>
      <c r="AY472" s="0" t="n">
        <f aca="true">RAND()</f>
        <v>0.530146452008222</v>
      </c>
      <c r="AZ472" s="0" t="n">
        <f aca="true">RAND()</f>
        <v>0.0639651928391975</v>
      </c>
    </row>
    <row r="473" customFormat="false" ht="15" hidden="false" customHeight="false" outlineLevel="0" collapsed="false">
      <c r="AK473" s="0" t="n">
        <v>460</v>
      </c>
      <c r="AL473" s="0" t="n">
        <f aca="false">IFERROR(IF(AU473&lt;($AM$6-$AL$6)/($AN$6-$AL$6),$AL$6+SQRT(AU473*($AN$6-$AL$6)*($AM$6-$AL$6)),$AN$6-SQRT((1-AU473)*($AN$6-$AL$6)*($AN$6-$AM$6))),$AM$6)</f>
        <v>4.32555857896961</v>
      </c>
      <c r="AM473" s="0" t="n">
        <f aca="false">IFERROR(IF(AV473&lt;($AM$7-$AL$7)/($AN$7-$AL$7),$AL$7+SQRT(AV473*($AN$7-$AL$7)*($AM$7-$AL$7)),$AN$7-SQRT((1-AV473)*($AN$7-$AL$7)*($AN$7-$AM$7))),$AM$7)</f>
        <v>0.943966308563071</v>
      </c>
      <c r="AN473" s="0" t="n">
        <f aca="false">IFERROR(IF(AW473&lt;($AM$8-$AL$8)/($AN$8-$AL$8),$AL$8+SQRT(AW473*($AN$8-$AL$8)*($AM$8-$AL$8)),$AN$8-SQRT((1-AW473)*($AN$8-$AL$8)*($AN$8-$AM$8))),$AM$8)</f>
        <v>1.02192283844542</v>
      </c>
      <c r="AO473" s="0" t="n">
        <f aca="false">IFERROR(IF(AX473&lt;($AM$9-$AL$9)/($AN$9-$AL$9),$AL$9+SQRT(AX473*($AN$9-$AL$9)*($AM$9-$AL$9)),$AN$9-SQRT((1-AX473)*($AN$9-$AL$9)*($AN$9-$AM$9))),$AM$9)</f>
        <v>1.15740058558609</v>
      </c>
      <c r="AP473" s="0" t="n">
        <f aca="false">IFERROR(IF(AY473&lt;($AM$10-$AL$10)/($AN$10-$AL$10),$AL$10+SQRT(AY473*($AN$10-$AL$10)*($AM$10-$AL$10)),$AN$10-SQRT((1-AY473)*($AN$10-$AL$10)*($AN$10-$AM$10))),$AM$10)</f>
        <v>0.850113844874138</v>
      </c>
      <c r="AQ473" s="0" t="n">
        <f aca="false">IFERROR(IF(AZ473&lt;($AM$11-$AL$11)/($AN$11-$AL$11),$AL$11+SQRT(AZ473*($AN$11-$AL$11)*($AM$11-$AL$11)),$AN$11-SQRT((1-AZ473)*($AN$11-$AL$11)*($AN$11-$AM$11))),$AM$11)</f>
        <v>0.562792198862496</v>
      </c>
      <c r="AR473" s="0" t="n">
        <f aca="false">SUMPRODUCT((B24:B31&lt;=$B$6)*(C24:C31*AM473+D24:D31*AO473*$B$8*AQ473)/(1+AL473/100)^B24:B31)+C32*AM473*AP473/(1+AL473/100)^$B$6</f>
        <v>12236622.0470634</v>
      </c>
      <c r="AS473" s="0" t="n">
        <f aca="false">SUMPRODUCT((K24:K26&lt;=$B$6)*(L24:L26*AN473+M24:M26*AO473*$B$8*AQ473)/(1+AL473/100)^K24:K26)+L27*AN473*AP473/(1+AL473/100)^$B$6</f>
        <v>15268988.1537439</v>
      </c>
      <c r="AT473" s="0" t="n">
        <f aca="false">AS473-AR473</f>
        <v>3032366.10668057</v>
      </c>
      <c r="AU473" s="0" t="n">
        <f aca="true">RAND()</f>
        <v>0.642368154273848</v>
      </c>
      <c r="AV473" s="0" t="n">
        <f aca="true">RAND()</f>
        <v>0.230292200014191</v>
      </c>
      <c r="AW473" s="0" t="n">
        <f aca="true">RAND()</f>
        <v>0.537607185575175</v>
      </c>
      <c r="AX473" s="0" t="n">
        <f aca="true">RAND()</f>
        <v>0.526684151219562</v>
      </c>
      <c r="AY473" s="0" t="n">
        <f aca="true">RAND()</f>
        <v>0.490318817490209</v>
      </c>
      <c r="AZ473" s="0" t="n">
        <f aca="true">RAND()</f>
        <v>0.281876488910145</v>
      </c>
    </row>
    <row r="474" customFormat="false" ht="15" hidden="false" customHeight="false" outlineLevel="0" collapsed="false">
      <c r="AK474" s="0" t="n">
        <v>461</v>
      </c>
      <c r="AL474" s="0" t="n">
        <f aca="false">IFERROR(IF(AU474&lt;($AM$6-$AL$6)/($AN$6-$AL$6),$AL$6+SQRT(AU474*($AN$6-$AL$6)*($AM$6-$AL$6)),$AN$6-SQRT((1-AU474)*($AN$6-$AL$6)*($AN$6-$AM$6))),$AM$6)</f>
        <v>3.14071654424532</v>
      </c>
      <c r="AM474" s="0" t="n">
        <f aca="false">IFERROR(IF(AV474&lt;($AM$7-$AL$7)/($AN$7-$AL$7),$AL$7+SQRT(AV474*($AN$7-$AL$7)*($AM$7-$AL$7)),$AN$7-SQRT((1-AV474)*($AN$7-$AL$7)*($AN$7-$AM$7))),$AM$7)</f>
        <v>1.12062070906014</v>
      </c>
      <c r="AN474" s="0" t="n">
        <f aca="false">IFERROR(IF(AW474&lt;($AM$8-$AL$8)/($AN$8-$AL$8),$AL$8+SQRT(AW474*($AN$8-$AL$8)*($AM$8-$AL$8)),$AN$8-SQRT((1-AW474)*($AN$8-$AL$8)*($AN$8-$AM$8))),$AM$8)</f>
        <v>0.924815374244529</v>
      </c>
      <c r="AO474" s="0" t="n">
        <f aca="false">IFERROR(IF(AX474&lt;($AM$9-$AL$9)/($AN$9-$AL$9),$AL$9+SQRT(AX474*($AN$9-$AL$9)*($AM$9-$AL$9)),$AN$9-SQRT((1-AX474)*($AN$9-$AL$9)*($AN$9-$AM$9))),$AM$9)</f>
        <v>1.97342641666923</v>
      </c>
      <c r="AP474" s="0" t="n">
        <f aca="false">IFERROR(IF(AY474&lt;($AM$10-$AL$10)/($AN$10-$AL$10),$AL$10+SQRT(AY474*($AN$10-$AL$10)*($AM$10-$AL$10)),$AN$10-SQRT((1-AY474)*($AN$10-$AL$10)*($AN$10-$AM$10))),$AM$10)</f>
        <v>0.825151324779591</v>
      </c>
      <c r="AQ474" s="0" t="n">
        <f aca="false">IFERROR(IF(AZ474&lt;($AM$11-$AL$11)/($AN$11-$AL$11),$AL$11+SQRT(AZ474*($AN$11-$AL$11)*($AM$11-$AL$11)),$AN$11-SQRT((1-AZ474)*($AN$11-$AL$11)*($AN$11-$AM$11))),$AM$11)</f>
        <v>0.68342413552118</v>
      </c>
      <c r="AR474" s="0" t="n">
        <f aca="false">SUMPRODUCT((B24:B31&lt;=$B$6)*(C24:C31*AM474+D24:D31*AO474*$B$8*AQ474)/(1+AL474/100)^B24:B31)+C32*AM474*AP474/(1+AL474/100)^$B$6</f>
        <v>15488682.4274374</v>
      </c>
      <c r="AS474" s="0" t="n">
        <f aca="false">SUMPRODUCT((K24:K26&lt;=$B$6)*(L24:L26*AN474+M24:M26*AO474*$B$8*AQ474)/(1+AL474/100)^K24:K26)+L27*AN474*AP474/(1+AL474/100)^$B$6</f>
        <v>13670514.9674192</v>
      </c>
      <c r="AT474" s="0" t="n">
        <f aca="false">AS474-AR474</f>
        <v>-1818167.46001822</v>
      </c>
      <c r="AU474" s="0" t="n">
        <f aca="true">RAND()</f>
        <v>0.255296560406912</v>
      </c>
      <c r="AV474" s="0" t="n">
        <f aca="true">RAND()</f>
        <v>0.85120888067465</v>
      </c>
      <c r="AW474" s="0" t="n">
        <f aca="true">RAND()</f>
        <v>0.173098640531132</v>
      </c>
      <c r="AX474" s="0" t="n">
        <f aca="true">RAND()</f>
        <v>0.999529229779308</v>
      </c>
      <c r="AY474" s="0" t="n">
        <f aca="true">RAND()</f>
        <v>0.422893536023693</v>
      </c>
      <c r="AZ474" s="0" t="n">
        <f aca="true">RAND()</f>
        <v>0.590937640936685</v>
      </c>
    </row>
    <row r="475" customFormat="false" ht="15" hidden="false" customHeight="false" outlineLevel="0" collapsed="false">
      <c r="AK475" s="0" t="n">
        <v>462</v>
      </c>
      <c r="AL475" s="0" t="n">
        <f aca="false">IFERROR(IF(AU475&lt;($AM$6-$AL$6)/($AN$6-$AL$6),$AL$6+SQRT(AU475*($AN$6-$AL$6)*($AM$6-$AL$6)),$AN$6-SQRT((1-AU475)*($AN$6-$AL$6)*($AN$6-$AM$6))),$AM$6)</f>
        <v>2.92029877180817</v>
      </c>
      <c r="AM475" s="0" t="n">
        <f aca="false">IFERROR(IF(AV475&lt;($AM$7-$AL$7)/($AN$7-$AL$7),$AL$7+SQRT(AV475*($AN$7-$AL$7)*($AM$7-$AL$7)),$AN$7-SQRT((1-AV475)*($AN$7-$AL$7)*($AN$7-$AM$7))),$AM$7)</f>
        <v>1.01393075327767</v>
      </c>
      <c r="AN475" s="0" t="n">
        <f aca="false">IFERROR(IF(AW475&lt;($AM$8-$AL$8)/($AN$8-$AL$8),$AL$8+SQRT(AW475*($AN$8-$AL$8)*($AM$8-$AL$8)),$AN$8-SQRT((1-AW475)*($AN$8-$AL$8)*($AN$8-$AM$8))),$AM$8)</f>
        <v>1.07282555611224</v>
      </c>
      <c r="AO475" s="0" t="n">
        <f aca="false">IFERROR(IF(AX475&lt;($AM$9-$AL$9)/($AN$9-$AL$9),$AL$9+SQRT(AX475*($AN$9-$AL$9)*($AM$9-$AL$9)),$AN$9-SQRT((1-AX475)*($AN$9-$AL$9)*($AN$9-$AM$9))),$AM$9)</f>
        <v>1.49569692856897</v>
      </c>
      <c r="AP475" s="0" t="n">
        <f aca="false">IFERROR(IF(AY475&lt;($AM$10-$AL$10)/($AN$10-$AL$10),$AL$10+SQRT(AY475*($AN$10-$AL$10)*($AM$10-$AL$10)),$AN$10-SQRT((1-AY475)*($AN$10-$AL$10)*($AN$10-$AM$10))),$AM$10)</f>
        <v>0.886319103714542</v>
      </c>
      <c r="AQ475" s="0" t="n">
        <f aca="false">IFERROR(IF(AZ475&lt;($AM$11-$AL$11)/($AN$11-$AL$11),$AL$11+SQRT(AZ475*($AN$11-$AL$11)*($AM$11-$AL$11)),$AN$11-SQRT((1-AZ475)*($AN$11-$AL$11)*($AN$11-$AM$11))),$AM$11)</f>
        <v>0.496847686873854</v>
      </c>
      <c r="AR475" s="0" t="n">
        <f aca="false">SUMPRODUCT((B24:B31&lt;=$B$6)*(C24:C31*AM475+D24:D31*AO475*$B$8*AQ475)/(1+AL475/100)^B24:B31)+C32*AM475*AP475/(1+AL475/100)^$B$6</f>
        <v>14070971.0228469</v>
      </c>
      <c r="AS475" s="0" t="n">
        <f aca="false">SUMPRODUCT((K24:K26&lt;=$B$6)*(L24:L26*AN475+M24:M26*AO475*$B$8*AQ475)/(1+AL475/100)^K24:K26)+L27*AN475*AP475/(1+AL475/100)^$B$6</f>
        <v>15639082.7028775</v>
      </c>
      <c r="AT475" s="0" t="n">
        <f aca="false">AS475-AR475</f>
        <v>1568111.68003061</v>
      </c>
      <c r="AU475" s="0" t="n">
        <f aca="true">RAND()</f>
        <v>0.169389965878326</v>
      </c>
      <c r="AV475" s="0" t="n">
        <f aca="true">RAND()</f>
        <v>0.504633873350697</v>
      </c>
      <c r="AW475" s="0" t="n">
        <f aca="true">RAND()</f>
        <v>0.720970812738342</v>
      </c>
      <c r="AX475" s="0" t="n">
        <f aca="true">RAND()</f>
        <v>0.830452274763487</v>
      </c>
      <c r="AY475" s="0" t="n">
        <f aca="true">RAND()</f>
        <v>0.596969799579227</v>
      </c>
      <c r="AZ475" s="0" t="n">
        <f aca="true">RAND()</f>
        <v>0.158159231949334</v>
      </c>
    </row>
    <row r="476" customFormat="false" ht="15" hidden="false" customHeight="false" outlineLevel="0" collapsed="false">
      <c r="AK476" s="0" t="n">
        <v>463</v>
      </c>
      <c r="AL476" s="0" t="n">
        <f aca="false">IFERROR(IF(AU476&lt;($AM$6-$AL$6)/($AN$6-$AL$6),$AL$6+SQRT(AU476*($AN$6-$AL$6)*($AM$6-$AL$6)),$AN$6-SQRT((1-AU476)*($AN$6-$AL$6)*($AN$6-$AM$6))),$AM$6)</f>
        <v>5.05758430587784</v>
      </c>
      <c r="AM476" s="0" t="n">
        <f aca="false">IFERROR(IF(AV476&lt;($AM$7-$AL$7)/($AN$7-$AL$7),$AL$7+SQRT(AV476*($AN$7-$AL$7)*($AM$7-$AL$7)),$AN$7-SQRT((1-AV476)*($AN$7-$AL$7)*($AN$7-$AM$7))),$AM$7)</f>
        <v>1.11567801403506</v>
      </c>
      <c r="AN476" s="0" t="n">
        <f aca="false">IFERROR(IF(AW476&lt;($AM$8-$AL$8)/($AN$8-$AL$8),$AL$8+SQRT(AW476*($AN$8-$AL$8)*($AM$8-$AL$8)),$AN$8-SQRT((1-AW476)*($AN$8-$AL$8)*($AN$8-$AM$8))),$AM$8)</f>
        <v>0.918545579023015</v>
      </c>
      <c r="AO476" s="0" t="n">
        <f aca="false">IFERROR(IF(AX476&lt;($AM$9-$AL$9)/($AN$9-$AL$9),$AL$9+SQRT(AX476*($AN$9-$AL$9)*($AM$9-$AL$9)),$AN$9-SQRT((1-AX476)*($AN$9-$AL$9)*($AN$9-$AM$9))),$AM$9)</f>
        <v>1.37976468807928</v>
      </c>
      <c r="AP476" s="0" t="n">
        <f aca="false">IFERROR(IF(AY476&lt;($AM$10-$AL$10)/($AN$10-$AL$10),$AL$10+SQRT(AY476*($AN$10-$AL$10)*($AM$10-$AL$10)),$AN$10-SQRT((1-AY476)*($AN$10-$AL$10)*($AN$10-$AM$10))),$AM$10)</f>
        <v>0.840782614259211</v>
      </c>
      <c r="AQ476" s="0" t="n">
        <f aca="false">IFERROR(IF(AZ476&lt;($AM$11-$AL$11)/($AN$11-$AL$11),$AL$11+SQRT(AZ476*($AN$11-$AL$11)*($AM$11-$AL$11)),$AN$11-SQRT((1-AZ476)*($AN$11-$AL$11)*($AN$11-$AM$11))),$AM$11)</f>
        <v>0.694573328212712</v>
      </c>
      <c r="AR476" s="0" t="n">
        <f aca="false">SUMPRODUCT((B24:B31&lt;=$B$6)*(C24:C31*AM476+D24:D31*AO476*$B$8*AQ476)/(1+AL476/100)^B24:B31)+C32*AM476*AP476/(1+AL476/100)^$B$6</f>
        <v>14057694.673464</v>
      </c>
      <c r="AS476" s="0" t="n">
        <f aca="false">SUMPRODUCT((K24:K26&lt;=$B$6)*(L24:L26*AN476+M24:M26*AO476*$B$8*AQ476)/(1+AL476/100)^K24:K26)+L27*AN476*AP476/(1+AL476/100)^$B$6</f>
        <v>13850696.1886321</v>
      </c>
      <c r="AT476" s="0" t="n">
        <f aca="false">AS476-AR476</f>
        <v>-206998.484831994</v>
      </c>
      <c r="AU476" s="0" t="n">
        <f aca="true">RAND()</f>
        <v>0.811351063561397</v>
      </c>
      <c r="AV476" s="0" t="n">
        <f aca="true">RAND()</f>
        <v>0.839623147434965</v>
      </c>
      <c r="AW476" s="0" t="n">
        <f aca="true">RAND()</f>
        <v>0.156145047843354</v>
      </c>
      <c r="AX476" s="0" t="n">
        <f aca="true">RAND()</f>
        <v>0.743538771897738</v>
      </c>
      <c r="AY476" s="0" t="n">
        <f aca="true">RAND()</f>
        <v>0.464531160725367</v>
      </c>
      <c r="AZ476" s="0" t="n">
        <f aca="true">RAND()</f>
        <v>0.619243053718124</v>
      </c>
    </row>
    <row r="477" customFormat="false" ht="15" hidden="false" customHeight="false" outlineLevel="0" collapsed="false">
      <c r="AK477" s="0" t="n">
        <v>464</v>
      </c>
      <c r="AL477" s="0" t="n">
        <f aca="false">IFERROR(IF(AU477&lt;($AM$6-$AL$6)/($AN$6-$AL$6),$AL$6+SQRT(AU477*($AN$6-$AL$6)*($AM$6-$AL$6)),$AN$6-SQRT((1-AU477)*($AN$6-$AL$6)*($AN$6-$AM$6))),$AM$6)</f>
        <v>3.96044993147785</v>
      </c>
      <c r="AM477" s="0" t="n">
        <f aca="false">IFERROR(IF(AV477&lt;($AM$7-$AL$7)/($AN$7-$AL$7),$AL$7+SQRT(AV477*($AN$7-$AL$7)*($AM$7-$AL$7)),$AN$7-SQRT((1-AV477)*($AN$7-$AL$7)*($AN$7-$AM$7))),$AM$7)</f>
        <v>1.11244017649914</v>
      </c>
      <c r="AN477" s="0" t="n">
        <f aca="false">IFERROR(IF(AW477&lt;($AM$8-$AL$8)/($AN$8-$AL$8),$AL$8+SQRT(AW477*($AN$8-$AL$8)*($AM$8-$AL$8)),$AN$8-SQRT((1-AW477)*($AN$8-$AL$8)*($AN$8-$AM$8))),$AM$8)</f>
        <v>1.10348927087267</v>
      </c>
      <c r="AO477" s="0" t="n">
        <f aca="false">IFERROR(IF(AX477&lt;($AM$9-$AL$9)/($AN$9-$AL$9),$AL$9+SQRT(AX477*($AN$9-$AL$9)*($AM$9-$AL$9)),$AN$9-SQRT((1-AX477)*($AN$9-$AL$9)*($AN$9-$AM$9))),$AM$9)</f>
        <v>1.65907542267882</v>
      </c>
      <c r="AP477" s="0" t="n">
        <f aca="false">IFERROR(IF(AY477&lt;($AM$10-$AL$10)/($AN$10-$AL$10),$AL$10+SQRT(AY477*($AN$10-$AL$10)*($AM$10-$AL$10)),$AN$10-SQRT((1-AY477)*($AN$10-$AL$10)*($AN$10-$AM$10))),$AM$10)</f>
        <v>0.772249847359015</v>
      </c>
      <c r="AQ477" s="0" t="n">
        <f aca="false">IFERROR(IF(AZ477&lt;($AM$11-$AL$11)/($AN$11-$AL$11),$AL$11+SQRT(AZ477*($AN$11-$AL$11)*($AM$11-$AL$11)),$AN$11-SQRT((1-AZ477)*($AN$11-$AL$11)*($AN$11-$AM$11))),$AM$11)</f>
        <v>0.410102642958382</v>
      </c>
      <c r="AR477" s="0" t="n">
        <f aca="false">SUMPRODUCT((B24:B31&lt;=$B$6)*(C24:C31*AM477+D24:D31*AO477*$B$8*AQ477)/(1+AL477/100)^B24:B31)+C32*AM477*AP477/(1+AL477/100)^$B$6</f>
        <v>14654881.0991466</v>
      </c>
      <c r="AS477" s="0" t="n">
        <f aca="false">SUMPRODUCT((K24:K26&lt;=$B$6)*(L24:L26*AN477+M24:M26*AO477*$B$8*AQ477)/(1+AL477/100)^K24:K26)+L27*AN477*AP477/(1+AL477/100)^$B$6</f>
        <v>16515967.4700661</v>
      </c>
      <c r="AT477" s="0" t="n">
        <f aca="false">AS477-AR477</f>
        <v>1861086.37091954</v>
      </c>
      <c r="AU477" s="0" t="n">
        <f aca="true">RAND()</f>
        <v>0.53805676904735</v>
      </c>
      <c r="AV477" s="0" t="n">
        <f aca="true">RAND()</f>
        <v>0.831798177408102</v>
      </c>
      <c r="AW477" s="0" t="n">
        <f aca="true">RAND()</f>
        <v>0.809196500005127</v>
      </c>
      <c r="AX477" s="0" t="n">
        <f aca="true">RAND()</f>
        <v>0.922513621718916</v>
      </c>
      <c r="AY477" s="0" t="n">
        <f aca="true">RAND()</f>
        <v>0.296479917548028</v>
      </c>
      <c r="AZ477" s="0" t="n">
        <f aca="true">RAND()</f>
        <v>0.0494799672915137</v>
      </c>
    </row>
    <row r="478" customFormat="false" ht="15" hidden="false" customHeight="false" outlineLevel="0" collapsed="false">
      <c r="AK478" s="0" t="n">
        <v>465</v>
      </c>
      <c r="AL478" s="0" t="n">
        <f aca="false">IFERROR(IF(AU478&lt;($AM$6-$AL$6)/($AN$6-$AL$6),$AL$6+SQRT(AU478*($AN$6-$AL$6)*($AM$6-$AL$6)),$AN$6-SQRT((1-AU478)*($AN$6-$AL$6)*($AN$6-$AM$6))),$AM$6)</f>
        <v>2.93582874523528</v>
      </c>
      <c r="AM478" s="0" t="n">
        <f aca="false">IFERROR(IF(AV478&lt;($AM$7-$AL$7)/($AN$7-$AL$7),$AL$7+SQRT(AV478*($AN$7-$AL$7)*($AM$7-$AL$7)),$AN$7-SQRT((1-AV478)*($AN$7-$AL$7)*($AN$7-$AM$7))),$AM$7)</f>
        <v>1.00002326097286</v>
      </c>
      <c r="AN478" s="0" t="n">
        <f aca="false">IFERROR(IF(AW478&lt;($AM$8-$AL$8)/($AN$8-$AL$8),$AL$8+SQRT(AW478*($AN$8-$AL$8)*($AM$8-$AL$8)),$AN$8-SQRT((1-AW478)*($AN$8-$AL$8)*($AN$8-$AM$8))),$AM$8)</f>
        <v>0.883326949307182</v>
      </c>
      <c r="AO478" s="0" t="n">
        <f aca="false">IFERROR(IF(AX478&lt;($AM$9-$AL$9)/($AN$9-$AL$9),$AL$9+SQRT(AX478*($AN$9-$AL$9)*($AM$9-$AL$9)),$AN$9-SQRT((1-AX478)*($AN$9-$AL$9)*($AN$9-$AM$9))),$AM$9)</f>
        <v>0.820131591949812</v>
      </c>
      <c r="AP478" s="0" t="n">
        <f aca="false">IFERROR(IF(AY478&lt;($AM$10-$AL$10)/($AN$10-$AL$10),$AL$10+SQRT(AY478*($AN$10-$AL$10)*($AM$10-$AL$10)),$AN$10-SQRT((1-AY478)*($AN$10-$AL$10)*($AN$10-$AM$10))),$AM$10)</f>
        <v>0.937283537576247</v>
      </c>
      <c r="AQ478" s="0" t="n">
        <f aca="false">IFERROR(IF(AZ478&lt;($AM$11-$AL$11)/($AN$11-$AL$11),$AL$11+SQRT(AZ478*($AN$11-$AL$11)*($AM$11-$AL$11)),$AN$11-SQRT((1-AZ478)*($AN$11-$AL$11)*($AN$11-$AM$11))),$AM$11)</f>
        <v>0.908446964990349</v>
      </c>
      <c r="AR478" s="0" t="n">
        <f aca="false">SUMPRODUCT((B24:B31&lt;=$B$6)*(C24:C31*AM478+D24:D31*AO478*$B$8*AQ478)/(1+AL478/100)^B24:B31)+C32*AM478*AP478/(1+AL478/100)^$B$6</f>
        <v>13860252.7420251</v>
      </c>
      <c r="AS478" s="0" t="n">
        <f aca="false">SUMPRODUCT((K24:K26&lt;=$B$6)*(L24:L26*AN478+M24:M26*AO478*$B$8*AQ478)/(1+AL478/100)^K24:K26)+L27*AN478*AP478/(1+AL478/100)^$B$6</f>
        <v>12816652.3056181</v>
      </c>
      <c r="AT478" s="0" t="n">
        <f aca="false">AS478-AR478</f>
        <v>-1043600.43640697</v>
      </c>
      <c r="AU478" s="0" t="n">
        <f aca="true">RAND()</f>
        <v>0.175155088081727</v>
      </c>
      <c r="AV478" s="0" t="n">
        <f aca="true">RAND()</f>
        <v>0.444547821736492</v>
      </c>
      <c r="AW478" s="0" t="n">
        <f aca="true">RAND()</f>
        <v>0.0771486720093516</v>
      </c>
      <c r="AX478" s="0" t="n">
        <f aca="true">RAND()</f>
        <v>0.136645648219095</v>
      </c>
      <c r="AY478" s="0" t="n">
        <f aca="true">RAND()</f>
        <v>0.764867568940787</v>
      </c>
      <c r="AZ478" s="0" t="n">
        <f aca="true">RAND()</f>
        <v>0.965787925634782</v>
      </c>
    </row>
    <row r="479" customFormat="false" ht="15" hidden="false" customHeight="false" outlineLevel="0" collapsed="false">
      <c r="AK479" s="0" t="n">
        <v>466</v>
      </c>
      <c r="AL479" s="0" t="n">
        <f aca="false">IFERROR(IF(AU479&lt;($AM$6-$AL$6)/($AN$6-$AL$6),$AL$6+SQRT(AU479*($AN$6-$AL$6)*($AM$6-$AL$6)),$AN$6-SQRT((1-AU479)*($AN$6-$AL$6)*($AN$6-$AM$6))),$AM$6)</f>
        <v>2.82535437567394</v>
      </c>
      <c r="AM479" s="0" t="n">
        <f aca="false">IFERROR(IF(AV479&lt;($AM$7-$AL$7)/($AN$7-$AL$7),$AL$7+SQRT(AV479*($AN$7-$AL$7)*($AM$7-$AL$7)),$AN$7-SQRT((1-AV479)*($AN$7-$AL$7)*($AN$7-$AM$7))),$AM$7)</f>
        <v>1.07044213343298</v>
      </c>
      <c r="AN479" s="0" t="n">
        <f aca="false">IFERROR(IF(AW479&lt;($AM$8-$AL$8)/($AN$8-$AL$8),$AL$8+SQRT(AW479*($AN$8-$AL$8)*($AM$8-$AL$8)),$AN$8-SQRT((1-AW479)*($AN$8-$AL$8)*($AN$8-$AM$8))),$AM$8)</f>
        <v>0.970589073331564</v>
      </c>
      <c r="AO479" s="0" t="n">
        <f aca="false">IFERROR(IF(AX479&lt;($AM$9-$AL$9)/($AN$9-$AL$9),$AL$9+SQRT(AX479*($AN$9-$AL$9)*($AM$9-$AL$9)),$AN$9-SQRT((1-AX479)*($AN$9-$AL$9)*($AN$9-$AM$9))),$AM$9)</f>
        <v>1.42081701619069</v>
      </c>
      <c r="AP479" s="0" t="n">
        <f aca="false">IFERROR(IF(AY479&lt;($AM$10-$AL$10)/($AN$10-$AL$10),$AL$10+SQRT(AY479*($AN$10-$AL$10)*($AM$10-$AL$10)),$AN$10-SQRT((1-AY479)*($AN$10-$AL$10)*($AN$10-$AM$10))),$AM$10)</f>
        <v>0.845964963535769</v>
      </c>
      <c r="AQ479" s="0" t="n">
        <f aca="false">IFERROR(IF(AZ479&lt;($AM$11-$AL$11)/($AN$11-$AL$11),$AL$11+SQRT(AZ479*($AN$11-$AL$11)*($AM$11-$AL$11)),$AN$11-SQRT((1-AZ479)*($AN$11-$AL$11)*($AN$11-$AM$11))),$AM$11)</f>
        <v>0.614144262327705</v>
      </c>
      <c r="AR479" s="0" t="n">
        <f aca="false">SUMPRODUCT((B24:B31&lt;=$B$6)*(C24:C31*AM479+D24:D31*AO479*$B$8*AQ479)/(1+AL479/100)^B24:B31)+C32*AM479*AP479/(1+AL479/100)^$B$6</f>
        <v>14956846.1015198</v>
      </c>
      <c r="AS479" s="0" t="n">
        <f aca="false">SUMPRODUCT((K24:K26&lt;=$B$6)*(L24:L26*AN479+M24:M26*AO479*$B$8*AQ479)/(1+AL479/100)^K24:K26)+L27*AN479*AP479/(1+AL479/100)^$B$6</f>
        <v>14200922.7452422</v>
      </c>
      <c r="AT479" s="0" t="n">
        <f aca="false">AS479-AR479</f>
        <v>-755923.356277632</v>
      </c>
      <c r="AU479" s="0" t="n">
        <f aca="true">RAND()</f>
        <v>0.136241969088823</v>
      </c>
      <c r="AV479" s="0" t="n">
        <f aca="true">RAND()</f>
        <v>0.713413089367993</v>
      </c>
      <c r="AW479" s="0" t="n">
        <f aca="true">RAND()</f>
        <v>0.32334035489024</v>
      </c>
      <c r="AX479" s="0" t="n">
        <f aca="true">RAND()</f>
        <v>0.776364714177163</v>
      </c>
      <c r="AY479" s="0" t="n">
        <f aca="true">RAND()</f>
        <v>0.478767023977223</v>
      </c>
      <c r="AZ479" s="0" t="n">
        <f aca="true">RAND()</f>
        <v>0.402802520626197</v>
      </c>
    </row>
    <row r="480" customFormat="false" ht="15" hidden="false" customHeight="false" outlineLevel="0" collapsed="false">
      <c r="AK480" s="0" t="n">
        <v>467</v>
      </c>
      <c r="AL480" s="0" t="n">
        <f aca="false">IFERROR(IF(AU480&lt;($AM$6-$AL$6)/($AN$6-$AL$6),$AL$6+SQRT(AU480*($AN$6-$AL$6)*($AM$6-$AL$6)),$AN$6-SQRT((1-AU480)*($AN$6-$AL$6)*($AN$6-$AM$6))),$AM$6)</f>
        <v>6.16401619116782</v>
      </c>
      <c r="AM480" s="0" t="n">
        <f aca="false">IFERROR(IF(AV480&lt;($AM$7-$AL$7)/($AN$7-$AL$7),$AL$7+SQRT(AV480*($AN$7-$AL$7)*($AM$7-$AL$7)),$AN$7-SQRT((1-AV480)*($AN$7-$AL$7)*($AN$7-$AM$7))),$AM$7)</f>
        <v>0.926999066113675</v>
      </c>
      <c r="AN480" s="0" t="n">
        <f aca="false">IFERROR(IF(AW480&lt;($AM$8-$AL$8)/($AN$8-$AL$8),$AL$8+SQRT(AW480*($AN$8-$AL$8)*($AM$8-$AL$8)),$AN$8-SQRT((1-AW480)*($AN$8-$AL$8)*($AN$8-$AM$8))),$AM$8)</f>
        <v>1.05070429993821</v>
      </c>
      <c r="AO480" s="0" t="n">
        <f aca="false">IFERROR(IF(AX480&lt;($AM$9-$AL$9)/($AN$9-$AL$9),$AL$9+SQRT(AX480*($AN$9-$AL$9)*($AM$9-$AL$9)),$AN$9-SQRT((1-AX480)*($AN$9-$AL$9)*($AN$9-$AM$9))),$AM$9)</f>
        <v>0.871613159943129</v>
      </c>
      <c r="AP480" s="0" t="n">
        <f aca="false">IFERROR(IF(AY480&lt;($AM$10-$AL$10)/($AN$10-$AL$10),$AL$10+SQRT(AY480*($AN$10-$AL$10)*($AM$10-$AL$10)),$AN$10-SQRT((1-AY480)*($AN$10-$AL$10)*($AN$10-$AM$10))),$AM$10)</f>
        <v>0.862801140440796</v>
      </c>
      <c r="AQ480" s="0" t="n">
        <f aca="false">IFERROR(IF(AZ480&lt;($AM$11-$AL$11)/($AN$11-$AL$11),$AL$11+SQRT(AZ480*($AN$11-$AL$11)*($AM$11-$AL$11)),$AN$11-SQRT((1-AZ480)*($AN$11-$AL$11)*($AN$11-$AM$11))),$AM$11)</f>
        <v>0.673117296070228</v>
      </c>
      <c r="AR480" s="0" t="n">
        <f aca="false">SUMPRODUCT((B24:B31&lt;=$B$6)*(C24:C31*AM480+D24:D31*AO480*$B$8*AQ480)/(1+AL480/100)^B24:B31)+C32*AM480*AP480/(1+AL480/100)^$B$6</f>
        <v>11185258.899894</v>
      </c>
      <c r="AS480" s="0" t="n">
        <f aca="false">SUMPRODUCT((K24:K26&lt;=$B$6)*(L24:L26*AN480+M24:M26*AO480*$B$8*AQ480)/(1+AL480/100)^K24:K26)+L27*AN480*AP480/(1+AL480/100)^$B$6</f>
        <v>15938093.3642723</v>
      </c>
      <c r="AT480" s="0" t="n">
        <f aca="false">AS480-AR480</f>
        <v>4752834.46437831</v>
      </c>
      <c r="AU480" s="0" t="n">
        <f aca="true">RAND()</f>
        <v>0.965056553568522</v>
      </c>
      <c r="AV480" s="0" t="n">
        <f aca="true">RAND()</f>
        <v>0.179208475486062</v>
      </c>
      <c r="AW480" s="0" t="n">
        <f aca="true">RAND()</f>
        <v>0.646944212772265</v>
      </c>
      <c r="AX480" s="0" t="n">
        <f aca="true">RAND()</f>
        <v>0.184128454190557</v>
      </c>
      <c r="AY480" s="0" t="n">
        <f aca="true">RAND()</f>
        <v>0.526498670020569</v>
      </c>
      <c r="AZ480" s="0" t="n">
        <f aca="true">RAND()</f>
        <v>0.563868154577799</v>
      </c>
    </row>
    <row r="481" customFormat="false" ht="15" hidden="false" customHeight="false" outlineLevel="0" collapsed="false">
      <c r="AK481" s="0" t="n">
        <v>468</v>
      </c>
      <c r="AL481" s="0" t="n">
        <f aca="false">IFERROR(IF(AU481&lt;($AM$6-$AL$6)/($AN$6-$AL$6),$AL$6+SQRT(AU481*($AN$6-$AL$6)*($AM$6-$AL$6)),$AN$6-SQRT((1-AU481)*($AN$6-$AL$6)*($AN$6-$AM$6))),$AM$6)</f>
        <v>6.69559513249882</v>
      </c>
      <c r="AM481" s="0" t="n">
        <f aca="false">IFERROR(IF(AV481&lt;($AM$7-$AL$7)/($AN$7-$AL$7),$AL$7+SQRT(AV481*($AN$7-$AL$7)*($AM$7-$AL$7)),$AN$7-SQRT((1-AV481)*($AN$7-$AL$7)*($AN$7-$AM$7))),$AM$7)</f>
        <v>1.15111401656651</v>
      </c>
      <c r="AN481" s="0" t="n">
        <f aca="false">IFERROR(IF(AW481&lt;($AM$8-$AL$8)/($AN$8-$AL$8),$AL$8+SQRT(AW481*($AN$8-$AL$8)*($AM$8-$AL$8)),$AN$8-SQRT((1-AW481)*($AN$8-$AL$8)*($AN$8-$AM$8))),$AM$8)</f>
        <v>0.862960175682079</v>
      </c>
      <c r="AO481" s="0" t="n">
        <f aca="false">IFERROR(IF(AX481&lt;($AM$9-$AL$9)/($AN$9-$AL$9),$AL$9+SQRT(AX481*($AN$9-$AL$9)*($AM$9-$AL$9)),$AN$9-SQRT((1-AX481)*($AN$9-$AL$9)*($AN$9-$AM$9))),$AM$9)</f>
        <v>1.60508542058843</v>
      </c>
      <c r="AP481" s="0" t="n">
        <f aca="false">IFERROR(IF(AY481&lt;($AM$10-$AL$10)/($AN$10-$AL$10),$AL$10+SQRT(AY481*($AN$10-$AL$10)*($AM$10-$AL$10)),$AN$10-SQRT((1-AY481)*($AN$10-$AL$10)*($AN$10-$AM$10))),$AM$10)</f>
        <v>0.900009145310257</v>
      </c>
      <c r="AQ481" s="0" t="n">
        <f aca="false">IFERROR(IF(AZ481&lt;($AM$11-$AL$11)/($AN$11-$AL$11),$AL$11+SQRT(AZ481*($AN$11-$AL$11)*($AM$11-$AL$11)),$AN$11-SQRT((1-AZ481)*($AN$11-$AL$11)*($AN$11-$AM$11))),$AM$11)</f>
        <v>0.798294568763748</v>
      </c>
      <c r="AR481" s="0" t="n">
        <f aca="false">SUMPRODUCT((B24:B31&lt;=$B$6)*(C24:C31*AM481+D24:D31*AO481*$B$8*AQ481)/(1+AL481/100)^B24:B31)+C32*AM481*AP481/(1+AL481/100)^$B$6</f>
        <v>13716437.8341012</v>
      </c>
      <c r="AS481" s="0" t="n">
        <f aca="false">SUMPRODUCT((K24:K26&lt;=$B$6)*(L24:L26*AN481+M24:M26*AO481*$B$8*AQ481)/(1+AL481/100)^K24:K26)+L27*AN481*AP481/(1+AL481/100)^$B$6</f>
        <v>13136530.2309157</v>
      </c>
      <c r="AT481" s="0" t="n">
        <f aca="false">AS481-AR481</f>
        <v>-579907.603185481</v>
      </c>
      <c r="AU481" s="0" t="n">
        <f aca="true">RAND()</f>
        <v>0.995366883832079</v>
      </c>
      <c r="AV481" s="0" t="n">
        <f aca="true">RAND()</f>
        <v>0.913080553603486</v>
      </c>
      <c r="AW481" s="0" t="n">
        <f aca="true">RAND()</f>
        <v>0.0440442635768699</v>
      </c>
      <c r="AX481" s="0" t="n">
        <f aca="true">RAND()</f>
        <v>0.896028316645454</v>
      </c>
      <c r="AY481" s="0" t="n">
        <f aca="true">RAND()</f>
        <v>0.64002926532737</v>
      </c>
      <c r="AZ481" s="0" t="n">
        <f aca="true">RAND()</f>
        <v>0.833938444937949</v>
      </c>
    </row>
    <row r="482" customFormat="false" ht="15" hidden="false" customHeight="false" outlineLevel="0" collapsed="false">
      <c r="AK482" s="0" t="n">
        <v>469</v>
      </c>
      <c r="AL482" s="0" t="n">
        <f aca="false">IFERROR(IF(AU482&lt;($AM$6-$AL$6)/($AN$6-$AL$6),$AL$6+SQRT(AU482*($AN$6-$AL$6)*($AM$6-$AL$6)),$AN$6-SQRT((1-AU482)*($AN$6-$AL$6)*($AN$6-$AM$6))),$AM$6)</f>
        <v>2.43137508477845</v>
      </c>
      <c r="AM482" s="0" t="n">
        <f aca="false">IFERROR(IF(AV482&lt;($AM$7-$AL$7)/($AN$7-$AL$7),$AL$7+SQRT(AV482*($AN$7-$AL$7)*($AM$7-$AL$7)),$AN$7-SQRT((1-AV482)*($AN$7-$AL$7)*($AN$7-$AM$7))),$AM$7)</f>
        <v>1.09111027374576</v>
      </c>
      <c r="AN482" s="0" t="n">
        <f aca="false">IFERROR(IF(AW482&lt;($AM$8-$AL$8)/($AN$8-$AL$8),$AL$8+SQRT(AW482*($AN$8-$AL$8)*($AM$8-$AL$8)),$AN$8-SQRT((1-AW482)*($AN$8-$AL$8)*($AN$8-$AM$8))),$AM$8)</f>
        <v>1.00250477541035</v>
      </c>
      <c r="AO482" s="0" t="n">
        <f aca="false">IFERROR(IF(AX482&lt;($AM$9-$AL$9)/($AN$9-$AL$9),$AL$9+SQRT(AX482*($AN$9-$AL$9)*($AM$9-$AL$9)),$AN$9-SQRT((1-AX482)*($AN$9-$AL$9)*($AN$9-$AM$9))),$AM$9)</f>
        <v>0.944103963194303</v>
      </c>
      <c r="AP482" s="0" t="n">
        <f aca="false">IFERROR(IF(AY482&lt;($AM$10-$AL$10)/($AN$10-$AL$10),$AL$10+SQRT(AY482*($AN$10-$AL$10)*($AM$10-$AL$10)),$AN$10-SQRT((1-AY482)*($AN$10-$AL$10)*($AN$10-$AM$10))),$AM$10)</f>
        <v>0.694865959673858</v>
      </c>
      <c r="AQ482" s="0" t="n">
        <f aca="false">IFERROR(IF(AZ482&lt;($AM$11-$AL$11)/($AN$11-$AL$11),$AL$11+SQRT(AZ482*($AN$11-$AL$11)*($AM$11-$AL$11)),$AN$11-SQRT((1-AZ482)*($AN$11-$AL$11)*($AN$11-$AM$11))),$AM$11)</f>
        <v>0.372648953461153</v>
      </c>
      <c r="AR482" s="0" t="n">
        <f aca="false">SUMPRODUCT((B24:B31&lt;=$B$6)*(C24:C31*AM482+D24:D31*AO482*$B$8*AQ482)/(1+AL482/100)^B24:B31)+C32*AM482*AP482/(1+AL482/100)^$B$6</f>
        <v>15497420.0298084</v>
      </c>
      <c r="AS482" s="0" t="n">
        <f aca="false">SUMPRODUCT((K24:K26&lt;=$B$6)*(L24:L26*AN482+M24:M26*AO482*$B$8*AQ482)/(1+AL482/100)^K24:K26)+L27*AN482*AP482/(1+AL482/100)^$B$6</f>
        <v>14794008.5090261</v>
      </c>
      <c r="AT482" s="0" t="n">
        <f aca="false">AS482-AR482</f>
        <v>-703411.520782303</v>
      </c>
      <c r="AU482" s="0" t="n">
        <f aca="true">RAND()</f>
        <v>0.0372168927535226</v>
      </c>
      <c r="AV482" s="0" t="n">
        <f aca="true">RAND()</f>
        <v>0.775591599029813</v>
      </c>
      <c r="AW482" s="0" t="n">
        <f aca="true">RAND()</f>
        <v>0.455521011602826</v>
      </c>
      <c r="AX482" s="0" t="n">
        <f aca="true">RAND()</f>
        <v>0.262971106833183</v>
      </c>
      <c r="AY482" s="0" t="n">
        <f aca="true">RAND()</f>
        <v>0.151890968958454</v>
      </c>
      <c r="AZ482" s="0" t="n">
        <f aca="true">RAND()</f>
        <v>0.021542328322452</v>
      </c>
    </row>
    <row r="483" customFormat="false" ht="15" hidden="false" customHeight="false" outlineLevel="0" collapsed="false">
      <c r="AK483" s="0" t="n">
        <v>470</v>
      </c>
      <c r="AL483" s="0" t="n">
        <f aca="false">IFERROR(IF(AU483&lt;($AM$6-$AL$6)/($AN$6-$AL$6),$AL$6+SQRT(AU483*($AN$6-$AL$6)*($AM$6-$AL$6)),$AN$6-SQRT((1-AU483)*($AN$6-$AL$6)*($AN$6-$AM$6))),$AM$6)</f>
        <v>3.44808074131106</v>
      </c>
      <c r="AM483" s="0" t="n">
        <f aca="false">IFERROR(IF(AV483&lt;($AM$7-$AL$7)/($AN$7-$AL$7),$AL$7+SQRT(AV483*($AN$7-$AL$7)*($AM$7-$AL$7)),$AN$7-SQRT((1-AV483)*($AN$7-$AL$7)*($AN$7-$AM$7))),$AM$7)</f>
        <v>1.00330360229228</v>
      </c>
      <c r="AN483" s="0" t="n">
        <f aca="false">IFERROR(IF(AW483&lt;($AM$8-$AL$8)/($AN$8-$AL$8),$AL$8+SQRT(AW483*($AN$8-$AL$8)*($AM$8-$AL$8)),$AN$8-SQRT((1-AW483)*($AN$8-$AL$8)*($AN$8-$AM$8))),$AM$8)</f>
        <v>0.963804397478907</v>
      </c>
      <c r="AO483" s="0" t="n">
        <f aca="false">IFERROR(IF(AX483&lt;($AM$9-$AL$9)/($AN$9-$AL$9),$AL$9+SQRT(AX483*($AN$9-$AL$9)*($AM$9-$AL$9)),$AN$9-SQRT((1-AX483)*($AN$9-$AL$9)*($AN$9-$AM$9))),$AM$9)</f>
        <v>0.996876165887216</v>
      </c>
      <c r="AP483" s="0" t="n">
        <f aca="false">IFERROR(IF(AY483&lt;($AM$10-$AL$10)/($AN$10-$AL$10),$AL$10+SQRT(AY483*($AN$10-$AL$10)*($AM$10-$AL$10)),$AN$10-SQRT((1-AY483)*($AN$10-$AL$10)*($AN$10-$AM$10))),$AM$10)</f>
        <v>0.756662683782738</v>
      </c>
      <c r="AQ483" s="0" t="n">
        <f aca="false">IFERROR(IF(AZ483&lt;($AM$11-$AL$11)/($AN$11-$AL$11),$AL$11+SQRT(AZ483*($AN$11-$AL$11)*($AM$11-$AL$11)),$AN$11-SQRT((1-AZ483)*($AN$11-$AL$11)*($AN$11-$AM$11))),$AM$11)</f>
        <v>0.749961820967257</v>
      </c>
      <c r="AR483" s="0" t="n">
        <f aca="false">SUMPRODUCT((B24:B31&lt;=$B$6)*(C24:C31*AM483+D24:D31*AO483*$B$8*AQ483)/(1+AL483/100)^B24:B31)+C32*AM483*AP483/(1+AL483/100)^$B$6</f>
        <v>13573110.6252884</v>
      </c>
      <c r="AS483" s="0" t="n">
        <f aca="false">SUMPRODUCT((K24:K26&lt;=$B$6)*(L24:L26*AN483+M24:M26*AO483*$B$8*AQ483)/(1+AL483/100)^K24:K26)+L27*AN483*AP483/(1+AL483/100)^$B$6</f>
        <v>14364945.1914867</v>
      </c>
      <c r="AT483" s="0" t="n">
        <f aca="false">AS483-AR483</f>
        <v>791834.566198262</v>
      </c>
      <c r="AU483" s="0" t="n">
        <f aca="true">RAND()</f>
        <v>0.369193478987731</v>
      </c>
      <c r="AV483" s="0" t="n">
        <f aca="true">RAND()</f>
        <v>0.459030109849213</v>
      </c>
      <c r="AW483" s="0" t="n">
        <f aca="true">RAND()</f>
        <v>0.298132007038085</v>
      </c>
      <c r="AX483" s="0" t="n">
        <f aca="true">RAND()</f>
        <v>0.329181232302374</v>
      </c>
      <c r="AY483" s="0" t="n">
        <f aca="true">RAND()</f>
        <v>0.263502932986232</v>
      </c>
      <c r="AZ483" s="0" t="n">
        <f aca="true">RAND()</f>
        <v>0.744820036840775</v>
      </c>
    </row>
    <row r="484" customFormat="false" ht="15" hidden="false" customHeight="false" outlineLevel="0" collapsed="false">
      <c r="AK484" s="0" t="n">
        <v>471</v>
      </c>
      <c r="AL484" s="0" t="n">
        <f aca="false">IFERROR(IF(AU484&lt;($AM$6-$AL$6)/($AN$6-$AL$6),$AL$6+SQRT(AU484*($AN$6-$AL$6)*($AM$6-$AL$6)),$AN$6-SQRT((1-AU484)*($AN$6-$AL$6)*($AN$6-$AM$6))),$AM$6)</f>
        <v>2.67893412139158</v>
      </c>
      <c r="AM484" s="0" t="n">
        <f aca="false">IFERROR(IF(AV484&lt;($AM$7-$AL$7)/($AN$7-$AL$7),$AL$7+SQRT(AV484*($AN$7-$AL$7)*($AM$7-$AL$7)),$AN$7-SQRT((1-AV484)*($AN$7-$AL$7)*($AN$7-$AM$7))),$AM$7)</f>
        <v>0.849140523224637</v>
      </c>
      <c r="AN484" s="0" t="n">
        <f aca="false">IFERROR(IF(AW484&lt;($AM$8-$AL$8)/($AN$8-$AL$8),$AL$8+SQRT(AW484*($AN$8-$AL$8)*($AM$8-$AL$8)),$AN$8-SQRT((1-AW484)*($AN$8-$AL$8)*($AN$8-$AM$8))),$AM$8)</f>
        <v>1.21605911440961</v>
      </c>
      <c r="AO484" s="0" t="n">
        <f aca="false">IFERROR(IF(AX484&lt;($AM$9-$AL$9)/($AN$9-$AL$9),$AL$9+SQRT(AX484*($AN$9-$AL$9)*($AM$9-$AL$9)),$AN$9-SQRT((1-AX484)*($AN$9-$AL$9)*($AN$9-$AM$9))),$AM$9)</f>
        <v>0.878995479210051</v>
      </c>
      <c r="AP484" s="0" t="n">
        <f aca="false">IFERROR(IF(AY484&lt;($AM$10-$AL$10)/($AN$10-$AL$10),$AL$10+SQRT(AY484*($AN$10-$AL$10)*($AM$10-$AL$10)),$AN$10-SQRT((1-AY484)*($AN$10-$AL$10)*($AN$10-$AM$10))),$AM$10)</f>
        <v>0.912381678277896</v>
      </c>
      <c r="AQ484" s="0" t="n">
        <f aca="false">IFERROR(IF(AZ484&lt;($AM$11-$AL$11)/($AN$11-$AL$11),$AL$11+SQRT(AZ484*($AN$11-$AL$11)*($AM$11-$AL$11)),$AN$11-SQRT((1-AZ484)*($AN$11-$AL$11)*($AN$11-$AM$11))),$AM$11)</f>
        <v>0.793974189594581</v>
      </c>
      <c r="AR484" s="0" t="n">
        <f aca="false">SUMPRODUCT((B24:B31&lt;=$B$6)*(C24:C31*AM484+D24:D31*AO484*$B$8*AQ484)/(1+AL484/100)^B24:B31)+C32*AM484*AP484/(1+AL484/100)^$B$6</f>
        <v>11950798.8796578</v>
      </c>
      <c r="AS484" s="0" t="n">
        <f aca="false">SUMPRODUCT((K24:K26&lt;=$B$6)*(L24:L26*AN484+M24:M26*AO484*$B$8*AQ484)/(1+AL484/100)^K24:K26)+L27*AN484*AP484/(1+AL484/100)^$B$6</f>
        <v>17572581.4444121</v>
      </c>
      <c r="AT484" s="0" t="n">
        <f aca="false">AS484-AR484</f>
        <v>5621782.56475435</v>
      </c>
      <c r="AU484" s="0" t="n">
        <f aca="true">RAND()</f>
        <v>0.0921903082379508</v>
      </c>
      <c r="AV484" s="0" t="n">
        <f aca="true">RAND()</f>
        <v>0.0268310113643457</v>
      </c>
      <c r="AW484" s="0" t="n">
        <f aca="true">RAND()</f>
        <v>0.989760144758579</v>
      </c>
      <c r="AX484" s="0" t="n">
        <f aca="true">RAND()</f>
        <v>0.191516764348874</v>
      </c>
      <c r="AY484" s="0" t="n">
        <f aca="true">RAND()</f>
        <v>0.680234594317176</v>
      </c>
      <c r="AZ484" s="0" t="n">
        <f aca="true">RAND()</f>
        <v>0.826748430395063</v>
      </c>
    </row>
    <row r="485" customFormat="false" ht="15" hidden="false" customHeight="false" outlineLevel="0" collapsed="false">
      <c r="AK485" s="0" t="n">
        <v>472</v>
      </c>
      <c r="AL485" s="0" t="n">
        <f aca="false">IFERROR(IF(AU485&lt;($AM$6-$AL$6)/($AN$6-$AL$6),$AL$6+SQRT(AU485*($AN$6-$AL$6)*($AM$6-$AL$6)),$AN$6-SQRT((1-AU485)*($AN$6-$AL$6)*($AN$6-$AM$6))),$AM$6)</f>
        <v>4.59794243697372</v>
      </c>
      <c r="AM485" s="0" t="n">
        <f aca="false">IFERROR(IF(AV485&lt;($AM$7-$AL$7)/($AN$7-$AL$7),$AL$7+SQRT(AV485*($AN$7-$AL$7)*($AM$7-$AL$7)),$AN$7-SQRT((1-AV485)*($AN$7-$AL$7)*($AN$7-$AM$7))),$AM$7)</f>
        <v>1.18272381658128</v>
      </c>
      <c r="AN485" s="0" t="n">
        <f aca="false">IFERROR(IF(AW485&lt;($AM$8-$AL$8)/($AN$8-$AL$8),$AL$8+SQRT(AW485*($AN$8-$AL$8)*($AM$8-$AL$8)),$AN$8-SQRT((1-AW485)*($AN$8-$AL$8)*($AN$8-$AM$8))),$AM$8)</f>
        <v>0.932695347673953</v>
      </c>
      <c r="AO485" s="0" t="n">
        <f aca="false">IFERROR(IF(AX485&lt;($AM$9-$AL$9)/($AN$9-$AL$9),$AL$9+SQRT(AX485*($AN$9-$AL$9)*($AM$9-$AL$9)),$AN$9-SQRT((1-AX485)*($AN$9-$AL$9)*($AN$9-$AM$9))),$AM$9)</f>
        <v>0.870568583864488</v>
      </c>
      <c r="AP485" s="0" t="n">
        <f aca="false">IFERROR(IF(AY485&lt;($AM$10-$AL$10)/($AN$10-$AL$10),$AL$10+SQRT(AY485*($AN$10-$AL$10)*($AM$10-$AL$10)),$AN$10-SQRT((1-AY485)*($AN$10-$AL$10)*($AN$10-$AM$10))),$AM$10)</f>
        <v>0.934282718037301</v>
      </c>
      <c r="AQ485" s="0" t="n">
        <f aca="false">IFERROR(IF(AZ485&lt;($AM$11-$AL$11)/($AN$11-$AL$11),$AL$11+SQRT(AZ485*($AN$11-$AL$11)*($AM$11-$AL$11)),$AN$11-SQRT((1-AZ485)*($AN$11-$AL$11)*($AN$11-$AM$11))),$AM$11)</f>
        <v>0.731587707292093</v>
      </c>
      <c r="AR485" s="0" t="n">
        <f aca="false">SUMPRODUCT((B24:B31&lt;=$B$6)*(C24:C31*AM485+D24:D31*AO485*$B$8*AQ485)/(1+AL485/100)^B24:B31)+C32*AM485*AP485/(1+AL485/100)^$B$6</f>
        <v>15113686.0314393</v>
      </c>
      <c r="AS485" s="0" t="n">
        <f aca="false">SUMPRODUCT((K24:K26&lt;=$B$6)*(L24:L26*AN485+M24:M26*AO485*$B$8*AQ485)/(1+AL485/100)^K24:K26)+L27*AN485*AP485/(1+AL485/100)^$B$6</f>
        <v>13901057.5718822</v>
      </c>
      <c r="AT485" s="0" t="n">
        <f aca="false">AS485-AR485</f>
        <v>-1212628.45955713</v>
      </c>
      <c r="AU485" s="0" t="n">
        <f aca="true">RAND()</f>
        <v>0.711505973195412</v>
      </c>
      <c r="AV485" s="0" t="n">
        <f aca="true">RAND()</f>
        <v>0.959768134618767</v>
      </c>
      <c r="AW485" s="0" t="n">
        <f aca="true">RAND()</f>
        <v>0.195645058825682</v>
      </c>
      <c r="AX485" s="0" t="n">
        <f aca="true">RAND()</f>
        <v>0.183094767129776</v>
      </c>
      <c r="AY485" s="0" t="n">
        <f aca="true">RAND()</f>
        <v>0.754405916743465</v>
      </c>
      <c r="AZ485" s="0" t="n">
        <f aca="true">RAND()</f>
        <v>0.705938127033815</v>
      </c>
    </row>
    <row r="486" customFormat="false" ht="15" hidden="false" customHeight="false" outlineLevel="0" collapsed="false">
      <c r="AK486" s="0" t="n">
        <v>473</v>
      </c>
      <c r="AL486" s="0" t="n">
        <f aca="false">IFERROR(IF(AU486&lt;($AM$6-$AL$6)/($AN$6-$AL$6),$AL$6+SQRT(AU486*($AN$6-$AL$6)*($AM$6-$AL$6)),$AN$6-SQRT((1-AU486)*($AN$6-$AL$6)*($AN$6-$AM$6))),$AM$6)</f>
        <v>5.98577187005415</v>
      </c>
      <c r="AM486" s="0" t="n">
        <f aca="false">IFERROR(IF(AV486&lt;($AM$7-$AL$7)/($AN$7-$AL$7),$AL$7+SQRT(AV486*($AN$7-$AL$7)*($AM$7-$AL$7)),$AN$7-SQRT((1-AV486)*($AN$7-$AL$7)*($AN$7-$AM$7))),$AM$7)</f>
        <v>1.11362485203499</v>
      </c>
      <c r="AN486" s="0" t="n">
        <f aca="false">IFERROR(IF(AW486&lt;($AM$8-$AL$8)/($AN$8-$AL$8),$AL$8+SQRT(AW486*($AN$8-$AL$8)*($AM$8-$AL$8)),$AN$8-SQRT((1-AW486)*($AN$8-$AL$8)*($AN$8-$AM$8))),$AM$8)</f>
        <v>1.04678687737441</v>
      </c>
      <c r="AO486" s="0" t="n">
        <f aca="false">IFERROR(IF(AX486&lt;($AM$9-$AL$9)/($AN$9-$AL$9),$AL$9+SQRT(AX486*($AN$9-$AL$9)*($AM$9-$AL$9)),$AN$9-SQRT((1-AX486)*($AN$9-$AL$9)*($AN$9-$AM$9))),$AM$9)</f>
        <v>1.0219952536887</v>
      </c>
      <c r="AP486" s="0" t="n">
        <f aca="false">IFERROR(IF(AY486&lt;($AM$10-$AL$10)/($AN$10-$AL$10),$AL$10+SQRT(AY486*($AN$10-$AL$10)*($AM$10-$AL$10)),$AN$10-SQRT((1-AY486)*($AN$10-$AL$10)*($AN$10-$AM$10))),$AM$10)</f>
        <v>0.978633449482741</v>
      </c>
      <c r="AQ486" s="0" t="n">
        <f aca="false">IFERROR(IF(AZ486&lt;($AM$11-$AL$11)/($AN$11-$AL$11),$AL$11+SQRT(AZ486*($AN$11-$AL$11)*($AM$11-$AL$11)),$AN$11-SQRT((1-AZ486)*($AN$11-$AL$11)*($AN$11-$AM$11))),$AM$11)</f>
        <v>0.431013718015692</v>
      </c>
      <c r="AR486" s="0" t="n">
        <f aca="false">SUMPRODUCT((B24:B31&lt;=$B$6)*(C24:C31*AM486+D24:D31*AO486*$B$8*AQ486)/(1+AL486/100)^B24:B31)+C32*AM486*AP486/(1+AL486/100)^$B$6</f>
        <v>13474658.7069918</v>
      </c>
      <c r="AS486" s="0" t="n">
        <f aca="false">SUMPRODUCT((K24:K26&lt;=$B$6)*(L24:L26*AN486+M24:M26*AO486*$B$8*AQ486)/(1+AL486/100)^K24:K26)+L27*AN486*AP486/(1+AL486/100)^$B$6</f>
        <v>15773286.1928009</v>
      </c>
      <c r="AT486" s="0" t="n">
        <f aca="false">AS486-AR486</f>
        <v>2298627.48580915</v>
      </c>
      <c r="AU486" s="0" t="n">
        <f aca="true">RAND()</f>
        <v>0.948567065021327</v>
      </c>
      <c r="AV486" s="0" t="n">
        <f aca="true">RAND()</f>
        <v>0.834682835711315</v>
      </c>
      <c r="AW486" s="0" t="n">
        <f aca="true">RAND()</f>
        <v>0.632928238157827</v>
      </c>
      <c r="AX486" s="0" t="n">
        <f aca="true">RAND()</f>
        <v>0.362337810795052</v>
      </c>
      <c r="AY486" s="0" t="n">
        <f aca="true">RAND()</f>
        <v>0.916359915854991</v>
      </c>
      <c r="AZ486" s="0" t="n">
        <f aca="true">RAND()</f>
        <v>0.0700595686052863</v>
      </c>
    </row>
    <row r="487" customFormat="false" ht="15" hidden="false" customHeight="false" outlineLevel="0" collapsed="false">
      <c r="AK487" s="0" t="n">
        <v>474</v>
      </c>
      <c r="AL487" s="0" t="n">
        <f aca="false">IFERROR(IF(AU487&lt;($AM$6-$AL$6)/($AN$6-$AL$6),$AL$6+SQRT(AU487*($AN$6-$AL$6)*($AM$6-$AL$6)),$AN$6-SQRT((1-AU487)*($AN$6-$AL$6)*($AN$6-$AM$6))),$AM$6)</f>
        <v>3.93915149110665</v>
      </c>
      <c r="AM487" s="0" t="n">
        <f aca="false">IFERROR(IF(AV487&lt;($AM$7-$AL$7)/($AN$7-$AL$7),$AL$7+SQRT(AV487*($AN$7-$AL$7)*($AM$7-$AL$7)),$AN$7-SQRT((1-AV487)*($AN$7-$AL$7)*($AN$7-$AM$7))),$AM$7)</f>
        <v>1.06641542193032</v>
      </c>
      <c r="AN487" s="0" t="n">
        <f aca="false">IFERROR(IF(AW487&lt;($AM$8-$AL$8)/($AN$8-$AL$8),$AL$8+SQRT(AW487*($AN$8-$AL$8)*($AM$8-$AL$8)),$AN$8-SQRT((1-AW487)*($AN$8-$AL$8)*($AN$8-$AM$8))),$AM$8)</f>
        <v>1.02992829571983</v>
      </c>
      <c r="AO487" s="0" t="n">
        <f aca="false">IFERROR(IF(AX487&lt;($AM$9-$AL$9)/($AN$9-$AL$9),$AL$9+SQRT(AX487*($AN$9-$AL$9)*($AM$9-$AL$9)),$AN$9-SQRT((1-AX487)*($AN$9-$AL$9)*($AN$9-$AM$9))),$AM$9)</f>
        <v>0.888355837887513</v>
      </c>
      <c r="AP487" s="0" t="n">
        <f aca="false">IFERROR(IF(AY487&lt;($AM$10-$AL$10)/($AN$10-$AL$10),$AL$10+SQRT(AY487*($AN$10-$AL$10)*($AM$10-$AL$10)),$AN$10-SQRT((1-AY487)*($AN$10-$AL$10)*($AN$10-$AM$10))),$AM$10)</f>
        <v>0.622265108107904</v>
      </c>
      <c r="AQ487" s="0" t="n">
        <f aca="false">IFERROR(IF(AZ487&lt;($AM$11-$AL$11)/($AN$11-$AL$11),$AL$11+SQRT(AZ487*($AN$11-$AL$11)*($AM$11-$AL$11)),$AN$11-SQRT((1-AZ487)*($AN$11-$AL$11)*($AN$11-$AM$11))),$AM$11)</f>
        <v>0.662546726120612</v>
      </c>
      <c r="AR487" s="0" t="n">
        <f aca="false">SUMPRODUCT((B24:B31&lt;=$B$6)*(C24:C31*AM487+D24:D31*AO487*$B$8*AQ487)/(1+AL487/100)^B24:B31)+C32*AM487*AP487/(1+AL487/100)^$B$6</f>
        <v>14071686.4983164</v>
      </c>
      <c r="AS487" s="0" t="n">
        <f aca="false">SUMPRODUCT((K24:K26&lt;=$B$6)*(L24:L26*AN487+M24:M26*AO487*$B$8*AQ487)/(1+AL487/100)^K24:K26)+L27*AN487*AP487/(1+AL487/100)^$B$6</f>
        <v>15595952.0254767</v>
      </c>
      <c r="AT487" s="0" t="n">
        <f aca="false">AS487-AR487</f>
        <v>1524265.5271604</v>
      </c>
      <c r="AU487" s="0" t="n">
        <f aca="true">RAND()</f>
        <v>0.531560320280268</v>
      </c>
      <c r="AV487" s="0" t="n">
        <f aca="true">RAND()</f>
        <v>0.700415135066459</v>
      </c>
      <c r="AW487" s="0" t="n">
        <f aca="true">RAND()</f>
        <v>0.569497288668651</v>
      </c>
      <c r="AX487" s="0" t="n">
        <f aca="true">RAND()</f>
        <v>0.20109367576175</v>
      </c>
      <c r="AY487" s="0" t="n">
        <f aca="true">RAND()</f>
        <v>0.0597950266425495</v>
      </c>
      <c r="AZ487" s="0" t="n">
        <f aca="true">RAND()</f>
        <v>0.535205256930949</v>
      </c>
    </row>
    <row r="488" customFormat="false" ht="15" hidden="false" customHeight="false" outlineLevel="0" collapsed="false">
      <c r="AK488" s="0" t="n">
        <v>475</v>
      </c>
      <c r="AL488" s="0" t="n">
        <f aca="false">IFERROR(IF(AU488&lt;($AM$6-$AL$6)/($AN$6-$AL$6),$AL$6+SQRT(AU488*($AN$6-$AL$6)*($AM$6-$AL$6)),$AN$6-SQRT((1-AU488)*($AN$6-$AL$6)*($AN$6-$AM$6))),$AM$6)</f>
        <v>4.44449524243599</v>
      </c>
      <c r="AM488" s="0" t="n">
        <f aca="false">IFERROR(IF(AV488&lt;($AM$7-$AL$7)/($AN$7-$AL$7),$AL$7+SQRT(AV488*($AN$7-$AL$7)*($AM$7-$AL$7)),$AN$7-SQRT((1-AV488)*($AN$7-$AL$7)*($AN$7-$AM$7))),$AM$7)</f>
        <v>1.04651250501767</v>
      </c>
      <c r="AN488" s="0" t="n">
        <f aca="false">IFERROR(IF(AW488&lt;($AM$8-$AL$8)/($AN$8-$AL$8),$AL$8+SQRT(AW488*($AN$8-$AL$8)*($AM$8-$AL$8)),$AN$8-SQRT((1-AW488)*($AN$8-$AL$8)*($AN$8-$AM$8))),$AM$8)</f>
        <v>1.00225373620084</v>
      </c>
      <c r="AO488" s="0" t="n">
        <f aca="false">IFERROR(IF(AX488&lt;($AM$9-$AL$9)/($AN$9-$AL$9),$AL$9+SQRT(AX488*($AN$9-$AL$9)*($AM$9-$AL$9)),$AN$9-SQRT((1-AX488)*($AN$9-$AL$9)*($AN$9-$AM$9))),$AM$9)</f>
        <v>0.682463388511564</v>
      </c>
      <c r="AP488" s="0" t="n">
        <f aca="false">IFERROR(IF(AY488&lt;($AM$10-$AL$10)/($AN$10-$AL$10),$AL$10+SQRT(AY488*($AN$10-$AL$10)*($AM$10-$AL$10)),$AN$10-SQRT((1-AY488)*($AN$10-$AL$10)*($AN$10-$AM$10))),$AM$10)</f>
        <v>0.891588909225368</v>
      </c>
      <c r="AQ488" s="0" t="n">
        <f aca="false">IFERROR(IF(AZ488&lt;($AM$11-$AL$11)/($AN$11-$AL$11),$AL$11+SQRT(AZ488*($AN$11-$AL$11)*($AM$11-$AL$11)),$AN$11-SQRT((1-AZ488)*($AN$11-$AL$11)*($AN$11-$AM$11))),$AM$11)</f>
        <v>0.639897898123701</v>
      </c>
      <c r="AR488" s="0" t="n">
        <f aca="false">SUMPRODUCT((B24:B31&lt;=$B$6)*(C24:C31*AM488+D24:D31*AO488*$B$8*AQ488)/(1+AL488/100)^B24:B31)+C32*AM488*AP488/(1+AL488/100)^$B$6</f>
        <v>13444215.282467</v>
      </c>
      <c r="AS488" s="0" t="n">
        <f aca="false">SUMPRODUCT((K24:K26&lt;=$B$6)*(L24:L26*AN488+M24:M26*AO488*$B$8*AQ488)/(1+AL488/100)^K24:K26)+L27*AN488*AP488/(1+AL488/100)^$B$6</f>
        <v>14942104.8657589</v>
      </c>
      <c r="AT488" s="0" t="n">
        <f aca="false">AS488-AR488</f>
        <v>1497889.58329188</v>
      </c>
      <c r="AU488" s="0" t="n">
        <f aca="true">RAND()</f>
        <v>0.673469771703385</v>
      </c>
      <c r="AV488" s="0" t="n">
        <f aca="true">RAND()</f>
        <v>0.631936350096148</v>
      </c>
      <c r="AW488" s="0" t="n">
        <f aca="true">RAND()</f>
        <v>0.45441590020941</v>
      </c>
      <c r="AX488" s="0" t="n">
        <f aca="true">RAND()</f>
        <v>0.0443905175294959</v>
      </c>
      <c r="AY488" s="0" t="n">
        <f aca="true">RAND()</f>
        <v>0.613367495313253</v>
      </c>
      <c r="AZ488" s="0" t="n">
        <f aca="true">RAND()</f>
        <v>0.471553392444528</v>
      </c>
    </row>
    <row r="489" customFormat="false" ht="15" hidden="false" customHeight="false" outlineLevel="0" collapsed="false">
      <c r="AK489" s="0" t="n">
        <v>476</v>
      </c>
      <c r="AL489" s="0" t="n">
        <f aca="false">IFERROR(IF(AU489&lt;($AM$6-$AL$6)/($AN$6-$AL$6),$AL$6+SQRT(AU489*($AN$6-$AL$6)*($AM$6-$AL$6)),$AN$6-SQRT((1-AU489)*($AN$6-$AL$6)*($AN$6-$AM$6))),$AM$6)</f>
        <v>6.09057465985876</v>
      </c>
      <c r="AM489" s="0" t="n">
        <f aca="false">IFERROR(IF(AV489&lt;($AM$7-$AL$7)/($AN$7-$AL$7),$AL$7+SQRT(AV489*($AN$7-$AL$7)*($AM$7-$AL$7)),$AN$7-SQRT((1-AV489)*($AN$7-$AL$7)*($AN$7-$AM$7))),$AM$7)</f>
        <v>0.880638580957825</v>
      </c>
      <c r="AN489" s="0" t="n">
        <f aca="false">IFERROR(IF(AW489&lt;($AM$8-$AL$8)/($AN$8-$AL$8),$AL$8+SQRT(AW489*($AN$8-$AL$8)*($AM$8-$AL$8)),$AN$8-SQRT((1-AW489)*($AN$8-$AL$8)*($AN$8-$AM$8))),$AM$8)</f>
        <v>0.988313211478691</v>
      </c>
      <c r="AO489" s="0" t="n">
        <f aca="false">IFERROR(IF(AX489&lt;($AM$9-$AL$9)/($AN$9-$AL$9),$AL$9+SQRT(AX489*($AN$9-$AL$9)*($AM$9-$AL$9)),$AN$9-SQRT((1-AX489)*($AN$9-$AL$9)*($AN$9-$AM$9))),$AM$9)</f>
        <v>0.798110850217699</v>
      </c>
      <c r="AP489" s="0" t="n">
        <f aca="false">IFERROR(IF(AY489&lt;($AM$10-$AL$10)/($AN$10-$AL$10),$AL$10+SQRT(AY489*($AN$10-$AL$10)*($AM$10-$AL$10)),$AN$10-SQRT((1-AY489)*($AN$10-$AL$10)*($AN$10-$AM$10))),$AM$10)</f>
        <v>0.993794081398789</v>
      </c>
      <c r="AQ489" s="0" t="n">
        <f aca="false">IFERROR(IF(AZ489&lt;($AM$11-$AL$11)/($AN$11-$AL$11),$AL$11+SQRT(AZ489*($AN$11-$AL$11)*($AM$11-$AL$11)),$AN$11-SQRT((1-AZ489)*($AN$11-$AL$11)*($AN$11-$AM$11))),$AM$11)</f>
        <v>0.70950546345191</v>
      </c>
      <c r="AR489" s="0" t="n">
        <f aca="false">SUMPRODUCT((B24:B31&lt;=$B$6)*(C24:C31*AM489+D24:D31*AO489*$B$8*AQ489)/(1+AL489/100)^B24:B31)+C32*AM489*AP489/(1+AL489/100)^$B$6</f>
        <v>10645559.0845187</v>
      </c>
      <c r="AS489" s="0" t="n">
        <f aca="false">SUMPRODUCT((K24:K26&lt;=$B$6)*(L24:L26*AN489+M24:M26*AO489*$B$8*AQ489)/(1+AL489/100)^K24:K26)+L27*AN489*AP489/(1+AL489/100)^$B$6</f>
        <v>14900196.184401</v>
      </c>
      <c r="AT489" s="0" t="n">
        <f aca="false">AS489-AR489</f>
        <v>4254637.09988227</v>
      </c>
      <c r="AU489" s="0" t="n">
        <f aca="true">RAND()</f>
        <v>0.958647277535449</v>
      </c>
      <c r="AV489" s="0" t="n">
        <f aca="true">RAND()</f>
        <v>0.0722508970987971</v>
      </c>
      <c r="AW489" s="0" t="n">
        <f aca="true">RAND()</f>
        <v>0.394020729082426</v>
      </c>
      <c r="AX489" s="0" t="n">
        <f aca="true">RAND()</f>
        <v>0.118493438690026</v>
      </c>
      <c r="AY489" s="0" t="n">
        <f aca="true">RAND()</f>
        <v>0.975330379297896</v>
      </c>
      <c r="AZ489" s="0" t="n">
        <f aca="true">RAND()</f>
        <v>0.655562956064124</v>
      </c>
    </row>
    <row r="490" customFormat="false" ht="15" hidden="false" customHeight="false" outlineLevel="0" collapsed="false">
      <c r="AK490" s="0" t="n">
        <v>477</v>
      </c>
      <c r="AL490" s="0" t="n">
        <f aca="false">IFERROR(IF(AU490&lt;($AM$6-$AL$6)/($AN$6-$AL$6),$AL$6+SQRT(AU490*($AN$6-$AL$6)*($AM$6-$AL$6)),$AN$6-SQRT((1-AU490)*($AN$6-$AL$6)*($AN$6-$AM$6))),$AM$6)</f>
        <v>5.2647005894847</v>
      </c>
      <c r="AM490" s="0" t="n">
        <f aca="false">IFERROR(IF(AV490&lt;($AM$7-$AL$7)/($AN$7-$AL$7),$AL$7+SQRT(AV490*($AN$7-$AL$7)*($AM$7-$AL$7)),$AN$7-SQRT((1-AV490)*($AN$7-$AL$7)*($AN$7-$AM$7))),$AM$7)</f>
        <v>0.812398681922011</v>
      </c>
      <c r="AN490" s="0" t="n">
        <f aca="false">IFERROR(IF(AW490&lt;($AM$8-$AL$8)/($AN$8-$AL$8),$AL$8+SQRT(AW490*($AN$8-$AL$8)*($AM$8-$AL$8)),$AN$8-SQRT((1-AW490)*($AN$8-$AL$8)*($AN$8-$AM$8))),$AM$8)</f>
        <v>0.94084427660148</v>
      </c>
      <c r="AO490" s="0" t="n">
        <f aca="false">IFERROR(IF(AX490&lt;($AM$9-$AL$9)/($AN$9-$AL$9),$AL$9+SQRT(AX490*($AN$9-$AL$9)*($AM$9-$AL$9)),$AN$9-SQRT((1-AX490)*($AN$9-$AL$9)*($AN$9-$AM$9))),$AM$9)</f>
        <v>1.15279725960258</v>
      </c>
      <c r="AP490" s="0" t="n">
        <f aca="false">IFERROR(IF(AY490&lt;($AM$10-$AL$10)/($AN$10-$AL$10),$AL$10+SQRT(AY490*($AN$10-$AL$10)*($AM$10-$AL$10)),$AN$10-SQRT((1-AY490)*($AN$10-$AL$10)*($AN$10-$AM$10))),$AM$10)</f>
        <v>0.594537142672629</v>
      </c>
      <c r="AQ490" s="0" t="n">
        <f aca="false">IFERROR(IF(AZ490&lt;($AM$11-$AL$11)/($AN$11-$AL$11),$AL$11+SQRT(AZ490*($AN$11-$AL$11)*($AM$11-$AL$11)),$AN$11-SQRT((1-AZ490)*($AN$11-$AL$11)*($AN$11-$AM$11))),$AM$11)</f>
        <v>0.714144829658996</v>
      </c>
      <c r="AR490" s="0" t="n">
        <f aca="false">SUMPRODUCT((B24:B31&lt;=$B$6)*(C24:C31*AM490+D24:D31*AO490*$B$8*AQ490)/(1+AL490/100)^B24:B31)+C32*AM490*AP490/(1+AL490/100)^$B$6</f>
        <v>10189586.0132057</v>
      </c>
      <c r="AS490" s="0" t="n">
        <f aca="false">SUMPRODUCT((K24:K26&lt;=$B$6)*(L24:L26*AN490+M24:M26*AO490*$B$8*AQ490)/(1+AL490/100)^K24:K26)+L27*AN490*AP490/(1+AL490/100)^$B$6</f>
        <v>14396985.4700267</v>
      </c>
      <c r="AT490" s="0" t="n">
        <f aca="false">AS490-AR490</f>
        <v>4207399.45682101</v>
      </c>
      <c r="AU490" s="0" t="n">
        <f aca="true">RAND()</f>
        <v>0.849436797793263</v>
      </c>
      <c r="AV490" s="0" t="n">
        <f aca="true">RAND()</f>
        <v>0.00170808126003559</v>
      </c>
      <c r="AW490" s="0" t="n">
        <f aca="true">RAND()</f>
        <v>0.220412336126603</v>
      </c>
      <c r="AX490" s="0" t="n">
        <f aca="true">RAND()</f>
        <v>0.521498344442073</v>
      </c>
      <c r="AY490" s="0" t="n">
        <f aca="true">RAND()</f>
        <v>0.0357490853788199</v>
      </c>
      <c r="AZ490" s="0" t="n">
        <f aca="true">RAND()</f>
        <v>0.666476822813533</v>
      </c>
    </row>
    <row r="491" customFormat="false" ht="15" hidden="false" customHeight="false" outlineLevel="0" collapsed="false">
      <c r="AK491" s="0" t="n">
        <v>478</v>
      </c>
      <c r="AL491" s="0" t="n">
        <f aca="false">IFERROR(IF(AU491&lt;($AM$6-$AL$6)/($AN$6-$AL$6),$AL$6+SQRT(AU491*($AN$6-$AL$6)*($AM$6-$AL$6)),$AN$6-SQRT((1-AU491)*($AN$6-$AL$6)*($AN$6-$AM$6))),$AM$6)</f>
        <v>4.47985578208106</v>
      </c>
      <c r="AM491" s="0" t="n">
        <f aca="false">IFERROR(IF(AV491&lt;($AM$7-$AL$7)/($AN$7-$AL$7),$AL$7+SQRT(AV491*($AN$7-$AL$7)*($AM$7-$AL$7)),$AN$7-SQRT((1-AV491)*($AN$7-$AL$7)*($AN$7-$AM$7))),$AM$7)</f>
        <v>0.92679299478141</v>
      </c>
      <c r="AN491" s="0" t="n">
        <f aca="false">IFERROR(IF(AW491&lt;($AM$8-$AL$8)/($AN$8-$AL$8),$AL$8+SQRT(AW491*($AN$8-$AL$8)*($AM$8-$AL$8)),$AN$8-SQRT((1-AW491)*($AN$8-$AL$8)*($AN$8-$AM$8))),$AM$8)</f>
        <v>0.990135697072226</v>
      </c>
      <c r="AO491" s="0" t="n">
        <f aca="false">IFERROR(IF(AX491&lt;($AM$9-$AL$9)/($AN$9-$AL$9),$AL$9+SQRT(AX491*($AN$9-$AL$9)*($AM$9-$AL$9)),$AN$9-SQRT((1-AX491)*($AN$9-$AL$9)*($AN$9-$AM$9))),$AM$9)</f>
        <v>1.12013313006531</v>
      </c>
      <c r="AP491" s="0" t="n">
        <f aca="false">IFERROR(IF(AY491&lt;($AM$10-$AL$10)/($AN$10-$AL$10),$AL$10+SQRT(AY491*($AN$10-$AL$10)*($AM$10-$AL$10)),$AN$10-SQRT((1-AY491)*($AN$10-$AL$10)*($AN$10-$AM$10))),$AM$10)</f>
        <v>0.857962619411571</v>
      </c>
      <c r="AQ491" s="0" t="n">
        <f aca="false">IFERROR(IF(AZ491&lt;($AM$11-$AL$11)/($AN$11-$AL$11),$AL$11+SQRT(AZ491*($AN$11-$AL$11)*($AM$11-$AL$11)),$AN$11-SQRT((1-AZ491)*($AN$11-$AL$11)*($AN$11-$AM$11))),$AM$11)</f>
        <v>0.752480617430833</v>
      </c>
      <c r="AR491" s="0" t="n">
        <f aca="false">SUMPRODUCT((B24:B31&lt;=$B$6)*(C24:C31*AM491+D24:D31*AO491*$B$8*AQ491)/(1+AL491/100)^B24:B31)+C32*AM491*AP491/(1+AL491/100)^$B$6</f>
        <v>11966400.6247511</v>
      </c>
      <c r="AS491" s="0" t="n">
        <f aca="false">SUMPRODUCT((K24:K26&lt;=$B$6)*(L24:L26*AN491+M24:M26*AO491*$B$8*AQ491)/(1+AL491/100)^K24:K26)+L27*AN491*AP491/(1+AL491/100)^$B$6</f>
        <v>14821762.2672298</v>
      </c>
      <c r="AT491" s="0" t="n">
        <f aca="false">AS491-AR491</f>
        <v>2855361.64247866</v>
      </c>
      <c r="AU491" s="0" t="n">
        <f aca="true">RAND()</f>
        <v>0.682443656044485</v>
      </c>
      <c r="AV491" s="0" t="n">
        <f aca="true">RAND()</f>
        <v>0.178627372507096</v>
      </c>
      <c r="AW491" s="0" t="n">
        <f aca="true">RAND()</f>
        <v>0.401684258901572</v>
      </c>
      <c r="AX491" s="0" t="n">
        <f aca="true">RAND()</f>
        <v>0.48388952746089</v>
      </c>
      <c r="AY491" s="0" t="n">
        <f aca="true">RAND()</f>
        <v>0.512548947583972</v>
      </c>
      <c r="AZ491" s="0" t="n">
        <f aca="true">RAND()</f>
        <v>0.749935327561544</v>
      </c>
    </row>
    <row r="492" customFormat="false" ht="15" hidden="false" customHeight="false" outlineLevel="0" collapsed="false">
      <c r="AK492" s="0" t="n">
        <v>479</v>
      </c>
      <c r="AL492" s="0" t="n">
        <f aca="false">IFERROR(IF(AU492&lt;($AM$6-$AL$6)/($AN$6-$AL$6),$AL$6+SQRT(AU492*($AN$6-$AL$6)*($AM$6-$AL$6)),$AN$6-SQRT((1-AU492)*($AN$6-$AL$6)*($AN$6-$AM$6))),$AM$6)</f>
        <v>5.33015737287262</v>
      </c>
      <c r="AM492" s="0" t="n">
        <f aca="false">IFERROR(IF(AV492&lt;($AM$7-$AL$7)/($AN$7-$AL$7),$AL$7+SQRT(AV492*($AN$7-$AL$7)*($AM$7-$AL$7)),$AN$7-SQRT((1-AV492)*($AN$7-$AL$7)*($AN$7-$AM$7))),$AM$7)</f>
        <v>0.891862597385028</v>
      </c>
      <c r="AN492" s="0" t="n">
        <f aca="false">IFERROR(IF(AW492&lt;($AM$8-$AL$8)/($AN$8-$AL$8),$AL$8+SQRT(AW492*($AN$8-$AL$8)*($AM$8-$AL$8)),$AN$8-SQRT((1-AW492)*($AN$8-$AL$8)*($AN$8-$AM$8))),$AM$8)</f>
        <v>0.936205426226235</v>
      </c>
      <c r="AO492" s="0" t="n">
        <f aca="false">IFERROR(IF(AX492&lt;($AM$9-$AL$9)/($AN$9-$AL$9),$AL$9+SQRT(AX492*($AN$9-$AL$9)*($AM$9-$AL$9)),$AN$9-SQRT((1-AX492)*($AN$9-$AL$9)*($AN$9-$AM$9))),$AM$9)</f>
        <v>1.2443947769046</v>
      </c>
      <c r="AP492" s="0" t="n">
        <f aca="false">IFERROR(IF(AY492&lt;($AM$10-$AL$10)/($AN$10-$AL$10),$AL$10+SQRT(AY492*($AN$10-$AL$10)*($AM$10-$AL$10)),$AN$10-SQRT((1-AY492)*($AN$10-$AL$10)*($AN$10-$AM$10))),$AM$10)</f>
        <v>0.755971906945142</v>
      </c>
      <c r="AQ492" s="0" t="n">
        <f aca="false">IFERROR(IF(AZ492&lt;($AM$11-$AL$11)/($AN$11-$AL$11),$AL$11+SQRT(AZ492*($AN$11-$AL$11)*($AM$11-$AL$11)),$AN$11-SQRT((1-AZ492)*($AN$11-$AL$11)*($AN$11-$AM$11))),$AM$11)</f>
        <v>0.690736059258827</v>
      </c>
      <c r="AR492" s="0" t="n">
        <f aca="false">SUMPRODUCT((B24:B31&lt;=$B$6)*(C24:C31*AM492+D24:D31*AO492*$B$8*AQ492)/(1+AL492/100)^B24:B31)+C32*AM492*AP492/(1+AL492/100)^$B$6</f>
        <v>11138879.5212967</v>
      </c>
      <c r="AS492" s="0" t="n">
        <f aca="false">SUMPRODUCT((K24:K26&lt;=$B$6)*(L24:L26*AN492+M24:M26*AO492*$B$8*AQ492)/(1+AL492/100)^K24:K26)+L27*AN492*AP492/(1+AL492/100)^$B$6</f>
        <v>14208587.427957</v>
      </c>
      <c r="AT492" s="0" t="n">
        <f aca="false">AS492-AR492</f>
        <v>3069707.90666029</v>
      </c>
      <c r="AU492" s="0" t="n">
        <f aca="true">RAND()</f>
        <v>0.860581280031417</v>
      </c>
      <c r="AV492" s="0" t="n">
        <f aca="true">RAND()</f>
        <v>0.0937637422035979</v>
      </c>
      <c r="AW492" s="0" t="n">
        <f aca="true">RAND()</f>
        <v>0.206132423705225</v>
      </c>
      <c r="AX492" s="0" t="n">
        <f aca="true">RAND()</f>
        <v>0.619373831220635</v>
      </c>
      <c r="AY492" s="0" t="n">
        <f aca="true">RAND()</f>
        <v>0.26208646858053</v>
      </c>
      <c r="AZ492" s="0" t="n">
        <f aca="true">RAND()</f>
        <v>0.609615571254041</v>
      </c>
    </row>
    <row r="493" customFormat="false" ht="15" hidden="false" customHeight="false" outlineLevel="0" collapsed="false">
      <c r="AK493" s="0" t="n">
        <v>480</v>
      </c>
      <c r="AL493" s="0" t="n">
        <f aca="false">IFERROR(IF(AU493&lt;($AM$6-$AL$6)/($AN$6-$AL$6),$AL$6+SQRT(AU493*($AN$6-$AL$6)*($AM$6-$AL$6)),$AN$6-SQRT((1-AU493)*($AN$6-$AL$6)*($AN$6-$AM$6))),$AM$6)</f>
        <v>4.23519893298368</v>
      </c>
      <c r="AM493" s="0" t="n">
        <f aca="false">IFERROR(IF(AV493&lt;($AM$7-$AL$7)/($AN$7-$AL$7),$AL$7+SQRT(AV493*($AN$7-$AL$7)*($AM$7-$AL$7)),$AN$7-SQRT((1-AV493)*($AN$7-$AL$7)*($AN$7-$AM$7))),$AM$7)</f>
        <v>1.14302305698003</v>
      </c>
      <c r="AN493" s="0" t="n">
        <f aca="false">IFERROR(IF(AW493&lt;($AM$8-$AL$8)/($AN$8-$AL$8),$AL$8+SQRT(AW493*($AN$8-$AL$8)*($AM$8-$AL$8)),$AN$8-SQRT((1-AW493)*($AN$8-$AL$8)*($AN$8-$AM$8))),$AM$8)</f>
        <v>0.856881710570909</v>
      </c>
      <c r="AO493" s="0" t="n">
        <f aca="false">IFERROR(IF(AX493&lt;($AM$9-$AL$9)/($AN$9-$AL$9),$AL$9+SQRT(AX493*($AN$9-$AL$9)*($AM$9-$AL$9)),$AN$9-SQRT((1-AX493)*($AN$9-$AL$9)*($AN$9-$AM$9))),$AM$9)</f>
        <v>1.52102720606021</v>
      </c>
      <c r="AP493" s="0" t="n">
        <f aca="false">IFERROR(IF(AY493&lt;($AM$10-$AL$10)/($AN$10-$AL$10),$AL$10+SQRT(AY493*($AN$10-$AL$10)*($AM$10-$AL$10)),$AN$10-SQRT((1-AY493)*($AN$10-$AL$10)*($AN$10-$AM$10))),$AM$10)</f>
        <v>0.75093197000458</v>
      </c>
      <c r="AQ493" s="0" t="n">
        <f aca="false">IFERROR(IF(AZ493&lt;($AM$11-$AL$11)/($AN$11-$AL$11),$AL$11+SQRT(AZ493*($AN$11-$AL$11)*($AM$11-$AL$11)),$AN$11-SQRT((1-AZ493)*($AN$11-$AL$11)*($AN$11-$AM$11))),$AM$11)</f>
        <v>0.649276744049486</v>
      </c>
      <c r="AR493" s="0" t="n">
        <f aca="false">SUMPRODUCT((B24:B31&lt;=$B$6)*(C24:C31*AM493+D24:D31*AO493*$B$8*AQ493)/(1+AL493/100)^B24:B31)+C32*AM493*AP493/(1+AL493/100)^$B$6</f>
        <v>14923185.3228983</v>
      </c>
      <c r="AS493" s="0" t="n">
        <f aca="false">SUMPRODUCT((K24:K26&lt;=$B$6)*(L24:L26*AN493+M24:M26*AO493*$B$8*AQ493)/(1+AL493/100)^K24:K26)+L27*AN493*AP493/(1+AL493/100)^$B$6</f>
        <v>12906109.6109072</v>
      </c>
      <c r="AT493" s="0" t="n">
        <f aca="false">AS493-AR493</f>
        <v>-2017075.71199115</v>
      </c>
      <c r="AU493" s="0" t="n">
        <f aca="true">RAND()</f>
        <v>0.617793752991271</v>
      </c>
      <c r="AV493" s="0" t="n">
        <f aca="true">RAND()</f>
        <v>0.898274965885349</v>
      </c>
      <c r="AW493" s="0" t="n">
        <f aca="true">RAND()</f>
        <v>0.0359503221941399</v>
      </c>
      <c r="AX493" s="0" t="n">
        <f aca="true">RAND()</f>
        <v>0.847056708443677</v>
      </c>
      <c r="AY493" s="0" t="n">
        <f aca="true">RAND()</f>
        <v>0.251867414281517</v>
      </c>
      <c r="AZ493" s="0" t="n">
        <f aca="true">RAND()</f>
        <v>0.497935689525756</v>
      </c>
    </row>
    <row r="494" customFormat="false" ht="15" hidden="false" customHeight="false" outlineLevel="0" collapsed="false">
      <c r="AK494" s="0" t="n">
        <v>481</v>
      </c>
      <c r="AL494" s="0" t="n">
        <f aca="false">IFERROR(IF(AU494&lt;($AM$6-$AL$6)/($AN$6-$AL$6),$AL$6+SQRT(AU494*($AN$6-$AL$6)*($AM$6-$AL$6)),$AN$6-SQRT((1-AU494)*($AN$6-$AL$6)*($AN$6-$AM$6))),$AM$6)</f>
        <v>2.26000932030944</v>
      </c>
      <c r="AM494" s="0" t="n">
        <f aca="false">IFERROR(IF(AV494&lt;($AM$7-$AL$7)/($AN$7-$AL$7),$AL$7+SQRT(AV494*($AN$7-$AL$7)*($AM$7-$AL$7)),$AN$7-SQRT((1-AV494)*($AN$7-$AL$7)*($AN$7-$AM$7))),$AM$7)</f>
        <v>1.03319881951235</v>
      </c>
      <c r="AN494" s="0" t="n">
        <f aca="false">IFERROR(IF(AW494&lt;($AM$8-$AL$8)/($AN$8-$AL$8),$AL$8+SQRT(AW494*($AN$8-$AL$8)*($AM$8-$AL$8)),$AN$8-SQRT((1-AW494)*($AN$8-$AL$8)*($AN$8-$AM$8))),$AM$8)</f>
        <v>1.1580149969771</v>
      </c>
      <c r="AO494" s="0" t="n">
        <f aca="false">IFERROR(IF(AX494&lt;($AM$9-$AL$9)/($AN$9-$AL$9),$AL$9+SQRT(AX494*($AN$9-$AL$9)*($AM$9-$AL$9)),$AN$9-SQRT((1-AX494)*($AN$9-$AL$9)*($AN$9-$AM$9))),$AM$9)</f>
        <v>0.942753400863198</v>
      </c>
      <c r="AP494" s="0" t="n">
        <f aca="false">IFERROR(IF(AY494&lt;($AM$10-$AL$10)/($AN$10-$AL$10),$AL$10+SQRT(AY494*($AN$10-$AL$10)*($AM$10-$AL$10)),$AN$10-SQRT((1-AY494)*($AN$10-$AL$10)*($AN$10-$AM$10))),$AM$10)</f>
        <v>0.998770707638297</v>
      </c>
      <c r="AQ494" s="0" t="n">
        <f aca="false">IFERROR(IF(AZ494&lt;($AM$11-$AL$11)/($AN$11-$AL$11),$AL$11+SQRT(AZ494*($AN$11-$AL$11)*($AM$11-$AL$11)),$AN$11-SQRT((1-AZ494)*($AN$11-$AL$11)*($AN$11-$AM$11))),$AM$11)</f>
        <v>0.647993699541123</v>
      </c>
      <c r="AR494" s="0" t="n">
        <f aca="false">SUMPRODUCT((B24:B31&lt;=$B$6)*(C24:C31*AM494+D24:D31*AO494*$B$8*AQ494)/(1+AL494/100)^B24:B31)+C32*AM494*AP494/(1+AL494/100)^$B$6</f>
        <v>14817478.4639801</v>
      </c>
      <c r="AS494" s="0" t="n">
        <f aca="false">SUMPRODUCT((K24:K26&lt;=$B$6)*(L24:L26*AN494+M24:M26*AO494*$B$8*AQ494)/(1+AL494/100)^K24:K26)+L27*AN494*AP494/(1+AL494/100)^$B$6</f>
        <v>16360522.6970563</v>
      </c>
      <c r="AT494" s="0" t="n">
        <f aca="false">AS494-AR494</f>
        <v>1543044.23307617</v>
      </c>
      <c r="AU494" s="0" t="n">
        <f aca="true">RAND()</f>
        <v>0.0135209693295556</v>
      </c>
      <c r="AV494" s="0" t="n">
        <f aca="true">RAND()</f>
        <v>0.582197761236983</v>
      </c>
      <c r="AW494" s="0" t="n">
        <f aca="true">RAND()</f>
        <v>0.924788970834464</v>
      </c>
      <c r="AX494" s="0" t="n">
        <f aca="true">RAND()</f>
        <v>0.261374098634571</v>
      </c>
      <c r="AY494" s="0" t="n">
        <f aca="true">RAND()</f>
        <v>0.995088875192031</v>
      </c>
      <c r="AZ494" s="0" t="n">
        <f aca="true">RAND()</f>
        <v>0.494284142531907</v>
      </c>
    </row>
    <row r="495" customFormat="false" ht="15" hidden="false" customHeight="false" outlineLevel="0" collapsed="false">
      <c r="AK495" s="0" t="n">
        <v>482</v>
      </c>
      <c r="AL495" s="0" t="n">
        <f aca="false">IFERROR(IF(AU495&lt;($AM$6-$AL$6)/($AN$6-$AL$6),$AL$6+SQRT(AU495*($AN$6-$AL$6)*($AM$6-$AL$6)),$AN$6-SQRT((1-AU495)*($AN$6-$AL$6)*($AN$6-$AM$6))),$AM$6)</f>
        <v>6.9117858196406</v>
      </c>
      <c r="AM495" s="0" t="n">
        <f aca="false">IFERROR(IF(AV495&lt;($AM$7-$AL$7)/($AN$7-$AL$7),$AL$7+SQRT(AV495*($AN$7-$AL$7)*($AM$7-$AL$7)),$AN$7-SQRT((1-AV495)*($AN$7-$AL$7)*($AN$7-$AM$7))),$AM$7)</f>
        <v>1.15085333982055</v>
      </c>
      <c r="AN495" s="0" t="n">
        <f aca="false">IFERROR(IF(AW495&lt;($AM$8-$AL$8)/($AN$8-$AL$8),$AL$8+SQRT(AW495*($AN$8-$AL$8)*($AM$8-$AL$8)),$AN$8-SQRT((1-AW495)*($AN$8-$AL$8)*($AN$8-$AM$8))),$AM$8)</f>
        <v>0.985249821929843</v>
      </c>
      <c r="AO495" s="0" t="n">
        <f aca="false">IFERROR(IF(AX495&lt;($AM$9-$AL$9)/($AN$9-$AL$9),$AL$9+SQRT(AX495*($AN$9-$AL$9)*($AM$9-$AL$9)),$AN$9-SQRT((1-AX495)*($AN$9-$AL$9)*($AN$9-$AM$9))),$AM$9)</f>
        <v>1.39863899783956</v>
      </c>
      <c r="AP495" s="0" t="n">
        <f aca="false">IFERROR(IF(AY495&lt;($AM$10-$AL$10)/($AN$10-$AL$10),$AL$10+SQRT(AY495*($AN$10-$AL$10)*($AM$10-$AL$10)),$AN$10-SQRT((1-AY495)*($AN$10-$AL$10)*($AN$10-$AM$10))),$AM$10)</f>
        <v>0.730746701070989</v>
      </c>
      <c r="AQ495" s="0" t="n">
        <f aca="false">IFERROR(IF(AZ495&lt;($AM$11-$AL$11)/($AN$11-$AL$11),$AL$11+SQRT(AZ495*($AN$11-$AL$11)*($AM$11-$AL$11)),$AN$11-SQRT((1-AZ495)*($AN$11-$AL$11)*($AN$11-$AM$11))),$AM$11)</f>
        <v>0.685818903474969</v>
      </c>
      <c r="AR495" s="0" t="n">
        <f aca="false">SUMPRODUCT((B24:B31&lt;=$B$6)*(C24:C31*AM495+D24:D31*AO495*$B$8*AQ495)/(1+AL495/100)^B24:B31)+C32*AM495*AP495/(1+AL495/100)^$B$6</f>
        <v>13593397.2229902</v>
      </c>
      <c r="AS495" s="0" t="n">
        <f aca="false">SUMPRODUCT((K24:K26&lt;=$B$6)*(L24:L26*AN495+M24:M26*AO495*$B$8*AQ495)/(1+AL495/100)^K24:K26)+L27*AN495*AP495/(1+AL495/100)^$B$6</f>
        <v>15087571.5633375</v>
      </c>
      <c r="AT495" s="0" t="n">
        <f aca="false">AS495-AR495</f>
        <v>1494174.34034732</v>
      </c>
      <c r="AU495" s="0" t="n">
        <f aca="true">RAND()</f>
        <v>0.999610912919176</v>
      </c>
      <c r="AV495" s="0" t="n">
        <f aca="true">RAND()</f>
        <v>0.912621686891206</v>
      </c>
      <c r="AW495" s="0" t="n">
        <f aca="true">RAND()</f>
        <v>0.381305516944874</v>
      </c>
      <c r="AX495" s="0" t="n">
        <f aca="true">RAND()</f>
        <v>0.75890996338706</v>
      </c>
      <c r="AY495" s="0" t="n">
        <f aca="true">RAND()</f>
        <v>0.212976160220578</v>
      </c>
      <c r="AZ495" s="0" t="n">
        <f aca="true">RAND()</f>
        <v>0.597103014638079</v>
      </c>
    </row>
    <row r="496" customFormat="false" ht="15" hidden="false" customHeight="false" outlineLevel="0" collapsed="false">
      <c r="AK496" s="0" t="n">
        <v>483</v>
      </c>
      <c r="AL496" s="0" t="n">
        <f aca="false">IFERROR(IF(AU496&lt;($AM$6-$AL$6)/($AN$6-$AL$6),$AL$6+SQRT(AU496*($AN$6-$AL$6)*($AM$6-$AL$6)),$AN$6-SQRT((1-AU496)*($AN$6-$AL$6)*($AN$6-$AM$6))),$AM$6)</f>
        <v>3.56752818010851</v>
      </c>
      <c r="AM496" s="0" t="n">
        <f aca="false">IFERROR(IF(AV496&lt;($AM$7-$AL$7)/($AN$7-$AL$7),$AL$7+SQRT(AV496*($AN$7-$AL$7)*($AM$7-$AL$7)),$AN$7-SQRT((1-AV496)*($AN$7-$AL$7)*($AN$7-$AM$7))),$AM$7)</f>
        <v>1.05087489720673</v>
      </c>
      <c r="AN496" s="0" t="n">
        <f aca="false">IFERROR(IF(AW496&lt;($AM$8-$AL$8)/($AN$8-$AL$8),$AL$8+SQRT(AW496*($AN$8-$AL$8)*($AM$8-$AL$8)),$AN$8-SQRT((1-AW496)*($AN$8-$AL$8)*($AN$8-$AM$8))),$AM$8)</f>
        <v>0.982253572894637</v>
      </c>
      <c r="AO496" s="0" t="n">
        <f aca="false">IFERROR(IF(AX496&lt;($AM$9-$AL$9)/($AN$9-$AL$9),$AL$9+SQRT(AX496*($AN$9-$AL$9)*($AM$9-$AL$9)),$AN$9-SQRT((1-AX496)*($AN$9-$AL$9)*($AN$9-$AM$9))),$AM$9)</f>
        <v>1.16917864166137</v>
      </c>
      <c r="AP496" s="0" t="n">
        <f aca="false">IFERROR(IF(AY496&lt;($AM$10-$AL$10)/($AN$10-$AL$10),$AL$10+SQRT(AY496*($AN$10-$AL$10)*($AM$10-$AL$10)),$AN$10-SQRT((1-AY496)*($AN$10-$AL$10)*($AN$10-$AM$10))),$AM$10)</f>
        <v>0.908087841171174</v>
      </c>
      <c r="AQ496" s="0" t="n">
        <f aca="false">IFERROR(IF(AZ496&lt;($AM$11-$AL$11)/($AN$11-$AL$11),$AL$11+SQRT(AZ496*($AN$11-$AL$11)*($AM$11-$AL$11)),$AN$11-SQRT((1-AZ496)*($AN$11-$AL$11)*($AN$11-$AM$11))),$AM$11)</f>
        <v>0.584985533288988</v>
      </c>
      <c r="AR496" s="0" t="n">
        <f aca="false">SUMPRODUCT((B24:B31&lt;=$B$6)*(C24:C31*AM496+D24:D31*AO496*$B$8*AQ496)/(1+AL496/100)^B24:B31)+C32*AM496*AP496/(1+AL496/100)^$B$6</f>
        <v>14091822.9958049</v>
      </c>
      <c r="AS496" s="0" t="n">
        <f aca="false">SUMPRODUCT((K24:K26&lt;=$B$6)*(L24:L26*AN496+M24:M26*AO496*$B$8*AQ496)/(1+AL496/100)^K24:K26)+L27*AN496*AP496/(1+AL496/100)^$B$6</f>
        <v>14456676.448652</v>
      </c>
      <c r="AT496" s="0" t="n">
        <f aca="false">AS496-AR496</f>
        <v>364853.452847084</v>
      </c>
      <c r="AU496" s="0" t="n">
        <f aca="true">RAND()</f>
        <v>0.410906860282539</v>
      </c>
      <c r="AV496" s="0" t="n">
        <f aca="true">RAND()</f>
        <v>0.647548386111734</v>
      </c>
      <c r="AW496" s="0" t="n">
        <f aca="true">RAND()</f>
        <v>0.369070720365121</v>
      </c>
      <c r="AX496" s="0" t="n">
        <f aca="true">RAND()</f>
        <v>0.539823913685569</v>
      </c>
      <c r="AY496" s="0" t="n">
        <f aca="true">RAND()</f>
        <v>0.666142744446996</v>
      </c>
      <c r="AZ496" s="0" t="n">
        <f aca="true">RAND()</f>
        <v>0.331496955853097</v>
      </c>
    </row>
    <row r="497" customFormat="false" ht="15" hidden="false" customHeight="false" outlineLevel="0" collapsed="false">
      <c r="AK497" s="0" t="n">
        <v>484</v>
      </c>
      <c r="AL497" s="0" t="n">
        <f aca="false">IFERROR(IF(AU497&lt;($AM$6-$AL$6)/($AN$6-$AL$6),$AL$6+SQRT(AU497*($AN$6-$AL$6)*($AM$6-$AL$6)),$AN$6-SQRT((1-AU497)*($AN$6-$AL$6)*($AN$6-$AM$6))),$AM$6)</f>
        <v>4.89985677487692</v>
      </c>
      <c r="AM497" s="0" t="n">
        <f aca="false">IFERROR(IF(AV497&lt;($AM$7-$AL$7)/($AN$7-$AL$7),$AL$7+SQRT(AV497*($AN$7-$AL$7)*($AM$7-$AL$7)),$AN$7-SQRT((1-AV497)*($AN$7-$AL$7)*($AN$7-$AM$7))),$AM$7)</f>
        <v>0.960961232000591</v>
      </c>
      <c r="AN497" s="0" t="n">
        <f aca="false">IFERROR(IF(AW497&lt;($AM$8-$AL$8)/($AN$8-$AL$8),$AL$8+SQRT(AW497*($AN$8-$AL$8)*($AM$8-$AL$8)),$AN$8-SQRT((1-AW497)*($AN$8-$AL$8)*($AN$8-$AM$8))),$AM$8)</f>
        <v>1.09963193491886</v>
      </c>
      <c r="AO497" s="0" t="n">
        <f aca="false">IFERROR(IF(AX497&lt;($AM$9-$AL$9)/($AN$9-$AL$9),$AL$9+SQRT(AX497*($AN$9-$AL$9)*($AM$9-$AL$9)),$AN$9-SQRT((1-AX497)*($AN$9-$AL$9)*($AN$9-$AM$9))),$AM$9)</f>
        <v>1.83165812576574</v>
      </c>
      <c r="AP497" s="0" t="n">
        <f aca="false">IFERROR(IF(AY497&lt;($AM$10-$AL$10)/($AN$10-$AL$10),$AL$10+SQRT(AY497*($AN$10-$AL$10)*($AM$10-$AL$10)),$AN$10-SQRT((1-AY497)*($AN$10-$AL$10)*($AN$10-$AM$10))),$AM$10)</f>
        <v>0.816333006325801</v>
      </c>
      <c r="AQ497" s="0" t="n">
        <f aca="false">IFERROR(IF(AZ497&lt;($AM$11-$AL$11)/($AN$11-$AL$11),$AL$11+SQRT(AZ497*($AN$11-$AL$11)*($AM$11-$AL$11)),$AN$11-SQRT((1-AZ497)*($AN$11-$AL$11)*($AN$11-$AM$11))),$AM$11)</f>
        <v>0.646163825879488</v>
      </c>
      <c r="AR497" s="0" t="n">
        <f aca="false">SUMPRODUCT((B24:B31&lt;=$B$6)*(C24:C31*AM497+D24:D31*AO497*$B$8*AQ497)/(1+AL497/100)^B24:B31)+C32*AM497*AP497/(1+AL497/100)^$B$6</f>
        <v>12242889.7784552</v>
      </c>
      <c r="AS497" s="0" t="n">
        <f aca="false">SUMPRODUCT((K24:K26&lt;=$B$6)*(L24:L26*AN497+M24:M26*AO497*$B$8*AQ497)/(1+AL497/100)^K24:K26)+L27*AN497*AP497/(1+AL497/100)^$B$6</f>
        <v>16584477.9646856</v>
      </c>
      <c r="AT497" s="0" t="n">
        <f aca="false">AS497-AR497</f>
        <v>4341588.18623044</v>
      </c>
      <c r="AU497" s="0" t="n">
        <f aca="true">RAND()</f>
        <v>0.77946992169848</v>
      </c>
      <c r="AV497" s="0" t="n">
        <f aca="true">RAND()</f>
        <v>0.287872424523868</v>
      </c>
      <c r="AW497" s="0" t="n">
        <f aca="true">RAND()</f>
        <v>0.799017288922254</v>
      </c>
      <c r="AX497" s="0" t="n">
        <f aca="true">RAND()</f>
        <v>0.981107342252865</v>
      </c>
      <c r="AY497" s="0" t="n">
        <f aca="true">RAND()</f>
        <v>0.400266283564476</v>
      </c>
      <c r="AZ497" s="0" t="n">
        <f aca="true">RAND()</f>
        <v>0.489099568765405</v>
      </c>
    </row>
    <row r="498" customFormat="false" ht="15" hidden="false" customHeight="false" outlineLevel="0" collapsed="false">
      <c r="AK498" s="0" t="n">
        <v>485</v>
      </c>
      <c r="AL498" s="0" t="n">
        <f aca="false">IFERROR(IF(AU498&lt;($AM$6-$AL$6)/($AN$6-$AL$6),$AL$6+SQRT(AU498*($AN$6-$AL$6)*($AM$6-$AL$6)),$AN$6-SQRT((1-AU498)*($AN$6-$AL$6)*($AN$6-$AM$6))),$AM$6)</f>
        <v>3.9861389618804</v>
      </c>
      <c r="AM498" s="0" t="n">
        <f aca="false">IFERROR(IF(AV498&lt;($AM$7-$AL$7)/($AN$7-$AL$7),$AL$7+SQRT(AV498*($AN$7-$AL$7)*($AM$7-$AL$7)),$AN$7-SQRT((1-AV498)*($AN$7-$AL$7)*($AN$7-$AM$7))),$AM$7)</f>
        <v>0.971722616157434</v>
      </c>
      <c r="AN498" s="0" t="n">
        <f aca="false">IFERROR(IF(AW498&lt;($AM$8-$AL$8)/($AN$8-$AL$8),$AL$8+SQRT(AW498*($AN$8-$AL$8)*($AM$8-$AL$8)),$AN$8-SQRT((1-AW498)*($AN$8-$AL$8)*($AN$8-$AM$8))),$AM$8)</f>
        <v>1.01615360073398</v>
      </c>
      <c r="AO498" s="0" t="n">
        <f aca="false">IFERROR(IF(AX498&lt;($AM$9-$AL$9)/($AN$9-$AL$9),$AL$9+SQRT(AX498*($AN$9-$AL$9)*($AM$9-$AL$9)),$AN$9-SQRT((1-AX498)*($AN$9-$AL$9)*($AN$9-$AM$9))),$AM$9)</f>
        <v>0.834252594172362</v>
      </c>
      <c r="AP498" s="0" t="n">
        <f aca="false">IFERROR(IF(AY498&lt;($AM$10-$AL$10)/($AN$10-$AL$10),$AL$10+SQRT(AY498*($AN$10-$AL$10)*($AM$10-$AL$10)),$AN$10-SQRT((1-AY498)*($AN$10-$AL$10)*($AN$10-$AM$10))),$AM$10)</f>
        <v>0.951683699092319</v>
      </c>
      <c r="AQ498" s="0" t="n">
        <f aca="false">IFERROR(IF(AZ498&lt;($AM$11-$AL$11)/($AN$11-$AL$11),$AL$11+SQRT(AZ498*($AN$11-$AL$11)*($AM$11-$AL$11)),$AN$11-SQRT((1-AZ498)*($AN$11-$AL$11)*($AN$11-$AM$11))),$AM$11)</f>
        <v>0.546347143372851</v>
      </c>
      <c r="AR498" s="0" t="n">
        <f aca="false">SUMPRODUCT((B24:B31&lt;=$B$6)*(C24:C31*AM498+D24:D31*AO498*$B$8*AQ498)/(1+AL498/100)^B24:B31)+C32*AM498*AP498/(1+AL498/100)^$B$6</f>
        <v>12739596.8712091</v>
      </c>
      <c r="AS498" s="0" t="n">
        <f aca="false">SUMPRODUCT((K24:K26&lt;=$B$6)*(L24:L26*AN498+M24:M26*AO498*$B$8*AQ498)/(1+AL498/100)^K24:K26)+L27*AN498*AP498/(1+AL498/100)^$B$6</f>
        <v>14986192.287446</v>
      </c>
      <c r="AT498" s="0" t="n">
        <f aca="false">AS498-AR498</f>
        <v>2246595.4162369</v>
      </c>
      <c r="AU498" s="0" t="n">
        <f aca="true">RAND()</f>
        <v>0.545832082145233</v>
      </c>
      <c r="AV498" s="0" t="n">
        <f aca="true">RAND()</f>
        <v>0.327651743332816</v>
      </c>
      <c r="AW498" s="0" t="n">
        <f aca="true">RAND()</f>
        <v>0.513918769336162</v>
      </c>
      <c r="AX498" s="0" t="n">
        <f aca="true">RAND()</f>
        <v>0.148966395614605</v>
      </c>
      <c r="AY498" s="0" t="n">
        <f aca="true">RAND()</f>
        <v>0.81607265610288</v>
      </c>
      <c r="AZ498" s="0" t="n">
        <f aca="true">RAND()</f>
        <v>0.247701694073323</v>
      </c>
    </row>
    <row r="499" customFormat="false" ht="15" hidden="false" customHeight="false" outlineLevel="0" collapsed="false">
      <c r="AK499" s="0" t="n">
        <v>486</v>
      </c>
      <c r="AL499" s="0" t="n">
        <f aca="false">IFERROR(IF(AU499&lt;($AM$6-$AL$6)/($AN$6-$AL$6),$AL$6+SQRT(AU499*($AN$6-$AL$6)*($AM$6-$AL$6)),$AN$6-SQRT((1-AU499)*($AN$6-$AL$6)*($AN$6-$AM$6))),$AM$6)</f>
        <v>3.32961171489526</v>
      </c>
      <c r="AM499" s="0" t="n">
        <f aca="false">IFERROR(IF(AV499&lt;($AM$7-$AL$7)/($AN$7-$AL$7),$AL$7+SQRT(AV499*($AN$7-$AL$7)*($AM$7-$AL$7)),$AN$7-SQRT((1-AV499)*($AN$7-$AL$7)*($AN$7-$AM$7))),$AM$7)</f>
        <v>0.914121904630558</v>
      </c>
      <c r="AN499" s="0" t="n">
        <f aca="false">IFERROR(IF(AW499&lt;($AM$8-$AL$8)/($AN$8-$AL$8),$AL$8+SQRT(AW499*($AN$8-$AL$8)*($AM$8-$AL$8)),$AN$8-SQRT((1-AW499)*($AN$8-$AL$8)*($AN$8-$AM$8))),$AM$8)</f>
        <v>1.15972994418061</v>
      </c>
      <c r="AO499" s="0" t="n">
        <f aca="false">IFERROR(IF(AX499&lt;($AM$9-$AL$9)/($AN$9-$AL$9),$AL$9+SQRT(AX499*($AN$9-$AL$9)*($AM$9-$AL$9)),$AN$9-SQRT((1-AX499)*($AN$9-$AL$9)*($AN$9-$AM$9))),$AM$9)</f>
        <v>1.10555126499601</v>
      </c>
      <c r="AP499" s="0" t="n">
        <f aca="false">IFERROR(IF(AY499&lt;($AM$10-$AL$10)/($AN$10-$AL$10),$AL$10+SQRT(AY499*($AN$10-$AL$10)*($AM$10-$AL$10)),$AN$10-SQRT((1-AY499)*($AN$10-$AL$10)*($AN$10-$AM$10))),$AM$10)</f>
        <v>0.962176297383911</v>
      </c>
      <c r="AQ499" s="0" t="n">
        <f aca="false">IFERROR(IF(AZ499&lt;($AM$11-$AL$11)/($AN$11-$AL$11),$AL$11+SQRT(AZ499*($AN$11-$AL$11)*($AM$11-$AL$11)),$AN$11-SQRT((1-AZ499)*($AN$11-$AL$11)*($AN$11-$AM$11))),$AM$11)</f>
        <v>0.533160820255948</v>
      </c>
      <c r="AR499" s="0" t="n">
        <f aca="false">SUMPRODUCT((B24:B31&lt;=$B$6)*(C24:C31*AM499+D24:D31*AO499*$B$8*AQ499)/(1+AL499/100)^B24:B31)+C32*AM499*AP499/(1+AL499/100)^$B$6</f>
        <v>12394000.5872513</v>
      </c>
      <c r="AS499" s="0" t="n">
        <f aca="false">SUMPRODUCT((K24:K26&lt;=$B$6)*(L24:L26*AN499+M24:M26*AO499*$B$8*AQ499)/(1+AL499/100)^K24:K26)+L27*AN499*AP499/(1+AL499/100)^$B$6</f>
        <v>16894756.8424442</v>
      </c>
      <c r="AT499" s="0" t="n">
        <f aca="false">AS499-AR499</f>
        <v>4500756.25519289</v>
      </c>
      <c r="AU499" s="0" t="n">
        <f aca="true">RAND()</f>
        <v>0.326412491828293</v>
      </c>
      <c r="AV499" s="0" t="n">
        <f aca="true">RAND()</f>
        <v>0.144708990183403</v>
      </c>
      <c r="AW499" s="0" t="n">
        <f aca="true">RAND()</f>
        <v>0.927567262421011</v>
      </c>
      <c r="AX499" s="0" t="n">
        <f aca="true">RAND()</f>
        <v>0.466640973633176</v>
      </c>
      <c r="AY499" s="0" t="n">
        <f aca="true">RAND()</f>
        <v>0.854427719454007</v>
      </c>
      <c r="AZ499" s="0" t="n">
        <f aca="true">RAND()</f>
        <v>0.221893747356843</v>
      </c>
    </row>
    <row r="500" customFormat="false" ht="15" hidden="false" customHeight="false" outlineLevel="0" collapsed="false">
      <c r="AK500" s="0" t="n">
        <v>487</v>
      </c>
      <c r="AL500" s="0" t="n">
        <f aca="false">IFERROR(IF(AU500&lt;($AM$6-$AL$6)/($AN$6-$AL$6),$AL$6+SQRT(AU500*($AN$6-$AL$6)*($AM$6-$AL$6)),$AN$6-SQRT((1-AU500)*($AN$6-$AL$6)*($AN$6-$AM$6))),$AM$6)</f>
        <v>3.7988807907582</v>
      </c>
      <c r="AM500" s="0" t="n">
        <f aca="false">IFERROR(IF(AV500&lt;($AM$7-$AL$7)/($AN$7-$AL$7),$AL$7+SQRT(AV500*($AN$7-$AL$7)*($AM$7-$AL$7)),$AN$7-SQRT((1-AV500)*($AN$7-$AL$7)*($AN$7-$AM$7))),$AM$7)</f>
        <v>0.906287306411448</v>
      </c>
      <c r="AN500" s="0" t="n">
        <f aca="false">IFERROR(IF(AW500&lt;($AM$8-$AL$8)/($AN$8-$AL$8),$AL$8+SQRT(AW500*($AN$8-$AL$8)*($AM$8-$AL$8)),$AN$8-SQRT((1-AW500)*($AN$8-$AL$8)*($AN$8-$AM$8))),$AM$8)</f>
        <v>0.954982776498793</v>
      </c>
      <c r="AO500" s="0" t="n">
        <f aca="false">IFERROR(IF(AX500&lt;($AM$9-$AL$9)/($AN$9-$AL$9),$AL$9+SQRT(AX500*($AN$9-$AL$9)*($AM$9-$AL$9)),$AN$9-SQRT((1-AX500)*($AN$9-$AL$9)*($AN$9-$AM$9))),$AM$9)</f>
        <v>1.1660368696292</v>
      </c>
      <c r="AP500" s="0" t="n">
        <f aca="false">IFERROR(IF(AY500&lt;($AM$10-$AL$10)/($AN$10-$AL$10),$AL$10+SQRT(AY500*($AN$10-$AL$10)*($AM$10-$AL$10)),$AN$10-SQRT((1-AY500)*($AN$10-$AL$10)*($AN$10-$AM$10))),$AM$10)</f>
        <v>0.903321045291551</v>
      </c>
      <c r="AQ500" s="0" t="n">
        <f aca="false">IFERROR(IF(AZ500&lt;($AM$11-$AL$11)/($AN$11-$AL$11),$AL$11+SQRT(AZ500*($AN$11-$AL$11)*($AM$11-$AL$11)),$AN$11-SQRT((1-AZ500)*($AN$11-$AL$11)*($AN$11-$AM$11))),$AM$11)</f>
        <v>0.504200781522199</v>
      </c>
      <c r="AR500" s="0" t="n">
        <f aca="false">SUMPRODUCT((B24:B31&lt;=$B$6)*(C24:C31*AM500+D24:D31*AO500*$B$8*AQ500)/(1+AL500/100)^B24:B31)+C32*AM500*AP500/(1+AL500/100)^$B$6</f>
        <v>12019745.0300847</v>
      </c>
      <c r="AS500" s="0" t="n">
        <f aca="false">SUMPRODUCT((K24:K26&lt;=$B$6)*(L24:L26*AN500+M24:M26*AO500*$B$8*AQ500)/(1+AL500/100)^K24:K26)+L27*AN500*AP500/(1+AL500/100)^$B$6</f>
        <v>14108640.5324663</v>
      </c>
      <c r="AT500" s="0" t="n">
        <f aca="false">AS500-AR500</f>
        <v>2088895.50238157</v>
      </c>
      <c r="AU500" s="0" t="n">
        <f aca="true">RAND()</f>
        <v>0.487641790411156</v>
      </c>
      <c r="AV500" s="0" t="n">
        <f aca="true">RAND()</f>
        <v>0.125522127824455</v>
      </c>
      <c r="AW500" s="0" t="n">
        <f aca="true">RAND()</f>
        <v>0.266885122347498</v>
      </c>
      <c r="AX500" s="0" t="n">
        <f aca="true">RAND()</f>
        <v>0.536336998121429</v>
      </c>
      <c r="AY500" s="0" t="n">
        <f aca="true">RAND()</f>
        <v>0.650671462300278</v>
      </c>
      <c r="AZ500" s="0" t="n">
        <f aca="true">RAND()</f>
        <v>0.170195751731743</v>
      </c>
    </row>
    <row r="501" customFormat="false" ht="15" hidden="false" customHeight="false" outlineLevel="0" collapsed="false">
      <c r="AK501" s="0" t="n">
        <v>488</v>
      </c>
      <c r="AL501" s="0" t="n">
        <f aca="false">IFERROR(IF(AU501&lt;($AM$6-$AL$6)/($AN$6-$AL$6),$AL$6+SQRT(AU501*($AN$6-$AL$6)*($AM$6-$AL$6)),$AN$6-SQRT((1-AU501)*($AN$6-$AL$6)*($AN$6-$AM$6))),$AM$6)</f>
        <v>4.29706345883463</v>
      </c>
      <c r="AM501" s="0" t="n">
        <f aca="false">IFERROR(IF(AV501&lt;($AM$7-$AL$7)/($AN$7-$AL$7),$AL$7+SQRT(AV501*($AN$7-$AL$7)*($AM$7-$AL$7)),$AN$7-SQRT((1-AV501)*($AN$7-$AL$7)*($AN$7-$AM$7))),$AM$7)</f>
        <v>1.09696331272658</v>
      </c>
      <c r="AN501" s="0" t="n">
        <f aca="false">IFERROR(IF(AW501&lt;($AM$8-$AL$8)/($AN$8-$AL$8),$AL$8+SQRT(AW501*($AN$8-$AL$8)*($AM$8-$AL$8)),$AN$8-SQRT((1-AW501)*($AN$8-$AL$8)*($AN$8-$AM$8))),$AM$8)</f>
        <v>1.00664222235721</v>
      </c>
      <c r="AO501" s="0" t="n">
        <f aca="false">IFERROR(IF(AX501&lt;($AM$9-$AL$9)/($AN$9-$AL$9),$AL$9+SQRT(AX501*($AN$9-$AL$9)*($AM$9-$AL$9)),$AN$9-SQRT((1-AX501)*($AN$9-$AL$9)*($AN$9-$AM$9))),$AM$9)</f>
        <v>1.10399358304379</v>
      </c>
      <c r="AP501" s="0" t="n">
        <f aca="false">IFERROR(IF(AY501&lt;($AM$10-$AL$10)/($AN$10-$AL$10),$AL$10+SQRT(AY501*($AN$10-$AL$10)*($AM$10-$AL$10)),$AN$10-SQRT((1-AY501)*($AN$10-$AL$10)*($AN$10-$AM$10))),$AM$10)</f>
        <v>0.951487170108753</v>
      </c>
      <c r="AQ501" s="0" t="n">
        <f aca="false">IFERROR(IF(AZ501&lt;($AM$11-$AL$11)/($AN$11-$AL$11),$AL$11+SQRT(AZ501*($AN$11-$AL$11)*($AM$11-$AL$11)),$AN$11-SQRT((1-AZ501)*($AN$11-$AL$11)*($AN$11-$AM$11))),$AM$11)</f>
        <v>0.693179407613229</v>
      </c>
      <c r="AR501" s="0" t="n">
        <f aca="false">SUMPRODUCT((B24:B31&lt;=$B$6)*(C24:C31*AM501+D24:D31*AO501*$B$8*AQ501)/(1+AL501/100)^B24:B31)+C32*AM501*AP501/(1+AL501/100)^$B$6</f>
        <v>14226254.1206504</v>
      </c>
      <c r="AS501" s="0" t="n">
        <f aca="false">SUMPRODUCT((K24:K26&lt;=$B$6)*(L24:L26*AN501+M24:M26*AO501*$B$8*AQ501)/(1+AL501/100)^K24:K26)+L27*AN501*AP501/(1+AL501/100)^$B$6</f>
        <v>14930272.9214682</v>
      </c>
      <c r="AT501" s="0" t="n">
        <f aca="false">AS501-AR501</f>
        <v>704018.800817741</v>
      </c>
      <c r="AU501" s="0" t="n">
        <f aca="true">RAND()</f>
        <v>0.63470670272165</v>
      </c>
      <c r="AV501" s="0" t="n">
        <f aca="true">RAND()</f>
        <v>0.791820198652245</v>
      </c>
      <c r="AW501" s="0" t="n">
        <f aca="true">RAND()</f>
        <v>0.473573262762316</v>
      </c>
      <c r="AX501" s="0" t="n">
        <f aca="true">RAND()</f>
        <v>0.4647816671822</v>
      </c>
      <c r="AY501" s="0" t="n">
        <f aca="true">RAND()</f>
        <v>0.81536265909124</v>
      </c>
      <c r="AZ501" s="0" t="n">
        <f aca="true">RAND()</f>
        <v>0.615759690152778</v>
      </c>
    </row>
    <row r="502" customFormat="false" ht="15" hidden="false" customHeight="false" outlineLevel="0" collapsed="false">
      <c r="AK502" s="0" t="n">
        <v>489</v>
      </c>
      <c r="AL502" s="0" t="n">
        <f aca="false">IFERROR(IF(AU502&lt;($AM$6-$AL$6)/($AN$6-$AL$6),$AL$6+SQRT(AU502*($AN$6-$AL$6)*($AM$6-$AL$6)),$AN$6-SQRT((1-AU502)*($AN$6-$AL$6)*($AN$6-$AM$6))),$AM$6)</f>
        <v>5.44197304003111</v>
      </c>
      <c r="AM502" s="0" t="n">
        <f aca="false">IFERROR(IF(AV502&lt;($AM$7-$AL$7)/($AN$7-$AL$7),$AL$7+SQRT(AV502*($AN$7-$AL$7)*($AM$7-$AL$7)),$AN$7-SQRT((1-AV502)*($AN$7-$AL$7)*($AN$7-$AM$7))),$AM$7)</f>
        <v>0.958698661885299</v>
      </c>
      <c r="AN502" s="0" t="n">
        <f aca="false">IFERROR(IF(AW502&lt;($AM$8-$AL$8)/($AN$8-$AL$8),$AL$8+SQRT(AW502*($AN$8-$AL$8)*($AM$8-$AL$8)),$AN$8-SQRT((1-AW502)*($AN$8-$AL$8)*($AN$8-$AM$8))),$AM$8)</f>
        <v>1.08682371213323</v>
      </c>
      <c r="AO502" s="0" t="n">
        <f aca="false">IFERROR(IF(AX502&lt;($AM$9-$AL$9)/($AN$9-$AL$9),$AL$9+SQRT(AX502*($AN$9-$AL$9)*($AM$9-$AL$9)),$AN$9-SQRT((1-AX502)*($AN$9-$AL$9)*($AN$9-$AM$9))),$AM$9)</f>
        <v>1.16363019204223</v>
      </c>
      <c r="AP502" s="0" t="n">
        <f aca="false">IFERROR(IF(AY502&lt;($AM$10-$AL$10)/($AN$10-$AL$10),$AL$10+SQRT(AY502*($AN$10-$AL$10)*($AM$10-$AL$10)),$AN$10-SQRT((1-AY502)*($AN$10-$AL$10)*($AN$10-$AM$10))),$AM$10)</f>
        <v>0.749005856228916</v>
      </c>
      <c r="AQ502" s="0" t="n">
        <f aca="false">IFERROR(IF(AZ502&lt;($AM$11-$AL$11)/($AN$11-$AL$11),$AL$11+SQRT(AZ502*($AN$11-$AL$11)*($AM$11-$AL$11)),$AN$11-SQRT((1-AZ502)*($AN$11-$AL$11)*($AN$11-$AM$11))),$AM$11)</f>
        <v>0.587991535028537</v>
      </c>
      <c r="AR502" s="0" t="n">
        <f aca="false">SUMPRODUCT((B24:B31&lt;=$B$6)*(C24:C31*AM502+D24:D31*AO502*$B$8*AQ502)/(1+AL502/100)^B24:B31)+C32*AM502*AP502/(1+AL502/100)^$B$6</f>
        <v>11888669.8277764</v>
      </c>
      <c r="AS502" s="0" t="n">
        <f aca="false">SUMPRODUCT((K24:K26&lt;=$B$6)*(L24:L26*AN502+M24:M26*AO502*$B$8*AQ502)/(1+AL502/100)^K24:K26)+L27*AN502*AP502/(1+AL502/100)^$B$6</f>
        <v>16500367.0316098</v>
      </c>
      <c r="AT502" s="0" t="n">
        <f aca="false">AS502-AR502</f>
        <v>4611697.20383339</v>
      </c>
      <c r="AU502" s="0" t="n">
        <f aca="true">RAND()</f>
        <v>0.878627599600506</v>
      </c>
      <c r="AV502" s="0" t="n">
        <f aca="true">RAND()</f>
        <v>0.279836280935384</v>
      </c>
      <c r="AW502" s="0" t="n">
        <f aca="true">RAND()</f>
        <v>0.763319991804635</v>
      </c>
      <c r="AX502" s="0" t="n">
        <f aca="true">RAND()</f>
        <v>0.533657029557786</v>
      </c>
      <c r="AY502" s="0" t="n">
        <f aca="true">RAND()</f>
        <v>0.248015665745182</v>
      </c>
      <c r="AZ502" s="0" t="n">
        <f aca="true">RAND()</f>
        <v>0.338527037747319</v>
      </c>
    </row>
    <row r="503" customFormat="false" ht="15" hidden="false" customHeight="false" outlineLevel="0" collapsed="false">
      <c r="AK503" s="0" t="n">
        <v>490</v>
      </c>
      <c r="AL503" s="0" t="n">
        <f aca="false">IFERROR(IF(AU503&lt;($AM$6-$AL$6)/($AN$6-$AL$6),$AL$6+SQRT(AU503*($AN$6-$AL$6)*($AM$6-$AL$6)),$AN$6-SQRT((1-AU503)*($AN$6-$AL$6)*($AN$6-$AM$6))),$AM$6)</f>
        <v>3.32349980056411</v>
      </c>
      <c r="AM503" s="0" t="n">
        <f aca="false">IFERROR(IF(AV503&lt;($AM$7-$AL$7)/($AN$7-$AL$7),$AL$7+SQRT(AV503*($AN$7-$AL$7)*($AM$7-$AL$7)),$AN$7-SQRT((1-AV503)*($AN$7-$AL$7)*($AN$7-$AM$7))),$AM$7)</f>
        <v>1.03653692237161</v>
      </c>
      <c r="AN503" s="0" t="n">
        <f aca="false">IFERROR(IF(AW503&lt;($AM$8-$AL$8)/($AN$8-$AL$8),$AL$8+SQRT(AW503*($AN$8-$AL$8)*($AM$8-$AL$8)),$AN$8-SQRT((1-AW503)*($AN$8-$AL$8)*($AN$8-$AM$8))),$AM$8)</f>
        <v>0.956419435007928</v>
      </c>
      <c r="AO503" s="0" t="n">
        <f aca="false">IFERROR(IF(AX503&lt;($AM$9-$AL$9)/($AN$9-$AL$9),$AL$9+SQRT(AX503*($AN$9-$AL$9)*($AM$9-$AL$9)),$AN$9-SQRT((1-AX503)*($AN$9-$AL$9)*($AN$9-$AM$9))),$AM$9)</f>
        <v>1.42676888966904</v>
      </c>
      <c r="AP503" s="0" t="n">
        <f aca="false">IFERROR(IF(AY503&lt;($AM$10-$AL$10)/($AN$10-$AL$10),$AL$10+SQRT(AY503*($AN$10-$AL$10)*($AM$10-$AL$10)),$AN$10-SQRT((1-AY503)*($AN$10-$AL$10)*($AN$10-$AM$10))),$AM$10)</f>
        <v>0.964385759739674</v>
      </c>
      <c r="AQ503" s="0" t="n">
        <f aca="false">IFERROR(IF(AZ503&lt;($AM$11-$AL$11)/($AN$11-$AL$11),$AL$11+SQRT(AZ503*($AN$11-$AL$11)*($AM$11-$AL$11)),$AN$11-SQRT((1-AZ503)*($AN$11-$AL$11)*($AN$11-$AM$11))),$AM$11)</f>
        <v>0.873684288309028</v>
      </c>
      <c r="AR503" s="0" t="n">
        <f aca="false">SUMPRODUCT((B24:B31&lt;=$B$6)*(C24:C31*AM503+D24:D31*AO503*$B$8*AQ503)/(1+AL503/100)^B24:B31)+C32*AM503*AP503/(1+AL503/100)^$B$6</f>
        <v>14169292.182219</v>
      </c>
      <c r="AS503" s="0" t="n">
        <f aca="false">SUMPRODUCT((K24:K26&lt;=$B$6)*(L24:L26*AN503+M24:M26*AO503*$B$8*AQ503)/(1+AL503/100)^K24:K26)+L27*AN503*AP503/(1+AL503/100)^$B$6</f>
        <v>13975066.7934737</v>
      </c>
      <c r="AT503" s="0" t="n">
        <f aca="false">AS503-AR503</f>
        <v>-194225.388745224</v>
      </c>
      <c r="AU503" s="0" t="n">
        <f aca="true">RAND()</f>
        <v>0.324167314177393</v>
      </c>
      <c r="AV503" s="0" t="n">
        <f aca="true">RAND()</f>
        <v>0.594964573239254</v>
      </c>
      <c r="AW503" s="0" t="n">
        <f aca="true">RAND()</f>
        <v>0.271855996091103</v>
      </c>
      <c r="AX503" s="0" t="n">
        <f aca="true">RAND()</f>
        <v>0.780937396099155</v>
      </c>
      <c r="AY503" s="0" t="n">
        <f aca="true">RAND()</f>
        <v>0.862616535395977</v>
      </c>
      <c r="AZ503" s="0" t="n">
        <f aca="true">RAND()</f>
        <v>0.93487486114287</v>
      </c>
    </row>
    <row r="504" customFormat="false" ht="15" hidden="false" customHeight="false" outlineLevel="0" collapsed="false">
      <c r="AK504" s="0" t="n">
        <v>491</v>
      </c>
      <c r="AL504" s="0" t="n">
        <f aca="false">IFERROR(IF(AU504&lt;($AM$6-$AL$6)/($AN$6-$AL$6),$AL$6+SQRT(AU504*($AN$6-$AL$6)*($AM$6-$AL$6)),$AN$6-SQRT((1-AU504)*($AN$6-$AL$6)*($AN$6-$AM$6))),$AM$6)</f>
        <v>2.97966946378973</v>
      </c>
      <c r="AM504" s="0" t="n">
        <f aca="false">IFERROR(IF(AV504&lt;($AM$7-$AL$7)/($AN$7-$AL$7),$AL$7+SQRT(AV504*($AN$7-$AL$7)*($AM$7-$AL$7)),$AN$7-SQRT((1-AV504)*($AN$7-$AL$7)*($AN$7-$AM$7))),$AM$7)</f>
        <v>1.07077538845447</v>
      </c>
      <c r="AN504" s="0" t="n">
        <f aca="false">IFERROR(IF(AW504&lt;($AM$8-$AL$8)/($AN$8-$AL$8),$AL$8+SQRT(AW504*($AN$8-$AL$8)*($AM$8-$AL$8)),$AN$8-SQRT((1-AW504)*($AN$8-$AL$8)*($AN$8-$AM$8))),$AM$8)</f>
        <v>0.972540922311219</v>
      </c>
      <c r="AO504" s="0" t="n">
        <f aca="false">IFERROR(IF(AX504&lt;($AM$9-$AL$9)/($AN$9-$AL$9),$AL$9+SQRT(AX504*($AN$9-$AL$9)*($AM$9-$AL$9)),$AN$9-SQRT((1-AX504)*($AN$9-$AL$9)*($AN$9-$AM$9))),$AM$9)</f>
        <v>1.33876499728452</v>
      </c>
      <c r="AP504" s="0" t="n">
        <f aca="false">IFERROR(IF(AY504&lt;($AM$10-$AL$10)/($AN$10-$AL$10),$AL$10+SQRT(AY504*($AN$10-$AL$10)*($AM$10-$AL$10)),$AN$10-SQRT((1-AY504)*($AN$10-$AL$10)*($AN$10-$AM$10))),$AM$10)</f>
        <v>0.958998716239605</v>
      </c>
      <c r="AQ504" s="0" t="n">
        <f aca="false">IFERROR(IF(AZ504&lt;($AM$11-$AL$11)/($AN$11-$AL$11),$AL$11+SQRT(AZ504*($AN$11-$AL$11)*($AM$11-$AL$11)),$AN$11-SQRT((1-AZ504)*($AN$11-$AL$11)*($AN$11-$AM$11))),$AM$11)</f>
        <v>0.884741446145846</v>
      </c>
      <c r="AR504" s="0" t="n">
        <f aca="false">SUMPRODUCT((B24:B31&lt;=$B$6)*(C24:C31*AM504+D24:D31*AO504*$B$8*AQ504)/(1+AL504/100)^B24:B31)+C32*AM504*AP504/(1+AL504/100)^$B$6</f>
        <v>14881158.5342704</v>
      </c>
      <c r="AS504" s="0" t="n">
        <f aca="false">SUMPRODUCT((K24:K26&lt;=$B$6)*(L24:L26*AN504+M24:M26*AO504*$B$8*AQ504)/(1+AL504/100)^K24:K26)+L27*AN504*AP504/(1+AL504/100)^$B$6</f>
        <v>14114754.1193099</v>
      </c>
      <c r="AT504" s="0" t="n">
        <f aca="false">AS504-AR504</f>
        <v>-766404.414960519</v>
      </c>
      <c r="AU504" s="0" t="n">
        <f aca="true">RAND()</f>
        <v>0.191950451656412</v>
      </c>
      <c r="AV504" s="0" t="n">
        <f aca="true">RAND()</f>
        <v>0.714475898812042</v>
      </c>
      <c r="AW504" s="0" t="n">
        <f aca="true">RAND()</f>
        <v>0.330781887466734</v>
      </c>
      <c r="AX504" s="0" t="n">
        <f aca="true">RAND()</f>
        <v>0.708512180789241</v>
      </c>
      <c r="AY504" s="0" t="n">
        <f aca="true">RAND()</f>
        <v>0.84271928603842</v>
      </c>
      <c r="AZ504" s="0" t="n">
        <f aca="true">RAND()</f>
        <v>0.945777411279384</v>
      </c>
    </row>
    <row r="505" customFormat="false" ht="15" hidden="false" customHeight="false" outlineLevel="0" collapsed="false">
      <c r="AK505" s="0" t="n">
        <v>492</v>
      </c>
      <c r="AL505" s="0" t="n">
        <f aca="false">IFERROR(IF(AU505&lt;($AM$6-$AL$6)/($AN$6-$AL$6),$AL$6+SQRT(AU505*($AN$6-$AL$6)*($AM$6-$AL$6)),$AN$6-SQRT((1-AU505)*($AN$6-$AL$6)*($AN$6-$AM$6))),$AM$6)</f>
        <v>3.55557171356058</v>
      </c>
      <c r="AM505" s="0" t="n">
        <f aca="false">IFERROR(IF(AV505&lt;($AM$7-$AL$7)/($AN$7-$AL$7),$AL$7+SQRT(AV505*($AN$7-$AL$7)*($AM$7-$AL$7)),$AN$7-SQRT((1-AV505)*($AN$7-$AL$7)*($AN$7-$AM$7))),$AM$7)</f>
        <v>0.936378690549082</v>
      </c>
      <c r="AN505" s="0" t="n">
        <f aca="false">IFERROR(IF(AW505&lt;($AM$8-$AL$8)/($AN$8-$AL$8),$AL$8+SQRT(AW505*($AN$8-$AL$8)*($AM$8-$AL$8)),$AN$8-SQRT((1-AW505)*($AN$8-$AL$8)*($AN$8-$AM$8))),$AM$8)</f>
        <v>1.07245680956731</v>
      </c>
      <c r="AO505" s="0" t="n">
        <f aca="false">IFERROR(IF(AX505&lt;($AM$9-$AL$9)/($AN$9-$AL$9),$AL$9+SQRT(AX505*($AN$9-$AL$9)*($AM$9-$AL$9)),$AN$9-SQRT((1-AX505)*($AN$9-$AL$9)*($AN$9-$AM$9))),$AM$9)</f>
        <v>1.128445593969</v>
      </c>
      <c r="AP505" s="0" t="n">
        <f aca="false">IFERROR(IF(AY505&lt;($AM$10-$AL$10)/($AN$10-$AL$10),$AL$10+SQRT(AY505*($AN$10-$AL$10)*($AM$10-$AL$10)),$AN$10-SQRT((1-AY505)*($AN$10-$AL$10)*($AN$10-$AM$10))),$AM$10)</f>
        <v>0.777969676961222</v>
      </c>
      <c r="AQ505" s="0" t="n">
        <f aca="false">IFERROR(IF(AZ505&lt;($AM$11-$AL$11)/($AN$11-$AL$11),$AL$11+SQRT(AZ505*($AN$11-$AL$11)*($AM$11-$AL$11)),$AN$11-SQRT((1-AZ505)*($AN$11-$AL$11)*($AN$11-$AM$11))),$AM$11)</f>
        <v>0.733020332346939</v>
      </c>
      <c r="AR505" s="0" t="n">
        <f aca="false">SUMPRODUCT((B24:B31&lt;=$B$6)*(C24:C31*AM505+D24:D31*AO505*$B$8*AQ505)/(1+AL505/100)^B24:B31)+C32*AM505*AP505/(1+AL505/100)^$B$6</f>
        <v>12621856.091864</v>
      </c>
      <c r="AS505" s="0" t="n">
        <f aca="false">SUMPRODUCT((K24:K26&lt;=$B$6)*(L24:L26*AN505+M24:M26*AO505*$B$8*AQ505)/(1+AL505/100)^K24:K26)+L27*AN505*AP505/(1+AL505/100)^$B$6</f>
        <v>15974752.7343802</v>
      </c>
      <c r="AT505" s="0" t="n">
        <f aca="false">AS505-AR505</f>
        <v>3352896.64251626</v>
      </c>
      <c r="AU505" s="0" t="n">
        <f aca="true">RAND()</f>
        <v>0.406795688978801</v>
      </c>
      <c r="AV505" s="0" t="n">
        <f aca="true">RAND()</f>
        <v>0.206657191509803</v>
      </c>
      <c r="AW505" s="0" t="n">
        <f aca="true">RAND()</f>
        <v>0.719808138053176</v>
      </c>
      <c r="AX505" s="0" t="n">
        <f aca="true">RAND()</f>
        <v>0.493595278218629</v>
      </c>
      <c r="AY505" s="0" t="n">
        <f aca="true">RAND()</f>
        <v>0.309068565239704</v>
      </c>
      <c r="AZ505" s="0" t="n">
        <f aca="true">RAND()</f>
        <v>0.709068804325963</v>
      </c>
    </row>
    <row r="506" customFormat="false" ht="15" hidden="false" customHeight="false" outlineLevel="0" collapsed="false">
      <c r="AK506" s="0" t="n">
        <v>493</v>
      </c>
      <c r="AL506" s="0" t="n">
        <f aca="false">IFERROR(IF(AU506&lt;($AM$6-$AL$6)/($AN$6-$AL$6),$AL$6+SQRT(AU506*($AN$6-$AL$6)*($AM$6-$AL$6)),$AN$6-SQRT((1-AU506)*($AN$6-$AL$6)*($AN$6-$AM$6))),$AM$6)</f>
        <v>3.26438701429216</v>
      </c>
      <c r="AM506" s="0" t="n">
        <f aca="false">IFERROR(IF(AV506&lt;($AM$7-$AL$7)/($AN$7-$AL$7),$AL$7+SQRT(AV506*($AN$7-$AL$7)*($AM$7-$AL$7)),$AN$7-SQRT((1-AV506)*($AN$7-$AL$7)*($AN$7-$AM$7))),$AM$7)</f>
        <v>0.967415587862515</v>
      </c>
      <c r="AN506" s="0" t="n">
        <f aca="false">IFERROR(IF(AW506&lt;($AM$8-$AL$8)/($AN$8-$AL$8),$AL$8+SQRT(AW506*($AN$8-$AL$8)*($AM$8-$AL$8)),$AN$8-SQRT((1-AW506)*($AN$8-$AL$8)*($AN$8-$AM$8))),$AM$8)</f>
        <v>0.97195771051235</v>
      </c>
      <c r="AO506" s="0" t="n">
        <f aca="false">IFERROR(IF(AX506&lt;($AM$9-$AL$9)/($AN$9-$AL$9),$AL$9+SQRT(AX506*($AN$9-$AL$9)*($AM$9-$AL$9)),$AN$9-SQRT((1-AX506)*($AN$9-$AL$9)*($AN$9-$AM$9))),$AM$9)</f>
        <v>0.918297623378237</v>
      </c>
      <c r="AP506" s="0" t="n">
        <f aca="false">IFERROR(IF(AY506&lt;($AM$10-$AL$10)/($AN$10-$AL$10),$AL$10+SQRT(AY506*($AN$10-$AL$10)*($AM$10-$AL$10)),$AN$10-SQRT((1-AY506)*($AN$10-$AL$10)*($AN$10-$AM$10))),$AM$10)</f>
        <v>0.9483905990303</v>
      </c>
      <c r="AQ506" s="0" t="n">
        <f aca="false">IFERROR(IF(AZ506&lt;($AM$11-$AL$11)/($AN$11-$AL$11),$AL$11+SQRT(AZ506*($AN$11-$AL$11)*($AM$11-$AL$11)),$AN$11-SQRT((1-AZ506)*($AN$11-$AL$11)*($AN$11-$AM$11))),$AM$11)</f>
        <v>0.704266994511617</v>
      </c>
      <c r="AR506" s="0" t="n">
        <f aca="false">SUMPRODUCT((B24:B31&lt;=$B$6)*(C24:C31*AM506+D24:D31*AO506*$B$8*AQ506)/(1+AL506/100)^B24:B31)+C32*AM506*AP506/(1+AL506/100)^$B$6</f>
        <v>13166116.9195302</v>
      </c>
      <c r="AS506" s="0" t="n">
        <f aca="false">SUMPRODUCT((K24:K26&lt;=$B$6)*(L24:L26*AN506+M24:M26*AO506*$B$8*AQ506)/(1+AL506/100)^K24:K26)+L27*AN506*AP506/(1+AL506/100)^$B$6</f>
        <v>14170102.4543361</v>
      </c>
      <c r="AT506" s="0" t="n">
        <f aca="false">AS506-AR506</f>
        <v>1003985.53480587</v>
      </c>
      <c r="AU506" s="0" t="n">
        <f aca="true">RAND()</f>
        <v>0.302259781050548</v>
      </c>
      <c r="AV506" s="0" t="n">
        <f aca="true">RAND()</f>
        <v>0.311421989548351</v>
      </c>
      <c r="AW506" s="0" t="n">
        <f aca="true">RAND()</f>
        <v>0.328549491162767</v>
      </c>
      <c r="AX506" s="0" t="n">
        <f aca="true">RAND()</f>
        <v>0.233297202298508</v>
      </c>
      <c r="AY506" s="0" t="n">
        <f aca="true">RAND()</f>
        <v>0.804216517195004</v>
      </c>
      <c r="AZ506" s="0" t="n">
        <f aca="true">RAND()</f>
        <v>0.643028528427788</v>
      </c>
    </row>
    <row r="507" customFormat="false" ht="15" hidden="false" customHeight="false" outlineLevel="0" collapsed="false">
      <c r="AK507" s="0" t="n">
        <v>494</v>
      </c>
      <c r="AL507" s="0" t="n">
        <f aca="false">IFERROR(IF(AU507&lt;($AM$6-$AL$6)/($AN$6-$AL$6),$AL$6+SQRT(AU507*($AN$6-$AL$6)*($AM$6-$AL$6)),$AN$6-SQRT((1-AU507)*($AN$6-$AL$6)*($AN$6-$AM$6))),$AM$6)</f>
        <v>3.23345272793053</v>
      </c>
      <c r="AM507" s="0" t="n">
        <f aca="false">IFERROR(IF(AV507&lt;($AM$7-$AL$7)/($AN$7-$AL$7),$AL$7+SQRT(AV507*($AN$7-$AL$7)*($AM$7-$AL$7)),$AN$7-SQRT((1-AV507)*($AN$7-$AL$7)*($AN$7-$AM$7))),$AM$7)</f>
        <v>0.888012355519947</v>
      </c>
      <c r="AN507" s="0" t="n">
        <f aca="false">IFERROR(IF(AW507&lt;($AM$8-$AL$8)/($AN$8-$AL$8),$AL$8+SQRT(AW507*($AN$8-$AL$8)*($AM$8-$AL$8)),$AN$8-SQRT((1-AW507)*($AN$8-$AL$8)*($AN$8-$AM$8))),$AM$8)</f>
        <v>1.03651847450963</v>
      </c>
      <c r="AO507" s="0" t="n">
        <f aca="false">IFERROR(IF(AX507&lt;($AM$9-$AL$9)/($AN$9-$AL$9),$AL$9+SQRT(AX507*($AN$9-$AL$9)*($AM$9-$AL$9)),$AN$9-SQRT((1-AX507)*($AN$9-$AL$9)*($AN$9-$AM$9))),$AM$9)</f>
        <v>1.45928035412875</v>
      </c>
      <c r="AP507" s="0" t="n">
        <f aca="false">IFERROR(IF(AY507&lt;($AM$10-$AL$10)/($AN$10-$AL$10),$AL$10+SQRT(AY507*($AN$10-$AL$10)*($AM$10-$AL$10)),$AN$10-SQRT((1-AY507)*($AN$10-$AL$10)*($AN$10-$AM$10))),$AM$10)</f>
        <v>0.719514160634602</v>
      </c>
      <c r="AQ507" s="0" t="n">
        <f aca="false">IFERROR(IF(AZ507&lt;($AM$11-$AL$11)/($AN$11-$AL$11),$AL$11+SQRT(AZ507*($AN$11-$AL$11)*($AM$11-$AL$11)),$AN$11-SQRT((1-AZ507)*($AN$11-$AL$11)*($AN$11-$AM$11))),$AM$11)</f>
        <v>0.456084435963129</v>
      </c>
      <c r="AR507" s="0" t="n">
        <f aca="false">SUMPRODUCT((B24:B31&lt;=$B$6)*(C24:C31*AM507+D24:D31*AO507*$B$8*AQ507)/(1+AL507/100)^B24:B31)+C32*AM507*AP507/(1+AL507/100)^$B$6</f>
        <v>12150441.3769791</v>
      </c>
      <c r="AS507" s="0" t="n">
        <f aca="false">SUMPRODUCT((K24:K26&lt;=$B$6)*(L24:L26*AN507+M24:M26*AO507*$B$8*AQ507)/(1+AL507/100)^K24:K26)+L27*AN507*AP507/(1+AL507/100)^$B$6</f>
        <v>15453190.3750003</v>
      </c>
      <c r="AT507" s="0" t="n">
        <f aca="false">AS507-AR507</f>
        <v>3302748.99802126</v>
      </c>
      <c r="AU507" s="0" t="n">
        <f aca="true">RAND()</f>
        <v>0.290656082363301</v>
      </c>
      <c r="AV507" s="0" t="n">
        <f aca="true">RAND()</f>
        <v>0.0860686080463279</v>
      </c>
      <c r="AW507" s="0" t="n">
        <f aca="true">RAND()</f>
        <v>0.594894562438279</v>
      </c>
      <c r="AX507" s="0" t="n">
        <f aca="true">RAND()</f>
        <v>0.80508150971258</v>
      </c>
      <c r="AY507" s="0" t="n">
        <f aca="true">RAND()</f>
        <v>0.192745866876456</v>
      </c>
      <c r="AZ507" s="0" t="n">
        <f aca="true">RAND()</f>
        <v>0.0994381679588908</v>
      </c>
    </row>
    <row r="508" customFormat="false" ht="15" hidden="false" customHeight="false" outlineLevel="0" collapsed="false">
      <c r="AK508" s="0" t="n">
        <v>495</v>
      </c>
      <c r="AL508" s="0" t="n">
        <f aca="false">IFERROR(IF(AU508&lt;($AM$6-$AL$6)/($AN$6-$AL$6),$AL$6+SQRT(AU508*($AN$6-$AL$6)*($AM$6-$AL$6)),$AN$6-SQRT((1-AU508)*($AN$6-$AL$6)*($AN$6-$AM$6))),$AM$6)</f>
        <v>2.03170174478966</v>
      </c>
      <c r="AM508" s="0" t="n">
        <f aca="false">IFERROR(IF(AV508&lt;($AM$7-$AL$7)/($AN$7-$AL$7),$AL$7+SQRT(AV508*($AN$7-$AL$7)*($AM$7-$AL$7)),$AN$7-SQRT((1-AV508)*($AN$7-$AL$7)*($AN$7-$AM$7))),$AM$7)</f>
        <v>1.13189563575523</v>
      </c>
      <c r="AN508" s="0" t="n">
        <f aca="false">IFERROR(IF(AW508&lt;($AM$8-$AL$8)/($AN$8-$AL$8),$AL$8+SQRT(AW508*($AN$8-$AL$8)*($AM$8-$AL$8)),$AN$8-SQRT((1-AW508)*($AN$8-$AL$8)*($AN$8-$AM$8))),$AM$8)</f>
        <v>1.13560893910777</v>
      </c>
      <c r="AO508" s="0" t="n">
        <f aca="false">IFERROR(IF(AX508&lt;($AM$9-$AL$9)/($AN$9-$AL$9),$AL$9+SQRT(AX508*($AN$9-$AL$9)*($AM$9-$AL$9)),$AN$9-SQRT((1-AX508)*($AN$9-$AL$9)*($AN$9-$AM$9))),$AM$9)</f>
        <v>1.32793834904249</v>
      </c>
      <c r="AP508" s="0" t="n">
        <f aca="false">IFERROR(IF(AY508&lt;($AM$10-$AL$10)/($AN$10-$AL$10),$AL$10+SQRT(AY508*($AN$10-$AL$10)*($AM$10-$AL$10)),$AN$10-SQRT((1-AY508)*($AN$10-$AL$10)*($AN$10-$AM$10))),$AM$10)</f>
        <v>0.842901830506395</v>
      </c>
      <c r="AQ508" s="0" t="n">
        <f aca="false">IFERROR(IF(AZ508&lt;($AM$11-$AL$11)/($AN$11-$AL$11),$AL$11+SQRT(AZ508*($AN$11-$AL$11)*($AM$11-$AL$11)),$AN$11-SQRT((1-AZ508)*($AN$11-$AL$11)*($AN$11-$AM$11))),$AM$11)</f>
        <v>0.360977746816012</v>
      </c>
      <c r="AR508" s="0" t="n">
        <f aca="false">SUMPRODUCT((B24:B31&lt;=$B$6)*(C24:C31*AM508+D24:D31*AO508*$B$8*AQ508)/(1+AL508/100)^B24:B31)+C32*AM508*AP508/(1+AL508/100)^$B$6</f>
        <v>16445907.5050336</v>
      </c>
      <c r="AS508" s="0" t="n">
        <f aca="false">SUMPRODUCT((K24:K26&lt;=$B$6)*(L24:L26*AN508+M24:M26*AO508*$B$8*AQ508)/(1+AL508/100)^K24:K26)+L27*AN508*AP508/(1+AL508/100)^$B$6</f>
        <v>16292382.3398752</v>
      </c>
      <c r="AT508" s="0" t="n">
        <f aca="false">AS508-AR508</f>
        <v>-153525.165158439</v>
      </c>
      <c r="AU508" s="0" t="n">
        <f aca="true">RAND()</f>
        <v>0.000201000124541764</v>
      </c>
      <c r="AV508" s="0" t="n">
        <f aca="true">RAND()</f>
        <v>0.876012081300783</v>
      </c>
      <c r="AW508" s="0" t="n">
        <f aca="true">RAND()</f>
        <v>0.883686090559552</v>
      </c>
      <c r="AX508" s="0" t="n">
        <f aca="true">RAND()</f>
        <v>0.698888758208181</v>
      </c>
      <c r="AY508" s="0" t="n">
        <f aca="true">RAND()</f>
        <v>0.470326661458547</v>
      </c>
      <c r="AZ508" s="0" t="n">
        <f aca="true">RAND()</f>
        <v>0.0151766759459498</v>
      </c>
    </row>
    <row r="509" customFormat="false" ht="15" hidden="false" customHeight="false" outlineLevel="0" collapsed="false">
      <c r="AK509" s="0" t="n">
        <v>496</v>
      </c>
      <c r="AL509" s="0" t="n">
        <f aca="false">IFERROR(IF(AU509&lt;($AM$6-$AL$6)/($AN$6-$AL$6),$AL$6+SQRT(AU509*($AN$6-$AL$6)*($AM$6-$AL$6)),$AN$6-SQRT((1-AU509)*($AN$6-$AL$6)*($AN$6-$AM$6))),$AM$6)</f>
        <v>3.52349434418501</v>
      </c>
      <c r="AM509" s="0" t="n">
        <f aca="false">IFERROR(IF(AV509&lt;($AM$7-$AL$7)/($AN$7-$AL$7),$AL$7+SQRT(AV509*($AN$7-$AL$7)*($AM$7-$AL$7)),$AN$7-SQRT((1-AV509)*($AN$7-$AL$7)*($AN$7-$AM$7))),$AM$7)</f>
        <v>0.930601239486814</v>
      </c>
      <c r="AN509" s="0" t="n">
        <f aca="false">IFERROR(IF(AW509&lt;($AM$8-$AL$8)/($AN$8-$AL$8),$AL$8+SQRT(AW509*($AN$8-$AL$8)*($AM$8-$AL$8)),$AN$8-SQRT((1-AW509)*($AN$8-$AL$8)*($AN$8-$AM$8))),$AM$8)</f>
        <v>0.92297787659342</v>
      </c>
      <c r="AO509" s="0" t="n">
        <f aca="false">IFERROR(IF(AX509&lt;($AM$9-$AL$9)/($AN$9-$AL$9),$AL$9+SQRT(AX509*($AN$9-$AL$9)*($AM$9-$AL$9)),$AN$9-SQRT((1-AX509)*($AN$9-$AL$9)*($AN$9-$AM$9))),$AM$9)</f>
        <v>1.42528675546954</v>
      </c>
      <c r="AP509" s="0" t="n">
        <f aca="false">IFERROR(IF(AY509&lt;($AM$10-$AL$10)/($AN$10-$AL$10),$AL$10+SQRT(AY509*($AN$10-$AL$10)*($AM$10-$AL$10)),$AN$10-SQRT((1-AY509)*($AN$10-$AL$10)*($AN$10-$AM$10))),$AM$10)</f>
        <v>0.905366147396837</v>
      </c>
      <c r="AQ509" s="0" t="n">
        <f aca="false">IFERROR(IF(AZ509&lt;($AM$11-$AL$11)/($AN$11-$AL$11),$AL$11+SQRT(AZ509*($AN$11-$AL$11)*($AM$11-$AL$11)),$AN$11-SQRT((1-AZ509)*($AN$11-$AL$11)*($AN$11-$AM$11))),$AM$11)</f>
        <v>0.94537524346783</v>
      </c>
      <c r="AR509" s="0" t="n">
        <f aca="false">SUMPRODUCT((B24:B31&lt;=$B$6)*(C24:C31*AM509+D24:D31*AO509*$B$8*AQ509)/(1+AL509/100)^B24:B31)+C32*AM509*AP509/(1+AL509/100)^$B$6</f>
        <v>12645191.0316764</v>
      </c>
      <c r="AS509" s="0" t="n">
        <f aca="false">SUMPRODUCT((K24:K26&lt;=$B$6)*(L24:L26*AN509+M24:M26*AO509*$B$8*AQ509)/(1+AL509/100)^K24:K26)+L27*AN509*AP509/(1+AL509/100)^$B$6</f>
        <v>13619204.2376333</v>
      </c>
      <c r="AT509" s="0" t="n">
        <f aca="false">AS509-AR509</f>
        <v>974013.205956802</v>
      </c>
      <c r="AU509" s="0" t="n">
        <f aca="true">RAND()</f>
        <v>0.39569542125432</v>
      </c>
      <c r="AV509" s="0" t="n">
        <f aca="true">RAND()</f>
        <v>0.189518708394358</v>
      </c>
      <c r="AW509" s="0" t="n">
        <f aca="true">RAND()</f>
        <v>0.168039534793626</v>
      </c>
      <c r="AX509" s="0" t="n">
        <f aca="true">RAND()</f>
        <v>0.779803124374184</v>
      </c>
      <c r="AY509" s="0" t="n">
        <f aca="true">RAND()</f>
        <v>0.657286853821415</v>
      </c>
      <c r="AZ509" s="0" t="n">
        <f aca="true">RAND()</f>
        <v>0.987820963158372</v>
      </c>
    </row>
    <row r="510" customFormat="false" ht="15" hidden="false" customHeight="false" outlineLevel="0" collapsed="false">
      <c r="AK510" s="0" t="n">
        <v>497</v>
      </c>
      <c r="AL510" s="0" t="n">
        <f aca="false">IFERROR(IF(AU510&lt;($AM$6-$AL$6)/($AN$6-$AL$6),$AL$6+SQRT(AU510*($AN$6-$AL$6)*($AM$6-$AL$6)),$AN$6-SQRT((1-AU510)*($AN$6-$AL$6)*($AN$6-$AM$6))),$AM$6)</f>
        <v>2.79568227395658</v>
      </c>
      <c r="AM510" s="0" t="n">
        <f aca="false">IFERROR(IF(AV510&lt;($AM$7-$AL$7)/($AN$7-$AL$7),$AL$7+SQRT(AV510*($AN$7-$AL$7)*($AM$7-$AL$7)),$AN$7-SQRT((1-AV510)*($AN$7-$AL$7)*($AN$7-$AM$7))),$AM$7)</f>
        <v>1.19727676890856</v>
      </c>
      <c r="AN510" s="0" t="n">
        <f aca="false">IFERROR(IF(AW510&lt;($AM$8-$AL$8)/($AN$8-$AL$8),$AL$8+SQRT(AW510*($AN$8-$AL$8)*($AM$8-$AL$8)),$AN$8-SQRT((1-AW510)*($AN$8-$AL$8)*($AN$8-$AM$8))),$AM$8)</f>
        <v>0.96375081051985</v>
      </c>
      <c r="AO510" s="0" t="n">
        <f aca="false">IFERROR(IF(AX510&lt;($AM$9-$AL$9)/($AN$9-$AL$9),$AL$9+SQRT(AX510*($AN$9-$AL$9)*($AM$9-$AL$9)),$AN$9-SQRT((1-AX510)*($AN$9-$AL$9)*($AN$9-$AM$9))),$AM$9)</f>
        <v>1.07202056684344</v>
      </c>
      <c r="AP510" s="0" t="n">
        <f aca="false">IFERROR(IF(AY510&lt;($AM$10-$AL$10)/($AN$10-$AL$10),$AL$10+SQRT(AY510*($AN$10-$AL$10)*($AM$10-$AL$10)),$AN$10-SQRT((1-AY510)*($AN$10-$AL$10)*($AN$10-$AM$10))),$AM$10)</f>
        <v>0.715371394591156</v>
      </c>
      <c r="AQ510" s="0" t="n">
        <f aca="false">IFERROR(IF(AZ510&lt;($AM$11-$AL$11)/($AN$11-$AL$11),$AL$11+SQRT(AZ510*($AN$11-$AL$11)*($AM$11-$AL$11)),$AN$11-SQRT((1-AZ510)*($AN$11-$AL$11)*($AN$11-$AM$11))),$AM$11)</f>
        <v>0.44855034447307</v>
      </c>
      <c r="AR510" s="0" t="n">
        <f aca="false">SUMPRODUCT((B24:B31&lt;=$B$6)*(C24:C31*AM510+D24:D31*AO510*$B$8*AQ510)/(1+AL510/100)^B24:B31)+C32*AM510*AP510/(1+AL510/100)^$B$6</f>
        <v>16680602.4237423</v>
      </c>
      <c r="AS510" s="0" t="n">
        <f aca="false">SUMPRODUCT((K24:K26&lt;=$B$6)*(L24:L26*AN510+M24:M26*AO510*$B$8*AQ510)/(1+AL510/100)^K24:K26)+L27*AN510*AP510/(1+AL510/100)^$B$6</f>
        <v>14278599.6262349</v>
      </c>
      <c r="AT510" s="0" t="n">
        <f aca="false">AS510-AR510</f>
        <v>-2402002.79750742</v>
      </c>
      <c r="AU510" s="0" t="n">
        <f aca="true">RAND()</f>
        <v>0.126622056217742</v>
      </c>
      <c r="AV510" s="0" t="n">
        <f aca="true">RAND()</f>
        <v>0.975291208029141</v>
      </c>
      <c r="AW510" s="0" t="n">
        <f aca="true">RAND()</f>
        <v>0.297936977176754</v>
      </c>
      <c r="AX510" s="0" t="n">
        <f aca="true">RAND()</f>
        <v>0.425902781092289</v>
      </c>
      <c r="AY510" s="0" t="n">
        <f aca="true">RAND()</f>
        <v>0.185539350432557</v>
      </c>
      <c r="AZ510" s="0" t="n">
        <f aca="true">RAND()</f>
        <v>0.0900702238492562</v>
      </c>
    </row>
    <row r="511" customFormat="false" ht="15" hidden="false" customHeight="false" outlineLevel="0" collapsed="false">
      <c r="AK511" s="0" t="n">
        <v>498</v>
      </c>
      <c r="AL511" s="0" t="n">
        <f aca="false">IFERROR(IF(AU511&lt;($AM$6-$AL$6)/($AN$6-$AL$6),$AL$6+SQRT(AU511*($AN$6-$AL$6)*($AM$6-$AL$6)),$AN$6-SQRT((1-AU511)*($AN$6-$AL$6)*($AN$6-$AM$6))),$AM$6)</f>
        <v>5.69361645430687</v>
      </c>
      <c r="AM511" s="0" t="n">
        <f aca="false">IFERROR(IF(AV511&lt;($AM$7-$AL$7)/($AN$7-$AL$7),$AL$7+SQRT(AV511*($AN$7-$AL$7)*($AM$7-$AL$7)),$AN$7-SQRT((1-AV511)*($AN$7-$AL$7)*($AN$7-$AM$7))),$AM$7)</f>
        <v>0.981843983639733</v>
      </c>
      <c r="AN511" s="0" t="n">
        <f aca="false">IFERROR(IF(AW511&lt;($AM$8-$AL$8)/($AN$8-$AL$8),$AL$8+SQRT(AW511*($AN$8-$AL$8)*($AM$8-$AL$8)),$AN$8-SQRT((1-AW511)*($AN$8-$AL$8)*($AN$8-$AM$8))),$AM$8)</f>
        <v>1.13219241792573</v>
      </c>
      <c r="AO511" s="0" t="n">
        <f aca="false">IFERROR(IF(AX511&lt;($AM$9-$AL$9)/($AN$9-$AL$9),$AL$9+SQRT(AX511*($AN$9-$AL$9)*($AM$9-$AL$9)),$AN$9-SQRT((1-AX511)*($AN$9-$AL$9)*($AN$9-$AM$9))),$AM$9)</f>
        <v>0.916780360475579</v>
      </c>
      <c r="AP511" s="0" t="n">
        <f aca="false">IFERROR(IF(AY511&lt;($AM$10-$AL$10)/($AN$10-$AL$10),$AL$10+SQRT(AY511*($AN$10-$AL$10)*($AM$10-$AL$10)),$AN$10-SQRT((1-AY511)*($AN$10-$AL$10)*($AN$10-$AM$10))),$AM$10)</f>
        <v>0.924876138946196</v>
      </c>
      <c r="AQ511" s="0" t="n">
        <f aca="false">IFERROR(IF(AZ511&lt;($AM$11-$AL$11)/($AN$11-$AL$11),$AL$11+SQRT(AZ511*($AN$11-$AL$11)*($AM$11-$AL$11)),$AN$11-SQRT((1-AZ511)*($AN$11-$AL$11)*($AN$11-$AM$11))),$AM$11)</f>
        <v>0.511191253457671</v>
      </c>
      <c r="AR511" s="0" t="n">
        <f aca="false">SUMPRODUCT((B24:B31&lt;=$B$6)*(C24:C31*AM511+D24:D31*AO511*$B$8*AQ511)/(1+AL511/100)^B24:B31)+C32*AM511*AP511/(1+AL511/100)^$B$6</f>
        <v>12017199.5415915</v>
      </c>
      <c r="AS511" s="0" t="n">
        <f aca="false">SUMPRODUCT((K24:K26&lt;=$B$6)*(L24:L26*AN511+M24:M26*AO511*$B$8*AQ511)/(1+AL511/100)^K24:K26)+L27*AN511*AP511/(1+AL511/100)^$B$6</f>
        <v>17060816.0167125</v>
      </c>
      <c r="AT511" s="0" t="n">
        <f aca="false">AS511-AR511</f>
        <v>5043616.47512101</v>
      </c>
      <c r="AU511" s="0" t="n">
        <f aca="true">RAND()</f>
        <v>0.914668101577113</v>
      </c>
      <c r="AV511" s="0" t="n">
        <f aca="true">RAND()</f>
        <v>0.367413715399638</v>
      </c>
      <c r="AW511" s="0" t="n">
        <f aca="true">RAND()</f>
        <v>0.876634432051682</v>
      </c>
      <c r="AX511" s="0" t="n">
        <f aca="true">RAND()</f>
        <v>0.231607825170871</v>
      </c>
      <c r="AY511" s="0" t="n">
        <f aca="true">RAND()</f>
        <v>0.722078933783309</v>
      </c>
      <c r="AZ511" s="0" t="n">
        <f aca="true">RAND()</f>
        <v>0.182047940967438</v>
      </c>
    </row>
    <row r="512" customFormat="false" ht="15" hidden="false" customHeight="false" outlineLevel="0" collapsed="false">
      <c r="AK512" s="0" t="n">
        <v>499</v>
      </c>
      <c r="AL512" s="0" t="n">
        <f aca="false">IFERROR(IF(AU512&lt;($AM$6-$AL$6)/($AN$6-$AL$6),$AL$6+SQRT(AU512*($AN$6-$AL$6)*($AM$6-$AL$6)),$AN$6-SQRT((1-AU512)*($AN$6-$AL$6)*($AN$6-$AM$6))),$AM$6)</f>
        <v>2.63690770329055</v>
      </c>
      <c r="AM512" s="0" t="n">
        <f aca="false">IFERROR(IF(AV512&lt;($AM$7-$AL$7)/($AN$7-$AL$7),$AL$7+SQRT(AV512*($AN$7-$AL$7)*($AM$7-$AL$7)),$AN$7-SQRT((1-AV512)*($AN$7-$AL$7)*($AN$7-$AM$7))),$AM$7)</f>
        <v>1.05021461244442</v>
      </c>
      <c r="AN512" s="0" t="n">
        <f aca="false">IFERROR(IF(AW512&lt;($AM$8-$AL$8)/($AN$8-$AL$8),$AL$8+SQRT(AW512*($AN$8-$AL$8)*($AM$8-$AL$8)),$AN$8-SQRT((1-AW512)*($AN$8-$AL$8)*($AN$8-$AM$8))),$AM$8)</f>
        <v>1.15865004629984</v>
      </c>
      <c r="AO512" s="0" t="n">
        <f aca="false">IFERROR(IF(AX512&lt;($AM$9-$AL$9)/($AN$9-$AL$9),$AL$9+SQRT(AX512*($AN$9-$AL$9)*($AM$9-$AL$9)),$AN$9-SQRT((1-AX512)*($AN$9-$AL$9)*($AN$9-$AM$9))),$AM$9)</f>
        <v>1.67413889518811</v>
      </c>
      <c r="AP512" s="0" t="n">
        <f aca="false">IFERROR(IF(AY512&lt;($AM$10-$AL$10)/($AN$10-$AL$10),$AL$10+SQRT(AY512*($AN$10-$AL$10)*($AM$10-$AL$10)),$AN$10-SQRT((1-AY512)*($AN$10-$AL$10)*($AN$10-$AM$10))),$AM$10)</f>
        <v>0.753911109232059</v>
      </c>
      <c r="AQ512" s="0" t="n">
        <f aca="false">IFERROR(IF(AZ512&lt;($AM$11-$AL$11)/($AN$11-$AL$11),$AL$11+SQRT(AZ512*($AN$11-$AL$11)*($AM$11-$AL$11)),$AN$11-SQRT((1-AZ512)*($AN$11-$AL$11)*($AN$11-$AM$11))),$AM$11)</f>
        <v>0.429902661816454</v>
      </c>
      <c r="AR512" s="0" t="n">
        <f aca="false">SUMPRODUCT((B24:B31&lt;=$B$6)*(C24:C31*AM512+D24:D31*AO512*$B$8*AQ512)/(1+AL512/100)^B24:B31)+C32*AM512*AP512/(1+AL512/100)^$B$6</f>
        <v>14815517.190139</v>
      </c>
      <c r="AS512" s="0" t="n">
        <f aca="false">SUMPRODUCT((K24:K26&lt;=$B$6)*(L24:L26*AN512+M24:M26*AO512*$B$8*AQ512)/(1+AL512/100)^K24:K26)+L27*AN512*AP512/(1+AL512/100)^$B$6</f>
        <v>17055511.431888</v>
      </c>
      <c r="AT512" s="0" t="n">
        <f aca="false">AS512-AR512</f>
        <v>2239994.24174906</v>
      </c>
      <c r="AU512" s="0" t="n">
        <f aca="true">RAND()</f>
        <v>0.0811302845021683</v>
      </c>
      <c r="AV512" s="0" t="n">
        <f aca="true">RAND()</f>
        <v>0.64520710150459</v>
      </c>
      <c r="AW512" s="0" t="n">
        <f aca="true">RAND()</f>
        <v>0.925823875190929</v>
      </c>
      <c r="AX512" s="0" t="n">
        <f aca="true">RAND()</f>
        <v>0.929209693580517</v>
      </c>
      <c r="AY512" s="0" t="n">
        <f aca="true">RAND()</f>
        <v>0.257883405565818</v>
      </c>
      <c r="AZ512" s="0" t="n">
        <f aca="true">RAND()</f>
        <v>0.0688763328448983</v>
      </c>
    </row>
    <row r="513" customFormat="false" ht="15" hidden="false" customHeight="false" outlineLevel="0" collapsed="false">
      <c r="AK513" s="0" t="n">
        <v>500</v>
      </c>
      <c r="AL513" s="0" t="n">
        <f aca="false">IFERROR(IF(AU513&lt;($AM$6-$AL$6)/($AN$6-$AL$6),$AL$6+SQRT(AU513*($AN$6-$AL$6)*($AM$6-$AL$6)),$AN$6-SQRT((1-AU513)*($AN$6-$AL$6)*($AN$6-$AM$6))),$AM$6)</f>
        <v>4.00865733833499</v>
      </c>
      <c r="AM513" s="0" t="n">
        <f aca="false">IFERROR(IF(AV513&lt;($AM$7-$AL$7)/($AN$7-$AL$7),$AL$7+SQRT(AV513*($AN$7-$AL$7)*($AM$7-$AL$7)),$AN$7-SQRT((1-AV513)*($AN$7-$AL$7)*($AN$7-$AM$7))),$AM$7)</f>
        <v>0.993182649111893</v>
      </c>
      <c r="AN513" s="0" t="n">
        <f aca="false">IFERROR(IF(AW513&lt;($AM$8-$AL$8)/($AN$8-$AL$8),$AL$8+SQRT(AW513*($AN$8-$AL$8)*($AM$8-$AL$8)),$AN$8-SQRT((1-AW513)*($AN$8-$AL$8)*($AN$8-$AM$8))),$AM$8)</f>
        <v>1.01159432524036</v>
      </c>
      <c r="AO513" s="0" t="n">
        <f aca="false">IFERROR(IF(AX513&lt;($AM$9-$AL$9)/($AN$9-$AL$9),$AL$9+SQRT(AX513*($AN$9-$AL$9)*($AM$9-$AL$9)),$AN$9-SQRT((1-AX513)*($AN$9-$AL$9)*($AN$9-$AM$9))),$AM$9)</f>
        <v>1.12501372116369</v>
      </c>
      <c r="AP513" s="0" t="n">
        <f aca="false">IFERROR(IF(AY513&lt;($AM$10-$AL$10)/($AN$10-$AL$10),$AL$10+SQRT(AY513*($AN$10-$AL$10)*($AM$10-$AL$10)),$AN$10-SQRT((1-AY513)*($AN$10-$AL$10)*($AN$10-$AM$10))),$AM$10)</f>
        <v>0.808569291797694</v>
      </c>
      <c r="AQ513" s="0" t="n">
        <f aca="false">IFERROR(IF(AZ513&lt;($AM$11-$AL$11)/($AN$11-$AL$11),$AL$11+SQRT(AZ513*($AN$11-$AL$11)*($AM$11-$AL$11)),$AN$11-SQRT((1-AZ513)*($AN$11-$AL$11)*($AN$11-$AM$11))),$AM$11)</f>
        <v>0.858612780528388</v>
      </c>
      <c r="AR513" s="0" t="n">
        <f aca="false">SUMPRODUCT((B24:B31&lt;=$B$6)*(C24:C31*AM513+D24:D31*AO513*$B$8*AQ513)/(1+AL513/100)^B24:B31)+C32*AM513*AP513/(1+AL513/100)^$B$6</f>
        <v>13112984.9648894</v>
      </c>
      <c r="AS513" s="0" t="n">
        <f aca="false">SUMPRODUCT((K24:K26&lt;=$B$6)*(L24:L26*AN513+M24:M26*AO513*$B$8*AQ513)/(1+AL513/100)^K24:K26)+L27*AN513*AP513/(1+AL513/100)^$B$6</f>
        <v>15123109.7839968</v>
      </c>
      <c r="AT513" s="0" t="n">
        <f aca="false">AS513-AR513</f>
        <v>2010124.81910743</v>
      </c>
      <c r="AU513" s="0" t="n">
        <f aca="true">RAND()</f>
        <v>0.552593454025144</v>
      </c>
      <c r="AV513" s="0" t="n">
        <f aca="true">RAND()</f>
        <v>0.414661510198762</v>
      </c>
      <c r="AW513" s="0" t="n">
        <f aca="true">RAND()</f>
        <v>0.494779859932455</v>
      </c>
      <c r="AX513" s="0" t="n">
        <f aca="true">RAND()</f>
        <v>0.489599341232124</v>
      </c>
      <c r="AY513" s="0" t="n">
        <f aca="true">RAND()</f>
        <v>0.380860031362122</v>
      </c>
      <c r="AZ513" s="0" t="n">
        <f aca="true">RAND()</f>
        <v>0.918406751714638</v>
      </c>
    </row>
    <row r="514" customFormat="false" ht="15" hidden="false" customHeight="false" outlineLevel="0" collapsed="false">
      <c r="AK514" s="0" t="n">
        <v>501</v>
      </c>
      <c r="AL514" s="0" t="n">
        <f aca="false">IFERROR(IF(AU514&lt;($AM$6-$AL$6)/($AN$6-$AL$6),$AL$6+SQRT(AU514*($AN$6-$AL$6)*($AM$6-$AL$6)),$AN$6-SQRT((1-AU514)*($AN$6-$AL$6)*($AN$6-$AM$6))),$AM$6)</f>
        <v>3.14636715929654</v>
      </c>
      <c r="AM514" s="0" t="n">
        <f aca="false">IFERROR(IF(AV514&lt;($AM$7-$AL$7)/($AN$7-$AL$7),$AL$7+SQRT(AV514*($AN$7-$AL$7)*($AM$7-$AL$7)),$AN$7-SQRT((1-AV514)*($AN$7-$AL$7)*($AN$7-$AM$7))),$AM$7)</f>
        <v>0.924605062279097</v>
      </c>
      <c r="AN514" s="0" t="n">
        <f aca="false">IFERROR(IF(AW514&lt;($AM$8-$AL$8)/($AN$8-$AL$8),$AL$8+SQRT(AW514*($AN$8-$AL$8)*($AM$8-$AL$8)),$AN$8-SQRT((1-AW514)*($AN$8-$AL$8)*($AN$8-$AM$8))),$AM$8)</f>
        <v>0.972172693067729</v>
      </c>
      <c r="AO514" s="0" t="n">
        <f aca="false">IFERROR(IF(AX514&lt;($AM$9-$AL$9)/($AN$9-$AL$9),$AL$9+SQRT(AX514*($AN$9-$AL$9)*($AM$9-$AL$9)),$AN$9-SQRT((1-AX514)*($AN$9-$AL$9)*($AN$9-$AM$9))),$AM$9)</f>
        <v>1.51103700755241</v>
      </c>
      <c r="AP514" s="0" t="n">
        <f aca="false">IFERROR(IF(AY514&lt;($AM$10-$AL$10)/($AN$10-$AL$10),$AL$10+SQRT(AY514*($AN$10-$AL$10)*($AM$10-$AL$10)),$AN$10-SQRT((1-AY514)*($AN$10-$AL$10)*($AN$10-$AM$10))),$AM$10)</f>
        <v>0.965924119380387</v>
      </c>
      <c r="AQ514" s="0" t="n">
        <f aca="false">IFERROR(IF(AZ514&lt;($AM$11-$AL$11)/($AN$11-$AL$11),$AL$11+SQRT(AZ514*($AN$11-$AL$11)*($AM$11-$AL$11)),$AN$11-SQRT((1-AZ514)*($AN$11-$AL$11)*($AN$11-$AM$11))),$AM$11)</f>
        <v>0.615551599843165</v>
      </c>
      <c r="AR514" s="0" t="n">
        <f aca="false">SUMPRODUCT((B24:B31&lt;=$B$6)*(C24:C31*AM514+D24:D31*AO514*$B$8*AQ514)/(1+AL514/100)^B24:B31)+C32*AM514*AP514/(1+AL514/100)^$B$6</f>
        <v>12718473.3838829</v>
      </c>
      <c r="AS514" s="0" t="n">
        <f aca="false">SUMPRODUCT((K24:K26&lt;=$B$6)*(L24:L26*AN514+M24:M26*AO514*$B$8*AQ514)/(1+AL514/100)^K24:K26)+L27*AN514*AP514/(1+AL514/100)^$B$6</f>
        <v>14131895.3641495</v>
      </c>
      <c r="AT514" s="0" t="n">
        <f aca="false">AS514-AR514</f>
        <v>1413421.98026658</v>
      </c>
      <c r="AU514" s="0" t="n">
        <f aca="true">RAND()</f>
        <v>0.257475696452587</v>
      </c>
      <c r="AV514" s="0" t="n">
        <f aca="true">RAND()</f>
        <v>0.172515794950863</v>
      </c>
      <c r="AW514" s="0" t="n">
        <f aca="true">RAND()</f>
        <v>0.329371513757717</v>
      </c>
      <c r="AX514" s="0" t="n">
        <f aca="true">RAND()</f>
        <v>0.840610128011131</v>
      </c>
      <c r="AY514" s="0" t="n">
        <f aca="true">RAND()</f>
        <v>0.868341140081555</v>
      </c>
      <c r="AZ514" s="0" t="n">
        <f aca="true">RAND()</f>
        <v>0.406419641484005</v>
      </c>
    </row>
    <row r="515" customFormat="false" ht="15" hidden="false" customHeight="false" outlineLevel="0" collapsed="false">
      <c r="AK515" s="0" t="n">
        <v>502</v>
      </c>
      <c r="AL515" s="0" t="n">
        <f aca="false">IFERROR(IF(AU515&lt;($AM$6-$AL$6)/($AN$6-$AL$6),$AL$6+SQRT(AU515*($AN$6-$AL$6)*($AM$6-$AL$6)),$AN$6-SQRT((1-AU515)*($AN$6-$AL$6)*($AN$6-$AM$6))),$AM$6)</f>
        <v>3.6227471875111</v>
      </c>
      <c r="AM515" s="0" t="n">
        <f aca="false">IFERROR(IF(AV515&lt;($AM$7-$AL$7)/($AN$7-$AL$7),$AL$7+SQRT(AV515*($AN$7-$AL$7)*($AM$7-$AL$7)),$AN$7-SQRT((1-AV515)*($AN$7-$AL$7)*($AN$7-$AM$7))),$AM$7)</f>
        <v>1.20450587775842</v>
      </c>
      <c r="AN515" s="0" t="n">
        <f aca="false">IFERROR(IF(AW515&lt;($AM$8-$AL$8)/($AN$8-$AL$8),$AL$8+SQRT(AW515*($AN$8-$AL$8)*($AM$8-$AL$8)),$AN$8-SQRT((1-AW515)*($AN$8-$AL$8)*($AN$8-$AM$8))),$AM$8)</f>
        <v>0.962664754327575</v>
      </c>
      <c r="AO515" s="0" t="n">
        <f aca="false">IFERROR(IF(AX515&lt;($AM$9-$AL$9)/($AN$9-$AL$9),$AL$9+SQRT(AX515*($AN$9-$AL$9)*($AM$9-$AL$9)),$AN$9-SQRT((1-AX515)*($AN$9-$AL$9)*($AN$9-$AM$9))),$AM$9)</f>
        <v>1.22010074557457</v>
      </c>
      <c r="AP515" s="0" t="n">
        <f aca="false">IFERROR(IF(AY515&lt;($AM$10-$AL$10)/($AN$10-$AL$10),$AL$10+SQRT(AY515*($AN$10-$AL$10)*($AM$10-$AL$10)),$AN$10-SQRT((1-AY515)*($AN$10-$AL$10)*($AN$10-$AM$10))),$AM$10)</f>
        <v>0.984772120278497</v>
      </c>
      <c r="AQ515" s="0" t="n">
        <f aca="false">IFERROR(IF(AZ515&lt;($AM$11-$AL$11)/($AN$11-$AL$11),$AL$11+SQRT(AZ515*($AN$11-$AL$11)*($AM$11-$AL$11)),$AN$11-SQRT((1-AZ515)*($AN$11-$AL$11)*($AN$11-$AM$11))),$AM$11)</f>
        <v>0.719441105193261</v>
      </c>
      <c r="AR515" s="0" t="n">
        <f aca="false">SUMPRODUCT((B24:B31&lt;=$B$6)*(C24:C31*AM515+D24:D31*AO515*$B$8*AQ515)/(1+AL515/100)^B24:B31)+C32*AM515*AP515/(1+AL515/100)^$B$6</f>
        <v>16113290.3613074</v>
      </c>
      <c r="AS515" s="0" t="n">
        <f aca="false">SUMPRODUCT((K24:K26&lt;=$B$6)*(L24:L26*AN515+M24:M26*AO515*$B$8*AQ515)/(1+AL515/100)^K24:K26)+L27*AN515*AP515/(1+AL515/100)^$B$6</f>
        <v>14095135.4297509</v>
      </c>
      <c r="AT515" s="0" t="n">
        <f aca="false">AS515-AR515</f>
        <v>-2018154.93155648</v>
      </c>
      <c r="AU515" s="0" t="n">
        <f aca="true">RAND()</f>
        <v>0.42970817202679</v>
      </c>
      <c r="AV515" s="0" t="n">
        <f aca="true">RAND()</f>
        <v>0.98160253192416</v>
      </c>
      <c r="AW515" s="0" t="n">
        <f aca="true">RAND()</f>
        <v>0.293998025560559</v>
      </c>
      <c r="AX515" s="0" t="n">
        <f aca="true">RAND()</f>
        <v>0.594504768631104</v>
      </c>
      <c r="AY515" s="0" t="n">
        <f aca="true">RAND()</f>
        <v>0.940016034397237</v>
      </c>
      <c r="AZ515" s="0" t="n">
        <f aca="true">RAND()</f>
        <v>0.678721251203352</v>
      </c>
    </row>
    <row r="516" customFormat="false" ht="15" hidden="false" customHeight="false" outlineLevel="0" collapsed="false">
      <c r="AK516" s="0" t="n">
        <v>503</v>
      </c>
      <c r="AL516" s="0" t="n">
        <f aca="false">IFERROR(IF(AU516&lt;($AM$6-$AL$6)/($AN$6-$AL$6),$AL$6+SQRT(AU516*($AN$6-$AL$6)*($AM$6-$AL$6)),$AN$6-SQRT((1-AU516)*($AN$6-$AL$6)*($AN$6-$AM$6))),$AM$6)</f>
        <v>3.02801469064363</v>
      </c>
      <c r="AM516" s="0" t="n">
        <f aca="false">IFERROR(IF(AV516&lt;($AM$7-$AL$7)/($AN$7-$AL$7),$AL$7+SQRT(AV516*($AN$7-$AL$7)*($AM$7-$AL$7)),$AN$7-SQRT((1-AV516)*($AN$7-$AL$7)*($AN$7-$AM$7))),$AM$7)</f>
        <v>0.89434697542576</v>
      </c>
      <c r="AN516" s="0" t="n">
        <f aca="false">IFERROR(IF(AW516&lt;($AM$8-$AL$8)/($AN$8-$AL$8),$AL$8+SQRT(AW516*($AN$8-$AL$8)*($AM$8-$AL$8)),$AN$8-SQRT((1-AW516)*($AN$8-$AL$8)*($AN$8-$AM$8))),$AM$8)</f>
        <v>1.11651811261342</v>
      </c>
      <c r="AO516" s="0" t="n">
        <f aca="false">IFERROR(IF(AX516&lt;($AM$9-$AL$9)/($AN$9-$AL$9),$AL$9+SQRT(AX516*($AN$9-$AL$9)*($AM$9-$AL$9)),$AN$9-SQRT((1-AX516)*($AN$9-$AL$9)*($AN$9-$AM$9))),$AM$9)</f>
        <v>1.0616069887667</v>
      </c>
      <c r="AP516" s="0" t="n">
        <f aca="false">IFERROR(IF(AY516&lt;($AM$10-$AL$10)/($AN$10-$AL$10),$AL$10+SQRT(AY516*($AN$10-$AL$10)*($AM$10-$AL$10)),$AN$10-SQRT((1-AY516)*($AN$10-$AL$10)*($AN$10-$AM$10))),$AM$10)</f>
        <v>0.808356333225086</v>
      </c>
      <c r="AQ516" s="0" t="n">
        <f aca="false">IFERROR(IF(AZ516&lt;($AM$11-$AL$11)/($AN$11-$AL$11),$AL$11+SQRT(AZ516*($AN$11-$AL$11)*($AM$11-$AL$11)),$AN$11-SQRT((1-AZ516)*($AN$11-$AL$11)*($AN$11-$AM$11))),$AM$11)</f>
        <v>0.764037132634755</v>
      </c>
      <c r="AR516" s="0" t="n">
        <f aca="false">SUMPRODUCT((B24:B31&lt;=$B$6)*(C24:C31*AM516+D24:D31*AO516*$B$8*AQ516)/(1+AL516/100)^B24:B31)+C32*AM516*AP516/(1+AL516/100)^$B$6</f>
        <v>12384076.3068492</v>
      </c>
      <c r="AS516" s="0" t="n">
        <f aca="false">SUMPRODUCT((K24:K26&lt;=$B$6)*(L24:L26*AN516+M24:M26*AO516*$B$8*AQ516)/(1+AL516/100)^K24:K26)+L27*AN516*AP516/(1+AL516/100)^$B$6</f>
        <v>16450200.2719677</v>
      </c>
      <c r="AT516" s="0" t="n">
        <f aca="false">AS516-AR516</f>
        <v>4066123.96511846</v>
      </c>
      <c r="AU516" s="0" t="n">
        <f aca="true">RAND()</f>
        <v>0.211166635112859</v>
      </c>
      <c r="AV516" s="0" t="n">
        <f aca="true">RAND()</f>
        <v>0.0989039085776551</v>
      </c>
      <c r="AW516" s="0" t="n">
        <f aca="true">RAND()</f>
        <v>0.841622984353024</v>
      </c>
      <c r="AX516" s="0" t="n">
        <f aca="true">RAND()</f>
        <v>0.41294570431233</v>
      </c>
      <c r="AY516" s="0" t="n">
        <f aca="true">RAND()</f>
        <v>0.380334512960081</v>
      </c>
      <c r="AZ516" s="0" t="n">
        <f aca="true">RAND()</f>
        <v>0.772740919284783</v>
      </c>
    </row>
    <row r="517" customFormat="false" ht="15" hidden="false" customHeight="false" outlineLevel="0" collapsed="false">
      <c r="AK517" s="0" t="n">
        <v>504</v>
      </c>
      <c r="AL517" s="0" t="n">
        <f aca="false">IFERROR(IF(AU517&lt;($AM$6-$AL$6)/($AN$6-$AL$6),$AL$6+SQRT(AU517*($AN$6-$AL$6)*($AM$6-$AL$6)),$AN$6-SQRT((1-AU517)*($AN$6-$AL$6)*($AN$6-$AM$6))),$AM$6)</f>
        <v>5.0666970430894</v>
      </c>
      <c r="AM517" s="0" t="n">
        <f aca="false">IFERROR(IF(AV517&lt;($AM$7-$AL$7)/($AN$7-$AL$7),$AL$7+SQRT(AV517*($AN$7-$AL$7)*($AM$7-$AL$7)),$AN$7-SQRT((1-AV517)*($AN$7-$AL$7)*($AN$7-$AM$7))),$AM$7)</f>
        <v>1.1848974993093</v>
      </c>
      <c r="AN517" s="0" t="n">
        <f aca="false">IFERROR(IF(AW517&lt;($AM$8-$AL$8)/($AN$8-$AL$8),$AL$8+SQRT(AW517*($AN$8-$AL$8)*($AM$8-$AL$8)),$AN$8-SQRT((1-AW517)*($AN$8-$AL$8)*($AN$8-$AM$8))),$AM$8)</f>
        <v>0.954852190094222</v>
      </c>
      <c r="AO517" s="0" t="n">
        <f aca="false">IFERROR(IF(AX517&lt;($AM$9-$AL$9)/($AN$9-$AL$9),$AL$9+SQRT(AX517*($AN$9-$AL$9)*($AM$9-$AL$9)),$AN$9-SQRT((1-AX517)*($AN$9-$AL$9)*($AN$9-$AM$9))),$AM$9)</f>
        <v>0.98455233717098</v>
      </c>
      <c r="AP517" s="0" t="n">
        <f aca="false">IFERROR(IF(AY517&lt;($AM$10-$AL$10)/($AN$10-$AL$10),$AL$10+SQRT(AY517*($AN$10-$AL$10)*($AM$10-$AL$10)),$AN$10-SQRT((1-AY517)*($AN$10-$AL$10)*($AN$10-$AM$10))),$AM$10)</f>
        <v>0.659883751483029</v>
      </c>
      <c r="AQ517" s="0" t="n">
        <f aca="false">IFERROR(IF(AZ517&lt;($AM$11-$AL$11)/($AN$11-$AL$11),$AL$11+SQRT(AZ517*($AN$11-$AL$11)*($AM$11-$AL$11)),$AN$11-SQRT((1-AZ517)*($AN$11-$AL$11)*($AN$11-$AM$11))),$AM$11)</f>
        <v>0.639639735140067</v>
      </c>
      <c r="AR517" s="0" t="n">
        <f aca="false">SUMPRODUCT((B24:B31&lt;=$B$6)*(C24:C31*AM517+D24:D31*AO517*$B$8*AQ517)/(1+AL517/100)^B24:B31)+C32*AM517*AP517/(1+AL517/100)^$B$6</f>
        <v>14885730.491257</v>
      </c>
      <c r="AS517" s="0" t="n">
        <f aca="false">SUMPRODUCT((K24:K26&lt;=$B$6)*(L24:L26*AN517+M24:M26*AO517*$B$8*AQ517)/(1+AL517/100)^K24:K26)+L27*AN517*AP517/(1+AL517/100)^$B$6</f>
        <v>14535469.3896491</v>
      </c>
      <c r="AT517" s="0" t="n">
        <f aca="false">AS517-AR517</f>
        <v>-350261.101607932</v>
      </c>
      <c r="AU517" s="0" t="n">
        <f aca="true">RAND()</f>
        <v>0.813116983840036</v>
      </c>
      <c r="AV517" s="0" t="n">
        <f aca="true">RAND()</f>
        <v>0.96232590581171</v>
      </c>
      <c r="AW517" s="0" t="n">
        <f aca="true">RAND()</f>
        <v>0.266435564188634</v>
      </c>
      <c r="AX517" s="0" t="n">
        <f aca="true">RAND()</f>
        <v>0.313054623277146</v>
      </c>
      <c r="AY517" s="0" t="n">
        <f aca="true">RAND()</f>
        <v>0.102251255953148</v>
      </c>
      <c r="AZ517" s="0" t="n">
        <f aca="true">RAND()</f>
        <v>0.470837345657204</v>
      </c>
    </row>
    <row r="518" customFormat="false" ht="15" hidden="false" customHeight="false" outlineLevel="0" collapsed="false">
      <c r="AK518" s="0" t="n">
        <v>505</v>
      </c>
      <c r="AL518" s="0" t="n">
        <f aca="false">IFERROR(IF(AU518&lt;($AM$6-$AL$6)/($AN$6-$AL$6),$AL$6+SQRT(AU518*($AN$6-$AL$6)*($AM$6-$AL$6)),$AN$6-SQRT((1-AU518)*($AN$6-$AL$6)*($AN$6-$AM$6))),$AM$6)</f>
        <v>2.39499264619527</v>
      </c>
      <c r="AM518" s="0" t="n">
        <f aca="false">IFERROR(IF(AV518&lt;($AM$7-$AL$7)/($AN$7-$AL$7),$AL$7+SQRT(AV518*($AN$7-$AL$7)*($AM$7-$AL$7)),$AN$7-SQRT((1-AV518)*($AN$7-$AL$7)*($AN$7-$AM$7))),$AM$7)</f>
        <v>1.04457343142709</v>
      </c>
      <c r="AN518" s="0" t="n">
        <f aca="false">IFERROR(IF(AW518&lt;($AM$8-$AL$8)/($AN$8-$AL$8),$AL$8+SQRT(AW518*($AN$8-$AL$8)*($AM$8-$AL$8)),$AN$8-SQRT((1-AW518)*($AN$8-$AL$8)*($AN$8-$AM$8))),$AM$8)</f>
        <v>0.819567695739536</v>
      </c>
      <c r="AO518" s="0" t="n">
        <f aca="false">IFERROR(IF(AX518&lt;($AM$9-$AL$9)/($AN$9-$AL$9),$AL$9+SQRT(AX518*($AN$9-$AL$9)*($AM$9-$AL$9)),$AN$9-SQRT((1-AX518)*($AN$9-$AL$9)*($AN$9-$AM$9))),$AM$9)</f>
        <v>0.865943614326</v>
      </c>
      <c r="AP518" s="0" t="n">
        <f aca="false">IFERROR(IF(AY518&lt;($AM$10-$AL$10)/($AN$10-$AL$10),$AL$10+SQRT(AY518*($AN$10-$AL$10)*($AM$10-$AL$10)),$AN$10-SQRT((1-AY518)*($AN$10-$AL$10)*($AN$10-$AM$10))),$AM$10)</f>
        <v>0.631167463742566</v>
      </c>
      <c r="AQ518" s="0" t="n">
        <f aca="false">IFERROR(IF(AZ518&lt;($AM$11-$AL$11)/($AN$11-$AL$11),$AL$11+SQRT(AZ518*($AN$11-$AL$11)*($AM$11-$AL$11)),$AN$11-SQRT((1-AZ518)*($AN$11-$AL$11)*($AN$11-$AM$11))),$AM$11)</f>
        <v>0.630848636747889</v>
      </c>
      <c r="AR518" s="0" t="n">
        <f aca="false">SUMPRODUCT((B24:B31&lt;=$B$6)*(C24:C31*AM518+D24:D31*AO518*$B$8*AQ518)/(1+AL518/100)^B24:B31)+C32*AM518*AP518/(1+AL518/100)^$B$6</f>
        <v>14927054.3729606</v>
      </c>
      <c r="AS518" s="0" t="n">
        <f aca="false">SUMPRODUCT((K24:K26&lt;=$B$6)*(L24:L26*AN518+M24:M26*AO518*$B$8*AQ518)/(1+AL518/100)^K24:K26)+L27*AN518*AP518/(1+AL518/100)^$B$6</f>
        <v>12205989.3623494</v>
      </c>
      <c r="AT518" s="0" t="n">
        <f aca="false">AS518-AR518</f>
        <v>-2721065.01061118</v>
      </c>
      <c r="AU518" s="0" t="n">
        <f aca="true">RAND()</f>
        <v>0.0312038381096675</v>
      </c>
      <c r="AV518" s="0" t="n">
        <f aca="true">RAND()</f>
        <v>0.624888221549845</v>
      </c>
      <c r="AW518" s="0" t="n">
        <f aca="true">RAND()</f>
        <v>0.0042543857395005</v>
      </c>
      <c r="AX518" s="0" t="n">
        <f aca="true">RAND()</f>
        <v>0.178552971821302</v>
      </c>
      <c r="AY518" s="0" t="n">
        <f aca="true">RAND()</f>
        <v>0.0688196141786294</v>
      </c>
      <c r="AZ518" s="0" t="n">
        <f aca="true">RAND()</f>
        <v>0.446778858930354</v>
      </c>
    </row>
    <row r="519" customFormat="false" ht="15" hidden="false" customHeight="false" outlineLevel="0" collapsed="false">
      <c r="AK519" s="0" t="n">
        <v>506</v>
      </c>
      <c r="AL519" s="0" t="n">
        <f aca="false">IFERROR(IF(AU519&lt;($AM$6-$AL$6)/($AN$6-$AL$6),$AL$6+SQRT(AU519*($AN$6-$AL$6)*($AM$6-$AL$6)),$AN$6-SQRT((1-AU519)*($AN$6-$AL$6)*($AN$6-$AM$6))),$AM$6)</f>
        <v>3.35577057329346</v>
      </c>
      <c r="AM519" s="0" t="n">
        <f aca="false">IFERROR(IF(AV519&lt;($AM$7-$AL$7)/($AN$7-$AL$7),$AL$7+SQRT(AV519*($AN$7-$AL$7)*($AM$7-$AL$7)),$AN$7-SQRT((1-AV519)*($AN$7-$AL$7)*($AN$7-$AM$7))),$AM$7)</f>
        <v>1.20058557477684</v>
      </c>
      <c r="AN519" s="0" t="n">
        <f aca="false">IFERROR(IF(AW519&lt;($AM$8-$AL$8)/($AN$8-$AL$8),$AL$8+SQRT(AW519*($AN$8-$AL$8)*($AM$8-$AL$8)),$AN$8-SQRT((1-AW519)*($AN$8-$AL$8)*($AN$8-$AM$8))),$AM$8)</f>
        <v>0.98940308764203</v>
      </c>
      <c r="AO519" s="0" t="n">
        <f aca="false">IFERROR(IF(AX519&lt;($AM$9-$AL$9)/($AN$9-$AL$9),$AL$9+SQRT(AX519*($AN$9-$AL$9)*($AM$9-$AL$9)),$AN$9-SQRT((1-AX519)*($AN$9-$AL$9)*($AN$9-$AM$9))),$AM$9)</f>
        <v>0.775134169179872</v>
      </c>
      <c r="AP519" s="0" t="n">
        <f aca="false">IFERROR(IF(AY519&lt;($AM$10-$AL$10)/($AN$10-$AL$10),$AL$10+SQRT(AY519*($AN$10-$AL$10)*($AM$10-$AL$10)),$AN$10-SQRT((1-AY519)*($AN$10-$AL$10)*($AN$10-$AM$10))),$AM$10)</f>
        <v>0.963352357264232</v>
      </c>
      <c r="AQ519" s="0" t="n">
        <f aca="false">IFERROR(IF(AZ519&lt;($AM$11-$AL$11)/($AN$11-$AL$11),$AL$11+SQRT(AZ519*($AN$11-$AL$11)*($AM$11-$AL$11)),$AN$11-SQRT((1-AZ519)*($AN$11-$AL$11)*($AN$11-$AM$11))),$AM$11)</f>
        <v>0.48812179893079</v>
      </c>
      <c r="AR519" s="0" t="n">
        <f aca="false">SUMPRODUCT((B24:B31&lt;=$B$6)*(C24:C31*AM519+D24:D31*AO519*$B$8*AQ519)/(1+AL519/100)^B24:B31)+C32*AM519*AP519/(1+AL519/100)^$B$6</f>
        <v>16180509.3718723</v>
      </c>
      <c r="AS519" s="0" t="n">
        <f aca="false">SUMPRODUCT((K24:K26&lt;=$B$6)*(L24:L26*AN519+M24:M26*AO519*$B$8*AQ519)/(1+AL519/100)^K24:K26)+L27*AN519*AP519/(1+AL519/100)^$B$6</f>
        <v>14411618.7329746</v>
      </c>
      <c r="AT519" s="0" t="n">
        <f aca="false">AS519-AR519</f>
        <v>-1768890.63889773</v>
      </c>
      <c r="AU519" s="0" t="n">
        <f aca="true">RAND()</f>
        <v>0.335979594276305</v>
      </c>
      <c r="AV519" s="0" t="n">
        <f aca="true">RAND()</f>
        <v>0.978295240709909</v>
      </c>
      <c r="AW519" s="0" t="n">
        <f aca="true">RAND()</f>
        <v>0.398594773425937</v>
      </c>
      <c r="AX519" s="0" t="n">
        <f aca="true">RAND()</f>
        <v>0.100931748067064</v>
      </c>
      <c r="AY519" s="0" t="n">
        <f aca="true">RAND()</f>
        <v>0.858781627929282</v>
      </c>
      <c r="AZ519" s="0" t="n">
        <f aca="true">RAND()</f>
        <v>0.144448209114109</v>
      </c>
    </row>
    <row r="520" customFormat="false" ht="15" hidden="false" customHeight="false" outlineLevel="0" collapsed="false">
      <c r="AK520" s="0" t="n">
        <v>507</v>
      </c>
      <c r="AL520" s="0" t="n">
        <f aca="false">IFERROR(IF(AU520&lt;($AM$6-$AL$6)/($AN$6-$AL$6),$AL$6+SQRT(AU520*($AN$6-$AL$6)*($AM$6-$AL$6)),$AN$6-SQRT((1-AU520)*($AN$6-$AL$6)*($AN$6-$AM$6))),$AM$6)</f>
        <v>4.56730243595106</v>
      </c>
      <c r="AM520" s="0" t="n">
        <f aca="false">IFERROR(IF(AV520&lt;($AM$7-$AL$7)/($AN$7-$AL$7),$AL$7+SQRT(AV520*($AN$7-$AL$7)*($AM$7-$AL$7)),$AN$7-SQRT((1-AV520)*($AN$7-$AL$7)*($AN$7-$AM$7))),$AM$7)</f>
        <v>0.834835000525827</v>
      </c>
      <c r="AN520" s="0" t="n">
        <f aca="false">IFERROR(IF(AW520&lt;($AM$8-$AL$8)/($AN$8-$AL$8),$AL$8+SQRT(AW520*($AN$8-$AL$8)*($AM$8-$AL$8)),$AN$8-SQRT((1-AW520)*($AN$8-$AL$8)*($AN$8-$AM$8))),$AM$8)</f>
        <v>1.01044380316584</v>
      </c>
      <c r="AO520" s="0" t="n">
        <f aca="false">IFERROR(IF(AX520&lt;($AM$9-$AL$9)/($AN$9-$AL$9),$AL$9+SQRT(AX520*($AN$9-$AL$9)*($AM$9-$AL$9)),$AN$9-SQRT((1-AX520)*($AN$9-$AL$9)*($AN$9-$AM$9))),$AM$9)</f>
        <v>1.2553917514964</v>
      </c>
      <c r="AP520" s="0" t="n">
        <f aca="false">IFERROR(IF(AY520&lt;($AM$10-$AL$10)/($AN$10-$AL$10),$AL$10+SQRT(AY520*($AN$10-$AL$10)*($AM$10-$AL$10)),$AN$10-SQRT((1-AY520)*($AN$10-$AL$10)*($AN$10-$AM$10))),$AM$10)</f>
        <v>0.994522481339944</v>
      </c>
      <c r="AQ520" s="0" t="n">
        <f aca="false">IFERROR(IF(AZ520&lt;($AM$11-$AL$11)/($AN$11-$AL$11),$AL$11+SQRT(AZ520*($AN$11-$AL$11)*($AM$11-$AL$11)),$AN$11-SQRT((1-AZ520)*($AN$11-$AL$11)*($AN$11-$AM$11))),$AM$11)</f>
        <v>0.918469359551711</v>
      </c>
      <c r="AR520" s="0" t="n">
        <f aca="false">SUMPRODUCT((B24:B31&lt;=$B$6)*(C24:C31*AM520+D24:D31*AO520*$B$8*AQ520)/(1+AL520/100)^B24:B31)+C32*AM520*AP520/(1+AL520/100)^$B$6</f>
        <v>10790223.115034</v>
      </c>
      <c r="AS520" s="0" t="n">
        <f aca="false">SUMPRODUCT((K24:K26&lt;=$B$6)*(L24:L26*AN520+M24:M26*AO520*$B$8*AQ520)/(1+AL520/100)^K24:K26)+L27*AN520*AP520/(1+AL520/100)^$B$6</f>
        <v>15014144.0948995</v>
      </c>
      <c r="AT520" s="0" t="n">
        <f aca="false">AS520-AR520</f>
        <v>4223920.97986551</v>
      </c>
      <c r="AU520" s="0" t="n">
        <f aca="true">RAND()</f>
        <v>0.704099128093517</v>
      </c>
      <c r="AV520" s="0" t="n">
        <f aca="true">RAND()</f>
        <v>0.0134830806848265</v>
      </c>
      <c r="AW520" s="0" t="n">
        <f aca="true">RAND()</f>
        <v>0.489891809407572</v>
      </c>
      <c r="AX520" s="0" t="n">
        <f aca="true">RAND()</f>
        <v>0.630372370840269</v>
      </c>
      <c r="AY520" s="0" t="n">
        <f aca="true">RAND()</f>
        <v>0.978209938202463</v>
      </c>
      <c r="AZ520" s="0" t="n">
        <f aca="true">RAND()</f>
        <v>0.972868386400374</v>
      </c>
    </row>
    <row r="521" customFormat="false" ht="15" hidden="false" customHeight="false" outlineLevel="0" collapsed="false">
      <c r="AK521" s="0" t="n">
        <v>508</v>
      </c>
      <c r="AL521" s="0" t="n">
        <f aca="false">IFERROR(IF(AU521&lt;($AM$6-$AL$6)/($AN$6-$AL$6),$AL$6+SQRT(AU521*($AN$6-$AL$6)*($AM$6-$AL$6)),$AN$6-SQRT((1-AU521)*($AN$6-$AL$6)*($AN$6-$AM$6))),$AM$6)</f>
        <v>3.56422580011276</v>
      </c>
      <c r="AM521" s="0" t="n">
        <f aca="false">IFERROR(IF(AV521&lt;($AM$7-$AL$7)/($AN$7-$AL$7),$AL$7+SQRT(AV521*($AN$7-$AL$7)*($AM$7-$AL$7)),$AN$7-SQRT((1-AV521)*($AN$7-$AL$7)*($AN$7-$AM$7))),$AM$7)</f>
        <v>0.841173360104171</v>
      </c>
      <c r="AN521" s="0" t="n">
        <f aca="false">IFERROR(IF(AW521&lt;($AM$8-$AL$8)/($AN$8-$AL$8),$AL$8+SQRT(AW521*($AN$8-$AL$8)*($AM$8-$AL$8)),$AN$8-SQRT((1-AW521)*($AN$8-$AL$8)*($AN$8-$AM$8))),$AM$8)</f>
        <v>0.969825849908926</v>
      </c>
      <c r="AO521" s="0" t="n">
        <f aca="false">IFERROR(IF(AX521&lt;($AM$9-$AL$9)/($AN$9-$AL$9),$AL$9+SQRT(AX521*($AN$9-$AL$9)*($AM$9-$AL$9)),$AN$9-SQRT((1-AX521)*($AN$9-$AL$9)*($AN$9-$AM$9))),$AM$9)</f>
        <v>1.88767067695865</v>
      </c>
      <c r="AP521" s="0" t="n">
        <f aca="false">IFERROR(IF(AY521&lt;($AM$10-$AL$10)/($AN$10-$AL$10),$AL$10+SQRT(AY521*($AN$10-$AL$10)*($AM$10-$AL$10)),$AN$10-SQRT((1-AY521)*($AN$10-$AL$10)*($AN$10-$AM$10))),$AM$10)</f>
        <v>0.712340921002718</v>
      </c>
      <c r="AQ521" s="0" t="n">
        <f aca="false">IFERROR(IF(AZ521&lt;($AM$11-$AL$11)/($AN$11-$AL$11),$AL$11+SQRT(AZ521*($AN$11-$AL$11)*($AM$11-$AL$11)),$AN$11-SQRT((1-AZ521)*($AN$11-$AL$11)*($AN$11-$AM$11))),$AM$11)</f>
        <v>0.796505831431685</v>
      </c>
      <c r="AR521" s="0" t="n">
        <f aca="false">SUMPRODUCT((B24:B31&lt;=$B$6)*(C24:C31*AM521+D24:D31*AO521*$B$8*AQ521)/(1+AL521/100)^B24:B31)+C32*AM521*AP521/(1+AL521/100)^$B$6</f>
        <v>11483347.1804605</v>
      </c>
      <c r="AS521" s="0" t="n">
        <f aca="false">SUMPRODUCT((K24:K26&lt;=$B$6)*(L24:L26*AN521+M24:M26*AO521*$B$8*AQ521)/(1+AL521/100)^K24:K26)+L27*AN521*AP521/(1+AL521/100)^$B$6</f>
        <v>14577635.2758408</v>
      </c>
      <c r="AT521" s="0" t="n">
        <f aca="false">AS521-AR521</f>
        <v>3094288.09538034</v>
      </c>
      <c r="AU521" s="0" t="n">
        <f aca="true">RAND()</f>
        <v>0.409772782369459</v>
      </c>
      <c r="AV521" s="0" t="n">
        <f aca="true">RAND()</f>
        <v>0.0188360620251967</v>
      </c>
      <c r="AW521" s="0" t="n">
        <f aca="true">RAND()</f>
        <v>0.320453547747658</v>
      </c>
      <c r="AX521" s="0" t="n">
        <f aca="true">RAND()</f>
        <v>0.991588082123382</v>
      </c>
      <c r="AY521" s="0" t="n">
        <f aca="true">RAND()</f>
        <v>0.18035466692913</v>
      </c>
      <c r="AZ521" s="0" t="n">
        <f aca="true">RAND()</f>
        <v>0.830980095341592</v>
      </c>
    </row>
    <row r="522" customFormat="false" ht="15" hidden="false" customHeight="false" outlineLevel="0" collapsed="false">
      <c r="AK522" s="0" t="n">
        <v>509</v>
      </c>
      <c r="AL522" s="0" t="n">
        <f aca="false">IFERROR(IF(AU522&lt;($AM$6-$AL$6)/($AN$6-$AL$6),$AL$6+SQRT(AU522*($AN$6-$AL$6)*($AM$6-$AL$6)),$AN$6-SQRT((1-AU522)*($AN$6-$AL$6)*($AN$6-$AM$6))),$AM$6)</f>
        <v>4.01124364513813</v>
      </c>
      <c r="AM522" s="0" t="n">
        <f aca="false">IFERROR(IF(AV522&lt;($AM$7-$AL$7)/($AN$7-$AL$7),$AL$7+SQRT(AV522*($AN$7-$AL$7)*($AM$7-$AL$7)),$AN$7-SQRT((1-AV522)*($AN$7-$AL$7)*($AN$7-$AM$7))),$AM$7)</f>
        <v>0.822785845114771</v>
      </c>
      <c r="AN522" s="0" t="n">
        <f aca="false">IFERROR(IF(AW522&lt;($AM$8-$AL$8)/($AN$8-$AL$8),$AL$8+SQRT(AW522*($AN$8-$AL$8)*($AM$8-$AL$8)),$AN$8-SQRT((1-AW522)*($AN$8-$AL$8)*($AN$8-$AM$8))),$AM$8)</f>
        <v>1.06455497584598</v>
      </c>
      <c r="AO522" s="0" t="n">
        <f aca="false">IFERROR(IF(AX522&lt;($AM$9-$AL$9)/($AN$9-$AL$9),$AL$9+SQRT(AX522*($AN$9-$AL$9)*($AM$9-$AL$9)),$AN$9-SQRT((1-AX522)*($AN$9-$AL$9)*($AN$9-$AM$9))),$AM$9)</f>
        <v>0.941732281474108</v>
      </c>
      <c r="AP522" s="0" t="n">
        <f aca="false">IFERROR(IF(AY522&lt;($AM$10-$AL$10)/($AN$10-$AL$10),$AL$10+SQRT(AY522*($AN$10-$AL$10)*($AM$10-$AL$10)),$AN$10-SQRT((1-AY522)*($AN$10-$AL$10)*($AN$10-$AM$10))),$AM$10)</f>
        <v>0.912613235465686</v>
      </c>
      <c r="AQ522" s="0" t="n">
        <f aca="false">IFERROR(IF(AZ522&lt;($AM$11-$AL$11)/($AN$11-$AL$11),$AL$11+SQRT(AZ522*($AN$11-$AL$11)*($AM$11-$AL$11)),$AN$11-SQRT((1-AZ522)*($AN$11-$AL$11)*($AN$11-$AM$11))),$AM$11)</f>
        <v>0.717443196450056</v>
      </c>
      <c r="AR522" s="0" t="n">
        <f aca="false">SUMPRODUCT((B24:B31&lt;=$B$6)*(C24:C31*AM522+D24:D31*AO522*$B$8*AQ522)/(1+AL522/100)^B24:B31)+C32*AM522*AP522/(1+AL522/100)^$B$6</f>
        <v>10829402.4424725</v>
      </c>
      <c r="AS522" s="0" t="n">
        <f aca="false">SUMPRODUCT((K24:K26&lt;=$B$6)*(L24:L26*AN522+M24:M26*AO522*$B$8*AQ522)/(1+AL522/100)^K24:K26)+L27*AN522*AP522/(1+AL522/100)^$B$6</f>
        <v>15765944.3833185</v>
      </c>
      <c r="AT522" s="0" t="n">
        <f aca="false">AS522-AR522</f>
        <v>4936541.940846</v>
      </c>
      <c r="AU522" s="0" t="n">
        <f aca="true">RAND()</f>
        <v>0.553366772563641</v>
      </c>
      <c r="AV522" s="0" t="n">
        <f aca="true">RAND()</f>
        <v>0.00576883041771452</v>
      </c>
      <c r="AW522" s="0" t="n">
        <f aca="true">RAND()</f>
        <v>0.694312382369011</v>
      </c>
      <c r="AX522" s="0" t="n">
        <f aca="true">RAND()</f>
        <v>0.260169877995094</v>
      </c>
      <c r="AY522" s="0" t="n">
        <f aca="true">RAND()</f>
        <v>0.680998728325846</v>
      </c>
      <c r="AZ522" s="0" t="n">
        <f aca="true">RAND()</f>
        <v>0.674129194969952</v>
      </c>
    </row>
    <row r="523" customFormat="false" ht="15" hidden="false" customHeight="false" outlineLevel="0" collapsed="false">
      <c r="AK523" s="0" t="n">
        <v>510</v>
      </c>
      <c r="AL523" s="0" t="n">
        <f aca="false">IFERROR(IF(AU523&lt;($AM$6-$AL$6)/($AN$6-$AL$6),$AL$6+SQRT(AU523*($AN$6-$AL$6)*($AM$6-$AL$6)),$AN$6-SQRT((1-AU523)*($AN$6-$AL$6)*($AN$6-$AM$6))),$AM$6)</f>
        <v>4.03716791768243</v>
      </c>
      <c r="AM523" s="0" t="n">
        <f aca="false">IFERROR(IF(AV523&lt;($AM$7-$AL$7)/($AN$7-$AL$7),$AL$7+SQRT(AV523*($AN$7-$AL$7)*($AM$7-$AL$7)),$AN$7-SQRT((1-AV523)*($AN$7-$AL$7)*($AN$7-$AM$7))),$AM$7)</f>
        <v>1.13967040347205</v>
      </c>
      <c r="AN523" s="0" t="n">
        <f aca="false">IFERROR(IF(AW523&lt;($AM$8-$AL$8)/($AN$8-$AL$8),$AL$8+SQRT(AW523*($AN$8-$AL$8)*($AM$8-$AL$8)),$AN$8-SQRT((1-AW523)*($AN$8-$AL$8)*($AN$8-$AM$8))),$AM$8)</f>
        <v>1.0021973592071</v>
      </c>
      <c r="AO523" s="0" t="n">
        <f aca="false">IFERROR(IF(AX523&lt;($AM$9-$AL$9)/($AN$9-$AL$9),$AL$9+SQRT(AX523*($AN$9-$AL$9)*($AM$9-$AL$9)),$AN$9-SQRT((1-AX523)*($AN$9-$AL$9)*($AN$9-$AM$9))),$AM$9)</f>
        <v>1.46897431567773</v>
      </c>
      <c r="AP523" s="0" t="n">
        <f aca="false">IFERROR(IF(AY523&lt;($AM$10-$AL$10)/($AN$10-$AL$10),$AL$10+SQRT(AY523*($AN$10-$AL$10)*($AM$10-$AL$10)),$AN$10-SQRT((1-AY523)*($AN$10-$AL$10)*($AN$10-$AM$10))),$AM$10)</f>
        <v>0.757695505860906</v>
      </c>
      <c r="AQ523" s="0" t="n">
        <f aca="false">IFERROR(IF(AZ523&lt;($AM$11-$AL$11)/($AN$11-$AL$11),$AL$11+SQRT(AZ523*($AN$11-$AL$11)*($AM$11-$AL$11)),$AN$11-SQRT((1-AZ523)*($AN$11-$AL$11)*($AN$11-$AM$11))),$AM$11)</f>
        <v>0.932760509799452</v>
      </c>
      <c r="AR523" s="0" t="n">
        <f aca="false">SUMPRODUCT((B24:B31&lt;=$B$6)*(C24:C31*AM523+D24:D31*AO523*$B$8*AQ523)/(1+AL523/100)^B24:B31)+C32*AM523*AP523/(1+AL523/100)^$B$6</f>
        <v>15080097.7739894</v>
      </c>
      <c r="AS523" s="0" t="n">
        <f aca="false">SUMPRODUCT((K24:K26&lt;=$B$6)*(L24:L26*AN523+M24:M26*AO523*$B$8*AQ523)/(1+AL523/100)^K24:K26)+L27*AN523*AP523/(1+AL523/100)^$B$6</f>
        <v>15069262.592372</v>
      </c>
      <c r="AT523" s="0" t="n">
        <f aca="false">AS523-AR523</f>
        <v>-10835.1816174518</v>
      </c>
      <c r="AU523" s="0" t="n">
        <f aca="true">RAND()</f>
        <v>0.561081302599488</v>
      </c>
      <c r="AV523" s="0" t="n">
        <f aca="true">RAND()</f>
        <v>0.891798934488706</v>
      </c>
      <c r="AW523" s="0" t="n">
        <f aca="true">RAND()</f>
        <v>0.454167566365011</v>
      </c>
      <c r="AX523" s="0" t="n">
        <f aca="true">RAND()</f>
        <v>0.812007815060044</v>
      </c>
      <c r="AY523" s="0" t="n">
        <f aca="true">RAND()</f>
        <v>0.265627894963634</v>
      </c>
      <c r="AZ523" s="0" t="n">
        <f aca="true">RAND()</f>
        <v>0.981546330439063</v>
      </c>
    </row>
    <row r="524" customFormat="false" ht="15" hidden="false" customHeight="false" outlineLevel="0" collapsed="false">
      <c r="AK524" s="0" t="n">
        <v>511</v>
      </c>
      <c r="AL524" s="0" t="n">
        <f aca="false">IFERROR(IF(AU524&lt;($AM$6-$AL$6)/($AN$6-$AL$6),$AL$6+SQRT(AU524*($AN$6-$AL$6)*($AM$6-$AL$6)),$AN$6-SQRT((1-AU524)*($AN$6-$AL$6)*($AN$6-$AM$6))),$AM$6)</f>
        <v>4.66664932645373</v>
      </c>
      <c r="AM524" s="0" t="n">
        <f aca="false">IFERROR(IF(AV524&lt;($AM$7-$AL$7)/($AN$7-$AL$7),$AL$7+SQRT(AV524*($AN$7-$AL$7)*($AM$7-$AL$7)),$AN$7-SQRT((1-AV524)*($AN$7-$AL$7)*($AN$7-$AM$7))),$AM$7)</f>
        <v>1.03907030954326</v>
      </c>
      <c r="AN524" s="0" t="n">
        <f aca="false">IFERROR(IF(AW524&lt;($AM$8-$AL$8)/($AN$8-$AL$8),$AL$8+SQRT(AW524*($AN$8-$AL$8)*($AM$8-$AL$8)),$AN$8-SQRT((1-AW524)*($AN$8-$AL$8)*($AN$8-$AM$8))),$AM$8)</f>
        <v>0.924530663655625</v>
      </c>
      <c r="AO524" s="0" t="n">
        <f aca="false">IFERROR(IF(AX524&lt;($AM$9-$AL$9)/($AN$9-$AL$9),$AL$9+SQRT(AX524*($AN$9-$AL$9)*($AM$9-$AL$9)),$AN$9-SQRT((1-AX524)*($AN$9-$AL$9)*($AN$9-$AM$9))),$AM$9)</f>
        <v>0.664720155225813</v>
      </c>
      <c r="AP524" s="0" t="n">
        <f aca="false">IFERROR(IF(AY524&lt;($AM$10-$AL$10)/($AN$10-$AL$10),$AL$10+SQRT(AY524*($AN$10-$AL$10)*($AM$10-$AL$10)),$AN$10-SQRT((1-AY524)*($AN$10-$AL$10)*($AN$10-$AM$10))),$AM$10)</f>
        <v>0.759473107068452</v>
      </c>
      <c r="AQ524" s="0" t="n">
        <f aca="false">IFERROR(IF(AZ524&lt;($AM$11-$AL$11)/($AN$11-$AL$11),$AL$11+SQRT(AZ524*($AN$11-$AL$11)*($AM$11-$AL$11)),$AN$11-SQRT((1-AZ524)*($AN$11-$AL$11)*($AN$11-$AM$11))),$AM$11)</f>
        <v>0.684046012384699</v>
      </c>
      <c r="AR524" s="0" t="n">
        <f aca="false">SUMPRODUCT((B24:B31&lt;=$B$6)*(C24:C31*AM524+D24:D31*AO524*$B$8*AQ524)/(1+AL524/100)^B24:B31)+C32*AM524*AP524/(1+AL524/100)^$B$6</f>
        <v>13242228.0371371</v>
      </c>
      <c r="AS524" s="0" t="n">
        <f aca="false">SUMPRODUCT((K24:K26&lt;=$B$6)*(L24:L26*AN524+M24:M26*AO524*$B$8*AQ524)/(1+AL524/100)^K24:K26)+L27*AN524*AP524/(1+AL524/100)^$B$6</f>
        <v>13941603.7150465</v>
      </c>
      <c r="AT524" s="0" t="n">
        <f aca="false">AS524-AR524</f>
        <v>699375.677909371</v>
      </c>
      <c r="AU524" s="0" t="n">
        <f aca="true">RAND()</f>
        <v>0.727773731713057</v>
      </c>
      <c r="AV524" s="0" t="n">
        <f aca="true">RAND()</f>
        <v>0.604521472745104</v>
      </c>
      <c r="AW524" s="0" t="n">
        <f aca="true">RAND()</f>
        <v>0.172309846561226</v>
      </c>
      <c r="AX524" s="0" t="n">
        <f aca="true">RAND()</f>
        <v>0.0361769727168214</v>
      </c>
      <c r="AY524" s="0" t="n">
        <f aca="true">RAND()</f>
        <v>0.269305173167026</v>
      </c>
      <c r="AZ524" s="0" t="n">
        <f aca="true">RAND()</f>
        <v>0.592543174326491</v>
      </c>
    </row>
    <row r="525" customFormat="false" ht="15" hidden="false" customHeight="false" outlineLevel="0" collapsed="false">
      <c r="AK525" s="0" t="n">
        <v>512</v>
      </c>
      <c r="AL525" s="0" t="n">
        <f aca="false">IFERROR(IF(AU525&lt;($AM$6-$AL$6)/($AN$6-$AL$6),$AL$6+SQRT(AU525*($AN$6-$AL$6)*($AM$6-$AL$6)),$AN$6-SQRT((1-AU525)*($AN$6-$AL$6)*($AN$6-$AM$6))),$AM$6)</f>
        <v>4.83658519739141</v>
      </c>
      <c r="AM525" s="0" t="n">
        <f aca="false">IFERROR(IF(AV525&lt;($AM$7-$AL$7)/($AN$7-$AL$7),$AL$7+SQRT(AV525*($AN$7-$AL$7)*($AM$7-$AL$7)),$AN$7-SQRT((1-AV525)*($AN$7-$AL$7)*($AN$7-$AM$7))),$AM$7)</f>
        <v>1.11109629852166</v>
      </c>
      <c r="AN525" s="0" t="n">
        <f aca="false">IFERROR(IF(AW525&lt;($AM$8-$AL$8)/($AN$8-$AL$8),$AL$8+SQRT(AW525*($AN$8-$AL$8)*($AM$8-$AL$8)),$AN$8-SQRT((1-AW525)*($AN$8-$AL$8)*($AN$8-$AM$8))),$AM$8)</f>
        <v>1.02549023842865</v>
      </c>
      <c r="AO525" s="0" t="n">
        <f aca="false">IFERROR(IF(AX525&lt;($AM$9-$AL$9)/($AN$9-$AL$9),$AL$9+SQRT(AX525*($AN$9-$AL$9)*($AM$9-$AL$9)),$AN$9-SQRT((1-AX525)*($AN$9-$AL$9)*($AN$9-$AM$9))),$AM$9)</f>
        <v>0.85329082897688</v>
      </c>
      <c r="AP525" s="0" t="n">
        <f aca="false">IFERROR(IF(AY525&lt;($AM$10-$AL$10)/($AN$10-$AL$10),$AL$10+SQRT(AY525*($AN$10-$AL$10)*($AM$10-$AL$10)),$AN$10-SQRT((1-AY525)*($AN$10-$AL$10)*($AN$10-$AM$10))),$AM$10)</f>
        <v>0.560749530513442</v>
      </c>
      <c r="AQ525" s="0" t="n">
        <f aca="false">IFERROR(IF(AZ525&lt;($AM$11-$AL$11)/($AN$11-$AL$11),$AL$11+SQRT(AZ525*($AN$11-$AL$11)*($AM$11-$AL$11)),$AN$11-SQRT((1-AZ525)*($AN$11-$AL$11)*($AN$11-$AM$11))),$AM$11)</f>
        <v>0.612427820680546</v>
      </c>
      <c r="AR525" s="0" t="n">
        <f aca="false">SUMPRODUCT((B24:B31&lt;=$B$6)*(C24:C31*AM525+D24:D31*AO525*$B$8*AQ525)/(1+AL525/100)^B24:B31)+C32*AM525*AP525/(1+AL525/100)^$B$6</f>
        <v>14088992.0362358</v>
      </c>
      <c r="AS525" s="0" t="n">
        <f aca="false">SUMPRODUCT((K24:K26&lt;=$B$6)*(L24:L26*AN525+M24:M26*AO525*$B$8*AQ525)/(1+AL525/100)^K24:K26)+L27*AN525*AP525/(1+AL525/100)^$B$6</f>
        <v>15677706.9442273</v>
      </c>
      <c r="AT525" s="0" t="n">
        <f aca="false">AS525-AR525</f>
        <v>1588714.90799147</v>
      </c>
      <c r="AU525" s="0" t="n">
        <f aca="true">RAND()</f>
        <v>0.765981819592701</v>
      </c>
      <c r="AV525" s="0" t="n">
        <f aca="true">RAND()</f>
        <v>0.828495659694378</v>
      </c>
      <c r="AW525" s="0" t="n">
        <f aca="true">RAND()</f>
        <v>0.551958817414888</v>
      </c>
      <c r="AX525" s="0" t="n">
        <f aca="true">RAND()</f>
        <v>0.166419213118894</v>
      </c>
      <c r="AY525" s="0" t="n">
        <f aca="true">RAND()</f>
        <v>0.0147620218304145</v>
      </c>
      <c r="AZ525" s="0" t="n">
        <f aca="true">RAND()</f>
        <v>0.398412829123247</v>
      </c>
    </row>
    <row r="526" customFormat="false" ht="15" hidden="false" customHeight="false" outlineLevel="0" collapsed="false">
      <c r="AK526" s="0" t="n">
        <v>513</v>
      </c>
      <c r="AL526" s="0" t="n">
        <f aca="false">IFERROR(IF(AU526&lt;($AM$6-$AL$6)/($AN$6-$AL$6),$AL$6+SQRT(AU526*($AN$6-$AL$6)*($AM$6-$AL$6)),$AN$6-SQRT((1-AU526)*($AN$6-$AL$6)*($AN$6-$AM$6))),$AM$6)</f>
        <v>3.79634322076424</v>
      </c>
      <c r="AM526" s="0" t="n">
        <f aca="false">IFERROR(IF(AV526&lt;($AM$7-$AL$7)/($AN$7-$AL$7),$AL$7+SQRT(AV526*($AN$7-$AL$7)*($AM$7-$AL$7)),$AN$7-SQRT((1-AV526)*($AN$7-$AL$7)*($AN$7-$AM$7))),$AM$7)</f>
        <v>0.858538572043763</v>
      </c>
      <c r="AN526" s="0" t="n">
        <f aca="false">IFERROR(IF(AW526&lt;($AM$8-$AL$8)/($AN$8-$AL$8),$AL$8+SQRT(AW526*($AN$8-$AL$8)*($AM$8-$AL$8)),$AN$8-SQRT((1-AW526)*($AN$8-$AL$8)*($AN$8-$AM$8))),$AM$8)</f>
        <v>0.854446152761132</v>
      </c>
      <c r="AO526" s="0" t="n">
        <f aca="false">IFERROR(IF(AX526&lt;($AM$9-$AL$9)/($AN$9-$AL$9),$AL$9+SQRT(AX526*($AN$9-$AL$9)*($AM$9-$AL$9)),$AN$9-SQRT((1-AX526)*($AN$9-$AL$9)*($AN$9-$AM$9))),$AM$9)</f>
        <v>0.844610837209092</v>
      </c>
      <c r="AP526" s="0" t="n">
        <f aca="false">IFERROR(IF(AY526&lt;($AM$10-$AL$10)/($AN$10-$AL$10),$AL$10+SQRT(AY526*($AN$10-$AL$10)*($AM$10-$AL$10)),$AN$10-SQRT((1-AY526)*($AN$10-$AL$10)*($AN$10-$AM$10))),$AM$10)</f>
        <v>0.840059591914988</v>
      </c>
      <c r="AQ526" s="0" t="n">
        <f aca="false">IFERROR(IF(AZ526&lt;($AM$11-$AL$11)/($AN$11-$AL$11),$AL$11+SQRT(AZ526*($AN$11-$AL$11)*($AM$11-$AL$11)),$AN$11-SQRT((1-AZ526)*($AN$11-$AL$11)*($AN$11-$AM$11))),$AM$11)</f>
        <v>0.824957359219544</v>
      </c>
      <c r="AR526" s="0" t="n">
        <f aca="false">SUMPRODUCT((B24:B31&lt;=$B$6)*(C24:C31*AM526+D24:D31*AO526*$B$8*AQ526)/(1+AL526/100)^B24:B31)+C32*AM526*AP526/(1+AL526/100)^$B$6</f>
        <v>11420294.0521675</v>
      </c>
      <c r="AS526" s="0" t="n">
        <f aca="false">SUMPRODUCT((K24:K26&lt;=$B$6)*(L24:L26*AN526+M24:M26*AO526*$B$8*AQ526)/(1+AL526/100)^K24:K26)+L27*AN526*AP526/(1+AL526/100)^$B$6</f>
        <v>12700546.8738168</v>
      </c>
      <c r="AT526" s="0" t="n">
        <f aca="false">AS526-AR526</f>
        <v>1280252.82164935</v>
      </c>
      <c r="AU526" s="0" t="n">
        <f aca="true">RAND()</f>
        <v>0.486829162042837</v>
      </c>
      <c r="AV526" s="0" t="n">
        <f aca="true">RAND()</f>
        <v>0.0380751601880314</v>
      </c>
      <c r="AW526" s="0" t="n">
        <f aca="true">RAND()</f>
        <v>0.0329375950054282</v>
      </c>
      <c r="AX526" s="0" t="n">
        <f aca="true">RAND()</f>
        <v>0.158342172162601</v>
      </c>
      <c r="AY526" s="0" t="n">
        <f aca="true">RAND()</f>
        <v>0.462562104213552</v>
      </c>
      <c r="AZ526" s="0" t="n">
        <f aca="true">RAND()</f>
        <v>0.874939077177977</v>
      </c>
    </row>
    <row r="527" customFormat="false" ht="15" hidden="false" customHeight="false" outlineLevel="0" collapsed="false">
      <c r="AK527" s="0" t="n">
        <v>514</v>
      </c>
      <c r="AL527" s="0" t="n">
        <f aca="false">IFERROR(IF(AU527&lt;($AM$6-$AL$6)/($AN$6-$AL$6),$AL$6+SQRT(AU527*($AN$6-$AL$6)*($AM$6-$AL$6)),$AN$6-SQRT((1-AU527)*($AN$6-$AL$6)*($AN$6-$AM$6))),$AM$6)</f>
        <v>2.59030861829867</v>
      </c>
      <c r="AM527" s="0" t="n">
        <f aca="false">IFERROR(IF(AV527&lt;($AM$7-$AL$7)/($AN$7-$AL$7),$AL$7+SQRT(AV527*($AN$7-$AL$7)*($AM$7-$AL$7)),$AN$7-SQRT((1-AV527)*($AN$7-$AL$7)*($AN$7-$AM$7))),$AM$7)</f>
        <v>0.927989293649345</v>
      </c>
      <c r="AN527" s="0" t="n">
        <f aca="false">IFERROR(IF(AW527&lt;($AM$8-$AL$8)/($AN$8-$AL$8),$AL$8+SQRT(AW527*($AN$8-$AL$8)*($AM$8-$AL$8)),$AN$8-SQRT((1-AW527)*($AN$8-$AL$8)*($AN$8-$AM$8))),$AM$8)</f>
        <v>1.0851296400905</v>
      </c>
      <c r="AO527" s="0" t="n">
        <f aca="false">IFERROR(IF(AX527&lt;($AM$9-$AL$9)/($AN$9-$AL$9),$AL$9+SQRT(AX527*($AN$9-$AL$9)*($AM$9-$AL$9)),$AN$9-SQRT((1-AX527)*($AN$9-$AL$9)*($AN$9-$AM$9))),$AM$9)</f>
        <v>1.46231925688246</v>
      </c>
      <c r="AP527" s="0" t="n">
        <f aca="false">IFERROR(IF(AY527&lt;($AM$10-$AL$10)/($AN$10-$AL$10),$AL$10+SQRT(AY527*($AN$10-$AL$10)*($AM$10-$AL$10)),$AN$10-SQRT((1-AY527)*($AN$10-$AL$10)*($AN$10-$AM$10))),$AM$10)</f>
        <v>0.574987159897847</v>
      </c>
      <c r="AQ527" s="0" t="n">
        <f aca="false">IFERROR(IF(AZ527&lt;($AM$11-$AL$11)/($AN$11-$AL$11),$AL$11+SQRT(AZ527*($AN$11-$AL$11)*($AM$11-$AL$11)),$AN$11-SQRT((1-AZ527)*($AN$11-$AL$11)*($AN$11-$AM$11))),$AM$11)</f>
        <v>0.632293140822105</v>
      </c>
      <c r="AR527" s="0" t="n">
        <f aca="false">SUMPRODUCT((B24:B31&lt;=$B$6)*(C24:C31*AM527+D24:D31*AO527*$B$8*AQ527)/(1+AL527/100)^B24:B31)+C32*AM527*AP527/(1+AL527/100)^$B$6</f>
        <v>13218997.5326042</v>
      </c>
      <c r="AS527" s="0" t="n">
        <f aca="false">SUMPRODUCT((K24:K26&lt;=$B$6)*(L24:L26*AN527+M24:M26*AO527*$B$8*AQ527)/(1+AL527/100)^K24:K26)+L27*AN527*AP527/(1+AL527/100)^$B$6</f>
        <v>16326825.9814229</v>
      </c>
      <c r="AT527" s="0" t="n">
        <f aca="false">AS527-AR527</f>
        <v>3107828.44881876</v>
      </c>
      <c r="AU527" s="0" t="n">
        <f aca="true">RAND()</f>
        <v>0.0696928529675361</v>
      </c>
      <c r="AV527" s="0" t="n">
        <f aca="true">RAND()</f>
        <v>0.182013992098425</v>
      </c>
      <c r="AW527" s="0" t="n">
        <f aca="true">RAND()</f>
        <v>0.758380128207214</v>
      </c>
      <c r="AX527" s="0" t="n">
        <f aca="true">RAND()</f>
        <v>0.807266278987047</v>
      </c>
      <c r="AY527" s="0" t="n">
        <f aca="true">RAND()</f>
        <v>0.022492296598181</v>
      </c>
      <c r="AZ527" s="0" t="n">
        <f aca="true">RAND()</f>
        <v>0.450688699744568</v>
      </c>
    </row>
    <row r="528" customFormat="false" ht="15" hidden="false" customHeight="false" outlineLevel="0" collapsed="false">
      <c r="AK528" s="0" t="n">
        <v>515</v>
      </c>
      <c r="AL528" s="0" t="n">
        <f aca="false">IFERROR(IF(AU528&lt;($AM$6-$AL$6)/($AN$6-$AL$6),$AL$6+SQRT(AU528*($AN$6-$AL$6)*($AM$6-$AL$6)),$AN$6-SQRT((1-AU528)*($AN$6-$AL$6)*($AN$6-$AM$6))),$AM$6)</f>
        <v>3.53353933894369</v>
      </c>
      <c r="AM528" s="0" t="n">
        <f aca="false">IFERROR(IF(AV528&lt;($AM$7-$AL$7)/($AN$7-$AL$7),$AL$7+SQRT(AV528*($AN$7-$AL$7)*($AM$7-$AL$7)),$AN$7-SQRT((1-AV528)*($AN$7-$AL$7)*($AN$7-$AM$7))),$AM$7)</f>
        <v>0.969760351464944</v>
      </c>
      <c r="AN528" s="0" t="n">
        <f aca="false">IFERROR(IF(AW528&lt;($AM$8-$AL$8)/($AN$8-$AL$8),$AL$8+SQRT(AW528*($AN$8-$AL$8)*($AM$8-$AL$8)),$AN$8-SQRT((1-AW528)*($AN$8-$AL$8)*($AN$8-$AM$8))),$AM$8)</f>
        <v>1.11713723670391</v>
      </c>
      <c r="AO528" s="0" t="n">
        <f aca="false">IFERROR(IF(AX528&lt;($AM$9-$AL$9)/($AN$9-$AL$9),$AL$9+SQRT(AX528*($AN$9-$AL$9)*($AM$9-$AL$9)),$AN$9-SQRT((1-AX528)*($AN$9-$AL$9)*($AN$9-$AM$9))),$AM$9)</f>
        <v>1.1933604955245</v>
      </c>
      <c r="AP528" s="0" t="n">
        <f aca="false">IFERROR(IF(AY528&lt;($AM$10-$AL$10)/($AN$10-$AL$10),$AL$10+SQRT(AY528*($AN$10-$AL$10)*($AM$10-$AL$10)),$AN$10-SQRT((1-AY528)*($AN$10-$AL$10)*($AN$10-$AM$10))),$AM$10)</f>
        <v>0.715467743195155</v>
      </c>
      <c r="AQ528" s="0" t="n">
        <f aca="false">IFERROR(IF(AZ528&lt;($AM$11-$AL$11)/($AN$11-$AL$11),$AL$11+SQRT(AZ528*($AN$11-$AL$11)*($AM$11-$AL$11)),$AN$11-SQRT((1-AZ528)*($AN$11-$AL$11)*($AN$11-$AM$11))),$AM$11)</f>
        <v>0.611805524959411</v>
      </c>
      <c r="AR528" s="0" t="n">
        <f aca="false">SUMPRODUCT((B24:B31&lt;=$B$6)*(C24:C31*AM528+D24:D31*AO528*$B$8*AQ528)/(1+AL528/100)^B24:B31)+C32*AM528*AP528/(1+AL528/100)^$B$6</f>
        <v>13071073.7247417</v>
      </c>
      <c r="AS528" s="0" t="n">
        <f aca="false">SUMPRODUCT((K24:K26&lt;=$B$6)*(L24:L26*AN528+M24:M26*AO528*$B$8*AQ528)/(1+AL528/100)^K24:K26)+L27*AN528*AP528/(1+AL528/100)^$B$6</f>
        <v>16722935.4611606</v>
      </c>
      <c r="AT528" s="0" t="n">
        <f aca="false">AS528-AR528</f>
        <v>3651861.73641892</v>
      </c>
      <c r="AU528" s="0" t="n">
        <f aca="true">RAND()</f>
        <v>0.399182524267452</v>
      </c>
      <c r="AV528" s="0" t="n">
        <f aca="true">RAND()</f>
        <v>0.320206410327791</v>
      </c>
      <c r="AW528" s="0" t="n">
        <f aca="true">RAND()</f>
        <v>0.843088765594007</v>
      </c>
      <c r="AX528" s="0" t="n">
        <f aca="true">RAND()</f>
        <v>0.566221806546345</v>
      </c>
      <c r="AY528" s="0" t="n">
        <f aca="true">RAND()</f>
        <v>0.185705393430453</v>
      </c>
      <c r="AZ528" s="0" t="n">
        <f aca="true">RAND()</f>
        <v>0.396827287327402</v>
      </c>
    </row>
    <row r="529" customFormat="false" ht="15" hidden="false" customHeight="false" outlineLevel="0" collapsed="false">
      <c r="AK529" s="0" t="n">
        <v>516</v>
      </c>
      <c r="AL529" s="0" t="n">
        <f aca="false">IFERROR(IF(AU529&lt;($AM$6-$AL$6)/($AN$6-$AL$6),$AL$6+SQRT(AU529*($AN$6-$AL$6)*($AM$6-$AL$6)),$AN$6-SQRT((1-AU529)*($AN$6-$AL$6)*($AN$6-$AM$6))),$AM$6)</f>
        <v>4.88311104251285</v>
      </c>
      <c r="AM529" s="0" t="n">
        <f aca="false">IFERROR(IF(AV529&lt;($AM$7-$AL$7)/($AN$7-$AL$7),$AL$7+SQRT(AV529*($AN$7-$AL$7)*($AM$7-$AL$7)),$AN$7-SQRT((1-AV529)*($AN$7-$AL$7)*($AN$7-$AM$7))),$AM$7)</f>
        <v>1.06873998036077</v>
      </c>
      <c r="AN529" s="0" t="n">
        <f aca="false">IFERROR(IF(AW529&lt;($AM$8-$AL$8)/($AN$8-$AL$8),$AL$8+SQRT(AW529*($AN$8-$AL$8)*($AM$8-$AL$8)),$AN$8-SQRT((1-AW529)*($AN$8-$AL$8)*($AN$8-$AM$8))),$AM$8)</f>
        <v>1.10794866870978</v>
      </c>
      <c r="AO529" s="0" t="n">
        <f aca="false">IFERROR(IF(AX529&lt;($AM$9-$AL$9)/($AN$9-$AL$9),$AL$9+SQRT(AX529*($AN$9-$AL$9)*($AM$9-$AL$9)),$AN$9-SQRT((1-AX529)*($AN$9-$AL$9)*($AN$9-$AM$9))),$AM$9)</f>
        <v>1.05812394359611</v>
      </c>
      <c r="AP529" s="0" t="n">
        <f aca="false">IFERROR(IF(AY529&lt;($AM$10-$AL$10)/($AN$10-$AL$10),$AL$10+SQRT(AY529*($AN$10-$AL$10)*($AM$10-$AL$10)),$AN$10-SQRT((1-AY529)*($AN$10-$AL$10)*($AN$10-$AM$10))),$AM$10)</f>
        <v>0.745330359957717</v>
      </c>
      <c r="AQ529" s="0" t="n">
        <f aca="false">IFERROR(IF(AZ529&lt;($AM$11-$AL$11)/($AN$11-$AL$11),$AL$11+SQRT(AZ529*($AN$11-$AL$11)*($AM$11-$AL$11)),$AN$11-SQRT((1-AZ529)*($AN$11-$AL$11)*($AN$11-$AM$11))),$AM$11)</f>
        <v>0.8675688776797</v>
      </c>
      <c r="AR529" s="0" t="n">
        <f aca="false">SUMPRODUCT((B24:B31&lt;=$B$6)*(C24:C31*AM529+D24:D31*AO529*$B$8*AQ529)/(1+AL529/100)^B24:B31)+C32*AM529*AP529/(1+AL529/100)^$B$6</f>
        <v>13571140.8599762</v>
      </c>
      <c r="AS529" s="0" t="n">
        <f aca="false">SUMPRODUCT((K24:K26&lt;=$B$6)*(L24:L26*AN529+M24:M26*AO529*$B$8*AQ529)/(1+AL529/100)^K24:K26)+L27*AN529*AP529/(1+AL529/100)^$B$6</f>
        <v>16768279.1772226</v>
      </c>
      <c r="AT529" s="0" t="n">
        <f aca="false">AS529-AR529</f>
        <v>3197138.31724641</v>
      </c>
      <c r="AU529" s="0" t="n">
        <f aca="true">RAND()</f>
        <v>0.775939057083449</v>
      </c>
      <c r="AV529" s="0" t="n">
        <f aca="true">RAND()</f>
        <v>0.707953824714539</v>
      </c>
      <c r="AW529" s="0" t="n">
        <f aca="true">RAND()</f>
        <v>0.820634838032681</v>
      </c>
      <c r="AX529" s="0" t="n">
        <f aca="true">RAND()</f>
        <v>0.408579662915377</v>
      </c>
      <c r="AY529" s="0" t="n">
        <f aca="true">RAND()</f>
        <v>0.240747942067932</v>
      </c>
      <c r="AZ529" s="0" t="n">
        <f aca="true">RAND()</f>
        <v>0.92841631771831</v>
      </c>
    </row>
    <row r="530" customFormat="false" ht="15" hidden="false" customHeight="false" outlineLevel="0" collapsed="false">
      <c r="AK530" s="0" t="n">
        <v>517</v>
      </c>
      <c r="AL530" s="0" t="n">
        <f aca="false">IFERROR(IF(AU530&lt;($AM$6-$AL$6)/($AN$6-$AL$6),$AL$6+SQRT(AU530*($AN$6-$AL$6)*($AM$6-$AL$6)),$AN$6-SQRT((1-AU530)*($AN$6-$AL$6)*($AN$6-$AM$6))),$AM$6)</f>
        <v>2.82346091550075</v>
      </c>
      <c r="AM530" s="0" t="n">
        <f aca="false">IFERROR(IF(AV530&lt;($AM$7-$AL$7)/($AN$7-$AL$7),$AL$7+SQRT(AV530*($AN$7-$AL$7)*($AM$7-$AL$7)),$AN$7-SQRT((1-AV530)*($AN$7-$AL$7)*($AN$7-$AM$7))),$AM$7)</f>
        <v>1.07718514748163</v>
      </c>
      <c r="AN530" s="0" t="n">
        <f aca="false">IFERROR(IF(AW530&lt;($AM$8-$AL$8)/($AN$8-$AL$8),$AL$8+SQRT(AW530*($AN$8-$AL$8)*($AM$8-$AL$8)),$AN$8-SQRT((1-AW530)*($AN$8-$AL$8)*($AN$8-$AM$8))),$AM$8)</f>
        <v>1.20651383255059</v>
      </c>
      <c r="AO530" s="0" t="n">
        <f aca="false">IFERROR(IF(AX530&lt;($AM$9-$AL$9)/($AN$9-$AL$9),$AL$9+SQRT(AX530*($AN$9-$AL$9)*($AM$9-$AL$9)),$AN$9-SQRT((1-AX530)*($AN$9-$AL$9)*($AN$9-$AM$9))),$AM$9)</f>
        <v>0.792047112287012</v>
      </c>
      <c r="AP530" s="0" t="n">
        <f aca="false">IFERROR(IF(AY530&lt;($AM$10-$AL$10)/($AN$10-$AL$10),$AL$10+SQRT(AY530*($AN$10-$AL$10)*($AM$10-$AL$10)),$AN$10-SQRT((1-AY530)*($AN$10-$AL$10)*($AN$10-$AM$10))),$AM$10)</f>
        <v>0.831897363667877</v>
      </c>
      <c r="AQ530" s="0" t="n">
        <f aca="false">IFERROR(IF(AZ530&lt;($AM$11-$AL$11)/($AN$11-$AL$11),$AL$11+SQRT(AZ530*($AN$11-$AL$11)*($AM$11-$AL$11)),$AN$11-SQRT((1-AZ530)*($AN$11-$AL$11)*($AN$11-$AM$11))),$AM$11)</f>
        <v>0.753371221549282</v>
      </c>
      <c r="AR530" s="0" t="n">
        <f aca="false">SUMPRODUCT((B24:B31&lt;=$B$6)*(C24:C31*AM530+D24:D31*AO530*$B$8*AQ530)/(1+AL530/100)^B24:B31)+C32*AM530*AP530/(1+AL530/100)^$B$6</f>
        <v>14996811.0548612</v>
      </c>
      <c r="AS530" s="0" t="n">
        <f aca="false">SUMPRODUCT((K24:K26&lt;=$B$6)*(L24:L26*AN530+M24:M26*AO530*$B$8*AQ530)/(1+AL530/100)^K24:K26)+L27*AN530*AP530/(1+AL530/100)^$B$6</f>
        <v>17646858.249789</v>
      </c>
      <c r="AT530" s="0" t="n">
        <f aca="false">AS530-AR530</f>
        <v>2650047.19492781</v>
      </c>
      <c r="AU530" s="0" t="n">
        <f aca="true">RAND()</f>
        <v>0.135617575871467</v>
      </c>
      <c r="AV530" s="0" t="n">
        <f aca="true">RAND()</f>
        <v>0.734533571102696</v>
      </c>
      <c r="AW530" s="0" t="n">
        <f aca="true">RAND()</f>
        <v>0.983190695471661</v>
      </c>
      <c r="AX530" s="0" t="n">
        <f aca="true">RAND()</f>
        <v>0.113722021060244</v>
      </c>
      <c r="AY530" s="0" t="n">
        <f aca="true">RAND()</f>
        <v>0.440623440038748</v>
      </c>
      <c r="AZ530" s="0" t="n">
        <f aca="true">RAND()</f>
        <v>0.751731614856762</v>
      </c>
    </row>
    <row r="531" customFormat="false" ht="15" hidden="false" customHeight="false" outlineLevel="0" collapsed="false">
      <c r="AK531" s="0" t="n">
        <v>518</v>
      </c>
      <c r="AL531" s="0" t="n">
        <f aca="false">IFERROR(IF(AU531&lt;($AM$6-$AL$6)/($AN$6-$AL$6),$AL$6+SQRT(AU531*($AN$6-$AL$6)*($AM$6-$AL$6)),$AN$6-SQRT((1-AU531)*($AN$6-$AL$6)*($AN$6-$AM$6))),$AM$6)</f>
        <v>2.30322597449946</v>
      </c>
      <c r="AM531" s="0" t="n">
        <f aca="false">IFERROR(IF(AV531&lt;($AM$7-$AL$7)/($AN$7-$AL$7),$AL$7+SQRT(AV531*($AN$7-$AL$7)*($AM$7-$AL$7)),$AN$7-SQRT((1-AV531)*($AN$7-$AL$7)*($AN$7-$AM$7))),$AM$7)</f>
        <v>0.991300517164345</v>
      </c>
      <c r="AN531" s="0" t="n">
        <f aca="false">IFERROR(IF(AW531&lt;($AM$8-$AL$8)/($AN$8-$AL$8),$AL$8+SQRT(AW531*($AN$8-$AL$8)*($AM$8-$AL$8)),$AN$8-SQRT((1-AW531)*($AN$8-$AL$8)*($AN$8-$AM$8))),$AM$8)</f>
        <v>1.03097677398758</v>
      </c>
      <c r="AO531" s="0" t="n">
        <f aca="false">IFERROR(IF(AX531&lt;($AM$9-$AL$9)/($AN$9-$AL$9),$AL$9+SQRT(AX531*($AN$9-$AL$9)*($AM$9-$AL$9)),$AN$9-SQRT((1-AX531)*($AN$9-$AL$9)*($AN$9-$AM$9))),$AM$9)</f>
        <v>1.17403133802124</v>
      </c>
      <c r="AP531" s="0" t="n">
        <f aca="false">IFERROR(IF(AY531&lt;($AM$10-$AL$10)/($AN$10-$AL$10),$AL$10+SQRT(AY531*($AN$10-$AL$10)*($AM$10-$AL$10)),$AN$10-SQRT((1-AY531)*($AN$10-$AL$10)*($AN$10-$AM$10))),$AM$10)</f>
        <v>0.990732285281753</v>
      </c>
      <c r="AQ531" s="0" t="n">
        <f aca="false">IFERROR(IF(AZ531&lt;($AM$11-$AL$11)/($AN$11-$AL$11),$AL$11+SQRT(AZ531*($AN$11-$AL$11)*($AM$11-$AL$11)),$AN$11-SQRT((1-AZ531)*($AN$11-$AL$11)*($AN$11-$AM$11))),$AM$11)</f>
        <v>0.834984967609628</v>
      </c>
      <c r="AR531" s="0" t="n">
        <f aca="false">SUMPRODUCT((B24:B31&lt;=$B$6)*(C24:C31*AM531+D24:D31*AO531*$B$8*AQ531)/(1+AL531/100)^B24:B31)+C32*AM531*AP531/(1+AL531/100)^$B$6</f>
        <v>14271661.397397</v>
      </c>
      <c r="AS531" s="0" t="n">
        <f aca="false">SUMPRODUCT((K24:K26&lt;=$B$6)*(L24:L26*AN531+M24:M26*AO531*$B$8*AQ531)/(1+AL531/100)^K24:K26)+L27*AN531*AP531/(1+AL531/100)^$B$6</f>
        <v>14634898.123721</v>
      </c>
      <c r="AT531" s="0" t="n">
        <f aca="false">AS531-AR531</f>
        <v>363236.726323985</v>
      </c>
      <c r="AU531" s="0" t="n">
        <f aca="true">RAND()</f>
        <v>0.0183891983222291</v>
      </c>
      <c r="AV531" s="0" t="n">
        <f aca="true">RAND()</f>
        <v>0.406620976303843</v>
      </c>
      <c r="AW531" s="0" t="n">
        <f aca="true">RAND()</f>
        <v>0.573589568596565</v>
      </c>
      <c r="AX531" s="0" t="n">
        <f aca="true">RAND()</f>
        <v>0.545183846286008</v>
      </c>
      <c r="AY531" s="0" t="n">
        <f aca="true">RAND()</f>
        <v>0.963272703271406</v>
      </c>
      <c r="AZ531" s="0" t="n">
        <f aca="true">RAND()</f>
        <v>0.888857302388589</v>
      </c>
    </row>
    <row r="532" customFormat="false" ht="15" hidden="false" customHeight="false" outlineLevel="0" collapsed="false">
      <c r="AK532" s="0" t="n">
        <v>519</v>
      </c>
      <c r="AL532" s="0" t="n">
        <f aca="false">IFERROR(IF(AU532&lt;($AM$6-$AL$6)/($AN$6-$AL$6),$AL$6+SQRT(AU532*($AN$6-$AL$6)*($AM$6-$AL$6)),$AN$6-SQRT((1-AU532)*($AN$6-$AL$6)*($AN$6-$AM$6))),$AM$6)</f>
        <v>3.20447988229553</v>
      </c>
      <c r="AM532" s="0" t="n">
        <f aca="false">IFERROR(IF(AV532&lt;($AM$7-$AL$7)/($AN$7-$AL$7),$AL$7+SQRT(AV532*($AN$7-$AL$7)*($AM$7-$AL$7)),$AN$7-SQRT((1-AV532)*($AN$7-$AL$7)*($AN$7-$AM$7))),$AM$7)</f>
        <v>1.08693243201046</v>
      </c>
      <c r="AN532" s="0" t="n">
        <f aca="false">IFERROR(IF(AW532&lt;($AM$8-$AL$8)/($AN$8-$AL$8),$AL$8+SQRT(AW532*($AN$8-$AL$8)*($AM$8-$AL$8)),$AN$8-SQRT((1-AW532)*($AN$8-$AL$8)*($AN$8-$AM$8))),$AM$8)</f>
        <v>0.969156787565021</v>
      </c>
      <c r="AO532" s="0" t="n">
        <f aca="false">IFERROR(IF(AX532&lt;($AM$9-$AL$9)/($AN$9-$AL$9),$AL$9+SQRT(AX532*($AN$9-$AL$9)*($AM$9-$AL$9)),$AN$9-SQRT((1-AX532)*($AN$9-$AL$9)*($AN$9-$AM$9))),$AM$9)</f>
        <v>1.71469636938362</v>
      </c>
      <c r="AP532" s="0" t="n">
        <f aca="false">IFERROR(IF(AY532&lt;($AM$10-$AL$10)/($AN$10-$AL$10),$AL$10+SQRT(AY532*($AN$10-$AL$10)*($AM$10-$AL$10)),$AN$10-SQRT((1-AY532)*($AN$10-$AL$10)*($AN$10-$AM$10))),$AM$10)</f>
        <v>0.821636032399007</v>
      </c>
      <c r="AQ532" s="0" t="n">
        <f aca="false">IFERROR(IF(AZ532&lt;($AM$11-$AL$11)/($AN$11-$AL$11),$AL$11+SQRT(AZ532*($AN$11-$AL$11)*($AM$11-$AL$11)),$AN$11-SQRT((1-AZ532)*($AN$11-$AL$11)*($AN$11-$AM$11))),$AM$11)</f>
        <v>0.401894428662481</v>
      </c>
      <c r="AR532" s="0" t="n">
        <f aca="false">SUMPRODUCT((B24:B31&lt;=$B$6)*(C24:C31*AM532+D24:D31*AO532*$B$8*AQ532)/(1+AL532/100)^B24:B31)+C32*AM532*AP532/(1+AL532/100)^$B$6</f>
        <v>14852166.8157911</v>
      </c>
      <c r="AS532" s="0" t="n">
        <f aca="false">SUMPRODUCT((K24:K26&lt;=$B$6)*(L24:L26*AN532+M24:M26*AO532*$B$8*AQ532)/(1+AL532/100)^K24:K26)+L27*AN532*AP532/(1+AL532/100)^$B$6</f>
        <v>14299399.7314668</v>
      </c>
      <c r="AT532" s="0" t="n">
        <f aca="false">AS532-AR532</f>
        <v>-552767.084324285</v>
      </c>
      <c r="AU532" s="0" t="n">
        <f aca="true">RAND()</f>
        <v>0.279701351805033</v>
      </c>
      <c r="AV532" s="0" t="n">
        <f aca="true">RAND()</f>
        <v>0.763635273510914</v>
      </c>
      <c r="AW532" s="0" t="n">
        <f aca="true">RAND()</f>
        <v>0.31793354199242</v>
      </c>
      <c r="AX532" s="0" t="n">
        <f aca="true">RAND()</f>
        <v>0.94573455890474</v>
      </c>
      <c r="AY532" s="0" t="n">
        <f aca="true">RAND()</f>
        <v>0.413798949349501</v>
      </c>
      <c r="AZ532" s="0" t="n">
        <f aca="true">RAND()</f>
        <v>0.0423774473161362</v>
      </c>
    </row>
    <row r="533" customFormat="false" ht="15" hidden="false" customHeight="false" outlineLevel="0" collapsed="false">
      <c r="AK533" s="0" t="n">
        <v>520</v>
      </c>
      <c r="AL533" s="0" t="n">
        <f aca="false">IFERROR(IF(AU533&lt;($AM$6-$AL$6)/($AN$6-$AL$6),$AL$6+SQRT(AU533*($AN$6-$AL$6)*($AM$6-$AL$6)),$AN$6-SQRT((1-AU533)*($AN$6-$AL$6)*($AN$6-$AM$6))),$AM$6)</f>
        <v>3.46547398144928</v>
      </c>
      <c r="AM533" s="0" t="n">
        <f aca="false">IFERROR(IF(AV533&lt;($AM$7-$AL$7)/($AN$7-$AL$7),$AL$7+SQRT(AV533*($AN$7-$AL$7)*($AM$7-$AL$7)),$AN$7-SQRT((1-AV533)*($AN$7-$AL$7)*($AN$7-$AM$7))),$AM$7)</f>
        <v>0.906251413717377</v>
      </c>
      <c r="AN533" s="0" t="n">
        <f aca="false">IFERROR(IF(AW533&lt;($AM$8-$AL$8)/($AN$8-$AL$8),$AL$8+SQRT(AW533*($AN$8-$AL$8)*($AM$8-$AL$8)),$AN$8-SQRT((1-AW533)*($AN$8-$AL$8)*($AN$8-$AM$8))),$AM$8)</f>
        <v>0.959824122898319</v>
      </c>
      <c r="AO533" s="0" t="n">
        <f aca="false">IFERROR(IF(AX533&lt;($AM$9-$AL$9)/($AN$9-$AL$9),$AL$9+SQRT(AX533*($AN$9-$AL$9)*($AM$9-$AL$9)),$AN$9-SQRT((1-AX533)*($AN$9-$AL$9)*($AN$9-$AM$9))),$AM$9)</f>
        <v>0.661657922156731</v>
      </c>
      <c r="AP533" s="0" t="n">
        <f aca="false">IFERROR(IF(AY533&lt;($AM$10-$AL$10)/($AN$10-$AL$10),$AL$10+SQRT(AY533*($AN$10-$AL$10)*($AM$10-$AL$10)),$AN$10-SQRT((1-AY533)*($AN$10-$AL$10)*($AN$10-$AM$10))),$AM$10)</f>
        <v>0.89918324283675</v>
      </c>
      <c r="AQ533" s="0" t="n">
        <f aca="false">IFERROR(IF(AZ533&lt;($AM$11-$AL$11)/($AN$11-$AL$11),$AL$11+SQRT(AZ533*($AN$11-$AL$11)*($AM$11-$AL$11)),$AN$11-SQRT((1-AZ533)*($AN$11-$AL$11)*($AN$11-$AM$11))),$AM$11)</f>
        <v>0.665480487112048</v>
      </c>
      <c r="AR533" s="0" t="n">
        <f aca="false">SUMPRODUCT((B24:B31&lt;=$B$6)*(C24:C31*AM533+D24:D31*AO533*$B$8*AQ533)/(1+AL533/100)^B24:B31)+C32*AM533*AP533/(1+AL533/100)^$B$6</f>
        <v>12186114.2220673</v>
      </c>
      <c r="AS533" s="0" t="n">
        <f aca="false">SUMPRODUCT((K24:K26&lt;=$B$6)*(L24:L26*AN533+M24:M26*AO533*$B$8*AQ533)/(1+AL533/100)^K24:K26)+L27*AN533*AP533/(1+AL533/100)^$B$6</f>
        <v>14100571.4670858</v>
      </c>
      <c r="AT533" s="0" t="n">
        <f aca="false">AS533-AR533</f>
        <v>1914457.24501847</v>
      </c>
      <c r="AU533" s="0" t="n">
        <f aca="true">RAND()</f>
        <v>0.375356291209399</v>
      </c>
      <c r="AV533" s="0" t="n">
        <f aca="true">RAND()</f>
        <v>0.125437365743791</v>
      </c>
      <c r="AW533" s="0" t="n">
        <f aca="true">RAND()</f>
        <v>0.283819447335745</v>
      </c>
      <c r="AX533" s="0" t="n">
        <f aca="true">RAND()</f>
        <v>0.034844378394709</v>
      </c>
      <c r="AY533" s="0" t="n">
        <f aca="true">RAND()</f>
        <v>0.637389045446656</v>
      </c>
      <c r="AZ533" s="0" t="n">
        <f aca="true">RAND()</f>
        <v>0.543251818355949</v>
      </c>
    </row>
    <row r="534" customFormat="false" ht="15" hidden="false" customHeight="false" outlineLevel="0" collapsed="false">
      <c r="AK534" s="0" t="n">
        <v>521</v>
      </c>
      <c r="AL534" s="0" t="n">
        <f aca="false">IFERROR(IF(AU534&lt;($AM$6-$AL$6)/($AN$6-$AL$6),$AL$6+SQRT(AU534*($AN$6-$AL$6)*($AM$6-$AL$6)),$AN$6-SQRT((1-AU534)*($AN$6-$AL$6)*($AN$6-$AM$6))),$AM$6)</f>
        <v>3.36713490282834</v>
      </c>
      <c r="AM534" s="0" t="n">
        <f aca="false">IFERROR(IF(AV534&lt;($AM$7-$AL$7)/($AN$7-$AL$7),$AL$7+SQRT(AV534*($AN$7-$AL$7)*($AM$7-$AL$7)),$AN$7-SQRT((1-AV534)*($AN$7-$AL$7)*($AN$7-$AM$7))),$AM$7)</f>
        <v>1.20429570759031</v>
      </c>
      <c r="AN534" s="0" t="n">
        <f aca="false">IFERROR(IF(AW534&lt;($AM$8-$AL$8)/($AN$8-$AL$8),$AL$8+SQRT(AW534*($AN$8-$AL$8)*($AM$8-$AL$8)),$AN$8-SQRT((1-AW534)*($AN$8-$AL$8)*($AN$8-$AM$8))),$AM$8)</f>
        <v>1.09103149664553</v>
      </c>
      <c r="AO534" s="0" t="n">
        <f aca="false">IFERROR(IF(AX534&lt;($AM$9-$AL$9)/($AN$9-$AL$9),$AL$9+SQRT(AX534*($AN$9-$AL$9)*($AM$9-$AL$9)),$AN$9-SQRT((1-AX534)*($AN$9-$AL$9)*($AN$9-$AM$9))),$AM$9)</f>
        <v>0.837278651427687</v>
      </c>
      <c r="AP534" s="0" t="n">
        <f aca="false">IFERROR(IF(AY534&lt;($AM$10-$AL$10)/($AN$10-$AL$10),$AL$10+SQRT(AY534*($AN$10-$AL$10)*($AM$10-$AL$10)),$AN$10-SQRT((1-AY534)*($AN$10-$AL$10)*($AN$10-$AM$10))),$AM$10)</f>
        <v>0.688191945257533</v>
      </c>
      <c r="AQ534" s="0" t="n">
        <f aca="false">IFERROR(IF(AZ534&lt;($AM$11-$AL$11)/($AN$11-$AL$11),$AL$11+SQRT(AZ534*($AN$11-$AL$11)*($AM$11-$AL$11)),$AN$11-SQRT((1-AZ534)*($AN$11-$AL$11)*($AN$11-$AM$11))),$AM$11)</f>
        <v>0.611109117351623</v>
      </c>
      <c r="AR534" s="0" t="n">
        <f aca="false">SUMPRODUCT((B24:B31&lt;=$B$6)*(C24:C31*AM534+D24:D31*AO534*$B$8*AQ534)/(1+AL534/100)^B24:B31)+C32*AM534*AP534/(1+AL534/100)^$B$6</f>
        <v>16296923.901986</v>
      </c>
      <c r="AS534" s="0" t="n">
        <f aca="false">SUMPRODUCT((K24:K26&lt;=$B$6)*(L24:L26*AN534+M24:M26*AO534*$B$8*AQ534)/(1+AL534/100)^K24:K26)+L27*AN534*AP534/(1+AL534/100)^$B$6</f>
        <v>16330494.9347498</v>
      </c>
      <c r="AT534" s="0" t="n">
        <f aca="false">AS534-AR534</f>
        <v>33571.032763863</v>
      </c>
      <c r="AU534" s="0" t="n">
        <f aca="true">RAND()</f>
        <v>0.340114559287597</v>
      </c>
      <c r="AV534" s="0" t="n">
        <f aca="true">RAND()</f>
        <v>0.98143215693626</v>
      </c>
      <c r="AW534" s="0" t="n">
        <f aca="true">RAND()</f>
        <v>0.775369021699912</v>
      </c>
      <c r="AX534" s="0" t="n">
        <f aca="true">RAND()</f>
        <v>0.151675851611839</v>
      </c>
      <c r="AY534" s="0" t="n">
        <f aca="true">RAND()</f>
        <v>0.141664833039257</v>
      </c>
      <c r="AZ534" s="0" t="n">
        <f aca="true">RAND()</f>
        <v>0.395056664895125</v>
      </c>
    </row>
    <row r="535" customFormat="false" ht="15" hidden="false" customHeight="false" outlineLevel="0" collapsed="false">
      <c r="AK535" s="0" t="n">
        <v>522</v>
      </c>
      <c r="AL535" s="0" t="n">
        <f aca="false">IFERROR(IF(AU535&lt;($AM$6-$AL$6)/($AN$6-$AL$6),$AL$6+SQRT(AU535*($AN$6-$AL$6)*($AM$6-$AL$6)),$AN$6-SQRT((1-AU535)*($AN$6-$AL$6)*($AN$6-$AM$6))),$AM$6)</f>
        <v>5.29189407402665</v>
      </c>
      <c r="AM535" s="0" t="n">
        <f aca="false">IFERROR(IF(AV535&lt;($AM$7-$AL$7)/($AN$7-$AL$7),$AL$7+SQRT(AV535*($AN$7-$AL$7)*($AM$7-$AL$7)),$AN$7-SQRT((1-AV535)*($AN$7-$AL$7)*($AN$7-$AM$7))),$AM$7)</f>
        <v>1.07139056281035</v>
      </c>
      <c r="AN535" s="0" t="n">
        <f aca="false">IFERROR(IF(AW535&lt;($AM$8-$AL$8)/($AN$8-$AL$8),$AL$8+SQRT(AW535*($AN$8-$AL$8)*($AM$8-$AL$8)),$AN$8-SQRT((1-AW535)*($AN$8-$AL$8)*($AN$8-$AM$8))),$AM$8)</f>
        <v>0.99168994198367</v>
      </c>
      <c r="AO535" s="0" t="n">
        <f aca="false">IFERROR(IF(AX535&lt;($AM$9-$AL$9)/($AN$9-$AL$9),$AL$9+SQRT(AX535*($AN$9-$AL$9)*($AM$9-$AL$9)),$AN$9-SQRT((1-AX535)*($AN$9-$AL$9)*($AN$9-$AM$9))),$AM$9)</f>
        <v>1.14931359455316</v>
      </c>
      <c r="AP535" s="0" t="n">
        <f aca="false">IFERROR(IF(AY535&lt;($AM$10-$AL$10)/($AN$10-$AL$10),$AL$10+SQRT(AY535*($AN$10-$AL$10)*($AM$10-$AL$10)),$AN$10-SQRT((1-AY535)*($AN$10-$AL$10)*($AN$10-$AM$10))),$AM$10)</f>
        <v>0.904290471711868</v>
      </c>
      <c r="AQ535" s="0" t="n">
        <f aca="false">IFERROR(IF(AZ535&lt;($AM$11-$AL$11)/($AN$11-$AL$11),$AL$11+SQRT(AZ535*($AN$11-$AL$11)*($AM$11-$AL$11)),$AN$11-SQRT((1-AZ535)*($AN$11-$AL$11)*($AN$11-$AM$11))),$AM$11)</f>
        <v>0.716233753559269</v>
      </c>
      <c r="AR535" s="0" t="n">
        <f aca="false">SUMPRODUCT((B24:B31&lt;=$B$6)*(C24:C31*AM535+D24:D31*AO535*$B$8*AQ535)/(1+AL535/100)^B24:B31)+C32*AM535*AP535/(1+AL535/100)^$B$6</f>
        <v>13356359.3092399</v>
      </c>
      <c r="AS535" s="0" t="n">
        <f aca="false">SUMPRODUCT((K24:K26&lt;=$B$6)*(L24:L26*AN535+M24:M26*AO535*$B$8*AQ535)/(1+AL535/100)^K24:K26)+L27*AN535*AP535/(1+AL535/100)^$B$6</f>
        <v>14922488.5730512</v>
      </c>
      <c r="AT535" s="0" t="n">
        <f aca="false">AS535-AR535</f>
        <v>1566129.26381125</v>
      </c>
      <c r="AU535" s="0" t="n">
        <f aca="true">RAND()</f>
        <v>0.854118707282736</v>
      </c>
      <c r="AV535" s="0" t="n">
        <f aca="true">RAND()</f>
        <v>0.716432612860398</v>
      </c>
      <c r="AW535" s="0" t="n">
        <f aca="true">RAND()</f>
        <v>0.408278153974477</v>
      </c>
      <c r="AX535" s="0" t="n">
        <f aca="true">RAND()</f>
        <v>0.517555093058618</v>
      </c>
      <c r="AY535" s="0" t="n">
        <f aca="true">RAND()</f>
        <v>0.65380314206802</v>
      </c>
      <c r="AZ535" s="0" t="n">
        <f aca="true">RAND()</f>
        <v>0.67133354033036</v>
      </c>
    </row>
    <row r="536" customFormat="false" ht="15" hidden="false" customHeight="false" outlineLevel="0" collapsed="false">
      <c r="AK536" s="0" t="n">
        <v>523</v>
      </c>
      <c r="AL536" s="0" t="n">
        <f aca="false">IFERROR(IF(AU536&lt;($AM$6-$AL$6)/($AN$6-$AL$6),$AL$6+SQRT(AU536*($AN$6-$AL$6)*($AM$6-$AL$6)),$AN$6-SQRT((1-AU536)*($AN$6-$AL$6)*($AN$6-$AM$6))),$AM$6)</f>
        <v>3.12036452442351</v>
      </c>
      <c r="AM536" s="0" t="n">
        <f aca="false">IFERROR(IF(AV536&lt;($AM$7-$AL$7)/($AN$7-$AL$7),$AL$7+SQRT(AV536*($AN$7-$AL$7)*($AM$7-$AL$7)),$AN$7-SQRT((1-AV536)*($AN$7-$AL$7)*($AN$7-$AM$7))),$AM$7)</f>
        <v>0.920285680843021</v>
      </c>
      <c r="AN536" s="0" t="n">
        <f aca="false">IFERROR(IF(AW536&lt;($AM$8-$AL$8)/($AN$8-$AL$8),$AL$8+SQRT(AW536*($AN$8-$AL$8)*($AM$8-$AL$8)),$AN$8-SQRT((1-AW536)*($AN$8-$AL$8)*($AN$8-$AM$8))),$AM$8)</f>
        <v>1.10298760799065</v>
      </c>
      <c r="AO536" s="0" t="n">
        <f aca="false">IFERROR(IF(AX536&lt;($AM$9-$AL$9)/($AN$9-$AL$9),$AL$9+SQRT(AX536*($AN$9-$AL$9)*($AM$9-$AL$9)),$AN$9-SQRT((1-AX536)*($AN$9-$AL$9)*($AN$9-$AM$9))),$AM$9)</f>
        <v>1.44910518264497</v>
      </c>
      <c r="AP536" s="0" t="n">
        <f aca="false">IFERROR(IF(AY536&lt;($AM$10-$AL$10)/($AN$10-$AL$10),$AL$10+SQRT(AY536*($AN$10-$AL$10)*($AM$10-$AL$10)),$AN$10-SQRT((1-AY536)*($AN$10-$AL$10)*($AN$10-$AM$10))),$AM$10)</f>
        <v>0.906650960517068</v>
      </c>
      <c r="AQ536" s="0" t="n">
        <f aca="false">IFERROR(IF(AZ536&lt;($AM$11-$AL$11)/($AN$11-$AL$11),$AL$11+SQRT(AZ536*($AN$11-$AL$11)*($AM$11-$AL$11)),$AN$11-SQRT((1-AZ536)*($AN$11-$AL$11)*($AN$11-$AM$11))),$AM$11)</f>
        <v>0.466419294219633</v>
      </c>
      <c r="AR536" s="0" t="n">
        <f aca="false">SUMPRODUCT((B24:B31&lt;=$B$6)*(C24:C31*AM536+D24:D31*AO536*$B$8*AQ536)/(1+AL536/100)^B24:B31)+C32*AM536*AP536/(1+AL536/100)^$B$6</f>
        <v>12635296.578228</v>
      </c>
      <c r="AS536" s="0" t="n">
        <f aca="false">SUMPRODUCT((K24:K26&lt;=$B$6)*(L24:L26*AN536+M24:M26*AO536*$B$8*AQ536)/(1+AL536/100)^K24:K26)+L27*AN536*AP536/(1+AL536/100)^$B$6</f>
        <v>16100726.7211044</v>
      </c>
      <c r="AT536" s="0" t="n">
        <f aca="false">AS536-AR536</f>
        <v>3465430.14287637</v>
      </c>
      <c r="AU536" s="0" t="n">
        <f aca="true">RAND()</f>
        <v>0.247421428832418</v>
      </c>
      <c r="AV536" s="0" t="n">
        <f aca="true">RAND()</f>
        <v>0.160762722398544</v>
      </c>
      <c r="AW536" s="0" t="n">
        <f aca="true">RAND()</f>
        <v>0.807887614183897</v>
      </c>
      <c r="AX536" s="0" t="n">
        <f aca="true">RAND()</f>
        <v>0.797676600140914</v>
      </c>
      <c r="AY536" s="0" t="n">
        <f aca="true">RAND()</f>
        <v>0.661460014757817</v>
      </c>
      <c r="AZ536" s="0" t="n">
        <f aca="true">RAND()</f>
        <v>0.113042373422697</v>
      </c>
    </row>
    <row r="537" customFormat="false" ht="15" hidden="false" customHeight="false" outlineLevel="0" collapsed="false">
      <c r="AK537" s="0" t="n">
        <v>524</v>
      </c>
      <c r="AL537" s="0" t="n">
        <f aca="false">IFERROR(IF(AU537&lt;($AM$6-$AL$6)/($AN$6-$AL$6),$AL$6+SQRT(AU537*($AN$6-$AL$6)*($AM$6-$AL$6)),$AN$6-SQRT((1-AU537)*($AN$6-$AL$6)*($AN$6-$AM$6))),$AM$6)</f>
        <v>4.06744029712708</v>
      </c>
      <c r="AM537" s="0" t="n">
        <f aca="false">IFERROR(IF(AV537&lt;($AM$7-$AL$7)/($AN$7-$AL$7),$AL$7+SQRT(AV537*($AN$7-$AL$7)*($AM$7-$AL$7)),$AN$7-SQRT((1-AV537)*($AN$7-$AL$7)*($AN$7-$AM$7))),$AM$7)</f>
        <v>0.845450625576546</v>
      </c>
      <c r="AN537" s="0" t="n">
        <f aca="false">IFERROR(IF(AW537&lt;($AM$8-$AL$8)/($AN$8-$AL$8),$AL$8+SQRT(AW537*($AN$8-$AL$8)*($AM$8-$AL$8)),$AN$8-SQRT((1-AW537)*($AN$8-$AL$8)*($AN$8-$AM$8))),$AM$8)</f>
        <v>1.20295953713772</v>
      </c>
      <c r="AO537" s="0" t="n">
        <f aca="false">IFERROR(IF(AX537&lt;($AM$9-$AL$9)/($AN$9-$AL$9),$AL$9+SQRT(AX537*($AN$9-$AL$9)*($AM$9-$AL$9)),$AN$9-SQRT((1-AX537)*($AN$9-$AL$9)*($AN$9-$AM$9))),$AM$9)</f>
        <v>1.33629324188235</v>
      </c>
      <c r="AP537" s="0" t="n">
        <f aca="false">IFERROR(IF(AY537&lt;($AM$10-$AL$10)/($AN$10-$AL$10),$AL$10+SQRT(AY537*($AN$10-$AL$10)*($AM$10-$AL$10)),$AN$10-SQRT((1-AY537)*($AN$10-$AL$10)*($AN$10-$AM$10))),$AM$10)</f>
        <v>0.617083317511476</v>
      </c>
      <c r="AQ537" s="0" t="n">
        <f aca="false">IFERROR(IF(AZ537&lt;($AM$11-$AL$11)/($AN$11-$AL$11),$AL$11+SQRT(AZ537*($AN$11-$AL$11)*($AM$11-$AL$11)),$AN$11-SQRT((1-AZ537)*($AN$11-$AL$11)*($AN$11-$AM$11))),$AM$11)</f>
        <v>0.740473678716783</v>
      </c>
      <c r="AR537" s="0" t="n">
        <f aca="false">SUMPRODUCT((B24:B31&lt;=$B$6)*(C24:C31*AM537+D24:D31*AO537*$B$8*AQ537)/(1+AL537/100)^B24:B31)+C32*AM537*AP537/(1+AL537/100)^$B$6</f>
        <v>11181305.8334102</v>
      </c>
      <c r="AS537" s="0" t="n">
        <f aca="false">SUMPRODUCT((K24:K26&lt;=$B$6)*(L24:L26*AN537+M24:M26*AO537*$B$8*AQ537)/(1+AL537/100)^K24:K26)+L27*AN537*AP537/(1+AL537/100)^$B$6</f>
        <v>18256822.5424933</v>
      </c>
      <c r="AT537" s="0" t="n">
        <f aca="false">AS537-AR537</f>
        <v>7075516.70908314</v>
      </c>
      <c r="AU537" s="0" t="n">
        <f aca="true">RAND()</f>
        <v>0.570004679454294</v>
      </c>
      <c r="AV537" s="0" t="n">
        <f aca="true">RAND()</f>
        <v>0.0229528818366597</v>
      </c>
      <c r="AW537" s="0" t="n">
        <f aca="true">RAND()</f>
        <v>0.980330620921799</v>
      </c>
      <c r="AX537" s="0" t="n">
        <f aca="true">RAND()</f>
        <v>0.706328892819307</v>
      </c>
      <c r="AY537" s="0" t="n">
        <f aca="true">RAND()</f>
        <v>0.0548340129579723</v>
      </c>
      <c r="AZ537" s="0" t="n">
        <f aca="true">RAND()</f>
        <v>0.725086075760002</v>
      </c>
    </row>
    <row r="538" customFormat="false" ht="15" hidden="false" customHeight="false" outlineLevel="0" collapsed="false">
      <c r="AK538" s="0" t="n">
        <v>525</v>
      </c>
      <c r="AL538" s="0" t="n">
        <f aca="false">IFERROR(IF(AU538&lt;($AM$6-$AL$6)/($AN$6-$AL$6),$AL$6+SQRT(AU538*($AN$6-$AL$6)*($AM$6-$AL$6)),$AN$6-SQRT((1-AU538)*($AN$6-$AL$6)*($AN$6-$AM$6))),$AM$6)</f>
        <v>3.37500500373005</v>
      </c>
      <c r="AM538" s="0" t="n">
        <f aca="false">IFERROR(IF(AV538&lt;($AM$7-$AL$7)/($AN$7-$AL$7),$AL$7+SQRT(AV538*($AN$7-$AL$7)*($AM$7-$AL$7)),$AN$7-SQRT((1-AV538)*($AN$7-$AL$7)*($AN$7-$AM$7))),$AM$7)</f>
        <v>1.05644483250936</v>
      </c>
      <c r="AN538" s="0" t="n">
        <f aca="false">IFERROR(IF(AW538&lt;($AM$8-$AL$8)/($AN$8-$AL$8),$AL$8+SQRT(AW538*($AN$8-$AL$8)*($AM$8-$AL$8)),$AN$8-SQRT((1-AW538)*($AN$8-$AL$8)*($AN$8-$AM$8))),$AM$8)</f>
        <v>0.998622199226307</v>
      </c>
      <c r="AO538" s="0" t="n">
        <f aca="false">IFERROR(IF(AX538&lt;($AM$9-$AL$9)/($AN$9-$AL$9),$AL$9+SQRT(AX538*($AN$9-$AL$9)*($AM$9-$AL$9)),$AN$9-SQRT((1-AX538)*($AN$9-$AL$9)*($AN$9-$AM$9))),$AM$9)</f>
        <v>1.23048555616558</v>
      </c>
      <c r="AP538" s="0" t="n">
        <f aca="false">IFERROR(IF(AY538&lt;($AM$10-$AL$10)/($AN$10-$AL$10),$AL$10+SQRT(AY538*($AN$10-$AL$10)*($AM$10-$AL$10)),$AN$10-SQRT((1-AY538)*($AN$10-$AL$10)*($AN$10-$AM$10))),$AM$10)</f>
        <v>0.96501989897584</v>
      </c>
      <c r="AQ538" s="0" t="n">
        <f aca="false">IFERROR(IF(AZ538&lt;($AM$11-$AL$11)/($AN$11-$AL$11),$AL$11+SQRT(AZ538*($AN$11-$AL$11)*($AM$11-$AL$11)),$AN$11-SQRT((1-AZ538)*($AN$11-$AL$11)*($AN$11-$AM$11))),$AM$11)</f>
        <v>0.773676843302372</v>
      </c>
      <c r="AR538" s="0" t="n">
        <f aca="false">SUMPRODUCT((B24:B31&lt;=$B$6)*(C24:C31*AM538+D24:D31*AO538*$B$8*AQ538)/(1+AL538/100)^B24:B31)+C32*AM538*AP538/(1+AL538/100)^$B$6</f>
        <v>14342749.4688732</v>
      </c>
      <c r="AS538" s="0" t="n">
        <f aca="false">SUMPRODUCT((K24:K26&lt;=$B$6)*(L24:L26*AN538+M24:M26*AO538*$B$8*AQ538)/(1+AL538/100)^K24:K26)+L27*AN538*AP538/(1+AL538/100)^$B$6</f>
        <v>14583767.3945782</v>
      </c>
      <c r="AT538" s="0" t="n">
        <f aca="false">AS538-AR538</f>
        <v>241017.925705053</v>
      </c>
      <c r="AU538" s="0" t="n">
        <f aca="true">RAND()</f>
        <v>0.34297056385089</v>
      </c>
      <c r="AV538" s="0" t="n">
        <f aca="true">RAND()</f>
        <v>0.6669901967793</v>
      </c>
      <c r="AW538" s="0" t="n">
        <f aca="true">RAND()</f>
        <v>0.438341978061052</v>
      </c>
      <c r="AX538" s="0" t="n">
        <f aca="true">RAND()</f>
        <v>0.605231680486798</v>
      </c>
      <c r="AY538" s="0" t="n">
        <f aca="true">RAND()</f>
        <v>0.864974025774001</v>
      </c>
      <c r="AZ538" s="0" t="n">
        <f aca="true">RAND()</f>
        <v>0.79092991323437</v>
      </c>
    </row>
    <row r="539" customFormat="false" ht="15" hidden="false" customHeight="false" outlineLevel="0" collapsed="false">
      <c r="AK539" s="0" t="n">
        <v>526</v>
      </c>
      <c r="AL539" s="0" t="n">
        <f aca="false">IFERROR(IF(AU539&lt;($AM$6-$AL$6)/($AN$6-$AL$6),$AL$6+SQRT(AU539*($AN$6-$AL$6)*($AM$6-$AL$6)),$AN$6-SQRT((1-AU539)*($AN$6-$AL$6)*($AN$6-$AM$6))),$AM$6)</f>
        <v>2.89623878631128</v>
      </c>
      <c r="AM539" s="0" t="n">
        <f aca="false">IFERROR(IF(AV539&lt;($AM$7-$AL$7)/($AN$7-$AL$7),$AL$7+SQRT(AV539*($AN$7-$AL$7)*($AM$7-$AL$7)),$AN$7-SQRT((1-AV539)*($AN$7-$AL$7)*($AN$7-$AM$7))),$AM$7)</f>
        <v>0.940032098332194</v>
      </c>
      <c r="AN539" s="0" t="n">
        <f aca="false">IFERROR(IF(AW539&lt;($AM$8-$AL$8)/($AN$8-$AL$8),$AL$8+SQRT(AW539*($AN$8-$AL$8)*($AM$8-$AL$8)),$AN$8-SQRT((1-AW539)*($AN$8-$AL$8)*($AN$8-$AM$8))),$AM$8)</f>
        <v>0.958166780711406</v>
      </c>
      <c r="AO539" s="0" t="n">
        <f aca="false">IFERROR(IF(AX539&lt;($AM$9-$AL$9)/($AN$9-$AL$9),$AL$9+SQRT(AX539*($AN$9-$AL$9)*($AM$9-$AL$9)),$AN$9-SQRT((1-AX539)*($AN$9-$AL$9)*($AN$9-$AM$9))),$AM$9)</f>
        <v>1.15723899984455</v>
      </c>
      <c r="AP539" s="0" t="n">
        <f aca="false">IFERROR(IF(AY539&lt;($AM$10-$AL$10)/($AN$10-$AL$10),$AL$10+SQRT(AY539*($AN$10-$AL$10)*($AM$10-$AL$10)),$AN$10-SQRT((1-AY539)*($AN$10-$AL$10)*($AN$10-$AM$10))),$AM$10)</f>
        <v>0.947470013713038</v>
      </c>
      <c r="AQ539" s="0" t="n">
        <f aca="false">IFERROR(IF(AZ539&lt;($AM$11-$AL$11)/($AN$11-$AL$11),$AL$11+SQRT(AZ539*($AN$11-$AL$11)*($AM$11-$AL$11)),$AN$11-SQRT((1-AZ539)*($AN$11-$AL$11)*($AN$11-$AM$11))),$AM$11)</f>
        <v>0.944627720542174</v>
      </c>
      <c r="AR539" s="0" t="n">
        <f aca="false">SUMPRODUCT((B24:B31&lt;=$B$6)*(C24:C31*AM539+D24:D31*AO539*$B$8*AQ539)/(1+AL539/100)^B24:B31)+C32*AM539*AP539/(1+AL539/100)^$B$6</f>
        <v>13135281.8265499</v>
      </c>
      <c r="AS539" s="0" t="n">
        <f aca="false">SUMPRODUCT((K24:K26&lt;=$B$6)*(L24:L26*AN539+M24:M26*AO539*$B$8*AQ539)/(1+AL539/100)^K24:K26)+L27*AN539*AP539/(1+AL539/100)^$B$6</f>
        <v>13894037.1601301</v>
      </c>
      <c r="AT539" s="0" t="n">
        <f aca="false">AS539-AR539</f>
        <v>758755.333580205</v>
      </c>
      <c r="AU539" s="0" t="n">
        <f aca="true">RAND()</f>
        <v>0.160648792417744</v>
      </c>
      <c r="AV539" s="0" t="n">
        <f aca="true">RAND()</f>
        <v>0.217877650703525</v>
      </c>
      <c r="AW539" s="0" t="n">
        <f aca="true">RAND()</f>
        <v>0.27796367245122</v>
      </c>
      <c r="AX539" s="0" t="n">
        <f aca="true">RAND()</f>
        <v>0.526502597744656</v>
      </c>
      <c r="AY539" s="0" t="n">
        <f aca="true">RAND()</f>
        <v>0.800917652689385</v>
      </c>
      <c r="AZ539" s="0" t="n">
        <f aca="true">RAND()</f>
        <v>0.987485349663855</v>
      </c>
    </row>
    <row r="540" customFormat="false" ht="15" hidden="false" customHeight="false" outlineLevel="0" collapsed="false">
      <c r="AK540" s="0" t="n">
        <v>527</v>
      </c>
      <c r="AL540" s="0" t="n">
        <f aca="false">IFERROR(IF(AU540&lt;($AM$6-$AL$6)/($AN$6-$AL$6),$AL$6+SQRT(AU540*($AN$6-$AL$6)*($AM$6-$AL$6)),$AN$6-SQRT((1-AU540)*($AN$6-$AL$6)*($AN$6-$AM$6))),$AM$6)</f>
        <v>4.12385671951416</v>
      </c>
      <c r="AM540" s="0" t="n">
        <f aca="false">IFERROR(IF(AV540&lt;($AM$7-$AL$7)/($AN$7-$AL$7),$AL$7+SQRT(AV540*($AN$7-$AL$7)*($AM$7-$AL$7)),$AN$7-SQRT((1-AV540)*($AN$7-$AL$7)*($AN$7-$AM$7))),$AM$7)</f>
        <v>1.14113106397748</v>
      </c>
      <c r="AN540" s="0" t="n">
        <f aca="false">IFERROR(IF(AW540&lt;($AM$8-$AL$8)/($AN$8-$AL$8),$AL$8+SQRT(AW540*($AN$8-$AL$8)*($AM$8-$AL$8)),$AN$8-SQRT((1-AW540)*($AN$8-$AL$8)*($AN$8-$AM$8))),$AM$8)</f>
        <v>0.93824178709809</v>
      </c>
      <c r="AO540" s="0" t="n">
        <f aca="false">IFERROR(IF(AX540&lt;($AM$9-$AL$9)/($AN$9-$AL$9),$AL$9+SQRT(AX540*($AN$9-$AL$9)*($AM$9-$AL$9)),$AN$9-SQRT((1-AX540)*($AN$9-$AL$9)*($AN$9-$AM$9))),$AM$9)</f>
        <v>0.634785648521558</v>
      </c>
      <c r="AP540" s="0" t="n">
        <f aca="false">IFERROR(IF(AY540&lt;($AM$10-$AL$10)/($AN$10-$AL$10),$AL$10+SQRT(AY540*($AN$10-$AL$10)*($AM$10-$AL$10)),$AN$10-SQRT((1-AY540)*($AN$10-$AL$10)*($AN$10-$AM$10))),$AM$10)</f>
        <v>0.996070899960051</v>
      </c>
      <c r="AQ540" s="0" t="n">
        <f aca="false">IFERROR(IF(AZ540&lt;($AM$11-$AL$11)/($AN$11-$AL$11),$AL$11+SQRT(AZ540*($AN$11-$AL$11)*($AM$11-$AL$11)),$AN$11-SQRT((1-AZ540)*($AN$11-$AL$11)*($AN$11-$AM$11))),$AM$11)</f>
        <v>0.429905495990257</v>
      </c>
      <c r="AR540" s="0" t="n">
        <f aca="false">SUMPRODUCT((B24:B31&lt;=$B$6)*(C24:C31*AM540+D24:D31*AO540*$B$8*AQ540)/(1+AL540/100)^B24:B31)+C32*AM540*AP540/(1+AL540/100)^$B$6</f>
        <v>14816882.1538131</v>
      </c>
      <c r="AS540" s="0" t="n">
        <f aca="false">SUMPRODUCT((K24:K26&lt;=$B$6)*(L24:L26*AN540+M24:M26*AO540*$B$8*AQ540)/(1+AL540/100)^K24:K26)+L27*AN540*AP540/(1+AL540/100)^$B$6</f>
        <v>13810846.9088492</v>
      </c>
      <c r="AT540" s="0" t="n">
        <f aca="false">AS540-AR540</f>
        <v>-1006035.24496383</v>
      </c>
      <c r="AU540" s="0" t="n">
        <f aca="true">RAND()</f>
        <v>0.586389991505807</v>
      </c>
      <c r="AV540" s="0" t="n">
        <f aca="true">RAND()</f>
        <v>0.894644931282882</v>
      </c>
      <c r="AW540" s="0" t="n">
        <f aca="true">RAND()</f>
        <v>0.212342130000819</v>
      </c>
      <c r="AX540" s="0" t="n">
        <f aca="true">RAND()</f>
        <v>0.0242228947298359</v>
      </c>
      <c r="AY540" s="0" t="n">
        <f aca="true">RAND()</f>
        <v>0.984345351148701</v>
      </c>
      <c r="AZ540" s="0" t="n">
        <f aca="true">RAND()</f>
        <v>0.0688793383203046</v>
      </c>
    </row>
    <row r="541" customFormat="false" ht="15" hidden="false" customHeight="false" outlineLevel="0" collapsed="false">
      <c r="AK541" s="0" t="n">
        <v>528</v>
      </c>
      <c r="AL541" s="0" t="n">
        <f aca="false">IFERROR(IF(AU541&lt;($AM$6-$AL$6)/($AN$6-$AL$6),$AL$6+SQRT(AU541*($AN$6-$AL$6)*($AM$6-$AL$6)),$AN$6-SQRT((1-AU541)*($AN$6-$AL$6)*($AN$6-$AM$6))),$AM$6)</f>
        <v>2.60635732520248</v>
      </c>
      <c r="AM541" s="0" t="n">
        <f aca="false">IFERROR(IF(AV541&lt;($AM$7-$AL$7)/($AN$7-$AL$7),$AL$7+SQRT(AV541*($AN$7-$AL$7)*($AM$7-$AL$7)),$AN$7-SQRT((1-AV541)*($AN$7-$AL$7)*($AN$7-$AM$7))),$AM$7)</f>
        <v>0.968016069523064</v>
      </c>
      <c r="AN541" s="0" t="n">
        <f aca="false">IFERROR(IF(AW541&lt;($AM$8-$AL$8)/($AN$8-$AL$8),$AL$8+SQRT(AW541*($AN$8-$AL$8)*($AM$8-$AL$8)),$AN$8-SQRT((1-AW541)*($AN$8-$AL$8)*($AN$8-$AM$8))),$AM$8)</f>
        <v>0.984585073035182</v>
      </c>
      <c r="AO541" s="0" t="n">
        <f aca="false">IFERROR(IF(AX541&lt;($AM$9-$AL$9)/($AN$9-$AL$9),$AL$9+SQRT(AX541*($AN$9-$AL$9)*($AM$9-$AL$9)),$AN$9-SQRT((1-AX541)*($AN$9-$AL$9)*($AN$9-$AM$9))),$AM$9)</f>
        <v>1.70698460428749</v>
      </c>
      <c r="AP541" s="0" t="n">
        <f aca="false">IFERROR(IF(AY541&lt;($AM$10-$AL$10)/($AN$10-$AL$10),$AL$10+SQRT(AY541*($AN$10-$AL$10)*($AM$10-$AL$10)),$AN$10-SQRT((1-AY541)*($AN$10-$AL$10)*($AN$10-$AM$10))),$AM$10)</f>
        <v>0.823827696541253</v>
      </c>
      <c r="AQ541" s="0" t="n">
        <f aca="false">IFERROR(IF(AZ541&lt;($AM$11-$AL$11)/($AN$11-$AL$11),$AL$11+SQRT(AZ541*($AN$11-$AL$11)*($AM$11-$AL$11)),$AN$11-SQRT((1-AZ541)*($AN$11-$AL$11)*($AN$11-$AM$11))),$AM$11)</f>
        <v>0.408851633163863</v>
      </c>
      <c r="AR541" s="0" t="n">
        <f aca="false">SUMPRODUCT((B24:B31&lt;=$B$6)*(C24:C31*AM541+D24:D31*AO541*$B$8*AQ541)/(1+AL541/100)^B24:B31)+C32*AM541*AP541/(1+AL541/100)^$B$6</f>
        <v>13673829.5868457</v>
      </c>
      <c r="AS541" s="0" t="n">
        <f aca="false">SUMPRODUCT((K24:K26&lt;=$B$6)*(L24:L26*AN541+M24:M26*AO541*$B$8*AQ541)/(1+AL541/100)^K24:K26)+L27*AN541*AP541/(1+AL541/100)^$B$6</f>
        <v>14369068.5377565</v>
      </c>
      <c r="AT541" s="0" t="n">
        <f aca="false">AS541-AR541</f>
        <v>695238.950910766</v>
      </c>
      <c r="AU541" s="0" t="n">
        <f aca="true">RAND()</f>
        <v>0.0735338411653422</v>
      </c>
      <c r="AV541" s="0" t="n">
        <f aca="true">RAND()</f>
        <v>0.313659995755324</v>
      </c>
      <c r="AW541" s="0" t="n">
        <f aca="true">RAND()</f>
        <v>0.378573879860036</v>
      </c>
      <c r="AX541" s="0" t="n">
        <f aca="true">RAND()</f>
        <v>0.942761318583628</v>
      </c>
      <c r="AY541" s="0" t="n">
        <f aca="true">RAND()</f>
        <v>0.419457508188855</v>
      </c>
      <c r="AZ541" s="0" t="n">
        <f aca="true">RAND()</f>
        <v>0.0483619511936339</v>
      </c>
    </row>
    <row r="542" customFormat="false" ht="15" hidden="false" customHeight="false" outlineLevel="0" collapsed="false">
      <c r="AK542" s="0" t="n">
        <v>529</v>
      </c>
      <c r="AL542" s="0" t="n">
        <f aca="false">IFERROR(IF(AU542&lt;($AM$6-$AL$6)/($AN$6-$AL$6),$AL$6+SQRT(AU542*($AN$6-$AL$6)*($AM$6-$AL$6)),$AN$6-SQRT((1-AU542)*($AN$6-$AL$6)*($AN$6-$AM$6))),$AM$6)</f>
        <v>3.74100165239295</v>
      </c>
      <c r="AM542" s="0" t="n">
        <f aca="false">IFERROR(IF(AV542&lt;($AM$7-$AL$7)/($AN$7-$AL$7),$AL$7+SQRT(AV542*($AN$7-$AL$7)*($AM$7-$AL$7)),$AN$7-SQRT((1-AV542)*($AN$7-$AL$7)*($AN$7-$AM$7))),$AM$7)</f>
        <v>1.03975597832733</v>
      </c>
      <c r="AN542" s="0" t="n">
        <f aca="false">IFERROR(IF(AW542&lt;($AM$8-$AL$8)/($AN$8-$AL$8),$AL$8+SQRT(AW542*($AN$8-$AL$8)*($AM$8-$AL$8)),$AN$8-SQRT((1-AW542)*($AN$8-$AL$8)*($AN$8-$AM$8))),$AM$8)</f>
        <v>0.822013767165636</v>
      </c>
      <c r="AO542" s="0" t="n">
        <f aca="false">IFERROR(IF(AX542&lt;($AM$9-$AL$9)/($AN$9-$AL$9),$AL$9+SQRT(AX542*($AN$9-$AL$9)*($AM$9-$AL$9)),$AN$9-SQRT((1-AX542)*($AN$9-$AL$9)*($AN$9-$AM$9))),$AM$9)</f>
        <v>1.07667544053433</v>
      </c>
      <c r="AP542" s="0" t="n">
        <f aca="false">IFERROR(IF(AY542&lt;($AM$10-$AL$10)/($AN$10-$AL$10),$AL$10+SQRT(AY542*($AN$10-$AL$10)*($AM$10-$AL$10)),$AN$10-SQRT((1-AY542)*($AN$10-$AL$10)*($AN$10-$AM$10))),$AM$10)</f>
        <v>0.880812223597222</v>
      </c>
      <c r="AQ542" s="0" t="n">
        <f aca="false">IFERROR(IF(AZ542&lt;($AM$11-$AL$11)/($AN$11-$AL$11),$AL$11+SQRT(AZ542*($AN$11-$AL$11)*($AM$11-$AL$11)),$AN$11-SQRT((1-AZ542)*($AN$11-$AL$11)*($AN$11-$AM$11))),$AM$11)</f>
        <v>0.595599124287061</v>
      </c>
      <c r="AR542" s="0" t="n">
        <f aca="false">SUMPRODUCT((B24:B31&lt;=$B$6)*(C24:C31*AM542+D24:D31*AO542*$B$8*AQ542)/(1+AL542/100)^B24:B31)+C32*AM542*AP542/(1+AL542/100)^$B$6</f>
        <v>13824723.3143521</v>
      </c>
      <c r="AS542" s="0" t="n">
        <f aca="false">SUMPRODUCT((K24:K26&lt;=$B$6)*(L24:L26*AN542+M24:M26*AO542*$B$8*AQ542)/(1+AL542/100)^K24:K26)+L27*AN542*AP542/(1+AL542/100)^$B$6</f>
        <v>12164690.7697147</v>
      </c>
      <c r="AT542" s="0" t="n">
        <f aca="false">AS542-AR542</f>
        <v>-1660032.54463738</v>
      </c>
      <c r="AU542" s="0" t="n">
        <f aca="true">RAND()</f>
        <v>0.468946488514727</v>
      </c>
      <c r="AV542" s="0" t="n">
        <f aca="true">RAND()</f>
        <v>0.607088456452467</v>
      </c>
      <c r="AW542" s="0" t="n">
        <f aca="true">RAND()</f>
        <v>0.00538451049803126</v>
      </c>
      <c r="AX542" s="0" t="n">
        <f aca="true">RAND()</f>
        <v>0.431647838591688</v>
      </c>
      <c r="AY542" s="0" t="n">
        <f aca="true">RAND()</f>
        <v>0.580071798564243</v>
      </c>
      <c r="AZ542" s="0" t="n">
        <f aca="true">RAND()</f>
        <v>0.356648335833784</v>
      </c>
    </row>
    <row r="543" customFormat="false" ht="15" hidden="false" customHeight="false" outlineLevel="0" collapsed="false">
      <c r="AK543" s="0" t="n">
        <v>530</v>
      </c>
      <c r="AL543" s="0" t="n">
        <f aca="false">IFERROR(IF(AU543&lt;($AM$6-$AL$6)/($AN$6-$AL$6),$AL$6+SQRT(AU543*($AN$6-$AL$6)*($AM$6-$AL$6)),$AN$6-SQRT((1-AU543)*($AN$6-$AL$6)*($AN$6-$AM$6))),$AM$6)</f>
        <v>4.44432473567952</v>
      </c>
      <c r="AM543" s="0" t="n">
        <f aca="false">IFERROR(IF(AV543&lt;($AM$7-$AL$7)/($AN$7-$AL$7),$AL$7+SQRT(AV543*($AN$7-$AL$7)*($AM$7-$AL$7)),$AN$7-SQRT((1-AV543)*($AN$7-$AL$7)*($AN$7-$AM$7))),$AM$7)</f>
        <v>1.03587198960276</v>
      </c>
      <c r="AN543" s="0" t="n">
        <f aca="false">IFERROR(IF(AW543&lt;($AM$8-$AL$8)/($AN$8-$AL$8),$AL$8+SQRT(AW543*($AN$8-$AL$8)*($AM$8-$AL$8)),$AN$8-SQRT((1-AW543)*($AN$8-$AL$8)*($AN$8-$AM$8))),$AM$8)</f>
        <v>1.0238133946352</v>
      </c>
      <c r="AO543" s="0" t="n">
        <f aca="false">IFERROR(IF(AX543&lt;($AM$9-$AL$9)/($AN$9-$AL$9),$AL$9+SQRT(AX543*($AN$9-$AL$9)*($AM$9-$AL$9)),$AN$9-SQRT((1-AX543)*($AN$9-$AL$9)*($AN$9-$AM$9))),$AM$9)</f>
        <v>1.034556930686</v>
      </c>
      <c r="AP543" s="0" t="n">
        <f aca="false">IFERROR(IF(AY543&lt;($AM$10-$AL$10)/($AN$10-$AL$10),$AL$10+SQRT(AY543*($AN$10-$AL$10)*($AM$10-$AL$10)),$AN$10-SQRT((1-AY543)*($AN$10-$AL$10)*($AN$10-$AM$10))),$AM$10)</f>
        <v>0.785273891411181</v>
      </c>
      <c r="AQ543" s="0" t="n">
        <f aca="false">IFERROR(IF(AZ543&lt;($AM$11-$AL$11)/($AN$11-$AL$11),$AL$11+SQRT(AZ543*($AN$11-$AL$11)*($AM$11-$AL$11)),$AN$11-SQRT((1-AZ543)*($AN$11-$AL$11)*($AN$11-$AM$11))),$AM$11)</f>
        <v>0.665050893587144</v>
      </c>
      <c r="AR543" s="0" t="n">
        <f aca="false">SUMPRODUCT((B24:B31&lt;=$B$6)*(C24:C31*AM543+D24:D31*AO543*$B$8*AQ543)/(1+AL543/100)^B24:B31)+C32*AM543*AP543/(1+AL543/100)^$B$6</f>
        <v>13361908.2950642</v>
      </c>
      <c r="AS543" s="0" t="n">
        <f aca="false">SUMPRODUCT((K24:K26&lt;=$B$6)*(L24:L26*AN543+M24:M26*AO543*$B$8*AQ543)/(1+AL543/100)^K24:K26)+L27*AN543*AP543/(1+AL543/100)^$B$6</f>
        <v>15389080.5727874</v>
      </c>
      <c r="AT543" s="0" t="n">
        <f aca="false">AS543-AR543</f>
        <v>2027172.2777232</v>
      </c>
      <c r="AU543" s="0" t="n">
        <f aca="true">RAND()</f>
        <v>0.673426197167023</v>
      </c>
      <c r="AV543" s="0" t="n">
        <f aca="true">RAND()</f>
        <v>0.592437290340629</v>
      </c>
      <c r="AW543" s="0" t="n">
        <f aca="true">RAND()</f>
        <v>0.545241062698219</v>
      </c>
      <c r="AX543" s="0" t="n">
        <f aca="true">RAND()</f>
        <v>0.378613119942371</v>
      </c>
      <c r="AY543" s="0" t="n">
        <f aca="true">RAND()</f>
        <v>0.325524772483513</v>
      </c>
      <c r="AZ543" s="0" t="n">
        <f aca="true">RAND()</f>
        <v>0.542077943319302</v>
      </c>
    </row>
    <row r="544" customFormat="false" ht="15" hidden="false" customHeight="false" outlineLevel="0" collapsed="false">
      <c r="AK544" s="0" t="n">
        <v>531</v>
      </c>
      <c r="AL544" s="0" t="n">
        <f aca="false">IFERROR(IF(AU544&lt;($AM$6-$AL$6)/($AN$6-$AL$6),$AL$6+SQRT(AU544*($AN$6-$AL$6)*($AM$6-$AL$6)),$AN$6-SQRT((1-AU544)*($AN$6-$AL$6)*($AN$6-$AM$6))),$AM$6)</f>
        <v>5.3177084410555</v>
      </c>
      <c r="AM544" s="0" t="n">
        <f aca="false">IFERROR(IF(AV544&lt;($AM$7-$AL$7)/($AN$7-$AL$7),$AL$7+SQRT(AV544*($AN$7-$AL$7)*($AM$7-$AL$7)),$AN$7-SQRT((1-AV544)*($AN$7-$AL$7)*($AN$7-$AM$7))),$AM$7)</f>
        <v>1.07715641684042</v>
      </c>
      <c r="AN544" s="0" t="n">
        <f aca="false">IFERROR(IF(AW544&lt;($AM$8-$AL$8)/($AN$8-$AL$8),$AL$8+SQRT(AW544*($AN$8-$AL$8)*($AM$8-$AL$8)),$AN$8-SQRT((1-AW544)*($AN$8-$AL$8)*($AN$8-$AM$8))),$AM$8)</f>
        <v>1.17504832418754</v>
      </c>
      <c r="AO544" s="0" t="n">
        <f aca="false">IFERROR(IF(AX544&lt;($AM$9-$AL$9)/($AN$9-$AL$9),$AL$9+SQRT(AX544*($AN$9-$AL$9)*($AM$9-$AL$9)),$AN$9-SQRT((1-AX544)*($AN$9-$AL$9)*($AN$9-$AM$9))),$AM$9)</f>
        <v>1.24022596281148</v>
      </c>
      <c r="AP544" s="0" t="n">
        <f aca="false">IFERROR(IF(AY544&lt;($AM$10-$AL$10)/($AN$10-$AL$10),$AL$10+SQRT(AY544*($AN$10-$AL$10)*($AM$10-$AL$10)),$AN$10-SQRT((1-AY544)*($AN$10-$AL$10)*($AN$10-$AM$10))),$AM$10)</f>
        <v>0.824516386022793</v>
      </c>
      <c r="AQ544" s="0" t="n">
        <f aca="false">IFERROR(IF(AZ544&lt;($AM$11-$AL$11)/($AN$11-$AL$11),$AL$11+SQRT(AZ544*($AN$11-$AL$11)*($AM$11-$AL$11)),$AN$11-SQRT((1-AZ544)*($AN$11-$AL$11)*($AN$11-$AM$11))),$AM$11)</f>
        <v>0.553307562375951</v>
      </c>
      <c r="AR544" s="0" t="n">
        <f aca="false">SUMPRODUCT((B24:B31&lt;=$B$6)*(C24:C31*AM544+D24:D31*AO544*$B$8*AQ544)/(1+AL544/100)^B24:B31)+C32*AM544*AP544/(1+AL544/100)^$B$6</f>
        <v>13401777.8370694</v>
      </c>
      <c r="AS544" s="0" t="n">
        <f aca="false">SUMPRODUCT((K24:K26&lt;=$B$6)*(L24:L26*AN544+M24:M26*AO544*$B$8*AQ544)/(1+AL544/100)^K24:K26)+L27*AN544*AP544/(1+AL544/100)^$B$6</f>
        <v>17750835.5013374</v>
      </c>
      <c r="AT544" s="0" t="n">
        <f aca="false">AS544-AR544</f>
        <v>4349057.66426793</v>
      </c>
      <c r="AU544" s="0" t="n">
        <f aca="true">RAND()</f>
        <v>0.858494755535204</v>
      </c>
      <c r="AV544" s="0" t="n">
        <f aca="true">RAND()</f>
        <v>0.734445295649399</v>
      </c>
      <c r="AW544" s="0" t="n">
        <f aca="true">RAND()</f>
        <v>0.950064411492473</v>
      </c>
      <c r="AX544" s="0" t="n">
        <f aca="true">RAND()</f>
        <v>0.61516227494284</v>
      </c>
      <c r="AY544" s="0" t="n">
        <f aca="true">RAND()</f>
        <v>0.421243539189178</v>
      </c>
      <c r="AZ544" s="0" t="n">
        <f aca="true">RAND()</f>
        <v>0.261896821048351</v>
      </c>
    </row>
    <row r="545" customFormat="false" ht="15" hidden="false" customHeight="false" outlineLevel="0" collapsed="false">
      <c r="AK545" s="0" t="n">
        <v>532</v>
      </c>
      <c r="AL545" s="0" t="n">
        <f aca="false">IFERROR(IF(AU545&lt;($AM$6-$AL$6)/($AN$6-$AL$6),$AL$6+SQRT(AU545*($AN$6-$AL$6)*($AM$6-$AL$6)),$AN$6-SQRT((1-AU545)*($AN$6-$AL$6)*($AN$6-$AM$6))),$AM$6)</f>
        <v>2.44992571001016</v>
      </c>
      <c r="AM545" s="0" t="n">
        <f aca="false">IFERROR(IF(AV545&lt;($AM$7-$AL$7)/($AN$7-$AL$7),$AL$7+SQRT(AV545*($AN$7-$AL$7)*($AM$7-$AL$7)),$AN$7-SQRT((1-AV545)*($AN$7-$AL$7)*($AN$7-$AM$7))),$AM$7)</f>
        <v>0.877234177051811</v>
      </c>
      <c r="AN545" s="0" t="n">
        <f aca="false">IFERROR(IF(AW545&lt;($AM$8-$AL$8)/($AN$8-$AL$8),$AL$8+SQRT(AW545*($AN$8-$AL$8)*($AM$8-$AL$8)),$AN$8-SQRT((1-AW545)*($AN$8-$AL$8)*($AN$8-$AM$8))),$AM$8)</f>
        <v>1.07299072698296</v>
      </c>
      <c r="AO545" s="0" t="n">
        <f aca="false">IFERROR(IF(AX545&lt;($AM$9-$AL$9)/($AN$9-$AL$9),$AL$9+SQRT(AX545*($AN$9-$AL$9)*($AM$9-$AL$9)),$AN$9-SQRT((1-AX545)*($AN$9-$AL$9)*($AN$9-$AM$9))),$AM$9)</f>
        <v>0.999745954293301</v>
      </c>
      <c r="AP545" s="0" t="n">
        <f aca="false">IFERROR(IF(AY545&lt;($AM$10-$AL$10)/($AN$10-$AL$10),$AL$10+SQRT(AY545*($AN$10-$AL$10)*($AM$10-$AL$10)),$AN$10-SQRT((1-AY545)*($AN$10-$AL$10)*($AN$10-$AM$10))),$AM$10)</f>
        <v>0.669446903958553</v>
      </c>
      <c r="AQ545" s="0" t="n">
        <f aca="false">IFERROR(IF(AZ545&lt;($AM$11-$AL$11)/($AN$11-$AL$11),$AL$11+SQRT(AZ545*($AN$11-$AL$11)*($AM$11-$AL$11)),$AN$11-SQRT((1-AZ545)*($AN$11-$AL$11)*($AN$11-$AM$11))),$AM$11)</f>
        <v>0.461758142859557</v>
      </c>
      <c r="AR545" s="0" t="n">
        <f aca="false">SUMPRODUCT((B24:B31&lt;=$B$6)*(C24:C31*AM545+D24:D31*AO545*$B$8*AQ545)/(1+AL545/100)^B24:B31)+C32*AM545*AP545/(1+AL545/100)^$B$6</f>
        <v>12490267.1355647</v>
      </c>
      <c r="AS545" s="0" t="n">
        <f aca="false">SUMPRODUCT((K24:K26&lt;=$B$6)*(L24:L26*AN545+M24:M26*AO545*$B$8*AQ545)/(1+AL545/100)^K24:K26)+L27*AN545*AP545/(1+AL545/100)^$B$6</f>
        <v>15896335.7236804</v>
      </c>
      <c r="AT545" s="0" t="n">
        <f aca="false">AS545-AR545</f>
        <v>3406068.58811567</v>
      </c>
      <c r="AU545" s="0" t="n">
        <f aca="true">RAND()</f>
        <v>0.0404866289056286</v>
      </c>
      <c r="AV545" s="0" t="n">
        <f aca="true">RAND()</f>
        <v>0.0662790900541168</v>
      </c>
      <c r="AW545" s="0" t="n">
        <f aca="true">RAND()</f>
        <v>0.721490820142044</v>
      </c>
      <c r="AX545" s="0" t="n">
        <f aca="true">RAND()</f>
        <v>0.332994691776696</v>
      </c>
      <c r="AY545" s="0" t="n">
        <f aca="true">RAND()</f>
        <v>0.114849013044557</v>
      </c>
      <c r="AZ545" s="0" t="n">
        <f aca="true">RAND()</f>
        <v>0.10679876237295</v>
      </c>
    </row>
    <row r="546" customFormat="false" ht="15" hidden="false" customHeight="false" outlineLevel="0" collapsed="false">
      <c r="AK546" s="0" t="n">
        <v>533</v>
      </c>
      <c r="AL546" s="0" t="n">
        <f aca="false">IFERROR(IF(AU546&lt;($AM$6-$AL$6)/($AN$6-$AL$6),$AL$6+SQRT(AU546*($AN$6-$AL$6)*($AM$6-$AL$6)),$AN$6-SQRT((1-AU546)*($AN$6-$AL$6)*($AN$6-$AM$6))),$AM$6)</f>
        <v>2.90710602912717</v>
      </c>
      <c r="AM546" s="0" t="n">
        <f aca="false">IFERROR(IF(AV546&lt;($AM$7-$AL$7)/($AN$7-$AL$7),$AL$7+SQRT(AV546*($AN$7-$AL$7)*($AM$7-$AL$7)),$AN$7-SQRT((1-AV546)*($AN$7-$AL$7)*($AN$7-$AM$7))),$AM$7)</f>
        <v>1.00565610059295</v>
      </c>
      <c r="AN546" s="0" t="n">
        <f aca="false">IFERROR(IF(AW546&lt;($AM$8-$AL$8)/($AN$8-$AL$8),$AL$8+SQRT(AW546*($AN$8-$AL$8)*($AM$8-$AL$8)),$AN$8-SQRT((1-AW546)*($AN$8-$AL$8)*($AN$8-$AM$8))),$AM$8)</f>
        <v>1.11149619019485</v>
      </c>
      <c r="AO546" s="0" t="n">
        <f aca="false">IFERROR(IF(AX546&lt;($AM$9-$AL$9)/($AN$9-$AL$9),$AL$9+SQRT(AX546*($AN$9-$AL$9)*($AM$9-$AL$9)),$AN$9-SQRT((1-AX546)*($AN$9-$AL$9)*($AN$9-$AM$9))),$AM$9)</f>
        <v>0.915663821941481</v>
      </c>
      <c r="AP546" s="0" t="n">
        <f aca="false">IFERROR(IF(AY546&lt;($AM$10-$AL$10)/($AN$10-$AL$10),$AL$10+SQRT(AY546*($AN$10-$AL$10)*($AM$10-$AL$10)),$AN$10-SQRT((1-AY546)*($AN$10-$AL$10)*($AN$10-$AM$10))),$AM$10)</f>
        <v>0.978913796936462</v>
      </c>
      <c r="AQ546" s="0" t="n">
        <f aca="false">IFERROR(IF(AZ546&lt;($AM$11-$AL$11)/($AN$11-$AL$11),$AL$11+SQRT(AZ546*($AN$11-$AL$11)*($AM$11-$AL$11)),$AN$11-SQRT((1-AZ546)*($AN$11-$AL$11)*($AN$11-$AM$11))),$AM$11)</f>
        <v>0.987958365802131</v>
      </c>
      <c r="AR546" s="0" t="n">
        <f aca="false">SUMPRODUCT((B24:B31&lt;=$B$6)*(C24:C31*AM546+D24:D31*AO546*$B$8*AQ546)/(1+AL546/100)^B24:B31)+C32*AM546*AP546/(1+AL546/100)^$B$6</f>
        <v>13984225.1758814</v>
      </c>
      <c r="AS546" s="0" t="n">
        <f aca="false">SUMPRODUCT((K24:K26&lt;=$B$6)*(L24:L26*AN546+M24:M26*AO546*$B$8*AQ546)/(1+AL546/100)^K24:K26)+L27*AN546*AP546/(1+AL546/100)^$B$6</f>
        <v>16039446.646959</v>
      </c>
      <c r="AT546" s="0" t="n">
        <f aca="false">AS546-AR546</f>
        <v>2055221.47107762</v>
      </c>
      <c r="AU546" s="0" t="n">
        <f aca="true">RAND()</f>
        <v>0.164568269615772</v>
      </c>
      <c r="AV546" s="0" t="n">
        <f aca="true">RAND()</f>
        <v>0.469298300644966</v>
      </c>
      <c r="AW546" s="0" t="n">
        <f aca="true">RAND()</f>
        <v>0.829481730395186</v>
      </c>
      <c r="AX546" s="0" t="n">
        <f aca="true">RAND()</f>
        <v>0.230368550494666</v>
      </c>
      <c r="AY546" s="0" t="n">
        <f aca="true">RAND()</f>
        <v>0.917433699584395</v>
      </c>
      <c r="AZ546" s="0" t="n">
        <f aca="true">RAND()</f>
        <v>0.999408159370795</v>
      </c>
    </row>
    <row r="547" customFormat="false" ht="15" hidden="false" customHeight="false" outlineLevel="0" collapsed="false">
      <c r="AK547" s="0" t="n">
        <v>534</v>
      </c>
      <c r="AL547" s="0" t="n">
        <f aca="false">IFERROR(IF(AU547&lt;($AM$6-$AL$6)/($AN$6-$AL$6),$AL$6+SQRT(AU547*($AN$6-$AL$6)*($AM$6-$AL$6)),$AN$6-SQRT((1-AU547)*($AN$6-$AL$6)*($AN$6-$AM$6))),$AM$6)</f>
        <v>5.21707994208578</v>
      </c>
      <c r="AM547" s="0" t="n">
        <f aca="false">IFERROR(IF(AV547&lt;($AM$7-$AL$7)/($AN$7-$AL$7),$AL$7+SQRT(AV547*($AN$7-$AL$7)*($AM$7-$AL$7)),$AN$7-SQRT((1-AV547)*($AN$7-$AL$7)*($AN$7-$AM$7))),$AM$7)</f>
        <v>1.05186161269931</v>
      </c>
      <c r="AN547" s="0" t="n">
        <f aca="false">IFERROR(IF(AW547&lt;($AM$8-$AL$8)/($AN$8-$AL$8),$AL$8+SQRT(AW547*($AN$8-$AL$8)*($AM$8-$AL$8)),$AN$8-SQRT((1-AW547)*($AN$8-$AL$8)*($AN$8-$AM$8))),$AM$8)</f>
        <v>0.918292948391936</v>
      </c>
      <c r="AO547" s="0" t="n">
        <f aca="false">IFERROR(IF(AX547&lt;($AM$9-$AL$9)/($AN$9-$AL$9),$AL$9+SQRT(AX547*($AN$9-$AL$9)*($AM$9-$AL$9)),$AN$9-SQRT((1-AX547)*($AN$9-$AL$9)*($AN$9-$AM$9))),$AM$9)</f>
        <v>0.740259676364394</v>
      </c>
      <c r="AP547" s="0" t="n">
        <f aca="false">IFERROR(IF(AY547&lt;($AM$10-$AL$10)/($AN$10-$AL$10),$AL$10+SQRT(AY547*($AN$10-$AL$10)*($AM$10-$AL$10)),$AN$10-SQRT((1-AY547)*($AN$10-$AL$10)*($AN$10-$AM$10))),$AM$10)</f>
        <v>0.856839618731901</v>
      </c>
      <c r="AQ547" s="0" t="n">
        <f aca="false">IFERROR(IF(AZ547&lt;($AM$11-$AL$11)/($AN$11-$AL$11),$AL$11+SQRT(AZ547*($AN$11-$AL$11)*($AM$11-$AL$11)),$AN$11-SQRT((1-AZ547)*($AN$11-$AL$11)*($AN$11-$AM$11))),$AM$11)</f>
        <v>0.526112658358354</v>
      </c>
      <c r="AR547" s="0" t="n">
        <f aca="false">SUMPRODUCT((B24:B31&lt;=$B$6)*(C24:C31*AM547+D24:D31*AO547*$B$8*AQ547)/(1+AL547/100)^B24:B31)+C32*AM547*AP547/(1+AL547/100)^$B$6</f>
        <v>13093138.0915458</v>
      </c>
      <c r="AS547" s="0" t="n">
        <f aca="false">SUMPRODUCT((K24:K26&lt;=$B$6)*(L24:L26*AN547+M24:M26*AO547*$B$8*AQ547)/(1+AL547/100)^K24:K26)+L27*AN547*AP547/(1+AL547/100)^$B$6</f>
        <v>13830146.8870771</v>
      </c>
      <c r="AT547" s="0" t="n">
        <f aca="false">AS547-AR547</f>
        <v>737008.795531258</v>
      </c>
      <c r="AU547" s="0" t="n">
        <f aca="true">RAND()</f>
        <v>0.841059803354357</v>
      </c>
      <c r="AV547" s="0" t="n">
        <f aca="true">RAND()</f>
        <v>0.651032706470075</v>
      </c>
      <c r="AW547" s="0" t="n">
        <f aca="true">RAND()</f>
        <v>0.155480240436192</v>
      </c>
      <c r="AX547" s="0" t="n">
        <f aca="true">RAND()</f>
        <v>0.0769662827822976</v>
      </c>
      <c r="AY547" s="0" t="n">
        <f aca="true">RAND()</f>
        <v>0.509338053986915</v>
      </c>
      <c r="AZ547" s="0" t="n">
        <f aca="true">RAND()</f>
        <v>0.208681364366865</v>
      </c>
    </row>
    <row r="548" customFormat="false" ht="15" hidden="false" customHeight="false" outlineLevel="0" collapsed="false">
      <c r="AK548" s="0" t="n">
        <v>535</v>
      </c>
      <c r="AL548" s="0" t="n">
        <f aca="false">IFERROR(IF(AU548&lt;($AM$6-$AL$6)/($AN$6-$AL$6),$AL$6+SQRT(AU548*($AN$6-$AL$6)*($AM$6-$AL$6)),$AN$6-SQRT((1-AU548)*($AN$6-$AL$6)*($AN$6-$AM$6))),$AM$6)</f>
        <v>4.04259331993946</v>
      </c>
      <c r="AM548" s="0" t="n">
        <f aca="false">IFERROR(IF(AV548&lt;($AM$7-$AL$7)/($AN$7-$AL$7),$AL$7+SQRT(AV548*($AN$7-$AL$7)*($AM$7-$AL$7)),$AN$7-SQRT((1-AV548)*($AN$7-$AL$7)*($AN$7-$AM$7))),$AM$7)</f>
        <v>0.977715392982399</v>
      </c>
      <c r="AN548" s="0" t="n">
        <f aca="false">IFERROR(IF(AW548&lt;($AM$8-$AL$8)/($AN$8-$AL$8),$AL$8+SQRT(AW548*($AN$8-$AL$8)*($AM$8-$AL$8)),$AN$8-SQRT((1-AW548)*($AN$8-$AL$8)*($AN$8-$AM$8))),$AM$8)</f>
        <v>1.0142898376157</v>
      </c>
      <c r="AO548" s="0" t="n">
        <f aca="false">IFERROR(IF(AX548&lt;($AM$9-$AL$9)/($AN$9-$AL$9),$AL$9+SQRT(AX548*($AN$9-$AL$9)*($AM$9-$AL$9)),$AN$9-SQRT((1-AX548)*($AN$9-$AL$9)*($AN$9-$AM$9))),$AM$9)</f>
        <v>1.58382449766855</v>
      </c>
      <c r="AP548" s="0" t="n">
        <f aca="false">IFERROR(IF(AY548&lt;($AM$10-$AL$10)/($AN$10-$AL$10),$AL$10+SQRT(AY548*($AN$10-$AL$10)*($AM$10-$AL$10)),$AN$10-SQRT((1-AY548)*($AN$10-$AL$10)*($AN$10-$AM$10))),$AM$10)</f>
        <v>0.825768406510344</v>
      </c>
      <c r="AQ548" s="0" t="n">
        <f aca="false">IFERROR(IF(AZ548&lt;($AM$11-$AL$11)/($AN$11-$AL$11),$AL$11+SQRT(AZ548*($AN$11-$AL$11)*($AM$11-$AL$11)),$AN$11-SQRT((1-AZ548)*($AN$11-$AL$11)*($AN$11-$AM$11))),$AM$11)</f>
        <v>0.537437031866072</v>
      </c>
      <c r="AR548" s="0" t="n">
        <f aca="false">SUMPRODUCT((B24:B31&lt;=$B$6)*(C24:C31*AM548+D24:D31*AO548*$B$8*AQ548)/(1+AL548/100)^B24:B31)+C32*AM548*AP548/(1+AL548/100)^$B$6</f>
        <v>12869123.8066939</v>
      </c>
      <c r="AS548" s="0" t="n">
        <f aca="false">SUMPRODUCT((K24:K26&lt;=$B$6)*(L24:L26*AN548+M24:M26*AO548*$B$8*AQ548)/(1+AL548/100)^K24:K26)+L27*AN548*AP548/(1+AL548/100)^$B$6</f>
        <v>15142703.8669213</v>
      </c>
      <c r="AT548" s="0" t="n">
        <f aca="false">AS548-AR548</f>
        <v>2273580.06022736</v>
      </c>
      <c r="AU548" s="0" t="n">
        <f aca="true">RAND()</f>
        <v>0.562687286436665</v>
      </c>
      <c r="AV548" s="0" t="n">
        <f aca="true">RAND()</f>
        <v>0.350919565587648</v>
      </c>
      <c r="AW548" s="0" t="n">
        <f aca="true">RAND()</f>
        <v>0.506139727544597</v>
      </c>
      <c r="AX548" s="0" t="n">
        <f aca="true">RAND()</f>
        <v>0.884531967506112</v>
      </c>
      <c r="AY548" s="0" t="n">
        <f aca="true">RAND()</f>
        <v>0.424500218721156</v>
      </c>
      <c r="AZ548" s="0" t="n">
        <f aca="true">RAND()</f>
        <v>0.230107526944368</v>
      </c>
    </row>
    <row r="549" customFormat="false" ht="15" hidden="false" customHeight="false" outlineLevel="0" collapsed="false">
      <c r="AK549" s="0" t="n">
        <v>536</v>
      </c>
      <c r="AL549" s="0" t="n">
        <f aca="false">IFERROR(IF(AU549&lt;($AM$6-$AL$6)/($AN$6-$AL$6),$AL$6+SQRT(AU549*($AN$6-$AL$6)*($AM$6-$AL$6)),$AN$6-SQRT((1-AU549)*($AN$6-$AL$6)*($AN$6-$AM$6))),$AM$6)</f>
        <v>2.9681644955352</v>
      </c>
      <c r="AM549" s="0" t="n">
        <f aca="false">IFERROR(IF(AV549&lt;($AM$7-$AL$7)/($AN$7-$AL$7),$AL$7+SQRT(AV549*($AN$7-$AL$7)*($AM$7-$AL$7)),$AN$7-SQRT((1-AV549)*($AN$7-$AL$7)*($AN$7-$AM$7))),$AM$7)</f>
        <v>1.05835898477731</v>
      </c>
      <c r="AN549" s="0" t="n">
        <f aca="false">IFERROR(IF(AW549&lt;($AM$8-$AL$8)/($AN$8-$AL$8),$AL$8+SQRT(AW549*($AN$8-$AL$8)*($AM$8-$AL$8)),$AN$8-SQRT((1-AW549)*($AN$8-$AL$8)*($AN$8-$AM$8))),$AM$8)</f>
        <v>1.18877526879152</v>
      </c>
      <c r="AO549" s="0" t="n">
        <f aca="false">IFERROR(IF(AX549&lt;($AM$9-$AL$9)/($AN$9-$AL$9),$AL$9+SQRT(AX549*($AN$9-$AL$9)*($AM$9-$AL$9)),$AN$9-SQRT((1-AX549)*($AN$9-$AL$9)*($AN$9-$AM$9))),$AM$9)</f>
        <v>0.920309647799664</v>
      </c>
      <c r="AP549" s="0" t="n">
        <f aca="false">IFERROR(IF(AY549&lt;($AM$10-$AL$10)/($AN$10-$AL$10),$AL$10+SQRT(AY549*($AN$10-$AL$10)*($AM$10-$AL$10)),$AN$10-SQRT((1-AY549)*($AN$10-$AL$10)*($AN$10-$AM$10))),$AM$10)</f>
        <v>0.565076786250774</v>
      </c>
      <c r="AQ549" s="0" t="n">
        <f aca="false">IFERROR(IF(AZ549&lt;($AM$11-$AL$11)/($AN$11-$AL$11),$AL$11+SQRT(AZ549*($AN$11-$AL$11)*($AM$11-$AL$11)),$AN$11-SQRT((1-AZ549)*($AN$11-$AL$11)*($AN$11-$AM$11))),$AM$11)</f>
        <v>0.337110326292567</v>
      </c>
      <c r="AR549" s="0" t="n">
        <f aca="false">SUMPRODUCT((B24:B31&lt;=$B$6)*(C24:C31*AM549+D24:D31*AO549*$B$8*AQ549)/(1+AL549/100)^B24:B31)+C32*AM549*AP549/(1+AL549/100)^$B$6</f>
        <v>14613428.2976267</v>
      </c>
      <c r="AS549" s="0" t="n">
        <f aca="false">SUMPRODUCT((K24:K26&lt;=$B$6)*(L24:L26*AN549+M24:M26*AO549*$B$8*AQ549)/(1+AL549/100)^K24:K26)+L27*AN549*AP549/(1+AL549/100)^$B$6</f>
        <v>17924611.9112005</v>
      </c>
      <c r="AT549" s="0" t="n">
        <f aca="false">AS549-AR549</f>
        <v>3311183.61357382</v>
      </c>
      <c r="AU549" s="0" t="n">
        <f aca="true">RAND()</f>
        <v>0.187468498082986</v>
      </c>
      <c r="AV549" s="0" t="n">
        <f aca="true">RAND()</f>
        <v>0.673544189194808</v>
      </c>
      <c r="AW549" s="0" t="n">
        <f aca="true">RAND()</f>
        <v>0.966680287008437</v>
      </c>
      <c r="AX549" s="0" t="n">
        <f aca="true">RAND()</f>
        <v>0.235546933377971</v>
      </c>
      <c r="AY549" s="0" t="n">
        <f aca="true">RAND()</f>
        <v>0.0169399524349157</v>
      </c>
      <c r="AZ549" s="0" t="n">
        <f aca="true">RAND()</f>
        <v>0.00562112782669705</v>
      </c>
    </row>
    <row r="550" customFormat="false" ht="15" hidden="false" customHeight="false" outlineLevel="0" collapsed="false">
      <c r="AK550" s="0" t="n">
        <v>537</v>
      </c>
      <c r="AL550" s="0" t="n">
        <f aca="false">IFERROR(IF(AU550&lt;($AM$6-$AL$6)/($AN$6-$AL$6),$AL$6+SQRT(AU550*($AN$6-$AL$6)*($AM$6-$AL$6)),$AN$6-SQRT((1-AU550)*($AN$6-$AL$6)*($AN$6-$AM$6))),$AM$6)</f>
        <v>5.277883802689</v>
      </c>
      <c r="AM550" s="0" t="n">
        <f aca="false">IFERROR(IF(AV550&lt;($AM$7-$AL$7)/($AN$7-$AL$7),$AL$7+SQRT(AV550*($AN$7-$AL$7)*($AM$7-$AL$7)),$AN$7-SQRT((1-AV550)*($AN$7-$AL$7)*($AN$7-$AM$7))),$AM$7)</f>
        <v>0.938218666426612</v>
      </c>
      <c r="AN550" s="0" t="n">
        <f aca="false">IFERROR(IF(AW550&lt;($AM$8-$AL$8)/($AN$8-$AL$8),$AL$8+SQRT(AW550*($AN$8-$AL$8)*($AM$8-$AL$8)),$AN$8-SQRT((1-AW550)*($AN$8-$AL$8)*($AN$8-$AM$8))),$AM$8)</f>
        <v>1.17812305755236</v>
      </c>
      <c r="AO550" s="0" t="n">
        <f aca="false">IFERROR(IF(AX550&lt;($AM$9-$AL$9)/($AN$9-$AL$9),$AL$9+SQRT(AX550*($AN$9-$AL$9)*($AM$9-$AL$9)),$AN$9-SQRT((1-AX550)*($AN$9-$AL$9)*($AN$9-$AM$9))),$AM$9)</f>
        <v>1.16647112656567</v>
      </c>
      <c r="AP550" s="0" t="n">
        <f aca="false">IFERROR(IF(AY550&lt;($AM$10-$AL$10)/($AN$10-$AL$10),$AL$10+SQRT(AY550*($AN$10-$AL$10)*($AM$10-$AL$10)),$AN$10-SQRT((1-AY550)*($AN$10-$AL$10)*($AN$10-$AM$10))),$AM$10)</f>
        <v>0.772949380549344</v>
      </c>
      <c r="AQ550" s="0" t="n">
        <f aca="false">IFERROR(IF(AZ550&lt;($AM$11-$AL$11)/($AN$11-$AL$11),$AL$11+SQRT(AZ550*($AN$11-$AL$11)*($AM$11-$AL$11)),$AN$11-SQRT((1-AZ550)*($AN$11-$AL$11)*($AN$11-$AM$11))),$AM$11)</f>
        <v>0.761874302836914</v>
      </c>
      <c r="AR550" s="0" t="n">
        <f aca="false">SUMPRODUCT((B24:B31&lt;=$B$6)*(C24:C31*AM550+D24:D31*AO550*$B$8*AQ550)/(1+AL550/100)^B24:B31)+C32*AM550*AP550/(1+AL550/100)^$B$6</f>
        <v>11737879.9243919</v>
      </c>
      <c r="AS550" s="0" t="n">
        <f aca="false">SUMPRODUCT((K24:K26&lt;=$B$6)*(L24:L26*AN550+M24:M26*AO550*$B$8*AQ550)/(1+AL550/100)^K24:K26)+L27*AN550*AP550/(1+AL550/100)^$B$6</f>
        <v>17849755.4797061</v>
      </c>
      <c r="AT550" s="0" t="n">
        <f aca="false">AS550-AR550</f>
        <v>6111875.55531422</v>
      </c>
      <c r="AU550" s="0" t="n">
        <f aca="true">RAND()</f>
        <v>0.851715790147954</v>
      </c>
      <c r="AV550" s="0" t="n">
        <f aca="true">RAND()</f>
        <v>0.212271108319457</v>
      </c>
      <c r="AW550" s="0" t="n">
        <f aca="true">RAND()</f>
        <v>0.954077379061138</v>
      </c>
      <c r="AX550" s="0" t="n">
        <f aca="true">RAND()</f>
        <v>0.536819744767527</v>
      </c>
      <c r="AY550" s="0" t="n">
        <f aca="true">RAND()</f>
        <v>0.298005457369082</v>
      </c>
      <c r="AZ550" s="0" t="n">
        <f aca="true">RAND()</f>
        <v>0.768555723879977</v>
      </c>
    </row>
    <row r="551" customFormat="false" ht="15" hidden="false" customHeight="false" outlineLevel="0" collapsed="false">
      <c r="AK551" s="0" t="n">
        <v>538</v>
      </c>
      <c r="AL551" s="0" t="n">
        <f aca="false">IFERROR(IF(AU551&lt;($AM$6-$AL$6)/($AN$6-$AL$6),$AL$6+SQRT(AU551*($AN$6-$AL$6)*($AM$6-$AL$6)),$AN$6-SQRT((1-AU551)*($AN$6-$AL$6)*($AN$6-$AM$6))),$AM$6)</f>
        <v>3.91465378592764</v>
      </c>
      <c r="AM551" s="0" t="n">
        <f aca="false">IFERROR(IF(AV551&lt;($AM$7-$AL$7)/($AN$7-$AL$7),$AL$7+SQRT(AV551*($AN$7-$AL$7)*($AM$7-$AL$7)),$AN$7-SQRT((1-AV551)*($AN$7-$AL$7)*($AN$7-$AM$7))),$AM$7)</f>
        <v>0.86687583614473</v>
      </c>
      <c r="AN551" s="0" t="n">
        <f aca="false">IFERROR(IF(AW551&lt;($AM$8-$AL$8)/($AN$8-$AL$8),$AL$8+SQRT(AW551*($AN$8-$AL$8)*($AM$8-$AL$8)),$AN$8-SQRT((1-AW551)*($AN$8-$AL$8)*($AN$8-$AM$8))),$AM$8)</f>
        <v>1.13708931896269</v>
      </c>
      <c r="AO551" s="0" t="n">
        <f aca="false">IFERROR(IF(AX551&lt;($AM$9-$AL$9)/($AN$9-$AL$9),$AL$9+SQRT(AX551*($AN$9-$AL$9)*($AM$9-$AL$9)),$AN$9-SQRT((1-AX551)*($AN$9-$AL$9)*($AN$9-$AM$9))),$AM$9)</f>
        <v>1.48428445111349</v>
      </c>
      <c r="AP551" s="0" t="n">
        <f aca="false">IFERROR(IF(AY551&lt;($AM$10-$AL$10)/($AN$10-$AL$10),$AL$10+SQRT(AY551*($AN$10-$AL$10)*($AM$10-$AL$10)),$AN$10-SQRT((1-AY551)*($AN$10-$AL$10)*($AN$10-$AM$10))),$AM$10)</f>
        <v>0.618167845001953</v>
      </c>
      <c r="AQ551" s="0" t="n">
        <f aca="false">IFERROR(IF(AZ551&lt;($AM$11-$AL$11)/($AN$11-$AL$11),$AL$11+SQRT(AZ551*($AN$11-$AL$11)*($AM$11-$AL$11)),$AN$11-SQRT((1-AZ551)*($AN$11-$AL$11)*($AN$11-$AM$11))),$AM$11)</f>
        <v>0.720879794664951</v>
      </c>
      <c r="AR551" s="0" t="n">
        <f aca="false">SUMPRODUCT((B24:B31&lt;=$B$6)*(C24:C31*AM551+D24:D31*AO551*$B$8*AQ551)/(1+AL551/100)^B24:B31)+C32*AM551*AP551/(1+AL551/100)^$B$6</f>
        <v>11557094.5884192</v>
      </c>
      <c r="AS551" s="0" t="n">
        <f aca="false">SUMPRODUCT((K24:K26&lt;=$B$6)*(L24:L26*AN551+M24:M26*AO551*$B$8*AQ551)/(1+AL551/100)^K24:K26)+L27*AN551*AP551/(1+AL551/100)^$B$6</f>
        <v>17243690.8841769</v>
      </c>
      <c r="AT551" s="0" t="n">
        <f aca="false">AS551-AR551</f>
        <v>5686596.29575766</v>
      </c>
      <c r="AU551" s="0" t="n">
        <f aca="true">RAND()</f>
        <v>0.524031936965468</v>
      </c>
      <c r="AV551" s="0" t="n">
        <f aca="true">RAND()</f>
        <v>0.0496930828895195</v>
      </c>
      <c r="AW551" s="0" t="n">
        <f aca="true">RAND()</f>
        <v>0.886677138735022</v>
      </c>
      <c r="AX551" s="0" t="n">
        <f aca="true">RAND()</f>
        <v>0.822691648424454</v>
      </c>
      <c r="AY551" s="0" t="n">
        <f aca="true">RAND()</f>
        <v>0.0558545583696223</v>
      </c>
      <c r="AZ551" s="0" t="n">
        <f aca="true">RAND()</f>
        <v>0.682007799892735</v>
      </c>
    </row>
    <row r="552" customFormat="false" ht="15" hidden="false" customHeight="false" outlineLevel="0" collapsed="false">
      <c r="AK552" s="0" t="n">
        <v>539</v>
      </c>
      <c r="AL552" s="0" t="n">
        <f aca="false">IFERROR(IF(AU552&lt;($AM$6-$AL$6)/($AN$6-$AL$6),$AL$6+SQRT(AU552*($AN$6-$AL$6)*($AM$6-$AL$6)),$AN$6-SQRT((1-AU552)*($AN$6-$AL$6)*($AN$6-$AM$6))),$AM$6)</f>
        <v>4.60349612094072</v>
      </c>
      <c r="AM552" s="0" t="n">
        <f aca="false">IFERROR(IF(AV552&lt;($AM$7-$AL$7)/($AN$7-$AL$7),$AL$7+SQRT(AV552*($AN$7-$AL$7)*($AM$7-$AL$7)),$AN$7-SQRT((1-AV552)*($AN$7-$AL$7)*($AN$7-$AM$7))),$AM$7)</f>
        <v>1.07731700730488</v>
      </c>
      <c r="AN552" s="0" t="n">
        <f aca="false">IFERROR(IF(AW552&lt;($AM$8-$AL$8)/($AN$8-$AL$8),$AL$8+SQRT(AW552*($AN$8-$AL$8)*($AM$8-$AL$8)),$AN$8-SQRT((1-AW552)*($AN$8-$AL$8)*($AN$8-$AM$8))),$AM$8)</f>
        <v>0.843637627961913</v>
      </c>
      <c r="AO552" s="0" t="n">
        <f aca="false">IFERROR(IF(AX552&lt;($AM$9-$AL$9)/($AN$9-$AL$9),$AL$9+SQRT(AX552*($AN$9-$AL$9)*($AM$9-$AL$9)),$AN$9-SQRT((1-AX552)*($AN$9-$AL$9)*($AN$9-$AM$9))),$AM$9)</f>
        <v>1.24830684041104</v>
      </c>
      <c r="AP552" s="0" t="n">
        <f aca="false">IFERROR(IF(AY552&lt;($AM$10-$AL$10)/($AN$10-$AL$10),$AL$10+SQRT(AY552*($AN$10-$AL$10)*($AM$10-$AL$10)),$AN$10-SQRT((1-AY552)*($AN$10-$AL$10)*($AN$10-$AM$10))),$AM$10)</f>
        <v>0.902525527235054</v>
      </c>
      <c r="AQ552" s="0" t="n">
        <f aca="false">IFERROR(IF(AZ552&lt;($AM$11-$AL$11)/($AN$11-$AL$11),$AL$11+SQRT(AZ552*($AN$11-$AL$11)*($AM$11-$AL$11)),$AN$11-SQRT((1-AZ552)*($AN$11-$AL$11)*($AN$11-$AM$11))),$AM$11)</f>
        <v>0.504576648155094</v>
      </c>
      <c r="AR552" s="0" t="n">
        <f aca="false">SUMPRODUCT((B24:B31&lt;=$B$6)*(C24:C31*AM552+D24:D31*AO552*$B$8*AQ552)/(1+AL552/100)^B24:B31)+C32*AM552*AP552/(1+AL552/100)^$B$6</f>
        <v>13775154.3658011</v>
      </c>
      <c r="AS552" s="0" t="n">
        <f aca="false">SUMPRODUCT((K24:K26&lt;=$B$6)*(L24:L26*AN552+M24:M26*AO552*$B$8*AQ552)/(1+AL552/100)^K24:K26)+L27*AN552*AP552/(1+AL552/100)^$B$6</f>
        <v>12603868.4892892</v>
      </c>
      <c r="AT552" s="0" t="n">
        <f aca="false">AS552-AR552</f>
        <v>-1171285.87651192</v>
      </c>
      <c r="AU552" s="0" t="n">
        <f aca="true">RAND()</f>
        <v>0.712838457882692</v>
      </c>
      <c r="AV552" s="0" t="n">
        <f aca="true">RAND()</f>
        <v>0.734938524745393</v>
      </c>
      <c r="AW552" s="0" t="n">
        <f aca="true">RAND()</f>
        <v>0.0211582508238036</v>
      </c>
      <c r="AX552" s="0" t="n">
        <f aca="true">RAND()</f>
        <v>0.623304929218114</v>
      </c>
      <c r="AY552" s="0" t="n">
        <f aca="true">RAND()</f>
        <v>0.648107200303432</v>
      </c>
      <c r="AZ552" s="0" t="n">
        <f aca="true">RAND()</f>
        <v>0.170822877430094</v>
      </c>
    </row>
    <row r="553" customFormat="false" ht="15" hidden="false" customHeight="false" outlineLevel="0" collapsed="false">
      <c r="AK553" s="0" t="n">
        <v>540</v>
      </c>
      <c r="AL553" s="0" t="n">
        <f aca="false">IFERROR(IF(AU553&lt;($AM$6-$AL$6)/($AN$6-$AL$6),$AL$6+SQRT(AU553*($AN$6-$AL$6)*($AM$6-$AL$6)),$AN$6-SQRT((1-AU553)*($AN$6-$AL$6)*($AN$6-$AM$6))),$AM$6)</f>
        <v>4.824106070735</v>
      </c>
      <c r="AM553" s="0" t="n">
        <f aca="false">IFERROR(IF(AV553&lt;($AM$7-$AL$7)/($AN$7-$AL$7),$AL$7+SQRT(AV553*($AN$7-$AL$7)*($AM$7-$AL$7)),$AN$7-SQRT((1-AV553)*($AN$7-$AL$7)*($AN$7-$AM$7))),$AM$7)</f>
        <v>1.0642813909672</v>
      </c>
      <c r="AN553" s="0" t="n">
        <f aca="false">IFERROR(IF(AW553&lt;($AM$8-$AL$8)/($AN$8-$AL$8),$AL$8+SQRT(AW553*($AN$8-$AL$8)*($AM$8-$AL$8)),$AN$8-SQRT((1-AW553)*($AN$8-$AL$8)*($AN$8-$AM$8))),$AM$8)</f>
        <v>1.11687080456754</v>
      </c>
      <c r="AO553" s="0" t="n">
        <f aca="false">IFERROR(IF(AX553&lt;($AM$9-$AL$9)/($AN$9-$AL$9),$AL$9+SQRT(AX553*($AN$9-$AL$9)*($AM$9-$AL$9)),$AN$9-SQRT((1-AX553)*($AN$9-$AL$9)*($AN$9-$AM$9))),$AM$9)</f>
        <v>1.21001726083304</v>
      </c>
      <c r="AP553" s="0" t="n">
        <f aca="false">IFERROR(IF(AY553&lt;($AM$10-$AL$10)/($AN$10-$AL$10),$AL$10+SQRT(AY553*($AN$10-$AL$10)*($AM$10-$AL$10)),$AN$10-SQRT((1-AY553)*($AN$10-$AL$10)*($AN$10-$AM$10))),$AM$10)</f>
        <v>0.627432275907315</v>
      </c>
      <c r="AQ553" s="0" t="n">
        <f aca="false">IFERROR(IF(AZ553&lt;($AM$11-$AL$11)/($AN$11-$AL$11),$AL$11+SQRT(AZ553*($AN$11-$AL$11)*($AM$11-$AL$11)),$AN$11-SQRT((1-AZ553)*($AN$11-$AL$11)*($AN$11-$AM$11))),$AM$11)</f>
        <v>0.621479835567066</v>
      </c>
      <c r="AR553" s="0" t="n">
        <f aca="false">SUMPRODUCT((B24:B31&lt;=$B$6)*(C24:C31*AM553+D24:D31*AO553*$B$8*AQ553)/(1+AL553/100)^B24:B31)+C32*AM553*AP553/(1+AL553/100)^$B$6</f>
        <v>13534495.0156695</v>
      </c>
      <c r="AS553" s="0" t="n">
        <f aca="false">SUMPRODUCT((K24:K26&lt;=$B$6)*(L24:L26*AN553+M24:M26*AO553*$B$8*AQ553)/(1+AL553/100)^K24:K26)+L27*AN553*AP553/(1+AL553/100)^$B$6</f>
        <v>17011810.1824536</v>
      </c>
      <c r="AT553" s="0" t="n">
        <f aca="false">AS553-AR553</f>
        <v>3477315.16678412</v>
      </c>
      <c r="AU553" s="0" t="n">
        <f aca="true">RAND()</f>
        <v>0.763274280429387</v>
      </c>
      <c r="AV553" s="0" t="n">
        <f aca="true">RAND()</f>
        <v>0.693409762301542</v>
      </c>
      <c r="AW553" s="0" t="n">
        <f aca="true">RAND()</f>
        <v>0.842458820653382</v>
      </c>
      <c r="AX553" s="0" t="n">
        <f aca="true">RAND()</f>
        <v>0.583951514545506</v>
      </c>
      <c r="AY553" s="0" t="n">
        <f aca="true">RAND()</f>
        <v>0.0649559397716726</v>
      </c>
      <c r="AZ553" s="0" t="n">
        <f aca="true">RAND()</f>
        <v>0.421833815005011</v>
      </c>
    </row>
    <row r="554" customFormat="false" ht="15" hidden="false" customHeight="false" outlineLevel="0" collapsed="false">
      <c r="AK554" s="0" t="n">
        <v>541</v>
      </c>
      <c r="AL554" s="0" t="n">
        <f aca="false">IFERROR(IF(AU554&lt;($AM$6-$AL$6)/($AN$6-$AL$6),$AL$6+SQRT(AU554*($AN$6-$AL$6)*($AM$6-$AL$6)),$AN$6-SQRT((1-AU554)*($AN$6-$AL$6)*($AN$6-$AM$6))),$AM$6)</f>
        <v>5.61517411651108</v>
      </c>
      <c r="AM554" s="0" t="n">
        <f aca="false">IFERROR(IF(AV554&lt;($AM$7-$AL$7)/($AN$7-$AL$7),$AL$7+SQRT(AV554*($AN$7-$AL$7)*($AM$7-$AL$7)),$AN$7-SQRT((1-AV554)*($AN$7-$AL$7)*($AN$7-$AM$7))),$AM$7)</f>
        <v>0.88737670416046</v>
      </c>
      <c r="AN554" s="0" t="n">
        <f aca="false">IFERROR(IF(AW554&lt;($AM$8-$AL$8)/($AN$8-$AL$8),$AL$8+SQRT(AW554*($AN$8-$AL$8)*($AM$8-$AL$8)),$AN$8-SQRT((1-AW554)*($AN$8-$AL$8)*($AN$8-$AM$8))),$AM$8)</f>
        <v>0.99998022885502</v>
      </c>
      <c r="AO554" s="0" t="n">
        <f aca="false">IFERROR(IF(AX554&lt;($AM$9-$AL$9)/($AN$9-$AL$9),$AL$9+SQRT(AX554*($AN$9-$AL$9)*($AM$9-$AL$9)),$AN$9-SQRT((1-AX554)*($AN$9-$AL$9)*($AN$9-$AM$9))),$AM$9)</f>
        <v>1.74980963623262</v>
      </c>
      <c r="AP554" s="0" t="n">
        <f aca="false">IFERROR(IF(AY554&lt;($AM$10-$AL$10)/($AN$10-$AL$10),$AL$10+SQRT(AY554*($AN$10-$AL$10)*($AM$10-$AL$10)),$AN$10-SQRT((1-AY554)*($AN$10-$AL$10)*($AN$10-$AM$10))),$AM$10)</f>
        <v>0.835929550453631</v>
      </c>
      <c r="AQ554" s="0" t="n">
        <f aca="false">IFERROR(IF(AZ554&lt;($AM$11-$AL$11)/($AN$11-$AL$11),$AL$11+SQRT(AZ554*($AN$11-$AL$11)*($AM$11-$AL$11)),$AN$11-SQRT((1-AZ554)*($AN$11-$AL$11)*($AN$11-$AM$11))),$AM$11)</f>
        <v>0.730431809460432</v>
      </c>
      <c r="AR554" s="0" t="n">
        <f aca="false">SUMPRODUCT((B24:B31&lt;=$B$6)*(C24:C31*AM554+D24:D31*AO554*$B$8*AQ554)/(1+AL554/100)^B24:B31)+C32*AM554*AP554/(1+AL554/100)^$B$6</f>
        <v>11017963.4994868</v>
      </c>
      <c r="AS554" s="0" t="n">
        <f aca="false">SUMPRODUCT((K24:K26&lt;=$B$6)*(L24:L26*AN554+M24:M26*AO554*$B$8*AQ554)/(1+AL554/100)^K24:K26)+L27*AN554*AP554/(1+AL554/100)^$B$6</f>
        <v>15156903.9843887</v>
      </c>
      <c r="AT554" s="0" t="n">
        <f aca="false">AS554-AR554</f>
        <v>4138940.48490187</v>
      </c>
      <c r="AU554" s="0" t="n">
        <f aca="true">RAND()</f>
        <v>0.904112863620957</v>
      </c>
      <c r="AV554" s="0" t="n">
        <f aca="true">RAND()</f>
        <v>0.0848298714438284</v>
      </c>
      <c r="AW554" s="0" t="n">
        <f aca="true">RAND()</f>
        <v>0.444356577032291</v>
      </c>
      <c r="AX554" s="0" t="n">
        <f aca="true">RAND()</f>
        <v>0.958269854585299</v>
      </c>
      <c r="AY554" s="0" t="n">
        <f aca="true">RAND()</f>
        <v>0.451394651471914</v>
      </c>
      <c r="AZ554" s="0" t="n">
        <f aca="true">RAND()</f>
        <v>0.703399961833564</v>
      </c>
    </row>
    <row r="555" customFormat="false" ht="15" hidden="false" customHeight="false" outlineLevel="0" collapsed="false">
      <c r="AK555" s="0" t="n">
        <v>542</v>
      </c>
      <c r="AL555" s="0" t="n">
        <f aca="false">IFERROR(IF(AU555&lt;($AM$6-$AL$6)/($AN$6-$AL$6),$AL$6+SQRT(AU555*($AN$6-$AL$6)*($AM$6-$AL$6)),$AN$6-SQRT((1-AU555)*($AN$6-$AL$6)*($AN$6-$AM$6))),$AM$6)</f>
        <v>2.54048802062501</v>
      </c>
      <c r="AM555" s="0" t="n">
        <f aca="false">IFERROR(IF(AV555&lt;($AM$7-$AL$7)/($AN$7-$AL$7),$AL$7+SQRT(AV555*($AN$7-$AL$7)*($AM$7-$AL$7)),$AN$7-SQRT((1-AV555)*($AN$7-$AL$7)*($AN$7-$AM$7))),$AM$7)</f>
        <v>1.02897457035805</v>
      </c>
      <c r="AN555" s="0" t="n">
        <f aca="false">IFERROR(IF(AW555&lt;($AM$8-$AL$8)/($AN$8-$AL$8),$AL$8+SQRT(AW555*($AN$8-$AL$8)*($AM$8-$AL$8)),$AN$8-SQRT((1-AW555)*($AN$8-$AL$8)*($AN$8-$AM$8))),$AM$8)</f>
        <v>0.938293684304242</v>
      </c>
      <c r="AO555" s="0" t="n">
        <f aca="false">IFERROR(IF(AX555&lt;($AM$9-$AL$9)/($AN$9-$AL$9),$AL$9+SQRT(AX555*($AN$9-$AL$9)*($AM$9-$AL$9)),$AN$9-SQRT((1-AX555)*($AN$9-$AL$9)*($AN$9-$AM$9))),$AM$9)</f>
        <v>1.66140151063159</v>
      </c>
      <c r="AP555" s="0" t="n">
        <f aca="false">IFERROR(IF(AY555&lt;($AM$10-$AL$10)/($AN$10-$AL$10),$AL$10+SQRT(AY555*($AN$10-$AL$10)*($AM$10-$AL$10)),$AN$10-SQRT((1-AY555)*($AN$10-$AL$10)*($AN$10-$AM$10))),$AM$10)</f>
        <v>0.826737127698398</v>
      </c>
      <c r="AQ555" s="0" t="n">
        <f aca="false">IFERROR(IF(AZ555&lt;($AM$11-$AL$11)/($AN$11-$AL$11),$AL$11+SQRT(AZ555*($AN$11-$AL$11)*($AM$11-$AL$11)),$AN$11-SQRT((1-AZ555)*($AN$11-$AL$11)*($AN$11-$AM$11))),$AM$11)</f>
        <v>0.510960103523148</v>
      </c>
      <c r="AR555" s="0" t="n">
        <f aca="false">SUMPRODUCT((B24:B31&lt;=$B$6)*(C24:C31*AM555+D24:D31*AO555*$B$8*AQ555)/(1+AL555/100)^B24:B31)+C32*AM555*AP555/(1+AL555/100)^$B$6</f>
        <v>14611194.4913262</v>
      </c>
      <c r="AS555" s="0" t="n">
        <f aca="false">SUMPRODUCT((K24:K26&lt;=$B$6)*(L24:L26*AN555+M24:M26*AO555*$B$8*AQ555)/(1+AL555/100)^K24:K26)+L27*AN555*AP555/(1+AL555/100)^$B$6</f>
        <v>13684012.448661</v>
      </c>
      <c r="AT555" s="0" t="n">
        <f aca="false">AS555-AR555</f>
        <v>-927182.042665232</v>
      </c>
      <c r="AU555" s="0" t="n">
        <f aca="true">RAND()</f>
        <v>0.0584254600878287</v>
      </c>
      <c r="AV555" s="0" t="n">
        <f aca="true">RAND()</f>
        <v>0.565757861791928</v>
      </c>
      <c r="AW555" s="0" t="n">
        <f aca="true">RAND()</f>
        <v>0.212501590204903</v>
      </c>
      <c r="AX555" s="0" t="n">
        <f aca="true">RAND()</f>
        <v>0.923567375331621</v>
      </c>
      <c r="AY555" s="0" t="n">
        <f aca="true">RAND()</f>
        <v>0.427028602466397</v>
      </c>
      <c r="AZ555" s="0" t="n">
        <f aca="true">RAND()</f>
        <v>0.181649654197948</v>
      </c>
    </row>
    <row r="556" customFormat="false" ht="15" hidden="false" customHeight="false" outlineLevel="0" collapsed="false">
      <c r="AK556" s="0" t="n">
        <v>543</v>
      </c>
      <c r="AL556" s="0" t="n">
        <f aca="false">IFERROR(IF(AU556&lt;($AM$6-$AL$6)/($AN$6-$AL$6),$AL$6+SQRT(AU556*($AN$6-$AL$6)*($AM$6-$AL$6)),$AN$6-SQRT((1-AU556)*($AN$6-$AL$6)*($AN$6-$AM$6))),$AM$6)</f>
        <v>2.10020499342485</v>
      </c>
      <c r="AM556" s="0" t="n">
        <f aca="false">IFERROR(IF(AV556&lt;($AM$7-$AL$7)/($AN$7-$AL$7),$AL$7+SQRT(AV556*($AN$7-$AL$7)*($AM$7-$AL$7)),$AN$7-SQRT((1-AV556)*($AN$7-$AL$7)*($AN$7-$AM$7))),$AM$7)</f>
        <v>0.977379304803125</v>
      </c>
      <c r="AN556" s="0" t="n">
        <f aca="false">IFERROR(IF(AW556&lt;($AM$8-$AL$8)/($AN$8-$AL$8),$AL$8+SQRT(AW556*($AN$8-$AL$8)*($AM$8-$AL$8)),$AN$8-SQRT((1-AW556)*($AN$8-$AL$8)*($AN$8-$AM$8))),$AM$8)</f>
        <v>1.02547039020884</v>
      </c>
      <c r="AO556" s="0" t="n">
        <f aca="false">IFERROR(IF(AX556&lt;($AM$9-$AL$9)/($AN$9-$AL$9),$AL$9+SQRT(AX556*($AN$9-$AL$9)*($AM$9-$AL$9)),$AN$9-SQRT((1-AX556)*($AN$9-$AL$9)*($AN$9-$AM$9))),$AM$9)</f>
        <v>0.693604543143448</v>
      </c>
      <c r="AP556" s="0" t="n">
        <f aca="false">IFERROR(IF(AY556&lt;($AM$10-$AL$10)/($AN$10-$AL$10),$AL$10+SQRT(AY556*($AN$10-$AL$10)*($AM$10-$AL$10)),$AN$10-SQRT((1-AY556)*($AN$10-$AL$10)*($AN$10-$AM$10))),$AM$10)</f>
        <v>0.837300170188303</v>
      </c>
      <c r="AQ556" s="0" t="n">
        <f aca="false">IFERROR(IF(AZ556&lt;($AM$11-$AL$11)/($AN$11-$AL$11),$AL$11+SQRT(AZ556*($AN$11-$AL$11)*($AM$11-$AL$11)),$AN$11-SQRT((1-AZ556)*($AN$11-$AL$11)*($AN$11-$AM$11))),$AM$11)</f>
        <v>0.407158377501306</v>
      </c>
      <c r="AR556" s="0" t="n">
        <f aca="false">SUMPRODUCT((B24:B31&lt;=$B$6)*(C24:C31*AM556+D24:D31*AO556*$B$8*AQ556)/(1+AL556/100)^B24:B31)+C32*AM556*AP556/(1+AL556/100)^$B$6</f>
        <v>14113907.140536</v>
      </c>
      <c r="AS556" s="0" t="n">
        <f aca="false">SUMPRODUCT((K24:K26&lt;=$B$6)*(L24:L26*AN556+M24:M26*AO556*$B$8*AQ556)/(1+AL556/100)^K24:K26)+L27*AN556*AP556/(1+AL556/100)^$B$6</f>
        <v>14737344.1694704</v>
      </c>
      <c r="AT556" s="0" t="n">
        <f aca="false">AS556-AR556</f>
        <v>623437.028934421</v>
      </c>
      <c r="AU556" s="0" t="n">
        <f aca="true">RAND()</f>
        <v>0.00200820814145499</v>
      </c>
      <c r="AV556" s="0" t="n">
        <f aca="true">RAND()</f>
        <v>0.349593530804888</v>
      </c>
      <c r="AW556" s="0" t="n">
        <f aca="true">RAND()</f>
        <v>0.55187959401805</v>
      </c>
      <c r="AX556" s="0" t="n">
        <f aca="true">RAND()</f>
        <v>0.0499769588343776</v>
      </c>
      <c r="AY556" s="0" t="n">
        <f aca="true">RAND()</f>
        <v>0.455085619236233</v>
      </c>
      <c r="AZ556" s="0" t="n">
        <f aca="true">RAND()</f>
        <v>0.046869052525357</v>
      </c>
    </row>
    <row r="557" customFormat="false" ht="15" hidden="false" customHeight="false" outlineLevel="0" collapsed="false">
      <c r="AK557" s="0" t="n">
        <v>544</v>
      </c>
      <c r="AL557" s="0" t="n">
        <f aca="false">IFERROR(IF(AU557&lt;($AM$6-$AL$6)/($AN$6-$AL$6),$AL$6+SQRT(AU557*($AN$6-$AL$6)*($AM$6-$AL$6)),$AN$6-SQRT((1-AU557)*($AN$6-$AL$6)*($AN$6-$AM$6))),$AM$6)</f>
        <v>4.77731857666004</v>
      </c>
      <c r="AM557" s="0" t="n">
        <f aca="false">IFERROR(IF(AV557&lt;($AM$7-$AL$7)/($AN$7-$AL$7),$AL$7+SQRT(AV557*($AN$7-$AL$7)*($AM$7-$AL$7)),$AN$7-SQRT((1-AV557)*($AN$7-$AL$7)*($AN$7-$AM$7))),$AM$7)</f>
        <v>1.00573562024879</v>
      </c>
      <c r="AN557" s="0" t="n">
        <f aca="false">IFERROR(IF(AW557&lt;($AM$8-$AL$8)/($AN$8-$AL$8),$AL$8+SQRT(AW557*($AN$8-$AL$8)*($AM$8-$AL$8)),$AN$8-SQRT((1-AW557)*($AN$8-$AL$8)*($AN$8-$AM$8))),$AM$8)</f>
        <v>0.82860743589179</v>
      </c>
      <c r="AO557" s="0" t="n">
        <f aca="false">IFERROR(IF(AX557&lt;($AM$9-$AL$9)/($AN$9-$AL$9),$AL$9+SQRT(AX557*($AN$9-$AL$9)*($AM$9-$AL$9)),$AN$9-SQRT((1-AX557)*($AN$9-$AL$9)*($AN$9-$AM$9))),$AM$9)</f>
        <v>1.60526559420473</v>
      </c>
      <c r="AP557" s="0" t="n">
        <f aca="false">IFERROR(IF(AY557&lt;($AM$10-$AL$10)/($AN$10-$AL$10),$AL$10+SQRT(AY557*($AN$10-$AL$10)*($AM$10-$AL$10)),$AN$10-SQRT((1-AY557)*($AN$10-$AL$10)*($AN$10-$AM$10))),$AM$10)</f>
        <v>0.956916275472237</v>
      </c>
      <c r="AQ557" s="0" t="n">
        <f aca="false">IFERROR(IF(AZ557&lt;($AM$11-$AL$11)/($AN$11-$AL$11),$AL$11+SQRT(AZ557*($AN$11-$AL$11)*($AM$11-$AL$11)),$AN$11-SQRT((1-AZ557)*($AN$11-$AL$11)*($AN$11-$AM$11))),$AM$11)</f>
        <v>0.615491965565968</v>
      </c>
      <c r="AR557" s="0" t="n">
        <f aca="false">SUMPRODUCT((B24:B31&lt;=$B$6)*(C24:C31*AM557+D24:D31*AO557*$B$8*AQ557)/(1+AL557/100)^B24:B31)+C32*AM557*AP557/(1+AL557/100)^$B$6</f>
        <v>12824982.0093858</v>
      </c>
      <c r="AS557" s="0" t="n">
        <f aca="false">SUMPRODUCT((K24:K26&lt;=$B$6)*(L24:L26*AN557+M24:M26*AO557*$B$8*AQ557)/(1+AL557/100)^K24:K26)+L27*AN557*AP557/(1+AL557/100)^$B$6</f>
        <v>12376808.932479</v>
      </c>
      <c r="AT557" s="0" t="n">
        <f aca="false">AS557-AR557</f>
        <v>-448173.076906795</v>
      </c>
      <c r="AU557" s="0" t="n">
        <f aca="true">RAND()</f>
        <v>0.752984364516971</v>
      </c>
      <c r="AV557" s="0" t="n">
        <f aca="true">RAND()</f>
        <v>0.469643669197848</v>
      </c>
      <c r="AW557" s="0" t="n">
        <f aca="true">RAND()</f>
        <v>0.00909317098114278</v>
      </c>
      <c r="AX557" s="0" t="n">
        <f aca="true">RAND()</f>
        <v>0.896123165920969</v>
      </c>
      <c r="AY557" s="0" t="n">
        <f aca="true">RAND()</f>
        <v>0.835089931165684</v>
      </c>
      <c r="AZ557" s="0" t="n">
        <f aca="true">RAND()</f>
        <v>0.406266042190521</v>
      </c>
    </row>
    <row r="558" customFormat="false" ht="15" hidden="false" customHeight="false" outlineLevel="0" collapsed="false">
      <c r="AK558" s="0" t="n">
        <v>545</v>
      </c>
      <c r="AL558" s="0" t="n">
        <f aca="false">IFERROR(IF(AU558&lt;($AM$6-$AL$6)/($AN$6-$AL$6),$AL$6+SQRT(AU558*($AN$6-$AL$6)*($AM$6-$AL$6)),$AN$6-SQRT((1-AU558)*($AN$6-$AL$6)*($AN$6-$AM$6))),$AM$6)</f>
        <v>2.80674855432686</v>
      </c>
      <c r="AM558" s="0" t="n">
        <f aca="false">IFERROR(IF(AV558&lt;($AM$7-$AL$7)/($AN$7-$AL$7),$AL$7+SQRT(AV558*($AN$7-$AL$7)*($AM$7-$AL$7)),$AN$7-SQRT((1-AV558)*($AN$7-$AL$7)*($AN$7-$AM$7))),$AM$7)</f>
        <v>1.02166590974735</v>
      </c>
      <c r="AN558" s="0" t="n">
        <f aca="false">IFERROR(IF(AW558&lt;($AM$8-$AL$8)/($AN$8-$AL$8),$AL$8+SQRT(AW558*($AN$8-$AL$8)*($AM$8-$AL$8)),$AN$8-SQRT((1-AW558)*($AN$8-$AL$8)*($AN$8-$AM$8))),$AM$8)</f>
        <v>1.13270212612753</v>
      </c>
      <c r="AO558" s="0" t="n">
        <f aca="false">IFERROR(IF(AX558&lt;($AM$9-$AL$9)/($AN$9-$AL$9),$AL$9+SQRT(AX558*($AN$9-$AL$9)*($AM$9-$AL$9)),$AN$9-SQRT((1-AX558)*($AN$9-$AL$9)*($AN$9-$AM$9))),$AM$9)</f>
        <v>1.01091459044981</v>
      </c>
      <c r="AP558" s="0" t="n">
        <f aca="false">IFERROR(IF(AY558&lt;($AM$10-$AL$10)/($AN$10-$AL$10),$AL$10+SQRT(AY558*($AN$10-$AL$10)*($AM$10-$AL$10)),$AN$10-SQRT((1-AY558)*($AN$10-$AL$10)*($AN$10-$AM$10))),$AM$10)</f>
        <v>0.698021678443153</v>
      </c>
      <c r="AQ558" s="0" t="n">
        <f aca="false">IFERROR(IF(AZ558&lt;($AM$11-$AL$11)/($AN$11-$AL$11),$AL$11+SQRT(AZ558*($AN$11-$AL$11)*($AM$11-$AL$11)),$AN$11-SQRT((1-AZ558)*($AN$11-$AL$11)*($AN$11-$AM$11))),$AM$11)</f>
        <v>0.612445843769828</v>
      </c>
      <c r="AR558" s="0" t="n">
        <f aca="false">SUMPRODUCT((B24:B31&lt;=$B$6)*(C24:C31*AM558+D24:D31*AO558*$B$8*AQ558)/(1+AL558/100)^B24:B31)+C32*AM558*AP558/(1+AL558/100)^$B$6</f>
        <v>14272117.2989141</v>
      </c>
      <c r="AS558" s="0" t="n">
        <f aca="false">SUMPRODUCT((K24:K26&lt;=$B$6)*(L24:L26*AN558+M24:M26*AO558*$B$8*AQ558)/(1+AL558/100)^K24:K26)+L27*AN558*AP558/(1+AL558/100)^$B$6</f>
        <v>16821318.2330673</v>
      </c>
      <c r="AT558" s="0" t="n">
        <f aca="false">AS558-AR558</f>
        <v>2549200.93415322</v>
      </c>
      <c r="AU558" s="0" t="n">
        <f aca="true">RAND()</f>
        <v>0.130168645981694</v>
      </c>
      <c r="AV558" s="0" t="n">
        <f aca="true">RAND()</f>
        <v>0.536564828697734</v>
      </c>
      <c r="AW558" s="0" t="n">
        <f aca="true">RAND()</f>
        <v>0.877699633644421</v>
      </c>
      <c r="AX558" s="0" t="n">
        <f aca="true">RAND()</f>
        <v>0.347806701743293</v>
      </c>
      <c r="AY558" s="0" t="n">
        <f aca="true">RAND()</f>
        <v>0.156850340533774</v>
      </c>
      <c r="AZ558" s="0" t="n">
        <f aca="true">RAND()</f>
        <v>0.398458797098121</v>
      </c>
    </row>
    <row r="559" customFormat="false" ht="15" hidden="false" customHeight="false" outlineLevel="0" collapsed="false">
      <c r="AK559" s="0" t="n">
        <v>546</v>
      </c>
      <c r="AL559" s="0" t="n">
        <f aca="false">IFERROR(IF(AU559&lt;($AM$6-$AL$6)/($AN$6-$AL$6),$AL$6+SQRT(AU559*($AN$6-$AL$6)*($AM$6-$AL$6)),$AN$6-SQRT((1-AU559)*($AN$6-$AL$6)*($AN$6-$AM$6))),$AM$6)</f>
        <v>6.87802070403362</v>
      </c>
      <c r="AM559" s="0" t="n">
        <f aca="false">IFERROR(IF(AV559&lt;($AM$7-$AL$7)/($AN$7-$AL$7),$AL$7+SQRT(AV559*($AN$7-$AL$7)*($AM$7-$AL$7)),$AN$7-SQRT((1-AV559)*($AN$7-$AL$7)*($AN$7-$AM$7))),$AM$7)</f>
        <v>1.07884756820694</v>
      </c>
      <c r="AN559" s="0" t="n">
        <f aca="false">IFERROR(IF(AW559&lt;($AM$8-$AL$8)/($AN$8-$AL$8),$AL$8+SQRT(AW559*($AN$8-$AL$8)*($AM$8-$AL$8)),$AN$8-SQRT((1-AW559)*($AN$8-$AL$8)*($AN$8-$AM$8))),$AM$8)</f>
        <v>0.885478002577545</v>
      </c>
      <c r="AO559" s="0" t="n">
        <f aca="false">IFERROR(IF(AX559&lt;($AM$9-$AL$9)/($AN$9-$AL$9),$AL$9+SQRT(AX559*($AN$9-$AL$9)*($AM$9-$AL$9)),$AN$9-SQRT((1-AX559)*($AN$9-$AL$9)*($AN$9-$AM$9))),$AM$9)</f>
        <v>1.78016662735625</v>
      </c>
      <c r="AP559" s="0" t="n">
        <f aca="false">IFERROR(IF(AY559&lt;($AM$10-$AL$10)/($AN$10-$AL$10),$AL$10+SQRT(AY559*($AN$10-$AL$10)*($AM$10-$AL$10)),$AN$10-SQRT((1-AY559)*($AN$10-$AL$10)*($AN$10-$AM$10))),$AM$10)</f>
        <v>0.930159403532437</v>
      </c>
      <c r="AQ559" s="0" t="n">
        <f aca="false">IFERROR(IF(AZ559&lt;($AM$11-$AL$11)/($AN$11-$AL$11),$AL$11+SQRT(AZ559*($AN$11-$AL$11)*($AM$11-$AL$11)),$AN$11-SQRT((1-AZ559)*($AN$11-$AL$11)*($AN$11-$AM$11))),$AM$11)</f>
        <v>0.489933688151409</v>
      </c>
      <c r="AR559" s="0" t="n">
        <f aca="false">SUMPRODUCT((B24:B31&lt;=$B$6)*(C24:C31*AM559+D24:D31*AO559*$B$8*AQ559)/(1+AL559/100)^B24:B31)+C32*AM559*AP559/(1+AL559/100)^$B$6</f>
        <v>12740967.2335414</v>
      </c>
      <c r="AS559" s="0" t="n">
        <f aca="false">SUMPRODUCT((K24:K26&lt;=$B$6)*(L24:L26*AN559+M24:M26*AO559*$B$8*AQ559)/(1+AL559/100)^K24:K26)+L27*AN559*AP559/(1+AL559/100)^$B$6</f>
        <v>13465690.0963714</v>
      </c>
      <c r="AT559" s="0" t="n">
        <f aca="false">AS559-AR559</f>
        <v>724722.862829946</v>
      </c>
      <c r="AU559" s="0" t="n">
        <f aca="true">RAND()</f>
        <v>0.999256052567777</v>
      </c>
      <c r="AV559" s="0" t="n">
        <f aca="true">RAND()</f>
        <v>0.739616400811738</v>
      </c>
      <c r="AW559" s="0" t="n">
        <f aca="true">RAND()</f>
        <v>0.0811832102738525</v>
      </c>
      <c r="AX559" s="0" t="n">
        <f aca="true">RAND()</f>
        <v>0.967782192181384</v>
      </c>
      <c r="AY559" s="0" t="n">
        <f aca="true">RAND()</f>
        <v>0.740148449789529</v>
      </c>
      <c r="AZ559" s="0" t="n">
        <f aca="true">RAND()</f>
        <v>0.147244105693047</v>
      </c>
    </row>
    <row r="560" customFormat="false" ht="15" hidden="false" customHeight="false" outlineLevel="0" collapsed="false">
      <c r="AK560" s="0" t="n">
        <v>547</v>
      </c>
      <c r="AL560" s="0" t="n">
        <f aca="false">IFERROR(IF(AU560&lt;($AM$6-$AL$6)/($AN$6-$AL$6),$AL$6+SQRT(AU560*($AN$6-$AL$6)*($AM$6-$AL$6)),$AN$6-SQRT((1-AU560)*($AN$6-$AL$6)*($AN$6-$AM$6))),$AM$6)</f>
        <v>3.60256212477499</v>
      </c>
      <c r="AM560" s="0" t="n">
        <f aca="false">IFERROR(IF(AV560&lt;($AM$7-$AL$7)/($AN$7-$AL$7),$AL$7+SQRT(AV560*($AN$7-$AL$7)*($AM$7-$AL$7)),$AN$7-SQRT((1-AV560)*($AN$7-$AL$7)*($AN$7-$AM$7))),$AM$7)</f>
        <v>1.00295016719328</v>
      </c>
      <c r="AN560" s="0" t="n">
        <f aca="false">IFERROR(IF(AW560&lt;($AM$8-$AL$8)/($AN$8-$AL$8),$AL$8+SQRT(AW560*($AN$8-$AL$8)*($AM$8-$AL$8)),$AN$8-SQRT((1-AW560)*($AN$8-$AL$8)*($AN$8-$AM$8))),$AM$8)</f>
        <v>1.17540292161966</v>
      </c>
      <c r="AO560" s="0" t="n">
        <f aca="false">IFERROR(IF(AX560&lt;($AM$9-$AL$9)/($AN$9-$AL$9),$AL$9+SQRT(AX560*($AN$9-$AL$9)*($AM$9-$AL$9)),$AN$9-SQRT((1-AX560)*($AN$9-$AL$9)*($AN$9-$AM$9))),$AM$9)</f>
        <v>0.871634852531443</v>
      </c>
      <c r="AP560" s="0" t="n">
        <f aca="false">IFERROR(IF(AY560&lt;($AM$10-$AL$10)/($AN$10-$AL$10),$AL$10+SQRT(AY560*($AN$10-$AL$10)*($AM$10-$AL$10)),$AN$10-SQRT((1-AY560)*($AN$10-$AL$10)*($AN$10-$AM$10))),$AM$10)</f>
        <v>0.79303235760011</v>
      </c>
      <c r="AQ560" s="0" t="n">
        <f aca="false">IFERROR(IF(AZ560&lt;($AM$11-$AL$11)/($AN$11-$AL$11),$AL$11+SQRT(AZ560*($AN$11-$AL$11)*($AM$11-$AL$11)),$AN$11-SQRT((1-AZ560)*($AN$11-$AL$11)*($AN$11-$AM$11))),$AM$11)</f>
        <v>0.463138290084928</v>
      </c>
      <c r="AR560" s="0" t="n">
        <f aca="false">SUMPRODUCT((B24:B31&lt;=$B$6)*(C24:C31*AM560+D24:D31*AO560*$B$8*AQ560)/(1+AL560/100)^B24:B31)+C32*AM560*AP560/(1+AL560/100)^$B$6</f>
        <v>13396544.2139572</v>
      </c>
      <c r="AS560" s="0" t="n">
        <f aca="false">SUMPRODUCT((K24:K26&lt;=$B$6)*(L24:L26*AN560+M24:M26*AO560*$B$8*AQ560)/(1+AL560/100)^K24:K26)+L27*AN560*AP560/(1+AL560/100)^$B$6</f>
        <v>17466023.1696655</v>
      </c>
      <c r="AT560" s="0" t="n">
        <f aca="false">AS560-AR560</f>
        <v>4069478.95570835</v>
      </c>
      <c r="AU560" s="0" t="n">
        <f aca="true">RAND()</f>
        <v>0.422870794199327</v>
      </c>
      <c r="AV560" s="0" t="n">
        <f aca="true">RAND()</f>
        <v>0.457478934312647</v>
      </c>
      <c r="AW560" s="0" t="n">
        <f aca="true">RAND()</f>
        <v>0.950535785752149</v>
      </c>
      <c r="AX560" s="0" t="n">
        <f aca="true">RAND()</f>
        <v>0.18414995148809</v>
      </c>
      <c r="AY560" s="0" t="n">
        <f aca="true">RAND()</f>
        <v>0.343471850402714</v>
      </c>
      <c r="AZ560" s="0" t="n">
        <f aca="true">RAND()</f>
        <v>0.108628986497282</v>
      </c>
    </row>
    <row r="561" customFormat="false" ht="15" hidden="false" customHeight="false" outlineLevel="0" collapsed="false">
      <c r="AK561" s="0" t="n">
        <v>548</v>
      </c>
      <c r="AL561" s="0" t="n">
        <f aca="false">IFERROR(IF(AU561&lt;($AM$6-$AL$6)/($AN$6-$AL$6),$AL$6+SQRT(AU561*($AN$6-$AL$6)*($AM$6-$AL$6)),$AN$6-SQRT((1-AU561)*($AN$6-$AL$6)*($AN$6-$AM$6))),$AM$6)</f>
        <v>4.4712014082097</v>
      </c>
      <c r="AM561" s="0" t="n">
        <f aca="false">IFERROR(IF(AV561&lt;($AM$7-$AL$7)/($AN$7-$AL$7),$AL$7+SQRT(AV561*($AN$7-$AL$7)*($AM$7-$AL$7)),$AN$7-SQRT((1-AV561)*($AN$7-$AL$7)*($AN$7-$AM$7))),$AM$7)</f>
        <v>1.0097793015339</v>
      </c>
      <c r="AN561" s="0" t="n">
        <f aca="false">IFERROR(IF(AW561&lt;($AM$8-$AL$8)/($AN$8-$AL$8),$AL$8+SQRT(AW561*($AN$8-$AL$8)*($AM$8-$AL$8)),$AN$8-SQRT((1-AW561)*($AN$8-$AL$8)*($AN$8-$AM$8))),$AM$8)</f>
        <v>1.1489662482224</v>
      </c>
      <c r="AO561" s="0" t="n">
        <f aca="false">IFERROR(IF(AX561&lt;($AM$9-$AL$9)/($AN$9-$AL$9),$AL$9+SQRT(AX561*($AN$9-$AL$9)*($AM$9-$AL$9)),$AN$9-SQRT((1-AX561)*($AN$9-$AL$9)*($AN$9-$AM$9))),$AM$9)</f>
        <v>0.944519642612448</v>
      </c>
      <c r="AP561" s="0" t="n">
        <f aca="false">IFERROR(IF(AY561&lt;($AM$10-$AL$10)/($AN$10-$AL$10),$AL$10+SQRT(AY561*($AN$10-$AL$10)*($AM$10-$AL$10)),$AN$10-SQRT((1-AY561)*($AN$10-$AL$10)*($AN$10-$AM$10))),$AM$10)</f>
        <v>0.835235861085485</v>
      </c>
      <c r="AQ561" s="0" t="n">
        <f aca="false">IFERROR(IF(AZ561&lt;($AM$11-$AL$11)/($AN$11-$AL$11),$AL$11+SQRT(AZ561*($AN$11-$AL$11)*($AM$11-$AL$11)),$AN$11-SQRT((1-AZ561)*($AN$11-$AL$11)*($AN$11-$AM$11))),$AM$11)</f>
        <v>0.624378391545971</v>
      </c>
      <c r="AR561" s="0" t="n">
        <f aca="false">SUMPRODUCT((B24:B31&lt;=$B$6)*(C24:C31*AM561+D24:D31*AO561*$B$8*AQ561)/(1+AL561/100)^B24:B31)+C32*AM561*AP561/(1+AL561/100)^$B$6</f>
        <v>12991423.4306617</v>
      </c>
      <c r="AS561" s="0" t="n">
        <f aca="false">SUMPRODUCT((K24:K26&lt;=$B$6)*(L24:L26*AN561+M24:M26*AO561*$B$8*AQ561)/(1+AL561/100)^K24:K26)+L27*AN561*AP561/(1+AL561/100)^$B$6</f>
        <v>17206432.4502862</v>
      </c>
      <c r="AT561" s="0" t="n">
        <f aca="false">AS561-AR561</f>
        <v>4215009.01962446</v>
      </c>
      <c r="AU561" s="0" t="n">
        <f aca="true">RAND()</f>
        <v>0.68025888410797</v>
      </c>
      <c r="AV561" s="0" t="n">
        <f aca="true">RAND()</f>
        <v>0.487057920252964</v>
      </c>
      <c r="AW561" s="0" t="n">
        <f aca="true">RAND()</f>
        <v>0.909263831126599</v>
      </c>
      <c r="AX561" s="0" t="n">
        <f aca="true">RAND()</f>
        <v>0.263463616891065</v>
      </c>
      <c r="AY561" s="0" t="n">
        <f aca="true">RAND()</f>
        <v>0.449532330230907</v>
      </c>
      <c r="AZ561" s="0" t="n">
        <f aca="true">RAND()</f>
        <v>0.429474860824291</v>
      </c>
    </row>
    <row r="562" customFormat="false" ht="15" hidden="false" customHeight="false" outlineLevel="0" collapsed="false">
      <c r="AK562" s="0" t="n">
        <v>549</v>
      </c>
      <c r="AL562" s="0" t="n">
        <f aca="false">IFERROR(IF(AU562&lt;($AM$6-$AL$6)/($AN$6-$AL$6),$AL$6+SQRT(AU562*($AN$6-$AL$6)*($AM$6-$AL$6)),$AN$6-SQRT((1-AU562)*($AN$6-$AL$6)*($AN$6-$AM$6))),$AM$6)</f>
        <v>3.41569719555162</v>
      </c>
      <c r="AM562" s="0" t="n">
        <f aca="false">IFERROR(IF(AV562&lt;($AM$7-$AL$7)/($AN$7-$AL$7),$AL$7+SQRT(AV562*($AN$7-$AL$7)*($AM$7-$AL$7)),$AN$7-SQRT((1-AV562)*($AN$7-$AL$7)*($AN$7-$AM$7))),$AM$7)</f>
        <v>0.853143792936836</v>
      </c>
      <c r="AN562" s="0" t="n">
        <f aca="false">IFERROR(IF(AW562&lt;($AM$8-$AL$8)/($AN$8-$AL$8),$AL$8+SQRT(AW562*($AN$8-$AL$8)*($AM$8-$AL$8)),$AN$8-SQRT((1-AW562)*($AN$8-$AL$8)*($AN$8-$AM$8))),$AM$8)</f>
        <v>1.10766860101998</v>
      </c>
      <c r="AO562" s="0" t="n">
        <f aca="false">IFERROR(IF(AX562&lt;($AM$9-$AL$9)/($AN$9-$AL$9),$AL$9+SQRT(AX562*($AN$9-$AL$9)*($AM$9-$AL$9)),$AN$9-SQRT((1-AX562)*($AN$9-$AL$9)*($AN$9-$AM$9))),$AM$9)</f>
        <v>1.01055090083353</v>
      </c>
      <c r="AP562" s="0" t="n">
        <f aca="false">IFERROR(IF(AY562&lt;($AM$10-$AL$10)/($AN$10-$AL$10),$AL$10+SQRT(AY562*($AN$10-$AL$10)*($AM$10-$AL$10)),$AN$10-SQRT((1-AY562)*($AN$10-$AL$10)*($AN$10-$AM$10))),$AM$10)</f>
        <v>0.99296742934857</v>
      </c>
      <c r="AQ562" s="0" t="n">
        <f aca="false">IFERROR(IF(AZ562&lt;($AM$11-$AL$11)/($AN$11-$AL$11),$AL$11+SQRT(AZ562*($AN$11-$AL$11)*($AM$11-$AL$11)),$AN$11-SQRT((1-AZ562)*($AN$11-$AL$11)*($AN$11-$AM$11))),$AM$11)</f>
        <v>0.772308626347098</v>
      </c>
      <c r="AR562" s="0" t="n">
        <f aca="false">SUMPRODUCT((B24:B31&lt;=$B$6)*(C24:C31*AM562+D24:D31*AO562*$B$8*AQ562)/(1+AL562/100)^B24:B31)+C32*AM562*AP562/(1+AL562/100)^$B$6</f>
        <v>11557840.9880441</v>
      </c>
      <c r="AS562" s="0" t="n">
        <f aca="false">SUMPRODUCT((K24:K26&lt;=$B$6)*(L24:L26*AN562+M24:M26*AO562*$B$8*AQ562)/(1+AL562/100)^K24:K26)+L27*AN562*AP562/(1+AL562/100)^$B$6</f>
        <v>16128519.9613745</v>
      </c>
      <c r="AT562" s="0" t="n">
        <f aca="false">AS562-AR562</f>
        <v>4570678.97333047</v>
      </c>
      <c r="AU562" s="0" t="n">
        <f aca="true">RAND()</f>
        <v>0.357638670301174</v>
      </c>
      <c r="AV562" s="0" t="n">
        <f aca="true">RAND()</f>
        <v>0.0313806969745924</v>
      </c>
      <c r="AW562" s="0" t="n">
        <f aca="true">RAND()</f>
        <v>0.819926869905687</v>
      </c>
      <c r="AX562" s="0" t="n">
        <f aca="true">RAND()</f>
        <v>0.347326986772444</v>
      </c>
      <c r="AY562" s="0" t="n">
        <f aca="true">RAND()</f>
        <v>0.97206754559415</v>
      </c>
      <c r="AZ562" s="0" t="n">
        <f aca="true">RAND()</f>
        <v>0.788394442302263</v>
      </c>
    </row>
    <row r="563" customFormat="false" ht="15" hidden="false" customHeight="false" outlineLevel="0" collapsed="false">
      <c r="AK563" s="0" t="n">
        <v>550</v>
      </c>
      <c r="AL563" s="0" t="n">
        <f aca="false">IFERROR(IF(AU563&lt;($AM$6-$AL$6)/($AN$6-$AL$6),$AL$6+SQRT(AU563*($AN$6-$AL$6)*($AM$6-$AL$6)),$AN$6-SQRT((1-AU563)*($AN$6-$AL$6)*($AN$6-$AM$6))),$AM$6)</f>
        <v>5.6395637032746</v>
      </c>
      <c r="AM563" s="0" t="n">
        <f aca="false">IFERROR(IF(AV563&lt;($AM$7-$AL$7)/($AN$7-$AL$7),$AL$7+SQRT(AV563*($AN$7-$AL$7)*($AM$7-$AL$7)),$AN$7-SQRT((1-AV563)*($AN$7-$AL$7)*($AN$7-$AM$7))),$AM$7)</f>
        <v>0.980997679505146</v>
      </c>
      <c r="AN563" s="0" t="n">
        <f aca="false">IFERROR(IF(AW563&lt;($AM$8-$AL$8)/($AN$8-$AL$8),$AL$8+SQRT(AW563*($AN$8-$AL$8)*($AM$8-$AL$8)),$AN$8-SQRT((1-AW563)*($AN$8-$AL$8)*($AN$8-$AM$8))),$AM$8)</f>
        <v>0.917524723633116</v>
      </c>
      <c r="AO563" s="0" t="n">
        <f aca="false">IFERROR(IF(AX563&lt;($AM$9-$AL$9)/($AN$9-$AL$9),$AL$9+SQRT(AX563*($AN$9-$AL$9)*($AM$9-$AL$9)),$AN$9-SQRT((1-AX563)*($AN$9-$AL$9)*($AN$9-$AM$9))),$AM$9)</f>
        <v>1.49052197802668</v>
      </c>
      <c r="AP563" s="0" t="n">
        <f aca="false">IFERROR(IF(AY563&lt;($AM$10-$AL$10)/($AN$10-$AL$10),$AL$10+SQRT(AY563*($AN$10-$AL$10)*($AM$10-$AL$10)),$AN$10-SQRT((1-AY563)*($AN$10-$AL$10)*($AN$10-$AM$10))),$AM$10)</f>
        <v>0.9029983340268</v>
      </c>
      <c r="AQ563" s="0" t="n">
        <f aca="false">IFERROR(IF(AZ563&lt;($AM$11-$AL$11)/($AN$11-$AL$11),$AL$11+SQRT(AZ563*($AN$11-$AL$11)*($AM$11-$AL$11)),$AN$11-SQRT((1-AZ563)*($AN$11-$AL$11)*($AN$11-$AM$11))),$AM$11)</f>
        <v>0.647481424626557</v>
      </c>
      <c r="AR563" s="0" t="n">
        <f aca="false">SUMPRODUCT((B24:B31&lt;=$B$6)*(C24:C31*AM563+D24:D31*AO563*$B$8*AQ563)/(1+AL563/100)^B24:B31)+C32*AM563*AP563/(1+AL563/100)^$B$6</f>
        <v>12101431.5206909</v>
      </c>
      <c r="AS563" s="0" t="n">
        <f aca="false">SUMPRODUCT((K24:K26&lt;=$B$6)*(L24:L26*AN563+M24:M26*AO563*$B$8*AQ563)/(1+AL563/100)^K24:K26)+L27*AN563*AP563/(1+AL563/100)^$B$6</f>
        <v>13856020.4664941</v>
      </c>
      <c r="AT563" s="0" t="n">
        <f aca="false">AS563-AR563</f>
        <v>1754588.94580321</v>
      </c>
      <c r="AU563" s="0" t="n">
        <f aca="true">RAND()</f>
        <v>0.907460654127604</v>
      </c>
      <c r="AV563" s="0" t="n">
        <f aca="true">RAND()</f>
        <v>0.364001777624971</v>
      </c>
      <c r="AW563" s="0" t="n">
        <f aca="true">RAND()</f>
        <v>0.153467340722671</v>
      </c>
      <c r="AX563" s="0" t="n">
        <f aca="true">RAND()</f>
        <v>0.826954763417432</v>
      </c>
      <c r="AY563" s="0" t="n">
        <f aca="true">RAND()</f>
        <v>0.649630628913504</v>
      </c>
      <c r="AZ563" s="0" t="n">
        <f aca="true">RAND()</f>
        <v>0.492829961063272</v>
      </c>
    </row>
    <row r="564" customFormat="false" ht="15" hidden="false" customHeight="false" outlineLevel="0" collapsed="false">
      <c r="AK564" s="0" t="n">
        <v>551</v>
      </c>
      <c r="AL564" s="0" t="n">
        <f aca="false">IFERROR(IF(AU564&lt;($AM$6-$AL$6)/($AN$6-$AL$6),$AL$6+SQRT(AU564*($AN$6-$AL$6)*($AM$6-$AL$6)),$AN$6-SQRT((1-AU564)*($AN$6-$AL$6)*($AN$6-$AM$6))),$AM$6)</f>
        <v>6.28759856381923</v>
      </c>
      <c r="AM564" s="0" t="n">
        <f aca="false">IFERROR(IF(AV564&lt;($AM$7-$AL$7)/($AN$7-$AL$7),$AL$7+SQRT(AV564*($AN$7-$AL$7)*($AM$7-$AL$7)),$AN$7-SQRT((1-AV564)*($AN$7-$AL$7)*($AN$7-$AM$7))),$AM$7)</f>
        <v>1.22022166037221</v>
      </c>
      <c r="AN564" s="0" t="n">
        <f aca="false">IFERROR(IF(AW564&lt;($AM$8-$AL$8)/($AN$8-$AL$8),$AL$8+SQRT(AW564*($AN$8-$AL$8)*($AM$8-$AL$8)),$AN$8-SQRT((1-AW564)*($AN$8-$AL$8)*($AN$8-$AM$8))),$AM$8)</f>
        <v>1.08482029783373</v>
      </c>
      <c r="AO564" s="0" t="n">
        <f aca="false">IFERROR(IF(AX564&lt;($AM$9-$AL$9)/($AN$9-$AL$9),$AL$9+SQRT(AX564*($AN$9-$AL$9)*($AM$9-$AL$9)),$AN$9-SQRT((1-AX564)*($AN$9-$AL$9)*($AN$9-$AM$9))),$AM$9)</f>
        <v>1.26706700786807</v>
      </c>
      <c r="AP564" s="0" t="n">
        <f aca="false">IFERROR(IF(AY564&lt;($AM$10-$AL$10)/($AN$10-$AL$10),$AL$10+SQRT(AY564*($AN$10-$AL$10)*($AM$10-$AL$10)),$AN$10-SQRT((1-AY564)*($AN$10-$AL$10)*($AN$10-$AM$10))),$AM$10)</f>
        <v>0.974965260116974</v>
      </c>
      <c r="AQ564" s="0" t="n">
        <f aca="false">IFERROR(IF(AZ564&lt;($AM$11-$AL$11)/($AN$11-$AL$11),$AL$11+SQRT(AZ564*($AN$11-$AL$11)*($AM$11-$AL$11)),$AN$11-SQRT((1-AZ564)*($AN$11-$AL$11)*($AN$11-$AM$11))),$AM$11)</f>
        <v>0.547752982350026</v>
      </c>
      <c r="AR564" s="0" t="n">
        <f aca="false">SUMPRODUCT((B24:B31&lt;=$B$6)*(C24:C31*AM564+D24:D31*AO564*$B$8*AQ564)/(1+AL564/100)^B24:B31)+C32*AM564*AP564/(1+AL564/100)^$B$6</f>
        <v>14643489.2506442</v>
      </c>
      <c r="AS564" s="0" t="n">
        <f aca="false">SUMPRODUCT((K24:K26&lt;=$B$6)*(L24:L26*AN564+M24:M26*AO564*$B$8*AQ564)/(1+AL564/100)^K24:K26)+L27*AN564*AP564/(1+AL564/100)^$B$6</f>
        <v>16395733.9373621</v>
      </c>
      <c r="AT564" s="0" t="n">
        <f aca="false">AS564-AR564</f>
        <v>1752244.6867179</v>
      </c>
      <c r="AU564" s="0" t="n">
        <f aca="true">RAND()</f>
        <v>0.974624209686379</v>
      </c>
      <c r="AV564" s="0" t="n">
        <f aca="true">RAND()</f>
        <v>0.992117782124552</v>
      </c>
      <c r="AW564" s="0" t="n">
        <f aca="true">RAND()</f>
        <v>0.757472586597883</v>
      </c>
      <c r="AX564" s="0" t="n">
        <f aca="true">RAND()</f>
        <v>0.641872819363026</v>
      </c>
      <c r="AY564" s="0" t="n">
        <f aca="true">RAND()</f>
        <v>0.90236799327194</v>
      </c>
      <c r="AZ564" s="0" t="n">
        <f aca="true">RAND()</f>
        <v>0.25053689903401</v>
      </c>
    </row>
    <row r="565" customFormat="false" ht="15" hidden="false" customHeight="false" outlineLevel="0" collapsed="false">
      <c r="AK565" s="0" t="n">
        <v>552</v>
      </c>
      <c r="AL565" s="0" t="n">
        <f aca="false">IFERROR(IF(AU565&lt;($AM$6-$AL$6)/($AN$6-$AL$6),$AL$6+SQRT(AU565*($AN$6-$AL$6)*($AM$6-$AL$6)),$AN$6-SQRT((1-AU565)*($AN$6-$AL$6)*($AN$6-$AM$6))),$AM$6)</f>
        <v>3.58122270390216</v>
      </c>
      <c r="AM565" s="0" t="n">
        <f aca="false">IFERROR(IF(AV565&lt;($AM$7-$AL$7)/($AN$7-$AL$7),$AL$7+SQRT(AV565*($AN$7-$AL$7)*($AM$7-$AL$7)),$AN$7-SQRT((1-AV565)*($AN$7-$AL$7)*($AN$7-$AM$7))),$AM$7)</f>
        <v>1.09593618868933</v>
      </c>
      <c r="AN565" s="0" t="n">
        <f aca="false">IFERROR(IF(AW565&lt;($AM$8-$AL$8)/($AN$8-$AL$8),$AL$8+SQRT(AW565*($AN$8-$AL$8)*($AM$8-$AL$8)),$AN$8-SQRT((1-AW565)*($AN$8-$AL$8)*($AN$8-$AM$8))),$AM$8)</f>
        <v>0.95782292575443</v>
      </c>
      <c r="AO565" s="0" t="n">
        <f aca="false">IFERROR(IF(AX565&lt;($AM$9-$AL$9)/($AN$9-$AL$9),$AL$9+SQRT(AX565*($AN$9-$AL$9)*($AM$9-$AL$9)),$AN$9-SQRT((1-AX565)*($AN$9-$AL$9)*($AN$9-$AM$9))),$AM$9)</f>
        <v>0.839077629814666</v>
      </c>
      <c r="AP565" s="0" t="n">
        <f aca="false">IFERROR(IF(AY565&lt;($AM$10-$AL$10)/($AN$10-$AL$10),$AL$10+SQRT(AY565*($AN$10-$AL$10)*($AM$10-$AL$10)),$AN$10-SQRT((1-AY565)*($AN$10-$AL$10)*($AN$10-$AM$10))),$AM$10)</f>
        <v>0.666233882929505</v>
      </c>
      <c r="AQ565" s="0" t="n">
        <f aca="false">IFERROR(IF(AZ565&lt;($AM$11-$AL$11)/($AN$11-$AL$11),$AL$11+SQRT(AZ565*($AN$11-$AL$11)*($AM$11-$AL$11)),$AN$11-SQRT((1-AZ565)*($AN$11-$AL$11)*($AN$11-$AM$11))),$AM$11)</f>
        <v>0.419063103127554</v>
      </c>
      <c r="AR565" s="0" t="n">
        <f aca="false">SUMPRODUCT((B24:B31&lt;=$B$6)*(C24:C31*AM565+D24:D31*AO565*$B$8*AQ565)/(1+AL565/100)^B24:B31)+C32*AM565*AP565/(1+AL565/100)^$B$6</f>
        <v>14656793.1249201</v>
      </c>
      <c r="AS565" s="0" t="n">
        <f aca="false">SUMPRODUCT((K24:K26&lt;=$B$6)*(L24:L26*AN565+M24:M26*AO565*$B$8*AQ565)/(1+AL565/100)^K24:K26)+L27*AN565*AP565/(1+AL565/100)^$B$6</f>
        <v>14393258.6916579</v>
      </c>
      <c r="AT565" s="0" t="n">
        <f aca="false">AS565-AR565</f>
        <v>-263534.433262246</v>
      </c>
      <c r="AU565" s="0" t="n">
        <f aca="true">RAND()</f>
        <v>0.415598089984297</v>
      </c>
      <c r="AV565" s="0" t="n">
        <f aca="true">RAND()</f>
        <v>0.789016373728276</v>
      </c>
      <c r="AW565" s="0" t="n">
        <f aca="true">RAND()</f>
        <v>0.276756398818758</v>
      </c>
      <c r="AX565" s="0" t="n">
        <f aca="true">RAND()</f>
        <v>0.153298185387642</v>
      </c>
      <c r="AY565" s="0" t="n">
        <f aca="true">RAND()</f>
        <v>0.110534815335281</v>
      </c>
      <c r="AZ565" s="0" t="n">
        <f aca="true">RAND()</f>
        <v>0.057861316434133</v>
      </c>
    </row>
    <row r="566" customFormat="false" ht="15" hidden="false" customHeight="false" outlineLevel="0" collapsed="false">
      <c r="AK566" s="0" t="n">
        <v>553</v>
      </c>
      <c r="AL566" s="0" t="n">
        <f aca="false">IFERROR(IF(AU566&lt;($AM$6-$AL$6)/($AN$6-$AL$6),$AL$6+SQRT(AU566*($AN$6-$AL$6)*($AM$6-$AL$6)),$AN$6-SQRT((1-AU566)*($AN$6-$AL$6)*($AN$6-$AM$6))),$AM$6)</f>
        <v>4.08819138561437</v>
      </c>
      <c r="AM566" s="0" t="n">
        <f aca="false">IFERROR(IF(AV566&lt;($AM$7-$AL$7)/($AN$7-$AL$7),$AL$7+SQRT(AV566*($AN$7-$AL$7)*($AM$7-$AL$7)),$AN$7-SQRT((1-AV566)*($AN$7-$AL$7)*($AN$7-$AM$7))),$AM$7)</f>
        <v>0.938013131291245</v>
      </c>
      <c r="AN566" s="0" t="n">
        <f aca="false">IFERROR(IF(AW566&lt;($AM$8-$AL$8)/($AN$8-$AL$8),$AL$8+SQRT(AW566*($AN$8-$AL$8)*($AM$8-$AL$8)),$AN$8-SQRT((1-AW566)*($AN$8-$AL$8)*($AN$8-$AM$8))),$AM$8)</f>
        <v>0.945254724535625</v>
      </c>
      <c r="AO566" s="0" t="n">
        <f aca="false">IFERROR(IF(AX566&lt;($AM$9-$AL$9)/($AN$9-$AL$9),$AL$9+SQRT(AX566*($AN$9-$AL$9)*($AM$9-$AL$9)),$AN$9-SQRT((1-AX566)*($AN$9-$AL$9)*($AN$9-$AM$9))),$AM$9)</f>
        <v>1.45211648158683</v>
      </c>
      <c r="AP566" s="0" t="n">
        <f aca="false">IFERROR(IF(AY566&lt;($AM$10-$AL$10)/($AN$10-$AL$10),$AL$10+SQRT(AY566*($AN$10-$AL$10)*($AM$10-$AL$10)),$AN$10-SQRT((1-AY566)*($AN$10-$AL$10)*($AN$10-$AM$10))),$AM$10)</f>
        <v>0.925688251119153</v>
      </c>
      <c r="AQ566" s="0" t="n">
        <f aca="false">IFERROR(IF(AZ566&lt;($AM$11-$AL$11)/($AN$11-$AL$11),$AL$11+SQRT(AZ566*($AN$11-$AL$11)*($AM$11-$AL$11)),$AN$11-SQRT((1-AZ566)*($AN$11-$AL$11)*($AN$11-$AM$11))),$AM$11)</f>
        <v>0.843310976054537</v>
      </c>
      <c r="AR566" s="0" t="n">
        <f aca="false">SUMPRODUCT((B24:B31&lt;=$B$6)*(C24:C31*AM566+D24:D31*AO566*$B$8*AQ566)/(1+AL566/100)^B24:B31)+C32*AM566*AP566/(1+AL566/100)^$B$6</f>
        <v>12379861.5436281</v>
      </c>
      <c r="AS566" s="0" t="n">
        <f aca="false">SUMPRODUCT((K24:K26&lt;=$B$6)*(L24:L26*AN566+M24:M26*AO566*$B$8*AQ566)/(1+AL566/100)^K24:K26)+L27*AN566*AP566/(1+AL566/100)^$B$6</f>
        <v>14032419.4125171</v>
      </c>
      <c r="AT566" s="0" t="n">
        <f aca="false">AS566-AR566</f>
        <v>1652557.86888903</v>
      </c>
      <c r="AU566" s="0" t="n">
        <f aca="true">RAND()</f>
        <v>0.576068529659481</v>
      </c>
      <c r="AV566" s="0" t="n">
        <f aca="true">RAND()</f>
        <v>0.211640271209051</v>
      </c>
      <c r="AW566" s="0" t="n">
        <f aca="true">RAND()</f>
        <v>0.234432611110225</v>
      </c>
      <c r="AX566" s="0" t="n">
        <f aca="true">RAND()</f>
        <v>0.799882433500806</v>
      </c>
      <c r="AY566" s="0" t="n">
        <f aca="true">RAND()</f>
        <v>0.724841948563534</v>
      </c>
      <c r="AZ566" s="0" t="n">
        <f aca="true">RAND()</f>
        <v>0.899789999081707</v>
      </c>
    </row>
    <row r="567" customFormat="false" ht="15" hidden="false" customHeight="false" outlineLevel="0" collapsed="false">
      <c r="AK567" s="0" t="n">
        <v>554</v>
      </c>
      <c r="AL567" s="0" t="n">
        <f aca="false">IFERROR(IF(AU567&lt;($AM$6-$AL$6)/($AN$6-$AL$6),$AL$6+SQRT(AU567*($AN$6-$AL$6)*($AM$6-$AL$6)),$AN$6-SQRT((1-AU567)*($AN$6-$AL$6)*($AN$6-$AM$6))),$AM$6)</f>
        <v>2.57969533557913</v>
      </c>
      <c r="AM567" s="0" t="n">
        <f aca="false">IFERROR(IF(AV567&lt;($AM$7-$AL$7)/($AN$7-$AL$7),$AL$7+SQRT(AV567*($AN$7-$AL$7)*($AM$7-$AL$7)),$AN$7-SQRT((1-AV567)*($AN$7-$AL$7)*($AN$7-$AM$7))),$AM$7)</f>
        <v>0.833858579032153</v>
      </c>
      <c r="AN567" s="0" t="n">
        <f aca="false">IFERROR(IF(AW567&lt;($AM$8-$AL$8)/($AN$8-$AL$8),$AL$8+SQRT(AW567*($AN$8-$AL$8)*($AM$8-$AL$8)),$AN$8-SQRT((1-AW567)*($AN$8-$AL$8)*($AN$8-$AM$8))),$AM$8)</f>
        <v>0.882536708772177</v>
      </c>
      <c r="AO567" s="0" t="n">
        <f aca="false">IFERROR(IF(AX567&lt;($AM$9-$AL$9)/($AN$9-$AL$9),$AL$9+SQRT(AX567*($AN$9-$AL$9)*($AM$9-$AL$9)),$AN$9-SQRT((1-AX567)*($AN$9-$AL$9)*($AN$9-$AM$9))),$AM$9)</f>
        <v>0.884679150908516</v>
      </c>
      <c r="AP567" s="0" t="n">
        <f aca="false">IFERROR(IF(AY567&lt;($AM$10-$AL$10)/($AN$10-$AL$10),$AL$10+SQRT(AY567*($AN$10-$AL$10)*($AM$10-$AL$10)),$AN$10-SQRT((1-AY567)*($AN$10-$AL$10)*($AN$10-$AM$10))),$AM$10)</f>
        <v>0.987121700819134</v>
      </c>
      <c r="AQ567" s="0" t="n">
        <f aca="false">IFERROR(IF(AZ567&lt;($AM$11-$AL$11)/($AN$11-$AL$11),$AL$11+SQRT(AZ567*($AN$11-$AL$11)*($AM$11-$AL$11)),$AN$11-SQRT((1-AZ567)*($AN$11-$AL$11)*($AN$11-$AM$11))),$AM$11)</f>
        <v>0.598549264648372</v>
      </c>
      <c r="AR567" s="0" t="n">
        <f aca="false">SUMPRODUCT((B24:B31&lt;=$B$6)*(C24:C31*AM567+D24:D31*AO567*$B$8*AQ567)/(1+AL567/100)^B24:B31)+C32*AM567*AP567/(1+AL567/100)^$B$6</f>
        <v>11754929.573793</v>
      </c>
      <c r="AS567" s="0" t="n">
        <f aca="false">SUMPRODUCT((K24:K26&lt;=$B$6)*(L24:L26*AN567+M24:M26*AO567*$B$8*AQ567)/(1+AL567/100)^K24:K26)+L27*AN567*AP567/(1+AL567/100)^$B$6</f>
        <v>12606730.2650229</v>
      </c>
      <c r="AT567" s="0" t="n">
        <f aca="false">AS567-AR567</f>
        <v>851800.691229854</v>
      </c>
      <c r="AU567" s="0" t="n">
        <f aca="true">RAND()</f>
        <v>0.0672093364184411</v>
      </c>
      <c r="AV567" s="0" t="n">
        <f aca="true">RAND()</f>
        <v>0.0127378152675175</v>
      </c>
      <c r="AW567" s="0" t="n">
        <f aca="true">RAND()</f>
        <v>0.0756923143882575</v>
      </c>
      <c r="AX567" s="0" t="n">
        <f aca="true">RAND()</f>
        <v>0.197304065524929</v>
      </c>
      <c r="AY567" s="0" t="n">
        <f aca="true">RAND()</f>
        <v>0.949150205635705</v>
      </c>
      <c r="AZ567" s="0" t="n">
        <f aca="true">RAND()</f>
        <v>0.363802707845241</v>
      </c>
    </row>
    <row r="568" customFormat="false" ht="15" hidden="false" customHeight="false" outlineLevel="0" collapsed="false">
      <c r="AK568" s="0" t="n">
        <v>555</v>
      </c>
      <c r="AL568" s="0" t="n">
        <f aca="false">IFERROR(IF(AU568&lt;($AM$6-$AL$6)/($AN$6-$AL$6),$AL$6+SQRT(AU568*($AN$6-$AL$6)*($AM$6-$AL$6)),$AN$6-SQRT((1-AU568)*($AN$6-$AL$6)*($AN$6-$AM$6))),$AM$6)</f>
        <v>3.33381815345227</v>
      </c>
      <c r="AM568" s="0" t="n">
        <f aca="false">IFERROR(IF(AV568&lt;($AM$7-$AL$7)/($AN$7-$AL$7),$AL$7+SQRT(AV568*($AN$7-$AL$7)*($AM$7-$AL$7)),$AN$7-SQRT((1-AV568)*($AN$7-$AL$7)*($AN$7-$AM$7))),$AM$7)</f>
        <v>0.983058124347701</v>
      </c>
      <c r="AN568" s="0" t="n">
        <f aca="false">IFERROR(IF(AW568&lt;($AM$8-$AL$8)/($AN$8-$AL$8),$AL$8+SQRT(AW568*($AN$8-$AL$8)*($AM$8-$AL$8)),$AN$8-SQRT((1-AW568)*($AN$8-$AL$8)*($AN$8-$AM$8))),$AM$8)</f>
        <v>0.945822529441221</v>
      </c>
      <c r="AO568" s="0" t="n">
        <f aca="false">IFERROR(IF(AX568&lt;($AM$9-$AL$9)/($AN$9-$AL$9),$AL$9+SQRT(AX568*($AN$9-$AL$9)*($AM$9-$AL$9)),$AN$9-SQRT((1-AX568)*($AN$9-$AL$9)*($AN$9-$AM$9))),$AM$9)</f>
        <v>1.19632293136921</v>
      </c>
      <c r="AP568" s="0" t="n">
        <f aca="false">IFERROR(IF(AY568&lt;($AM$10-$AL$10)/($AN$10-$AL$10),$AL$10+SQRT(AY568*($AN$10-$AL$10)*($AM$10-$AL$10)),$AN$10-SQRT((1-AY568)*($AN$10-$AL$10)*($AN$10-$AM$10))),$AM$10)</f>
        <v>0.980730667466659</v>
      </c>
      <c r="AQ568" s="0" t="n">
        <f aca="false">IFERROR(IF(AZ568&lt;($AM$11-$AL$11)/($AN$11-$AL$11),$AL$11+SQRT(AZ568*($AN$11-$AL$11)*($AM$11-$AL$11)),$AN$11-SQRT((1-AZ568)*($AN$11-$AL$11)*($AN$11-$AM$11))),$AM$11)</f>
        <v>0.54562207754242</v>
      </c>
      <c r="AR568" s="0" t="n">
        <f aca="false">SUMPRODUCT((B24:B31&lt;=$B$6)*(C24:C31*AM568+D24:D31*AO568*$B$8*AQ568)/(1+AL568/100)^B24:B31)+C32*AM568*AP568/(1+AL568/100)^$B$6</f>
        <v>13326709.6339465</v>
      </c>
      <c r="AS568" s="0" t="n">
        <f aca="false">SUMPRODUCT((K24:K26&lt;=$B$6)*(L24:L26*AN568+M24:M26*AO568*$B$8*AQ568)/(1+AL568/100)^K24:K26)+L27*AN568*AP568/(1+AL568/100)^$B$6</f>
        <v>13764975.0668831</v>
      </c>
      <c r="AT568" s="0" t="n">
        <f aca="false">AS568-AR568</f>
        <v>438265.432936577</v>
      </c>
      <c r="AU568" s="0" t="n">
        <f aca="true">RAND()</f>
        <v>0.327955533402194</v>
      </c>
      <c r="AV568" s="0" t="n">
        <f aca="true">RAND()</f>
        <v>0.372336409885539</v>
      </c>
      <c r="AW568" s="0" t="n">
        <f aca="true">RAND()</f>
        <v>0.236269001029287</v>
      </c>
      <c r="AX568" s="0" t="n">
        <f aca="true">RAND()</f>
        <v>0.569402112904678</v>
      </c>
      <c r="AY568" s="0" t="n">
        <f aca="true">RAND()</f>
        <v>0.924407898571758</v>
      </c>
      <c r="AZ568" s="0" t="n">
        <f aca="true">RAND()</f>
        <v>0.246245734596958</v>
      </c>
    </row>
    <row r="569" customFormat="false" ht="15" hidden="false" customHeight="false" outlineLevel="0" collapsed="false">
      <c r="AK569" s="0" t="n">
        <v>556</v>
      </c>
      <c r="AL569" s="0" t="n">
        <f aca="false">IFERROR(IF(AU569&lt;($AM$6-$AL$6)/($AN$6-$AL$6),$AL$6+SQRT(AU569*($AN$6-$AL$6)*($AM$6-$AL$6)),$AN$6-SQRT((1-AU569)*($AN$6-$AL$6)*($AN$6-$AM$6))),$AM$6)</f>
        <v>4.09222898068308</v>
      </c>
      <c r="AM569" s="0" t="n">
        <f aca="false">IFERROR(IF(AV569&lt;($AM$7-$AL$7)/($AN$7-$AL$7),$AL$7+SQRT(AV569*($AN$7-$AL$7)*($AM$7-$AL$7)),$AN$7-SQRT((1-AV569)*($AN$7-$AL$7)*($AN$7-$AM$7))),$AM$7)</f>
        <v>0.919867163430563</v>
      </c>
      <c r="AN569" s="0" t="n">
        <f aca="false">IFERROR(IF(AW569&lt;($AM$8-$AL$8)/($AN$8-$AL$8),$AL$8+SQRT(AW569*($AN$8-$AL$8)*($AM$8-$AL$8)),$AN$8-SQRT((1-AW569)*($AN$8-$AL$8)*($AN$8-$AM$8))),$AM$8)</f>
        <v>0.897546436931049</v>
      </c>
      <c r="AO569" s="0" t="n">
        <f aca="false">IFERROR(IF(AX569&lt;($AM$9-$AL$9)/($AN$9-$AL$9),$AL$9+SQRT(AX569*($AN$9-$AL$9)*($AM$9-$AL$9)),$AN$9-SQRT((1-AX569)*($AN$9-$AL$9)*($AN$9-$AM$9))),$AM$9)</f>
        <v>0.869994583034311</v>
      </c>
      <c r="AP569" s="0" t="n">
        <f aca="false">IFERROR(IF(AY569&lt;($AM$10-$AL$10)/($AN$10-$AL$10),$AL$10+SQRT(AY569*($AN$10-$AL$10)*($AM$10-$AL$10)),$AN$10-SQRT((1-AY569)*($AN$10-$AL$10)*($AN$10-$AM$10))),$AM$10)</f>
        <v>0.810480366994885</v>
      </c>
      <c r="AQ569" s="0" t="n">
        <f aca="false">IFERROR(IF(AZ569&lt;($AM$11-$AL$11)/($AN$11-$AL$11),$AL$11+SQRT(AZ569*($AN$11-$AL$11)*($AM$11-$AL$11)),$AN$11-SQRT((1-AZ569)*($AN$11-$AL$11)*($AN$11-$AM$11))),$AM$11)</f>
        <v>0.573029410836659</v>
      </c>
      <c r="AR569" s="0" t="n">
        <f aca="false">SUMPRODUCT((B24:B31&lt;=$B$6)*(C24:C31*AM569+D24:D31*AO569*$B$8*AQ569)/(1+AL569/100)^B24:B31)+C32*AM569*AP569/(1+AL569/100)^$B$6</f>
        <v>12029734.4242611</v>
      </c>
      <c r="AS569" s="0" t="n">
        <f aca="false">SUMPRODUCT((K24:K26&lt;=$B$6)*(L24:L26*AN569+M24:M26*AO569*$B$8*AQ569)/(1+AL569/100)^K24:K26)+L27*AN569*AP569/(1+AL569/100)^$B$6</f>
        <v>13410443.5928221</v>
      </c>
      <c r="AT569" s="0" t="n">
        <f aca="false">AS569-AR569</f>
        <v>1380709.16856098</v>
      </c>
      <c r="AU569" s="0" t="n">
        <f aca="true">RAND()</f>
        <v>0.577243384961032</v>
      </c>
      <c r="AV569" s="0" t="n">
        <f aca="true">RAND()</f>
        <v>0.159645965209882</v>
      </c>
      <c r="AW569" s="0" t="n">
        <f aca="true">RAND()</f>
        <v>0.105725637310479</v>
      </c>
      <c r="AX569" s="0" t="n">
        <f aca="true">RAND()</f>
        <v>0.182527988632978</v>
      </c>
      <c r="AY569" s="0" t="n">
        <f aca="true">RAND()</f>
        <v>0.385592233157115</v>
      </c>
      <c r="AZ569" s="0" t="n">
        <f aca="true">RAND()</f>
        <v>0.304265547680869</v>
      </c>
    </row>
    <row r="570" customFormat="false" ht="15" hidden="false" customHeight="false" outlineLevel="0" collapsed="false">
      <c r="AK570" s="0" t="n">
        <v>557</v>
      </c>
      <c r="AL570" s="0" t="n">
        <f aca="false">IFERROR(IF(AU570&lt;($AM$6-$AL$6)/($AN$6-$AL$6),$AL$6+SQRT(AU570*($AN$6-$AL$6)*($AM$6-$AL$6)),$AN$6-SQRT((1-AU570)*($AN$6-$AL$6)*($AN$6-$AM$6))),$AM$6)</f>
        <v>4.03580198180377</v>
      </c>
      <c r="AM570" s="0" t="n">
        <f aca="false">IFERROR(IF(AV570&lt;($AM$7-$AL$7)/($AN$7-$AL$7),$AL$7+SQRT(AV570*($AN$7-$AL$7)*($AM$7-$AL$7)),$AN$7-SQRT((1-AV570)*($AN$7-$AL$7)*($AN$7-$AM$7))),$AM$7)</f>
        <v>1.00043342121526</v>
      </c>
      <c r="AN570" s="0" t="n">
        <f aca="false">IFERROR(IF(AW570&lt;($AM$8-$AL$8)/($AN$8-$AL$8),$AL$8+SQRT(AW570*($AN$8-$AL$8)*($AM$8-$AL$8)),$AN$8-SQRT((1-AW570)*($AN$8-$AL$8)*($AN$8-$AM$8))),$AM$8)</f>
        <v>0.88221563703121</v>
      </c>
      <c r="AO570" s="0" t="n">
        <f aca="false">IFERROR(IF(AX570&lt;($AM$9-$AL$9)/($AN$9-$AL$9),$AL$9+SQRT(AX570*($AN$9-$AL$9)*($AM$9-$AL$9)),$AN$9-SQRT((1-AX570)*($AN$9-$AL$9)*($AN$9-$AM$9))),$AM$9)</f>
        <v>0.794719955080374</v>
      </c>
      <c r="AP570" s="0" t="n">
        <f aca="false">IFERROR(IF(AY570&lt;($AM$10-$AL$10)/($AN$10-$AL$10),$AL$10+SQRT(AY570*($AN$10-$AL$10)*($AM$10-$AL$10)),$AN$10-SQRT((1-AY570)*($AN$10-$AL$10)*($AN$10-$AM$10))),$AM$10)</f>
        <v>0.827605176887155</v>
      </c>
      <c r="AQ570" s="0" t="n">
        <f aca="false">IFERROR(IF(AZ570&lt;($AM$11-$AL$11)/($AN$11-$AL$11),$AL$11+SQRT(AZ570*($AN$11-$AL$11)*($AM$11-$AL$11)),$AN$11-SQRT((1-AZ570)*($AN$11-$AL$11)*($AN$11-$AM$11))),$AM$11)</f>
        <v>0.637996659280312</v>
      </c>
      <c r="AR570" s="0" t="n">
        <f aca="false">SUMPRODUCT((B24:B31&lt;=$B$6)*(C24:C31*AM570+D24:D31*AO570*$B$8*AQ570)/(1+AL570/100)^B24:B31)+C32*AM570*AP570/(1+AL570/100)^$B$6</f>
        <v>13108615.5457681</v>
      </c>
      <c r="AS570" s="0" t="n">
        <f aca="false">SUMPRODUCT((K24:K26&lt;=$B$6)*(L24:L26*AN570+M24:M26*AO570*$B$8*AQ570)/(1+AL570/100)^K24:K26)+L27*AN570*AP570/(1+AL570/100)^$B$6</f>
        <v>13155712.7618643</v>
      </c>
      <c r="AT570" s="0" t="n">
        <f aca="false">AS570-AR570</f>
        <v>47097.2160962075</v>
      </c>
      <c r="AU570" s="0" t="n">
        <f aca="true">RAND()</f>
        <v>0.560676505446078</v>
      </c>
      <c r="AV570" s="0" t="n">
        <f aca="true">RAND()</f>
        <v>0.446369091143839</v>
      </c>
      <c r="AW570" s="0" t="n">
        <f aca="true">RAND()</f>
        <v>0.0751045663605292</v>
      </c>
      <c r="AX570" s="0" t="n">
        <f aca="true">RAND()</f>
        <v>0.11581313589677</v>
      </c>
      <c r="AY570" s="0" t="n">
        <f aca="true">RAND()</f>
        <v>0.429300607693057</v>
      </c>
      <c r="AZ570" s="0" t="n">
        <f aca="true">RAND()</f>
        <v>0.466292823202658</v>
      </c>
    </row>
    <row r="571" customFormat="false" ht="15" hidden="false" customHeight="false" outlineLevel="0" collapsed="false">
      <c r="AK571" s="0" t="n">
        <v>558</v>
      </c>
      <c r="AL571" s="0" t="n">
        <f aca="false">IFERROR(IF(AU571&lt;($AM$6-$AL$6)/($AN$6-$AL$6),$AL$6+SQRT(AU571*($AN$6-$AL$6)*($AM$6-$AL$6)),$AN$6-SQRT((1-AU571)*($AN$6-$AL$6)*($AN$6-$AM$6))),$AM$6)</f>
        <v>3.30750655915028</v>
      </c>
      <c r="AM571" s="0" t="n">
        <f aca="false">IFERROR(IF(AV571&lt;($AM$7-$AL$7)/($AN$7-$AL$7),$AL$7+SQRT(AV571*($AN$7-$AL$7)*($AM$7-$AL$7)),$AN$7-SQRT((1-AV571)*($AN$7-$AL$7)*($AN$7-$AM$7))),$AM$7)</f>
        <v>0.949032559508866</v>
      </c>
      <c r="AN571" s="0" t="n">
        <f aca="false">IFERROR(IF(AW571&lt;($AM$8-$AL$8)/($AN$8-$AL$8),$AL$8+SQRT(AW571*($AN$8-$AL$8)*($AM$8-$AL$8)),$AN$8-SQRT((1-AW571)*($AN$8-$AL$8)*($AN$8-$AM$8))),$AM$8)</f>
        <v>1.24361926678041</v>
      </c>
      <c r="AO571" s="0" t="n">
        <f aca="false">IFERROR(IF(AX571&lt;($AM$9-$AL$9)/($AN$9-$AL$9),$AL$9+SQRT(AX571*($AN$9-$AL$9)*($AM$9-$AL$9)),$AN$9-SQRT((1-AX571)*($AN$9-$AL$9)*($AN$9-$AM$9))),$AM$9)</f>
        <v>1.35959714825796</v>
      </c>
      <c r="AP571" s="0" t="n">
        <f aca="false">IFERROR(IF(AY571&lt;($AM$10-$AL$10)/($AN$10-$AL$10),$AL$10+SQRT(AY571*($AN$10-$AL$10)*($AM$10-$AL$10)),$AN$10-SQRT((1-AY571)*($AN$10-$AL$10)*($AN$10-$AM$10))),$AM$10)</f>
        <v>0.714145030704891</v>
      </c>
      <c r="AQ571" s="0" t="n">
        <f aca="false">IFERROR(IF(AZ571&lt;($AM$11-$AL$11)/($AN$11-$AL$11),$AL$11+SQRT(AZ571*($AN$11-$AL$11)*($AM$11-$AL$11)),$AN$11-SQRT((1-AZ571)*($AN$11-$AL$11)*($AN$11-$AM$11))),$AM$11)</f>
        <v>0.737528871462117</v>
      </c>
      <c r="AR571" s="0" t="n">
        <f aca="false">SUMPRODUCT((B24:B31&lt;=$B$6)*(C24:C31*AM571+D24:D31*AO571*$B$8*AQ571)/(1+AL571/100)^B24:B31)+C32*AM571*AP571/(1+AL571/100)^$B$6</f>
        <v>12993428.8653245</v>
      </c>
      <c r="AS571" s="0" t="n">
        <f aca="false">SUMPRODUCT((K24:K26&lt;=$B$6)*(L24:L26*AN571+M24:M26*AO571*$B$8*AQ571)/(1+AL571/100)^K24:K26)+L27*AN571*AP571/(1+AL571/100)^$B$6</f>
        <v>18580521.7722957</v>
      </c>
      <c r="AT571" s="0" t="n">
        <f aca="false">AS571-AR571</f>
        <v>5587092.90697115</v>
      </c>
      <c r="AU571" s="0" t="n">
        <f aca="true">RAND()</f>
        <v>0.318274609464091</v>
      </c>
      <c r="AV571" s="0" t="n">
        <f aca="true">RAND()</f>
        <v>0.246785597708486</v>
      </c>
      <c r="AW571" s="0" t="n">
        <f aca="true">RAND()</f>
        <v>0.999638099942938</v>
      </c>
      <c r="AX571" s="0" t="n">
        <f aca="true">RAND()</f>
        <v>0.726589458320442</v>
      </c>
      <c r="AY571" s="0" t="n">
        <f aca="true">RAND()</f>
        <v>0.183432376702395</v>
      </c>
      <c r="AZ571" s="0" t="n">
        <f aca="true">RAND()</f>
        <v>0.718811864016531</v>
      </c>
    </row>
    <row r="572" customFormat="false" ht="15" hidden="false" customHeight="false" outlineLevel="0" collapsed="false">
      <c r="AK572" s="0" t="n">
        <v>559</v>
      </c>
      <c r="AL572" s="0" t="n">
        <f aca="false">IFERROR(IF(AU572&lt;($AM$6-$AL$6)/($AN$6-$AL$6),$AL$6+SQRT(AU572*($AN$6-$AL$6)*($AM$6-$AL$6)),$AN$6-SQRT((1-AU572)*($AN$6-$AL$6)*($AN$6-$AM$6))),$AM$6)</f>
        <v>3.28169902345093</v>
      </c>
      <c r="AM572" s="0" t="n">
        <f aca="false">IFERROR(IF(AV572&lt;($AM$7-$AL$7)/($AN$7-$AL$7),$AL$7+SQRT(AV572*($AN$7-$AL$7)*($AM$7-$AL$7)),$AN$7-SQRT((1-AV572)*($AN$7-$AL$7)*($AN$7-$AM$7))),$AM$7)</f>
        <v>1.00738650842112</v>
      </c>
      <c r="AN572" s="0" t="n">
        <f aca="false">IFERROR(IF(AW572&lt;($AM$8-$AL$8)/($AN$8-$AL$8),$AL$8+SQRT(AW572*($AN$8-$AL$8)*($AM$8-$AL$8)),$AN$8-SQRT((1-AW572)*($AN$8-$AL$8)*($AN$8-$AM$8))),$AM$8)</f>
        <v>1.05902941755577</v>
      </c>
      <c r="AO572" s="0" t="n">
        <f aca="false">IFERROR(IF(AX572&lt;($AM$9-$AL$9)/($AN$9-$AL$9),$AL$9+SQRT(AX572*($AN$9-$AL$9)*($AM$9-$AL$9)),$AN$9-SQRT((1-AX572)*($AN$9-$AL$9)*($AN$9-$AM$9))),$AM$9)</f>
        <v>1.47306747661242</v>
      </c>
      <c r="AP572" s="0" t="n">
        <f aca="false">IFERROR(IF(AY572&lt;($AM$10-$AL$10)/($AN$10-$AL$10),$AL$10+SQRT(AY572*($AN$10-$AL$10)*($AM$10-$AL$10)),$AN$10-SQRT((1-AY572)*($AN$10-$AL$10)*($AN$10-$AM$10))),$AM$10)</f>
        <v>0.88026818966684</v>
      </c>
      <c r="AQ572" s="0" t="n">
        <f aca="false">IFERROR(IF(AZ572&lt;($AM$11-$AL$11)/($AN$11-$AL$11),$AL$11+SQRT(AZ572*($AN$11-$AL$11)*($AM$11-$AL$11)),$AN$11-SQRT((1-AZ572)*($AN$11-$AL$11)*($AN$11-$AM$11))),$AM$11)</f>
        <v>0.703916264947489</v>
      </c>
      <c r="AR572" s="0" t="n">
        <f aca="false">SUMPRODUCT((B24:B31&lt;=$B$6)*(C24:C31*AM572+D24:D31*AO572*$B$8*AQ572)/(1+AL572/100)^B24:B31)+C32*AM572*AP572/(1+AL572/100)^$B$6</f>
        <v>13779380.7529464</v>
      </c>
      <c r="AS572" s="0" t="n">
        <f aca="false">SUMPRODUCT((K24:K26&lt;=$B$6)*(L24:L26*AN572+M24:M26*AO572*$B$8*AQ572)/(1+AL572/100)^K24:K26)+L27*AN572*AP572/(1+AL572/100)^$B$6</f>
        <v>15571163.3338014</v>
      </c>
      <c r="AT572" s="0" t="n">
        <f aca="false">AS572-AR572</f>
        <v>1791782.58085506</v>
      </c>
      <c r="AU572" s="0" t="n">
        <f aca="true">RAND()</f>
        <v>0.308711892389712</v>
      </c>
      <c r="AV572" s="0" t="n">
        <f aca="true">RAND()</f>
        <v>0.476788388479172</v>
      </c>
      <c r="AW572" s="0" t="n">
        <f aca="true">RAND()</f>
        <v>0.675824325696978</v>
      </c>
      <c r="AX572" s="0" t="n">
        <f aca="true">RAND()</f>
        <v>0.814894743864264</v>
      </c>
      <c r="AY572" s="0" t="n">
        <f aca="true">RAND()</f>
        <v>0.578415584289984</v>
      </c>
      <c r="AZ572" s="0" t="n">
        <f aca="true">RAND()</f>
        <v>0.642181313621855</v>
      </c>
    </row>
    <row r="573" customFormat="false" ht="15" hidden="false" customHeight="false" outlineLevel="0" collapsed="false">
      <c r="AK573" s="0" t="n">
        <v>560</v>
      </c>
      <c r="AL573" s="0" t="n">
        <f aca="false">IFERROR(IF(AU573&lt;($AM$6-$AL$6)/($AN$6-$AL$6),$AL$6+SQRT(AU573*($AN$6-$AL$6)*($AM$6-$AL$6)),$AN$6-SQRT((1-AU573)*($AN$6-$AL$6)*($AN$6-$AM$6))),$AM$6)</f>
        <v>3.45787305041823</v>
      </c>
      <c r="AM573" s="0" t="n">
        <f aca="false">IFERROR(IF(AV573&lt;($AM$7-$AL$7)/($AN$7-$AL$7),$AL$7+SQRT(AV573*($AN$7-$AL$7)*($AM$7-$AL$7)),$AN$7-SQRT((1-AV573)*($AN$7-$AL$7)*($AN$7-$AM$7))),$AM$7)</f>
        <v>1.15801068424561</v>
      </c>
      <c r="AN573" s="0" t="n">
        <f aca="false">IFERROR(IF(AW573&lt;($AM$8-$AL$8)/($AN$8-$AL$8),$AL$8+SQRT(AW573*($AN$8-$AL$8)*($AM$8-$AL$8)),$AN$8-SQRT((1-AW573)*($AN$8-$AL$8)*($AN$8-$AM$8))),$AM$8)</f>
        <v>0.944642895343559</v>
      </c>
      <c r="AO573" s="0" t="n">
        <f aca="false">IFERROR(IF(AX573&lt;($AM$9-$AL$9)/($AN$9-$AL$9),$AL$9+SQRT(AX573*($AN$9-$AL$9)*($AM$9-$AL$9)),$AN$9-SQRT((1-AX573)*($AN$9-$AL$9)*($AN$9-$AM$9))),$AM$9)</f>
        <v>1.13753758122999</v>
      </c>
      <c r="AP573" s="0" t="n">
        <f aca="false">IFERROR(IF(AY573&lt;($AM$10-$AL$10)/($AN$10-$AL$10),$AL$10+SQRT(AY573*($AN$10-$AL$10)*($AM$10-$AL$10)),$AN$10-SQRT((1-AY573)*($AN$10-$AL$10)*($AN$10-$AM$10))),$AM$10)</f>
        <v>0.787016659597379</v>
      </c>
      <c r="AQ573" s="0" t="n">
        <f aca="false">IFERROR(IF(AZ573&lt;($AM$11-$AL$11)/($AN$11-$AL$11),$AL$11+SQRT(AZ573*($AN$11-$AL$11)*($AM$11-$AL$11)),$AN$11-SQRT((1-AZ573)*($AN$11-$AL$11)*($AN$11-$AM$11))),$AM$11)</f>
        <v>0.632764386589344</v>
      </c>
      <c r="AR573" s="0" t="n">
        <f aca="false">SUMPRODUCT((B24:B31&lt;=$B$6)*(C24:C31*AM573+D24:D31*AO573*$B$8*AQ573)/(1+AL573/100)^B24:B31)+C32*AM573*AP573/(1+AL573/100)^$B$6</f>
        <v>15626147.5004775</v>
      </c>
      <c r="AS573" s="0" t="n">
        <f aca="false">SUMPRODUCT((K24:K26&lt;=$B$6)*(L24:L26*AN573+M24:M26*AO573*$B$8*AQ573)/(1+AL573/100)^K24:K26)+L27*AN573*AP573/(1+AL573/100)^$B$6</f>
        <v>14040411.2566281</v>
      </c>
      <c r="AT573" s="0" t="n">
        <f aca="false">AS573-AR573</f>
        <v>-1585736.24384944</v>
      </c>
      <c r="AU573" s="0" t="n">
        <f aca="true">RAND()</f>
        <v>0.372666833652328</v>
      </c>
      <c r="AV573" s="0" t="n">
        <f aca="true">RAND()</f>
        <v>0.924781918107021</v>
      </c>
      <c r="AW573" s="0" t="n">
        <f aca="true">RAND()</f>
        <v>0.232461857481862</v>
      </c>
      <c r="AX573" s="0" t="n">
        <f aca="true">RAND()</f>
        <v>0.504105717472919</v>
      </c>
      <c r="AY573" s="0" t="n">
        <f aca="true">RAND()</f>
        <v>0.329514251545752</v>
      </c>
      <c r="AZ573" s="0" t="n">
        <f aca="true">RAND()</f>
        <v>0.451967906049725</v>
      </c>
    </row>
    <row r="574" customFormat="false" ht="15" hidden="false" customHeight="false" outlineLevel="0" collapsed="false">
      <c r="AK574" s="0" t="n">
        <v>561</v>
      </c>
      <c r="AL574" s="0" t="n">
        <f aca="false">IFERROR(IF(AU574&lt;($AM$6-$AL$6)/($AN$6-$AL$6),$AL$6+SQRT(AU574*($AN$6-$AL$6)*($AM$6-$AL$6)),$AN$6-SQRT((1-AU574)*($AN$6-$AL$6)*($AN$6-$AM$6))),$AM$6)</f>
        <v>5.64720229888184</v>
      </c>
      <c r="AM574" s="0" t="n">
        <f aca="false">IFERROR(IF(AV574&lt;($AM$7-$AL$7)/($AN$7-$AL$7),$AL$7+SQRT(AV574*($AN$7-$AL$7)*($AM$7-$AL$7)),$AN$7-SQRT((1-AV574)*($AN$7-$AL$7)*($AN$7-$AM$7))),$AM$7)</f>
        <v>1.16891706593628</v>
      </c>
      <c r="AN574" s="0" t="n">
        <f aca="false">IFERROR(IF(AW574&lt;($AM$8-$AL$8)/($AN$8-$AL$8),$AL$8+SQRT(AW574*($AN$8-$AL$8)*($AM$8-$AL$8)),$AN$8-SQRT((1-AW574)*($AN$8-$AL$8)*($AN$8-$AM$8))),$AM$8)</f>
        <v>1.04354041642203</v>
      </c>
      <c r="AO574" s="0" t="n">
        <f aca="false">IFERROR(IF(AX574&lt;($AM$9-$AL$9)/($AN$9-$AL$9),$AL$9+SQRT(AX574*($AN$9-$AL$9)*($AM$9-$AL$9)),$AN$9-SQRT((1-AX574)*($AN$9-$AL$9)*($AN$9-$AM$9))),$AM$9)</f>
        <v>1.20180794923275</v>
      </c>
      <c r="AP574" s="0" t="n">
        <f aca="false">IFERROR(IF(AY574&lt;($AM$10-$AL$10)/($AN$10-$AL$10),$AL$10+SQRT(AY574*($AN$10-$AL$10)*($AM$10-$AL$10)),$AN$10-SQRT((1-AY574)*($AN$10-$AL$10)*($AN$10-$AM$10))),$AM$10)</f>
        <v>0.849386605747374</v>
      </c>
      <c r="AQ574" s="0" t="n">
        <f aca="false">IFERROR(IF(AZ574&lt;($AM$11-$AL$11)/($AN$11-$AL$11),$AL$11+SQRT(AZ574*($AN$11-$AL$11)*($AM$11-$AL$11)),$AN$11-SQRT((1-AZ574)*($AN$11-$AL$11)*($AN$11-$AM$11))),$AM$11)</f>
        <v>0.483779055807099</v>
      </c>
      <c r="AR574" s="0" t="n">
        <f aca="false">SUMPRODUCT((B24:B31&lt;=$B$6)*(C24:C31*AM574+D24:D31*AO574*$B$8*AQ574)/(1+AL574/100)^B24:B31)+C32*AM574*AP574/(1+AL574/100)^$B$6</f>
        <v>14340966.6388508</v>
      </c>
      <c r="AS574" s="0" t="n">
        <f aca="false">SUMPRODUCT((K24:K26&lt;=$B$6)*(L24:L26*AN574+M24:M26*AO574*$B$8*AQ574)/(1+AL574/100)^K24:K26)+L27*AN574*AP574/(1+AL574/100)^$B$6</f>
        <v>15782709.7386576</v>
      </c>
      <c r="AT574" s="0" t="n">
        <f aca="false">AS574-AR574</f>
        <v>1441743.09980681</v>
      </c>
      <c r="AU574" s="0" t="n">
        <f aca="true">RAND()</f>
        <v>0.908496918992471</v>
      </c>
      <c r="AV574" s="0" t="n">
        <f aca="true">RAND()</f>
        <v>0.941560513809942</v>
      </c>
      <c r="AW574" s="0" t="n">
        <f aca="true">RAND()</f>
        <v>0.621106136433866</v>
      </c>
      <c r="AX574" s="0" t="n">
        <f aca="true">RAND()</f>
        <v>0.575259633394646</v>
      </c>
      <c r="AY574" s="0" t="n">
        <f aca="true">RAND()</f>
        <v>0.488284001102683</v>
      </c>
      <c r="AZ574" s="0" t="n">
        <f aca="true">RAND()</f>
        <v>0.137856087156525</v>
      </c>
    </row>
    <row r="575" customFormat="false" ht="15" hidden="false" customHeight="false" outlineLevel="0" collapsed="false">
      <c r="AK575" s="0" t="n">
        <v>562</v>
      </c>
      <c r="AL575" s="0" t="n">
        <f aca="false">IFERROR(IF(AU575&lt;($AM$6-$AL$6)/($AN$6-$AL$6),$AL$6+SQRT(AU575*($AN$6-$AL$6)*($AM$6-$AL$6)),$AN$6-SQRT((1-AU575)*($AN$6-$AL$6)*($AN$6-$AM$6))),$AM$6)</f>
        <v>2.69798091622996</v>
      </c>
      <c r="AM575" s="0" t="n">
        <f aca="false">IFERROR(IF(AV575&lt;($AM$7-$AL$7)/($AN$7-$AL$7),$AL$7+SQRT(AV575*($AN$7-$AL$7)*($AM$7-$AL$7)),$AN$7-SQRT((1-AV575)*($AN$7-$AL$7)*($AN$7-$AM$7))),$AM$7)</f>
        <v>0.972354166353662</v>
      </c>
      <c r="AN575" s="0" t="n">
        <f aca="false">IFERROR(IF(AW575&lt;($AM$8-$AL$8)/($AN$8-$AL$8),$AL$8+SQRT(AW575*($AN$8-$AL$8)*($AM$8-$AL$8)),$AN$8-SQRT((1-AW575)*($AN$8-$AL$8)*($AN$8-$AM$8))),$AM$8)</f>
        <v>1.03818317729491</v>
      </c>
      <c r="AO575" s="0" t="n">
        <f aca="false">IFERROR(IF(AX575&lt;($AM$9-$AL$9)/($AN$9-$AL$9),$AL$9+SQRT(AX575*($AN$9-$AL$9)*($AM$9-$AL$9)),$AN$9-SQRT((1-AX575)*($AN$9-$AL$9)*($AN$9-$AM$9))),$AM$9)</f>
        <v>1.93002107217879</v>
      </c>
      <c r="AP575" s="0" t="n">
        <f aca="false">IFERROR(IF(AY575&lt;($AM$10-$AL$10)/($AN$10-$AL$10),$AL$10+SQRT(AY575*($AN$10-$AL$10)*($AM$10-$AL$10)),$AN$10-SQRT((1-AY575)*($AN$10-$AL$10)*($AN$10-$AM$10))),$AM$10)</f>
        <v>0.875085722902673</v>
      </c>
      <c r="AQ575" s="0" t="n">
        <f aca="false">IFERROR(IF(AZ575&lt;($AM$11-$AL$11)/($AN$11-$AL$11),$AL$11+SQRT(AZ575*($AN$11-$AL$11)*($AM$11-$AL$11)),$AN$11-SQRT((1-AZ575)*($AN$11-$AL$11)*($AN$11-$AM$11))),$AM$11)</f>
        <v>0.463590655293867</v>
      </c>
      <c r="AR575" s="0" t="n">
        <f aca="false">SUMPRODUCT((B24:B31&lt;=$B$6)*(C24:C31*AM575+D24:D31*AO575*$B$8*AQ575)/(1+AL575/100)^B24:B31)+C32*AM575*AP575/(1+AL575/100)^$B$6</f>
        <v>13697507.0835116</v>
      </c>
      <c r="AS575" s="0" t="n">
        <f aca="false">SUMPRODUCT((K24:K26&lt;=$B$6)*(L24:L26*AN575+M24:M26*AO575*$B$8*AQ575)/(1+AL575/100)^K24:K26)+L27*AN575*AP575/(1+AL575/100)^$B$6</f>
        <v>15097239.7764865</v>
      </c>
      <c r="AT575" s="0" t="n">
        <f aca="false">AS575-AR575</f>
        <v>1399732.69297489</v>
      </c>
      <c r="AU575" s="0" t="n">
        <f aca="true">RAND()</f>
        <v>0.097435471884242</v>
      </c>
      <c r="AV575" s="0" t="n">
        <f aca="true">RAND()</f>
        <v>0.330066207327396</v>
      </c>
      <c r="AW575" s="0" t="n">
        <f aca="true">RAND()</f>
        <v>0.601187854392184</v>
      </c>
      <c r="AX575" s="0" t="n">
        <f aca="true">RAND()</f>
        <v>0.996735299773995</v>
      </c>
      <c r="AY575" s="0" t="n">
        <f aca="true">RAND()</f>
        <v>0.562757198101682</v>
      </c>
      <c r="AZ575" s="0" t="n">
        <f aca="true">RAND()</f>
        <v>0.109232255099905</v>
      </c>
    </row>
    <row r="576" customFormat="false" ht="15" hidden="false" customHeight="false" outlineLevel="0" collapsed="false">
      <c r="AK576" s="0" t="n">
        <v>563</v>
      </c>
      <c r="AL576" s="0" t="n">
        <f aca="false">IFERROR(IF(AU576&lt;($AM$6-$AL$6)/($AN$6-$AL$6),$AL$6+SQRT(AU576*($AN$6-$AL$6)*($AM$6-$AL$6)),$AN$6-SQRT((1-AU576)*($AN$6-$AL$6)*($AN$6-$AM$6))),$AM$6)</f>
        <v>3.139064758</v>
      </c>
      <c r="AM576" s="0" t="n">
        <f aca="false">IFERROR(IF(AV576&lt;($AM$7-$AL$7)/($AN$7-$AL$7),$AL$7+SQRT(AV576*($AN$7-$AL$7)*($AM$7-$AL$7)),$AN$7-SQRT((1-AV576)*($AN$7-$AL$7)*($AN$7-$AM$7))),$AM$7)</f>
        <v>0.916715626072401</v>
      </c>
      <c r="AN576" s="0" t="n">
        <f aca="false">IFERROR(IF(AW576&lt;($AM$8-$AL$8)/($AN$8-$AL$8),$AL$8+SQRT(AW576*($AN$8-$AL$8)*($AM$8-$AL$8)),$AN$8-SQRT((1-AW576)*($AN$8-$AL$8)*($AN$8-$AM$8))),$AM$8)</f>
        <v>1.08641072179494</v>
      </c>
      <c r="AO576" s="0" t="n">
        <f aca="false">IFERROR(IF(AX576&lt;($AM$9-$AL$9)/($AN$9-$AL$9),$AL$9+SQRT(AX576*($AN$9-$AL$9)*($AM$9-$AL$9)),$AN$9-SQRT((1-AX576)*($AN$9-$AL$9)*($AN$9-$AM$9))),$AM$9)</f>
        <v>1.11897439918426</v>
      </c>
      <c r="AP576" s="0" t="n">
        <f aca="false">IFERROR(IF(AY576&lt;($AM$10-$AL$10)/($AN$10-$AL$10),$AL$10+SQRT(AY576*($AN$10-$AL$10)*($AM$10-$AL$10)),$AN$10-SQRT((1-AY576)*($AN$10-$AL$10)*($AN$10-$AM$10))),$AM$10)</f>
        <v>0.887527359619981</v>
      </c>
      <c r="AQ576" s="0" t="n">
        <f aca="false">IFERROR(IF(AZ576&lt;($AM$11-$AL$11)/($AN$11-$AL$11),$AL$11+SQRT(AZ576*($AN$11-$AL$11)*($AM$11-$AL$11)),$AN$11-SQRT((1-AZ576)*($AN$11-$AL$11)*($AN$11-$AM$11))),$AM$11)</f>
        <v>0.65508097705919</v>
      </c>
      <c r="AR576" s="0" t="n">
        <f aca="false">SUMPRODUCT((B24:B31&lt;=$B$6)*(C24:C31*AM576+D24:D31*AO576*$B$8*AQ576)/(1+AL576/100)^B24:B31)+C32*AM576*AP576/(1+AL576/100)^$B$6</f>
        <v>12588821.5140392</v>
      </c>
      <c r="AS576" s="0" t="n">
        <f aca="false">SUMPRODUCT((K24:K26&lt;=$B$6)*(L24:L26*AN576+M24:M26*AO576*$B$8*AQ576)/(1+AL576/100)^K24:K26)+L27*AN576*AP576/(1+AL576/100)^$B$6</f>
        <v>15900535.2423898</v>
      </c>
      <c r="AT576" s="0" t="n">
        <f aca="false">AS576-AR576</f>
        <v>3311713.72835058</v>
      </c>
      <c r="AU576" s="0" t="n">
        <f aca="true">RAND()</f>
        <v>0.254658952854121</v>
      </c>
      <c r="AV576" s="0" t="n">
        <f aca="true">RAND()</f>
        <v>0.151361526327472</v>
      </c>
      <c r="AW576" s="0" t="n">
        <f aca="true">RAND()</f>
        <v>0.762120427167535</v>
      </c>
      <c r="AX576" s="0" t="n">
        <f aca="true">RAND()</f>
        <v>0.48252926047151</v>
      </c>
      <c r="AY576" s="0" t="n">
        <f aca="true">RAND()</f>
        <v>0.600709817816136</v>
      </c>
      <c r="AZ576" s="0" t="n">
        <f aca="true">RAND()</f>
        <v>0.514411704545131</v>
      </c>
    </row>
    <row r="577" customFormat="false" ht="15" hidden="false" customHeight="false" outlineLevel="0" collapsed="false">
      <c r="AK577" s="0" t="n">
        <v>564</v>
      </c>
      <c r="AL577" s="0" t="n">
        <f aca="false">IFERROR(IF(AU577&lt;($AM$6-$AL$6)/($AN$6-$AL$6),$AL$6+SQRT(AU577*($AN$6-$AL$6)*($AM$6-$AL$6)),$AN$6-SQRT((1-AU577)*($AN$6-$AL$6)*($AN$6-$AM$6))),$AM$6)</f>
        <v>4.05480781173361</v>
      </c>
      <c r="AM577" s="0" t="n">
        <f aca="false">IFERROR(IF(AV577&lt;($AM$7-$AL$7)/($AN$7-$AL$7),$AL$7+SQRT(AV577*($AN$7-$AL$7)*($AM$7-$AL$7)),$AN$7-SQRT((1-AV577)*($AN$7-$AL$7)*($AN$7-$AM$7))),$AM$7)</f>
        <v>0.86295719692539</v>
      </c>
      <c r="AN577" s="0" t="n">
        <f aca="false">IFERROR(IF(AW577&lt;($AM$8-$AL$8)/($AN$8-$AL$8),$AL$8+SQRT(AW577*($AN$8-$AL$8)*($AM$8-$AL$8)),$AN$8-SQRT((1-AW577)*($AN$8-$AL$8)*($AN$8-$AM$8))),$AM$8)</f>
        <v>0.984915834794868</v>
      </c>
      <c r="AO577" s="0" t="n">
        <f aca="false">IFERROR(IF(AX577&lt;($AM$9-$AL$9)/($AN$9-$AL$9),$AL$9+SQRT(AX577*($AN$9-$AL$9)*($AM$9-$AL$9)),$AN$9-SQRT((1-AX577)*($AN$9-$AL$9)*($AN$9-$AM$9))),$AM$9)</f>
        <v>0.777095555017389</v>
      </c>
      <c r="AP577" s="0" t="n">
        <f aca="false">IFERROR(IF(AY577&lt;($AM$10-$AL$10)/($AN$10-$AL$10),$AL$10+SQRT(AY577*($AN$10-$AL$10)*($AM$10-$AL$10)),$AN$10-SQRT((1-AY577)*($AN$10-$AL$10)*($AN$10-$AM$10))),$AM$10)</f>
        <v>0.909293264441308</v>
      </c>
      <c r="AQ577" s="0" t="n">
        <f aca="false">IFERROR(IF(AZ577&lt;($AM$11-$AL$11)/($AN$11-$AL$11),$AL$11+SQRT(AZ577*($AN$11-$AL$11)*($AM$11-$AL$11)),$AN$11-SQRT((1-AZ577)*($AN$11-$AL$11)*($AN$11-$AM$11))),$AM$11)</f>
        <v>0.739935184202649</v>
      </c>
      <c r="AR577" s="0" t="n">
        <f aca="false">SUMPRODUCT((B24:B31&lt;=$B$6)*(C24:C31*AM577+D24:D31*AO577*$B$8*AQ577)/(1+AL577/100)^B24:B31)+C32*AM577*AP577/(1+AL577/100)^$B$6</f>
        <v>11312695.1072969</v>
      </c>
      <c r="AS577" s="0" t="n">
        <f aca="false">SUMPRODUCT((K24:K26&lt;=$B$6)*(L24:L26*AN577+M24:M26*AO577*$B$8*AQ577)/(1+AL577/100)^K24:K26)+L27*AN577*AP577/(1+AL577/100)^$B$6</f>
        <v>14596793.8765777</v>
      </c>
      <c r="AT577" s="0" t="n">
        <f aca="false">AS577-AR577</f>
        <v>3284098.76928088</v>
      </c>
      <c r="AU577" s="0" t="n">
        <f aca="true">RAND()</f>
        <v>0.566292148708732</v>
      </c>
      <c r="AV577" s="0" t="n">
        <f aca="true">RAND()</f>
        <v>0.0440400960522483</v>
      </c>
      <c r="AW577" s="0" t="n">
        <f aca="true">RAND()</f>
        <v>0.379931843976478</v>
      </c>
      <c r="AX577" s="0" t="n">
        <f aca="true">RAND()</f>
        <v>0.10237592881386</v>
      </c>
      <c r="AY577" s="0" t="n">
        <f aca="true">RAND()</f>
        <v>0.670083905268089</v>
      </c>
      <c r="AZ577" s="0" t="n">
        <f aca="true">RAND()</f>
        <v>0.723944047282816</v>
      </c>
    </row>
    <row r="578" customFormat="false" ht="15" hidden="false" customHeight="false" outlineLevel="0" collapsed="false">
      <c r="AK578" s="0" t="n">
        <v>565</v>
      </c>
      <c r="AL578" s="0" t="n">
        <f aca="false">IFERROR(IF(AU578&lt;($AM$6-$AL$6)/($AN$6-$AL$6),$AL$6+SQRT(AU578*($AN$6-$AL$6)*($AM$6-$AL$6)),$AN$6-SQRT((1-AU578)*($AN$6-$AL$6)*($AN$6-$AM$6))),$AM$6)</f>
        <v>4.71149579734988</v>
      </c>
      <c r="AM578" s="0" t="n">
        <f aca="false">IFERROR(IF(AV578&lt;($AM$7-$AL$7)/($AN$7-$AL$7),$AL$7+SQRT(AV578*($AN$7-$AL$7)*($AM$7-$AL$7)),$AN$7-SQRT((1-AV578)*($AN$7-$AL$7)*($AN$7-$AM$7))),$AM$7)</f>
        <v>0.876870286931113</v>
      </c>
      <c r="AN578" s="0" t="n">
        <f aca="false">IFERROR(IF(AW578&lt;($AM$8-$AL$8)/($AN$8-$AL$8),$AL$8+SQRT(AW578*($AN$8-$AL$8)*($AM$8-$AL$8)),$AN$8-SQRT((1-AW578)*($AN$8-$AL$8)*($AN$8-$AM$8))),$AM$8)</f>
        <v>0.972239333610814</v>
      </c>
      <c r="AO578" s="0" t="n">
        <f aca="false">IFERROR(IF(AX578&lt;($AM$9-$AL$9)/($AN$9-$AL$9),$AL$9+SQRT(AX578*($AN$9-$AL$9)*($AM$9-$AL$9)),$AN$9-SQRT((1-AX578)*($AN$9-$AL$9)*($AN$9-$AM$9))),$AM$9)</f>
        <v>1.16305562605918</v>
      </c>
      <c r="AP578" s="0" t="n">
        <f aca="false">IFERROR(IF(AY578&lt;($AM$10-$AL$10)/($AN$10-$AL$10),$AL$10+SQRT(AY578*($AN$10-$AL$10)*($AM$10-$AL$10)),$AN$10-SQRT((1-AY578)*($AN$10-$AL$10)*($AN$10-$AM$10))),$AM$10)</f>
        <v>0.948457774771381</v>
      </c>
      <c r="AQ578" s="0" t="n">
        <f aca="false">IFERROR(IF(AZ578&lt;($AM$11-$AL$11)/($AN$11-$AL$11),$AL$11+SQRT(AZ578*($AN$11-$AL$11)*($AM$11-$AL$11)),$AN$11-SQRT((1-AZ578)*($AN$11-$AL$11)*($AN$11-$AM$11))),$AM$11)</f>
        <v>0.593374986978397</v>
      </c>
      <c r="AR578" s="0" t="n">
        <f aca="false">SUMPRODUCT((B24:B31&lt;=$B$6)*(C24:C31*AM578+D24:D31*AO578*$B$8*AQ578)/(1+AL578/100)^B24:B31)+C32*AM578*AP578/(1+AL578/100)^$B$6</f>
        <v>11185871.3824912</v>
      </c>
      <c r="AS578" s="0" t="n">
        <f aca="false">SUMPRODUCT((K24:K26&lt;=$B$6)*(L24:L26*AN578+M24:M26*AO578*$B$8*AQ578)/(1+AL578/100)^K24:K26)+L27*AN578*AP578/(1+AL578/100)^$B$6</f>
        <v>14497931.5091448</v>
      </c>
      <c r="AT578" s="0" t="n">
        <f aca="false">AS578-AR578</f>
        <v>3312060.12665355</v>
      </c>
      <c r="AU578" s="0" t="n">
        <f aca="true">RAND()</f>
        <v>0.738137425722637</v>
      </c>
      <c r="AV578" s="0" t="n">
        <f aca="true">RAND()</f>
        <v>0.0656560112541298</v>
      </c>
      <c r="AW578" s="0" t="n">
        <f aca="true">RAND()</f>
        <v>0.329626533807746</v>
      </c>
      <c r="AX578" s="0" t="n">
        <f aca="true">RAND()</f>
        <v>0.533016076619207</v>
      </c>
      <c r="AY578" s="0" t="n">
        <f aca="true">RAND()</f>
        <v>0.804457503011595</v>
      </c>
      <c r="AZ578" s="0" t="n">
        <f aca="true">RAND()</f>
        <v>0.351301563202345</v>
      </c>
    </row>
    <row r="579" customFormat="false" ht="15" hidden="false" customHeight="false" outlineLevel="0" collapsed="false">
      <c r="AK579" s="0" t="n">
        <v>566</v>
      </c>
      <c r="AL579" s="0" t="n">
        <f aca="false">IFERROR(IF(AU579&lt;($AM$6-$AL$6)/($AN$6-$AL$6),$AL$6+SQRT(AU579*($AN$6-$AL$6)*($AM$6-$AL$6)),$AN$6-SQRT((1-AU579)*($AN$6-$AL$6)*($AN$6-$AM$6))),$AM$6)</f>
        <v>4.22474177695514</v>
      </c>
      <c r="AM579" s="0" t="n">
        <f aca="false">IFERROR(IF(AV579&lt;($AM$7-$AL$7)/($AN$7-$AL$7),$AL$7+SQRT(AV579*($AN$7-$AL$7)*($AM$7-$AL$7)),$AN$7-SQRT((1-AV579)*($AN$7-$AL$7)*($AN$7-$AM$7))),$AM$7)</f>
        <v>0.843314953033588</v>
      </c>
      <c r="AN579" s="0" t="n">
        <f aca="false">IFERROR(IF(AW579&lt;($AM$8-$AL$8)/($AN$8-$AL$8),$AL$8+SQRT(AW579*($AN$8-$AL$8)*($AM$8-$AL$8)),$AN$8-SQRT((1-AW579)*($AN$8-$AL$8)*($AN$8-$AM$8))),$AM$8)</f>
        <v>0.930600171055427</v>
      </c>
      <c r="AO579" s="0" t="n">
        <f aca="false">IFERROR(IF(AX579&lt;($AM$9-$AL$9)/($AN$9-$AL$9),$AL$9+SQRT(AX579*($AN$9-$AL$9)*($AM$9-$AL$9)),$AN$9-SQRT((1-AX579)*($AN$9-$AL$9)*($AN$9-$AM$9))),$AM$9)</f>
        <v>1.24031835745901</v>
      </c>
      <c r="AP579" s="0" t="n">
        <f aca="false">IFERROR(IF(AY579&lt;($AM$10-$AL$10)/($AN$10-$AL$10),$AL$10+SQRT(AY579*($AN$10-$AL$10)*($AM$10-$AL$10)),$AN$10-SQRT((1-AY579)*($AN$10-$AL$10)*($AN$10-$AM$10))),$AM$10)</f>
        <v>0.909336784445759</v>
      </c>
      <c r="AQ579" s="0" t="n">
        <f aca="false">IFERROR(IF(AZ579&lt;($AM$11-$AL$11)/($AN$11-$AL$11),$AL$11+SQRT(AZ579*($AN$11-$AL$11)*($AM$11-$AL$11)),$AN$11-SQRT((1-AZ579)*($AN$11-$AL$11)*($AN$11-$AM$11))),$AM$11)</f>
        <v>0.519660719870892</v>
      </c>
      <c r="AR579" s="0" t="n">
        <f aca="false">SUMPRODUCT((B24:B31&lt;=$B$6)*(C24:C31*AM579+D24:D31*AO579*$B$8*AQ579)/(1+AL579/100)^B24:B31)+C32*AM579*AP579/(1+AL579/100)^$B$6</f>
        <v>10985350.4885351</v>
      </c>
      <c r="AS579" s="0" t="n">
        <f aca="false">SUMPRODUCT((K24:K26&lt;=$B$6)*(L24:L26*AN579+M24:M26*AO579*$B$8*AQ579)/(1+AL579/100)^K24:K26)+L27*AN579*AP579/(1+AL579/100)^$B$6</f>
        <v>13829091.5798532</v>
      </c>
      <c r="AT579" s="0" t="n">
        <f aca="false">AS579-AR579</f>
        <v>2843741.09131815</v>
      </c>
      <c r="AU579" s="0" t="n">
        <f aca="true">RAND()</f>
        <v>0.614897089771094</v>
      </c>
      <c r="AV579" s="0" t="n">
        <f aca="true">RAND()</f>
        <v>0.0208465017366885</v>
      </c>
      <c r="AW579" s="0" t="n">
        <f aca="true">RAND()</f>
        <v>0.189515607552297</v>
      </c>
      <c r="AX579" s="0" t="n">
        <f aca="true">RAND()</f>
        <v>0.615255867990813</v>
      </c>
      <c r="AY579" s="0" t="n">
        <f aca="true">RAND()</f>
        <v>0.670226412401577</v>
      </c>
      <c r="AZ579" s="0" t="n">
        <f aca="true">RAND()</f>
        <v>0.196942170833463</v>
      </c>
    </row>
    <row r="580" customFormat="false" ht="15" hidden="false" customHeight="false" outlineLevel="0" collapsed="false">
      <c r="AK580" s="0" t="n">
        <v>567</v>
      </c>
      <c r="AL580" s="0" t="n">
        <f aca="false">IFERROR(IF(AU580&lt;($AM$6-$AL$6)/($AN$6-$AL$6),$AL$6+SQRT(AU580*($AN$6-$AL$6)*($AM$6-$AL$6)),$AN$6-SQRT((1-AU580)*($AN$6-$AL$6)*($AN$6-$AM$6))),$AM$6)</f>
        <v>2.91370592029433</v>
      </c>
      <c r="AM580" s="0" t="n">
        <f aca="false">IFERROR(IF(AV580&lt;($AM$7-$AL$7)/($AN$7-$AL$7),$AL$7+SQRT(AV580*($AN$7-$AL$7)*($AM$7-$AL$7)),$AN$7-SQRT((1-AV580)*($AN$7-$AL$7)*($AN$7-$AM$7))),$AM$7)</f>
        <v>1.11699476736011</v>
      </c>
      <c r="AN580" s="0" t="n">
        <f aca="false">IFERROR(IF(AW580&lt;($AM$8-$AL$8)/($AN$8-$AL$8),$AL$8+SQRT(AW580*($AN$8-$AL$8)*($AM$8-$AL$8)),$AN$8-SQRT((1-AW580)*($AN$8-$AL$8)*($AN$8-$AM$8))),$AM$8)</f>
        <v>0.94945519594163</v>
      </c>
      <c r="AO580" s="0" t="n">
        <f aca="false">IFERROR(IF(AX580&lt;($AM$9-$AL$9)/($AN$9-$AL$9),$AL$9+SQRT(AX580*($AN$9-$AL$9)*($AM$9-$AL$9)),$AN$9-SQRT((1-AX580)*($AN$9-$AL$9)*($AN$9-$AM$9))),$AM$9)</f>
        <v>1.21582029049812</v>
      </c>
      <c r="AP580" s="0" t="n">
        <f aca="false">IFERROR(IF(AY580&lt;($AM$10-$AL$10)/($AN$10-$AL$10),$AL$10+SQRT(AY580*($AN$10-$AL$10)*($AM$10-$AL$10)),$AN$10-SQRT((1-AY580)*($AN$10-$AL$10)*($AN$10-$AM$10))),$AM$10)</f>
        <v>0.867777622554304</v>
      </c>
      <c r="AQ580" s="0" t="n">
        <f aca="false">IFERROR(IF(AZ580&lt;($AM$11-$AL$11)/($AN$11-$AL$11),$AL$11+SQRT(AZ580*($AN$11-$AL$11)*($AM$11-$AL$11)),$AN$11-SQRT((1-AZ580)*($AN$11-$AL$11)*($AN$11-$AM$11))),$AM$11)</f>
        <v>0.701738161377686</v>
      </c>
      <c r="AR580" s="0" t="n">
        <f aca="false">SUMPRODUCT((B24:B31&lt;=$B$6)*(C24:C31*AM580+D24:D31*AO580*$B$8*AQ580)/(1+AL580/100)^B24:B31)+C32*AM580*AP580/(1+AL580/100)^$B$6</f>
        <v>15517349.318779</v>
      </c>
      <c r="AS580" s="0" t="n">
        <f aca="false">SUMPRODUCT((K24:K26&lt;=$B$6)*(L24:L26*AN580+M24:M26*AO580*$B$8*AQ580)/(1+AL580/100)^K24:K26)+L27*AN580*AP580/(1+AL580/100)^$B$6</f>
        <v>13880787.342716</v>
      </c>
      <c r="AT580" s="0" t="n">
        <f aca="false">AS580-AR580</f>
        <v>-1636561.97606304</v>
      </c>
      <c r="AU580" s="0" t="n">
        <f aca="true">RAND()</f>
        <v>0.166971701756181</v>
      </c>
      <c r="AV580" s="0" t="n">
        <f aca="true">RAND()</f>
        <v>0.842752071914749</v>
      </c>
      <c r="AW580" s="0" t="n">
        <f aca="true">RAND()</f>
        <v>0.248187284377233</v>
      </c>
      <c r="AX580" s="0" t="n">
        <f aca="true">RAND()</f>
        <v>0.590041455470363</v>
      </c>
      <c r="AY580" s="0" t="n">
        <f aca="true">RAND()</f>
        <v>0.541041518606785</v>
      </c>
      <c r="AZ580" s="0" t="n">
        <f aca="true">RAND()</f>
        <v>0.636897451516885</v>
      </c>
    </row>
    <row r="581" customFormat="false" ht="15" hidden="false" customHeight="false" outlineLevel="0" collapsed="false">
      <c r="AK581" s="0" t="n">
        <v>568</v>
      </c>
      <c r="AL581" s="0" t="n">
        <f aca="false">IFERROR(IF(AU581&lt;($AM$6-$AL$6)/($AN$6-$AL$6),$AL$6+SQRT(AU581*($AN$6-$AL$6)*($AM$6-$AL$6)),$AN$6-SQRT((1-AU581)*($AN$6-$AL$6)*($AN$6-$AM$6))),$AM$6)</f>
        <v>4.56112901489681</v>
      </c>
      <c r="AM581" s="0" t="n">
        <f aca="false">IFERROR(IF(AV581&lt;($AM$7-$AL$7)/($AN$7-$AL$7),$AL$7+SQRT(AV581*($AN$7-$AL$7)*($AM$7-$AL$7)),$AN$7-SQRT((1-AV581)*($AN$7-$AL$7)*($AN$7-$AM$7))),$AM$7)</f>
        <v>1.16960054551721</v>
      </c>
      <c r="AN581" s="0" t="n">
        <f aca="false">IFERROR(IF(AW581&lt;($AM$8-$AL$8)/($AN$8-$AL$8),$AL$8+SQRT(AW581*($AN$8-$AL$8)*($AM$8-$AL$8)),$AN$8-SQRT((1-AW581)*($AN$8-$AL$8)*($AN$8-$AM$8))),$AM$8)</f>
        <v>0.910065123644321</v>
      </c>
      <c r="AO581" s="0" t="n">
        <f aca="false">IFERROR(IF(AX581&lt;($AM$9-$AL$9)/($AN$9-$AL$9),$AL$9+SQRT(AX581*($AN$9-$AL$9)*($AM$9-$AL$9)),$AN$9-SQRT((1-AX581)*($AN$9-$AL$9)*($AN$9-$AM$9))),$AM$9)</f>
        <v>1.64727858820995</v>
      </c>
      <c r="AP581" s="0" t="n">
        <f aca="false">IFERROR(IF(AY581&lt;($AM$10-$AL$10)/($AN$10-$AL$10),$AL$10+SQRT(AY581*($AN$10-$AL$10)*($AM$10-$AL$10)),$AN$10-SQRT((1-AY581)*($AN$10-$AL$10)*($AN$10-$AM$10))),$AM$10)</f>
        <v>0.990343710169492</v>
      </c>
      <c r="AQ581" s="0" t="n">
        <f aca="false">IFERROR(IF(AZ581&lt;($AM$11-$AL$11)/($AN$11-$AL$11),$AL$11+SQRT(AZ581*($AN$11-$AL$11)*($AM$11-$AL$11)),$AN$11-SQRT((1-AZ581)*($AN$11-$AL$11)*($AN$11-$AM$11))),$AM$11)</f>
        <v>0.478667479930704</v>
      </c>
      <c r="AR581" s="0" t="n">
        <f aca="false">SUMPRODUCT((B24:B31&lt;=$B$6)*(C24:C31*AM581+D24:D31*AO581*$B$8*AQ581)/(1+AL581/100)^B24:B31)+C32*AM581*AP581/(1+AL581/100)^$B$6</f>
        <v>14987733.1005271</v>
      </c>
      <c r="AS581" s="0" t="n">
        <f aca="false">SUMPRODUCT((K24:K26&lt;=$B$6)*(L24:L26*AN581+M24:M26*AO581*$B$8*AQ581)/(1+AL581/100)^K24:K26)+L27*AN581*AP581/(1+AL581/100)^$B$6</f>
        <v>13513736.9368815</v>
      </c>
      <c r="AT581" s="0" t="n">
        <f aca="false">AS581-AR581</f>
        <v>-1473996.16364562</v>
      </c>
      <c r="AU581" s="0" t="n">
        <f aca="true">RAND()</f>
        <v>0.702595415901089</v>
      </c>
      <c r="AV581" s="0" t="n">
        <f aca="true">RAND()</f>
        <v>0.942541579723289</v>
      </c>
      <c r="AW581" s="0" t="n">
        <f aca="true">RAND()</f>
        <v>0.134603682698218</v>
      </c>
      <c r="AX581" s="0" t="n">
        <f aca="true">RAND()</f>
        <v>0.917058403776557</v>
      </c>
      <c r="AY581" s="0" t="n">
        <f aca="true">RAND()</f>
        <v>0.961747816411132</v>
      </c>
      <c r="AZ581" s="0" t="n">
        <f aca="true">RAND()</f>
        <v>0.130294156672607</v>
      </c>
    </row>
    <row r="582" customFormat="false" ht="15" hidden="false" customHeight="false" outlineLevel="0" collapsed="false">
      <c r="AK582" s="0" t="n">
        <v>569</v>
      </c>
      <c r="AL582" s="0" t="n">
        <f aca="false">IFERROR(IF(AU582&lt;($AM$6-$AL$6)/($AN$6-$AL$6),$AL$6+SQRT(AU582*($AN$6-$AL$6)*($AM$6-$AL$6)),$AN$6-SQRT((1-AU582)*($AN$6-$AL$6)*($AN$6-$AM$6))),$AM$6)</f>
        <v>2.9044917517902</v>
      </c>
      <c r="AM582" s="0" t="n">
        <f aca="false">IFERROR(IF(AV582&lt;($AM$7-$AL$7)/($AN$7-$AL$7),$AL$7+SQRT(AV582*($AN$7-$AL$7)*($AM$7-$AL$7)),$AN$7-SQRT((1-AV582)*($AN$7-$AL$7)*($AN$7-$AM$7))),$AM$7)</f>
        <v>1.12016665378209</v>
      </c>
      <c r="AN582" s="0" t="n">
        <f aca="false">IFERROR(IF(AW582&lt;($AM$8-$AL$8)/($AN$8-$AL$8),$AL$8+SQRT(AW582*($AN$8-$AL$8)*($AM$8-$AL$8)),$AN$8-SQRT((1-AW582)*($AN$8-$AL$8)*($AN$8-$AM$8))),$AM$8)</f>
        <v>1.07650819566942</v>
      </c>
      <c r="AO582" s="0" t="n">
        <f aca="false">IFERROR(IF(AX582&lt;($AM$9-$AL$9)/($AN$9-$AL$9),$AL$9+SQRT(AX582*($AN$9-$AL$9)*($AM$9-$AL$9)),$AN$9-SQRT((1-AX582)*($AN$9-$AL$9)*($AN$9-$AM$9))),$AM$9)</f>
        <v>0.924268236291298</v>
      </c>
      <c r="AP582" s="0" t="n">
        <f aca="false">IFERROR(IF(AY582&lt;($AM$10-$AL$10)/($AN$10-$AL$10),$AL$10+SQRT(AY582*($AN$10-$AL$10)*($AM$10-$AL$10)),$AN$10-SQRT((1-AY582)*($AN$10-$AL$10)*($AN$10-$AM$10))),$AM$10)</f>
        <v>0.765670936215993</v>
      </c>
      <c r="AQ582" s="0" t="n">
        <f aca="false">IFERROR(IF(AZ582&lt;($AM$11-$AL$11)/($AN$11-$AL$11),$AL$11+SQRT(AZ582*($AN$11-$AL$11)*($AM$11-$AL$11)),$AN$11-SQRT((1-AZ582)*($AN$11-$AL$11)*($AN$11-$AM$11))),$AM$11)</f>
        <v>0.879620084912787</v>
      </c>
      <c r="AR582" s="0" t="n">
        <f aca="false">SUMPRODUCT((B24:B31&lt;=$B$6)*(C24:C31*AM582+D24:D31*AO582*$B$8*AQ582)/(1+AL582/100)^B24:B31)+C32*AM582*AP582/(1+AL582/100)^$B$6</f>
        <v>15580122.610368</v>
      </c>
      <c r="AS582" s="0" t="n">
        <f aca="false">SUMPRODUCT((K24:K26&lt;=$B$6)*(L24:L26*AN582+M24:M26*AO582*$B$8*AQ582)/(1+AL582/100)^K24:K26)+L27*AN582*AP582/(1+AL582/100)^$B$6</f>
        <v>15904819.094208</v>
      </c>
      <c r="AT582" s="0" t="n">
        <f aca="false">AS582-AR582</f>
        <v>324696.483840045</v>
      </c>
      <c r="AU582" s="0" t="n">
        <f aca="true">RAND()</f>
        <v>0.163621065811301</v>
      </c>
      <c r="AV582" s="0" t="n">
        <f aca="true">RAND()</f>
        <v>0.850162686309864</v>
      </c>
      <c r="AW582" s="0" t="n">
        <f aca="true">RAND()</f>
        <v>0.732449722934388</v>
      </c>
      <c r="AX582" s="0" t="n">
        <f aca="true">RAND()</f>
        <v>0.240004715100972</v>
      </c>
      <c r="AY582" s="0" t="n">
        <f aca="true">RAND()</f>
        <v>0.282324185399528</v>
      </c>
      <c r="AZ582" s="0" t="n">
        <f aca="true">RAND()</f>
        <v>0.940851738953451</v>
      </c>
    </row>
    <row r="583" customFormat="false" ht="15" hidden="false" customHeight="false" outlineLevel="0" collapsed="false">
      <c r="AK583" s="0" t="n">
        <v>570</v>
      </c>
      <c r="AL583" s="0" t="n">
        <f aca="false">IFERROR(IF(AU583&lt;($AM$6-$AL$6)/($AN$6-$AL$6),$AL$6+SQRT(AU583*($AN$6-$AL$6)*($AM$6-$AL$6)),$AN$6-SQRT((1-AU583)*($AN$6-$AL$6)*($AN$6-$AM$6))),$AM$6)</f>
        <v>3.96640605485087</v>
      </c>
      <c r="AM583" s="0" t="n">
        <f aca="false">IFERROR(IF(AV583&lt;($AM$7-$AL$7)/($AN$7-$AL$7),$AL$7+SQRT(AV583*($AN$7-$AL$7)*($AM$7-$AL$7)),$AN$7-SQRT((1-AV583)*($AN$7-$AL$7)*($AN$7-$AM$7))),$AM$7)</f>
        <v>1.00678931220212</v>
      </c>
      <c r="AN583" s="0" t="n">
        <f aca="false">IFERROR(IF(AW583&lt;($AM$8-$AL$8)/($AN$8-$AL$8),$AL$8+SQRT(AW583*($AN$8-$AL$8)*($AM$8-$AL$8)),$AN$8-SQRT((1-AW583)*($AN$8-$AL$8)*($AN$8-$AM$8))),$AM$8)</f>
        <v>1.02301157158678</v>
      </c>
      <c r="AO583" s="0" t="n">
        <f aca="false">IFERROR(IF(AX583&lt;($AM$9-$AL$9)/($AN$9-$AL$9),$AL$9+SQRT(AX583*($AN$9-$AL$9)*($AM$9-$AL$9)),$AN$9-SQRT((1-AX583)*($AN$9-$AL$9)*($AN$9-$AM$9))),$AM$9)</f>
        <v>0.769245769209249</v>
      </c>
      <c r="AP583" s="0" t="n">
        <f aca="false">IFERROR(IF(AY583&lt;($AM$10-$AL$10)/($AN$10-$AL$10),$AL$10+SQRT(AY583*($AN$10-$AL$10)*($AM$10-$AL$10)),$AN$10-SQRT((1-AY583)*($AN$10-$AL$10)*($AN$10-$AM$10))),$AM$10)</f>
        <v>0.81325898090164</v>
      </c>
      <c r="AQ583" s="0" t="n">
        <f aca="false">IFERROR(IF(AZ583&lt;($AM$11-$AL$11)/($AN$11-$AL$11),$AL$11+SQRT(AZ583*($AN$11-$AL$11)*($AM$11-$AL$11)),$AN$11-SQRT((1-AZ583)*($AN$11-$AL$11)*($AN$11-$AM$11))),$AM$11)</f>
        <v>0.575122634502593</v>
      </c>
      <c r="AR583" s="0" t="n">
        <f aca="false">SUMPRODUCT((B24:B31&lt;=$B$6)*(C24:C31*AM583+D24:D31*AO583*$B$8*AQ583)/(1+AL583/100)^B24:B31)+C32*AM583*AP583/(1+AL583/100)^$B$6</f>
        <v>13223672.0927811</v>
      </c>
      <c r="AS583" s="0" t="n">
        <f aca="false">SUMPRODUCT((K24:K26&lt;=$B$6)*(L24:L26*AN583+M24:M26*AO583*$B$8*AQ583)/(1+AL583/100)^K24:K26)+L27*AN583*AP583/(1+AL583/100)^$B$6</f>
        <v>15252021.3954296</v>
      </c>
      <c r="AT583" s="0" t="n">
        <f aca="false">AS583-AR583</f>
        <v>2028349.30264851</v>
      </c>
      <c r="AU583" s="0" t="n">
        <f aca="true">RAND()</f>
        <v>0.539865388797726</v>
      </c>
      <c r="AV583" s="0" t="n">
        <f aca="true">RAND()</f>
        <v>0.474209434141177</v>
      </c>
      <c r="AW583" s="0" t="n">
        <f aca="true">RAND()</f>
        <v>0.542011141035519</v>
      </c>
      <c r="AX583" s="0" t="n">
        <f aca="true">RAND()</f>
        <v>0.0966577123161072</v>
      </c>
      <c r="AY583" s="0" t="n">
        <f aca="true">RAND()</f>
        <v>0.392524756462135</v>
      </c>
      <c r="AZ583" s="0" t="n">
        <f aca="true">RAND()</f>
        <v>0.308948832716929</v>
      </c>
    </row>
    <row r="584" customFormat="false" ht="15" hidden="false" customHeight="false" outlineLevel="0" collapsed="false">
      <c r="AK584" s="0" t="n">
        <v>571</v>
      </c>
      <c r="AL584" s="0" t="n">
        <f aca="false">IFERROR(IF(AU584&lt;($AM$6-$AL$6)/($AN$6-$AL$6),$AL$6+SQRT(AU584*($AN$6-$AL$6)*($AM$6-$AL$6)),$AN$6-SQRT((1-AU584)*($AN$6-$AL$6)*($AN$6-$AM$6))),$AM$6)</f>
        <v>4.1338003802958</v>
      </c>
      <c r="AM584" s="0" t="n">
        <f aca="false">IFERROR(IF(AV584&lt;($AM$7-$AL$7)/($AN$7-$AL$7),$AL$7+SQRT(AV584*($AN$7-$AL$7)*($AM$7-$AL$7)),$AN$7-SQRT((1-AV584)*($AN$7-$AL$7)*($AN$7-$AM$7))),$AM$7)</f>
        <v>0.971977343833319</v>
      </c>
      <c r="AN584" s="0" t="n">
        <f aca="false">IFERROR(IF(AW584&lt;($AM$8-$AL$8)/($AN$8-$AL$8),$AL$8+SQRT(AW584*($AN$8-$AL$8)*($AM$8-$AL$8)),$AN$8-SQRT((1-AW584)*($AN$8-$AL$8)*($AN$8-$AM$8))),$AM$8)</f>
        <v>0.98586273878715</v>
      </c>
      <c r="AO584" s="0" t="n">
        <f aca="false">IFERROR(IF(AX584&lt;($AM$9-$AL$9)/($AN$9-$AL$9),$AL$9+SQRT(AX584*($AN$9-$AL$9)*($AM$9-$AL$9)),$AN$9-SQRT((1-AX584)*($AN$9-$AL$9)*($AN$9-$AM$9))),$AM$9)</f>
        <v>1.69974622588969</v>
      </c>
      <c r="AP584" s="0" t="n">
        <f aca="false">IFERROR(IF(AY584&lt;($AM$10-$AL$10)/($AN$10-$AL$10),$AL$10+SQRT(AY584*($AN$10-$AL$10)*($AM$10-$AL$10)),$AN$10-SQRT((1-AY584)*($AN$10-$AL$10)*($AN$10-$AM$10))),$AM$10)</f>
        <v>0.982746091849561</v>
      </c>
      <c r="AQ584" s="0" t="n">
        <f aca="false">IFERROR(IF(AZ584&lt;($AM$11-$AL$11)/($AN$11-$AL$11),$AL$11+SQRT(AZ584*($AN$11-$AL$11)*($AM$11-$AL$11)),$AN$11-SQRT((1-AZ584)*($AN$11-$AL$11)*($AN$11-$AM$11))),$AM$11)</f>
        <v>0.793161369364447</v>
      </c>
      <c r="AR584" s="0" t="n">
        <f aca="false">SUMPRODUCT((B24:B31&lt;=$B$6)*(C24:C31*AM584+D24:D31*AO584*$B$8*AQ584)/(1+AL584/100)^B24:B31)+C32*AM584*AP584/(1+AL584/100)^$B$6</f>
        <v>12808268.8929737</v>
      </c>
      <c r="AS584" s="0" t="n">
        <f aca="false">SUMPRODUCT((K24:K26&lt;=$B$6)*(L24:L26*AN584+M24:M26*AO584*$B$8*AQ584)/(1+AL584/100)^K24:K26)+L27*AN584*AP584/(1+AL584/100)^$B$6</f>
        <v>14583575.9038386</v>
      </c>
      <c r="AT584" s="0" t="n">
        <f aca="false">AS584-AR584</f>
        <v>1775307.0108649</v>
      </c>
      <c r="AU584" s="0" t="n">
        <f aca="true">RAND()</f>
        <v>0.589244987000375</v>
      </c>
      <c r="AV584" s="0" t="n">
        <f aca="true">RAND()</f>
        <v>0.328624519910706</v>
      </c>
      <c r="AW584" s="0" t="n">
        <f aca="true">RAND()</f>
        <v>0.383832862994002</v>
      </c>
      <c r="AX584" s="0" t="n">
        <f aca="true">RAND()</f>
        <v>0.939898447421678</v>
      </c>
      <c r="AY584" s="0" t="n">
        <f aca="true">RAND()</f>
        <v>0.932175156784098</v>
      </c>
      <c r="AZ584" s="0" t="n">
        <f aca="true">RAND()</f>
        <v>0.825378697456364</v>
      </c>
    </row>
    <row r="585" customFormat="false" ht="15" hidden="false" customHeight="false" outlineLevel="0" collapsed="false">
      <c r="AK585" s="0" t="n">
        <v>572</v>
      </c>
      <c r="AL585" s="0" t="n">
        <f aca="false">IFERROR(IF(AU585&lt;($AM$6-$AL$6)/($AN$6-$AL$6),$AL$6+SQRT(AU585*($AN$6-$AL$6)*($AM$6-$AL$6)),$AN$6-SQRT((1-AU585)*($AN$6-$AL$6)*($AN$6-$AM$6))),$AM$6)</f>
        <v>6.34686156125034</v>
      </c>
      <c r="AM585" s="0" t="n">
        <f aca="false">IFERROR(IF(AV585&lt;($AM$7-$AL$7)/($AN$7-$AL$7),$AL$7+SQRT(AV585*($AN$7-$AL$7)*($AM$7-$AL$7)),$AN$7-SQRT((1-AV585)*($AN$7-$AL$7)*($AN$7-$AM$7))),$AM$7)</f>
        <v>1.13862428851194</v>
      </c>
      <c r="AN585" s="0" t="n">
        <f aca="false">IFERROR(IF(AW585&lt;($AM$8-$AL$8)/($AN$8-$AL$8),$AL$8+SQRT(AW585*($AN$8-$AL$8)*($AM$8-$AL$8)),$AN$8-SQRT((1-AW585)*($AN$8-$AL$8)*($AN$8-$AM$8))),$AM$8)</f>
        <v>1.14409170514576</v>
      </c>
      <c r="AO585" s="0" t="n">
        <f aca="false">IFERROR(IF(AX585&lt;($AM$9-$AL$9)/($AN$9-$AL$9),$AL$9+SQRT(AX585*($AN$9-$AL$9)*($AM$9-$AL$9)),$AN$9-SQRT((1-AX585)*($AN$9-$AL$9)*($AN$9-$AM$9))),$AM$9)</f>
        <v>1.14776487633262</v>
      </c>
      <c r="AP585" s="0" t="n">
        <f aca="false">IFERROR(IF(AY585&lt;($AM$10-$AL$10)/($AN$10-$AL$10),$AL$10+SQRT(AY585*($AN$10-$AL$10)*($AM$10-$AL$10)),$AN$10-SQRT((1-AY585)*($AN$10-$AL$10)*($AN$10-$AM$10))),$AM$10)</f>
        <v>0.833865601531475</v>
      </c>
      <c r="AQ585" s="0" t="n">
        <f aca="false">IFERROR(IF(AZ585&lt;($AM$11-$AL$11)/($AN$11-$AL$11),$AL$11+SQRT(AZ585*($AN$11-$AL$11)*($AM$11-$AL$11)),$AN$11-SQRT((1-AZ585)*($AN$11-$AL$11)*($AN$11-$AM$11))),$AM$11)</f>
        <v>0.748763396816595</v>
      </c>
      <c r="AR585" s="0" t="n">
        <f aca="false">SUMPRODUCT((B24:B31&lt;=$B$6)*(C24:C31*AM585+D24:D31*AO585*$B$8*AQ585)/(1+AL585/100)^B24:B31)+C32*AM585*AP585/(1+AL585/100)^$B$6</f>
        <v>13675130.4552102</v>
      </c>
      <c r="AS585" s="0" t="n">
        <f aca="false">SUMPRODUCT((K24:K26&lt;=$B$6)*(L24:L26*AN585+M24:M26*AO585*$B$8*AQ585)/(1+AL585/100)^K24:K26)+L27*AN585*AP585/(1+AL585/100)^$B$6</f>
        <v>17401478.4264294</v>
      </c>
      <c r="AT585" s="0" t="n">
        <f aca="false">AS585-AR585</f>
        <v>3726347.97121929</v>
      </c>
      <c r="AU585" s="0" t="n">
        <f aca="true">RAND()</f>
        <v>0.978670508991383</v>
      </c>
      <c r="AV585" s="0" t="n">
        <f aca="true">RAND()</f>
        <v>0.88973734124915</v>
      </c>
      <c r="AW585" s="0" t="n">
        <f aca="true">RAND()</f>
        <v>0.900297182942817</v>
      </c>
      <c r="AX585" s="0" t="n">
        <f aca="true">RAND()</f>
        <v>0.515796862658424</v>
      </c>
      <c r="AY585" s="0" t="n">
        <f aca="true">RAND()</f>
        <v>0.445864959543896</v>
      </c>
      <c r="AZ585" s="0" t="n">
        <f aca="true">RAND()</f>
        <v>0.74236803763618</v>
      </c>
    </row>
    <row r="586" customFormat="false" ht="15" hidden="false" customHeight="false" outlineLevel="0" collapsed="false">
      <c r="AK586" s="0" t="n">
        <v>573</v>
      </c>
      <c r="AL586" s="0" t="n">
        <f aca="false">IFERROR(IF(AU586&lt;($AM$6-$AL$6)/($AN$6-$AL$6),$AL$6+SQRT(AU586*($AN$6-$AL$6)*($AM$6-$AL$6)),$AN$6-SQRT((1-AU586)*($AN$6-$AL$6)*($AN$6-$AM$6))),$AM$6)</f>
        <v>2.85896737964552</v>
      </c>
      <c r="AM586" s="0" t="n">
        <f aca="false">IFERROR(IF(AV586&lt;($AM$7-$AL$7)/($AN$7-$AL$7),$AL$7+SQRT(AV586*($AN$7-$AL$7)*($AM$7-$AL$7)),$AN$7-SQRT((1-AV586)*($AN$7-$AL$7)*($AN$7-$AM$7))),$AM$7)</f>
        <v>1.21608452889425</v>
      </c>
      <c r="AN586" s="0" t="n">
        <f aca="false">IFERROR(IF(AW586&lt;($AM$8-$AL$8)/($AN$8-$AL$8),$AL$8+SQRT(AW586*($AN$8-$AL$8)*($AM$8-$AL$8)),$AN$8-SQRT((1-AW586)*($AN$8-$AL$8)*($AN$8-$AM$8))),$AM$8)</f>
        <v>1.10437338127816</v>
      </c>
      <c r="AO586" s="0" t="n">
        <f aca="false">IFERROR(IF(AX586&lt;($AM$9-$AL$9)/($AN$9-$AL$9),$AL$9+SQRT(AX586*($AN$9-$AL$9)*($AM$9-$AL$9)),$AN$9-SQRT((1-AX586)*($AN$9-$AL$9)*($AN$9-$AM$9))),$AM$9)</f>
        <v>1.00071277042645</v>
      </c>
      <c r="AP586" s="0" t="n">
        <f aca="false">IFERROR(IF(AY586&lt;($AM$10-$AL$10)/($AN$10-$AL$10),$AL$10+SQRT(AY586*($AN$10-$AL$10)*($AM$10-$AL$10)),$AN$10-SQRT((1-AY586)*($AN$10-$AL$10)*($AN$10-$AM$10))),$AM$10)</f>
        <v>0.990883797271088</v>
      </c>
      <c r="AQ586" s="0" t="n">
        <f aca="false">IFERROR(IF(AZ586&lt;($AM$11-$AL$11)/($AN$11-$AL$11),$AL$11+SQRT(AZ586*($AN$11-$AL$11)*($AM$11-$AL$11)),$AN$11-SQRT((1-AZ586)*($AN$11-$AL$11)*($AN$11-$AM$11))),$AM$11)</f>
        <v>0.762275766431113</v>
      </c>
      <c r="AR586" s="0" t="n">
        <f aca="false">SUMPRODUCT((B24:B31&lt;=$B$6)*(C24:C31*AM586+D24:D31*AO586*$B$8*AQ586)/(1+AL586/100)^B24:B31)+C32*AM586*AP586/(1+AL586/100)^$B$6</f>
        <v>16882879.0505864</v>
      </c>
      <c r="AS586" s="0" t="n">
        <f aca="false">SUMPRODUCT((K24:K26&lt;=$B$6)*(L24:L26*AN586+M24:M26*AO586*$B$8*AQ586)/(1+AL586/100)^K24:K26)+L27*AN586*AP586/(1+AL586/100)^$B$6</f>
        <v>15887517.2595024</v>
      </c>
      <c r="AT586" s="0" t="n">
        <f aca="false">AS586-AR586</f>
        <v>-995361.791083966</v>
      </c>
      <c r="AU586" s="0" t="n">
        <f aca="true">RAND()</f>
        <v>0.147564991859017</v>
      </c>
      <c r="AV586" s="0" t="n">
        <f aca="true">RAND()</f>
        <v>0.989775473952666</v>
      </c>
      <c r="AW586" s="0" t="n">
        <f aca="true">RAND()</f>
        <v>0.811492337063495</v>
      </c>
      <c r="AX586" s="0" t="n">
        <f aca="true">RAND()</f>
        <v>0.334283355207483</v>
      </c>
      <c r="AY586" s="0" t="n">
        <f aca="true">RAND()</f>
        <v>0.963867609693129</v>
      </c>
      <c r="AZ586" s="0" t="n">
        <f aca="true">RAND()</f>
        <v>0.769335464384022</v>
      </c>
    </row>
    <row r="587" customFormat="false" ht="15" hidden="false" customHeight="false" outlineLevel="0" collapsed="false">
      <c r="AK587" s="0" t="n">
        <v>574</v>
      </c>
      <c r="AL587" s="0" t="n">
        <f aca="false">IFERROR(IF(AU587&lt;($AM$6-$AL$6)/($AN$6-$AL$6),$AL$6+SQRT(AU587*($AN$6-$AL$6)*($AM$6-$AL$6)),$AN$6-SQRT((1-AU587)*($AN$6-$AL$6)*($AN$6-$AM$6))),$AM$6)</f>
        <v>3.22505608273835</v>
      </c>
      <c r="AM587" s="0" t="n">
        <f aca="false">IFERROR(IF(AV587&lt;($AM$7-$AL$7)/($AN$7-$AL$7),$AL$7+SQRT(AV587*($AN$7-$AL$7)*($AM$7-$AL$7)),$AN$7-SQRT((1-AV587)*($AN$7-$AL$7)*($AN$7-$AM$7))),$AM$7)</f>
        <v>0.946258971804762</v>
      </c>
      <c r="AN587" s="0" t="n">
        <f aca="false">IFERROR(IF(AW587&lt;($AM$8-$AL$8)/($AN$8-$AL$8),$AL$8+SQRT(AW587*($AN$8-$AL$8)*($AM$8-$AL$8)),$AN$8-SQRT((1-AW587)*($AN$8-$AL$8)*($AN$8-$AM$8))),$AM$8)</f>
        <v>0.985503738177754</v>
      </c>
      <c r="AO587" s="0" t="n">
        <f aca="false">IFERROR(IF(AX587&lt;($AM$9-$AL$9)/($AN$9-$AL$9),$AL$9+SQRT(AX587*($AN$9-$AL$9)*($AM$9-$AL$9)),$AN$9-SQRT((1-AX587)*($AN$9-$AL$9)*($AN$9-$AM$9))),$AM$9)</f>
        <v>1.11789454463879</v>
      </c>
      <c r="AP587" s="0" t="n">
        <f aca="false">IFERROR(IF(AY587&lt;($AM$10-$AL$10)/($AN$10-$AL$10),$AL$10+SQRT(AY587*($AN$10-$AL$10)*($AM$10-$AL$10)),$AN$10-SQRT((1-AY587)*($AN$10-$AL$10)*($AN$10-$AM$10))),$AM$10)</f>
        <v>0.700163629233571</v>
      </c>
      <c r="AQ587" s="0" t="n">
        <f aca="false">IFERROR(IF(AZ587&lt;($AM$11-$AL$11)/($AN$11-$AL$11),$AL$11+SQRT(AZ587*($AN$11-$AL$11)*($AM$11-$AL$11)),$AN$11-SQRT((1-AZ587)*($AN$11-$AL$11)*($AN$11-$AM$11))),$AM$11)</f>
        <v>0.688109030192821</v>
      </c>
      <c r="AR587" s="0" t="n">
        <f aca="false">SUMPRODUCT((B24:B31&lt;=$B$6)*(C24:C31*AM587+D24:D31*AO587*$B$8*AQ587)/(1+AL587/100)^B24:B31)+C32*AM587*AP587/(1+AL587/100)^$B$6</f>
        <v>12967652.6488751</v>
      </c>
      <c r="AS587" s="0" t="n">
        <f aca="false">SUMPRODUCT((K24:K26&lt;=$B$6)*(L24:L26*AN587+M24:M26*AO587*$B$8*AQ587)/(1+AL587/100)^K24:K26)+L27*AN587*AP587/(1+AL587/100)^$B$6</f>
        <v>14728053.7911391</v>
      </c>
      <c r="AT587" s="0" t="n">
        <f aca="false">AS587-AR587</f>
        <v>1760401.14226395</v>
      </c>
      <c r="AU587" s="0" t="n">
        <f aca="true">RAND()</f>
        <v>0.287489921076462</v>
      </c>
      <c r="AV587" s="0" t="n">
        <f aca="true">RAND()</f>
        <v>0.237685409259847</v>
      </c>
      <c r="AW587" s="0" t="n">
        <f aca="true">RAND()</f>
        <v>0.382351520865787</v>
      </c>
      <c r="AX587" s="0" t="n">
        <f aca="true">RAND()</f>
        <v>0.481259977081326</v>
      </c>
      <c r="AY587" s="0" t="n">
        <f aca="true">RAND()</f>
        <v>0.160261913871818</v>
      </c>
      <c r="AZ587" s="0" t="n">
        <f aca="true">RAND()</f>
        <v>0.602955195725457</v>
      </c>
    </row>
    <row r="588" customFormat="false" ht="15" hidden="false" customHeight="false" outlineLevel="0" collapsed="false">
      <c r="AK588" s="0" t="n">
        <v>575</v>
      </c>
      <c r="AL588" s="0" t="n">
        <f aca="false">IFERROR(IF(AU588&lt;($AM$6-$AL$6)/($AN$6-$AL$6),$AL$6+SQRT(AU588*($AN$6-$AL$6)*($AM$6-$AL$6)),$AN$6-SQRT((1-AU588)*($AN$6-$AL$6)*($AN$6-$AM$6))),$AM$6)</f>
        <v>4.07510330347803</v>
      </c>
      <c r="AM588" s="0" t="n">
        <f aca="false">IFERROR(IF(AV588&lt;($AM$7-$AL$7)/($AN$7-$AL$7),$AL$7+SQRT(AV588*($AN$7-$AL$7)*($AM$7-$AL$7)),$AN$7-SQRT((1-AV588)*($AN$7-$AL$7)*($AN$7-$AM$7))),$AM$7)</f>
        <v>1.06008455548108</v>
      </c>
      <c r="AN588" s="0" t="n">
        <f aca="false">IFERROR(IF(AW588&lt;($AM$8-$AL$8)/($AN$8-$AL$8),$AL$8+SQRT(AW588*($AN$8-$AL$8)*($AM$8-$AL$8)),$AN$8-SQRT((1-AW588)*($AN$8-$AL$8)*($AN$8-$AM$8))),$AM$8)</f>
        <v>0.995925604652468</v>
      </c>
      <c r="AO588" s="0" t="n">
        <f aca="false">IFERROR(IF(AX588&lt;($AM$9-$AL$9)/($AN$9-$AL$9),$AL$9+SQRT(AX588*($AN$9-$AL$9)*($AM$9-$AL$9)),$AN$9-SQRT((1-AX588)*($AN$9-$AL$9)*($AN$9-$AM$9))),$AM$9)</f>
        <v>0.676390519236658</v>
      </c>
      <c r="AP588" s="0" t="n">
        <f aca="false">IFERROR(IF(AY588&lt;($AM$10-$AL$10)/($AN$10-$AL$10),$AL$10+SQRT(AY588*($AN$10-$AL$10)*($AM$10-$AL$10)),$AN$10-SQRT((1-AY588)*($AN$10-$AL$10)*($AN$10-$AM$10))),$AM$10)</f>
        <v>0.956007412501192</v>
      </c>
      <c r="AQ588" s="0" t="n">
        <f aca="false">IFERROR(IF(AZ588&lt;($AM$11-$AL$11)/($AN$11-$AL$11),$AL$11+SQRT(AZ588*($AN$11-$AL$11)*($AM$11-$AL$11)),$AN$11-SQRT((1-AZ588)*($AN$11-$AL$11)*($AN$11-$AM$11))),$AM$11)</f>
        <v>0.394877393714871</v>
      </c>
      <c r="AR588" s="0" t="n">
        <f aca="false">SUMPRODUCT((B24:B31&lt;=$B$6)*(C24:C31*AM588+D24:D31*AO588*$B$8*AQ588)/(1+AL588/100)^B24:B31)+C32*AM588*AP588/(1+AL588/100)^$B$6</f>
        <v>13801905.382399</v>
      </c>
      <c r="AS588" s="0" t="n">
        <f aca="false">SUMPRODUCT((K24:K26&lt;=$B$6)*(L24:L26*AN588+M24:M26*AO588*$B$8*AQ588)/(1+AL588/100)^K24:K26)+L27*AN588*AP588/(1+AL588/100)^$B$6</f>
        <v>14693661.6848418</v>
      </c>
      <c r="AT588" s="0" t="n">
        <f aca="false">AS588-AR588</f>
        <v>891756.302442774</v>
      </c>
      <c r="AU588" s="0" t="n">
        <f aca="true">RAND()</f>
        <v>0.572248965733745</v>
      </c>
      <c r="AV588" s="0" t="n">
        <f aca="true">RAND()</f>
        <v>0.679396657183836</v>
      </c>
      <c r="AW588" s="0" t="n">
        <f aca="true">RAND()</f>
        <v>0.426520472871503</v>
      </c>
      <c r="AX588" s="0" t="n">
        <f aca="true">RAND()</f>
        <v>0.0414848203687703</v>
      </c>
      <c r="AY588" s="0" t="n">
        <f aca="true">RAND()</f>
        <v>0.831771041024128</v>
      </c>
      <c r="AZ588" s="0" t="n">
        <f aca="true">RAND()</f>
        <v>0.0367417136250068</v>
      </c>
    </row>
    <row r="589" customFormat="false" ht="15" hidden="false" customHeight="false" outlineLevel="0" collapsed="false">
      <c r="AK589" s="0" t="n">
        <v>576</v>
      </c>
      <c r="AL589" s="0" t="n">
        <f aca="false">IFERROR(IF(AU589&lt;($AM$6-$AL$6)/($AN$6-$AL$6),$AL$6+SQRT(AU589*($AN$6-$AL$6)*($AM$6-$AL$6)),$AN$6-SQRT((1-AU589)*($AN$6-$AL$6)*($AN$6-$AM$6))),$AM$6)</f>
        <v>2.93630229056382</v>
      </c>
      <c r="AM589" s="0" t="n">
        <f aca="false">IFERROR(IF(AV589&lt;($AM$7-$AL$7)/($AN$7-$AL$7),$AL$7+SQRT(AV589*($AN$7-$AL$7)*($AM$7-$AL$7)),$AN$7-SQRT((1-AV589)*($AN$7-$AL$7)*($AN$7-$AM$7))),$AM$7)</f>
        <v>0.901196165403746</v>
      </c>
      <c r="AN589" s="0" t="n">
        <f aca="false">IFERROR(IF(AW589&lt;($AM$8-$AL$8)/($AN$8-$AL$8),$AL$8+SQRT(AW589*($AN$8-$AL$8)*($AM$8-$AL$8)),$AN$8-SQRT((1-AW589)*($AN$8-$AL$8)*($AN$8-$AM$8))),$AM$8)</f>
        <v>0.942702439918421</v>
      </c>
      <c r="AO589" s="0" t="n">
        <f aca="false">IFERROR(IF(AX589&lt;($AM$9-$AL$9)/($AN$9-$AL$9),$AL$9+SQRT(AX589*($AN$9-$AL$9)*($AM$9-$AL$9)),$AN$9-SQRT((1-AX589)*($AN$9-$AL$9)*($AN$9-$AM$9))),$AM$9)</f>
        <v>1.41847838361757</v>
      </c>
      <c r="AP589" s="0" t="n">
        <f aca="false">IFERROR(IF(AY589&lt;($AM$10-$AL$10)/($AN$10-$AL$10),$AL$10+SQRT(AY589*($AN$10-$AL$10)*($AM$10-$AL$10)),$AN$10-SQRT((1-AY589)*($AN$10-$AL$10)*($AN$10-$AM$10))),$AM$10)</f>
        <v>0.634442554570254</v>
      </c>
      <c r="AQ589" s="0" t="n">
        <f aca="false">IFERROR(IF(AZ589&lt;($AM$11-$AL$11)/($AN$11-$AL$11),$AL$11+SQRT(AZ589*($AN$11-$AL$11)*($AM$11-$AL$11)),$AN$11-SQRT((1-AZ589)*($AN$11-$AL$11)*($AN$11-$AM$11))),$AM$11)</f>
        <v>0.535676825886225</v>
      </c>
      <c r="AR589" s="0" t="n">
        <f aca="false">SUMPRODUCT((B24:B31&lt;=$B$6)*(C24:C31*AM589+D24:D31*AO589*$B$8*AQ589)/(1+AL589/100)^B24:B31)+C32*AM589*AP589/(1+AL589/100)^$B$6</f>
        <v>12555097.1401169</v>
      </c>
      <c r="AS589" s="0" t="n">
        <f aca="false">SUMPRODUCT((K24:K26&lt;=$B$6)*(L24:L26*AN589+M24:M26*AO589*$B$8*AQ589)/(1+AL589/100)^K24:K26)+L27*AN589*AP589/(1+AL589/100)^$B$6</f>
        <v>14138595.3054963</v>
      </c>
      <c r="AT589" s="0" t="n">
        <f aca="false">AS589-AR589</f>
        <v>1583498.16537942</v>
      </c>
      <c r="AU589" s="0" t="n">
        <f aca="true">RAND()</f>
        <v>0.175332395863009</v>
      </c>
      <c r="AV589" s="0" t="n">
        <f aca="true">RAND()</f>
        <v>0.113785154360248</v>
      </c>
      <c r="AW589" s="0" t="n">
        <f aca="true">RAND()</f>
        <v>0.22626651509634</v>
      </c>
      <c r="AX589" s="0" t="n">
        <f aca="true">RAND()</f>
        <v>0.774555073119974</v>
      </c>
      <c r="AY589" s="0" t="n">
        <f aca="true">RAND()</f>
        <v>0.072299201917503</v>
      </c>
      <c r="AZ589" s="0" t="n">
        <f aca="true">RAND()</f>
        <v>0.226708433713494</v>
      </c>
    </row>
    <row r="590" customFormat="false" ht="15" hidden="false" customHeight="false" outlineLevel="0" collapsed="false">
      <c r="AK590" s="0" t="n">
        <v>577</v>
      </c>
      <c r="AL590" s="0" t="n">
        <f aca="false">IFERROR(IF(AU590&lt;($AM$6-$AL$6)/($AN$6-$AL$6),$AL$6+SQRT(AU590*($AN$6-$AL$6)*($AM$6-$AL$6)),$AN$6-SQRT((1-AU590)*($AN$6-$AL$6)*($AN$6-$AM$6))),$AM$6)</f>
        <v>3.04759413342609</v>
      </c>
      <c r="AM590" s="0" t="n">
        <f aca="false">IFERROR(IF(AV590&lt;($AM$7-$AL$7)/($AN$7-$AL$7),$AL$7+SQRT(AV590*($AN$7-$AL$7)*($AM$7-$AL$7)),$AN$7-SQRT((1-AV590)*($AN$7-$AL$7)*($AN$7-$AM$7))),$AM$7)</f>
        <v>1.06515674423288</v>
      </c>
      <c r="AN590" s="0" t="n">
        <f aca="false">IFERROR(IF(AW590&lt;($AM$8-$AL$8)/($AN$8-$AL$8),$AL$8+SQRT(AW590*($AN$8-$AL$8)*($AM$8-$AL$8)),$AN$8-SQRT((1-AW590)*($AN$8-$AL$8)*($AN$8-$AM$8))),$AM$8)</f>
        <v>1.04323207036331</v>
      </c>
      <c r="AO590" s="0" t="n">
        <f aca="false">IFERROR(IF(AX590&lt;($AM$9-$AL$9)/($AN$9-$AL$9),$AL$9+SQRT(AX590*($AN$9-$AL$9)*($AM$9-$AL$9)),$AN$9-SQRT((1-AX590)*($AN$9-$AL$9)*($AN$9-$AM$9))),$AM$9)</f>
        <v>0.878458773852897</v>
      </c>
      <c r="AP590" s="0" t="n">
        <f aca="false">IFERROR(IF(AY590&lt;($AM$10-$AL$10)/($AN$10-$AL$10),$AL$10+SQRT(AY590*($AN$10-$AL$10)*($AM$10-$AL$10)),$AN$10-SQRT((1-AY590)*($AN$10-$AL$10)*($AN$10-$AM$10))),$AM$10)</f>
        <v>0.747419490180914</v>
      </c>
      <c r="AQ590" s="0" t="n">
        <f aca="false">IFERROR(IF(AZ590&lt;($AM$11-$AL$11)/($AN$11-$AL$11),$AL$11+SQRT(AZ590*($AN$11-$AL$11)*($AM$11-$AL$11)),$AN$11-SQRT((1-AZ590)*($AN$11-$AL$11)*($AN$11-$AM$11))),$AM$11)</f>
        <v>0.64811815310911</v>
      </c>
      <c r="AR590" s="0" t="n">
        <f aca="false">SUMPRODUCT((B24:B31&lt;=$B$6)*(C24:C31*AM590+D24:D31*AO590*$B$8*AQ590)/(1+AL590/100)^B24:B31)+C32*AM590*AP590/(1+AL590/100)^$B$6</f>
        <v>14665090.2793684</v>
      </c>
      <c r="AS590" s="0" t="n">
        <f aca="false">SUMPRODUCT((K24:K26&lt;=$B$6)*(L24:L26*AN590+M24:M26*AO590*$B$8*AQ590)/(1+AL590/100)^K24:K26)+L27*AN590*AP590/(1+AL590/100)^$B$6</f>
        <v>15462779.3667768</v>
      </c>
      <c r="AT590" s="0" t="n">
        <f aca="false">AS590-AR590</f>
        <v>797689.087408442</v>
      </c>
      <c r="AU590" s="0" t="n">
        <f aca="true">RAND()</f>
        <v>0.218924393293606</v>
      </c>
      <c r="AV590" s="0" t="n">
        <f aca="true">RAND()</f>
        <v>0.696293073754754</v>
      </c>
      <c r="AW590" s="0" t="n">
        <f aca="true">RAND()</f>
        <v>0.619973540211159</v>
      </c>
      <c r="AX590" s="0" t="n">
        <f aca="true">RAND()</f>
        <v>0.190974724674984</v>
      </c>
      <c r="AY590" s="0" t="n">
        <f aca="true">RAND()</f>
        <v>0.244865616485534</v>
      </c>
      <c r="AZ590" s="0" t="n">
        <f aca="true">RAND()</f>
        <v>0.49463774907795</v>
      </c>
    </row>
    <row r="591" customFormat="false" ht="15" hidden="false" customHeight="false" outlineLevel="0" collapsed="false">
      <c r="AK591" s="0" t="n">
        <v>578</v>
      </c>
      <c r="AL591" s="0" t="n">
        <f aca="false">IFERROR(IF(AU591&lt;($AM$6-$AL$6)/($AN$6-$AL$6),$AL$6+SQRT(AU591*($AN$6-$AL$6)*($AM$6-$AL$6)),$AN$6-SQRT((1-AU591)*($AN$6-$AL$6)*($AN$6-$AM$6))),$AM$6)</f>
        <v>5.71315039688229</v>
      </c>
      <c r="AM591" s="0" t="n">
        <f aca="false">IFERROR(IF(AV591&lt;($AM$7-$AL$7)/($AN$7-$AL$7),$AL$7+SQRT(AV591*($AN$7-$AL$7)*($AM$7-$AL$7)),$AN$7-SQRT((1-AV591)*($AN$7-$AL$7)*($AN$7-$AM$7))),$AM$7)</f>
        <v>1.02475888164316</v>
      </c>
      <c r="AN591" s="0" t="n">
        <f aca="false">IFERROR(IF(AW591&lt;($AM$8-$AL$8)/($AN$8-$AL$8),$AL$8+SQRT(AW591*($AN$8-$AL$8)*($AM$8-$AL$8)),$AN$8-SQRT((1-AW591)*($AN$8-$AL$8)*($AN$8-$AM$8))),$AM$8)</f>
        <v>0.906061576807737</v>
      </c>
      <c r="AO591" s="0" t="n">
        <f aca="false">IFERROR(IF(AX591&lt;($AM$9-$AL$9)/($AN$9-$AL$9),$AL$9+SQRT(AX591*($AN$9-$AL$9)*($AM$9-$AL$9)),$AN$9-SQRT((1-AX591)*($AN$9-$AL$9)*($AN$9-$AM$9))),$AM$9)</f>
        <v>1.35525613997452</v>
      </c>
      <c r="AP591" s="0" t="n">
        <f aca="false">IFERROR(IF(AY591&lt;($AM$10-$AL$10)/($AN$10-$AL$10),$AL$10+SQRT(AY591*($AN$10-$AL$10)*($AM$10-$AL$10)),$AN$10-SQRT((1-AY591)*($AN$10-$AL$10)*($AN$10-$AM$10))),$AM$10)</f>
        <v>0.921479262994339</v>
      </c>
      <c r="AQ591" s="0" t="n">
        <f aca="false">IFERROR(IF(AZ591&lt;($AM$11-$AL$11)/($AN$11-$AL$11),$AL$11+SQRT(AZ591*($AN$11-$AL$11)*($AM$11-$AL$11)),$AN$11-SQRT((1-AZ591)*($AN$11-$AL$11)*($AN$11-$AM$11))),$AM$11)</f>
        <v>0.546406862036509</v>
      </c>
      <c r="AR591" s="0" t="n">
        <f aca="false">SUMPRODUCT((B24:B31&lt;=$B$6)*(C24:C31*AM591+D24:D31*AO591*$B$8*AQ591)/(1+AL591/100)^B24:B31)+C32*AM591*AP591/(1+AL591/100)^$B$6</f>
        <v>12568811.7112238</v>
      </c>
      <c r="AS591" s="0" t="n">
        <f aca="false">SUMPRODUCT((K24:K26&lt;=$B$6)*(L24:L26*AN591+M24:M26*AO591*$B$8*AQ591)/(1+AL591/100)^K24:K26)+L27*AN591*AP591/(1+AL591/100)^$B$6</f>
        <v>13670942.4266733</v>
      </c>
      <c r="AT591" s="0" t="n">
        <f aca="false">AS591-AR591</f>
        <v>1102130.71544953</v>
      </c>
      <c r="AU591" s="0" t="n">
        <f aca="true">RAND()</f>
        <v>0.91720090494779</v>
      </c>
      <c r="AV591" s="0" t="n">
        <f aca="true">RAND()</f>
        <v>0.549035009789881</v>
      </c>
      <c r="AW591" s="0" t="n">
        <f aca="true">RAND()</f>
        <v>0.124989534166039</v>
      </c>
      <c r="AX591" s="0" t="n">
        <f aca="true">RAND()</f>
        <v>0.722870236639626</v>
      </c>
      <c r="AY591" s="0" t="n">
        <f aca="true">RAND()</f>
        <v>0.710579076537004</v>
      </c>
      <c r="AZ591" s="0" t="n">
        <f aca="true">RAND()</f>
        <v>0.247821802688486</v>
      </c>
    </row>
    <row r="592" customFormat="false" ht="15" hidden="false" customHeight="false" outlineLevel="0" collapsed="false">
      <c r="AK592" s="0" t="n">
        <v>579</v>
      </c>
      <c r="AL592" s="0" t="n">
        <f aca="false">IFERROR(IF(AU592&lt;($AM$6-$AL$6)/($AN$6-$AL$6),$AL$6+SQRT(AU592*($AN$6-$AL$6)*($AM$6-$AL$6)),$AN$6-SQRT((1-AU592)*($AN$6-$AL$6)*($AN$6-$AM$6))),$AM$6)</f>
        <v>4.33077992047443</v>
      </c>
      <c r="AM592" s="0" t="n">
        <f aca="false">IFERROR(IF(AV592&lt;($AM$7-$AL$7)/($AN$7-$AL$7),$AL$7+SQRT(AV592*($AN$7-$AL$7)*($AM$7-$AL$7)),$AN$7-SQRT((1-AV592)*($AN$7-$AL$7)*($AN$7-$AM$7))),$AM$7)</f>
        <v>0.971253072684499</v>
      </c>
      <c r="AN592" s="0" t="n">
        <f aca="false">IFERROR(IF(AW592&lt;($AM$8-$AL$8)/($AN$8-$AL$8),$AL$8+SQRT(AW592*($AN$8-$AL$8)*($AM$8-$AL$8)),$AN$8-SQRT((1-AW592)*($AN$8-$AL$8)*($AN$8-$AM$8))),$AM$8)</f>
        <v>0.913282066136956</v>
      </c>
      <c r="AO592" s="0" t="n">
        <f aca="false">IFERROR(IF(AX592&lt;($AM$9-$AL$9)/($AN$9-$AL$9),$AL$9+SQRT(AX592*($AN$9-$AL$9)*($AM$9-$AL$9)),$AN$9-SQRT((1-AX592)*($AN$9-$AL$9)*($AN$9-$AM$9))),$AM$9)</f>
        <v>1.60994712750571</v>
      </c>
      <c r="AP592" s="0" t="n">
        <f aca="false">IFERROR(IF(AY592&lt;($AM$10-$AL$10)/($AN$10-$AL$10),$AL$10+SQRT(AY592*($AN$10-$AL$10)*($AM$10-$AL$10)),$AN$10-SQRT((1-AY592)*($AN$10-$AL$10)*($AN$10-$AM$10))),$AM$10)</f>
        <v>0.776914925555926</v>
      </c>
      <c r="AQ592" s="0" t="n">
        <f aca="false">IFERROR(IF(AZ592&lt;($AM$11-$AL$11)/($AN$11-$AL$11),$AL$11+SQRT(AZ592*($AN$11-$AL$11)*($AM$11-$AL$11)),$AN$11-SQRT((1-AZ592)*($AN$11-$AL$11)*($AN$11-$AM$11))),$AM$11)</f>
        <v>0.762759114648783</v>
      </c>
      <c r="AR592" s="0" t="n">
        <f aca="false">SUMPRODUCT((B24:B31&lt;=$B$6)*(C24:C31*AM592+D24:D31*AO592*$B$8*AQ592)/(1+AL592/100)^B24:B31)+C32*AM592*AP592/(1+AL592/100)^$B$6</f>
        <v>12688837.5739869</v>
      </c>
      <c r="AS592" s="0" t="n">
        <f aca="false">SUMPRODUCT((K24:K26&lt;=$B$6)*(L24:L26*AN592+M24:M26*AO592*$B$8*AQ592)/(1+AL592/100)^K24:K26)+L27*AN592*AP592/(1+AL592/100)^$B$6</f>
        <v>13750573.0020638</v>
      </c>
      <c r="AT592" s="0" t="n">
        <f aca="false">AS592-AR592</f>
        <v>1061735.42807695</v>
      </c>
      <c r="AU592" s="0" t="n">
        <f aca="true">RAND()</f>
        <v>0.643763208352876</v>
      </c>
      <c r="AV592" s="0" t="n">
        <f aca="true">RAND()</f>
        <v>0.325862387820916</v>
      </c>
      <c r="AW592" s="0" t="n">
        <f aca="true">RAND()</f>
        <v>0.142586961202862</v>
      </c>
      <c r="AX592" s="0" t="n">
        <f aca="true">RAND()</f>
        <v>0.898572504439302</v>
      </c>
      <c r="AY592" s="0" t="n">
        <f aca="true">RAND()</f>
        <v>0.306727503982577</v>
      </c>
      <c r="AZ592" s="0" t="n">
        <f aca="true">RAND()</f>
        <v>0.770272499256206</v>
      </c>
    </row>
    <row r="593" customFormat="false" ht="15" hidden="false" customHeight="false" outlineLevel="0" collapsed="false">
      <c r="AK593" s="0" t="n">
        <v>580</v>
      </c>
      <c r="AL593" s="0" t="n">
        <f aca="false">IFERROR(IF(AU593&lt;($AM$6-$AL$6)/($AN$6-$AL$6),$AL$6+SQRT(AU593*($AN$6-$AL$6)*($AM$6-$AL$6)),$AN$6-SQRT((1-AU593)*($AN$6-$AL$6)*($AN$6-$AM$6))),$AM$6)</f>
        <v>2.93265929288083</v>
      </c>
      <c r="AM593" s="0" t="n">
        <f aca="false">IFERROR(IF(AV593&lt;($AM$7-$AL$7)/($AN$7-$AL$7),$AL$7+SQRT(AV593*($AN$7-$AL$7)*($AM$7-$AL$7)),$AN$7-SQRT((1-AV593)*($AN$7-$AL$7)*($AN$7-$AM$7))),$AM$7)</f>
        <v>0.995503332099478</v>
      </c>
      <c r="AN593" s="0" t="n">
        <f aca="false">IFERROR(IF(AW593&lt;($AM$8-$AL$8)/($AN$8-$AL$8),$AL$8+SQRT(AW593*($AN$8-$AL$8)*($AM$8-$AL$8)),$AN$8-SQRT((1-AW593)*($AN$8-$AL$8)*($AN$8-$AM$8))),$AM$8)</f>
        <v>0.832588093906781</v>
      </c>
      <c r="AO593" s="0" t="n">
        <f aca="false">IFERROR(IF(AX593&lt;($AM$9-$AL$9)/($AN$9-$AL$9),$AL$9+SQRT(AX593*($AN$9-$AL$9)*($AM$9-$AL$9)),$AN$9-SQRT((1-AX593)*($AN$9-$AL$9)*($AN$9-$AM$9))),$AM$9)</f>
        <v>1.09662836111344</v>
      </c>
      <c r="AP593" s="0" t="n">
        <f aca="false">IFERROR(IF(AY593&lt;($AM$10-$AL$10)/($AN$10-$AL$10),$AL$10+SQRT(AY593*($AN$10-$AL$10)*($AM$10-$AL$10)),$AN$10-SQRT((1-AY593)*($AN$10-$AL$10)*($AN$10-$AM$10))),$AM$10)</f>
        <v>0.967076696620157</v>
      </c>
      <c r="AQ593" s="0" t="n">
        <f aca="false">IFERROR(IF(AZ593&lt;($AM$11-$AL$11)/($AN$11-$AL$11),$AL$11+SQRT(AZ593*($AN$11-$AL$11)*($AM$11-$AL$11)),$AN$11-SQRT((1-AZ593)*($AN$11-$AL$11)*($AN$11-$AM$11))),$AM$11)</f>
        <v>0.336419366538673</v>
      </c>
      <c r="AR593" s="0" t="n">
        <f aca="false">SUMPRODUCT((B24:B31&lt;=$B$6)*(C24:C31*AM593+D24:D31*AO593*$B$8*AQ593)/(1+AL593/100)^B24:B31)+C32*AM593*AP593/(1+AL593/100)^$B$6</f>
        <v>13718607.9980728</v>
      </c>
      <c r="AS593" s="0" t="n">
        <f aca="false">SUMPRODUCT((K24:K26&lt;=$B$6)*(L24:L26*AN593+M24:M26*AO593*$B$8*AQ593)/(1+AL593/100)^K24:K26)+L27*AN593*AP593/(1+AL593/100)^$B$6</f>
        <v>12016924.9768363</v>
      </c>
      <c r="AT593" s="0" t="n">
        <f aca="false">AS593-AR593</f>
        <v>-1701683.02123654</v>
      </c>
      <c r="AU593" s="0" t="n">
        <f aca="true">RAND()</f>
        <v>0.173970671319393</v>
      </c>
      <c r="AV593" s="0" t="n">
        <f aca="true">RAND()</f>
        <v>0.424683920688874</v>
      </c>
      <c r="AW593" s="0" t="n">
        <f aca="true">RAND()</f>
        <v>0.0117998207164133</v>
      </c>
      <c r="AX593" s="0" t="n">
        <f aca="true">RAND()</f>
        <v>0.45594645470361</v>
      </c>
      <c r="AY593" s="0" t="n">
        <f aca="true">RAND()</f>
        <v>0.872642562102391</v>
      </c>
      <c r="AZ593" s="0" t="n">
        <f aca="true">RAND()</f>
        <v>0.00541375615950289</v>
      </c>
    </row>
    <row r="594" customFormat="false" ht="15" hidden="false" customHeight="false" outlineLevel="0" collapsed="false">
      <c r="AK594" s="0" t="n">
        <v>581</v>
      </c>
      <c r="AL594" s="0" t="n">
        <f aca="false">IFERROR(IF(AU594&lt;($AM$6-$AL$6)/($AN$6-$AL$6),$AL$6+SQRT(AU594*($AN$6-$AL$6)*($AM$6-$AL$6)),$AN$6-SQRT((1-AU594)*($AN$6-$AL$6)*($AN$6-$AM$6))),$AM$6)</f>
        <v>4.70194350369769</v>
      </c>
      <c r="AM594" s="0" t="n">
        <f aca="false">IFERROR(IF(AV594&lt;($AM$7-$AL$7)/($AN$7-$AL$7),$AL$7+SQRT(AV594*($AN$7-$AL$7)*($AM$7-$AL$7)),$AN$7-SQRT((1-AV594)*($AN$7-$AL$7)*($AN$7-$AM$7))),$AM$7)</f>
        <v>0.999734543543193</v>
      </c>
      <c r="AN594" s="0" t="n">
        <f aca="false">IFERROR(IF(AW594&lt;($AM$8-$AL$8)/($AN$8-$AL$8),$AL$8+SQRT(AW594*($AN$8-$AL$8)*($AM$8-$AL$8)),$AN$8-SQRT((1-AW594)*($AN$8-$AL$8)*($AN$8-$AM$8))),$AM$8)</f>
        <v>1.04703038000684</v>
      </c>
      <c r="AO594" s="0" t="n">
        <f aca="false">IFERROR(IF(AX594&lt;($AM$9-$AL$9)/($AN$9-$AL$9),$AL$9+SQRT(AX594*($AN$9-$AL$9)*($AM$9-$AL$9)),$AN$9-SQRT((1-AX594)*($AN$9-$AL$9)*($AN$9-$AM$9))),$AM$9)</f>
        <v>1.32015295355657</v>
      </c>
      <c r="AP594" s="0" t="n">
        <f aca="false">IFERROR(IF(AY594&lt;($AM$10-$AL$10)/($AN$10-$AL$10),$AL$10+SQRT(AY594*($AN$10-$AL$10)*($AM$10-$AL$10)),$AN$10-SQRT((1-AY594)*($AN$10-$AL$10)*($AN$10-$AM$10))),$AM$10)</f>
        <v>0.788645276951089</v>
      </c>
      <c r="AQ594" s="0" t="n">
        <f aca="false">IFERROR(IF(AZ594&lt;($AM$11-$AL$11)/($AN$11-$AL$11),$AL$11+SQRT(AZ594*($AN$11-$AL$11)*($AM$11-$AL$11)),$AN$11-SQRT((1-AZ594)*($AN$11-$AL$11)*($AN$11-$AM$11))),$AM$11)</f>
        <v>0.692582644913842</v>
      </c>
      <c r="AR594" s="0" t="n">
        <f aca="false">SUMPRODUCT((B24:B31&lt;=$B$6)*(C24:C31*AM594+D24:D31*AO594*$B$8*AQ594)/(1+AL594/100)^B24:B31)+C32*AM594*AP594/(1+AL594/100)^$B$6</f>
        <v>12794949.4938008</v>
      </c>
      <c r="AS594" s="0" t="n">
        <f aca="false">SUMPRODUCT((K24:K26&lt;=$B$6)*(L24:L26*AN594+M24:M26*AO594*$B$8*AQ594)/(1+AL594/100)^K24:K26)+L27*AN594*AP594/(1+AL594/100)^$B$6</f>
        <v>15781935.8155557</v>
      </c>
      <c r="AT594" s="0" t="n">
        <f aca="false">AS594-AR594</f>
        <v>2986986.3217549</v>
      </c>
      <c r="AU594" s="0" t="n">
        <f aca="true">RAND()</f>
        <v>0.735946816990137</v>
      </c>
      <c r="AV594" s="0" t="n">
        <f aca="true">RAND()</f>
        <v>0.443265420937862</v>
      </c>
      <c r="AW594" s="0" t="n">
        <f aca="true">RAND()</f>
        <v>0.63380740764295</v>
      </c>
      <c r="AX594" s="0" t="n">
        <f aca="true">RAND()</f>
        <v>0.691871995628095</v>
      </c>
      <c r="AY594" s="0" t="n">
        <f aca="true">RAND()</f>
        <v>0.333264383624683</v>
      </c>
      <c r="AZ594" s="0" t="n">
        <f aca="true">RAND()</f>
        <v>0.614263550170738</v>
      </c>
    </row>
    <row r="595" customFormat="false" ht="15" hidden="false" customHeight="false" outlineLevel="0" collapsed="false">
      <c r="AK595" s="0" t="n">
        <v>582</v>
      </c>
      <c r="AL595" s="0" t="n">
        <f aca="false">IFERROR(IF(AU595&lt;($AM$6-$AL$6)/($AN$6-$AL$6),$AL$6+SQRT(AU595*($AN$6-$AL$6)*($AM$6-$AL$6)),$AN$6-SQRT((1-AU595)*($AN$6-$AL$6)*($AN$6-$AM$6))),$AM$6)</f>
        <v>4.02062707389453</v>
      </c>
      <c r="AM595" s="0" t="n">
        <f aca="false">IFERROR(IF(AV595&lt;($AM$7-$AL$7)/($AN$7-$AL$7),$AL$7+SQRT(AV595*($AN$7-$AL$7)*($AM$7-$AL$7)),$AN$7-SQRT((1-AV595)*($AN$7-$AL$7)*($AN$7-$AM$7))),$AM$7)</f>
        <v>1.01206811629633</v>
      </c>
      <c r="AN595" s="0" t="n">
        <f aca="false">IFERROR(IF(AW595&lt;($AM$8-$AL$8)/($AN$8-$AL$8),$AL$8+SQRT(AW595*($AN$8-$AL$8)*($AM$8-$AL$8)),$AN$8-SQRT((1-AW595)*($AN$8-$AL$8)*($AN$8-$AM$8))),$AM$8)</f>
        <v>1.05578650377247</v>
      </c>
      <c r="AO595" s="0" t="n">
        <f aca="false">IFERROR(IF(AX595&lt;($AM$9-$AL$9)/($AN$9-$AL$9),$AL$9+SQRT(AX595*($AN$9-$AL$9)*($AM$9-$AL$9)),$AN$9-SQRT((1-AX595)*($AN$9-$AL$9)*($AN$9-$AM$9))),$AM$9)</f>
        <v>0.999827875714372</v>
      </c>
      <c r="AP595" s="0" t="n">
        <f aca="false">IFERROR(IF(AY595&lt;($AM$10-$AL$10)/($AN$10-$AL$10),$AL$10+SQRT(AY595*($AN$10-$AL$10)*($AM$10-$AL$10)),$AN$10-SQRT((1-AY595)*($AN$10-$AL$10)*($AN$10-$AM$10))),$AM$10)</f>
        <v>0.79593284105115</v>
      </c>
      <c r="AQ595" s="0" t="n">
        <f aca="false">IFERROR(IF(AZ595&lt;($AM$11-$AL$11)/($AN$11-$AL$11),$AL$11+SQRT(AZ595*($AN$11-$AL$11)*($AM$11-$AL$11)),$AN$11-SQRT((1-AZ595)*($AN$11-$AL$11)*($AN$11-$AM$11))),$AM$11)</f>
        <v>0.729200655251173</v>
      </c>
      <c r="AR595" s="0" t="n">
        <f aca="false">SUMPRODUCT((B24:B31&lt;=$B$6)*(C24:C31*AM595+D24:D31*AO595*$B$8*AQ595)/(1+AL595/100)^B24:B31)+C32*AM595*AP595/(1+AL595/100)^$B$6</f>
        <v>13311977.2723705</v>
      </c>
      <c r="AS595" s="0" t="n">
        <f aca="false">SUMPRODUCT((K24:K26&lt;=$B$6)*(L24:L26*AN595+M24:M26*AO595*$B$8*AQ595)/(1+AL595/100)^K24:K26)+L27*AN595*AP595/(1+AL595/100)^$B$6</f>
        <v>15787083.8795072</v>
      </c>
      <c r="AT595" s="0" t="n">
        <f aca="false">AS595-AR595</f>
        <v>2475106.60713668</v>
      </c>
      <c r="AU595" s="0" t="n">
        <f aca="true">RAND()</f>
        <v>0.556166848359488</v>
      </c>
      <c r="AV595" s="0" t="n">
        <f aca="true">RAND()</f>
        <v>0.496785944153081</v>
      </c>
      <c r="AW595" s="0" t="n">
        <f aca="true">RAND()</f>
        <v>0.664721047849581</v>
      </c>
      <c r="AX595" s="0" t="n">
        <f aca="true">RAND()</f>
        <v>0.333103873788188</v>
      </c>
      <c r="AY595" s="0" t="n">
        <f aca="true">RAND()</f>
        <v>0.35030498565042</v>
      </c>
      <c r="AZ595" s="0" t="n">
        <f aca="true">RAND()</f>
        <v>0.700684550545331</v>
      </c>
    </row>
    <row r="596" customFormat="false" ht="15" hidden="false" customHeight="false" outlineLevel="0" collapsed="false">
      <c r="AK596" s="0" t="n">
        <v>583</v>
      </c>
      <c r="AL596" s="0" t="n">
        <f aca="false">IFERROR(IF(AU596&lt;($AM$6-$AL$6)/($AN$6-$AL$6),$AL$6+SQRT(AU596*($AN$6-$AL$6)*($AM$6-$AL$6)),$AN$6-SQRT((1-AU596)*($AN$6-$AL$6)*($AN$6-$AM$6))),$AM$6)</f>
        <v>2.88178754586838</v>
      </c>
      <c r="AM596" s="0" t="n">
        <f aca="false">IFERROR(IF(AV596&lt;($AM$7-$AL$7)/($AN$7-$AL$7),$AL$7+SQRT(AV596*($AN$7-$AL$7)*($AM$7-$AL$7)),$AN$7-SQRT((1-AV596)*($AN$7-$AL$7)*($AN$7-$AM$7))),$AM$7)</f>
        <v>1.08241145265639</v>
      </c>
      <c r="AN596" s="0" t="n">
        <f aca="false">IFERROR(IF(AW596&lt;($AM$8-$AL$8)/($AN$8-$AL$8),$AL$8+SQRT(AW596*($AN$8-$AL$8)*($AM$8-$AL$8)),$AN$8-SQRT((1-AW596)*($AN$8-$AL$8)*($AN$8-$AM$8))),$AM$8)</f>
        <v>0.909207977406456</v>
      </c>
      <c r="AO596" s="0" t="n">
        <f aca="false">IFERROR(IF(AX596&lt;($AM$9-$AL$9)/($AN$9-$AL$9),$AL$9+SQRT(AX596*($AN$9-$AL$9)*($AM$9-$AL$9)),$AN$9-SQRT((1-AX596)*($AN$9-$AL$9)*($AN$9-$AM$9))),$AM$9)</f>
        <v>1.37107498367929</v>
      </c>
      <c r="AP596" s="0" t="n">
        <f aca="false">IFERROR(IF(AY596&lt;($AM$10-$AL$10)/($AN$10-$AL$10),$AL$10+SQRT(AY596*($AN$10-$AL$10)*($AM$10-$AL$10)),$AN$10-SQRT((1-AY596)*($AN$10-$AL$10)*($AN$10-$AM$10))),$AM$10)</f>
        <v>0.758819498683478</v>
      </c>
      <c r="AQ596" s="0" t="n">
        <f aca="false">IFERROR(IF(AZ596&lt;($AM$11-$AL$11)/($AN$11-$AL$11),$AL$11+SQRT(AZ596*($AN$11-$AL$11)*($AM$11-$AL$11)),$AN$11-SQRT((1-AZ596)*($AN$11-$AL$11)*($AN$11-$AM$11))),$AM$11)</f>
        <v>0.749737534512067</v>
      </c>
      <c r="AR596" s="0" t="n">
        <f aca="false">SUMPRODUCT((B24:B31&lt;=$B$6)*(C24:C31*AM596+D24:D31*AO596*$B$8*AQ596)/(1+AL596/100)^B24:B31)+C32*AM596*AP596/(1+AL596/100)^$B$6</f>
        <v>15124594.0859373</v>
      </c>
      <c r="AS596" s="0" t="n">
        <f aca="false">SUMPRODUCT((K24:K26&lt;=$B$6)*(L24:L26*AN596+M24:M26*AO596*$B$8*AQ596)/(1+AL596/100)^K24:K26)+L27*AN596*AP596/(1+AL596/100)^$B$6</f>
        <v>13461739.6796348</v>
      </c>
      <c r="AT596" s="0" t="n">
        <f aca="false">AS596-AR596</f>
        <v>-1662854.40630249</v>
      </c>
      <c r="AU596" s="0" t="n">
        <f aca="true">RAND()</f>
        <v>0.155509855209717</v>
      </c>
      <c r="AV596" s="0" t="n">
        <f aca="true">RAND()</f>
        <v>0.750347367104527</v>
      </c>
      <c r="AW596" s="0" t="n">
        <f aca="true">RAND()</f>
        <v>0.132515359213432</v>
      </c>
      <c r="AX596" s="0" t="n">
        <f aca="true">RAND()</f>
        <v>0.736302215897331</v>
      </c>
      <c r="AY596" s="0" t="n">
        <f aca="true">RAND()</f>
        <v>0.267950131595068</v>
      </c>
      <c r="AZ596" s="0" t="n">
        <f aca="true">RAND()</f>
        <v>0.744362034154698</v>
      </c>
    </row>
    <row r="597" customFormat="false" ht="15" hidden="false" customHeight="false" outlineLevel="0" collapsed="false">
      <c r="AK597" s="0" t="n">
        <v>584</v>
      </c>
      <c r="AL597" s="0" t="n">
        <f aca="false">IFERROR(IF(AU597&lt;($AM$6-$AL$6)/($AN$6-$AL$6),$AL$6+SQRT(AU597*($AN$6-$AL$6)*($AM$6-$AL$6)),$AN$6-SQRT((1-AU597)*($AN$6-$AL$6)*($AN$6-$AM$6))),$AM$6)</f>
        <v>6.46604535660888</v>
      </c>
      <c r="AM597" s="0" t="n">
        <f aca="false">IFERROR(IF(AV597&lt;($AM$7-$AL$7)/($AN$7-$AL$7),$AL$7+SQRT(AV597*($AN$7-$AL$7)*($AM$7-$AL$7)),$AN$7-SQRT((1-AV597)*($AN$7-$AL$7)*($AN$7-$AM$7))),$AM$7)</f>
        <v>0.960742748825564</v>
      </c>
      <c r="AN597" s="0" t="n">
        <f aca="false">IFERROR(IF(AW597&lt;($AM$8-$AL$8)/($AN$8-$AL$8),$AL$8+SQRT(AW597*($AN$8-$AL$8)*($AM$8-$AL$8)),$AN$8-SQRT((1-AW597)*($AN$8-$AL$8)*($AN$8-$AM$8))),$AM$8)</f>
        <v>0.870289606502072</v>
      </c>
      <c r="AO597" s="0" t="n">
        <f aca="false">IFERROR(IF(AX597&lt;($AM$9-$AL$9)/($AN$9-$AL$9),$AL$9+SQRT(AX597*($AN$9-$AL$9)*($AM$9-$AL$9)),$AN$9-SQRT((1-AX597)*($AN$9-$AL$9)*($AN$9-$AM$9))),$AM$9)</f>
        <v>1.1300336693751</v>
      </c>
      <c r="AP597" s="0" t="n">
        <f aca="false">IFERROR(IF(AY597&lt;($AM$10-$AL$10)/($AN$10-$AL$10),$AL$10+SQRT(AY597*($AN$10-$AL$10)*($AM$10-$AL$10)),$AN$10-SQRT((1-AY597)*($AN$10-$AL$10)*($AN$10-$AM$10))),$AM$10)</f>
        <v>0.7622040555712</v>
      </c>
      <c r="AQ597" s="0" t="n">
        <f aca="false">IFERROR(IF(AZ597&lt;($AM$11-$AL$11)/($AN$11-$AL$11),$AL$11+SQRT(AZ597*($AN$11-$AL$11)*($AM$11-$AL$11)),$AN$11-SQRT((1-AZ597)*($AN$11-$AL$11)*($AN$11-$AM$11))),$AM$11)</f>
        <v>0.454858516024901</v>
      </c>
      <c r="AR597" s="0" t="n">
        <f aca="false">SUMPRODUCT((B24:B31&lt;=$B$6)*(C24:C31*AM597+D24:D31*AO597*$B$8*AQ597)/(1+AL597/100)^B24:B31)+C32*AM597*AP597/(1+AL597/100)^$B$6</f>
        <v>11471464.5979475</v>
      </c>
      <c r="AS597" s="0" t="n">
        <f aca="false">SUMPRODUCT((K24:K26&lt;=$B$6)*(L24:L26*AN597+M24:M26*AO597*$B$8*AQ597)/(1+AL597/100)^K24:K26)+L27*AN597*AP597/(1+AL597/100)^$B$6</f>
        <v>13278129.8937615</v>
      </c>
      <c r="AT597" s="0" t="n">
        <f aca="false">AS597-AR597</f>
        <v>1806665.29581402</v>
      </c>
      <c r="AU597" s="0" t="n">
        <f aca="true">RAND()</f>
        <v>0.985744621940053</v>
      </c>
      <c r="AV597" s="0" t="n">
        <f aca="true">RAND()</f>
        <v>0.28709145888887</v>
      </c>
      <c r="AW597" s="0" t="n">
        <f aca="true">RAND()</f>
        <v>0.0548958753579561</v>
      </c>
      <c r="AX597" s="0" t="n">
        <f aca="true">RAND()</f>
        <v>0.49543905571937</v>
      </c>
      <c r="AY597" s="0" t="n">
        <f aca="true">RAND()</f>
        <v>0.27500386703194</v>
      </c>
      <c r="AZ597" s="0" t="n">
        <f aca="true">RAND()</f>
        <v>0.0978822856548345</v>
      </c>
    </row>
    <row r="598" customFormat="false" ht="15" hidden="false" customHeight="false" outlineLevel="0" collapsed="false">
      <c r="AK598" s="0" t="n">
        <v>585</v>
      </c>
      <c r="AL598" s="0" t="n">
        <f aca="false">IFERROR(IF(AU598&lt;($AM$6-$AL$6)/($AN$6-$AL$6),$AL$6+SQRT(AU598*($AN$6-$AL$6)*($AM$6-$AL$6)),$AN$6-SQRT((1-AU598)*($AN$6-$AL$6)*($AN$6-$AM$6))),$AM$6)</f>
        <v>4.15984029049475</v>
      </c>
      <c r="AM598" s="0" t="n">
        <f aca="false">IFERROR(IF(AV598&lt;($AM$7-$AL$7)/($AN$7-$AL$7),$AL$7+SQRT(AV598*($AN$7-$AL$7)*($AM$7-$AL$7)),$AN$7-SQRT((1-AV598)*($AN$7-$AL$7)*($AN$7-$AM$7))),$AM$7)</f>
        <v>1.00406144205081</v>
      </c>
      <c r="AN598" s="0" t="n">
        <f aca="false">IFERROR(IF(AW598&lt;($AM$8-$AL$8)/($AN$8-$AL$8),$AL$8+SQRT(AW598*($AN$8-$AL$8)*($AM$8-$AL$8)),$AN$8-SQRT((1-AW598)*($AN$8-$AL$8)*($AN$8-$AM$8))),$AM$8)</f>
        <v>1.22306331493985</v>
      </c>
      <c r="AO598" s="0" t="n">
        <f aca="false">IFERROR(IF(AX598&lt;($AM$9-$AL$9)/($AN$9-$AL$9),$AL$9+SQRT(AX598*($AN$9-$AL$9)*($AM$9-$AL$9)),$AN$9-SQRT((1-AX598)*($AN$9-$AL$9)*($AN$9-$AM$9))),$AM$9)</f>
        <v>1.59496734531407</v>
      </c>
      <c r="AP598" s="0" t="n">
        <f aca="false">IFERROR(IF(AY598&lt;($AM$10-$AL$10)/($AN$10-$AL$10),$AL$10+SQRT(AY598*($AN$10-$AL$10)*($AM$10-$AL$10)),$AN$10-SQRT((1-AY598)*($AN$10-$AL$10)*($AN$10-$AM$10))),$AM$10)</f>
        <v>0.730208013455846</v>
      </c>
      <c r="AQ598" s="0" t="n">
        <f aca="false">IFERROR(IF(AZ598&lt;($AM$11-$AL$11)/($AN$11-$AL$11),$AL$11+SQRT(AZ598*($AN$11-$AL$11)*($AM$11-$AL$11)),$AN$11-SQRT((1-AZ598)*($AN$11-$AL$11)*($AN$11-$AM$11))),$AM$11)</f>
        <v>0.773541966138158</v>
      </c>
      <c r="AR598" s="0" t="n">
        <f aca="false">SUMPRODUCT((B24:B31&lt;=$B$6)*(C24:C31*AM598+D24:D31*AO598*$B$8*AQ598)/(1+AL598/100)^B24:B31)+C32*AM598*AP598/(1+AL598/100)^$B$6</f>
        <v>13218704.3043376</v>
      </c>
      <c r="AS598" s="0" t="n">
        <f aca="false">SUMPRODUCT((K24:K26&lt;=$B$6)*(L24:L26*AN598+M24:M26*AO598*$B$8*AQ598)/(1+AL598/100)^K24:K26)+L27*AN598*AP598/(1+AL598/100)^$B$6</f>
        <v>18428182.1595907</v>
      </c>
      <c r="AT598" s="0" t="n">
        <f aca="false">AS598-AR598</f>
        <v>5209477.85525315</v>
      </c>
      <c r="AU598" s="0" t="n">
        <f aca="true">RAND()</f>
        <v>0.596674641225152</v>
      </c>
      <c r="AV598" s="0" t="n">
        <f aca="true">RAND()</f>
        <v>0.462348673012216</v>
      </c>
      <c r="AW598" s="0" t="n">
        <f aca="true">RAND()</f>
        <v>0.993550355537513</v>
      </c>
      <c r="AX598" s="0" t="n">
        <f aca="true">RAND()</f>
        <v>0.890632365758714</v>
      </c>
      <c r="AY598" s="0" t="n">
        <f aca="true">RAND()</f>
        <v>0.211982917837148</v>
      </c>
      <c r="AZ598" s="0" t="n">
        <f aca="true">RAND()</f>
        <v>0.790680648569097</v>
      </c>
    </row>
    <row r="599" customFormat="false" ht="15" hidden="false" customHeight="false" outlineLevel="0" collapsed="false">
      <c r="AK599" s="0" t="n">
        <v>586</v>
      </c>
      <c r="AL599" s="0" t="n">
        <f aca="false">IFERROR(IF(AU599&lt;($AM$6-$AL$6)/($AN$6-$AL$6),$AL$6+SQRT(AU599*($AN$6-$AL$6)*($AM$6-$AL$6)),$AN$6-SQRT((1-AU599)*($AN$6-$AL$6)*($AN$6-$AM$6))),$AM$6)</f>
        <v>4.1468029160924</v>
      </c>
      <c r="AM599" s="0" t="n">
        <f aca="false">IFERROR(IF(AV599&lt;($AM$7-$AL$7)/($AN$7-$AL$7),$AL$7+SQRT(AV599*($AN$7-$AL$7)*($AM$7-$AL$7)),$AN$7-SQRT((1-AV599)*($AN$7-$AL$7)*($AN$7-$AM$7))),$AM$7)</f>
        <v>0.974429644716956</v>
      </c>
      <c r="AN599" s="0" t="n">
        <f aca="false">IFERROR(IF(AW599&lt;($AM$8-$AL$8)/($AN$8-$AL$8),$AL$8+SQRT(AW599*($AN$8-$AL$8)*($AM$8-$AL$8)),$AN$8-SQRT((1-AW599)*($AN$8-$AL$8)*($AN$8-$AM$8))),$AM$8)</f>
        <v>0.897032159418229</v>
      </c>
      <c r="AO599" s="0" t="n">
        <f aca="false">IFERROR(IF(AX599&lt;($AM$9-$AL$9)/($AN$9-$AL$9),$AL$9+SQRT(AX599*($AN$9-$AL$9)*($AM$9-$AL$9)),$AN$9-SQRT((1-AX599)*($AN$9-$AL$9)*($AN$9-$AM$9))),$AM$9)</f>
        <v>1.43305355540809</v>
      </c>
      <c r="AP599" s="0" t="n">
        <f aca="false">IFERROR(IF(AY599&lt;($AM$10-$AL$10)/($AN$10-$AL$10),$AL$10+SQRT(AY599*($AN$10-$AL$10)*($AM$10-$AL$10)),$AN$10-SQRT((1-AY599)*($AN$10-$AL$10)*($AN$10-$AM$10))),$AM$10)</f>
        <v>0.624887835703174</v>
      </c>
      <c r="AQ599" s="0" t="n">
        <f aca="false">IFERROR(IF(AZ599&lt;($AM$11-$AL$11)/($AN$11-$AL$11),$AL$11+SQRT(AZ599*($AN$11-$AL$11)*($AM$11-$AL$11)),$AN$11-SQRT((1-AZ599)*($AN$11-$AL$11)*($AN$11-$AM$11))),$AM$11)</f>
        <v>0.419840777155601</v>
      </c>
      <c r="AR599" s="0" t="n">
        <f aca="false">SUMPRODUCT((B24:B31&lt;=$B$6)*(C24:C31*AM599+D24:D31*AO599*$B$8*AQ599)/(1+AL599/100)^B24:B31)+C32*AM599*AP599/(1+AL599/100)^$B$6</f>
        <v>12746489.1966325</v>
      </c>
      <c r="AS599" s="0" t="n">
        <f aca="false">SUMPRODUCT((K24:K26&lt;=$B$6)*(L24:L26*AN599+M24:M26*AO599*$B$8*AQ599)/(1+AL599/100)^K24:K26)+L27*AN599*AP599/(1+AL599/100)^$B$6</f>
        <v>13606489.30039</v>
      </c>
      <c r="AT599" s="0" t="n">
        <f aca="false">AS599-AR599</f>
        <v>860000.103757437</v>
      </c>
      <c r="AU599" s="0" t="n">
        <f aca="true">RAND()</f>
        <v>0.592963320019058</v>
      </c>
      <c r="AV599" s="0" t="n">
        <f aca="true">RAND()</f>
        <v>0.338063343956482</v>
      </c>
      <c r="AW599" s="0" t="n">
        <f aca="true">RAND()</f>
        <v>0.104613777348496</v>
      </c>
      <c r="AX599" s="0" t="n">
        <f aca="true">RAND()</f>
        <v>0.785714485976391</v>
      </c>
      <c r="AY599" s="0" t="n">
        <f aca="true">RAND()</f>
        <v>0.0623878860264918</v>
      </c>
      <c r="AZ599" s="0" t="n">
        <f aca="true">RAND()</f>
        <v>0.0586196402826873</v>
      </c>
    </row>
    <row r="600" customFormat="false" ht="15" hidden="false" customHeight="false" outlineLevel="0" collapsed="false">
      <c r="AK600" s="0" t="n">
        <v>587</v>
      </c>
      <c r="AL600" s="0" t="n">
        <f aca="false">IFERROR(IF(AU600&lt;($AM$6-$AL$6)/($AN$6-$AL$6),$AL$6+SQRT(AU600*($AN$6-$AL$6)*($AM$6-$AL$6)),$AN$6-SQRT((1-AU600)*($AN$6-$AL$6)*($AN$6-$AM$6))),$AM$6)</f>
        <v>4.03090125823003</v>
      </c>
      <c r="AM600" s="0" t="n">
        <f aca="false">IFERROR(IF(AV600&lt;($AM$7-$AL$7)/($AN$7-$AL$7),$AL$7+SQRT(AV600*($AN$7-$AL$7)*($AM$7-$AL$7)),$AN$7-SQRT((1-AV600)*($AN$7-$AL$7)*($AN$7-$AM$7))),$AM$7)</f>
        <v>1.08875635034978</v>
      </c>
      <c r="AN600" s="0" t="n">
        <f aca="false">IFERROR(IF(AW600&lt;($AM$8-$AL$8)/($AN$8-$AL$8),$AL$8+SQRT(AW600*($AN$8-$AL$8)*($AM$8-$AL$8)),$AN$8-SQRT((1-AW600)*($AN$8-$AL$8)*($AN$8-$AM$8))),$AM$8)</f>
        <v>0.901846553976068</v>
      </c>
      <c r="AO600" s="0" t="n">
        <f aca="false">IFERROR(IF(AX600&lt;($AM$9-$AL$9)/($AN$9-$AL$9),$AL$9+SQRT(AX600*($AN$9-$AL$9)*($AM$9-$AL$9)),$AN$9-SQRT((1-AX600)*($AN$9-$AL$9)*($AN$9-$AM$9))),$AM$9)</f>
        <v>0.703191692710147</v>
      </c>
      <c r="AP600" s="0" t="n">
        <f aca="false">IFERROR(IF(AY600&lt;($AM$10-$AL$10)/($AN$10-$AL$10),$AL$10+SQRT(AY600*($AN$10-$AL$10)*($AM$10-$AL$10)),$AN$10-SQRT((1-AY600)*($AN$10-$AL$10)*($AN$10-$AM$10))),$AM$10)</f>
        <v>0.818506747602344</v>
      </c>
      <c r="AQ600" s="0" t="n">
        <f aca="false">IFERROR(IF(AZ600&lt;($AM$11-$AL$11)/($AN$11-$AL$11),$AL$11+SQRT(AZ600*($AN$11-$AL$11)*($AM$11-$AL$11)),$AN$11-SQRT((1-AZ600)*($AN$11-$AL$11)*($AN$11-$AM$11))),$AM$11)</f>
        <v>0.675195554961773</v>
      </c>
      <c r="AR600" s="0" t="n">
        <f aca="false">SUMPRODUCT((B24:B31&lt;=$B$6)*(C24:C31*AM600+D24:D31*AO600*$B$8*AQ600)/(1+AL600/100)^B24:B31)+C32*AM600*AP600/(1+AL600/100)^$B$6</f>
        <v>14256897.2046799</v>
      </c>
      <c r="AS600" s="0" t="n">
        <f aca="false">SUMPRODUCT((K24:K26&lt;=$B$6)*(L24:L26*AN600+M24:M26*AO600*$B$8*AQ600)/(1+AL600/100)^K24:K26)+L27*AN600*AP600/(1+AL600/100)^$B$6</f>
        <v>13455040.860234</v>
      </c>
      <c r="AT600" s="0" t="n">
        <f aca="false">AS600-AR600</f>
        <v>-801856.344445815</v>
      </c>
      <c r="AU600" s="0" t="n">
        <f aca="true">RAND()</f>
        <v>0.559222633080998</v>
      </c>
      <c r="AV600" s="0" t="n">
        <f aca="true">RAND()</f>
        <v>0.768893203977585</v>
      </c>
      <c r="AW600" s="0" t="n">
        <f aca="true">RAND()</f>
        <v>0.115252450631112</v>
      </c>
      <c r="AX600" s="0" t="n">
        <f aca="true">RAND()</f>
        <v>0.0550491519818863</v>
      </c>
      <c r="AY600" s="0" t="n">
        <f aca="true">RAND()</f>
        <v>0.405786193072892</v>
      </c>
      <c r="AZ600" s="0" t="n">
        <f aca="true">RAND()</f>
        <v>0.569396214217996</v>
      </c>
    </row>
    <row r="601" customFormat="false" ht="15" hidden="false" customHeight="false" outlineLevel="0" collapsed="false">
      <c r="AK601" s="0" t="n">
        <v>588</v>
      </c>
      <c r="AL601" s="0" t="n">
        <f aca="false">IFERROR(IF(AU601&lt;($AM$6-$AL$6)/($AN$6-$AL$6),$AL$6+SQRT(AU601*($AN$6-$AL$6)*($AM$6-$AL$6)),$AN$6-SQRT((1-AU601)*($AN$6-$AL$6)*($AN$6-$AM$6))),$AM$6)</f>
        <v>3.52284330940105</v>
      </c>
      <c r="AM601" s="0" t="n">
        <f aca="false">IFERROR(IF(AV601&lt;($AM$7-$AL$7)/($AN$7-$AL$7),$AL$7+SQRT(AV601*($AN$7-$AL$7)*($AM$7-$AL$7)),$AN$7-SQRT((1-AV601)*($AN$7-$AL$7)*($AN$7-$AM$7))),$AM$7)</f>
        <v>1.12853478464402</v>
      </c>
      <c r="AN601" s="0" t="n">
        <f aca="false">IFERROR(IF(AW601&lt;($AM$8-$AL$8)/($AN$8-$AL$8),$AL$8+SQRT(AW601*($AN$8-$AL$8)*($AM$8-$AL$8)),$AN$8-SQRT((1-AW601)*($AN$8-$AL$8)*($AN$8-$AM$8))),$AM$8)</f>
        <v>0.984199135994977</v>
      </c>
      <c r="AO601" s="0" t="n">
        <f aca="false">IFERROR(IF(AX601&lt;($AM$9-$AL$9)/($AN$9-$AL$9),$AL$9+SQRT(AX601*($AN$9-$AL$9)*($AM$9-$AL$9)),$AN$9-SQRT((1-AX601)*($AN$9-$AL$9)*($AN$9-$AM$9))),$AM$9)</f>
        <v>1.08959970385555</v>
      </c>
      <c r="AP601" s="0" t="n">
        <f aca="false">IFERROR(IF(AY601&lt;($AM$10-$AL$10)/($AN$10-$AL$10),$AL$10+SQRT(AY601*($AN$10-$AL$10)*($AM$10-$AL$10)),$AN$10-SQRT((1-AY601)*($AN$10-$AL$10)*($AN$10-$AM$10))),$AM$10)</f>
        <v>0.986982318516801</v>
      </c>
      <c r="AQ601" s="0" t="n">
        <f aca="false">IFERROR(IF(AZ601&lt;($AM$11-$AL$11)/($AN$11-$AL$11),$AL$11+SQRT(AZ601*($AN$11-$AL$11)*($AM$11-$AL$11)),$AN$11-SQRT((1-AZ601)*($AN$11-$AL$11)*($AN$11-$AM$11))),$AM$11)</f>
        <v>0.916763073884256</v>
      </c>
      <c r="AR601" s="0" t="n">
        <f aca="false">SUMPRODUCT((B24:B31&lt;=$B$6)*(C24:C31*AM601+D24:D31*AO601*$B$8*AQ601)/(1+AL601/100)^B24:B31)+C32*AM601*AP601/(1+AL601/100)^$B$6</f>
        <v>15202836.3544016</v>
      </c>
      <c r="AS601" s="0" t="n">
        <f aca="false">SUMPRODUCT((K24:K26&lt;=$B$6)*(L24:L26*AN601+M24:M26*AO601*$B$8*AQ601)/(1+AL601/100)^K24:K26)+L27*AN601*AP601/(1+AL601/100)^$B$6</f>
        <v>14386861.4725752</v>
      </c>
      <c r="AT601" s="0" t="n">
        <f aca="false">AS601-AR601</f>
        <v>-815974.881826414</v>
      </c>
      <c r="AU601" s="0" t="n">
        <f aca="true">RAND()</f>
        <v>0.395469067451148</v>
      </c>
      <c r="AV601" s="0" t="n">
        <f aca="true">RAND()</f>
        <v>0.868855124075777</v>
      </c>
      <c r="AW601" s="0" t="n">
        <f aca="true">RAND()</f>
        <v>0.376992463347732</v>
      </c>
      <c r="AX601" s="0" t="n">
        <f aca="true">RAND()</f>
        <v>0.447447533853399</v>
      </c>
      <c r="AY601" s="0" t="n">
        <f aca="true">RAND()</f>
        <v>0.948607114191997</v>
      </c>
      <c r="AZ601" s="0" t="n">
        <f aca="true">RAND()</f>
        <v>0.971720874003274</v>
      </c>
    </row>
    <row r="602" customFormat="false" ht="15" hidden="false" customHeight="false" outlineLevel="0" collapsed="false">
      <c r="AK602" s="0" t="n">
        <v>589</v>
      </c>
      <c r="AL602" s="0" t="n">
        <f aca="false">IFERROR(IF(AU602&lt;($AM$6-$AL$6)/($AN$6-$AL$6),$AL$6+SQRT(AU602*($AN$6-$AL$6)*($AM$6-$AL$6)),$AN$6-SQRT((1-AU602)*($AN$6-$AL$6)*($AN$6-$AM$6))),$AM$6)</f>
        <v>4.91515169852014</v>
      </c>
      <c r="AM602" s="0" t="n">
        <f aca="false">IFERROR(IF(AV602&lt;($AM$7-$AL$7)/($AN$7-$AL$7),$AL$7+SQRT(AV602*($AN$7-$AL$7)*($AM$7-$AL$7)),$AN$7-SQRT((1-AV602)*($AN$7-$AL$7)*($AN$7-$AM$7))),$AM$7)</f>
        <v>0.908933896880644</v>
      </c>
      <c r="AN602" s="0" t="n">
        <f aca="false">IFERROR(IF(AW602&lt;($AM$8-$AL$8)/($AN$8-$AL$8),$AL$8+SQRT(AW602*($AN$8-$AL$8)*($AM$8-$AL$8)),$AN$8-SQRT((1-AW602)*($AN$8-$AL$8)*($AN$8-$AM$8))),$AM$8)</f>
        <v>1.0568552382589</v>
      </c>
      <c r="AO602" s="0" t="n">
        <f aca="false">IFERROR(IF(AX602&lt;($AM$9-$AL$9)/($AN$9-$AL$9),$AL$9+SQRT(AX602*($AN$9-$AL$9)*($AM$9-$AL$9)),$AN$9-SQRT((1-AX602)*($AN$9-$AL$9)*($AN$9-$AM$9))),$AM$9)</f>
        <v>0.830703274627677</v>
      </c>
      <c r="AP602" s="0" t="n">
        <f aca="false">IFERROR(IF(AY602&lt;($AM$10-$AL$10)/($AN$10-$AL$10),$AL$10+SQRT(AY602*($AN$10-$AL$10)*($AM$10-$AL$10)),$AN$10-SQRT((1-AY602)*($AN$10-$AL$10)*($AN$10-$AM$10))),$AM$10)</f>
        <v>0.685343774328137</v>
      </c>
      <c r="AQ602" s="0" t="n">
        <f aca="false">IFERROR(IF(AZ602&lt;($AM$11-$AL$11)/($AN$11-$AL$11),$AL$11+SQRT(AZ602*($AN$11-$AL$11)*($AM$11-$AL$11)),$AN$11-SQRT((1-AZ602)*($AN$11-$AL$11)*($AN$11-$AM$11))),$AM$11)</f>
        <v>0.667612941185678</v>
      </c>
      <c r="AR602" s="0" t="n">
        <f aca="false">SUMPRODUCT((B24:B31&lt;=$B$6)*(C24:C31*AM602+D24:D31*AO602*$B$8*AQ602)/(1+AL602/100)^B24:B31)+C32*AM602*AP602/(1+AL602/100)^$B$6</f>
        <v>11497200.9667291</v>
      </c>
      <c r="AS602" s="0" t="n">
        <f aca="false">SUMPRODUCT((K24:K26&lt;=$B$6)*(L24:L26*AN602+M24:M26*AO602*$B$8*AQ602)/(1+AL602/100)^K24:K26)+L27*AN602*AP602/(1+AL602/100)^$B$6</f>
        <v>16043082.2177681</v>
      </c>
      <c r="AT602" s="0" t="n">
        <f aca="false">AS602-AR602</f>
        <v>4545881.25103892</v>
      </c>
      <c r="AU602" s="0" t="n">
        <f aca="true">RAND()</f>
        <v>0.782670377990826</v>
      </c>
      <c r="AV602" s="0" t="n">
        <f aca="true">RAND()</f>
        <v>0.131851043217809</v>
      </c>
      <c r="AW602" s="0" t="n">
        <f aca="true">RAND()</f>
        <v>0.668400897884205</v>
      </c>
      <c r="AX602" s="0" t="n">
        <f aca="true">RAND()</f>
        <v>0.145819541132625</v>
      </c>
      <c r="AY602" s="0" t="n">
        <f aca="true">RAND()</f>
        <v>0.137409258728797</v>
      </c>
      <c r="AZ602" s="0" t="n">
        <f aca="true">RAND()</f>
        <v>0.549056502582711</v>
      </c>
    </row>
    <row r="603" customFormat="false" ht="15" hidden="false" customHeight="false" outlineLevel="0" collapsed="false">
      <c r="AK603" s="0" t="n">
        <v>590</v>
      </c>
      <c r="AL603" s="0" t="n">
        <f aca="false">IFERROR(IF(AU603&lt;($AM$6-$AL$6)/($AN$6-$AL$6),$AL$6+SQRT(AU603*($AN$6-$AL$6)*($AM$6-$AL$6)),$AN$6-SQRT((1-AU603)*($AN$6-$AL$6)*($AN$6-$AM$6))),$AM$6)</f>
        <v>2.58538707623909</v>
      </c>
      <c r="AM603" s="0" t="n">
        <f aca="false">IFERROR(IF(AV603&lt;($AM$7-$AL$7)/($AN$7-$AL$7),$AL$7+SQRT(AV603*($AN$7-$AL$7)*($AM$7-$AL$7)),$AN$7-SQRT((1-AV603)*($AN$7-$AL$7)*($AN$7-$AM$7))),$AM$7)</f>
        <v>1.02182348979734</v>
      </c>
      <c r="AN603" s="0" t="n">
        <f aca="false">IFERROR(IF(AW603&lt;($AM$8-$AL$8)/($AN$8-$AL$8),$AL$8+SQRT(AW603*($AN$8-$AL$8)*($AM$8-$AL$8)),$AN$8-SQRT((1-AW603)*($AN$8-$AL$8)*($AN$8-$AM$8))),$AM$8)</f>
        <v>0.893604348638071</v>
      </c>
      <c r="AO603" s="0" t="n">
        <f aca="false">IFERROR(IF(AX603&lt;($AM$9-$AL$9)/($AN$9-$AL$9),$AL$9+SQRT(AX603*($AN$9-$AL$9)*($AM$9-$AL$9)),$AN$9-SQRT((1-AX603)*($AN$9-$AL$9)*($AN$9-$AM$9))),$AM$9)</f>
        <v>0.604794729135123</v>
      </c>
      <c r="AP603" s="0" t="n">
        <f aca="false">IFERROR(IF(AY603&lt;($AM$10-$AL$10)/($AN$10-$AL$10),$AL$10+SQRT(AY603*($AN$10-$AL$10)*($AM$10-$AL$10)),$AN$10-SQRT((1-AY603)*($AN$10-$AL$10)*($AN$10-$AM$10))),$AM$10)</f>
        <v>0.955993385624852</v>
      </c>
      <c r="AQ603" s="0" t="n">
        <f aca="false">IFERROR(IF(AZ603&lt;($AM$11-$AL$11)/($AN$11-$AL$11),$AL$11+SQRT(AZ603*($AN$11-$AL$11)*($AM$11-$AL$11)),$AN$11-SQRT((1-AZ603)*($AN$11-$AL$11)*($AN$11-$AM$11))),$AM$11)</f>
        <v>0.613892247682421</v>
      </c>
      <c r="AR603" s="0" t="n">
        <f aca="false">SUMPRODUCT((B24:B31&lt;=$B$6)*(C24:C31*AM603+D24:D31*AO603*$B$8*AQ603)/(1+AL603/100)^B24:B31)+C32*AM603*AP603/(1+AL603/100)^$B$6</f>
        <v>14346395.3764686</v>
      </c>
      <c r="AS603" s="0" t="n">
        <f aca="false">SUMPRODUCT((K24:K26&lt;=$B$6)*(L24:L26*AN603+M24:M26*AO603*$B$8*AQ603)/(1+AL603/100)^K24:K26)+L27*AN603*AP603/(1+AL603/100)^$B$6</f>
        <v>12804657.1661849</v>
      </c>
      <c r="AT603" s="0" t="n">
        <f aca="false">AS603-AR603</f>
        <v>-1541738.21028374</v>
      </c>
      <c r="AU603" s="0" t="n">
        <f aca="true">RAND()</f>
        <v>0.0685356058055497</v>
      </c>
      <c r="AV603" s="0" t="n">
        <f aca="true">RAND()</f>
        <v>0.537204268370962</v>
      </c>
      <c r="AW603" s="0" t="n">
        <f aca="true">RAND()</f>
        <v>0.0973530453773066</v>
      </c>
      <c r="AX603" s="0" t="n">
        <f aca="true">RAND()</f>
        <v>0.0146425803393383</v>
      </c>
      <c r="AY603" s="0" t="n">
        <f aca="true">RAND()</f>
        <v>0.831719870934462</v>
      </c>
      <c r="AZ603" s="0" t="n">
        <f aca="true">RAND()</f>
        <v>0.402156502673968</v>
      </c>
    </row>
    <row r="604" customFormat="false" ht="15" hidden="false" customHeight="false" outlineLevel="0" collapsed="false">
      <c r="AK604" s="0" t="n">
        <v>591</v>
      </c>
      <c r="AL604" s="0" t="n">
        <f aca="false">IFERROR(IF(AU604&lt;($AM$6-$AL$6)/($AN$6-$AL$6),$AL$6+SQRT(AU604*($AN$6-$AL$6)*($AM$6-$AL$6)),$AN$6-SQRT((1-AU604)*($AN$6-$AL$6)*($AN$6-$AM$6))),$AM$6)</f>
        <v>3.1557703953977</v>
      </c>
      <c r="AM604" s="0" t="n">
        <f aca="false">IFERROR(IF(AV604&lt;($AM$7-$AL$7)/($AN$7-$AL$7),$AL$7+SQRT(AV604*($AN$7-$AL$7)*($AM$7-$AL$7)),$AN$7-SQRT((1-AV604)*($AN$7-$AL$7)*($AN$7-$AM$7))),$AM$7)</f>
        <v>0.967606584944239</v>
      </c>
      <c r="AN604" s="0" t="n">
        <f aca="false">IFERROR(IF(AW604&lt;($AM$8-$AL$8)/($AN$8-$AL$8),$AL$8+SQRT(AW604*($AN$8-$AL$8)*($AM$8-$AL$8)),$AN$8-SQRT((1-AW604)*($AN$8-$AL$8)*($AN$8-$AM$8))),$AM$8)</f>
        <v>1.16882751938105</v>
      </c>
      <c r="AO604" s="0" t="n">
        <f aca="false">IFERROR(IF(AX604&lt;($AM$9-$AL$9)/($AN$9-$AL$9),$AL$9+SQRT(AX604*($AN$9-$AL$9)*($AM$9-$AL$9)),$AN$9-SQRT((1-AX604)*($AN$9-$AL$9)*($AN$9-$AM$9))),$AM$9)</f>
        <v>1.74980977756232</v>
      </c>
      <c r="AP604" s="0" t="n">
        <f aca="false">IFERROR(IF(AY604&lt;($AM$10-$AL$10)/($AN$10-$AL$10),$AL$10+SQRT(AY604*($AN$10-$AL$10)*($AM$10-$AL$10)),$AN$10-SQRT((1-AY604)*($AN$10-$AL$10)*($AN$10-$AM$10))),$AM$10)</f>
        <v>0.946142022407007</v>
      </c>
      <c r="AQ604" s="0" t="n">
        <f aca="false">IFERROR(IF(AZ604&lt;($AM$11-$AL$11)/($AN$11-$AL$11),$AL$11+SQRT(AZ604*($AN$11-$AL$11)*($AM$11-$AL$11)),$AN$11-SQRT((1-AZ604)*($AN$11-$AL$11)*($AN$11-$AM$11))),$AM$11)</f>
        <v>0.742877300535338</v>
      </c>
      <c r="AR604" s="0" t="n">
        <f aca="false">SUMPRODUCT((B24:B31&lt;=$B$6)*(C24:C31*AM604+D24:D31*AO604*$B$8*AQ604)/(1+AL604/100)^B24:B31)+C32*AM604*AP604/(1+AL604/100)^$B$6</f>
        <v>13371194.3824773</v>
      </c>
      <c r="AS604" s="0" t="n">
        <f aca="false">SUMPRODUCT((K24:K26&lt;=$B$6)*(L24:L26*AN604+M24:M26*AO604*$B$8*AQ604)/(1+AL604/100)^K24:K26)+L27*AN604*AP604/(1+AL604/100)^$B$6</f>
        <v>17040638.4540602</v>
      </c>
      <c r="AT604" s="0" t="n">
        <f aca="false">AS604-AR604</f>
        <v>3669444.07158287</v>
      </c>
      <c r="AU604" s="0" t="n">
        <f aca="true">RAND()</f>
        <v>0.261094937354963</v>
      </c>
      <c r="AV604" s="0" t="n">
        <f aca="true">RAND()</f>
        <v>0.312132970185225</v>
      </c>
      <c r="AW604" s="0" t="n">
        <f aca="true">RAND()</f>
        <v>0.941431363468141</v>
      </c>
      <c r="AX604" s="0" t="n">
        <f aca="true">RAND()</f>
        <v>0.958269901731055</v>
      </c>
      <c r="AY604" s="0" t="n">
        <f aca="true">RAND()</f>
        <v>0.796170816629656</v>
      </c>
      <c r="AZ604" s="0" t="n">
        <f aca="true">RAND()</f>
        <v>0.730154764979612</v>
      </c>
    </row>
    <row r="605" customFormat="false" ht="15" hidden="false" customHeight="false" outlineLevel="0" collapsed="false">
      <c r="AK605" s="0" t="n">
        <v>592</v>
      </c>
      <c r="AL605" s="0" t="n">
        <f aca="false">IFERROR(IF(AU605&lt;($AM$6-$AL$6)/($AN$6-$AL$6),$AL$6+SQRT(AU605*($AN$6-$AL$6)*($AM$6-$AL$6)),$AN$6-SQRT((1-AU605)*($AN$6-$AL$6)*($AN$6-$AM$6))),$AM$6)</f>
        <v>4.22492216295433</v>
      </c>
      <c r="AM605" s="0" t="n">
        <f aca="false">IFERROR(IF(AV605&lt;($AM$7-$AL$7)/($AN$7-$AL$7),$AL$7+SQRT(AV605*($AN$7-$AL$7)*($AM$7-$AL$7)),$AN$7-SQRT((1-AV605)*($AN$7-$AL$7)*($AN$7-$AM$7))),$AM$7)</f>
        <v>1.0271105882358</v>
      </c>
      <c r="AN605" s="0" t="n">
        <f aca="false">IFERROR(IF(AW605&lt;($AM$8-$AL$8)/($AN$8-$AL$8),$AL$8+SQRT(AW605*($AN$8-$AL$8)*($AM$8-$AL$8)),$AN$8-SQRT((1-AW605)*($AN$8-$AL$8)*($AN$8-$AM$8))),$AM$8)</f>
        <v>1.08405953272254</v>
      </c>
      <c r="AO605" s="0" t="n">
        <f aca="false">IFERROR(IF(AX605&lt;($AM$9-$AL$9)/($AN$9-$AL$9),$AL$9+SQRT(AX605*($AN$9-$AL$9)*($AM$9-$AL$9)),$AN$9-SQRT((1-AX605)*($AN$9-$AL$9)*($AN$9-$AM$9))),$AM$9)</f>
        <v>1.19868814310759</v>
      </c>
      <c r="AP605" s="0" t="n">
        <f aca="false">IFERROR(IF(AY605&lt;($AM$10-$AL$10)/($AN$10-$AL$10),$AL$10+SQRT(AY605*($AN$10-$AL$10)*($AM$10-$AL$10)),$AN$10-SQRT((1-AY605)*($AN$10-$AL$10)*($AN$10-$AM$10))),$AM$10)</f>
        <v>0.814862304245457</v>
      </c>
      <c r="AQ605" s="0" t="n">
        <f aca="false">IFERROR(IF(AZ605&lt;($AM$11-$AL$11)/($AN$11-$AL$11),$AL$11+SQRT(AZ605*($AN$11-$AL$11)*($AM$11-$AL$11)),$AN$11-SQRT((1-AZ605)*($AN$11-$AL$11)*($AN$11-$AM$11))),$AM$11)</f>
        <v>0.430461874444701</v>
      </c>
      <c r="AR605" s="0" t="n">
        <f aca="false">SUMPRODUCT((B24:B31&lt;=$B$6)*(C24:C31*AM605+D24:D31*AO605*$B$8*AQ605)/(1+AL605/100)^B24:B31)+C32*AM605*AP605/(1+AL605/100)^$B$6</f>
        <v>13345261.4767867</v>
      </c>
      <c r="AS605" s="0" t="n">
        <f aca="false">SUMPRODUCT((K24:K26&lt;=$B$6)*(L24:L26*AN605+M24:M26*AO605*$B$8*AQ605)/(1+AL605/100)^K24:K26)+L27*AN605*AP605/(1+AL605/100)^$B$6</f>
        <v>16212087.2435332</v>
      </c>
      <c r="AT605" s="0" t="n">
        <f aca="false">AS605-AR605</f>
        <v>2866825.76674646</v>
      </c>
      <c r="AU605" s="0" t="n">
        <f aca="true">RAND()</f>
        <v>0.614947149916897</v>
      </c>
      <c r="AV605" s="0" t="n">
        <f aca="true">RAND()</f>
        <v>0.55840275665251</v>
      </c>
      <c r="AW605" s="0" t="n">
        <f aca="true">RAND()</f>
        <v>0.755233433953219</v>
      </c>
      <c r="AX605" s="0" t="n">
        <f aca="true">RAND()</f>
        <v>0.571932872002423</v>
      </c>
      <c r="AY605" s="0" t="n">
        <f aca="true">RAND()</f>
        <v>0.396553082539034</v>
      </c>
      <c r="AZ605" s="0" t="n">
        <f aca="true">RAND()</f>
        <v>0.0694706150352033</v>
      </c>
    </row>
    <row r="606" customFormat="false" ht="15" hidden="false" customHeight="false" outlineLevel="0" collapsed="false">
      <c r="AK606" s="0" t="n">
        <v>593</v>
      </c>
      <c r="AL606" s="0" t="n">
        <f aca="false">IFERROR(IF(AU606&lt;($AM$6-$AL$6)/($AN$6-$AL$6),$AL$6+SQRT(AU606*($AN$6-$AL$6)*($AM$6-$AL$6)),$AN$6-SQRT((1-AU606)*($AN$6-$AL$6)*($AN$6-$AM$6))),$AM$6)</f>
        <v>5.33696964694136</v>
      </c>
      <c r="AM606" s="0" t="n">
        <f aca="false">IFERROR(IF(AV606&lt;($AM$7-$AL$7)/($AN$7-$AL$7),$AL$7+SQRT(AV606*($AN$7-$AL$7)*($AM$7-$AL$7)),$AN$7-SQRT((1-AV606)*($AN$7-$AL$7)*($AN$7-$AM$7))),$AM$7)</f>
        <v>1.05881686216035</v>
      </c>
      <c r="AN606" s="0" t="n">
        <f aca="false">IFERROR(IF(AW606&lt;($AM$8-$AL$8)/($AN$8-$AL$8),$AL$8+SQRT(AW606*($AN$8-$AL$8)*($AM$8-$AL$8)),$AN$8-SQRT((1-AW606)*($AN$8-$AL$8)*($AN$8-$AM$8))),$AM$8)</f>
        <v>0.930361580001077</v>
      </c>
      <c r="AO606" s="0" t="n">
        <f aca="false">IFERROR(IF(AX606&lt;($AM$9-$AL$9)/($AN$9-$AL$9),$AL$9+SQRT(AX606*($AN$9-$AL$9)*($AM$9-$AL$9)),$AN$9-SQRT((1-AX606)*($AN$9-$AL$9)*($AN$9-$AM$9))),$AM$9)</f>
        <v>1.79820521020635</v>
      </c>
      <c r="AP606" s="0" t="n">
        <f aca="false">IFERROR(IF(AY606&lt;($AM$10-$AL$10)/($AN$10-$AL$10),$AL$10+SQRT(AY606*($AN$10-$AL$10)*($AM$10-$AL$10)),$AN$10-SQRT((1-AY606)*($AN$10-$AL$10)*($AN$10-$AM$10))),$AM$10)</f>
        <v>0.96924542656861</v>
      </c>
      <c r="AQ606" s="0" t="n">
        <f aca="false">IFERROR(IF(AZ606&lt;($AM$11-$AL$11)/($AN$11-$AL$11),$AL$11+SQRT(AZ606*($AN$11-$AL$11)*($AM$11-$AL$11)),$AN$11-SQRT((1-AZ606)*($AN$11-$AL$11)*($AN$11-$AM$11))),$AM$11)</f>
        <v>0.638362845745603</v>
      </c>
      <c r="AR606" s="0" t="n">
        <f aca="false">SUMPRODUCT((B24:B31&lt;=$B$6)*(C24:C31*AM606+D24:D31*AO606*$B$8*AQ606)/(1+AL606/100)^B24:B31)+C32*AM606*AP606/(1+AL606/100)^$B$6</f>
        <v>13219748.3923671</v>
      </c>
      <c r="AS606" s="0" t="n">
        <f aca="false">SUMPRODUCT((K24:K26&lt;=$B$6)*(L24:L26*AN606+M24:M26*AO606*$B$8*AQ606)/(1+AL606/100)^K24:K26)+L27*AN606*AP606/(1+AL606/100)^$B$6</f>
        <v>13970995.3479893</v>
      </c>
      <c r="AT606" s="0" t="n">
        <f aca="false">AS606-AR606</f>
        <v>751246.955622202</v>
      </c>
      <c r="AU606" s="0" t="n">
        <f aca="true">RAND()</f>
        <v>0.861716502240283</v>
      </c>
      <c r="AV606" s="0" t="n">
        <f aca="true">RAND()</f>
        <v>0.675102291606983</v>
      </c>
      <c r="AW606" s="0" t="n">
        <f aca="true">RAND()</f>
        <v>0.18882379489308</v>
      </c>
      <c r="AX606" s="0" t="n">
        <f aca="true">RAND()</f>
        <v>0.97285257520809</v>
      </c>
      <c r="AY606" s="0" t="n">
        <f aca="true">RAND()</f>
        <v>0.880765081422226</v>
      </c>
      <c r="AZ606" s="0" t="n">
        <f aca="true">RAND()</f>
        <v>0.467303736249236</v>
      </c>
    </row>
    <row r="607" customFormat="false" ht="15" hidden="false" customHeight="false" outlineLevel="0" collapsed="false">
      <c r="AK607" s="0" t="n">
        <v>594</v>
      </c>
      <c r="AL607" s="0" t="n">
        <f aca="false">IFERROR(IF(AU607&lt;($AM$6-$AL$6)/($AN$6-$AL$6),$AL$6+SQRT(AU607*($AN$6-$AL$6)*($AM$6-$AL$6)),$AN$6-SQRT((1-AU607)*($AN$6-$AL$6)*($AN$6-$AM$6))),$AM$6)</f>
        <v>3.82782167486077</v>
      </c>
      <c r="AM607" s="0" t="n">
        <f aca="false">IFERROR(IF(AV607&lt;($AM$7-$AL$7)/($AN$7-$AL$7),$AL$7+SQRT(AV607*($AN$7-$AL$7)*($AM$7-$AL$7)),$AN$7-SQRT((1-AV607)*($AN$7-$AL$7)*($AN$7-$AM$7))),$AM$7)</f>
        <v>0.995011769749055</v>
      </c>
      <c r="AN607" s="0" t="n">
        <f aca="false">IFERROR(IF(AW607&lt;($AM$8-$AL$8)/($AN$8-$AL$8),$AL$8+SQRT(AW607*($AN$8-$AL$8)*($AM$8-$AL$8)),$AN$8-SQRT((1-AW607)*($AN$8-$AL$8)*($AN$8-$AM$8))),$AM$8)</f>
        <v>1.16460132124788</v>
      </c>
      <c r="AO607" s="0" t="n">
        <f aca="false">IFERROR(IF(AX607&lt;($AM$9-$AL$9)/($AN$9-$AL$9),$AL$9+SQRT(AX607*($AN$9-$AL$9)*($AM$9-$AL$9)),$AN$9-SQRT((1-AX607)*($AN$9-$AL$9)*($AN$9-$AM$9))),$AM$9)</f>
        <v>1.45878812318728</v>
      </c>
      <c r="AP607" s="0" t="n">
        <f aca="false">IFERROR(IF(AY607&lt;($AM$10-$AL$10)/($AN$10-$AL$10),$AL$10+SQRT(AY607*($AN$10-$AL$10)*($AM$10-$AL$10)),$AN$10-SQRT((1-AY607)*($AN$10-$AL$10)*($AN$10-$AM$10))),$AM$10)</f>
        <v>0.753057304849177</v>
      </c>
      <c r="AQ607" s="0" t="n">
        <f aca="false">IFERROR(IF(AZ607&lt;($AM$11-$AL$11)/($AN$11-$AL$11),$AL$11+SQRT(AZ607*($AN$11-$AL$11)*($AM$11-$AL$11)),$AN$11-SQRT((1-AZ607)*($AN$11-$AL$11)*($AN$11-$AM$11))),$AM$11)</f>
        <v>0.637325759759518</v>
      </c>
      <c r="AR607" s="0" t="n">
        <f aca="false">SUMPRODUCT((B24:B31&lt;=$B$6)*(C24:C31*AM607+D24:D31*AO607*$B$8*AQ607)/(1+AL607/100)^B24:B31)+C32*AM607*AP607/(1+AL607/100)^$B$6</f>
        <v>13249384.9707124</v>
      </c>
      <c r="AS607" s="0" t="n">
        <f aca="false">SUMPRODUCT((K24:K26&lt;=$B$6)*(L24:L26*AN607+M24:M26*AO607*$B$8*AQ607)/(1+AL607/100)^K24:K26)+L27*AN607*AP607/(1+AL607/100)^$B$6</f>
        <v>17443679.8297215</v>
      </c>
      <c r="AT607" s="0" t="n">
        <f aca="false">AS607-AR607</f>
        <v>4194294.85900907</v>
      </c>
      <c r="AU607" s="0" t="n">
        <f aca="true">RAND()</f>
        <v>0.496864233675845</v>
      </c>
      <c r="AV607" s="0" t="n">
        <f aca="true">RAND()</f>
        <v>0.422551003785094</v>
      </c>
      <c r="AW607" s="0" t="n">
        <f aca="true">RAND()</f>
        <v>0.93517391704348</v>
      </c>
      <c r="AX607" s="0" t="n">
        <f aca="true">RAND()</f>
        <v>0.804726469597905</v>
      </c>
      <c r="AY607" s="0" t="n">
        <f aca="true">RAND()</f>
        <v>0.256151998150117</v>
      </c>
      <c r="AZ607" s="0" t="n">
        <f aca="true">RAND()</f>
        <v>0.464443543662597</v>
      </c>
    </row>
    <row r="608" customFormat="false" ht="15" hidden="false" customHeight="false" outlineLevel="0" collapsed="false">
      <c r="AK608" s="0" t="n">
        <v>595</v>
      </c>
      <c r="AL608" s="0" t="n">
        <f aca="false">IFERROR(IF(AU608&lt;($AM$6-$AL$6)/($AN$6-$AL$6),$AL$6+SQRT(AU608*($AN$6-$AL$6)*($AM$6-$AL$6)),$AN$6-SQRT((1-AU608)*($AN$6-$AL$6)*($AN$6-$AM$6))),$AM$6)</f>
        <v>5.19972225403758</v>
      </c>
      <c r="AM608" s="0" t="n">
        <f aca="false">IFERROR(IF(AV608&lt;($AM$7-$AL$7)/($AN$7-$AL$7),$AL$7+SQRT(AV608*($AN$7-$AL$7)*($AM$7-$AL$7)),$AN$7-SQRT((1-AV608)*($AN$7-$AL$7)*($AN$7-$AM$7))),$AM$7)</f>
        <v>1.05348978818152</v>
      </c>
      <c r="AN608" s="0" t="n">
        <f aca="false">IFERROR(IF(AW608&lt;($AM$8-$AL$8)/($AN$8-$AL$8),$AL$8+SQRT(AW608*($AN$8-$AL$8)*($AM$8-$AL$8)),$AN$8-SQRT((1-AW608)*($AN$8-$AL$8)*($AN$8-$AM$8))),$AM$8)</f>
        <v>0.929026197028413</v>
      </c>
      <c r="AO608" s="0" t="n">
        <f aca="false">IFERROR(IF(AX608&lt;($AM$9-$AL$9)/($AN$9-$AL$9),$AL$9+SQRT(AX608*($AN$9-$AL$9)*($AM$9-$AL$9)),$AN$9-SQRT((1-AX608)*($AN$9-$AL$9)*($AN$9-$AM$9))),$AM$9)</f>
        <v>1.56448452935284</v>
      </c>
      <c r="AP608" s="0" t="n">
        <f aca="false">IFERROR(IF(AY608&lt;($AM$10-$AL$10)/($AN$10-$AL$10),$AL$10+SQRT(AY608*($AN$10-$AL$10)*($AM$10-$AL$10)),$AN$10-SQRT((1-AY608)*($AN$10-$AL$10)*($AN$10-$AM$10))),$AM$10)</f>
        <v>0.912658973615866</v>
      </c>
      <c r="AQ608" s="0" t="n">
        <f aca="false">IFERROR(IF(AZ608&lt;($AM$11-$AL$11)/($AN$11-$AL$11),$AL$11+SQRT(AZ608*($AN$11-$AL$11)*($AM$11-$AL$11)),$AN$11-SQRT((1-AZ608)*($AN$11-$AL$11)*($AN$11-$AM$11))),$AM$11)</f>
        <v>0.838414158130087</v>
      </c>
      <c r="AR608" s="0" t="n">
        <f aca="false">SUMPRODUCT((B24:B31&lt;=$B$6)*(C24:C31*AM608+D24:D31*AO608*$B$8*AQ608)/(1+AL608/100)^B24:B31)+C32*AM608*AP608/(1+AL608/100)^$B$6</f>
        <v>13253645.529195</v>
      </c>
      <c r="AS608" s="0" t="n">
        <f aca="false">SUMPRODUCT((K24:K26&lt;=$B$6)*(L24:L26*AN608+M24:M26*AO608*$B$8*AQ608)/(1+AL608/100)^K24:K26)+L27*AN608*AP608/(1+AL608/100)^$B$6</f>
        <v>13982918.9442258</v>
      </c>
      <c r="AT608" s="0" t="n">
        <f aca="false">AS608-AR608</f>
        <v>729273.415030778</v>
      </c>
      <c r="AU608" s="0" t="n">
        <f aca="true">RAND()</f>
        <v>0.837950001869623</v>
      </c>
      <c r="AV608" s="0" t="n">
        <f aca="true">RAND()</f>
        <v>0.656744325787162</v>
      </c>
      <c r="AW608" s="0" t="n">
        <f aca="true">RAND()</f>
        <v>0.184975105773497</v>
      </c>
      <c r="AX608" s="0" t="n">
        <f aca="true">RAND()</f>
        <v>0.873550849884656</v>
      </c>
      <c r="AY608" s="0" t="n">
        <f aca="true">RAND()</f>
        <v>0.681149714022799</v>
      </c>
      <c r="AZ608" s="0" t="n">
        <f aca="true">RAND()</f>
        <v>0.893428635539557</v>
      </c>
    </row>
    <row r="609" customFormat="false" ht="15" hidden="false" customHeight="false" outlineLevel="0" collapsed="false">
      <c r="AK609" s="0" t="n">
        <v>596</v>
      </c>
      <c r="AL609" s="0" t="n">
        <f aca="false">IFERROR(IF(AU609&lt;($AM$6-$AL$6)/($AN$6-$AL$6),$AL$6+SQRT(AU609*($AN$6-$AL$6)*($AM$6-$AL$6)),$AN$6-SQRT((1-AU609)*($AN$6-$AL$6)*($AN$6-$AM$6))),$AM$6)</f>
        <v>3.1122453478079</v>
      </c>
      <c r="AM609" s="0" t="n">
        <f aca="false">IFERROR(IF(AV609&lt;($AM$7-$AL$7)/($AN$7-$AL$7),$AL$7+SQRT(AV609*($AN$7-$AL$7)*($AM$7-$AL$7)),$AN$7-SQRT((1-AV609)*($AN$7-$AL$7)*($AN$7-$AM$7))),$AM$7)</f>
        <v>1.18069181727463</v>
      </c>
      <c r="AN609" s="0" t="n">
        <f aca="false">IFERROR(IF(AW609&lt;($AM$8-$AL$8)/($AN$8-$AL$8),$AL$8+SQRT(AW609*($AN$8-$AL$8)*($AM$8-$AL$8)),$AN$8-SQRT((1-AW609)*($AN$8-$AL$8)*($AN$8-$AM$8))),$AM$8)</f>
        <v>0.994630119453049</v>
      </c>
      <c r="AO609" s="0" t="n">
        <f aca="false">IFERROR(IF(AX609&lt;($AM$9-$AL$9)/($AN$9-$AL$9),$AL$9+SQRT(AX609*($AN$9-$AL$9)*($AM$9-$AL$9)),$AN$9-SQRT((1-AX609)*($AN$9-$AL$9)*($AN$9-$AM$9))),$AM$9)</f>
        <v>1.65077269023785</v>
      </c>
      <c r="AP609" s="0" t="n">
        <f aca="false">IFERROR(IF(AY609&lt;($AM$10-$AL$10)/($AN$10-$AL$10),$AL$10+SQRT(AY609*($AN$10-$AL$10)*($AM$10-$AL$10)),$AN$10-SQRT((1-AY609)*($AN$10-$AL$10)*($AN$10-$AM$10))),$AM$10)</f>
        <v>0.863070161181179</v>
      </c>
      <c r="AQ609" s="0" t="n">
        <f aca="false">IFERROR(IF(AZ609&lt;($AM$11-$AL$11)/($AN$11-$AL$11),$AL$11+SQRT(AZ609*($AN$11-$AL$11)*($AM$11-$AL$11)),$AN$11-SQRT((1-AZ609)*($AN$11-$AL$11)*($AN$11-$AM$11))),$AM$11)</f>
        <v>0.438675297307176</v>
      </c>
      <c r="AR609" s="0" t="n">
        <f aca="false">SUMPRODUCT((B24:B31&lt;=$B$6)*(C24:C31*AM609+D24:D31*AO609*$B$8*AQ609)/(1+AL609/100)^B24:B31)+C32*AM609*AP609/(1+AL609/100)^$B$6</f>
        <v>16197333.4354402</v>
      </c>
      <c r="AS609" s="0" t="n">
        <f aca="false">SUMPRODUCT((K24:K26&lt;=$B$6)*(L24:L26*AN609+M24:M26*AO609*$B$8*AQ609)/(1+AL609/100)^K24:K26)+L27*AN609*AP609/(1+AL609/100)^$B$6</f>
        <v>14590862.7436032</v>
      </c>
      <c r="AT609" s="0" t="n">
        <f aca="false">AS609-AR609</f>
        <v>-1606470.69183699</v>
      </c>
      <c r="AU609" s="0" t="n">
        <f aca="true">RAND()</f>
        <v>0.244268188217933</v>
      </c>
      <c r="AV609" s="0" t="n">
        <f aca="true">RAND()</f>
        <v>0.957301118287166</v>
      </c>
      <c r="AW609" s="0" t="n">
        <f aca="true">RAND()</f>
        <v>0.420898704425646</v>
      </c>
      <c r="AX609" s="0" t="n">
        <f aca="true">RAND()</f>
        <v>0.918693524077526</v>
      </c>
      <c r="AY609" s="0" t="n">
        <f aca="true">RAND()</f>
        <v>0.527279767760508</v>
      </c>
      <c r="AZ609" s="0" t="n">
        <f aca="true">RAND()</f>
        <v>0.0784932166662593</v>
      </c>
    </row>
    <row r="610" customFormat="false" ht="15" hidden="false" customHeight="false" outlineLevel="0" collapsed="false">
      <c r="AK610" s="0" t="n">
        <v>597</v>
      </c>
      <c r="AL610" s="0" t="n">
        <f aca="false">IFERROR(IF(AU610&lt;($AM$6-$AL$6)/($AN$6-$AL$6),$AL$6+SQRT(AU610*($AN$6-$AL$6)*($AM$6-$AL$6)),$AN$6-SQRT((1-AU610)*($AN$6-$AL$6)*($AN$6-$AM$6))),$AM$6)</f>
        <v>3.07736389945629</v>
      </c>
      <c r="AM610" s="0" t="n">
        <f aca="false">IFERROR(IF(AV610&lt;($AM$7-$AL$7)/($AN$7-$AL$7),$AL$7+SQRT(AV610*($AN$7-$AL$7)*($AM$7-$AL$7)),$AN$7-SQRT((1-AV610)*($AN$7-$AL$7)*($AN$7-$AM$7))),$AM$7)</f>
        <v>0.920007697295981</v>
      </c>
      <c r="AN610" s="0" t="n">
        <f aca="false">IFERROR(IF(AW610&lt;($AM$8-$AL$8)/($AN$8-$AL$8),$AL$8+SQRT(AW610*($AN$8-$AL$8)*($AM$8-$AL$8)),$AN$8-SQRT((1-AW610)*($AN$8-$AL$8)*($AN$8-$AM$8))),$AM$8)</f>
        <v>0.89571892112369</v>
      </c>
      <c r="AO610" s="0" t="n">
        <f aca="false">IFERROR(IF(AX610&lt;($AM$9-$AL$9)/($AN$9-$AL$9),$AL$9+SQRT(AX610*($AN$9-$AL$9)*($AM$9-$AL$9)),$AN$9-SQRT((1-AX610)*($AN$9-$AL$9)*($AN$9-$AM$9))),$AM$9)</f>
        <v>1.38217059297837</v>
      </c>
      <c r="AP610" s="0" t="n">
        <f aca="false">IFERROR(IF(AY610&lt;($AM$10-$AL$10)/($AN$10-$AL$10),$AL$10+SQRT(AY610*($AN$10-$AL$10)*($AM$10-$AL$10)),$AN$10-SQRT((1-AY610)*($AN$10-$AL$10)*($AN$10-$AM$10))),$AM$10)</f>
        <v>0.7626317348033</v>
      </c>
      <c r="AQ610" s="0" t="n">
        <f aca="false">IFERROR(IF(AZ610&lt;($AM$11-$AL$11)/($AN$11-$AL$11),$AL$11+SQRT(AZ610*($AN$11-$AL$11)*($AM$11-$AL$11)),$AN$11-SQRT((1-AZ610)*($AN$11-$AL$11)*($AN$11-$AM$11))),$AM$11)</f>
        <v>0.729951974540119</v>
      </c>
      <c r="AR610" s="0" t="n">
        <f aca="false">SUMPRODUCT((B24:B31&lt;=$B$6)*(C24:C31*AM610+D24:D31*AO610*$B$8*AQ610)/(1+AL610/100)^B24:B31)+C32*AM610*AP610/(1+AL610/100)^$B$6</f>
        <v>12748177.8491115</v>
      </c>
      <c r="AS610" s="0" t="n">
        <f aca="false">SUMPRODUCT((K24:K26&lt;=$B$6)*(L24:L26*AN610+M24:M26*AO610*$B$8*AQ610)/(1+AL610/100)^K24:K26)+L27*AN610*AP610/(1+AL610/100)^$B$6</f>
        <v>13294826.6330436</v>
      </c>
      <c r="AT610" s="0" t="n">
        <f aca="false">AS610-AR610</f>
        <v>546648.78393206</v>
      </c>
      <c r="AU610" s="0" t="n">
        <f aca="true">RAND()</f>
        <v>0.230646301135561</v>
      </c>
      <c r="AV610" s="0" t="n">
        <f aca="true">RAND()</f>
        <v>0.160020526780932</v>
      </c>
      <c r="AW610" s="0" t="n">
        <f aca="true">RAND()</f>
        <v>0.101801242900925</v>
      </c>
      <c r="AX610" s="0" t="n">
        <f aca="true">RAND()</f>
        <v>0.745524549212864</v>
      </c>
      <c r="AY610" s="0" t="n">
        <f aca="true">RAND()</f>
        <v>0.275901712503164</v>
      </c>
      <c r="AZ610" s="0" t="n">
        <f aca="true">RAND()</f>
        <v>0.702343118143754</v>
      </c>
    </row>
    <row r="611" customFormat="false" ht="15" hidden="false" customHeight="false" outlineLevel="0" collapsed="false">
      <c r="AK611" s="0" t="n">
        <v>598</v>
      </c>
      <c r="AL611" s="0" t="n">
        <f aca="false">IFERROR(IF(AU611&lt;($AM$6-$AL$6)/($AN$6-$AL$6),$AL$6+SQRT(AU611*($AN$6-$AL$6)*($AM$6-$AL$6)),$AN$6-SQRT((1-AU611)*($AN$6-$AL$6)*($AN$6-$AM$6))),$AM$6)</f>
        <v>5.31514313400266</v>
      </c>
      <c r="AM611" s="0" t="n">
        <f aca="false">IFERROR(IF(AV611&lt;($AM$7-$AL$7)/($AN$7-$AL$7),$AL$7+SQRT(AV611*($AN$7-$AL$7)*($AM$7-$AL$7)),$AN$7-SQRT((1-AV611)*($AN$7-$AL$7)*($AN$7-$AM$7))),$AM$7)</f>
        <v>1.17306499037488</v>
      </c>
      <c r="AN611" s="0" t="n">
        <f aca="false">IFERROR(IF(AW611&lt;($AM$8-$AL$8)/($AN$8-$AL$8),$AL$8+SQRT(AW611*($AN$8-$AL$8)*($AM$8-$AL$8)),$AN$8-SQRT((1-AW611)*($AN$8-$AL$8)*($AN$8-$AM$8))),$AM$8)</f>
        <v>1.16830850602415</v>
      </c>
      <c r="AO611" s="0" t="n">
        <f aca="false">IFERROR(IF(AX611&lt;($AM$9-$AL$9)/($AN$9-$AL$9),$AL$9+SQRT(AX611*($AN$9-$AL$9)*($AM$9-$AL$9)),$AN$9-SQRT((1-AX611)*($AN$9-$AL$9)*($AN$9-$AM$9))),$AM$9)</f>
        <v>1.0532045291536</v>
      </c>
      <c r="AP611" s="0" t="n">
        <f aca="false">IFERROR(IF(AY611&lt;($AM$10-$AL$10)/($AN$10-$AL$10),$AL$10+SQRT(AY611*($AN$10-$AL$10)*($AM$10-$AL$10)),$AN$10-SQRT((1-AY611)*($AN$10-$AL$10)*($AN$10-$AM$10))),$AM$10)</f>
        <v>0.992066167743958</v>
      </c>
      <c r="AQ611" s="0" t="n">
        <f aca="false">IFERROR(IF(AZ611&lt;($AM$11-$AL$11)/($AN$11-$AL$11),$AL$11+SQRT(AZ611*($AN$11-$AL$11)*($AM$11-$AL$11)),$AN$11-SQRT((1-AZ611)*($AN$11-$AL$11)*($AN$11-$AM$11))),$AM$11)</f>
        <v>0.740393132263422</v>
      </c>
      <c r="AR611" s="0" t="n">
        <f aca="false">SUMPRODUCT((B24:B31&lt;=$B$6)*(C24:C31*AM611+D24:D31*AO611*$B$8*AQ611)/(1+AL611/100)^B24:B31)+C32*AM611*AP611/(1+AL611/100)^$B$6</f>
        <v>14584233.5884725</v>
      </c>
      <c r="AS611" s="0" t="n">
        <f aca="false">SUMPRODUCT((K24:K26&lt;=$B$6)*(L24:L26*AN611+M24:M26*AO611*$B$8*AQ611)/(1+AL611/100)^K24:K26)+L27*AN611*AP611/(1+AL611/100)^$B$6</f>
        <v>17492646.3495792</v>
      </c>
      <c r="AT611" s="0" t="n">
        <f aca="false">AS611-AR611</f>
        <v>2908412.76110675</v>
      </c>
      <c r="AU611" s="0" t="n">
        <f aca="true">RAND()</f>
        <v>0.85806286705508</v>
      </c>
      <c r="AV611" s="0" t="n">
        <f aca="true">RAND()</f>
        <v>0.947386704835406</v>
      </c>
      <c r="AW611" s="0" t="n">
        <f aca="true">RAND()</f>
        <v>0.940679998328832</v>
      </c>
      <c r="AX611" s="0" t="n">
        <f aca="true">RAND()</f>
        <v>0.402385557589831</v>
      </c>
      <c r="AY611" s="0" t="n">
        <f aca="true">RAND()</f>
        <v>0.9685164537529</v>
      </c>
      <c r="AZ611" s="0" t="n">
        <f aca="true">RAND()</f>
        <v>0.72491540499593</v>
      </c>
    </row>
    <row r="612" customFormat="false" ht="15" hidden="false" customHeight="false" outlineLevel="0" collapsed="false">
      <c r="AK612" s="0" t="n">
        <v>599</v>
      </c>
      <c r="AL612" s="0" t="n">
        <f aca="false">IFERROR(IF(AU612&lt;($AM$6-$AL$6)/($AN$6-$AL$6),$AL$6+SQRT(AU612*($AN$6-$AL$6)*($AM$6-$AL$6)),$AN$6-SQRT((1-AU612)*($AN$6-$AL$6)*($AN$6-$AM$6))),$AM$6)</f>
        <v>3.02487756740649</v>
      </c>
      <c r="AM612" s="0" t="n">
        <f aca="false">IFERROR(IF(AV612&lt;($AM$7-$AL$7)/($AN$7-$AL$7),$AL$7+SQRT(AV612*($AN$7-$AL$7)*($AM$7-$AL$7)),$AN$7-SQRT((1-AV612)*($AN$7-$AL$7)*($AN$7-$AM$7))),$AM$7)</f>
        <v>1.0593303466555</v>
      </c>
      <c r="AN612" s="0" t="n">
        <f aca="false">IFERROR(IF(AW612&lt;($AM$8-$AL$8)/($AN$8-$AL$8),$AL$8+SQRT(AW612*($AN$8-$AL$8)*($AM$8-$AL$8)),$AN$8-SQRT((1-AW612)*($AN$8-$AL$8)*($AN$8-$AM$8))),$AM$8)</f>
        <v>0.917378687613784</v>
      </c>
      <c r="AO612" s="0" t="n">
        <f aca="false">IFERROR(IF(AX612&lt;($AM$9-$AL$9)/($AN$9-$AL$9),$AL$9+SQRT(AX612*($AN$9-$AL$9)*($AM$9-$AL$9)),$AN$9-SQRT((1-AX612)*($AN$9-$AL$9)*($AN$9-$AM$9))),$AM$9)</f>
        <v>1.04686751736869</v>
      </c>
      <c r="AP612" s="0" t="n">
        <f aca="false">IFERROR(IF(AY612&lt;($AM$10-$AL$10)/($AN$10-$AL$10),$AL$10+SQRT(AY612*($AN$10-$AL$10)*($AM$10-$AL$10)),$AN$10-SQRT((1-AY612)*($AN$10-$AL$10)*($AN$10-$AM$10))),$AM$10)</f>
        <v>0.680874493574531</v>
      </c>
      <c r="AQ612" s="0" t="n">
        <f aca="false">IFERROR(IF(AZ612&lt;($AM$11-$AL$11)/($AN$11-$AL$11),$AL$11+SQRT(AZ612*($AN$11-$AL$11)*($AM$11-$AL$11)),$AN$11-SQRT((1-AZ612)*($AN$11-$AL$11)*($AN$11-$AM$11))),$AM$11)</f>
        <v>0.756241858233599</v>
      </c>
      <c r="AR612" s="0" t="n">
        <f aca="false">SUMPRODUCT((B24:B31&lt;=$B$6)*(C24:C31*AM612+D24:D31*AO612*$B$8*AQ612)/(1+AL612/100)^B24:B31)+C32*AM612*AP612/(1+AL612/100)^$B$6</f>
        <v>14659525.4223141</v>
      </c>
      <c r="AS612" s="0" t="n">
        <f aca="false">SUMPRODUCT((K24:K26&lt;=$B$6)*(L24:L26*AN612+M24:M26*AO612*$B$8*AQ612)/(1+AL612/100)^K24:K26)+L27*AN612*AP612/(1+AL612/100)^$B$6</f>
        <v>13708446.4994887</v>
      </c>
      <c r="AT612" s="0" t="n">
        <f aca="false">AS612-AR612</f>
        <v>-951078.922825465</v>
      </c>
      <c r="AU612" s="0" t="n">
        <f aca="true">RAND()</f>
        <v>0.209920082294594</v>
      </c>
      <c r="AV612" s="0" t="n">
        <f aca="true">RAND()</f>
        <v>0.676845184830989</v>
      </c>
      <c r="AW612" s="0" t="n">
        <f aca="true">RAND()</f>
        <v>0.153086181177048</v>
      </c>
      <c r="AX612" s="0" t="n">
        <f aca="true">RAND()</f>
        <v>0.394358980368716</v>
      </c>
      <c r="AY612" s="0" t="n">
        <f aca="true">RAND()</f>
        <v>0.130862329703372</v>
      </c>
      <c r="AZ612" s="0" t="n">
        <f aca="true">RAND()</f>
        <v>0.757477421724861</v>
      </c>
    </row>
    <row r="613" customFormat="false" ht="15" hidden="false" customHeight="false" outlineLevel="0" collapsed="false">
      <c r="AK613" s="0" t="n">
        <v>600</v>
      </c>
      <c r="AL613" s="0" t="n">
        <f aca="false">IFERROR(IF(AU613&lt;($AM$6-$AL$6)/($AN$6-$AL$6),$AL$6+SQRT(AU613*($AN$6-$AL$6)*($AM$6-$AL$6)),$AN$6-SQRT((1-AU613)*($AN$6-$AL$6)*($AN$6-$AM$6))),$AM$6)</f>
        <v>5.26172866963128</v>
      </c>
      <c r="AM613" s="0" t="n">
        <f aca="false">IFERROR(IF(AV613&lt;($AM$7-$AL$7)/($AN$7-$AL$7),$AL$7+SQRT(AV613*($AN$7-$AL$7)*($AM$7-$AL$7)),$AN$7-SQRT((1-AV613)*($AN$7-$AL$7)*($AN$7-$AM$7))),$AM$7)</f>
        <v>0.914542548237097</v>
      </c>
      <c r="AN613" s="0" t="n">
        <f aca="false">IFERROR(IF(AW613&lt;($AM$8-$AL$8)/($AN$8-$AL$8),$AL$8+SQRT(AW613*($AN$8-$AL$8)*($AM$8-$AL$8)),$AN$8-SQRT((1-AW613)*($AN$8-$AL$8)*($AN$8-$AM$8))),$AM$8)</f>
        <v>0.950190924808858</v>
      </c>
      <c r="AO613" s="0" t="n">
        <f aca="false">IFERROR(IF(AX613&lt;($AM$9-$AL$9)/($AN$9-$AL$9),$AL$9+SQRT(AX613*($AN$9-$AL$9)*($AM$9-$AL$9)),$AN$9-SQRT((1-AX613)*($AN$9-$AL$9)*($AN$9-$AM$9))),$AM$9)</f>
        <v>0.801189892593584</v>
      </c>
      <c r="AP613" s="0" t="n">
        <f aca="false">IFERROR(IF(AY613&lt;($AM$10-$AL$10)/($AN$10-$AL$10),$AL$10+SQRT(AY613*($AN$10-$AL$10)*($AM$10-$AL$10)),$AN$10-SQRT((1-AY613)*($AN$10-$AL$10)*($AN$10-$AM$10))),$AM$10)</f>
        <v>0.753644975101799</v>
      </c>
      <c r="AQ613" s="0" t="n">
        <f aca="false">IFERROR(IF(AZ613&lt;($AM$11-$AL$11)/($AN$11-$AL$11),$AL$11+SQRT(AZ613*($AN$11-$AL$11)*($AM$11-$AL$11)),$AN$11-SQRT((1-AZ613)*($AN$11-$AL$11)*($AN$11-$AM$11))),$AM$11)</f>
        <v>0.600596853941831</v>
      </c>
      <c r="AR613" s="0" t="n">
        <f aca="false">SUMPRODUCT((B24:B31&lt;=$B$6)*(C24:C31*AM613+D24:D31*AO613*$B$8*AQ613)/(1+AL613/100)^B24:B31)+C32*AM613*AP613/(1+AL613/100)^$B$6</f>
        <v>11393725.6564784</v>
      </c>
      <c r="AS613" s="0" t="n">
        <f aca="false">SUMPRODUCT((K24:K26&lt;=$B$6)*(L24:L26*AN613+M24:M26*AO613*$B$8*AQ613)/(1+AL613/100)^K24:K26)+L27*AN613*AP613/(1+AL613/100)^$B$6</f>
        <v>14400538.9439752</v>
      </c>
      <c r="AT613" s="0" t="n">
        <f aca="false">AS613-AR613</f>
        <v>3006813.28749686</v>
      </c>
      <c r="AU613" s="0" t="n">
        <f aca="true">RAND()</f>
        <v>0.848920639100909</v>
      </c>
      <c r="AV613" s="0" t="n">
        <f aca="true">RAND()</f>
        <v>0.145777726184973</v>
      </c>
      <c r="AW613" s="0" t="n">
        <f aca="true">RAND()</f>
        <v>0.250636821054889</v>
      </c>
      <c r="AX613" s="0" t="n">
        <f aca="true">RAND()</f>
        <v>0.12095380186738</v>
      </c>
      <c r="AY613" s="0" t="n">
        <f aca="true">RAND()</f>
        <v>0.257343093577569</v>
      </c>
      <c r="AZ613" s="0" t="n">
        <f aca="true">RAND()</f>
        <v>0.36881007591725</v>
      </c>
    </row>
    <row r="614" customFormat="false" ht="15" hidden="false" customHeight="false" outlineLevel="0" collapsed="false">
      <c r="AK614" s="0" t="n">
        <v>601</v>
      </c>
      <c r="AL614" s="0" t="n">
        <f aca="false">IFERROR(IF(AU614&lt;($AM$6-$AL$6)/($AN$6-$AL$6),$AL$6+SQRT(AU614*($AN$6-$AL$6)*($AM$6-$AL$6)),$AN$6-SQRT((1-AU614)*($AN$6-$AL$6)*($AN$6-$AM$6))),$AM$6)</f>
        <v>5.93380454218419</v>
      </c>
      <c r="AM614" s="0" t="n">
        <f aca="false">IFERROR(IF(AV614&lt;($AM$7-$AL$7)/($AN$7-$AL$7),$AL$7+SQRT(AV614*($AN$7-$AL$7)*($AM$7-$AL$7)),$AN$7-SQRT((1-AV614)*($AN$7-$AL$7)*($AN$7-$AM$7))),$AM$7)</f>
        <v>1.03981913511616</v>
      </c>
      <c r="AN614" s="0" t="n">
        <f aca="false">IFERROR(IF(AW614&lt;($AM$8-$AL$8)/($AN$8-$AL$8),$AL$8+SQRT(AW614*($AN$8-$AL$8)*($AM$8-$AL$8)),$AN$8-SQRT((1-AW614)*($AN$8-$AL$8)*($AN$8-$AM$8))),$AM$8)</f>
        <v>1.01440890698856</v>
      </c>
      <c r="AO614" s="0" t="n">
        <f aca="false">IFERROR(IF(AX614&lt;($AM$9-$AL$9)/($AN$9-$AL$9),$AL$9+SQRT(AX614*($AN$9-$AL$9)*($AM$9-$AL$9)),$AN$9-SQRT((1-AX614)*($AN$9-$AL$9)*($AN$9-$AM$9))),$AM$9)</f>
        <v>1.10446307112881</v>
      </c>
      <c r="AP614" s="0" t="n">
        <f aca="false">IFERROR(IF(AY614&lt;($AM$10-$AL$10)/($AN$10-$AL$10),$AL$10+SQRT(AY614*($AN$10-$AL$10)*($AM$10-$AL$10)),$AN$10-SQRT((1-AY614)*($AN$10-$AL$10)*($AN$10-$AM$10))),$AM$10)</f>
        <v>0.724982750566843</v>
      </c>
      <c r="AQ614" s="0" t="n">
        <f aca="false">IFERROR(IF(AZ614&lt;($AM$11-$AL$11)/($AN$11-$AL$11),$AL$11+SQRT(AZ614*($AN$11-$AL$11)*($AM$11-$AL$11)),$AN$11-SQRT((1-AZ614)*($AN$11-$AL$11)*($AN$11-$AM$11))),$AM$11)</f>
        <v>0.730049221394887</v>
      </c>
      <c r="AR614" s="0" t="n">
        <f aca="false">SUMPRODUCT((B24:B31&lt;=$B$6)*(C24:C31*AM614+D24:D31*AO614*$B$8*AQ614)/(1+AL614/100)^B24:B31)+C32*AM614*AP614/(1+AL614/100)^$B$6</f>
        <v>12676421.4351382</v>
      </c>
      <c r="AS614" s="0" t="n">
        <f aca="false">SUMPRODUCT((K24:K26&lt;=$B$6)*(L24:L26*AN614+M24:M26*AO614*$B$8*AQ614)/(1+AL614/100)^K24:K26)+L27*AN614*AP614/(1+AL614/100)^$B$6</f>
        <v>15467978.3865804</v>
      </c>
      <c r="AT614" s="0" t="n">
        <f aca="false">AS614-AR614</f>
        <v>2791556.95144215</v>
      </c>
      <c r="AU614" s="0" t="n">
        <f aca="true">RAND()</f>
        <v>0.943161362286646</v>
      </c>
      <c r="AV614" s="0" t="n">
        <f aca="true">RAND()</f>
        <v>0.607324480326048</v>
      </c>
      <c r="AW614" s="0" t="n">
        <f aca="true">RAND()</f>
        <v>0.506638550166018</v>
      </c>
      <c r="AX614" s="0" t="n">
        <f aca="true">RAND()</f>
        <v>0.465342406018638</v>
      </c>
      <c r="AY614" s="0" t="n">
        <f aca="true">RAND()</f>
        <v>0.202468952210488</v>
      </c>
      <c r="AZ614" s="0" t="n">
        <f aca="true">RAND()</f>
        <v>0.702557457675483</v>
      </c>
    </row>
    <row r="615" customFormat="false" ht="15" hidden="false" customHeight="false" outlineLevel="0" collapsed="false">
      <c r="AK615" s="0" t="n">
        <v>602</v>
      </c>
      <c r="AL615" s="0" t="n">
        <f aca="false">IFERROR(IF(AU615&lt;($AM$6-$AL$6)/($AN$6-$AL$6),$AL$6+SQRT(AU615*($AN$6-$AL$6)*($AM$6-$AL$6)),$AN$6-SQRT((1-AU615)*($AN$6-$AL$6)*($AN$6-$AM$6))),$AM$6)</f>
        <v>4.53521519904442</v>
      </c>
      <c r="AM615" s="0" t="n">
        <f aca="false">IFERROR(IF(AV615&lt;($AM$7-$AL$7)/($AN$7-$AL$7),$AL$7+SQRT(AV615*($AN$7-$AL$7)*($AM$7-$AL$7)),$AN$7-SQRT((1-AV615)*($AN$7-$AL$7)*($AN$7-$AM$7))),$AM$7)</f>
        <v>1.23207434989506</v>
      </c>
      <c r="AN615" s="0" t="n">
        <f aca="false">IFERROR(IF(AW615&lt;($AM$8-$AL$8)/($AN$8-$AL$8),$AL$8+SQRT(AW615*($AN$8-$AL$8)*($AM$8-$AL$8)),$AN$8-SQRT((1-AW615)*($AN$8-$AL$8)*($AN$8-$AM$8))),$AM$8)</f>
        <v>0.908606207732126</v>
      </c>
      <c r="AO615" s="0" t="n">
        <f aca="false">IFERROR(IF(AX615&lt;($AM$9-$AL$9)/($AN$9-$AL$9),$AL$9+SQRT(AX615*($AN$9-$AL$9)*($AM$9-$AL$9)),$AN$9-SQRT((1-AX615)*($AN$9-$AL$9)*($AN$9-$AM$9))),$AM$9)</f>
        <v>1.07522068049452</v>
      </c>
      <c r="AP615" s="0" t="n">
        <f aca="false">IFERROR(IF(AY615&lt;($AM$10-$AL$10)/($AN$10-$AL$10),$AL$10+SQRT(AY615*($AN$10-$AL$10)*($AM$10-$AL$10)),$AN$10-SQRT((1-AY615)*($AN$10-$AL$10)*($AN$10-$AM$10))),$AM$10)</f>
        <v>0.827559751294044</v>
      </c>
      <c r="AQ615" s="0" t="n">
        <f aca="false">IFERROR(IF(AZ615&lt;($AM$11-$AL$11)/($AN$11-$AL$11),$AL$11+SQRT(AZ615*($AN$11-$AL$11)*($AM$11-$AL$11)),$AN$11-SQRT((1-AZ615)*($AN$11-$AL$11)*($AN$11-$AM$11))),$AM$11)</f>
        <v>0.729325694683129</v>
      </c>
      <c r="AR615" s="0" t="n">
        <f aca="false">SUMPRODUCT((B24:B31&lt;=$B$6)*(C24:C31*AM615+D24:D31*AO615*$B$8*AQ615)/(1+AL615/100)^B24:B31)+C32*AM615*AP615/(1+AL615/100)^$B$6</f>
        <v>15819687.2022283</v>
      </c>
      <c r="AS615" s="0" t="n">
        <f aca="false">SUMPRODUCT((K24:K26&lt;=$B$6)*(L24:L26*AN615+M24:M26*AO615*$B$8*AQ615)/(1+AL615/100)^K24:K26)+L27*AN615*AP615/(1+AL615/100)^$B$6</f>
        <v>13638197.4173608</v>
      </c>
      <c r="AT615" s="0" t="n">
        <f aca="false">AS615-AR615</f>
        <v>-2181489.78486748</v>
      </c>
      <c r="AU615" s="0" t="n">
        <f aca="true">RAND()</f>
        <v>0.696241794248917</v>
      </c>
      <c r="AV615" s="0" t="n">
        <f aca="true">RAND()</f>
        <v>0.997143742829469</v>
      </c>
      <c r="AW615" s="0" t="n">
        <f aca="true">RAND()</f>
        <v>0.131058981755041</v>
      </c>
      <c r="AX615" s="0" t="n">
        <f aca="true">RAND()</f>
        <v>0.429855473476651</v>
      </c>
      <c r="AY615" s="0" t="n">
        <f aca="true">RAND()</f>
        <v>0.429181562671263</v>
      </c>
      <c r="AZ615" s="0" t="n">
        <f aca="true">RAND()</f>
        <v>0.70096089976012</v>
      </c>
    </row>
    <row r="616" customFormat="false" ht="15" hidden="false" customHeight="false" outlineLevel="0" collapsed="false">
      <c r="AK616" s="0" t="n">
        <v>603</v>
      </c>
      <c r="AL616" s="0" t="n">
        <f aca="false">IFERROR(IF(AU616&lt;($AM$6-$AL$6)/($AN$6-$AL$6),$AL$6+SQRT(AU616*($AN$6-$AL$6)*($AM$6-$AL$6)),$AN$6-SQRT((1-AU616)*($AN$6-$AL$6)*($AN$6-$AM$6))),$AM$6)</f>
        <v>5.4562201721807</v>
      </c>
      <c r="AM616" s="0" t="n">
        <f aca="false">IFERROR(IF(AV616&lt;($AM$7-$AL$7)/($AN$7-$AL$7),$AL$7+SQRT(AV616*($AN$7-$AL$7)*($AM$7-$AL$7)),$AN$7-SQRT((1-AV616)*($AN$7-$AL$7)*($AN$7-$AM$7))),$AM$7)</f>
        <v>1.09447967624418</v>
      </c>
      <c r="AN616" s="0" t="n">
        <f aca="false">IFERROR(IF(AW616&lt;($AM$8-$AL$8)/($AN$8-$AL$8),$AL$8+SQRT(AW616*($AN$8-$AL$8)*($AM$8-$AL$8)),$AN$8-SQRT((1-AW616)*($AN$8-$AL$8)*($AN$8-$AM$8))),$AM$8)</f>
        <v>1.01417585894502</v>
      </c>
      <c r="AO616" s="0" t="n">
        <f aca="false">IFERROR(IF(AX616&lt;($AM$9-$AL$9)/($AN$9-$AL$9),$AL$9+SQRT(AX616*($AN$9-$AL$9)*($AM$9-$AL$9)),$AN$9-SQRT((1-AX616)*($AN$9-$AL$9)*($AN$9-$AM$9))),$AM$9)</f>
        <v>1.2045150909231</v>
      </c>
      <c r="AP616" s="0" t="n">
        <f aca="false">IFERROR(IF(AY616&lt;($AM$10-$AL$10)/($AN$10-$AL$10),$AL$10+SQRT(AY616*($AN$10-$AL$10)*($AM$10-$AL$10)),$AN$10-SQRT((1-AY616)*($AN$10-$AL$10)*($AN$10-$AM$10))),$AM$10)</f>
        <v>0.959095207830341</v>
      </c>
      <c r="AQ616" s="0" t="n">
        <f aca="false">IFERROR(IF(AZ616&lt;($AM$11-$AL$11)/($AN$11-$AL$11),$AL$11+SQRT(AZ616*($AN$11-$AL$11)*($AM$11-$AL$11)),$AN$11-SQRT((1-AZ616)*($AN$11-$AL$11)*($AN$11-$AM$11))),$AM$11)</f>
        <v>0.635888075595954</v>
      </c>
      <c r="AR616" s="0" t="n">
        <f aca="false">SUMPRODUCT((B24:B31&lt;=$B$6)*(C24:C31*AM616+D24:D31*AO616*$B$8*AQ616)/(1+AL616/100)^B24:B31)+C32*AM616*AP616/(1+AL616/100)^$B$6</f>
        <v>13543925.0110857</v>
      </c>
      <c r="AS616" s="0" t="n">
        <f aca="false">SUMPRODUCT((K24:K26&lt;=$B$6)*(L24:L26*AN616+M24:M26*AO616*$B$8*AQ616)/(1+AL616/100)^K24:K26)+L27*AN616*AP616/(1+AL616/100)^$B$6</f>
        <v>15236526.308102</v>
      </c>
      <c r="AT616" s="0" t="n">
        <f aca="false">AS616-AR616</f>
        <v>1692601.29701635</v>
      </c>
      <c r="AU616" s="0" t="n">
        <f aca="true">RAND()</f>
        <v>0.88083719216091</v>
      </c>
      <c r="AV616" s="0" t="n">
        <f aca="true">RAND()</f>
        <v>0.785008256878988</v>
      </c>
      <c r="AW616" s="0" t="n">
        <f aca="true">RAND()</f>
        <v>0.50566199551717</v>
      </c>
      <c r="AX616" s="0" t="n">
        <f aca="true">RAND()</f>
        <v>0.578135839620611</v>
      </c>
      <c r="AY616" s="0" t="n">
        <f aca="true">RAND()</f>
        <v>0.843073639411138</v>
      </c>
      <c r="AZ616" s="0" t="n">
        <f aca="true">RAND()</f>
        <v>0.46049305847981</v>
      </c>
    </row>
    <row r="617" customFormat="false" ht="15" hidden="false" customHeight="false" outlineLevel="0" collapsed="false">
      <c r="AK617" s="0" t="n">
        <v>604</v>
      </c>
      <c r="AL617" s="0" t="n">
        <f aca="false">IFERROR(IF(AU617&lt;($AM$6-$AL$6)/($AN$6-$AL$6),$AL$6+SQRT(AU617*($AN$6-$AL$6)*($AM$6-$AL$6)),$AN$6-SQRT((1-AU617)*($AN$6-$AL$6)*($AN$6-$AM$6))),$AM$6)</f>
        <v>4.23300271929814</v>
      </c>
      <c r="AM617" s="0" t="n">
        <f aca="false">IFERROR(IF(AV617&lt;($AM$7-$AL$7)/($AN$7-$AL$7),$AL$7+SQRT(AV617*($AN$7-$AL$7)*($AM$7-$AL$7)),$AN$7-SQRT((1-AV617)*($AN$7-$AL$7)*($AN$7-$AM$7))),$AM$7)</f>
        <v>1.02274286563801</v>
      </c>
      <c r="AN617" s="0" t="n">
        <f aca="false">IFERROR(IF(AW617&lt;($AM$8-$AL$8)/($AN$8-$AL$8),$AL$8+SQRT(AW617*($AN$8-$AL$8)*($AM$8-$AL$8)),$AN$8-SQRT((1-AW617)*($AN$8-$AL$8)*($AN$8-$AM$8))),$AM$8)</f>
        <v>0.900322422050884</v>
      </c>
      <c r="AO617" s="0" t="n">
        <f aca="false">IFERROR(IF(AX617&lt;($AM$9-$AL$9)/($AN$9-$AL$9),$AL$9+SQRT(AX617*($AN$9-$AL$9)*($AM$9-$AL$9)),$AN$9-SQRT((1-AX617)*($AN$9-$AL$9)*($AN$9-$AM$9))),$AM$9)</f>
        <v>1.0279435710525</v>
      </c>
      <c r="AP617" s="0" t="n">
        <f aca="false">IFERROR(IF(AY617&lt;($AM$10-$AL$10)/($AN$10-$AL$10),$AL$10+SQRT(AY617*($AN$10-$AL$10)*($AM$10-$AL$10)),$AN$10-SQRT((1-AY617)*($AN$10-$AL$10)*($AN$10-$AM$10))),$AM$10)</f>
        <v>0.722025416452579</v>
      </c>
      <c r="AQ617" s="0" t="n">
        <f aca="false">IFERROR(IF(AZ617&lt;($AM$11-$AL$11)/($AN$11-$AL$11),$AL$11+SQRT(AZ617*($AN$11-$AL$11)*($AM$11-$AL$11)),$AN$11-SQRT((1-AZ617)*($AN$11-$AL$11)*($AN$11-$AM$11))),$AM$11)</f>
        <v>0.51653374756722</v>
      </c>
      <c r="AR617" s="0" t="n">
        <f aca="false">SUMPRODUCT((B24:B31&lt;=$B$6)*(C24:C31*AM617+D24:D31*AO617*$B$8*AQ617)/(1+AL617/100)^B24:B31)+C32*AM617*AP617/(1+AL617/100)^$B$6</f>
        <v>13297858.8909108</v>
      </c>
      <c r="AS617" s="0" t="n">
        <f aca="false">SUMPRODUCT((K24:K26&lt;=$B$6)*(L24:L26*AN617+M24:M26*AO617*$B$8*AQ617)/(1+AL617/100)^K24:K26)+L27*AN617*AP617/(1+AL617/100)^$B$6</f>
        <v>13563710.2212022</v>
      </c>
      <c r="AT617" s="0" t="n">
        <f aca="false">AS617-AR617</f>
        <v>265851.330291376</v>
      </c>
      <c r="AU617" s="0" t="n">
        <f aca="true">RAND()</f>
        <v>0.617186302429424</v>
      </c>
      <c r="AV617" s="0" t="n">
        <f aca="true">RAND()</f>
        <v>0.540926176725116</v>
      </c>
      <c r="AW617" s="0" t="n">
        <f aca="true">RAND()</f>
        <v>0.111828759623952</v>
      </c>
      <c r="AX617" s="0" t="n">
        <f aca="true">RAND()</f>
        <v>0.370070865961224</v>
      </c>
      <c r="AY617" s="0" t="n">
        <f aca="true">RAND()</f>
        <v>0.197181142203764</v>
      </c>
      <c r="AZ617" s="0" t="n">
        <f aca="true">RAND()</f>
        <v>0.19137495443063</v>
      </c>
    </row>
    <row r="618" customFormat="false" ht="15" hidden="false" customHeight="false" outlineLevel="0" collapsed="false">
      <c r="AK618" s="0" t="n">
        <v>605</v>
      </c>
      <c r="AL618" s="0" t="n">
        <f aca="false">IFERROR(IF(AU618&lt;($AM$6-$AL$6)/($AN$6-$AL$6),$AL$6+SQRT(AU618*($AN$6-$AL$6)*($AM$6-$AL$6)),$AN$6-SQRT((1-AU618)*($AN$6-$AL$6)*($AN$6-$AM$6))),$AM$6)</f>
        <v>2.8854969830193</v>
      </c>
      <c r="AM618" s="0" t="n">
        <f aca="false">IFERROR(IF(AV618&lt;($AM$7-$AL$7)/($AN$7-$AL$7),$AL$7+SQRT(AV618*($AN$7-$AL$7)*($AM$7-$AL$7)),$AN$7-SQRT((1-AV618)*($AN$7-$AL$7)*($AN$7-$AM$7))),$AM$7)</f>
        <v>0.989484958485117</v>
      </c>
      <c r="AN618" s="0" t="n">
        <f aca="false">IFERROR(IF(AW618&lt;($AM$8-$AL$8)/($AN$8-$AL$8),$AL$8+SQRT(AW618*($AN$8-$AL$8)*($AM$8-$AL$8)),$AN$8-SQRT((1-AW618)*($AN$8-$AL$8)*($AN$8-$AM$8))),$AM$8)</f>
        <v>0.971053391504961</v>
      </c>
      <c r="AO618" s="0" t="n">
        <f aca="false">IFERROR(IF(AX618&lt;($AM$9-$AL$9)/($AN$9-$AL$9),$AL$9+SQRT(AX618*($AN$9-$AL$9)*($AM$9-$AL$9)),$AN$9-SQRT((1-AX618)*($AN$9-$AL$9)*($AN$9-$AM$9))),$AM$9)</f>
        <v>1.74185396321106</v>
      </c>
      <c r="AP618" s="0" t="n">
        <f aca="false">IFERROR(IF(AY618&lt;($AM$10-$AL$10)/($AN$10-$AL$10),$AL$10+SQRT(AY618*($AN$10-$AL$10)*($AM$10-$AL$10)),$AN$10-SQRT((1-AY618)*($AN$10-$AL$10)*($AN$10-$AM$10))),$AM$10)</f>
        <v>0.767214557263131</v>
      </c>
      <c r="AQ618" s="0" t="n">
        <f aca="false">IFERROR(IF(AZ618&lt;($AM$11-$AL$11)/($AN$11-$AL$11),$AL$11+SQRT(AZ618*($AN$11-$AL$11)*($AM$11-$AL$11)),$AN$11-SQRT((1-AZ618)*($AN$11-$AL$11)*($AN$11-$AM$11))),$AM$11)</f>
        <v>0.57028548998055</v>
      </c>
      <c r="AR618" s="0" t="n">
        <f aca="false">SUMPRODUCT((B24:B31&lt;=$B$6)*(C24:C31*AM618+D24:D31*AO618*$B$8*AQ618)/(1+AL618/100)^B24:B31)+C32*AM618*AP618/(1+AL618/100)^$B$6</f>
        <v>13832954.3449188</v>
      </c>
      <c r="AS618" s="0" t="n">
        <f aca="false">SUMPRODUCT((K24:K26&lt;=$B$6)*(L24:L26*AN618+M24:M26*AO618*$B$8*AQ618)/(1+AL618/100)^K24:K26)+L27*AN618*AP618/(1+AL618/100)^$B$6</f>
        <v>14357707.8479718</v>
      </c>
      <c r="AT618" s="0" t="n">
        <f aca="false">AS618-AR618</f>
        <v>524753.503053039</v>
      </c>
      <c r="AU618" s="0" t="n">
        <f aca="true">RAND()</f>
        <v>0.156820981387258</v>
      </c>
      <c r="AV618" s="0" t="n">
        <f aca="true">RAND()</f>
        <v>0.398939438801181</v>
      </c>
      <c r="AW618" s="0" t="n">
        <f aca="true">RAND()</f>
        <v>0.325102919392773</v>
      </c>
      <c r="AX618" s="0" t="n">
        <f aca="true">RAND()</f>
        <v>0.955573749126774</v>
      </c>
      <c r="AY618" s="0" t="n">
        <f aca="true">RAND()</f>
        <v>0.285614478453325</v>
      </c>
      <c r="AZ618" s="0" t="n">
        <f aca="true">RAND()</f>
        <v>0.298180596302146</v>
      </c>
    </row>
    <row r="619" customFormat="false" ht="15" hidden="false" customHeight="false" outlineLevel="0" collapsed="false">
      <c r="AK619" s="0" t="n">
        <v>606</v>
      </c>
      <c r="AL619" s="0" t="n">
        <f aca="false">IFERROR(IF(AU619&lt;($AM$6-$AL$6)/($AN$6-$AL$6),$AL$6+SQRT(AU619*($AN$6-$AL$6)*($AM$6-$AL$6)),$AN$6-SQRT((1-AU619)*($AN$6-$AL$6)*($AN$6-$AM$6))),$AM$6)</f>
        <v>4.42776310662115</v>
      </c>
      <c r="AM619" s="0" t="n">
        <f aca="false">IFERROR(IF(AV619&lt;($AM$7-$AL$7)/($AN$7-$AL$7),$AL$7+SQRT(AV619*($AN$7-$AL$7)*($AM$7-$AL$7)),$AN$7-SQRT((1-AV619)*($AN$7-$AL$7)*($AN$7-$AM$7))),$AM$7)</f>
        <v>1.01697565528301</v>
      </c>
      <c r="AN619" s="0" t="n">
        <f aca="false">IFERROR(IF(AW619&lt;($AM$8-$AL$8)/($AN$8-$AL$8),$AL$8+SQRT(AW619*($AN$8-$AL$8)*($AM$8-$AL$8)),$AN$8-SQRT((1-AW619)*($AN$8-$AL$8)*($AN$8-$AM$8))),$AM$8)</f>
        <v>1.08511905605899</v>
      </c>
      <c r="AO619" s="0" t="n">
        <f aca="false">IFERROR(IF(AX619&lt;($AM$9-$AL$9)/($AN$9-$AL$9),$AL$9+SQRT(AX619*($AN$9-$AL$9)*($AM$9-$AL$9)),$AN$9-SQRT((1-AX619)*($AN$9-$AL$9)*($AN$9-$AM$9))),$AM$9)</f>
        <v>1.24534784365078</v>
      </c>
      <c r="AP619" s="0" t="n">
        <f aca="false">IFERROR(IF(AY619&lt;($AM$10-$AL$10)/($AN$10-$AL$10),$AL$10+SQRT(AY619*($AN$10-$AL$10)*($AM$10-$AL$10)),$AN$10-SQRT((1-AY619)*($AN$10-$AL$10)*($AN$10-$AM$10))),$AM$10)</f>
        <v>0.706209287749427</v>
      </c>
      <c r="AQ619" s="0" t="n">
        <f aca="false">IFERROR(IF(AZ619&lt;($AM$11-$AL$11)/($AN$11-$AL$11),$AL$11+SQRT(AZ619*($AN$11-$AL$11)*($AM$11-$AL$11)),$AN$11-SQRT((1-AZ619)*($AN$11-$AL$11)*($AN$11-$AM$11))),$AM$11)</f>
        <v>0.721730807724232</v>
      </c>
      <c r="AR619" s="0" t="n">
        <f aca="false">SUMPRODUCT((B24:B31&lt;=$B$6)*(C24:C31*AM619+D24:D31*AO619*$B$8*AQ619)/(1+AL619/100)^B24:B31)+C32*AM619*AP619/(1+AL619/100)^$B$6</f>
        <v>13173347.0305216</v>
      </c>
      <c r="AS619" s="0" t="n">
        <f aca="false">SUMPRODUCT((K24:K26&lt;=$B$6)*(L24:L26*AN619+M24:M26*AO619*$B$8*AQ619)/(1+AL619/100)^K24:K26)+L27*AN619*AP619/(1+AL619/100)^$B$6</f>
        <v>16406375.610835</v>
      </c>
      <c r="AT619" s="0" t="n">
        <f aca="false">AS619-AR619</f>
        <v>3233028.58031343</v>
      </c>
      <c r="AU619" s="0" t="n">
        <f aca="true">RAND()</f>
        <v>0.669179868217035</v>
      </c>
      <c r="AV619" s="0" t="n">
        <f aca="true">RAND()</f>
        <v>0.517330264615267</v>
      </c>
      <c r="AW619" s="0" t="n">
        <f aca="true">RAND()</f>
        <v>0.758349105112193</v>
      </c>
      <c r="AX619" s="0" t="n">
        <f aca="true">RAND()</f>
        <v>0.620333415278319</v>
      </c>
      <c r="AY619" s="0" t="n">
        <f aca="true">RAND()</f>
        <v>0.170089081416504</v>
      </c>
      <c r="AZ619" s="0" t="n">
        <f aca="true">RAND()</f>
        <v>0.683943904613026</v>
      </c>
    </row>
    <row r="620" customFormat="false" ht="15" hidden="false" customHeight="false" outlineLevel="0" collapsed="false">
      <c r="AK620" s="0" t="n">
        <v>607</v>
      </c>
      <c r="AL620" s="0" t="n">
        <f aca="false">IFERROR(IF(AU620&lt;($AM$6-$AL$6)/($AN$6-$AL$6),$AL$6+SQRT(AU620*($AN$6-$AL$6)*($AM$6-$AL$6)),$AN$6-SQRT((1-AU620)*($AN$6-$AL$6)*($AN$6-$AM$6))),$AM$6)</f>
        <v>4.85418019944553</v>
      </c>
      <c r="AM620" s="0" t="n">
        <f aca="false">IFERROR(IF(AV620&lt;($AM$7-$AL$7)/($AN$7-$AL$7),$AL$7+SQRT(AV620*($AN$7-$AL$7)*($AM$7-$AL$7)),$AN$7-SQRT((1-AV620)*($AN$7-$AL$7)*($AN$7-$AM$7))),$AM$7)</f>
        <v>0.948285509518192</v>
      </c>
      <c r="AN620" s="0" t="n">
        <f aca="false">IFERROR(IF(AW620&lt;($AM$8-$AL$8)/($AN$8-$AL$8),$AL$8+SQRT(AW620*($AN$8-$AL$8)*($AM$8-$AL$8)),$AN$8-SQRT((1-AW620)*($AN$8-$AL$8)*($AN$8-$AM$8))),$AM$8)</f>
        <v>1.15091438454343</v>
      </c>
      <c r="AO620" s="0" t="n">
        <f aca="false">IFERROR(IF(AX620&lt;($AM$9-$AL$9)/($AN$9-$AL$9),$AL$9+SQRT(AX620*($AN$9-$AL$9)*($AM$9-$AL$9)),$AN$9-SQRT((1-AX620)*($AN$9-$AL$9)*($AN$9-$AM$9))),$AM$9)</f>
        <v>1.45536886391088</v>
      </c>
      <c r="AP620" s="0" t="n">
        <f aca="false">IFERROR(IF(AY620&lt;($AM$10-$AL$10)/($AN$10-$AL$10),$AL$10+SQRT(AY620*($AN$10-$AL$10)*($AM$10-$AL$10)),$AN$10-SQRT((1-AY620)*($AN$10-$AL$10)*($AN$10-$AM$10))),$AM$10)</f>
        <v>0.798351807303793</v>
      </c>
      <c r="AQ620" s="0" t="n">
        <f aca="false">IFERROR(IF(AZ620&lt;($AM$11-$AL$11)/($AN$11-$AL$11),$AL$11+SQRT(AZ620*($AN$11-$AL$11)*($AM$11-$AL$11)),$AN$11-SQRT((1-AZ620)*($AN$11-$AL$11)*($AN$11-$AM$11))),$AM$11)</f>
        <v>0.419564353493613</v>
      </c>
      <c r="AR620" s="0" t="n">
        <f aca="false">SUMPRODUCT((B24:B31&lt;=$B$6)*(C24:C31*AM620+D24:D31*AO620*$B$8*AQ620)/(1+AL620/100)^B24:B31)+C32*AM620*AP620/(1+AL620/100)^$B$6</f>
        <v>12019208.3991829</v>
      </c>
      <c r="AS620" s="0" t="n">
        <f aca="false">SUMPRODUCT((K24:K26&lt;=$B$6)*(L24:L26*AN620+M24:M26*AO620*$B$8*AQ620)/(1+AL620/100)^K24:K26)+L27*AN620*AP620/(1+AL620/100)^$B$6</f>
        <v>17342934.1712772</v>
      </c>
      <c r="AT620" s="0" t="n">
        <f aca="false">AS620-AR620</f>
        <v>5323725.77209423</v>
      </c>
      <c r="AU620" s="0" t="n">
        <f aca="true">RAND()</f>
        <v>0.769772869177418</v>
      </c>
      <c r="AV620" s="0" t="n">
        <f aca="true">RAND()</f>
        <v>0.244317692589666</v>
      </c>
      <c r="AW620" s="0" t="n">
        <f aca="true">RAND()</f>
        <v>0.912729251640828</v>
      </c>
      <c r="AX620" s="0" t="n">
        <f aca="true">RAND()</f>
        <v>0.802251283734852</v>
      </c>
      <c r="AY620" s="0" t="n">
        <f aca="true">RAND()</f>
        <v>0.356055203685758</v>
      </c>
      <c r="AZ620" s="0" t="n">
        <f aca="true">RAND()</f>
        <v>0.0583495290871253</v>
      </c>
    </row>
    <row r="621" customFormat="false" ht="15" hidden="false" customHeight="false" outlineLevel="0" collapsed="false">
      <c r="AK621" s="0" t="n">
        <v>608</v>
      </c>
      <c r="AL621" s="0" t="n">
        <f aca="false">IFERROR(IF(AU621&lt;($AM$6-$AL$6)/($AN$6-$AL$6),$AL$6+SQRT(AU621*($AN$6-$AL$6)*($AM$6-$AL$6)),$AN$6-SQRT((1-AU621)*($AN$6-$AL$6)*($AN$6-$AM$6))),$AM$6)</f>
        <v>5.2832495566435</v>
      </c>
      <c r="AM621" s="0" t="n">
        <f aca="false">IFERROR(IF(AV621&lt;($AM$7-$AL$7)/($AN$7-$AL$7),$AL$7+SQRT(AV621*($AN$7-$AL$7)*($AM$7-$AL$7)),$AN$7-SQRT((1-AV621)*($AN$7-$AL$7)*($AN$7-$AM$7))),$AM$7)</f>
        <v>1.02771590552018</v>
      </c>
      <c r="AN621" s="0" t="n">
        <f aca="false">IFERROR(IF(AW621&lt;($AM$8-$AL$8)/($AN$8-$AL$8),$AL$8+SQRT(AW621*($AN$8-$AL$8)*($AM$8-$AL$8)),$AN$8-SQRT((1-AW621)*($AN$8-$AL$8)*($AN$8-$AM$8))),$AM$8)</f>
        <v>0.936386538284186</v>
      </c>
      <c r="AO621" s="0" t="n">
        <f aca="false">IFERROR(IF(AX621&lt;($AM$9-$AL$9)/($AN$9-$AL$9),$AL$9+SQRT(AX621*($AN$9-$AL$9)*($AM$9-$AL$9)),$AN$9-SQRT((1-AX621)*($AN$9-$AL$9)*($AN$9-$AM$9))),$AM$9)</f>
        <v>1.46469231199676</v>
      </c>
      <c r="AP621" s="0" t="n">
        <f aca="false">IFERROR(IF(AY621&lt;($AM$10-$AL$10)/($AN$10-$AL$10),$AL$10+SQRT(AY621*($AN$10-$AL$10)*($AM$10-$AL$10)),$AN$10-SQRT((1-AY621)*($AN$10-$AL$10)*($AN$10-$AM$10))),$AM$10)</f>
        <v>0.855617154771476</v>
      </c>
      <c r="AQ621" s="0" t="n">
        <f aca="false">IFERROR(IF(AZ621&lt;($AM$11-$AL$11)/($AN$11-$AL$11),$AL$11+SQRT(AZ621*($AN$11-$AL$11)*($AM$11-$AL$11)),$AN$11-SQRT((1-AZ621)*($AN$11-$AL$11)*($AN$11-$AM$11))),$AM$11)</f>
        <v>0.718581955929148</v>
      </c>
      <c r="AR621" s="0" t="n">
        <f aca="false">SUMPRODUCT((B24:B31&lt;=$B$6)*(C24:C31*AM621+D24:D31*AO621*$B$8*AQ621)/(1+AL621/100)^B24:B31)+C32*AM621*AP621/(1+AL621/100)^$B$6</f>
        <v>12859075.0191345</v>
      </c>
      <c r="AS621" s="0" t="n">
        <f aca="false">SUMPRODUCT((K24:K26&lt;=$B$6)*(L24:L26*AN621+M24:M26*AO621*$B$8*AQ621)/(1+AL621/100)^K24:K26)+L27*AN621*AP621/(1+AL621/100)^$B$6</f>
        <v>14137659.7658158</v>
      </c>
      <c r="AT621" s="0" t="n">
        <f aca="false">AS621-AR621</f>
        <v>1278584.74668132</v>
      </c>
      <c r="AU621" s="0" t="n">
        <f aca="true">RAND()</f>
        <v>0.852638395761762</v>
      </c>
      <c r="AV621" s="0" t="n">
        <f aca="true">RAND()</f>
        <v>0.560798056366999</v>
      </c>
      <c r="AW621" s="0" t="n">
        <f aca="true">RAND()</f>
        <v>0.20668097583493</v>
      </c>
      <c r="AX621" s="0" t="n">
        <f aca="true">RAND()</f>
        <v>0.808963786109753</v>
      </c>
      <c r="AY621" s="0" t="n">
        <f aca="true">RAND()</f>
        <v>0.505854243071039</v>
      </c>
      <c r="AZ621" s="0" t="n">
        <f aca="true">RAND()</f>
        <v>0.676750548862596</v>
      </c>
    </row>
    <row r="622" customFormat="false" ht="15" hidden="false" customHeight="false" outlineLevel="0" collapsed="false">
      <c r="AK622" s="0" t="n">
        <v>609</v>
      </c>
      <c r="AL622" s="0" t="n">
        <f aca="false">IFERROR(IF(AU622&lt;($AM$6-$AL$6)/($AN$6-$AL$6),$AL$6+SQRT(AU622*($AN$6-$AL$6)*($AM$6-$AL$6)),$AN$6-SQRT((1-AU622)*($AN$6-$AL$6)*($AN$6-$AM$6))),$AM$6)</f>
        <v>6.40408232216262</v>
      </c>
      <c r="AM622" s="0" t="n">
        <f aca="false">IFERROR(IF(AV622&lt;($AM$7-$AL$7)/($AN$7-$AL$7),$AL$7+SQRT(AV622*($AN$7-$AL$7)*($AM$7-$AL$7)),$AN$7-SQRT((1-AV622)*($AN$7-$AL$7)*($AN$7-$AM$7))),$AM$7)</f>
        <v>0.925023711287944</v>
      </c>
      <c r="AN622" s="0" t="n">
        <f aca="false">IFERROR(IF(AW622&lt;($AM$8-$AL$8)/($AN$8-$AL$8),$AL$8+SQRT(AW622*($AN$8-$AL$8)*($AM$8-$AL$8)),$AN$8-SQRT((1-AW622)*($AN$8-$AL$8)*($AN$8-$AM$8))),$AM$8)</f>
        <v>1.14437934471648</v>
      </c>
      <c r="AO622" s="0" t="n">
        <f aca="false">IFERROR(IF(AX622&lt;($AM$9-$AL$9)/($AN$9-$AL$9),$AL$9+SQRT(AX622*($AN$9-$AL$9)*($AM$9-$AL$9)),$AN$9-SQRT((1-AX622)*($AN$9-$AL$9)*($AN$9-$AM$9))),$AM$9)</f>
        <v>1.28895773938693</v>
      </c>
      <c r="AP622" s="0" t="n">
        <f aca="false">IFERROR(IF(AY622&lt;($AM$10-$AL$10)/($AN$10-$AL$10),$AL$10+SQRT(AY622*($AN$10-$AL$10)*($AM$10-$AL$10)),$AN$10-SQRT((1-AY622)*($AN$10-$AL$10)*($AN$10-$AM$10))),$AM$10)</f>
        <v>0.925472488238814</v>
      </c>
      <c r="AQ622" s="0" t="n">
        <f aca="false">IFERROR(IF(AZ622&lt;($AM$11-$AL$11)/($AN$11-$AL$11),$AL$11+SQRT(AZ622*($AN$11-$AL$11)*($AM$11-$AL$11)),$AN$11-SQRT((1-AZ622)*($AN$11-$AL$11)*($AN$11-$AM$11))),$AM$11)</f>
        <v>0.38274264361404</v>
      </c>
      <c r="AR622" s="0" t="n">
        <f aca="false">SUMPRODUCT((B24:B31&lt;=$B$6)*(C24:C31*AM622+D24:D31*AO622*$B$8*AQ622)/(1+AL622/100)^B24:B31)+C32*AM622*AP622/(1+AL622/100)^$B$6</f>
        <v>11057469.6717158</v>
      </c>
      <c r="AS622" s="0" t="n">
        <f aca="false">SUMPRODUCT((K24:K26&lt;=$B$6)*(L24:L26*AN622+M24:M26*AO622*$B$8*AQ622)/(1+AL622/100)^K24:K26)+L27*AN622*AP622/(1+AL622/100)^$B$6</f>
        <v>17337159.2492871</v>
      </c>
      <c r="AT622" s="0" t="n">
        <f aca="false">AS622-AR622</f>
        <v>6279689.57757133</v>
      </c>
      <c r="AU622" s="0" t="n">
        <f aca="true">RAND()</f>
        <v>0.982244106062045</v>
      </c>
      <c r="AV622" s="0" t="n">
        <f aca="true">RAND()</f>
        <v>0.173676982046791</v>
      </c>
      <c r="AW622" s="0" t="n">
        <f aca="true">RAND()</f>
        <v>0.900838019355368</v>
      </c>
      <c r="AX622" s="0" t="n">
        <f aca="true">RAND()</f>
        <v>0.662945935748173</v>
      </c>
      <c r="AY622" s="0" t="n">
        <f aca="true">RAND()</f>
        <v>0.724107352992512</v>
      </c>
      <c r="AZ622" s="0" t="n">
        <f aca="true">RAND()</f>
        <v>0.02794426560098</v>
      </c>
    </row>
    <row r="623" customFormat="false" ht="15" hidden="false" customHeight="false" outlineLevel="0" collapsed="false">
      <c r="AK623" s="0" t="n">
        <v>610</v>
      </c>
      <c r="AL623" s="0" t="n">
        <f aca="false">IFERROR(IF(AU623&lt;($AM$6-$AL$6)/($AN$6-$AL$6),$AL$6+SQRT(AU623*($AN$6-$AL$6)*($AM$6-$AL$6)),$AN$6-SQRT((1-AU623)*($AN$6-$AL$6)*($AN$6-$AM$6))),$AM$6)</f>
        <v>2.67653171880431</v>
      </c>
      <c r="AM623" s="0" t="n">
        <f aca="false">IFERROR(IF(AV623&lt;($AM$7-$AL$7)/($AN$7-$AL$7),$AL$7+SQRT(AV623*($AN$7-$AL$7)*($AM$7-$AL$7)),$AN$7-SQRT((1-AV623)*($AN$7-$AL$7)*($AN$7-$AM$7))),$AM$7)</f>
        <v>1.13533085044177</v>
      </c>
      <c r="AN623" s="0" t="n">
        <f aca="false">IFERROR(IF(AW623&lt;($AM$8-$AL$8)/($AN$8-$AL$8),$AL$8+SQRT(AW623*($AN$8-$AL$8)*($AM$8-$AL$8)),$AN$8-SQRT((1-AW623)*($AN$8-$AL$8)*($AN$8-$AM$8))),$AM$8)</f>
        <v>1.00094046855958</v>
      </c>
      <c r="AO623" s="0" t="n">
        <f aca="false">IFERROR(IF(AX623&lt;($AM$9-$AL$9)/($AN$9-$AL$9),$AL$9+SQRT(AX623*($AN$9-$AL$9)*($AM$9-$AL$9)),$AN$9-SQRT((1-AX623)*($AN$9-$AL$9)*($AN$9-$AM$9))),$AM$9)</f>
        <v>0.777058906657682</v>
      </c>
      <c r="AP623" s="0" t="n">
        <f aca="false">IFERROR(IF(AY623&lt;($AM$10-$AL$10)/($AN$10-$AL$10),$AL$10+SQRT(AY623*($AN$10-$AL$10)*($AM$10-$AL$10)),$AN$10-SQRT((1-AY623)*($AN$10-$AL$10)*($AN$10-$AM$10))),$AM$10)</f>
        <v>0.766149985131745</v>
      </c>
      <c r="AQ623" s="0" t="n">
        <f aca="false">IFERROR(IF(AZ623&lt;($AM$11-$AL$11)/($AN$11-$AL$11),$AL$11+SQRT(AZ623*($AN$11-$AL$11)*($AM$11-$AL$11)),$AN$11-SQRT((1-AZ623)*($AN$11-$AL$11)*($AN$11-$AM$11))),$AM$11)</f>
        <v>0.787095145415693</v>
      </c>
      <c r="AR623" s="0" t="n">
        <f aca="false">SUMPRODUCT((B24:B31&lt;=$B$6)*(C24:C31*AM623+D24:D31*AO623*$B$8*AQ623)/(1+AL623/100)^B24:B31)+C32*AM623*AP623/(1+AL623/100)^$B$6</f>
        <v>15943168.027696</v>
      </c>
      <c r="AS623" s="0" t="n">
        <f aca="false">SUMPRODUCT((K24:K26&lt;=$B$6)*(L24:L26*AN623+M24:M26*AO623*$B$8*AQ623)/(1+AL623/100)^K24:K26)+L27*AN623*AP623/(1+AL623/100)^$B$6</f>
        <v>14721778.5679602</v>
      </c>
      <c r="AT623" s="0" t="n">
        <f aca="false">AS623-AR623</f>
        <v>-1221389.45973587</v>
      </c>
      <c r="AU623" s="0" t="n">
        <f aca="true">RAND()</f>
        <v>0.0915390333096632</v>
      </c>
      <c r="AV623" s="0" t="n">
        <f aca="true">RAND()</f>
        <v>0.883119876796378</v>
      </c>
      <c r="AW623" s="0" t="n">
        <f aca="true">RAND()</f>
        <v>0.448616442654937</v>
      </c>
      <c r="AX623" s="0" t="n">
        <f aca="true">RAND()</f>
        <v>0.102348850344467</v>
      </c>
      <c r="AY623" s="0" t="n">
        <f aca="true">RAND()</f>
        <v>0.283343258342513</v>
      </c>
      <c r="AZ623" s="0" t="n">
        <f aca="true">RAND()</f>
        <v>0.814985807732387</v>
      </c>
    </row>
    <row r="624" customFormat="false" ht="15" hidden="false" customHeight="false" outlineLevel="0" collapsed="false">
      <c r="AK624" s="0" t="n">
        <v>611</v>
      </c>
      <c r="AL624" s="0" t="n">
        <f aca="false">IFERROR(IF(AU624&lt;($AM$6-$AL$6)/($AN$6-$AL$6),$AL$6+SQRT(AU624*($AN$6-$AL$6)*($AM$6-$AL$6)),$AN$6-SQRT((1-AU624)*($AN$6-$AL$6)*($AN$6-$AM$6))),$AM$6)</f>
        <v>6.2642335067794</v>
      </c>
      <c r="AM624" s="0" t="n">
        <f aca="false">IFERROR(IF(AV624&lt;($AM$7-$AL$7)/($AN$7-$AL$7),$AL$7+SQRT(AV624*($AN$7-$AL$7)*($AM$7-$AL$7)),$AN$7-SQRT((1-AV624)*($AN$7-$AL$7)*($AN$7-$AM$7))),$AM$7)</f>
        <v>1.00368377605834</v>
      </c>
      <c r="AN624" s="0" t="n">
        <f aca="false">IFERROR(IF(AW624&lt;($AM$8-$AL$8)/($AN$8-$AL$8),$AL$8+SQRT(AW624*($AN$8-$AL$8)*($AM$8-$AL$8)),$AN$8-SQRT((1-AW624)*($AN$8-$AL$8)*($AN$8-$AM$8))),$AM$8)</f>
        <v>0.929314140374086</v>
      </c>
      <c r="AO624" s="0" t="n">
        <f aca="false">IFERROR(IF(AX624&lt;($AM$9-$AL$9)/($AN$9-$AL$9),$AL$9+SQRT(AX624*($AN$9-$AL$9)*($AM$9-$AL$9)),$AN$9-SQRT((1-AX624)*($AN$9-$AL$9)*($AN$9-$AM$9))),$AM$9)</f>
        <v>1.37597281855121</v>
      </c>
      <c r="AP624" s="0" t="n">
        <f aca="false">IFERROR(IF(AY624&lt;($AM$10-$AL$10)/($AN$10-$AL$10),$AL$10+SQRT(AY624*($AN$10-$AL$10)*($AM$10-$AL$10)),$AN$10-SQRT((1-AY624)*($AN$10-$AL$10)*($AN$10-$AM$10))),$AM$10)</f>
        <v>0.795733092068989</v>
      </c>
      <c r="AQ624" s="0" t="n">
        <f aca="false">IFERROR(IF(AZ624&lt;($AM$11-$AL$11)/($AN$11-$AL$11),$AL$11+SQRT(AZ624*($AN$11-$AL$11)*($AM$11-$AL$11)),$AN$11-SQRT((1-AZ624)*($AN$11-$AL$11)*($AN$11-$AM$11))),$AM$11)</f>
        <v>0.615717658779744</v>
      </c>
      <c r="AR624" s="0" t="n">
        <f aca="false">SUMPRODUCT((B24:B31&lt;=$B$6)*(C24:C31*AM624+D24:D31*AO624*$B$8*AQ624)/(1+AL624/100)^B24:B31)+C32*AM624*AP624/(1+AL624/100)^$B$6</f>
        <v>12101735.6005506</v>
      </c>
      <c r="AS624" s="0" t="n">
        <f aca="false">SUMPRODUCT((K24:K26&lt;=$B$6)*(L24:L26*AN624+M24:M26*AO624*$B$8*AQ624)/(1+AL624/100)^K24:K26)+L27*AN624*AP624/(1+AL624/100)^$B$6</f>
        <v>14154985.2691222</v>
      </c>
      <c r="AT624" s="0" t="n">
        <f aca="false">AS624-AR624</f>
        <v>2053249.66857151</v>
      </c>
      <c r="AU624" s="0" t="n">
        <f aca="true">RAND()</f>
        <v>0.972932383372693</v>
      </c>
      <c r="AV624" s="0" t="n">
        <f aca="true">RAND()</f>
        <v>0.460696158427738</v>
      </c>
      <c r="AW624" s="0" t="n">
        <f aca="true">RAND()</f>
        <v>0.185801632229876</v>
      </c>
      <c r="AX624" s="0" t="n">
        <f aca="true">RAND()</f>
        <v>0.740393384542053</v>
      </c>
      <c r="AY624" s="0" t="n">
        <f aca="true">RAND()</f>
        <v>0.34983224697874</v>
      </c>
      <c r="AZ624" s="0" t="n">
        <f aca="true">RAND()</f>
        <v>0.406847510470869</v>
      </c>
    </row>
    <row r="625" customFormat="false" ht="15" hidden="false" customHeight="false" outlineLevel="0" collapsed="false">
      <c r="AK625" s="0" t="n">
        <v>612</v>
      </c>
      <c r="AL625" s="0" t="n">
        <f aca="false">IFERROR(IF(AU625&lt;($AM$6-$AL$6)/($AN$6-$AL$6),$AL$6+SQRT(AU625*($AN$6-$AL$6)*($AM$6-$AL$6)),$AN$6-SQRT((1-AU625)*($AN$6-$AL$6)*($AN$6-$AM$6))),$AM$6)</f>
        <v>2.41667398655149</v>
      </c>
      <c r="AM625" s="0" t="n">
        <f aca="false">IFERROR(IF(AV625&lt;($AM$7-$AL$7)/($AN$7-$AL$7),$AL$7+SQRT(AV625*($AN$7-$AL$7)*($AM$7-$AL$7)),$AN$7-SQRT((1-AV625)*($AN$7-$AL$7)*($AN$7-$AM$7))),$AM$7)</f>
        <v>1.16250093979051</v>
      </c>
      <c r="AN625" s="0" t="n">
        <f aca="false">IFERROR(IF(AW625&lt;($AM$8-$AL$8)/($AN$8-$AL$8),$AL$8+SQRT(AW625*($AN$8-$AL$8)*($AM$8-$AL$8)),$AN$8-SQRT((1-AW625)*($AN$8-$AL$8)*($AN$8-$AM$8))),$AM$8)</f>
        <v>1.03380856495467</v>
      </c>
      <c r="AO625" s="0" t="n">
        <f aca="false">IFERROR(IF(AX625&lt;($AM$9-$AL$9)/($AN$9-$AL$9),$AL$9+SQRT(AX625*($AN$9-$AL$9)*($AM$9-$AL$9)),$AN$9-SQRT((1-AX625)*($AN$9-$AL$9)*($AN$9-$AM$9))),$AM$9)</f>
        <v>1.16471411194445</v>
      </c>
      <c r="AP625" s="0" t="n">
        <f aca="false">IFERROR(IF(AY625&lt;($AM$10-$AL$10)/($AN$10-$AL$10),$AL$10+SQRT(AY625*($AN$10-$AL$10)*($AM$10-$AL$10)),$AN$10-SQRT((1-AY625)*($AN$10-$AL$10)*($AN$10-$AM$10))),$AM$10)</f>
        <v>0.971126471203039</v>
      </c>
      <c r="AQ625" s="0" t="n">
        <f aca="false">IFERROR(IF(AZ625&lt;($AM$11-$AL$11)/($AN$11-$AL$11),$AL$11+SQRT(AZ625*($AN$11-$AL$11)*($AM$11-$AL$11)),$AN$11-SQRT((1-AZ625)*($AN$11-$AL$11)*($AN$11-$AM$11))),$AM$11)</f>
        <v>0.697079281776847</v>
      </c>
      <c r="AR625" s="0" t="n">
        <f aca="false">SUMPRODUCT((B24:B31&lt;=$B$6)*(C24:C31*AM625+D24:D31*AO625*$B$8*AQ625)/(1+AL625/100)^B24:B31)+C32*AM625*AP625/(1+AL625/100)^$B$6</f>
        <v>16557686.0111927</v>
      </c>
      <c r="AS625" s="0" t="n">
        <f aca="false">SUMPRODUCT((K24:K26&lt;=$B$6)*(L24:L26*AN625+M24:M26*AO625*$B$8*AQ625)/(1+AL625/100)^K24:K26)+L27*AN625*AP625/(1+AL625/100)^$B$6</f>
        <v>14747645.4034192</v>
      </c>
      <c r="AT625" s="0" t="n">
        <f aca="false">AS625-AR625</f>
        <v>-1810040.60777349</v>
      </c>
      <c r="AU625" s="0" t="n">
        <f aca="true">RAND()</f>
        <v>0.0347234422137414</v>
      </c>
      <c r="AV625" s="0" t="n">
        <f aca="true">RAND()</f>
        <v>0.931945906332941</v>
      </c>
      <c r="AW625" s="0" t="n">
        <f aca="true">RAND()</f>
        <v>0.584544563671478</v>
      </c>
      <c r="AX625" s="0" t="n">
        <f aca="true">RAND()</f>
        <v>0.534864990143504</v>
      </c>
      <c r="AY625" s="0" t="n">
        <f aca="true">RAND()</f>
        <v>0.887840607472911</v>
      </c>
      <c r="AZ625" s="0" t="n">
        <f aca="true">RAND()</f>
        <v>0.62546546314763</v>
      </c>
    </row>
    <row r="626" customFormat="false" ht="15" hidden="false" customHeight="false" outlineLevel="0" collapsed="false">
      <c r="AK626" s="0" t="n">
        <v>613</v>
      </c>
      <c r="AL626" s="0" t="n">
        <f aca="false">IFERROR(IF(AU626&lt;($AM$6-$AL$6)/($AN$6-$AL$6),$AL$6+SQRT(AU626*($AN$6-$AL$6)*($AM$6-$AL$6)),$AN$6-SQRT((1-AU626)*($AN$6-$AL$6)*($AN$6-$AM$6))),$AM$6)</f>
        <v>4.11452240533686</v>
      </c>
      <c r="AM626" s="0" t="n">
        <f aca="false">IFERROR(IF(AV626&lt;($AM$7-$AL$7)/($AN$7-$AL$7),$AL$7+SQRT(AV626*($AN$7-$AL$7)*($AM$7-$AL$7)),$AN$7-SQRT((1-AV626)*($AN$7-$AL$7)*($AN$7-$AM$7))),$AM$7)</f>
        <v>1.11237487657392</v>
      </c>
      <c r="AN626" s="0" t="n">
        <f aca="false">IFERROR(IF(AW626&lt;($AM$8-$AL$8)/($AN$8-$AL$8),$AL$8+SQRT(AW626*($AN$8-$AL$8)*($AM$8-$AL$8)),$AN$8-SQRT((1-AW626)*($AN$8-$AL$8)*($AN$8-$AM$8))),$AM$8)</f>
        <v>1.13116295015836</v>
      </c>
      <c r="AO626" s="0" t="n">
        <f aca="false">IFERROR(IF(AX626&lt;($AM$9-$AL$9)/($AN$9-$AL$9),$AL$9+SQRT(AX626*($AN$9-$AL$9)*($AM$9-$AL$9)),$AN$9-SQRT((1-AX626)*($AN$9-$AL$9)*($AN$9-$AM$9))),$AM$9)</f>
        <v>0.5495058865109</v>
      </c>
      <c r="AP626" s="0" t="n">
        <f aca="false">IFERROR(IF(AY626&lt;($AM$10-$AL$10)/($AN$10-$AL$10),$AL$10+SQRT(AY626*($AN$10-$AL$10)*($AM$10-$AL$10)),$AN$10-SQRT((1-AY626)*($AN$10-$AL$10)*($AN$10-$AM$10))),$AM$10)</f>
        <v>0.839969242143678</v>
      </c>
      <c r="AQ626" s="0" t="n">
        <f aca="false">IFERROR(IF(AZ626&lt;($AM$11-$AL$11)/($AN$11-$AL$11),$AL$11+SQRT(AZ626*($AN$11-$AL$11)*($AM$11-$AL$11)),$AN$11-SQRT((1-AZ626)*($AN$11-$AL$11)*($AN$11-$AM$11))),$AM$11)</f>
        <v>0.785509031742919</v>
      </c>
      <c r="AR626" s="0" t="n">
        <f aca="false">SUMPRODUCT((B24:B31&lt;=$B$6)*(C24:C31*AM626+D24:D31*AO626*$B$8*AQ626)/(1+AL626/100)^B24:B31)+C32*AM626*AP626/(1+AL626/100)^$B$6</f>
        <v>14499169.3524614</v>
      </c>
      <c r="AS626" s="0" t="n">
        <f aca="false">SUMPRODUCT((K24:K26&lt;=$B$6)*(L24:L26*AN626+M24:M26*AO626*$B$8*AQ626)/(1+AL626/100)^K24:K26)+L27*AN626*AP626/(1+AL626/100)^$B$6</f>
        <v>16856798.2207499</v>
      </c>
      <c r="AT626" s="0" t="n">
        <f aca="false">AS626-AR626</f>
        <v>2357628.86828855</v>
      </c>
      <c r="AU626" s="0" t="n">
        <f aca="true">RAND()</f>
        <v>0.58370095253485</v>
      </c>
      <c r="AV626" s="0" t="n">
        <f aca="true">RAND()</f>
        <v>0.831638448017398</v>
      </c>
      <c r="AW626" s="0" t="n">
        <f aca="true">RAND()</f>
        <v>0.874468938532764</v>
      </c>
      <c r="AX626" s="0" t="n">
        <f aca="true">RAND()</f>
        <v>0.00326777706564012</v>
      </c>
      <c r="AY626" s="0" t="n">
        <f aca="true">RAND()</f>
        <v>0.462316342414986</v>
      </c>
      <c r="AZ626" s="0" t="n">
        <f aca="true">RAND()</f>
        <v>0.812218875657713</v>
      </c>
    </row>
    <row r="627" customFormat="false" ht="15" hidden="false" customHeight="false" outlineLevel="0" collapsed="false">
      <c r="AK627" s="0" t="n">
        <v>614</v>
      </c>
      <c r="AL627" s="0" t="n">
        <f aca="false">IFERROR(IF(AU627&lt;($AM$6-$AL$6)/($AN$6-$AL$6),$AL$6+SQRT(AU627*($AN$6-$AL$6)*($AM$6-$AL$6)),$AN$6-SQRT((1-AU627)*($AN$6-$AL$6)*($AN$6-$AM$6))),$AM$6)</f>
        <v>6.72859580649776</v>
      </c>
      <c r="AM627" s="0" t="n">
        <f aca="false">IFERROR(IF(AV627&lt;($AM$7-$AL$7)/($AN$7-$AL$7),$AL$7+SQRT(AV627*($AN$7-$AL$7)*($AM$7-$AL$7)),$AN$7-SQRT((1-AV627)*($AN$7-$AL$7)*($AN$7-$AM$7))),$AM$7)</f>
        <v>1.00160562884104</v>
      </c>
      <c r="AN627" s="0" t="n">
        <f aca="false">IFERROR(IF(AW627&lt;($AM$8-$AL$8)/($AN$8-$AL$8),$AL$8+SQRT(AW627*($AN$8-$AL$8)*($AM$8-$AL$8)),$AN$8-SQRT((1-AW627)*($AN$8-$AL$8)*($AN$8-$AM$8))),$AM$8)</f>
        <v>0.967735630849619</v>
      </c>
      <c r="AO627" s="0" t="n">
        <f aca="false">IFERROR(IF(AX627&lt;($AM$9-$AL$9)/($AN$9-$AL$9),$AL$9+SQRT(AX627*($AN$9-$AL$9)*($AM$9-$AL$9)),$AN$9-SQRT((1-AX627)*($AN$9-$AL$9)*($AN$9-$AM$9))),$AM$9)</f>
        <v>1.0641461560388</v>
      </c>
      <c r="AP627" s="0" t="n">
        <f aca="false">IFERROR(IF(AY627&lt;($AM$10-$AL$10)/($AN$10-$AL$10),$AL$10+SQRT(AY627*($AN$10-$AL$10)*($AM$10-$AL$10)),$AN$10-SQRT((1-AY627)*($AN$10-$AL$10)*($AN$10-$AM$10))),$AM$10)</f>
        <v>0.892915979188049</v>
      </c>
      <c r="AQ627" s="0" t="n">
        <f aca="false">IFERROR(IF(AZ627&lt;($AM$11-$AL$11)/($AN$11-$AL$11),$AL$11+SQRT(AZ627*($AN$11-$AL$11)*($AM$11-$AL$11)),$AN$11-SQRT((1-AZ627)*($AN$11-$AL$11)*($AN$11-$AM$11))),$AM$11)</f>
        <v>0.633651143458542</v>
      </c>
      <c r="AR627" s="0" t="n">
        <f aca="false">SUMPRODUCT((B24:B31&lt;=$B$6)*(C24:C31*AM627+D24:D31*AO627*$B$8*AQ627)/(1+AL627/100)^B24:B31)+C32*AM627*AP627/(1+AL627/100)^$B$6</f>
        <v>11869235.5995029</v>
      </c>
      <c r="AS627" s="0" t="n">
        <f aca="false">SUMPRODUCT((K24:K26&lt;=$B$6)*(L24:L26*AN627+M24:M26*AO627*$B$8*AQ627)/(1+AL627/100)^K24:K26)+L27*AN627*AP627/(1+AL627/100)^$B$6</f>
        <v>14715837.0758222</v>
      </c>
      <c r="AT627" s="0" t="n">
        <f aca="false">AS627-AR627</f>
        <v>2846601.47631927</v>
      </c>
      <c r="AU627" s="0" t="n">
        <f aca="true">RAND()</f>
        <v>0.99631698818747</v>
      </c>
      <c r="AV627" s="0" t="n">
        <f aca="true">RAND()</f>
        <v>0.451557656680387</v>
      </c>
      <c r="AW627" s="0" t="n">
        <f aca="true">RAND()</f>
        <v>0.312613798405772</v>
      </c>
      <c r="AX627" s="0" t="n">
        <f aca="true">RAND()</f>
        <v>0.416118388495364</v>
      </c>
      <c r="AY627" s="0" t="n">
        <f aca="true">RAND()</f>
        <v>0.617531866805213</v>
      </c>
      <c r="AZ627" s="0" t="n">
        <f aca="true">RAND()</f>
        <v>0.454379940943642</v>
      </c>
    </row>
    <row r="628" customFormat="false" ht="15" hidden="false" customHeight="false" outlineLevel="0" collapsed="false">
      <c r="AK628" s="0" t="n">
        <v>615</v>
      </c>
      <c r="AL628" s="0" t="n">
        <f aca="false">IFERROR(IF(AU628&lt;($AM$6-$AL$6)/($AN$6-$AL$6),$AL$6+SQRT(AU628*($AN$6-$AL$6)*($AM$6-$AL$6)),$AN$6-SQRT((1-AU628)*($AN$6-$AL$6)*($AN$6-$AM$6))),$AM$6)</f>
        <v>3.27980127389556</v>
      </c>
      <c r="AM628" s="0" t="n">
        <f aca="false">IFERROR(IF(AV628&lt;($AM$7-$AL$7)/($AN$7-$AL$7),$AL$7+SQRT(AV628*($AN$7-$AL$7)*($AM$7-$AL$7)),$AN$7-SQRT((1-AV628)*($AN$7-$AL$7)*($AN$7-$AM$7))),$AM$7)</f>
        <v>1.21885380285523</v>
      </c>
      <c r="AN628" s="0" t="n">
        <f aca="false">IFERROR(IF(AW628&lt;($AM$8-$AL$8)/($AN$8-$AL$8),$AL$8+SQRT(AW628*($AN$8-$AL$8)*($AM$8-$AL$8)),$AN$8-SQRT((1-AW628)*($AN$8-$AL$8)*($AN$8-$AM$8))),$AM$8)</f>
        <v>0.972540521787369</v>
      </c>
      <c r="AO628" s="0" t="n">
        <f aca="false">IFERROR(IF(AX628&lt;($AM$9-$AL$9)/($AN$9-$AL$9),$AL$9+SQRT(AX628*($AN$9-$AL$9)*($AM$9-$AL$9)),$AN$9-SQRT((1-AX628)*($AN$9-$AL$9)*($AN$9-$AM$9))),$AM$9)</f>
        <v>0.563644533832564</v>
      </c>
      <c r="AP628" s="0" t="n">
        <f aca="false">IFERROR(IF(AY628&lt;($AM$10-$AL$10)/($AN$10-$AL$10),$AL$10+SQRT(AY628*($AN$10-$AL$10)*($AM$10-$AL$10)),$AN$10-SQRT((1-AY628)*($AN$10-$AL$10)*($AN$10-$AM$10))),$AM$10)</f>
        <v>0.957789271172653</v>
      </c>
      <c r="AQ628" s="0" t="n">
        <f aca="false">IFERROR(IF(AZ628&lt;($AM$11-$AL$11)/($AN$11-$AL$11),$AL$11+SQRT(AZ628*($AN$11-$AL$11)*($AM$11-$AL$11)),$AN$11-SQRT((1-AZ628)*($AN$11-$AL$11)*($AN$11-$AM$11))),$AM$11)</f>
        <v>0.502371147557577</v>
      </c>
      <c r="AR628" s="0" t="n">
        <f aca="false">SUMPRODUCT((B24:B31&lt;=$B$6)*(C24:C31*AM628+D24:D31*AO628*$B$8*AQ628)/(1+AL628/100)^B24:B31)+C32*AM628*AP628/(1+AL628/100)^$B$6</f>
        <v>16470138.3444623</v>
      </c>
      <c r="AS628" s="0" t="n">
        <f aca="false">SUMPRODUCT((K24:K26&lt;=$B$6)*(L24:L26*AN628+M24:M26*AO628*$B$8*AQ628)/(1+AL628/100)^K24:K26)+L27*AN628*AP628/(1+AL628/100)^$B$6</f>
        <v>14146831.4626726</v>
      </c>
      <c r="AT628" s="0" t="n">
        <f aca="false">AS628-AR628</f>
        <v>-2323306.88178973</v>
      </c>
      <c r="AU628" s="0" t="n">
        <f aca="true">RAND()</f>
        <v>0.308006071914544</v>
      </c>
      <c r="AV628" s="0" t="n">
        <f aca="true">RAND()</f>
        <v>0.991377016919279</v>
      </c>
      <c r="AW628" s="0" t="n">
        <f aca="true">RAND()</f>
        <v>0.33078035176286</v>
      </c>
      <c r="AX628" s="0" t="n">
        <f aca="true">RAND()</f>
        <v>0.00540083558235245</v>
      </c>
      <c r="AY628" s="0" t="n">
        <f aca="true">RAND()</f>
        <v>0.838284067203155</v>
      </c>
      <c r="AZ628" s="0" t="n">
        <f aca="true">RAND()</f>
        <v>0.167159515770492</v>
      </c>
    </row>
    <row r="629" customFormat="false" ht="15" hidden="false" customHeight="false" outlineLevel="0" collapsed="false">
      <c r="AK629" s="0" t="n">
        <v>616</v>
      </c>
      <c r="AL629" s="0" t="n">
        <f aca="false">IFERROR(IF(AU629&lt;($AM$6-$AL$6)/($AN$6-$AL$6),$AL$6+SQRT(AU629*($AN$6-$AL$6)*($AM$6-$AL$6)),$AN$6-SQRT((1-AU629)*($AN$6-$AL$6)*($AN$6-$AM$6))),$AM$6)</f>
        <v>3.34667722709751</v>
      </c>
      <c r="AM629" s="0" t="n">
        <f aca="false">IFERROR(IF(AV629&lt;($AM$7-$AL$7)/($AN$7-$AL$7),$AL$7+SQRT(AV629*($AN$7-$AL$7)*($AM$7-$AL$7)),$AN$7-SQRT((1-AV629)*($AN$7-$AL$7)*($AN$7-$AM$7))),$AM$7)</f>
        <v>0.857467251190489</v>
      </c>
      <c r="AN629" s="0" t="n">
        <f aca="false">IFERROR(IF(AW629&lt;($AM$8-$AL$8)/($AN$8-$AL$8),$AL$8+SQRT(AW629*($AN$8-$AL$8)*($AM$8-$AL$8)),$AN$8-SQRT((1-AW629)*($AN$8-$AL$8)*($AN$8-$AM$8))),$AM$8)</f>
        <v>1.04199831745932</v>
      </c>
      <c r="AO629" s="0" t="n">
        <f aca="false">IFERROR(IF(AX629&lt;($AM$9-$AL$9)/($AN$9-$AL$9),$AL$9+SQRT(AX629*($AN$9-$AL$9)*($AM$9-$AL$9)),$AN$9-SQRT((1-AX629)*($AN$9-$AL$9)*($AN$9-$AM$9))),$AM$9)</f>
        <v>1.63852453528081</v>
      </c>
      <c r="AP629" s="0" t="n">
        <f aca="false">IFERROR(IF(AY629&lt;($AM$10-$AL$10)/($AN$10-$AL$10),$AL$10+SQRT(AY629*($AN$10-$AL$10)*($AM$10-$AL$10)),$AN$10-SQRT((1-AY629)*($AN$10-$AL$10)*($AN$10-$AM$10))),$AM$10)</f>
        <v>0.61349655394839</v>
      </c>
      <c r="AQ629" s="0" t="n">
        <f aca="false">IFERROR(IF(AZ629&lt;($AM$11-$AL$11)/($AN$11-$AL$11),$AL$11+SQRT(AZ629*($AN$11-$AL$11)*($AM$11-$AL$11)),$AN$11-SQRT((1-AZ629)*($AN$11-$AL$11)*($AN$11-$AM$11))),$AM$11)</f>
        <v>0.75708396619229</v>
      </c>
      <c r="AR629" s="0" t="n">
        <f aca="false">SUMPRODUCT((B24:B31&lt;=$B$6)*(C24:C31*AM629+D24:D31*AO629*$B$8*AQ629)/(1+AL629/100)^B24:B31)+C32*AM629*AP629/(1+AL629/100)^$B$6</f>
        <v>11793757.0082179</v>
      </c>
      <c r="AS629" s="0" t="n">
        <f aca="false">SUMPRODUCT((K24:K26&lt;=$B$6)*(L24:L26*AN629+M24:M26*AO629*$B$8*AQ629)/(1+AL629/100)^K24:K26)+L27*AN629*AP629/(1+AL629/100)^$B$6</f>
        <v>15750911.2320926</v>
      </c>
      <c r="AT629" s="0" t="n">
        <f aca="false">AS629-AR629</f>
        <v>3957154.22387467</v>
      </c>
      <c r="AU629" s="0" t="n">
        <f aca="true">RAND()</f>
        <v>0.332661635849602</v>
      </c>
      <c r="AV629" s="0" t="n">
        <f aca="true">RAND()</f>
        <v>0.036694277326564</v>
      </c>
      <c r="AW629" s="0" t="n">
        <f aca="true">RAND()</f>
        <v>0.615424889424398</v>
      </c>
      <c r="AX629" s="0" t="n">
        <f aca="true">RAND()</f>
        <v>0.912890325604032</v>
      </c>
      <c r="AY629" s="0" t="n">
        <f aca="true">RAND()</f>
        <v>0.0515258710326391</v>
      </c>
      <c r="AZ629" s="0" t="n">
        <f aca="true">RAND()</f>
        <v>0.759150206200537</v>
      </c>
    </row>
    <row r="630" customFormat="false" ht="15" hidden="false" customHeight="false" outlineLevel="0" collapsed="false">
      <c r="AK630" s="0" t="n">
        <v>617</v>
      </c>
      <c r="AL630" s="0" t="n">
        <f aca="false">IFERROR(IF(AU630&lt;($AM$6-$AL$6)/($AN$6-$AL$6),$AL$6+SQRT(AU630*($AN$6-$AL$6)*($AM$6-$AL$6)),$AN$6-SQRT((1-AU630)*($AN$6-$AL$6)*($AN$6-$AM$6))),$AM$6)</f>
        <v>3.30417610687706</v>
      </c>
      <c r="AM630" s="0" t="n">
        <f aca="false">IFERROR(IF(AV630&lt;($AM$7-$AL$7)/($AN$7-$AL$7),$AL$7+SQRT(AV630*($AN$7-$AL$7)*($AM$7-$AL$7)),$AN$7-SQRT((1-AV630)*($AN$7-$AL$7)*($AN$7-$AM$7))),$AM$7)</f>
        <v>1.19356301425733</v>
      </c>
      <c r="AN630" s="0" t="n">
        <f aca="false">IFERROR(IF(AW630&lt;($AM$8-$AL$8)/($AN$8-$AL$8),$AL$8+SQRT(AW630*($AN$8-$AL$8)*($AM$8-$AL$8)),$AN$8-SQRT((1-AW630)*($AN$8-$AL$8)*($AN$8-$AM$8))),$AM$8)</f>
        <v>0.965682661263135</v>
      </c>
      <c r="AO630" s="0" t="n">
        <f aca="false">IFERROR(IF(AX630&lt;($AM$9-$AL$9)/($AN$9-$AL$9),$AL$9+SQRT(AX630*($AN$9-$AL$9)*($AM$9-$AL$9)),$AN$9-SQRT((1-AX630)*($AN$9-$AL$9)*($AN$9-$AM$9))),$AM$9)</f>
        <v>1.10504261509141</v>
      </c>
      <c r="AP630" s="0" t="n">
        <f aca="false">IFERROR(IF(AY630&lt;($AM$10-$AL$10)/($AN$10-$AL$10),$AL$10+SQRT(AY630*($AN$10-$AL$10)*($AM$10-$AL$10)),$AN$10-SQRT((1-AY630)*($AN$10-$AL$10)*($AN$10-$AM$10))),$AM$10)</f>
        <v>0.961075702276719</v>
      </c>
      <c r="AQ630" s="0" t="n">
        <f aca="false">IFERROR(IF(AZ630&lt;($AM$11-$AL$11)/($AN$11-$AL$11),$AL$11+SQRT(AZ630*($AN$11-$AL$11)*($AM$11-$AL$11)),$AN$11-SQRT((1-AZ630)*($AN$11-$AL$11)*($AN$11-$AM$11))),$AM$11)</f>
        <v>0.658259556020718</v>
      </c>
      <c r="AR630" s="0" t="n">
        <f aca="false">SUMPRODUCT((B24:B31&lt;=$B$6)*(C24:C31*AM630+D24:D31*AO630*$B$8*AQ630)/(1+AL630/100)^B24:B31)+C32*AM630*AP630/(1+AL630/100)^$B$6</f>
        <v>16195406.3530615</v>
      </c>
      <c r="AS630" s="0" t="n">
        <f aca="false">SUMPRODUCT((K24:K26&lt;=$B$6)*(L24:L26*AN630+M24:M26*AO630*$B$8*AQ630)/(1+AL630/100)^K24:K26)+L27*AN630*AP630/(1+AL630/100)^$B$6</f>
        <v>14076977.3733226</v>
      </c>
      <c r="AT630" s="0" t="n">
        <f aca="false">AS630-AR630</f>
        <v>-2118428.97973893</v>
      </c>
      <c r="AU630" s="0" t="n">
        <f aca="true">RAND()</f>
        <v>0.31704428755108</v>
      </c>
      <c r="AV630" s="0" t="n">
        <f aca="true">RAND()</f>
        <v>0.971687703469168</v>
      </c>
      <c r="AW630" s="0" t="n">
        <f aca="true">RAND()</f>
        <v>0.305008269369274</v>
      </c>
      <c r="AX630" s="0" t="n">
        <f aca="true">RAND()</f>
        <v>0.466034186131717</v>
      </c>
      <c r="AY630" s="0" t="n">
        <f aca="true">RAND()</f>
        <v>0.85036321291988</v>
      </c>
      <c r="AZ630" s="0" t="n">
        <f aca="true">RAND()</f>
        <v>0.523320281423851</v>
      </c>
    </row>
    <row r="631" customFormat="false" ht="15" hidden="false" customHeight="false" outlineLevel="0" collapsed="false">
      <c r="AK631" s="0" t="n">
        <v>618</v>
      </c>
      <c r="AL631" s="0" t="n">
        <f aca="false">IFERROR(IF(AU631&lt;($AM$6-$AL$6)/($AN$6-$AL$6),$AL$6+SQRT(AU631*($AN$6-$AL$6)*($AM$6-$AL$6)),$AN$6-SQRT((1-AU631)*($AN$6-$AL$6)*($AN$6-$AM$6))),$AM$6)</f>
        <v>3.91177132728242</v>
      </c>
      <c r="AM631" s="0" t="n">
        <f aca="false">IFERROR(IF(AV631&lt;($AM$7-$AL$7)/($AN$7-$AL$7),$AL$7+SQRT(AV631*($AN$7-$AL$7)*($AM$7-$AL$7)),$AN$7-SQRT((1-AV631)*($AN$7-$AL$7)*($AN$7-$AM$7))),$AM$7)</f>
        <v>0.988328191088974</v>
      </c>
      <c r="AN631" s="0" t="n">
        <f aca="false">IFERROR(IF(AW631&lt;($AM$8-$AL$8)/($AN$8-$AL$8),$AL$8+SQRT(AW631*($AN$8-$AL$8)*($AM$8-$AL$8)),$AN$8-SQRT((1-AW631)*($AN$8-$AL$8)*($AN$8-$AM$8))),$AM$8)</f>
        <v>0.870756539077955</v>
      </c>
      <c r="AO631" s="0" t="n">
        <f aca="false">IFERROR(IF(AX631&lt;($AM$9-$AL$9)/($AN$9-$AL$9),$AL$9+SQRT(AX631*($AN$9-$AL$9)*($AM$9-$AL$9)),$AN$9-SQRT((1-AX631)*($AN$9-$AL$9)*($AN$9-$AM$9))),$AM$9)</f>
        <v>1.352600200958</v>
      </c>
      <c r="AP631" s="0" t="n">
        <f aca="false">IFERROR(IF(AY631&lt;($AM$10-$AL$10)/($AN$10-$AL$10),$AL$10+SQRT(AY631*($AN$10-$AL$10)*($AM$10-$AL$10)),$AN$10-SQRT((1-AY631)*($AN$10-$AL$10)*($AN$10-$AM$10))),$AM$10)</f>
        <v>0.842431377831172</v>
      </c>
      <c r="AQ631" s="0" t="n">
        <f aca="false">IFERROR(IF(AZ631&lt;($AM$11-$AL$11)/($AN$11-$AL$11),$AL$11+SQRT(AZ631*($AN$11-$AL$11)*($AM$11-$AL$11)),$AN$11-SQRT((1-AZ631)*($AN$11-$AL$11)*($AN$11-$AM$11))),$AM$11)</f>
        <v>0.485360207419313</v>
      </c>
      <c r="AR631" s="0" t="n">
        <f aca="false">SUMPRODUCT((B24:B31&lt;=$B$6)*(C24:C31*AM631+D24:D31*AO631*$B$8*AQ631)/(1+AL631/100)^B24:B31)+C32*AM631*AP631/(1+AL631/100)^$B$6</f>
        <v>13049539.9784492</v>
      </c>
      <c r="AS631" s="0" t="n">
        <f aca="false">SUMPRODUCT((K24:K26&lt;=$B$6)*(L24:L26*AN631+M24:M26*AO631*$B$8*AQ631)/(1+AL631/100)^K24:K26)+L27*AN631*AP631/(1+AL631/100)^$B$6</f>
        <v>12957279.0227551</v>
      </c>
      <c r="AT631" s="0" t="n">
        <f aca="false">AS631-AR631</f>
        <v>-92260.9556940347</v>
      </c>
      <c r="AU631" s="0" t="n">
        <f aca="true">RAND()</f>
        <v>0.523142183250251</v>
      </c>
      <c r="AV631" s="0" t="n">
        <f aca="true">RAND()</f>
        <v>0.394083417320501</v>
      </c>
      <c r="AW631" s="0" t="n">
        <f aca="true">RAND()</f>
        <v>0.0556276424698914</v>
      </c>
      <c r="AX631" s="0" t="n">
        <f aca="true">RAND()</f>
        <v>0.720582333466914</v>
      </c>
      <c r="AY631" s="0" t="n">
        <f aca="true">RAND()</f>
        <v>0.46903699409342</v>
      </c>
      <c r="AZ631" s="0" t="n">
        <f aca="true">RAND()</f>
        <v>0.140238393855227</v>
      </c>
    </row>
    <row r="632" customFormat="false" ht="15" hidden="false" customHeight="false" outlineLevel="0" collapsed="false">
      <c r="AK632" s="0" t="n">
        <v>619</v>
      </c>
      <c r="AL632" s="0" t="n">
        <f aca="false">IFERROR(IF(AU632&lt;($AM$6-$AL$6)/($AN$6-$AL$6),$AL$6+SQRT(AU632*($AN$6-$AL$6)*($AM$6-$AL$6)),$AN$6-SQRT((1-AU632)*($AN$6-$AL$6)*($AN$6-$AM$6))),$AM$6)</f>
        <v>2.56048039111225</v>
      </c>
      <c r="AM632" s="0" t="n">
        <f aca="false">IFERROR(IF(AV632&lt;($AM$7-$AL$7)/($AN$7-$AL$7),$AL$7+SQRT(AV632*($AN$7-$AL$7)*($AM$7-$AL$7)),$AN$7-SQRT((1-AV632)*($AN$7-$AL$7)*($AN$7-$AM$7))),$AM$7)</f>
        <v>0.975146468491664</v>
      </c>
      <c r="AN632" s="0" t="n">
        <f aca="false">IFERROR(IF(AW632&lt;($AM$8-$AL$8)/($AN$8-$AL$8),$AL$8+SQRT(AW632*($AN$8-$AL$8)*($AM$8-$AL$8)),$AN$8-SQRT((1-AW632)*($AN$8-$AL$8)*($AN$8-$AM$8))),$AM$8)</f>
        <v>0.884159290508937</v>
      </c>
      <c r="AO632" s="0" t="n">
        <f aca="false">IFERROR(IF(AX632&lt;($AM$9-$AL$9)/($AN$9-$AL$9),$AL$9+SQRT(AX632*($AN$9-$AL$9)*($AM$9-$AL$9)),$AN$9-SQRT((1-AX632)*($AN$9-$AL$9)*($AN$9-$AM$9))),$AM$9)</f>
        <v>0.659761614171183</v>
      </c>
      <c r="AP632" s="0" t="n">
        <f aca="false">IFERROR(IF(AY632&lt;($AM$10-$AL$10)/($AN$10-$AL$10),$AL$10+SQRT(AY632*($AN$10-$AL$10)*($AM$10-$AL$10)),$AN$10-SQRT((1-AY632)*($AN$10-$AL$10)*($AN$10-$AM$10))),$AM$10)</f>
        <v>0.929613817261021</v>
      </c>
      <c r="AQ632" s="0" t="n">
        <f aca="false">IFERROR(IF(AZ632&lt;($AM$11-$AL$11)/($AN$11-$AL$11),$AL$11+SQRT(AZ632*($AN$11-$AL$11)*($AM$11-$AL$11)),$AN$11-SQRT((1-AZ632)*($AN$11-$AL$11)*($AN$11-$AM$11))),$AM$11)</f>
        <v>0.480460725229568</v>
      </c>
      <c r="AR632" s="0" t="n">
        <f aca="false">SUMPRODUCT((B24:B31&lt;=$B$6)*(C24:C31*AM632+D24:D31*AO632*$B$8*AQ632)/(1+AL632/100)^B24:B31)+C32*AM632*AP632/(1+AL632/100)^$B$6</f>
        <v>13706666.3646951</v>
      </c>
      <c r="AS632" s="0" t="n">
        <f aca="false">SUMPRODUCT((K24:K26&lt;=$B$6)*(L24:L26*AN632+M24:M26*AO632*$B$8*AQ632)/(1+AL632/100)^K24:K26)+L27*AN632*AP632/(1+AL632/100)^$B$6</f>
        <v>12699714.1750759</v>
      </c>
      <c r="AT632" s="0" t="n">
        <f aca="false">AS632-AR632</f>
        <v>-1006952.18961925</v>
      </c>
      <c r="AU632" s="0" t="n">
        <f aca="true">RAND()</f>
        <v>0.0628276537642686</v>
      </c>
      <c r="AV632" s="0" t="n">
        <f aca="true">RAND()</f>
        <v>0.340847615834462</v>
      </c>
      <c r="AW632" s="0" t="n">
        <f aca="true">RAND()</f>
        <v>0.0786976242107522</v>
      </c>
      <c r="AX632" s="0" t="n">
        <f aca="true">RAND()</f>
        <v>0.0340316978167759</v>
      </c>
      <c r="AY632" s="0" t="n">
        <f aca="true">RAND()</f>
        <v>0.738272127926343</v>
      </c>
      <c r="AZ632" s="0" t="n">
        <f aca="true">RAND()</f>
        <v>0.132922748368904</v>
      </c>
    </row>
    <row r="633" customFormat="false" ht="15" hidden="false" customHeight="false" outlineLevel="0" collapsed="false">
      <c r="AK633" s="0" t="n">
        <v>620</v>
      </c>
      <c r="AL633" s="0" t="n">
        <f aca="false">IFERROR(IF(AU633&lt;($AM$6-$AL$6)/($AN$6-$AL$6),$AL$6+SQRT(AU633*($AN$6-$AL$6)*($AM$6-$AL$6)),$AN$6-SQRT((1-AU633)*($AN$6-$AL$6)*($AN$6-$AM$6))),$AM$6)</f>
        <v>4.98043266863119</v>
      </c>
      <c r="AM633" s="0" t="n">
        <f aca="false">IFERROR(IF(AV633&lt;($AM$7-$AL$7)/($AN$7-$AL$7),$AL$7+SQRT(AV633*($AN$7-$AL$7)*($AM$7-$AL$7)),$AN$7-SQRT((1-AV633)*($AN$7-$AL$7)*($AN$7-$AM$7))),$AM$7)</f>
        <v>0.940485200044001</v>
      </c>
      <c r="AN633" s="0" t="n">
        <f aca="false">IFERROR(IF(AW633&lt;($AM$8-$AL$8)/($AN$8-$AL$8),$AL$8+SQRT(AW633*($AN$8-$AL$8)*($AM$8-$AL$8)),$AN$8-SQRT((1-AW633)*($AN$8-$AL$8)*($AN$8-$AM$8))),$AM$8)</f>
        <v>0.933629565942469</v>
      </c>
      <c r="AO633" s="0" t="n">
        <f aca="false">IFERROR(IF(AX633&lt;($AM$9-$AL$9)/($AN$9-$AL$9),$AL$9+SQRT(AX633*($AN$9-$AL$9)*($AM$9-$AL$9)),$AN$9-SQRT((1-AX633)*($AN$9-$AL$9)*($AN$9-$AM$9))),$AM$9)</f>
        <v>1.61679530658086</v>
      </c>
      <c r="AP633" s="0" t="n">
        <f aca="false">IFERROR(IF(AY633&lt;($AM$10-$AL$10)/($AN$10-$AL$10),$AL$10+SQRT(AY633*($AN$10-$AL$10)*($AM$10-$AL$10)),$AN$10-SQRT((1-AY633)*($AN$10-$AL$10)*($AN$10-$AM$10))),$AM$10)</f>
        <v>0.807531906811026</v>
      </c>
      <c r="AQ633" s="0" t="n">
        <f aca="false">IFERROR(IF(AZ633&lt;($AM$11-$AL$11)/($AN$11-$AL$11),$AL$11+SQRT(AZ633*($AN$11-$AL$11)*($AM$11-$AL$11)),$AN$11-SQRT((1-AZ633)*($AN$11-$AL$11)*($AN$11-$AM$11))),$AM$11)</f>
        <v>0.409484155471044</v>
      </c>
      <c r="AR633" s="0" t="n">
        <f aca="false">SUMPRODUCT((B24:B31&lt;=$B$6)*(C24:C31*AM633+D24:D31*AO633*$B$8*AQ633)/(1+AL633/100)^B24:B31)+C32*AM633*AP633/(1+AL633/100)^$B$6</f>
        <v>11867533.637768</v>
      </c>
      <c r="AS633" s="0" t="n">
        <f aca="false">SUMPRODUCT((K24:K26&lt;=$B$6)*(L24:L26*AN633+M24:M26*AO633*$B$8*AQ633)/(1+AL633/100)^K24:K26)+L27*AN633*AP633/(1+AL633/100)^$B$6</f>
        <v>14083356.7976332</v>
      </c>
      <c r="AT633" s="0" t="n">
        <f aca="false">AS633-AR633</f>
        <v>2215823.1598652</v>
      </c>
      <c r="AU633" s="0" t="n">
        <f aca="true">RAND()</f>
        <v>0.796067389703393</v>
      </c>
      <c r="AV633" s="0" t="n">
        <f aca="true">RAND()</f>
        <v>0.219289904793366</v>
      </c>
      <c r="AW633" s="0" t="n">
        <f aca="true">RAND()</f>
        <v>0.198409565488585</v>
      </c>
      <c r="AX633" s="0" t="n">
        <f aca="true">RAND()</f>
        <v>0.902102775294362</v>
      </c>
      <c r="AY633" s="0" t="n">
        <f aca="true">RAND()</f>
        <v>0.378303494827301</v>
      </c>
      <c r="AZ633" s="0" t="n">
        <f aca="true">RAND()</f>
        <v>0.0489256338743175</v>
      </c>
    </row>
    <row r="634" customFormat="false" ht="15" hidden="false" customHeight="false" outlineLevel="0" collapsed="false">
      <c r="AK634" s="0" t="n">
        <v>621</v>
      </c>
      <c r="AL634" s="0" t="n">
        <f aca="false">IFERROR(IF(AU634&lt;($AM$6-$AL$6)/($AN$6-$AL$6),$AL$6+SQRT(AU634*($AN$6-$AL$6)*($AM$6-$AL$6)),$AN$6-SQRT((1-AU634)*($AN$6-$AL$6)*($AN$6-$AM$6))),$AM$6)</f>
        <v>5.47776697517971</v>
      </c>
      <c r="AM634" s="0" t="n">
        <f aca="false">IFERROR(IF(AV634&lt;($AM$7-$AL$7)/($AN$7-$AL$7),$AL$7+SQRT(AV634*($AN$7-$AL$7)*($AM$7-$AL$7)),$AN$7-SQRT((1-AV634)*($AN$7-$AL$7)*($AN$7-$AM$7))),$AM$7)</f>
        <v>1.15399830388881</v>
      </c>
      <c r="AN634" s="0" t="n">
        <f aca="false">IFERROR(IF(AW634&lt;($AM$8-$AL$8)/($AN$8-$AL$8),$AL$8+SQRT(AW634*($AN$8-$AL$8)*($AM$8-$AL$8)),$AN$8-SQRT((1-AW634)*($AN$8-$AL$8)*($AN$8-$AM$8))),$AM$8)</f>
        <v>0.994969961166404</v>
      </c>
      <c r="AO634" s="0" t="n">
        <f aca="false">IFERROR(IF(AX634&lt;($AM$9-$AL$9)/($AN$9-$AL$9),$AL$9+SQRT(AX634*($AN$9-$AL$9)*($AM$9-$AL$9)),$AN$9-SQRT((1-AX634)*($AN$9-$AL$9)*($AN$9-$AM$9))),$AM$9)</f>
        <v>0.925290878958697</v>
      </c>
      <c r="AP634" s="0" t="n">
        <f aca="false">IFERROR(IF(AY634&lt;($AM$10-$AL$10)/($AN$10-$AL$10),$AL$10+SQRT(AY634*($AN$10-$AL$10)*($AM$10-$AL$10)),$AN$10-SQRT((1-AY634)*($AN$10-$AL$10)*($AN$10-$AM$10))),$AM$10)</f>
        <v>0.956710953324531</v>
      </c>
      <c r="AQ634" s="0" t="n">
        <f aca="false">IFERROR(IF(AZ634&lt;($AM$11-$AL$11)/($AN$11-$AL$11),$AL$11+SQRT(AZ634*($AN$11-$AL$11)*($AM$11-$AL$11)),$AN$11-SQRT((1-AZ634)*($AN$11-$AL$11)*($AN$11-$AM$11))),$AM$11)</f>
        <v>0.860369633882685</v>
      </c>
      <c r="AR634" s="0" t="n">
        <f aca="false">SUMPRODUCT((B24:B31&lt;=$B$6)*(C24:C31*AM634+D24:D31*AO634*$B$8*AQ634)/(1+AL634/100)^B24:B31)+C32*AM634*AP634/(1+AL634/100)^$B$6</f>
        <v>14267606.080976</v>
      </c>
      <c r="AS634" s="0" t="n">
        <f aca="false">SUMPRODUCT((K24:K26&lt;=$B$6)*(L24:L26*AN634+M24:M26*AO634*$B$8*AQ634)/(1+AL634/100)^K24:K26)+L27*AN634*AP634/(1+AL634/100)^$B$6</f>
        <v>14954570.6876021</v>
      </c>
      <c r="AT634" s="0" t="n">
        <f aca="false">AS634-AR634</f>
        <v>686964.606626125</v>
      </c>
      <c r="AU634" s="0" t="n">
        <f aca="true">RAND()</f>
        <v>0.884140330907323</v>
      </c>
      <c r="AV634" s="0" t="n">
        <f aca="true">RAND()</f>
        <v>0.918077105278002</v>
      </c>
      <c r="AW634" s="0" t="n">
        <f aca="true">RAND()</f>
        <v>0.422369841746989</v>
      </c>
      <c r="AX634" s="0" t="n">
        <f aca="true">RAND()</f>
        <v>0.241163108967281</v>
      </c>
      <c r="AY634" s="0" t="n">
        <f aca="true">RAND()</f>
        <v>0.834339579546406</v>
      </c>
      <c r="AZ634" s="0" t="n">
        <f aca="true">RAND()</f>
        <v>0.920421881052835</v>
      </c>
    </row>
    <row r="635" customFormat="false" ht="15" hidden="false" customHeight="false" outlineLevel="0" collapsed="false">
      <c r="AK635" s="0" t="n">
        <v>622</v>
      </c>
      <c r="AL635" s="0" t="n">
        <f aca="false">IFERROR(IF(AU635&lt;($AM$6-$AL$6)/($AN$6-$AL$6),$AL$6+SQRT(AU635*($AN$6-$AL$6)*($AM$6-$AL$6)),$AN$6-SQRT((1-AU635)*($AN$6-$AL$6)*($AN$6-$AM$6))),$AM$6)</f>
        <v>4.34504740913079</v>
      </c>
      <c r="AM635" s="0" t="n">
        <f aca="false">IFERROR(IF(AV635&lt;($AM$7-$AL$7)/($AN$7-$AL$7),$AL$7+SQRT(AV635*($AN$7-$AL$7)*($AM$7-$AL$7)),$AN$7-SQRT((1-AV635)*($AN$7-$AL$7)*($AN$7-$AM$7))),$AM$7)</f>
        <v>0.922807710539537</v>
      </c>
      <c r="AN635" s="0" t="n">
        <f aca="false">IFERROR(IF(AW635&lt;($AM$8-$AL$8)/($AN$8-$AL$8),$AL$8+SQRT(AW635*($AN$8-$AL$8)*($AM$8-$AL$8)),$AN$8-SQRT((1-AW635)*($AN$8-$AL$8)*($AN$8-$AM$8))),$AM$8)</f>
        <v>1.00147667112074</v>
      </c>
      <c r="AO635" s="0" t="n">
        <f aca="false">IFERROR(IF(AX635&lt;($AM$9-$AL$9)/($AN$9-$AL$9),$AL$9+SQRT(AX635*($AN$9-$AL$9)*($AM$9-$AL$9)),$AN$9-SQRT((1-AX635)*($AN$9-$AL$9)*($AN$9-$AM$9))),$AM$9)</f>
        <v>1.12169017666295</v>
      </c>
      <c r="AP635" s="0" t="n">
        <f aca="false">IFERROR(IF(AY635&lt;($AM$10-$AL$10)/($AN$10-$AL$10),$AL$10+SQRT(AY635*($AN$10-$AL$10)*($AM$10-$AL$10)),$AN$10-SQRT((1-AY635)*($AN$10-$AL$10)*($AN$10-$AM$10))),$AM$10)</f>
        <v>0.85751361329736</v>
      </c>
      <c r="AQ635" s="0" t="n">
        <f aca="false">IFERROR(IF(AZ635&lt;($AM$11-$AL$11)/($AN$11-$AL$11),$AL$11+SQRT(AZ635*($AN$11-$AL$11)*($AM$11-$AL$11)),$AN$11-SQRT((1-AZ635)*($AN$11-$AL$11)*($AN$11-$AM$11))),$AM$11)</f>
        <v>0.536343495722998</v>
      </c>
      <c r="AR635" s="0" t="n">
        <f aca="false">SUMPRODUCT((B24:B31&lt;=$B$6)*(C24:C31*AM635+D24:D31*AO635*$B$8*AQ635)/(1+AL635/100)^B24:B31)+C32*AM635*AP635/(1+AL635/100)^$B$6</f>
        <v>11945500.4194293</v>
      </c>
      <c r="AS635" s="0" t="n">
        <f aca="false">SUMPRODUCT((K24:K26&lt;=$B$6)*(L24:L26*AN635+M24:M26*AO635*$B$8*AQ635)/(1+AL635/100)^K24:K26)+L27*AN635*AP635/(1+AL635/100)^$B$6</f>
        <v>14957072.7497737</v>
      </c>
      <c r="AT635" s="0" t="n">
        <f aca="false">AS635-AR635</f>
        <v>3011572.33034438</v>
      </c>
      <c r="AU635" s="0" t="n">
        <f aca="true">RAND()</f>
        <v>0.647561337011843</v>
      </c>
      <c r="AV635" s="0" t="n">
        <f aca="true">RAND()</f>
        <v>0.167574819644031</v>
      </c>
      <c r="AW635" s="0" t="n">
        <f aca="true">RAND()</f>
        <v>0.450988044469055</v>
      </c>
      <c r="AX635" s="0" t="n">
        <f aca="true">RAND()</f>
        <v>0.485714569486424</v>
      </c>
      <c r="AY635" s="0" t="n">
        <f aca="true">RAND()</f>
        <v>0.511263934771736</v>
      </c>
      <c r="AZ635" s="0" t="n">
        <f aca="true">RAND()</f>
        <v>0.227992848859456</v>
      </c>
    </row>
    <row r="636" customFormat="false" ht="15" hidden="false" customHeight="false" outlineLevel="0" collapsed="false">
      <c r="AK636" s="0" t="n">
        <v>623</v>
      </c>
      <c r="AL636" s="0" t="n">
        <f aca="false">IFERROR(IF(AU636&lt;($AM$6-$AL$6)/($AN$6-$AL$6),$AL$6+SQRT(AU636*($AN$6-$AL$6)*($AM$6-$AL$6)),$AN$6-SQRT((1-AU636)*($AN$6-$AL$6)*($AN$6-$AM$6))),$AM$6)</f>
        <v>3.87328901908436</v>
      </c>
      <c r="AM636" s="0" t="n">
        <f aca="false">IFERROR(IF(AV636&lt;($AM$7-$AL$7)/($AN$7-$AL$7),$AL$7+SQRT(AV636*($AN$7-$AL$7)*($AM$7-$AL$7)),$AN$7-SQRT((1-AV636)*($AN$7-$AL$7)*($AN$7-$AM$7))),$AM$7)</f>
        <v>0.985705233484538</v>
      </c>
      <c r="AN636" s="0" t="n">
        <f aca="false">IFERROR(IF(AW636&lt;($AM$8-$AL$8)/($AN$8-$AL$8),$AL$8+SQRT(AW636*($AN$8-$AL$8)*($AM$8-$AL$8)),$AN$8-SQRT((1-AW636)*($AN$8-$AL$8)*($AN$8-$AM$8))),$AM$8)</f>
        <v>0.99501963031085</v>
      </c>
      <c r="AO636" s="0" t="n">
        <f aca="false">IFERROR(IF(AX636&lt;($AM$9-$AL$9)/($AN$9-$AL$9),$AL$9+SQRT(AX636*($AN$9-$AL$9)*($AM$9-$AL$9)),$AN$9-SQRT((1-AX636)*($AN$9-$AL$9)*($AN$9-$AM$9))),$AM$9)</f>
        <v>1.90105005452454</v>
      </c>
      <c r="AP636" s="0" t="n">
        <f aca="false">IFERROR(IF(AY636&lt;($AM$10-$AL$10)/($AN$10-$AL$10),$AL$10+SQRT(AY636*($AN$10-$AL$10)*($AM$10-$AL$10)),$AN$10-SQRT((1-AY636)*($AN$10-$AL$10)*($AN$10-$AM$10))),$AM$10)</f>
        <v>0.980328718409614</v>
      </c>
      <c r="AQ636" s="0" t="n">
        <f aca="false">IFERROR(IF(AZ636&lt;($AM$11-$AL$11)/($AN$11-$AL$11),$AL$11+SQRT(AZ636*($AN$11-$AL$11)*($AM$11-$AL$11)),$AN$11-SQRT((1-AZ636)*($AN$11-$AL$11)*($AN$11-$AM$11))),$AM$11)</f>
        <v>0.660811189328852</v>
      </c>
      <c r="AR636" s="0" t="n">
        <f aca="false">SUMPRODUCT((B24:B31&lt;=$B$6)*(C24:C31*AM636+D24:D31*AO636*$B$8*AQ636)/(1+AL636/100)^B24:B31)+C32*AM636*AP636/(1+AL636/100)^$B$6</f>
        <v>13127702.8938377</v>
      </c>
      <c r="AS636" s="0" t="n">
        <f aca="false">SUMPRODUCT((K24:K26&lt;=$B$6)*(L24:L26*AN636+M24:M26*AO636*$B$8*AQ636)/(1+AL636/100)^K24:K26)+L27*AN636*AP636/(1+AL636/100)^$B$6</f>
        <v>14656969.9721877</v>
      </c>
      <c r="AT636" s="0" t="n">
        <f aca="false">AS636-AR636</f>
        <v>1529267.07835</v>
      </c>
      <c r="AU636" s="0" t="n">
        <f aca="true">RAND()</f>
        <v>0.511183922091076</v>
      </c>
      <c r="AV636" s="0" t="n">
        <f aca="true">RAND()</f>
        <v>0.383182597150518</v>
      </c>
      <c r="AW636" s="0" t="n">
        <f aca="true">RAND()</f>
        <v>0.422585068962006</v>
      </c>
      <c r="AX636" s="0" t="n">
        <f aca="true">RAND()</f>
        <v>0.993472605526936</v>
      </c>
      <c r="AY636" s="0" t="n">
        <f aca="true">RAND()</f>
        <v>0.92286271091609</v>
      </c>
      <c r="AZ636" s="0" t="n">
        <f aca="true">RAND()</f>
        <v>0.530412043736703</v>
      </c>
    </row>
    <row r="637" customFormat="false" ht="15" hidden="false" customHeight="false" outlineLevel="0" collapsed="false">
      <c r="AK637" s="0" t="n">
        <v>624</v>
      </c>
      <c r="AL637" s="0" t="n">
        <f aca="false">IFERROR(IF(AU637&lt;($AM$6-$AL$6)/($AN$6-$AL$6),$AL$6+SQRT(AU637*($AN$6-$AL$6)*($AM$6-$AL$6)),$AN$6-SQRT((1-AU637)*($AN$6-$AL$6)*($AN$6-$AM$6))),$AM$6)</f>
        <v>4.47393737107331</v>
      </c>
      <c r="AM637" s="0" t="n">
        <f aca="false">IFERROR(IF(AV637&lt;($AM$7-$AL$7)/($AN$7-$AL$7),$AL$7+SQRT(AV637*($AN$7-$AL$7)*($AM$7-$AL$7)),$AN$7-SQRT((1-AV637)*($AN$7-$AL$7)*($AN$7-$AM$7))),$AM$7)</f>
        <v>0.923722868056238</v>
      </c>
      <c r="AN637" s="0" t="n">
        <f aca="false">IFERROR(IF(AW637&lt;($AM$8-$AL$8)/($AN$8-$AL$8),$AL$8+SQRT(AW637*($AN$8-$AL$8)*($AM$8-$AL$8)),$AN$8-SQRT((1-AW637)*($AN$8-$AL$8)*($AN$8-$AM$8))),$AM$8)</f>
        <v>1.04010665197628</v>
      </c>
      <c r="AO637" s="0" t="n">
        <f aca="false">IFERROR(IF(AX637&lt;($AM$9-$AL$9)/($AN$9-$AL$9),$AL$9+SQRT(AX637*($AN$9-$AL$9)*($AM$9-$AL$9)),$AN$9-SQRT((1-AX637)*($AN$9-$AL$9)*($AN$9-$AM$9))),$AM$9)</f>
        <v>1.54551602346613</v>
      </c>
      <c r="AP637" s="0" t="n">
        <f aca="false">IFERROR(IF(AY637&lt;($AM$10-$AL$10)/($AN$10-$AL$10),$AL$10+SQRT(AY637*($AN$10-$AL$10)*($AM$10-$AL$10)),$AN$10-SQRT((1-AY637)*($AN$10-$AL$10)*($AN$10-$AM$10))),$AM$10)</f>
        <v>0.920618668134796</v>
      </c>
      <c r="AQ637" s="0" t="n">
        <f aca="false">IFERROR(IF(AZ637&lt;($AM$11-$AL$11)/($AN$11-$AL$11),$AL$11+SQRT(AZ637*($AN$11-$AL$11)*($AM$11-$AL$11)),$AN$11-SQRT((1-AZ637)*($AN$11-$AL$11)*($AN$11-$AM$11))),$AM$11)</f>
        <v>0.511301528514882</v>
      </c>
      <c r="AR637" s="0" t="n">
        <f aca="false">SUMPRODUCT((B24:B31&lt;=$B$6)*(C24:C31*AM637+D24:D31*AO637*$B$8*AQ637)/(1+AL637/100)^B24:B31)+C32*AM637*AP637/(1+AL637/100)^$B$6</f>
        <v>11915273.2786813</v>
      </c>
      <c r="AS637" s="0" t="n">
        <f aca="false">SUMPRODUCT((K24:K26&lt;=$B$6)*(L24:L26*AN637+M24:M26*AO637*$B$8*AQ637)/(1+AL637/100)^K24:K26)+L27*AN637*AP637/(1+AL637/100)^$B$6</f>
        <v>15496576.3241924</v>
      </c>
      <c r="AT637" s="0" t="n">
        <f aca="false">AS637-AR637</f>
        <v>3581303.04551101</v>
      </c>
      <c r="AU637" s="0" t="n">
        <f aca="true">RAND()</f>
        <v>0.680950379736999</v>
      </c>
      <c r="AV637" s="0" t="n">
        <f aca="true">RAND()</f>
        <v>0.170081645334013</v>
      </c>
      <c r="AW637" s="0" t="n">
        <f aca="true">RAND()</f>
        <v>0.60839806627017</v>
      </c>
      <c r="AX637" s="0" t="n">
        <f aca="true">RAND()</f>
        <v>0.862296210049306</v>
      </c>
      <c r="AY637" s="0" t="n">
        <f aca="true">RAND()</f>
        <v>0.707680255933957</v>
      </c>
      <c r="AZ637" s="0" t="n">
        <f aca="true">RAND()</f>
        <v>0.182238105929492</v>
      </c>
    </row>
    <row r="638" customFormat="false" ht="15" hidden="false" customHeight="false" outlineLevel="0" collapsed="false">
      <c r="AK638" s="0" t="n">
        <v>625</v>
      </c>
      <c r="AL638" s="0" t="n">
        <f aca="false">IFERROR(IF(AU638&lt;($AM$6-$AL$6)/($AN$6-$AL$6),$AL$6+SQRT(AU638*($AN$6-$AL$6)*($AM$6-$AL$6)),$AN$6-SQRT((1-AU638)*($AN$6-$AL$6)*($AN$6-$AM$6))),$AM$6)</f>
        <v>3.39383790780183</v>
      </c>
      <c r="AM638" s="0" t="n">
        <f aca="false">IFERROR(IF(AV638&lt;($AM$7-$AL$7)/($AN$7-$AL$7),$AL$7+SQRT(AV638*($AN$7-$AL$7)*($AM$7-$AL$7)),$AN$7-SQRT((1-AV638)*($AN$7-$AL$7)*($AN$7-$AM$7))),$AM$7)</f>
        <v>1.03478649846065</v>
      </c>
      <c r="AN638" s="0" t="n">
        <f aca="false">IFERROR(IF(AW638&lt;($AM$8-$AL$8)/($AN$8-$AL$8),$AL$8+SQRT(AW638*($AN$8-$AL$8)*($AM$8-$AL$8)),$AN$8-SQRT((1-AW638)*($AN$8-$AL$8)*($AN$8-$AM$8))),$AM$8)</f>
        <v>1.15230313510473</v>
      </c>
      <c r="AO638" s="0" t="n">
        <f aca="false">IFERROR(IF(AX638&lt;($AM$9-$AL$9)/($AN$9-$AL$9),$AL$9+SQRT(AX638*($AN$9-$AL$9)*($AM$9-$AL$9)),$AN$9-SQRT((1-AX638)*($AN$9-$AL$9)*($AN$9-$AM$9))),$AM$9)</f>
        <v>0.918740660925302</v>
      </c>
      <c r="AP638" s="0" t="n">
        <f aca="false">IFERROR(IF(AY638&lt;($AM$10-$AL$10)/($AN$10-$AL$10),$AL$10+SQRT(AY638*($AN$10-$AL$10)*($AM$10-$AL$10)),$AN$10-SQRT((1-AY638)*($AN$10-$AL$10)*($AN$10-$AM$10))),$AM$10)</f>
        <v>0.745742363676863</v>
      </c>
      <c r="AQ638" s="0" t="n">
        <f aca="false">IFERROR(IF(AZ638&lt;($AM$11-$AL$11)/($AN$11-$AL$11),$AL$11+SQRT(AZ638*($AN$11-$AL$11)*($AM$11-$AL$11)),$AN$11-SQRT((1-AZ638)*($AN$11-$AL$11)*($AN$11-$AM$11))),$AM$11)</f>
        <v>0.715647453385062</v>
      </c>
      <c r="AR638" s="0" t="n">
        <f aca="false">SUMPRODUCT((B24:B31&lt;=$B$6)*(C24:C31*AM638+D24:D31*AO638*$B$8*AQ638)/(1+AL638/100)^B24:B31)+C32*AM638*AP638/(1+AL638/100)^$B$6</f>
        <v>14017047.0021531</v>
      </c>
      <c r="AS638" s="0" t="n">
        <f aca="false">SUMPRODUCT((K24:K26&lt;=$B$6)*(L24:L26*AN638+M24:M26*AO638*$B$8*AQ638)/(1+AL638/100)^K24:K26)+L27*AN638*AP638/(1+AL638/100)^$B$6</f>
        <v>17165890.4414937</v>
      </c>
      <c r="AT638" s="0" t="n">
        <f aca="false">AS638-AR638</f>
        <v>3148843.43934065</v>
      </c>
      <c r="AU638" s="0" t="n">
        <f aca="true">RAND()</f>
        <v>0.349779748239645</v>
      </c>
      <c r="AV638" s="0" t="n">
        <f aca="true">RAND()</f>
        <v>0.588294655601547</v>
      </c>
      <c r="AW638" s="0" t="n">
        <f aca="true">RAND()</f>
        <v>0.915158423018974</v>
      </c>
      <c r="AX638" s="0" t="n">
        <f aca="true">RAND()</f>
        <v>0.233791654816212</v>
      </c>
      <c r="AY638" s="0" t="n">
        <f aca="true">RAND()</f>
        <v>0.241557237221967</v>
      </c>
      <c r="AZ638" s="0" t="n">
        <f aca="true">RAND()</f>
        <v>0.669973996871835</v>
      </c>
    </row>
    <row r="639" customFormat="false" ht="15" hidden="false" customHeight="false" outlineLevel="0" collapsed="false">
      <c r="AK639" s="0" t="n">
        <v>626</v>
      </c>
      <c r="AL639" s="0" t="n">
        <f aca="false">IFERROR(IF(AU639&lt;($AM$6-$AL$6)/($AN$6-$AL$6),$AL$6+SQRT(AU639*($AN$6-$AL$6)*($AM$6-$AL$6)),$AN$6-SQRT((1-AU639)*($AN$6-$AL$6)*($AN$6-$AM$6))),$AM$6)</f>
        <v>5.45890787476685</v>
      </c>
      <c r="AM639" s="0" t="n">
        <f aca="false">IFERROR(IF(AV639&lt;($AM$7-$AL$7)/($AN$7-$AL$7),$AL$7+SQRT(AV639*($AN$7-$AL$7)*($AM$7-$AL$7)),$AN$7-SQRT((1-AV639)*($AN$7-$AL$7)*($AN$7-$AM$7))),$AM$7)</f>
        <v>0.988616481157809</v>
      </c>
      <c r="AN639" s="0" t="n">
        <f aca="false">IFERROR(IF(AW639&lt;($AM$8-$AL$8)/($AN$8-$AL$8),$AL$8+SQRT(AW639*($AN$8-$AL$8)*($AM$8-$AL$8)),$AN$8-SQRT((1-AW639)*($AN$8-$AL$8)*($AN$8-$AM$8))),$AM$8)</f>
        <v>1.00248934679845</v>
      </c>
      <c r="AO639" s="0" t="n">
        <f aca="false">IFERROR(IF(AX639&lt;($AM$9-$AL$9)/($AN$9-$AL$9),$AL$9+SQRT(AX639*($AN$9-$AL$9)*($AM$9-$AL$9)),$AN$9-SQRT((1-AX639)*($AN$9-$AL$9)*($AN$9-$AM$9))),$AM$9)</f>
        <v>1.09490094685126</v>
      </c>
      <c r="AP639" s="0" t="n">
        <f aca="false">IFERROR(IF(AY639&lt;($AM$10-$AL$10)/($AN$10-$AL$10),$AL$10+SQRT(AY639*($AN$10-$AL$10)*($AM$10-$AL$10)),$AN$10-SQRT((1-AY639)*($AN$10-$AL$10)*($AN$10-$AM$10))),$AM$10)</f>
        <v>0.874539939467124</v>
      </c>
      <c r="AQ639" s="0" t="n">
        <f aca="false">IFERROR(IF(AZ639&lt;($AM$11-$AL$11)/($AN$11-$AL$11),$AL$11+SQRT(AZ639*($AN$11-$AL$11)*($AM$11-$AL$11)),$AN$11-SQRT((1-AZ639)*($AN$11-$AL$11)*($AN$11-$AM$11))),$AM$11)</f>
        <v>0.820423976248378</v>
      </c>
      <c r="AR639" s="0" t="n">
        <f aca="false">SUMPRODUCT((B24:B31&lt;=$B$6)*(C24:C31*AM639+D24:D31*AO639*$B$8*AQ639)/(1+AL639/100)^B24:B31)+C32*AM639*AP639/(1+AL639/100)^$B$6</f>
        <v>12269198.467459</v>
      </c>
      <c r="AS639" s="0" t="n">
        <f aca="false">SUMPRODUCT((K24:K26&lt;=$B$6)*(L24:L26*AN639+M24:M26*AO639*$B$8*AQ639)/(1+AL639/100)^K24:K26)+L27*AN639*AP639/(1+AL639/100)^$B$6</f>
        <v>15133159.3118594</v>
      </c>
      <c r="AT639" s="0" t="n">
        <f aca="false">AS639-AR639</f>
        <v>2863960.84440045</v>
      </c>
      <c r="AU639" s="0" t="n">
        <f aca="true">RAND()</f>
        <v>0.881251753077218</v>
      </c>
      <c r="AV639" s="0" t="n">
        <f aca="true">RAND()</f>
        <v>0.39529085515949</v>
      </c>
      <c r="AW639" s="0" t="n">
        <f aca="true">RAND()</f>
        <v>0.455453124904371</v>
      </c>
      <c r="AX639" s="0" t="n">
        <f aca="true">RAND()</f>
        <v>0.453863802659501</v>
      </c>
      <c r="AY639" s="0" t="n">
        <f aca="true">RAND()</f>
        <v>0.561120665024148</v>
      </c>
      <c r="AZ639" s="0" t="n">
        <f aca="true">RAND()</f>
        <v>0.868377353851253</v>
      </c>
    </row>
    <row r="640" customFormat="false" ht="15" hidden="false" customHeight="false" outlineLevel="0" collapsed="false">
      <c r="AK640" s="0" t="n">
        <v>627</v>
      </c>
      <c r="AL640" s="0" t="n">
        <f aca="false">IFERROR(IF(AU640&lt;($AM$6-$AL$6)/($AN$6-$AL$6),$AL$6+SQRT(AU640*($AN$6-$AL$6)*($AM$6-$AL$6)),$AN$6-SQRT((1-AU640)*($AN$6-$AL$6)*($AN$6-$AM$6))),$AM$6)</f>
        <v>3.14591934585462</v>
      </c>
      <c r="AM640" s="0" t="n">
        <f aca="false">IFERROR(IF(AV640&lt;($AM$7-$AL$7)/($AN$7-$AL$7),$AL$7+SQRT(AV640*($AN$7-$AL$7)*($AM$7-$AL$7)),$AN$7-SQRT((1-AV640)*($AN$7-$AL$7)*($AN$7-$AM$7))),$AM$7)</f>
        <v>0.920817785338436</v>
      </c>
      <c r="AN640" s="0" t="n">
        <f aca="false">IFERROR(IF(AW640&lt;($AM$8-$AL$8)/($AN$8-$AL$8),$AL$8+SQRT(AW640*($AN$8-$AL$8)*($AM$8-$AL$8)),$AN$8-SQRT((1-AW640)*($AN$8-$AL$8)*($AN$8-$AM$8))),$AM$8)</f>
        <v>1.06462964451432</v>
      </c>
      <c r="AO640" s="0" t="n">
        <f aca="false">IFERROR(IF(AX640&lt;($AM$9-$AL$9)/($AN$9-$AL$9),$AL$9+SQRT(AX640*($AN$9-$AL$9)*($AM$9-$AL$9)),$AN$9-SQRT((1-AX640)*($AN$9-$AL$9)*($AN$9-$AM$9))),$AM$9)</f>
        <v>0.969422723109296</v>
      </c>
      <c r="AP640" s="0" t="n">
        <f aca="false">IFERROR(IF(AY640&lt;($AM$10-$AL$10)/($AN$10-$AL$10),$AL$10+SQRT(AY640*($AN$10-$AL$10)*($AM$10-$AL$10)),$AN$10-SQRT((1-AY640)*($AN$10-$AL$10)*($AN$10-$AM$10))),$AM$10)</f>
        <v>0.647903471948426</v>
      </c>
      <c r="AQ640" s="0" t="n">
        <f aca="false">IFERROR(IF(AZ640&lt;($AM$11-$AL$11)/($AN$11-$AL$11),$AL$11+SQRT(AZ640*($AN$11-$AL$11)*($AM$11-$AL$11)),$AN$11-SQRT((1-AZ640)*($AN$11-$AL$11)*($AN$11-$AM$11))),$AM$11)</f>
        <v>0.73284387422029</v>
      </c>
      <c r="AR640" s="0" t="n">
        <f aca="false">SUMPRODUCT((B24:B31&lt;=$B$6)*(C24:C31*AM640+D24:D31*AO640*$B$8*AQ640)/(1+AL640/100)^B24:B31)+C32*AM640*AP640/(1+AL640/100)^$B$6</f>
        <v>12671165.5362973</v>
      </c>
      <c r="AS640" s="0" t="n">
        <f aca="false">SUMPRODUCT((K24:K26&lt;=$B$6)*(L24:L26*AN640+M24:M26*AO640*$B$8*AQ640)/(1+AL640/100)^K24:K26)+L27*AN640*AP640/(1+AL640/100)^$B$6</f>
        <v>15972184.2829544</v>
      </c>
      <c r="AT640" s="0" t="n">
        <f aca="false">AS640-AR640</f>
        <v>3301018.74665711</v>
      </c>
      <c r="AU640" s="0" t="n">
        <f aca="true">RAND()</f>
        <v>0.257303115567117</v>
      </c>
      <c r="AV640" s="0" t="n">
        <f aca="true">RAND()</f>
        <v>0.162188191712049</v>
      </c>
      <c r="AW640" s="0" t="n">
        <f aca="true">RAND()</f>
        <v>0.694558500507673</v>
      </c>
      <c r="AX640" s="0" t="n">
        <f aca="true">RAND()</f>
        <v>0.293810257295129</v>
      </c>
      <c r="AY640" s="0" t="n">
        <f aca="true">RAND()</f>
        <v>0.0875017480575955</v>
      </c>
      <c r="AZ640" s="0" t="n">
        <f aca="true">RAND()</f>
        <v>0.708684099830105</v>
      </c>
    </row>
    <row r="641" customFormat="false" ht="15" hidden="false" customHeight="false" outlineLevel="0" collapsed="false">
      <c r="AK641" s="0" t="n">
        <v>628</v>
      </c>
      <c r="AL641" s="0" t="n">
        <f aca="false">IFERROR(IF(AU641&lt;($AM$6-$AL$6)/($AN$6-$AL$6),$AL$6+SQRT(AU641*($AN$6-$AL$6)*($AM$6-$AL$6)),$AN$6-SQRT((1-AU641)*($AN$6-$AL$6)*($AN$6-$AM$6))),$AM$6)</f>
        <v>5.79096804499963</v>
      </c>
      <c r="AM641" s="0" t="n">
        <f aca="false">IFERROR(IF(AV641&lt;($AM$7-$AL$7)/($AN$7-$AL$7),$AL$7+SQRT(AV641*($AN$7-$AL$7)*($AM$7-$AL$7)),$AN$7-SQRT((1-AV641)*($AN$7-$AL$7)*($AN$7-$AM$7))),$AM$7)</f>
        <v>0.999454667724005</v>
      </c>
      <c r="AN641" s="0" t="n">
        <f aca="false">IFERROR(IF(AW641&lt;($AM$8-$AL$8)/($AN$8-$AL$8),$AL$8+SQRT(AW641*($AN$8-$AL$8)*($AM$8-$AL$8)),$AN$8-SQRT((1-AW641)*($AN$8-$AL$8)*($AN$8-$AM$8))),$AM$8)</f>
        <v>1.05256055076664</v>
      </c>
      <c r="AO641" s="0" t="n">
        <f aca="false">IFERROR(IF(AX641&lt;($AM$9-$AL$9)/($AN$9-$AL$9),$AL$9+SQRT(AX641*($AN$9-$AL$9)*($AM$9-$AL$9)),$AN$9-SQRT((1-AX641)*($AN$9-$AL$9)*($AN$9-$AM$9))),$AM$9)</f>
        <v>0.93879810451495</v>
      </c>
      <c r="AP641" s="0" t="n">
        <f aca="false">IFERROR(IF(AY641&lt;($AM$10-$AL$10)/($AN$10-$AL$10),$AL$10+SQRT(AY641*($AN$10-$AL$10)*($AM$10-$AL$10)),$AN$10-SQRT((1-AY641)*($AN$10-$AL$10)*($AN$10-$AM$10))),$AM$10)</f>
        <v>0.742972110551044</v>
      </c>
      <c r="AQ641" s="0" t="n">
        <f aca="false">IFERROR(IF(AZ641&lt;($AM$11-$AL$11)/($AN$11-$AL$11),$AL$11+SQRT(AZ641*($AN$11-$AL$11)*($AM$11-$AL$11)),$AN$11-SQRT((1-AZ641)*($AN$11-$AL$11)*($AN$11-$AM$11))),$AM$11)</f>
        <v>0.499013098773616</v>
      </c>
      <c r="AR641" s="0" t="n">
        <f aca="false">SUMPRODUCT((B24:B31&lt;=$B$6)*(C24:C31*AM641+D24:D31*AO641*$B$8*AQ641)/(1+AL641/100)^B24:B31)+C32*AM641*AP641/(1+AL641/100)^$B$6</f>
        <v>12203010.0689029</v>
      </c>
      <c r="AS641" s="0" t="n">
        <f aca="false">SUMPRODUCT((K24:K26&lt;=$B$6)*(L24:L26*AN641+M24:M26*AO641*$B$8*AQ641)/(1+AL641/100)^K24:K26)+L27*AN641*AP641/(1+AL641/100)^$B$6</f>
        <v>16011443.157388</v>
      </c>
      <c r="AT641" s="0" t="n">
        <f aca="false">AS641-AR641</f>
        <v>3808433.08848512</v>
      </c>
      <c r="AU641" s="0" t="n">
        <f aca="true">RAND()</f>
        <v>0.926912086589399</v>
      </c>
      <c r="AV641" s="0" t="n">
        <f aca="true">RAND()</f>
        <v>0.442024049743257</v>
      </c>
      <c r="AW641" s="0" t="n">
        <f aca="true">RAND()</f>
        <v>0.653490345657142</v>
      </c>
      <c r="AX641" s="0" t="n">
        <f aca="true">RAND()</f>
        <v>0.256725035367884</v>
      </c>
      <c r="AY641" s="0" t="n">
        <f aca="true">RAND()</f>
        <v>0.236141786022516</v>
      </c>
      <c r="AZ641" s="0" t="n">
        <f aca="true">RAND()</f>
        <v>0.161658014218274</v>
      </c>
    </row>
    <row r="642" customFormat="false" ht="15" hidden="false" customHeight="false" outlineLevel="0" collapsed="false">
      <c r="AK642" s="0" t="n">
        <v>629</v>
      </c>
      <c r="AL642" s="0" t="n">
        <f aca="false">IFERROR(IF(AU642&lt;($AM$6-$AL$6)/($AN$6-$AL$6),$AL$6+SQRT(AU642*($AN$6-$AL$6)*($AM$6-$AL$6)),$AN$6-SQRT((1-AU642)*($AN$6-$AL$6)*($AN$6-$AM$6))),$AM$6)</f>
        <v>4.46472526709482</v>
      </c>
      <c r="AM642" s="0" t="n">
        <f aca="false">IFERROR(IF(AV642&lt;($AM$7-$AL$7)/($AN$7-$AL$7),$AL$7+SQRT(AV642*($AN$7-$AL$7)*($AM$7-$AL$7)),$AN$7-SQRT((1-AV642)*($AN$7-$AL$7)*($AN$7-$AM$7))),$AM$7)</f>
        <v>0.872792519883455</v>
      </c>
      <c r="AN642" s="0" t="n">
        <f aca="false">IFERROR(IF(AW642&lt;($AM$8-$AL$8)/($AN$8-$AL$8),$AL$8+SQRT(AW642*($AN$8-$AL$8)*($AM$8-$AL$8)),$AN$8-SQRT((1-AW642)*($AN$8-$AL$8)*($AN$8-$AM$8))),$AM$8)</f>
        <v>0.897273417159611</v>
      </c>
      <c r="AO642" s="0" t="n">
        <f aca="false">IFERROR(IF(AX642&lt;($AM$9-$AL$9)/($AN$9-$AL$9),$AL$9+SQRT(AX642*($AN$9-$AL$9)*($AM$9-$AL$9)),$AN$9-SQRT((1-AX642)*($AN$9-$AL$9)*($AN$9-$AM$9))),$AM$9)</f>
        <v>1.22522411642716</v>
      </c>
      <c r="AP642" s="0" t="n">
        <f aca="false">IFERROR(IF(AY642&lt;($AM$10-$AL$10)/($AN$10-$AL$10),$AL$10+SQRT(AY642*($AN$10-$AL$10)*($AM$10-$AL$10)),$AN$10-SQRT((1-AY642)*($AN$10-$AL$10)*($AN$10-$AM$10))),$AM$10)</f>
        <v>0.958564813124827</v>
      </c>
      <c r="AQ642" s="0" t="n">
        <f aca="false">IFERROR(IF(AZ642&lt;($AM$11-$AL$11)/($AN$11-$AL$11),$AL$11+SQRT(AZ642*($AN$11-$AL$11)*($AM$11-$AL$11)),$AN$11-SQRT((1-AZ642)*($AN$11-$AL$11)*($AN$11-$AM$11))),$AM$11)</f>
        <v>0.625813001120398</v>
      </c>
      <c r="AR642" s="0" t="n">
        <f aca="false">SUMPRODUCT((B24:B31&lt;=$B$6)*(C24:C31*AM642+D24:D31*AO642*$B$8*AQ642)/(1+AL642/100)^B24:B31)+C32*AM642*AP642/(1+AL642/100)^$B$6</f>
        <v>11262421.3347826</v>
      </c>
      <c r="AS642" s="0" t="n">
        <f aca="false">SUMPRODUCT((K24:K26&lt;=$B$6)*(L24:L26*AN642+M24:M26*AO642*$B$8*AQ642)/(1+AL642/100)^K24:K26)+L27*AN642*AP642/(1+AL642/100)^$B$6</f>
        <v>13335558.9592715</v>
      </c>
      <c r="AT642" s="0" t="n">
        <f aca="false">AS642-AR642</f>
        <v>2073137.62448889</v>
      </c>
      <c r="AU642" s="0" t="n">
        <f aca="true">RAND()</f>
        <v>0.678619101434628</v>
      </c>
      <c r="AV642" s="0" t="n">
        <f aca="true">RAND()</f>
        <v>0.05887501056648</v>
      </c>
      <c r="AW642" s="0" t="n">
        <f aca="true">RAND()</f>
        <v>0.105134640954531</v>
      </c>
      <c r="AX642" s="0" t="n">
        <f aca="true">RAND()</f>
        <v>0.599814886822611</v>
      </c>
      <c r="AY642" s="0" t="n">
        <f aca="true">RAND()</f>
        <v>0.841126751344832</v>
      </c>
      <c r="AZ642" s="0" t="n">
        <f aca="true">RAND()</f>
        <v>0.433282088567674</v>
      </c>
    </row>
    <row r="643" customFormat="false" ht="15" hidden="false" customHeight="false" outlineLevel="0" collapsed="false">
      <c r="AK643" s="0" t="n">
        <v>630</v>
      </c>
      <c r="AL643" s="0" t="n">
        <f aca="false">IFERROR(IF(AU643&lt;($AM$6-$AL$6)/($AN$6-$AL$6),$AL$6+SQRT(AU643*($AN$6-$AL$6)*($AM$6-$AL$6)),$AN$6-SQRT((1-AU643)*($AN$6-$AL$6)*($AN$6-$AM$6))),$AM$6)</f>
        <v>3.22147015439019</v>
      </c>
      <c r="AM643" s="0" t="n">
        <f aca="false">IFERROR(IF(AV643&lt;($AM$7-$AL$7)/($AN$7-$AL$7),$AL$7+SQRT(AV643*($AN$7-$AL$7)*($AM$7-$AL$7)),$AN$7-SQRT((1-AV643)*($AN$7-$AL$7)*($AN$7-$AM$7))),$AM$7)</f>
        <v>1.23780226130758</v>
      </c>
      <c r="AN643" s="0" t="n">
        <f aca="false">IFERROR(IF(AW643&lt;($AM$8-$AL$8)/($AN$8-$AL$8),$AL$8+SQRT(AW643*($AN$8-$AL$8)*($AM$8-$AL$8)),$AN$8-SQRT((1-AW643)*($AN$8-$AL$8)*($AN$8-$AM$8))),$AM$8)</f>
        <v>0.974178183192425</v>
      </c>
      <c r="AO643" s="0" t="n">
        <f aca="false">IFERROR(IF(AX643&lt;($AM$9-$AL$9)/($AN$9-$AL$9),$AL$9+SQRT(AX643*($AN$9-$AL$9)*($AM$9-$AL$9)),$AN$9-SQRT((1-AX643)*($AN$9-$AL$9)*($AN$9-$AM$9))),$AM$9)</f>
        <v>1.15764844025114</v>
      </c>
      <c r="AP643" s="0" t="n">
        <f aca="false">IFERROR(IF(AY643&lt;($AM$10-$AL$10)/($AN$10-$AL$10),$AL$10+SQRT(AY643*($AN$10-$AL$10)*($AM$10-$AL$10)),$AN$10-SQRT((1-AY643)*($AN$10-$AL$10)*($AN$10-$AM$10))),$AM$10)</f>
        <v>0.750302898718869</v>
      </c>
      <c r="AQ643" s="0" t="n">
        <f aca="false">IFERROR(IF(AZ643&lt;($AM$11-$AL$11)/($AN$11-$AL$11),$AL$11+SQRT(AZ643*($AN$11-$AL$11)*($AM$11-$AL$11)),$AN$11-SQRT((1-AZ643)*($AN$11-$AL$11)*($AN$11-$AM$11))),$AM$11)</f>
        <v>0.453228245659103</v>
      </c>
      <c r="AR643" s="0" t="n">
        <f aca="false">SUMPRODUCT((B24:B31&lt;=$B$6)*(C24:C31*AM643+D24:D31*AO643*$B$8*AQ643)/(1+AL643/100)^B24:B31)+C32*AM643*AP643/(1+AL643/100)^$B$6</f>
        <v>16861988.4140872</v>
      </c>
      <c r="AS643" s="0" t="n">
        <f aca="false">SUMPRODUCT((K24:K26&lt;=$B$6)*(L24:L26*AN643+M24:M26*AO643*$B$8*AQ643)/(1+AL643/100)^K24:K26)+L27*AN643*AP643/(1+AL643/100)^$B$6</f>
        <v>14470442.4397099</v>
      </c>
      <c r="AT643" s="0" t="n">
        <f aca="false">AS643-AR643</f>
        <v>-2391545.97437732</v>
      </c>
      <c r="AU643" s="0" t="n">
        <f aca="true">RAND()</f>
        <v>0.286135610291796</v>
      </c>
      <c r="AV643" s="0" t="n">
        <f aca="true">RAND()</f>
        <v>0.998677468184813</v>
      </c>
      <c r="AW643" s="0" t="n">
        <f aca="true">RAND()</f>
        <v>0.337089327780156</v>
      </c>
      <c r="AX643" s="0" t="n">
        <f aca="true">RAND()</f>
        <v>0.526962566525776</v>
      </c>
      <c r="AY643" s="0" t="n">
        <f aca="true">RAND()</f>
        <v>0.250606164428274</v>
      </c>
      <c r="AZ643" s="0" t="n">
        <f aca="true">RAND()</f>
        <v>0.0958322255827199</v>
      </c>
    </row>
    <row r="644" customFormat="false" ht="15" hidden="false" customHeight="false" outlineLevel="0" collapsed="false">
      <c r="AK644" s="0" t="n">
        <v>631</v>
      </c>
      <c r="AL644" s="0" t="n">
        <f aca="false">IFERROR(IF(AU644&lt;($AM$6-$AL$6)/($AN$6-$AL$6),$AL$6+SQRT(AU644*($AN$6-$AL$6)*($AM$6-$AL$6)),$AN$6-SQRT((1-AU644)*($AN$6-$AL$6)*($AN$6-$AM$6))),$AM$6)</f>
        <v>2.94172701729952</v>
      </c>
      <c r="AM644" s="0" t="n">
        <f aca="false">IFERROR(IF(AV644&lt;($AM$7-$AL$7)/($AN$7-$AL$7),$AL$7+SQRT(AV644*($AN$7-$AL$7)*($AM$7-$AL$7)),$AN$7-SQRT((1-AV644)*($AN$7-$AL$7)*($AN$7-$AM$7))),$AM$7)</f>
        <v>0.967085358756025</v>
      </c>
      <c r="AN644" s="0" t="n">
        <f aca="false">IFERROR(IF(AW644&lt;($AM$8-$AL$8)/($AN$8-$AL$8),$AL$8+SQRT(AW644*($AN$8-$AL$8)*($AM$8-$AL$8)),$AN$8-SQRT((1-AW644)*($AN$8-$AL$8)*($AN$8-$AM$8))),$AM$8)</f>
        <v>1.19291074851405</v>
      </c>
      <c r="AO644" s="0" t="n">
        <f aca="false">IFERROR(IF(AX644&lt;($AM$9-$AL$9)/($AN$9-$AL$9),$AL$9+SQRT(AX644*($AN$9-$AL$9)*($AM$9-$AL$9)),$AN$9-SQRT((1-AX644)*($AN$9-$AL$9)*($AN$9-$AM$9))),$AM$9)</f>
        <v>1.06248039200975</v>
      </c>
      <c r="AP644" s="0" t="n">
        <f aca="false">IFERROR(IF(AY644&lt;($AM$10-$AL$10)/($AN$10-$AL$10),$AL$10+SQRT(AY644*($AN$10-$AL$10)*($AM$10-$AL$10)),$AN$10-SQRT((1-AY644)*($AN$10-$AL$10)*($AN$10-$AM$10))),$AM$10)</f>
        <v>0.853064153677439</v>
      </c>
      <c r="AQ644" s="0" t="n">
        <f aca="false">IFERROR(IF(AZ644&lt;($AM$11-$AL$11)/($AN$11-$AL$11),$AL$11+SQRT(AZ644*($AN$11-$AL$11)*($AM$11-$AL$11)),$AN$11-SQRT((1-AZ644)*($AN$11-$AL$11)*($AN$11-$AM$11))),$AM$11)</f>
        <v>0.567278655292524</v>
      </c>
      <c r="AR644" s="0" t="n">
        <f aca="false">SUMPRODUCT((B24:B31&lt;=$B$6)*(C24:C31*AM644+D24:D31*AO644*$B$8*AQ644)/(1+AL644/100)^B24:B31)+C32*AM644*AP644/(1+AL644/100)^$B$6</f>
        <v>13389452.1593773</v>
      </c>
      <c r="AS644" s="0" t="n">
        <f aca="false">SUMPRODUCT((K24:K26&lt;=$B$6)*(L24:L26*AN644+M24:M26*AO644*$B$8*AQ644)/(1+AL644/100)^K24:K26)+L27*AN644*AP644/(1+AL644/100)^$B$6</f>
        <v>17446175.7922989</v>
      </c>
      <c r="AT644" s="0" t="n">
        <f aca="false">AS644-AR644</f>
        <v>4056723.63292163</v>
      </c>
      <c r="AU644" s="0" t="n">
        <f aca="true">RAND()</f>
        <v>0.17736995502237</v>
      </c>
      <c r="AV644" s="0" t="n">
        <f aca="true">RAND()</f>
        <v>0.310194634562551</v>
      </c>
      <c r="AW644" s="0" t="n">
        <f aca="true">RAND()</f>
        <v>0.971029487686885</v>
      </c>
      <c r="AX644" s="0" t="n">
        <f aca="true">RAND()</f>
        <v>0.414037989755873</v>
      </c>
      <c r="AY644" s="0" t="n">
        <f aca="true">RAND()</f>
        <v>0.498617186447866</v>
      </c>
      <c r="AZ644" s="0" t="n">
        <f aca="true">RAND()</f>
        <v>0.291583181938693</v>
      </c>
    </row>
    <row r="645" customFormat="false" ht="15" hidden="false" customHeight="false" outlineLevel="0" collapsed="false">
      <c r="AK645" s="0" t="n">
        <v>632</v>
      </c>
      <c r="AL645" s="0" t="n">
        <f aca="false">IFERROR(IF(AU645&lt;($AM$6-$AL$6)/($AN$6-$AL$6),$AL$6+SQRT(AU645*($AN$6-$AL$6)*($AM$6-$AL$6)),$AN$6-SQRT((1-AU645)*($AN$6-$AL$6)*($AN$6-$AM$6))),$AM$6)</f>
        <v>2.46718618224239</v>
      </c>
      <c r="AM645" s="0" t="n">
        <f aca="false">IFERROR(IF(AV645&lt;($AM$7-$AL$7)/($AN$7-$AL$7),$AL$7+SQRT(AV645*($AN$7-$AL$7)*($AM$7-$AL$7)),$AN$7-SQRT((1-AV645)*($AN$7-$AL$7)*($AN$7-$AM$7))),$AM$7)</f>
        <v>0.939758250717738</v>
      </c>
      <c r="AN645" s="0" t="n">
        <f aca="false">IFERROR(IF(AW645&lt;($AM$8-$AL$8)/($AN$8-$AL$8),$AL$8+SQRT(AW645*($AN$8-$AL$8)*($AM$8-$AL$8)),$AN$8-SQRT((1-AW645)*($AN$8-$AL$8)*($AN$8-$AM$8))),$AM$8)</f>
        <v>0.960482904354812</v>
      </c>
      <c r="AO645" s="0" t="n">
        <f aca="false">IFERROR(IF(AX645&lt;($AM$9-$AL$9)/($AN$9-$AL$9),$AL$9+SQRT(AX645*($AN$9-$AL$9)*($AM$9-$AL$9)),$AN$9-SQRT((1-AX645)*($AN$9-$AL$9)*($AN$9-$AM$9))),$AM$9)</f>
        <v>0.699988699937731</v>
      </c>
      <c r="AP645" s="0" t="n">
        <f aca="false">IFERROR(IF(AY645&lt;($AM$10-$AL$10)/($AN$10-$AL$10),$AL$10+SQRT(AY645*($AN$10-$AL$10)*($AM$10-$AL$10)),$AN$10-SQRT((1-AY645)*($AN$10-$AL$10)*($AN$10-$AM$10))),$AM$10)</f>
        <v>0.852994360133422</v>
      </c>
      <c r="AQ645" s="0" t="n">
        <f aca="false">IFERROR(IF(AZ645&lt;($AM$11-$AL$11)/($AN$11-$AL$11),$AL$11+SQRT(AZ645*($AN$11-$AL$11)*($AM$11-$AL$11)),$AN$11-SQRT((1-AZ645)*($AN$11-$AL$11)*($AN$11-$AM$11))),$AM$11)</f>
        <v>0.549257936696635</v>
      </c>
      <c r="AR645" s="0" t="n">
        <f aca="false">SUMPRODUCT((B24:B31&lt;=$B$6)*(C24:C31*AM645+D24:D31*AO645*$B$8*AQ645)/(1+AL645/100)^B24:B31)+C32*AM645*AP645/(1+AL645/100)^$B$6</f>
        <v>13309258.1667114</v>
      </c>
      <c r="AS645" s="0" t="n">
        <f aca="false">SUMPRODUCT((K24:K26&lt;=$B$6)*(L24:L26*AN645+M24:M26*AO645*$B$8*AQ645)/(1+AL645/100)^K24:K26)+L27*AN645*AP645/(1+AL645/100)^$B$6</f>
        <v>13903429.5439948</v>
      </c>
      <c r="AT645" s="0" t="n">
        <f aca="false">AS645-AR645</f>
        <v>594171.377283422</v>
      </c>
      <c r="AU645" s="0" t="n">
        <f aca="true">RAND()</f>
        <v>0.0436525857756448</v>
      </c>
      <c r="AV645" s="0" t="n">
        <f aca="true">RAND()</f>
        <v>0.217026318263133</v>
      </c>
      <c r="AW645" s="0" t="n">
        <f aca="true">RAND()</f>
        <v>0.28616402877951</v>
      </c>
      <c r="AX645" s="0" t="n">
        <f aca="true">RAND()</f>
        <v>0.053327306803712</v>
      </c>
      <c r="AY645" s="0" t="n">
        <f aca="true">RAND()</f>
        <v>0.498420073144017</v>
      </c>
      <c r="AZ645" s="0" t="n">
        <f aca="true">RAND()</f>
        <v>0.253589873494954</v>
      </c>
    </row>
    <row r="646" customFormat="false" ht="15" hidden="false" customHeight="false" outlineLevel="0" collapsed="false">
      <c r="AK646" s="0" t="n">
        <v>633</v>
      </c>
      <c r="AL646" s="0" t="n">
        <f aca="false">IFERROR(IF(AU646&lt;($AM$6-$AL$6)/($AN$6-$AL$6),$AL$6+SQRT(AU646*($AN$6-$AL$6)*($AM$6-$AL$6)),$AN$6-SQRT((1-AU646)*($AN$6-$AL$6)*($AN$6-$AM$6))),$AM$6)</f>
        <v>4.77655358047525</v>
      </c>
      <c r="AM646" s="0" t="n">
        <f aca="false">IFERROR(IF(AV646&lt;($AM$7-$AL$7)/($AN$7-$AL$7),$AL$7+SQRT(AV646*($AN$7-$AL$7)*($AM$7-$AL$7)),$AN$7-SQRT((1-AV646)*($AN$7-$AL$7)*($AN$7-$AM$7))),$AM$7)</f>
        <v>1.10506268913469</v>
      </c>
      <c r="AN646" s="0" t="n">
        <f aca="false">IFERROR(IF(AW646&lt;($AM$8-$AL$8)/($AN$8-$AL$8),$AL$8+SQRT(AW646*($AN$8-$AL$8)*($AM$8-$AL$8)),$AN$8-SQRT((1-AW646)*($AN$8-$AL$8)*($AN$8-$AM$8))),$AM$8)</f>
        <v>1.04494544278608</v>
      </c>
      <c r="AO646" s="0" t="n">
        <f aca="false">IFERROR(IF(AX646&lt;($AM$9-$AL$9)/($AN$9-$AL$9),$AL$9+SQRT(AX646*($AN$9-$AL$9)*($AM$9-$AL$9)),$AN$9-SQRT((1-AX646)*($AN$9-$AL$9)*($AN$9-$AM$9))),$AM$9)</f>
        <v>1.02004818455181</v>
      </c>
      <c r="AP646" s="0" t="n">
        <f aca="false">IFERROR(IF(AY646&lt;($AM$10-$AL$10)/($AN$10-$AL$10),$AL$10+SQRT(AY646*($AN$10-$AL$10)*($AM$10-$AL$10)),$AN$10-SQRT((1-AY646)*($AN$10-$AL$10)*($AN$10-$AM$10))),$AM$10)</f>
        <v>0.866324958457384</v>
      </c>
      <c r="AQ646" s="0" t="n">
        <f aca="false">IFERROR(IF(AZ646&lt;($AM$11-$AL$11)/($AN$11-$AL$11),$AL$11+SQRT(AZ646*($AN$11-$AL$11)*($AM$11-$AL$11)),$AN$11-SQRT((1-AZ646)*($AN$11-$AL$11)*($AN$11-$AM$11))),$AM$11)</f>
        <v>0.545901842617863</v>
      </c>
      <c r="AR646" s="0" t="n">
        <f aca="false">SUMPRODUCT((B24:B31&lt;=$B$6)*(C24:C31*AM646+D24:D31*AO646*$B$8*AQ646)/(1+AL646/100)^B24:B31)+C32*AM646*AP646/(1+AL646/100)^$B$6</f>
        <v>14019027.3597288</v>
      </c>
      <c r="AS646" s="0" t="n">
        <f aca="false">SUMPRODUCT((K24:K26&lt;=$B$6)*(L24:L26*AN646+M24:M26*AO646*$B$8*AQ646)/(1+AL646/100)^K24:K26)+L27*AN646*AP646/(1+AL646/100)^$B$6</f>
        <v>15667684.992616</v>
      </c>
      <c r="AT646" s="0" t="n">
        <f aca="false">AS646-AR646</f>
        <v>1648657.63288719</v>
      </c>
      <c r="AU646" s="0" t="n">
        <f aca="true">RAND()</f>
        <v>0.752814300975129</v>
      </c>
      <c r="AV646" s="0" t="n">
        <f aca="true">RAND()</f>
        <v>0.813272674836729</v>
      </c>
      <c r="AW646" s="0" t="n">
        <f aca="true">RAND()</f>
        <v>0.626245587251584</v>
      </c>
      <c r="AX646" s="0" t="n">
        <f aca="true">RAND()</f>
        <v>0.359796292933197</v>
      </c>
      <c r="AY646" s="0" t="n">
        <f aca="true">RAND()</f>
        <v>0.536775900755218</v>
      </c>
      <c r="AZ646" s="0" t="n">
        <f aca="true">RAND()</f>
        <v>0.246807004909634</v>
      </c>
    </row>
    <row r="647" customFormat="false" ht="15" hidden="false" customHeight="false" outlineLevel="0" collapsed="false">
      <c r="AK647" s="0" t="n">
        <v>634</v>
      </c>
      <c r="AL647" s="0" t="n">
        <f aca="false">IFERROR(IF(AU647&lt;($AM$6-$AL$6)/($AN$6-$AL$6),$AL$6+SQRT(AU647*($AN$6-$AL$6)*($AM$6-$AL$6)),$AN$6-SQRT((1-AU647)*($AN$6-$AL$6)*($AN$6-$AM$6))),$AM$6)</f>
        <v>5.38489957702246</v>
      </c>
      <c r="AM647" s="0" t="n">
        <f aca="false">IFERROR(IF(AV647&lt;($AM$7-$AL$7)/($AN$7-$AL$7),$AL$7+SQRT(AV647*($AN$7-$AL$7)*($AM$7-$AL$7)),$AN$7-SQRT((1-AV647)*($AN$7-$AL$7)*($AN$7-$AM$7))),$AM$7)</f>
        <v>0.93962146473357</v>
      </c>
      <c r="AN647" s="0" t="n">
        <f aca="false">IFERROR(IF(AW647&lt;($AM$8-$AL$8)/($AN$8-$AL$8),$AL$8+SQRT(AW647*($AN$8-$AL$8)*($AM$8-$AL$8)),$AN$8-SQRT((1-AW647)*($AN$8-$AL$8)*($AN$8-$AM$8))),$AM$8)</f>
        <v>1.06259814393026</v>
      </c>
      <c r="AO647" s="0" t="n">
        <f aca="false">IFERROR(IF(AX647&lt;($AM$9-$AL$9)/($AN$9-$AL$9),$AL$9+SQRT(AX647*($AN$9-$AL$9)*($AM$9-$AL$9)),$AN$9-SQRT((1-AX647)*($AN$9-$AL$9)*($AN$9-$AM$9))),$AM$9)</f>
        <v>1.2511029438781</v>
      </c>
      <c r="AP647" s="0" t="n">
        <f aca="false">IFERROR(IF(AY647&lt;($AM$10-$AL$10)/($AN$10-$AL$10),$AL$10+SQRT(AY647*($AN$10-$AL$10)*($AM$10-$AL$10)),$AN$10-SQRT((1-AY647)*($AN$10-$AL$10)*($AN$10-$AM$10))),$AM$10)</f>
        <v>0.973492476092042</v>
      </c>
      <c r="AQ647" s="0" t="n">
        <f aca="false">IFERROR(IF(AZ647&lt;($AM$11-$AL$11)/($AN$11-$AL$11),$AL$11+SQRT(AZ647*($AN$11-$AL$11)*($AM$11-$AL$11)),$AN$11-SQRT((1-AZ647)*($AN$11-$AL$11)*($AN$11-$AM$11))),$AM$11)</f>
        <v>0.718527735618059</v>
      </c>
      <c r="AR647" s="0" t="n">
        <f aca="false">SUMPRODUCT((B24:B31&lt;=$B$6)*(C24:C31*AM647+D24:D31*AO647*$B$8*AQ647)/(1+AL647/100)^B24:B31)+C32*AM647*AP647/(1+AL647/100)^$B$6</f>
        <v>11692453.4855733</v>
      </c>
      <c r="AS647" s="0" t="n">
        <f aca="false">SUMPRODUCT((K24:K26&lt;=$B$6)*(L24:L26*AN647+M24:M26*AO647*$B$8*AQ647)/(1+AL647/100)^K24:K26)+L27*AN647*AP647/(1+AL647/100)^$B$6</f>
        <v>15944573.2746641</v>
      </c>
      <c r="AT647" s="0" t="n">
        <f aca="false">AS647-AR647</f>
        <v>4252119.78909072</v>
      </c>
      <c r="AU647" s="0" t="n">
        <f aca="true">RAND()</f>
        <v>0.869572531184889</v>
      </c>
      <c r="AV647" s="0" t="n">
        <f aca="true">RAND()</f>
        <v>0.216601704603862</v>
      </c>
      <c r="AW647" s="0" t="n">
        <f aca="true">RAND()</f>
        <v>0.687827060814363</v>
      </c>
      <c r="AX647" s="0" t="n">
        <f aca="true">RAND()</f>
        <v>0.626102132887972</v>
      </c>
      <c r="AY647" s="0" t="n">
        <f aca="true">RAND()</f>
        <v>0.896780499663091</v>
      </c>
      <c r="AZ647" s="0" t="n">
        <f aca="true">RAND()</f>
        <v>0.676625977076337</v>
      </c>
    </row>
    <row r="648" customFormat="false" ht="15" hidden="false" customHeight="false" outlineLevel="0" collapsed="false">
      <c r="AK648" s="0" t="n">
        <v>635</v>
      </c>
      <c r="AL648" s="0" t="n">
        <f aca="false">IFERROR(IF(AU648&lt;($AM$6-$AL$6)/($AN$6-$AL$6),$AL$6+SQRT(AU648*($AN$6-$AL$6)*($AM$6-$AL$6)),$AN$6-SQRT((1-AU648)*($AN$6-$AL$6)*($AN$6-$AM$6))),$AM$6)</f>
        <v>3.15225049523741</v>
      </c>
      <c r="AM648" s="0" t="n">
        <f aca="false">IFERROR(IF(AV648&lt;($AM$7-$AL$7)/($AN$7-$AL$7),$AL$7+SQRT(AV648*($AN$7-$AL$7)*($AM$7-$AL$7)),$AN$7-SQRT((1-AV648)*($AN$7-$AL$7)*($AN$7-$AM$7))),$AM$7)</f>
        <v>0.942035300264983</v>
      </c>
      <c r="AN648" s="0" t="n">
        <f aca="false">IFERROR(IF(AW648&lt;($AM$8-$AL$8)/($AN$8-$AL$8),$AL$8+SQRT(AW648*($AN$8-$AL$8)*($AM$8-$AL$8)),$AN$8-SQRT((1-AW648)*($AN$8-$AL$8)*($AN$8-$AM$8))),$AM$8)</f>
        <v>1.0769634206309</v>
      </c>
      <c r="AO648" s="0" t="n">
        <f aca="false">IFERROR(IF(AX648&lt;($AM$9-$AL$9)/($AN$9-$AL$9),$AL$9+SQRT(AX648*($AN$9-$AL$9)*($AM$9-$AL$9)),$AN$9-SQRT((1-AX648)*($AN$9-$AL$9)*($AN$9-$AM$9))),$AM$9)</f>
        <v>0.994821931336345</v>
      </c>
      <c r="AP648" s="0" t="n">
        <f aca="false">IFERROR(IF(AY648&lt;($AM$10-$AL$10)/($AN$10-$AL$10),$AL$10+SQRT(AY648*($AN$10-$AL$10)*($AM$10-$AL$10)),$AN$10-SQRT((1-AY648)*($AN$10-$AL$10)*($AN$10-$AM$10))),$AM$10)</f>
        <v>0.710516009147956</v>
      </c>
      <c r="AQ648" s="0" t="n">
        <f aca="false">IFERROR(IF(AZ648&lt;($AM$11-$AL$11)/($AN$11-$AL$11),$AL$11+SQRT(AZ648*($AN$11-$AL$11)*($AM$11-$AL$11)),$AN$11-SQRT((1-AZ648)*($AN$11-$AL$11)*($AN$11-$AM$11))),$AM$11)</f>
        <v>0.826445959808753</v>
      </c>
      <c r="AR648" s="0" t="n">
        <f aca="false">SUMPRODUCT((B24:B31&lt;=$B$6)*(C24:C31*AM648+D24:D31*AO648*$B$8*AQ648)/(1+AL648/100)^B24:B31)+C32*AM648*AP648/(1+AL648/100)^$B$6</f>
        <v>12968219.5597435</v>
      </c>
      <c r="AS648" s="0" t="n">
        <f aca="false">SUMPRODUCT((K24:K26&lt;=$B$6)*(L24:L26*AN648+M24:M26*AO648*$B$8*AQ648)/(1+AL648/100)^K24:K26)+L27*AN648*AP648/(1+AL648/100)^$B$6</f>
        <v>16062354.6439267</v>
      </c>
      <c r="AT648" s="0" t="n">
        <f aca="false">AS648-AR648</f>
        <v>3094135.08418324</v>
      </c>
      <c r="AU648" s="0" t="n">
        <f aca="true">RAND()</f>
        <v>0.259741187429963</v>
      </c>
      <c r="AV648" s="0" t="n">
        <f aca="true">RAND()</f>
        <v>0.224155850237377</v>
      </c>
      <c r="AW648" s="0" t="n">
        <f aca="true">RAND()</f>
        <v>0.733851930668815</v>
      </c>
      <c r="AX648" s="0" t="n">
        <f aca="true">RAND()</f>
        <v>0.326464991641908</v>
      </c>
      <c r="AY648" s="0" t="n">
        <f aca="true">RAND()</f>
        <v>0.177267960430328</v>
      </c>
      <c r="AZ648" s="0" t="n">
        <f aca="true">RAND()</f>
        <v>0.877057122993041</v>
      </c>
    </row>
    <row r="649" customFormat="false" ht="15" hidden="false" customHeight="false" outlineLevel="0" collapsed="false">
      <c r="AK649" s="0" t="n">
        <v>636</v>
      </c>
      <c r="AL649" s="0" t="n">
        <f aca="false">IFERROR(IF(AU649&lt;($AM$6-$AL$6)/($AN$6-$AL$6),$AL$6+SQRT(AU649*($AN$6-$AL$6)*($AM$6-$AL$6)),$AN$6-SQRT((1-AU649)*($AN$6-$AL$6)*($AN$6-$AM$6))),$AM$6)</f>
        <v>5.36791983930073</v>
      </c>
      <c r="AM649" s="0" t="n">
        <f aca="false">IFERROR(IF(AV649&lt;($AM$7-$AL$7)/($AN$7-$AL$7),$AL$7+SQRT(AV649*($AN$7-$AL$7)*($AM$7-$AL$7)),$AN$7-SQRT((1-AV649)*($AN$7-$AL$7)*($AN$7-$AM$7))),$AM$7)</f>
        <v>1.14094502986789</v>
      </c>
      <c r="AN649" s="0" t="n">
        <f aca="false">IFERROR(IF(AW649&lt;($AM$8-$AL$8)/($AN$8-$AL$8),$AL$8+SQRT(AW649*($AN$8-$AL$8)*($AM$8-$AL$8)),$AN$8-SQRT((1-AW649)*($AN$8-$AL$8)*($AN$8-$AM$8))),$AM$8)</f>
        <v>0.941585128990142</v>
      </c>
      <c r="AO649" s="0" t="n">
        <f aca="false">IFERROR(IF(AX649&lt;($AM$9-$AL$9)/($AN$9-$AL$9),$AL$9+SQRT(AX649*($AN$9-$AL$9)*($AM$9-$AL$9)),$AN$9-SQRT((1-AX649)*($AN$9-$AL$9)*($AN$9-$AM$9))),$AM$9)</f>
        <v>1.63542771456178</v>
      </c>
      <c r="AP649" s="0" t="n">
        <f aca="false">IFERROR(IF(AY649&lt;($AM$10-$AL$10)/($AN$10-$AL$10),$AL$10+SQRT(AY649*($AN$10-$AL$10)*($AM$10-$AL$10)),$AN$10-SQRT((1-AY649)*($AN$10-$AL$10)*($AN$10-$AM$10))),$AM$10)</f>
        <v>0.606876288182501</v>
      </c>
      <c r="AQ649" s="0" t="n">
        <f aca="false">IFERROR(IF(AZ649&lt;($AM$11-$AL$11)/($AN$11-$AL$11),$AL$11+SQRT(AZ649*($AN$11-$AL$11)*($AM$11-$AL$11)),$AN$11-SQRT((1-AZ649)*($AN$11-$AL$11)*($AN$11-$AM$11))),$AM$11)</f>
        <v>0.665533416269907</v>
      </c>
      <c r="AR649" s="0" t="n">
        <f aca="false">SUMPRODUCT((B24:B31&lt;=$B$6)*(C24:C31*AM649+D24:D31*AO649*$B$8*AQ649)/(1+AL649/100)^B24:B31)+C32*AM649*AP649/(1+AL649/100)^$B$6</f>
        <v>14241987.8801372</v>
      </c>
      <c r="AS649" s="0" t="n">
        <f aca="false">SUMPRODUCT((K24:K26&lt;=$B$6)*(L24:L26*AN649+M24:M26*AO649*$B$8*AQ649)/(1+AL649/100)^K24:K26)+L27*AN649*AP649/(1+AL649/100)^$B$6</f>
        <v>14415396.8044838</v>
      </c>
      <c r="AT649" s="0" t="n">
        <f aca="false">AS649-AR649</f>
        <v>173408.924346626</v>
      </c>
      <c r="AU649" s="0" t="n">
        <f aca="true">RAND()</f>
        <v>0.866815717452593</v>
      </c>
      <c r="AV649" s="0" t="n">
        <f aca="true">RAND()</f>
        <v>0.894284564350982</v>
      </c>
      <c r="AW649" s="0" t="n">
        <f aca="true">RAND()</f>
        <v>0.222737208346169</v>
      </c>
      <c r="AX649" s="0" t="n">
        <f aca="true">RAND()</f>
        <v>0.911391365793569</v>
      </c>
      <c r="AY649" s="0" t="n">
        <f aca="true">RAND()</f>
        <v>0.0456901639026764</v>
      </c>
      <c r="AZ649" s="0" t="n">
        <f aca="true">RAND()</f>
        <v>0.543396344358859</v>
      </c>
    </row>
    <row r="650" customFormat="false" ht="15" hidden="false" customHeight="false" outlineLevel="0" collapsed="false">
      <c r="AK650" s="0" t="n">
        <v>637</v>
      </c>
      <c r="AL650" s="0" t="n">
        <f aca="false">IFERROR(IF(AU650&lt;($AM$6-$AL$6)/($AN$6-$AL$6),$AL$6+SQRT(AU650*($AN$6-$AL$6)*($AM$6-$AL$6)),$AN$6-SQRT((1-AU650)*($AN$6-$AL$6)*($AN$6-$AM$6))),$AM$6)</f>
        <v>3.25761336258226</v>
      </c>
      <c r="AM650" s="0" t="n">
        <f aca="false">IFERROR(IF(AV650&lt;($AM$7-$AL$7)/($AN$7-$AL$7),$AL$7+SQRT(AV650*($AN$7-$AL$7)*($AM$7-$AL$7)),$AN$7-SQRT((1-AV650)*($AN$7-$AL$7)*($AN$7-$AM$7))),$AM$7)</f>
        <v>0.843210862593506</v>
      </c>
      <c r="AN650" s="0" t="n">
        <f aca="false">IFERROR(IF(AW650&lt;($AM$8-$AL$8)/($AN$8-$AL$8),$AL$8+SQRT(AW650*($AN$8-$AL$8)*($AM$8-$AL$8)),$AN$8-SQRT((1-AW650)*($AN$8-$AL$8)*($AN$8-$AM$8))),$AM$8)</f>
        <v>0.968131478090802</v>
      </c>
      <c r="AO650" s="0" t="n">
        <f aca="false">IFERROR(IF(AX650&lt;($AM$9-$AL$9)/($AN$9-$AL$9),$AL$9+SQRT(AX650*($AN$9-$AL$9)*($AM$9-$AL$9)),$AN$9-SQRT((1-AX650)*($AN$9-$AL$9)*($AN$9-$AM$9))),$AM$9)</f>
        <v>1.07894824837747</v>
      </c>
      <c r="AP650" s="0" t="n">
        <f aca="false">IFERROR(IF(AY650&lt;($AM$10-$AL$10)/($AN$10-$AL$10),$AL$10+SQRT(AY650*($AN$10-$AL$10)*($AM$10-$AL$10)),$AN$10-SQRT((1-AY650)*($AN$10-$AL$10)*($AN$10-$AM$10))),$AM$10)</f>
        <v>0.703854384238564</v>
      </c>
      <c r="AQ650" s="0" t="n">
        <f aca="false">IFERROR(IF(AZ650&lt;($AM$11-$AL$11)/($AN$11-$AL$11),$AL$11+SQRT(AZ650*($AN$11-$AL$11)*($AM$11-$AL$11)),$AN$11-SQRT((1-AZ650)*($AN$11-$AL$11)*($AN$11-$AM$11))),$AM$11)</f>
        <v>0.375213473742229</v>
      </c>
      <c r="AR650" s="0" t="n">
        <f aca="false">SUMPRODUCT((B24:B31&lt;=$B$6)*(C24:C31*AM650+D24:D31*AO650*$B$8*AQ650)/(1+AL650/100)^B24:B31)+C32*AM650*AP650/(1+AL650/100)^$B$6</f>
        <v>11480925.3283402</v>
      </c>
      <c r="AS650" s="0" t="n">
        <f aca="false">SUMPRODUCT((K24:K26&lt;=$B$6)*(L24:L26*AN650+M24:M26*AO650*$B$8*AQ650)/(1+AL650/100)^K24:K26)+L27*AN650*AP650/(1+AL650/100)^$B$6</f>
        <v>14446891.998021</v>
      </c>
      <c r="AT650" s="0" t="n">
        <f aca="false">AS650-AR650</f>
        <v>2965966.66968087</v>
      </c>
      <c r="AU650" s="0" t="n">
        <f aca="true">RAND()</f>
        <v>0.299727112803859</v>
      </c>
      <c r="AV650" s="0" t="n">
        <f aca="true">RAND()</f>
        <v>0.0207464294008312</v>
      </c>
      <c r="AW650" s="0" t="n">
        <f aca="true">RAND()</f>
        <v>0.314091043611088</v>
      </c>
      <c r="AX650" s="0" t="n">
        <f aca="true">RAND()</f>
        <v>0.43444244722205</v>
      </c>
      <c r="AY650" s="0" t="n">
        <f aca="true">RAND()</f>
        <v>0.166226439893136</v>
      </c>
      <c r="AZ650" s="0" t="n">
        <f aca="true">RAND()</f>
        <v>0.0230900678872365</v>
      </c>
    </row>
    <row r="651" customFormat="false" ht="15" hidden="false" customHeight="false" outlineLevel="0" collapsed="false">
      <c r="AK651" s="0" t="n">
        <v>638</v>
      </c>
      <c r="AL651" s="0" t="n">
        <f aca="false">IFERROR(IF(AU651&lt;($AM$6-$AL$6)/($AN$6-$AL$6),$AL$6+SQRT(AU651*($AN$6-$AL$6)*($AM$6-$AL$6)),$AN$6-SQRT((1-AU651)*($AN$6-$AL$6)*($AN$6-$AM$6))),$AM$6)</f>
        <v>3.32326367278399</v>
      </c>
      <c r="AM651" s="0" t="n">
        <f aca="false">IFERROR(IF(AV651&lt;($AM$7-$AL$7)/($AN$7-$AL$7),$AL$7+SQRT(AV651*($AN$7-$AL$7)*($AM$7-$AL$7)),$AN$7-SQRT((1-AV651)*($AN$7-$AL$7)*($AN$7-$AM$7))),$AM$7)</f>
        <v>0.94617156229058</v>
      </c>
      <c r="AN651" s="0" t="n">
        <f aca="false">IFERROR(IF(AW651&lt;($AM$8-$AL$8)/($AN$8-$AL$8),$AL$8+SQRT(AW651*($AN$8-$AL$8)*($AM$8-$AL$8)),$AN$8-SQRT((1-AW651)*($AN$8-$AL$8)*($AN$8-$AM$8))),$AM$8)</f>
        <v>1.13537587829979</v>
      </c>
      <c r="AO651" s="0" t="n">
        <f aca="false">IFERROR(IF(AX651&lt;($AM$9-$AL$9)/($AN$9-$AL$9),$AL$9+SQRT(AX651*($AN$9-$AL$9)*($AM$9-$AL$9)),$AN$9-SQRT((1-AX651)*($AN$9-$AL$9)*($AN$9-$AM$9))),$AM$9)</f>
        <v>1.42916552360129</v>
      </c>
      <c r="AP651" s="0" t="n">
        <f aca="false">IFERROR(IF(AY651&lt;($AM$10-$AL$10)/($AN$10-$AL$10),$AL$10+SQRT(AY651*($AN$10-$AL$10)*($AM$10-$AL$10)),$AN$10-SQRT((1-AY651)*($AN$10-$AL$10)*($AN$10-$AM$10))),$AM$10)</f>
        <v>0.94956675103734</v>
      </c>
      <c r="AQ651" s="0" t="n">
        <f aca="false">IFERROR(IF(AZ651&lt;($AM$11-$AL$11)/($AN$11-$AL$11),$AL$11+SQRT(AZ651*($AN$11-$AL$11)*($AM$11-$AL$11)),$AN$11-SQRT((1-AZ651)*($AN$11-$AL$11)*($AN$11-$AM$11))),$AM$11)</f>
        <v>0.613612952901621</v>
      </c>
      <c r="AR651" s="0" t="n">
        <f aca="false">SUMPRODUCT((B24:B31&lt;=$B$6)*(C24:C31*AM651+D24:D31*AO651*$B$8*AQ651)/(1+AL651/100)^B24:B31)+C32*AM651*AP651/(1+AL651/100)^$B$6</f>
        <v>12885951.5915269</v>
      </c>
      <c r="AS651" s="0" t="n">
        <f aca="false">SUMPRODUCT((K24:K26&lt;=$B$6)*(L24:L26*AN651+M24:M26*AO651*$B$8*AQ651)/(1+AL651/100)^K24:K26)+L27*AN651*AP651/(1+AL651/100)^$B$6</f>
        <v>16577098.3035313</v>
      </c>
      <c r="AT651" s="0" t="n">
        <f aca="false">AS651-AR651</f>
        <v>3691146.71200436</v>
      </c>
      <c r="AU651" s="0" t="n">
        <f aca="true">RAND()</f>
        <v>0.324080499006507</v>
      </c>
      <c r="AV651" s="0" t="n">
        <f aca="true">RAND()</f>
        <v>0.237401395805209</v>
      </c>
      <c r="AW651" s="0" t="n">
        <f aca="true">RAND()</f>
        <v>0.883211650884053</v>
      </c>
      <c r="AX651" s="0" t="n">
        <f aca="true">RAND()</f>
        <v>0.782765333703077</v>
      </c>
      <c r="AY651" s="0" t="n">
        <f aca="true">RAND()</f>
        <v>0.808441054553077</v>
      </c>
      <c r="AZ651" s="0" t="n">
        <f aca="true">RAND()</f>
        <v>0.401441160112957</v>
      </c>
    </row>
    <row r="652" customFormat="false" ht="15" hidden="false" customHeight="false" outlineLevel="0" collapsed="false">
      <c r="AK652" s="0" t="n">
        <v>639</v>
      </c>
      <c r="AL652" s="0" t="n">
        <f aca="false">IFERROR(IF(AU652&lt;($AM$6-$AL$6)/($AN$6-$AL$6),$AL$6+SQRT(AU652*($AN$6-$AL$6)*($AM$6-$AL$6)),$AN$6-SQRT((1-AU652)*($AN$6-$AL$6)*($AN$6-$AM$6))),$AM$6)</f>
        <v>3.49435916281412</v>
      </c>
      <c r="AM652" s="0" t="n">
        <f aca="false">IFERROR(IF(AV652&lt;($AM$7-$AL$7)/($AN$7-$AL$7),$AL$7+SQRT(AV652*($AN$7-$AL$7)*($AM$7-$AL$7)),$AN$7-SQRT((1-AV652)*($AN$7-$AL$7)*($AN$7-$AM$7))),$AM$7)</f>
        <v>0.997724524230359</v>
      </c>
      <c r="AN652" s="0" t="n">
        <f aca="false">IFERROR(IF(AW652&lt;($AM$8-$AL$8)/($AN$8-$AL$8),$AL$8+SQRT(AW652*($AN$8-$AL$8)*($AM$8-$AL$8)),$AN$8-SQRT((1-AW652)*($AN$8-$AL$8)*($AN$8-$AM$8))),$AM$8)</f>
        <v>0.998302745876622</v>
      </c>
      <c r="AO652" s="0" t="n">
        <f aca="false">IFERROR(IF(AX652&lt;($AM$9-$AL$9)/($AN$9-$AL$9),$AL$9+SQRT(AX652*($AN$9-$AL$9)*($AM$9-$AL$9)),$AN$9-SQRT((1-AX652)*($AN$9-$AL$9)*($AN$9-$AM$9))),$AM$9)</f>
        <v>0.989516175484365</v>
      </c>
      <c r="AP652" s="0" t="n">
        <f aca="false">IFERROR(IF(AY652&lt;($AM$10-$AL$10)/($AN$10-$AL$10),$AL$10+SQRT(AY652*($AN$10-$AL$10)*($AM$10-$AL$10)),$AN$10-SQRT((1-AY652)*($AN$10-$AL$10)*($AN$10-$AM$10))),$AM$10)</f>
        <v>0.936783034625462</v>
      </c>
      <c r="AQ652" s="0" t="n">
        <f aca="false">IFERROR(IF(AZ652&lt;($AM$11-$AL$11)/($AN$11-$AL$11),$AL$11+SQRT(AZ652*($AN$11-$AL$11)*($AM$11-$AL$11)),$AN$11-SQRT((1-AZ652)*($AN$11-$AL$11)*($AN$11-$AM$11))),$AM$11)</f>
        <v>0.8300775488348</v>
      </c>
      <c r="AR652" s="0" t="n">
        <f aca="false">SUMPRODUCT((B24:B31&lt;=$B$6)*(C24:C31*AM652+D24:D31*AO652*$B$8*AQ652)/(1+AL652/100)^B24:B31)+C32*AM652*AP652/(1+AL652/100)^$B$6</f>
        <v>13455103.1443576</v>
      </c>
      <c r="AS652" s="0" t="n">
        <f aca="false">SUMPRODUCT((K24:K26&lt;=$B$6)*(L24:L26*AN652+M24:M26*AO652*$B$8*AQ652)/(1+AL652/100)^K24:K26)+L27*AN652*AP652/(1+AL652/100)^$B$6</f>
        <v>14642881.2880487</v>
      </c>
      <c r="AT652" s="0" t="n">
        <f aca="false">AS652-AR652</f>
        <v>1187778.14369111</v>
      </c>
      <c r="AU652" s="0" t="n">
        <f aca="true">RAND()</f>
        <v>0.385524116032734</v>
      </c>
      <c r="AV652" s="0" t="n">
        <f aca="true">RAND()</f>
        <v>0.434388749801355</v>
      </c>
      <c r="AW652" s="0" t="n">
        <f aca="true">RAND()</f>
        <v>0.436933100246755</v>
      </c>
      <c r="AX652" s="0" t="n">
        <f aca="true">RAND()</f>
        <v>0.31950144808112</v>
      </c>
      <c r="AY652" s="0" t="n">
        <f aca="true">RAND()</f>
        <v>0.763117677346511</v>
      </c>
      <c r="AZ652" s="0" t="n">
        <f aca="true">RAND()</f>
        <v>0.88214841057147</v>
      </c>
    </row>
    <row r="653" customFormat="false" ht="15" hidden="false" customHeight="false" outlineLevel="0" collapsed="false">
      <c r="AK653" s="0" t="n">
        <v>640</v>
      </c>
      <c r="AL653" s="0" t="n">
        <f aca="false">IFERROR(IF(AU653&lt;($AM$6-$AL$6)/($AN$6-$AL$6),$AL$6+SQRT(AU653*($AN$6-$AL$6)*($AM$6-$AL$6)),$AN$6-SQRT((1-AU653)*($AN$6-$AL$6)*($AN$6-$AM$6))),$AM$6)</f>
        <v>5.0727768374263</v>
      </c>
      <c r="AM653" s="0" t="n">
        <f aca="false">IFERROR(IF(AV653&lt;($AM$7-$AL$7)/($AN$7-$AL$7),$AL$7+SQRT(AV653*($AN$7-$AL$7)*($AM$7-$AL$7)),$AN$7-SQRT((1-AV653)*($AN$7-$AL$7)*($AN$7-$AM$7))),$AM$7)</f>
        <v>0.858922026431375</v>
      </c>
      <c r="AN653" s="0" t="n">
        <f aca="false">IFERROR(IF(AW653&lt;($AM$8-$AL$8)/($AN$8-$AL$8),$AL$8+SQRT(AW653*($AN$8-$AL$8)*($AM$8-$AL$8)),$AN$8-SQRT((1-AW653)*($AN$8-$AL$8)*($AN$8-$AM$8))),$AM$8)</f>
        <v>0.851719399389427</v>
      </c>
      <c r="AO653" s="0" t="n">
        <f aca="false">IFERROR(IF(AX653&lt;($AM$9-$AL$9)/($AN$9-$AL$9),$AL$9+SQRT(AX653*($AN$9-$AL$9)*($AM$9-$AL$9)),$AN$9-SQRT((1-AX653)*($AN$9-$AL$9)*($AN$9-$AM$9))),$AM$9)</f>
        <v>1.35803375805862</v>
      </c>
      <c r="AP653" s="0" t="n">
        <f aca="false">IFERROR(IF(AY653&lt;($AM$10-$AL$10)/($AN$10-$AL$10),$AL$10+SQRT(AY653*($AN$10-$AL$10)*($AM$10-$AL$10)),$AN$10-SQRT((1-AY653)*($AN$10-$AL$10)*($AN$10-$AM$10))),$AM$10)</f>
        <v>0.923640418424177</v>
      </c>
      <c r="AQ653" s="0" t="n">
        <f aca="false">IFERROR(IF(AZ653&lt;($AM$11-$AL$11)/($AN$11-$AL$11),$AL$11+SQRT(AZ653*($AN$11-$AL$11)*($AM$11-$AL$11)),$AN$11-SQRT((1-AZ653)*($AN$11-$AL$11)*($AN$11-$AM$11))),$AM$11)</f>
        <v>0.698065281369558</v>
      </c>
      <c r="AR653" s="0" t="n">
        <f aca="false">SUMPRODUCT((B24:B31&lt;=$B$6)*(C24:C31*AM653+D24:D31*AO653*$B$8*AQ653)/(1+AL653/100)^B24:B31)+C32*AM653*AP653/(1+AL653/100)^$B$6</f>
        <v>10841142.9589072</v>
      </c>
      <c r="AS653" s="0" t="n">
        <f aca="false">SUMPRODUCT((K24:K26&lt;=$B$6)*(L24:L26*AN653+M24:M26*AO653*$B$8*AQ653)/(1+AL653/100)^K24:K26)+L27*AN653*AP653/(1+AL653/100)^$B$6</f>
        <v>12785412.0954624</v>
      </c>
      <c r="AT653" s="0" t="n">
        <f aca="false">AS653-AR653</f>
        <v>1944269.13655524</v>
      </c>
      <c r="AU653" s="0" t="n">
        <f aca="true">RAND()</f>
        <v>0.814290544081971</v>
      </c>
      <c r="AV653" s="0" t="n">
        <f aca="true">RAND()</f>
        <v>0.0385756133197736</v>
      </c>
      <c r="AW653" s="0" t="n">
        <f aca="true">RAND()</f>
        <v>0.0297210697022567</v>
      </c>
      <c r="AX653" s="0" t="n">
        <f aca="true">RAND()</f>
        <v>0.725252896138441</v>
      </c>
      <c r="AY653" s="0" t="n">
        <f aca="true">RAND()</f>
        <v>0.717884816490446</v>
      </c>
      <c r="AZ653" s="0" t="n">
        <f aca="true">RAND()</f>
        <v>0.627899696675739</v>
      </c>
    </row>
    <row r="654" customFormat="false" ht="15" hidden="false" customHeight="false" outlineLevel="0" collapsed="false">
      <c r="AK654" s="0" t="n">
        <v>641</v>
      </c>
      <c r="AL654" s="0" t="n">
        <f aca="false">IFERROR(IF(AU654&lt;($AM$6-$AL$6)/($AN$6-$AL$6),$AL$6+SQRT(AU654*($AN$6-$AL$6)*($AM$6-$AL$6)),$AN$6-SQRT((1-AU654)*($AN$6-$AL$6)*($AN$6-$AM$6))),$AM$6)</f>
        <v>3.30541100542878</v>
      </c>
      <c r="AM654" s="0" t="n">
        <f aca="false">IFERROR(IF(AV654&lt;($AM$7-$AL$7)/($AN$7-$AL$7),$AL$7+SQRT(AV654*($AN$7-$AL$7)*($AM$7-$AL$7)),$AN$7-SQRT((1-AV654)*($AN$7-$AL$7)*($AN$7-$AM$7))),$AM$7)</f>
        <v>0.881037695964329</v>
      </c>
      <c r="AN654" s="0" t="n">
        <f aca="false">IFERROR(IF(AW654&lt;($AM$8-$AL$8)/($AN$8-$AL$8),$AL$8+SQRT(AW654*($AN$8-$AL$8)*($AM$8-$AL$8)),$AN$8-SQRT((1-AW654)*($AN$8-$AL$8)*($AN$8-$AM$8))),$AM$8)</f>
        <v>1.20571336923506</v>
      </c>
      <c r="AO654" s="0" t="n">
        <f aca="false">IFERROR(IF(AX654&lt;($AM$9-$AL$9)/($AN$9-$AL$9),$AL$9+SQRT(AX654*($AN$9-$AL$9)*($AM$9-$AL$9)),$AN$9-SQRT((1-AX654)*($AN$9-$AL$9)*($AN$9-$AM$9))),$AM$9)</f>
        <v>1.13337075602401</v>
      </c>
      <c r="AP654" s="0" t="n">
        <f aca="false">IFERROR(IF(AY654&lt;($AM$10-$AL$10)/($AN$10-$AL$10),$AL$10+SQRT(AY654*($AN$10-$AL$10)*($AM$10-$AL$10)),$AN$10-SQRT((1-AY654)*($AN$10-$AL$10)*($AN$10-$AM$10))),$AM$10)</f>
        <v>0.757736813611222</v>
      </c>
      <c r="AQ654" s="0" t="n">
        <f aca="false">IFERROR(IF(AZ654&lt;($AM$11-$AL$11)/($AN$11-$AL$11),$AL$11+SQRT(AZ654*($AN$11-$AL$11)*($AM$11-$AL$11)),$AN$11-SQRT((1-AZ654)*($AN$11-$AL$11)*($AN$11-$AM$11))),$AM$11)</f>
        <v>0.601414899597071</v>
      </c>
      <c r="AR654" s="0" t="n">
        <f aca="false">SUMPRODUCT((B24:B31&lt;=$B$6)*(C24:C31*AM654+D24:D31*AO654*$B$8*AQ654)/(1+AL654/100)^B24:B31)+C32*AM654*AP654/(1+AL654/100)^$B$6</f>
        <v>12009631.6671325</v>
      </c>
      <c r="AS654" s="0" t="n">
        <f aca="false">SUMPRODUCT((K24:K26&lt;=$B$6)*(L24:L26*AN654+M24:M26*AO654*$B$8*AQ654)/(1+AL654/100)^K24:K26)+L27*AN654*AP654/(1+AL654/100)^$B$6</f>
        <v>17919240.1612295</v>
      </c>
      <c r="AT654" s="0" t="n">
        <f aca="false">AS654-AR654</f>
        <v>5909608.49409702</v>
      </c>
      <c r="AU654" s="0" t="n">
        <f aca="true">RAND()</f>
        <v>0.317500608059662</v>
      </c>
      <c r="AV654" s="0" t="n">
        <f aca="true">RAND()</f>
        <v>0.0729678685245229</v>
      </c>
      <c r="AW654" s="0" t="n">
        <f aca="true">RAND()</f>
        <v>0.98256617187102</v>
      </c>
      <c r="AX654" s="0" t="n">
        <f aca="true">RAND()</f>
        <v>0.499302502323734</v>
      </c>
      <c r="AY654" s="0" t="n">
        <f aca="true">RAND()</f>
        <v>0.265713060361862</v>
      </c>
      <c r="AZ654" s="0" t="n">
        <f aca="true">RAND()</f>
        <v>0.370820170200458</v>
      </c>
    </row>
    <row r="655" customFormat="false" ht="15" hidden="false" customHeight="false" outlineLevel="0" collapsed="false">
      <c r="AK655" s="0" t="n">
        <v>642</v>
      </c>
      <c r="AL655" s="0" t="n">
        <f aca="false">IFERROR(IF(AU655&lt;($AM$6-$AL$6)/($AN$6-$AL$6),$AL$6+SQRT(AU655*($AN$6-$AL$6)*($AM$6-$AL$6)),$AN$6-SQRT((1-AU655)*($AN$6-$AL$6)*($AN$6-$AM$6))),$AM$6)</f>
        <v>4.65528400449836</v>
      </c>
      <c r="AM655" s="0" t="n">
        <f aca="false">IFERROR(IF(AV655&lt;($AM$7-$AL$7)/($AN$7-$AL$7),$AL$7+SQRT(AV655*($AN$7-$AL$7)*($AM$7-$AL$7)),$AN$7-SQRT((1-AV655)*($AN$7-$AL$7)*($AN$7-$AM$7))),$AM$7)</f>
        <v>1.12430087246753</v>
      </c>
      <c r="AN655" s="0" t="n">
        <f aca="false">IFERROR(IF(AW655&lt;($AM$8-$AL$8)/($AN$8-$AL$8),$AL$8+SQRT(AW655*($AN$8-$AL$8)*($AM$8-$AL$8)),$AN$8-SQRT((1-AW655)*($AN$8-$AL$8)*($AN$8-$AM$8))),$AM$8)</f>
        <v>0.99987985450545</v>
      </c>
      <c r="AO655" s="0" t="n">
        <f aca="false">IFERROR(IF(AX655&lt;($AM$9-$AL$9)/($AN$9-$AL$9),$AL$9+SQRT(AX655*($AN$9-$AL$9)*($AM$9-$AL$9)),$AN$9-SQRT((1-AX655)*($AN$9-$AL$9)*($AN$9-$AM$9))),$AM$9)</f>
        <v>1.58350618851709</v>
      </c>
      <c r="AP655" s="0" t="n">
        <f aca="false">IFERROR(IF(AY655&lt;($AM$10-$AL$10)/($AN$10-$AL$10),$AL$10+SQRT(AY655*($AN$10-$AL$10)*($AM$10-$AL$10)),$AN$10-SQRT((1-AY655)*($AN$10-$AL$10)*($AN$10-$AM$10))),$AM$10)</f>
        <v>0.741557717727202</v>
      </c>
      <c r="AQ655" s="0" t="n">
        <f aca="false">IFERROR(IF(AZ655&lt;($AM$11-$AL$11)/($AN$11-$AL$11),$AL$11+SQRT(AZ655*($AN$11-$AL$11)*($AM$11-$AL$11)),$AN$11-SQRT((1-AZ655)*($AN$11-$AL$11)*($AN$11-$AM$11))),$AM$11)</f>
        <v>0.779809533384422</v>
      </c>
      <c r="AR655" s="0" t="n">
        <f aca="false">SUMPRODUCT((B24:B31&lt;=$B$6)*(C24:C31*AM655+D24:D31*AO655*$B$8*AQ655)/(1+AL655/100)^B24:B31)+C32*AM655*AP655/(1+AL655/100)^$B$6</f>
        <v>14456023.0121756</v>
      </c>
      <c r="AS655" s="0" t="n">
        <f aca="false">SUMPRODUCT((K24:K26&lt;=$B$6)*(L24:L26*AN655+M24:M26*AO655*$B$8*AQ655)/(1+AL655/100)^K24:K26)+L27*AN655*AP655/(1+AL655/100)^$B$6</f>
        <v>15127878.0595512</v>
      </c>
      <c r="AT655" s="0" t="n">
        <f aca="false">AS655-AR655</f>
        <v>671855.047375634</v>
      </c>
      <c r="AU655" s="0" t="n">
        <f aca="true">RAND()</f>
        <v>0.725115345021937</v>
      </c>
      <c r="AV655" s="0" t="n">
        <f aca="true">RAND()</f>
        <v>0.859553149667332</v>
      </c>
      <c r="AW655" s="0" t="n">
        <f aca="true">RAND()</f>
        <v>0.443910624856885</v>
      </c>
      <c r="AX655" s="0" t="n">
        <f aca="true">RAND()</f>
        <v>0.884355269997624</v>
      </c>
      <c r="AY655" s="0" t="n">
        <f aca="true">RAND()</f>
        <v>0.233400523974297</v>
      </c>
      <c r="AZ655" s="0" t="n">
        <f aca="true">RAND()</f>
        <v>0.802106769026995</v>
      </c>
    </row>
    <row r="656" customFormat="false" ht="15" hidden="false" customHeight="false" outlineLevel="0" collapsed="false">
      <c r="AK656" s="0" t="n">
        <v>643</v>
      </c>
      <c r="AL656" s="0" t="n">
        <f aca="false">IFERROR(IF(AU656&lt;($AM$6-$AL$6)/($AN$6-$AL$6),$AL$6+SQRT(AU656*($AN$6-$AL$6)*($AM$6-$AL$6)),$AN$6-SQRT((1-AU656)*($AN$6-$AL$6)*($AN$6-$AM$6))),$AM$6)</f>
        <v>2.91953178531095</v>
      </c>
      <c r="AM656" s="0" t="n">
        <f aca="false">IFERROR(IF(AV656&lt;($AM$7-$AL$7)/($AN$7-$AL$7),$AL$7+SQRT(AV656*($AN$7-$AL$7)*($AM$7-$AL$7)),$AN$7-SQRT((1-AV656)*($AN$7-$AL$7)*($AN$7-$AM$7))),$AM$7)</f>
        <v>0.948480345184743</v>
      </c>
      <c r="AN656" s="0" t="n">
        <f aca="false">IFERROR(IF(AW656&lt;($AM$8-$AL$8)/($AN$8-$AL$8),$AL$8+SQRT(AW656*($AN$8-$AL$8)*($AM$8-$AL$8)),$AN$8-SQRT((1-AW656)*($AN$8-$AL$8)*($AN$8-$AM$8))),$AM$8)</f>
        <v>0.900701679664485</v>
      </c>
      <c r="AO656" s="0" t="n">
        <f aca="false">IFERROR(IF(AX656&lt;($AM$9-$AL$9)/($AN$9-$AL$9),$AL$9+SQRT(AX656*($AN$9-$AL$9)*($AM$9-$AL$9)),$AN$9-SQRT((1-AX656)*($AN$9-$AL$9)*($AN$9-$AM$9))),$AM$9)</f>
        <v>0.83195654762641</v>
      </c>
      <c r="AP656" s="0" t="n">
        <f aca="false">IFERROR(IF(AY656&lt;($AM$10-$AL$10)/($AN$10-$AL$10),$AL$10+SQRT(AY656*($AN$10-$AL$10)*($AM$10-$AL$10)),$AN$10-SQRT((1-AY656)*($AN$10-$AL$10)*($AN$10-$AM$10))),$AM$10)</f>
        <v>0.8709380174023</v>
      </c>
      <c r="AQ656" s="0" t="n">
        <f aca="false">IFERROR(IF(AZ656&lt;($AM$11-$AL$11)/($AN$11-$AL$11),$AL$11+SQRT(AZ656*($AN$11-$AL$11)*($AM$11-$AL$11)),$AN$11-SQRT((1-AZ656)*($AN$11-$AL$11)*($AN$11-$AM$11))),$AM$11)</f>
        <v>0.444661890385276</v>
      </c>
      <c r="AR656" s="0" t="n">
        <f aca="false">SUMPRODUCT((B24:B31&lt;=$B$6)*(C24:C31*AM656+D24:D31*AO656*$B$8*AQ656)/(1+AL656/100)^B24:B31)+C32*AM656*AP656/(1+AL656/100)^$B$6</f>
        <v>13099093.2711837</v>
      </c>
      <c r="AS656" s="0" t="n">
        <f aca="false">SUMPRODUCT((K24:K26&lt;=$B$6)*(L24:L26*AN656+M24:M26*AO656*$B$8*AQ656)/(1+AL656/100)^K24:K26)+L27*AN656*AP656/(1+AL656/100)^$B$6</f>
        <v>13135143.1253048</v>
      </c>
      <c r="AT656" s="0" t="n">
        <f aca="false">AS656-AR656</f>
        <v>36049.854121102</v>
      </c>
      <c r="AU656" s="0" t="n">
        <f aca="true">RAND()</f>
        <v>0.169107740839429</v>
      </c>
      <c r="AV656" s="0" t="n">
        <f aca="true">RAND()</f>
        <v>0.244960143402004</v>
      </c>
      <c r="AW656" s="0" t="n">
        <f aca="true">RAND()</f>
        <v>0.112675869858318</v>
      </c>
      <c r="AX656" s="0" t="n">
        <f aca="true">RAND()</f>
        <v>0.14692686601606</v>
      </c>
      <c r="AY656" s="0" t="n">
        <f aca="true">RAND()</f>
        <v>0.550380051017396</v>
      </c>
      <c r="AZ656" s="0" t="n">
        <f aca="true">RAND()</f>
        <v>0.0854165817544559</v>
      </c>
    </row>
    <row r="657" customFormat="false" ht="15" hidden="false" customHeight="false" outlineLevel="0" collapsed="false">
      <c r="AK657" s="0" t="n">
        <v>644</v>
      </c>
      <c r="AL657" s="0" t="n">
        <f aca="false">IFERROR(IF(AU657&lt;($AM$6-$AL$6)/($AN$6-$AL$6),$AL$6+SQRT(AU657*($AN$6-$AL$6)*($AM$6-$AL$6)),$AN$6-SQRT((1-AU657)*($AN$6-$AL$6)*($AN$6-$AM$6))),$AM$6)</f>
        <v>6.24248733444867</v>
      </c>
      <c r="AM657" s="0" t="n">
        <f aca="false">IFERROR(IF(AV657&lt;($AM$7-$AL$7)/($AN$7-$AL$7),$AL$7+SQRT(AV657*($AN$7-$AL$7)*($AM$7-$AL$7)),$AN$7-SQRT((1-AV657)*($AN$7-$AL$7)*($AN$7-$AM$7))),$AM$7)</f>
        <v>1.04507885455584</v>
      </c>
      <c r="AN657" s="0" t="n">
        <f aca="false">IFERROR(IF(AW657&lt;($AM$8-$AL$8)/($AN$8-$AL$8),$AL$8+SQRT(AW657*($AN$8-$AL$8)*($AM$8-$AL$8)),$AN$8-SQRT((1-AW657)*($AN$8-$AL$8)*($AN$8-$AM$8))),$AM$8)</f>
        <v>0.891501128368326</v>
      </c>
      <c r="AO657" s="0" t="n">
        <f aca="false">IFERROR(IF(AX657&lt;($AM$9-$AL$9)/($AN$9-$AL$9),$AL$9+SQRT(AX657*($AN$9-$AL$9)*($AM$9-$AL$9)),$AN$9-SQRT((1-AX657)*($AN$9-$AL$9)*($AN$9-$AM$9))),$AM$9)</f>
        <v>1.16022059089848</v>
      </c>
      <c r="AP657" s="0" t="n">
        <f aca="false">IFERROR(IF(AY657&lt;($AM$10-$AL$10)/($AN$10-$AL$10),$AL$10+SQRT(AY657*($AN$10-$AL$10)*($AM$10-$AL$10)),$AN$10-SQRT((1-AY657)*($AN$10-$AL$10)*($AN$10-$AM$10))),$AM$10)</f>
        <v>0.888087205719424</v>
      </c>
      <c r="AQ657" s="0" t="n">
        <f aca="false">IFERROR(IF(AZ657&lt;($AM$11-$AL$11)/($AN$11-$AL$11),$AL$11+SQRT(AZ657*($AN$11-$AL$11)*($AM$11-$AL$11)),$AN$11-SQRT((1-AZ657)*($AN$11-$AL$11)*($AN$11-$AM$11))),$AM$11)</f>
        <v>0.517595416320195</v>
      </c>
      <c r="AR657" s="0" t="n">
        <f aca="false">SUMPRODUCT((B24:B31&lt;=$B$6)*(C24:C31*AM657+D24:D31*AO657*$B$8*AQ657)/(1+AL657/100)^B24:B31)+C32*AM657*AP657/(1+AL657/100)^$B$6</f>
        <v>12567201.1314431</v>
      </c>
      <c r="AS657" s="0" t="n">
        <f aca="false">SUMPRODUCT((K24:K26&lt;=$B$6)*(L24:L26*AN657+M24:M26*AO657*$B$8*AQ657)/(1+AL657/100)^K24:K26)+L27*AN657*AP657/(1+AL657/100)^$B$6</f>
        <v>13518991.8105845</v>
      </c>
      <c r="AT657" s="0" t="n">
        <f aca="false">AS657-AR657</f>
        <v>951790.679141427</v>
      </c>
      <c r="AU657" s="0" t="n">
        <f aca="true">RAND()</f>
        <v>0.971308728076466</v>
      </c>
      <c r="AV657" s="0" t="n">
        <f aca="true">RAND()</f>
        <v>0.626731770220916</v>
      </c>
      <c r="AW657" s="0" t="n">
        <f aca="true">RAND()</f>
        <v>0.0930272943630758</v>
      </c>
      <c r="AX657" s="0" t="n">
        <f aca="true">RAND()</f>
        <v>0.529847029366071</v>
      </c>
      <c r="AY657" s="0" t="n">
        <f aca="true">RAND()</f>
        <v>0.602446716972442</v>
      </c>
      <c r="AZ657" s="0" t="n">
        <f aca="true">RAND()</f>
        <v>0.193256184504323</v>
      </c>
    </row>
    <row r="658" customFormat="false" ht="15" hidden="false" customHeight="false" outlineLevel="0" collapsed="false">
      <c r="AK658" s="0" t="n">
        <v>645</v>
      </c>
      <c r="AL658" s="0" t="n">
        <f aca="false">IFERROR(IF(AU658&lt;($AM$6-$AL$6)/($AN$6-$AL$6),$AL$6+SQRT(AU658*($AN$6-$AL$6)*($AM$6-$AL$6)),$AN$6-SQRT((1-AU658)*($AN$6-$AL$6)*($AN$6-$AM$6))),$AM$6)</f>
        <v>4.4676531322942</v>
      </c>
      <c r="AM658" s="0" t="n">
        <f aca="false">IFERROR(IF(AV658&lt;($AM$7-$AL$7)/($AN$7-$AL$7),$AL$7+SQRT(AV658*($AN$7-$AL$7)*($AM$7-$AL$7)),$AN$7-SQRT((1-AV658)*($AN$7-$AL$7)*($AN$7-$AM$7))),$AM$7)</f>
        <v>1.0241575827302</v>
      </c>
      <c r="AN658" s="0" t="n">
        <f aca="false">IFERROR(IF(AW658&lt;($AM$8-$AL$8)/($AN$8-$AL$8),$AL$8+SQRT(AW658*($AN$8-$AL$8)*($AM$8-$AL$8)),$AN$8-SQRT((1-AW658)*($AN$8-$AL$8)*($AN$8-$AM$8))),$AM$8)</f>
        <v>0.939438411621528</v>
      </c>
      <c r="AO658" s="0" t="n">
        <f aca="false">IFERROR(IF(AX658&lt;($AM$9-$AL$9)/($AN$9-$AL$9),$AL$9+SQRT(AX658*($AN$9-$AL$9)*($AM$9-$AL$9)),$AN$9-SQRT((1-AX658)*($AN$9-$AL$9)*($AN$9-$AM$9))),$AM$9)</f>
        <v>1.01622661914135</v>
      </c>
      <c r="AP658" s="0" t="n">
        <f aca="false">IFERROR(IF(AY658&lt;($AM$10-$AL$10)/($AN$10-$AL$10),$AL$10+SQRT(AY658*($AN$10-$AL$10)*($AM$10-$AL$10)),$AN$10-SQRT((1-AY658)*($AN$10-$AL$10)*($AN$10-$AM$10))),$AM$10)</f>
        <v>0.991040901620727</v>
      </c>
      <c r="AQ658" s="0" t="n">
        <f aca="false">IFERROR(IF(AZ658&lt;($AM$11-$AL$11)/($AN$11-$AL$11),$AL$11+SQRT(AZ658*($AN$11-$AL$11)*($AM$11-$AL$11)),$AN$11-SQRT((1-AZ658)*($AN$11-$AL$11)*($AN$11-$AM$11))),$AM$11)</f>
        <v>0.656279340452804</v>
      </c>
      <c r="AR658" s="0" t="n">
        <f aca="false">SUMPRODUCT((B24:B31&lt;=$B$6)*(C24:C31*AM658+D24:D31*AO658*$B$8*AQ658)/(1+AL658/100)^B24:B31)+C32*AM658*AP658/(1+AL658/100)^$B$6</f>
        <v>13172115.7484204</v>
      </c>
      <c r="AS658" s="0" t="n">
        <f aca="false">SUMPRODUCT((K24:K26&lt;=$B$6)*(L24:L26*AN658+M24:M26*AO658*$B$8*AQ658)/(1+AL658/100)^K24:K26)+L27*AN658*AP658/(1+AL658/100)^$B$6</f>
        <v>13924560.4018486</v>
      </c>
      <c r="AT658" s="0" t="n">
        <f aca="false">AS658-AR658</f>
        <v>752444.653428258</v>
      </c>
      <c r="AU658" s="0" t="n">
        <f aca="true">RAND()</f>
        <v>0.679360967081031</v>
      </c>
      <c r="AV658" s="0" t="n">
        <f aca="true">RAND()</f>
        <v>0.546624022770954</v>
      </c>
      <c r="AW658" s="0" t="n">
        <f aca="true">RAND()</f>
        <v>0.216034118172608</v>
      </c>
      <c r="AX658" s="0" t="n">
        <f aca="true">RAND()</f>
        <v>0.354793290075962</v>
      </c>
      <c r="AY658" s="0" t="n">
        <f aca="true">RAND()</f>
        <v>0.964484668257986</v>
      </c>
      <c r="AZ658" s="0" t="n">
        <f aca="true">RAND()</f>
        <v>0.517780033471187</v>
      </c>
    </row>
    <row r="659" customFormat="false" ht="15" hidden="false" customHeight="false" outlineLevel="0" collapsed="false">
      <c r="AK659" s="0" t="n">
        <v>646</v>
      </c>
      <c r="AL659" s="0" t="n">
        <f aca="false">IFERROR(IF(AU659&lt;($AM$6-$AL$6)/($AN$6-$AL$6),$AL$6+SQRT(AU659*($AN$6-$AL$6)*($AM$6-$AL$6)),$AN$6-SQRT((1-AU659)*($AN$6-$AL$6)*($AN$6-$AM$6))),$AM$6)</f>
        <v>2.92494833483868</v>
      </c>
      <c r="AM659" s="0" t="n">
        <f aca="false">IFERROR(IF(AV659&lt;($AM$7-$AL$7)/($AN$7-$AL$7),$AL$7+SQRT(AV659*($AN$7-$AL$7)*($AM$7-$AL$7)),$AN$7-SQRT((1-AV659)*($AN$7-$AL$7)*($AN$7-$AM$7))),$AM$7)</f>
        <v>1.1723000442674</v>
      </c>
      <c r="AN659" s="0" t="n">
        <f aca="false">IFERROR(IF(AW659&lt;($AM$8-$AL$8)/($AN$8-$AL$8),$AL$8+SQRT(AW659*($AN$8-$AL$8)*($AM$8-$AL$8)),$AN$8-SQRT((1-AW659)*($AN$8-$AL$8)*($AN$8-$AM$8))),$AM$8)</f>
        <v>1.14375227146503</v>
      </c>
      <c r="AO659" s="0" t="n">
        <f aca="false">IFERROR(IF(AX659&lt;($AM$9-$AL$9)/($AN$9-$AL$9),$AL$9+SQRT(AX659*($AN$9-$AL$9)*($AM$9-$AL$9)),$AN$9-SQRT((1-AX659)*($AN$9-$AL$9)*($AN$9-$AM$9))),$AM$9)</f>
        <v>1.01920020547075</v>
      </c>
      <c r="AP659" s="0" t="n">
        <f aca="false">IFERROR(IF(AY659&lt;($AM$10-$AL$10)/($AN$10-$AL$10),$AL$10+SQRT(AY659*($AN$10-$AL$10)*($AM$10-$AL$10)),$AN$10-SQRT((1-AY659)*($AN$10-$AL$10)*($AN$10-$AM$10))),$AM$10)</f>
        <v>0.902864892861861</v>
      </c>
      <c r="AQ659" s="0" t="n">
        <f aca="false">IFERROR(IF(AZ659&lt;($AM$11-$AL$11)/($AN$11-$AL$11),$AL$11+SQRT(AZ659*($AN$11-$AL$11)*($AM$11-$AL$11)),$AN$11-SQRT((1-AZ659)*($AN$11-$AL$11)*($AN$11-$AM$11))),$AM$11)</f>
        <v>0.728877903915782</v>
      </c>
      <c r="AR659" s="0" t="n">
        <f aca="false">SUMPRODUCT((B24:B31&lt;=$B$6)*(C24:C31*AM659+D24:D31*AO659*$B$8*AQ659)/(1+AL659/100)^B24:B31)+C32*AM659*AP659/(1+AL659/100)^$B$6</f>
        <v>16237588.9977161</v>
      </c>
      <c r="AS659" s="0" t="n">
        <f aca="false">SUMPRODUCT((K24:K26&lt;=$B$6)*(L24:L26*AN659+M24:M26*AO659*$B$8*AQ659)/(1+AL659/100)^K24:K26)+L27*AN659*AP659/(1+AL659/100)^$B$6</f>
        <v>16640453.783649</v>
      </c>
      <c r="AT659" s="0" t="n">
        <f aca="false">AS659-AR659</f>
        <v>402864.785932923</v>
      </c>
      <c r="AU659" s="0" t="n">
        <f aca="true">RAND()</f>
        <v>0.171105884424168</v>
      </c>
      <c r="AV659" s="0" t="n">
        <f aca="true">RAND()</f>
        <v>0.946335261148021</v>
      </c>
      <c r="AW659" s="0" t="n">
        <f aca="true">RAND()</f>
        <v>0.899657068276969</v>
      </c>
      <c r="AX659" s="0" t="n">
        <f aca="true">RAND()</f>
        <v>0.358687842034256</v>
      </c>
      <c r="AY659" s="0" t="n">
        <f aca="true">RAND()</f>
        <v>0.649200487602397</v>
      </c>
      <c r="AZ659" s="0" t="n">
        <f aca="true">RAND()</f>
        <v>0.699970649040409</v>
      </c>
    </row>
    <row r="660" customFormat="false" ht="15" hidden="false" customHeight="false" outlineLevel="0" collapsed="false">
      <c r="AK660" s="0" t="n">
        <v>647</v>
      </c>
      <c r="AL660" s="0" t="n">
        <f aca="false">IFERROR(IF(AU660&lt;($AM$6-$AL$6)/($AN$6-$AL$6),$AL$6+SQRT(AU660*($AN$6-$AL$6)*($AM$6-$AL$6)),$AN$6-SQRT((1-AU660)*($AN$6-$AL$6)*($AN$6-$AM$6))),$AM$6)</f>
        <v>3.47175464483052</v>
      </c>
      <c r="AM660" s="0" t="n">
        <f aca="false">IFERROR(IF(AV660&lt;($AM$7-$AL$7)/($AN$7-$AL$7),$AL$7+SQRT(AV660*($AN$7-$AL$7)*($AM$7-$AL$7)),$AN$7-SQRT((1-AV660)*($AN$7-$AL$7)*($AN$7-$AM$7))),$AM$7)</f>
        <v>1.153939276006</v>
      </c>
      <c r="AN660" s="0" t="n">
        <f aca="false">IFERROR(IF(AW660&lt;($AM$8-$AL$8)/($AN$8-$AL$8),$AL$8+SQRT(AW660*($AN$8-$AL$8)*($AM$8-$AL$8)),$AN$8-SQRT((1-AW660)*($AN$8-$AL$8)*($AN$8-$AM$8))),$AM$8)</f>
        <v>0.967999371299269</v>
      </c>
      <c r="AO660" s="0" t="n">
        <f aca="false">IFERROR(IF(AX660&lt;($AM$9-$AL$9)/($AN$9-$AL$9),$AL$9+SQRT(AX660*($AN$9-$AL$9)*($AM$9-$AL$9)),$AN$9-SQRT((1-AX660)*($AN$9-$AL$9)*($AN$9-$AM$9))),$AM$9)</f>
        <v>0.889072712663705</v>
      </c>
      <c r="AP660" s="0" t="n">
        <f aca="false">IFERROR(IF(AY660&lt;($AM$10-$AL$10)/($AN$10-$AL$10),$AL$10+SQRT(AY660*($AN$10-$AL$10)*($AM$10-$AL$10)),$AN$10-SQRT((1-AY660)*($AN$10-$AL$10)*($AN$10-$AM$10))),$AM$10)</f>
        <v>0.784457966422314</v>
      </c>
      <c r="AQ660" s="0" t="n">
        <f aca="false">IFERROR(IF(AZ660&lt;($AM$11-$AL$11)/($AN$11-$AL$11),$AL$11+SQRT(AZ660*($AN$11-$AL$11)*($AM$11-$AL$11)),$AN$11-SQRT((1-AZ660)*($AN$11-$AL$11)*($AN$11-$AM$11))),$AM$11)</f>
        <v>0.723337469419473</v>
      </c>
      <c r="AR660" s="0" t="n">
        <f aca="false">SUMPRODUCT((B24:B31&lt;=$B$6)*(C24:C31*AM660+D24:D31*AO660*$B$8*AQ660)/(1+AL660/100)^B24:B31)+C32*AM660*AP660/(1+AL660/100)^$B$6</f>
        <v>15546944.7246492</v>
      </c>
      <c r="AS660" s="0" t="n">
        <f aca="false">SUMPRODUCT((K24:K26&lt;=$B$6)*(L24:L26*AN660+M24:M26*AO660*$B$8*AQ660)/(1+AL660/100)^K24:K26)+L27*AN660*AP660/(1+AL660/100)^$B$6</f>
        <v>14388088.740295</v>
      </c>
      <c r="AT660" s="0" t="n">
        <f aca="false">AS660-AR660</f>
        <v>-1158855.98435419</v>
      </c>
      <c r="AU660" s="0" t="n">
        <f aca="true">RAND()</f>
        <v>0.37757423568625</v>
      </c>
      <c r="AV660" s="0" t="n">
        <f aca="true">RAND()</f>
        <v>0.91797633160666</v>
      </c>
      <c r="AW660" s="0" t="n">
        <f aca="true">RAND()</f>
        <v>0.313597652854996</v>
      </c>
      <c r="AX660" s="0" t="n">
        <f aca="true">RAND()</f>
        <v>0.201836767652658</v>
      </c>
      <c r="AY660" s="0" t="n">
        <f aca="true">RAND()</f>
        <v>0.323665338644472</v>
      </c>
      <c r="AZ660" s="0" t="n">
        <f aca="true">RAND()</f>
        <v>0.687583037439914</v>
      </c>
    </row>
    <row r="661" customFormat="false" ht="15" hidden="false" customHeight="false" outlineLevel="0" collapsed="false">
      <c r="AK661" s="0" t="n">
        <v>648</v>
      </c>
      <c r="AL661" s="0" t="n">
        <f aca="false">IFERROR(IF(AU661&lt;($AM$6-$AL$6)/($AN$6-$AL$6),$AL$6+SQRT(AU661*($AN$6-$AL$6)*($AM$6-$AL$6)),$AN$6-SQRT((1-AU661)*($AN$6-$AL$6)*($AN$6-$AM$6))),$AM$6)</f>
        <v>6.40096904262464</v>
      </c>
      <c r="AM661" s="0" t="n">
        <f aca="false">IFERROR(IF(AV661&lt;($AM$7-$AL$7)/($AN$7-$AL$7),$AL$7+SQRT(AV661*($AN$7-$AL$7)*($AM$7-$AL$7)),$AN$7-SQRT((1-AV661)*($AN$7-$AL$7)*($AN$7-$AM$7))),$AM$7)</f>
        <v>0.893707778165634</v>
      </c>
      <c r="AN661" s="0" t="n">
        <f aca="false">IFERROR(IF(AW661&lt;($AM$8-$AL$8)/($AN$8-$AL$8),$AL$8+SQRT(AW661*($AN$8-$AL$8)*($AM$8-$AL$8)),$AN$8-SQRT((1-AW661)*($AN$8-$AL$8)*($AN$8-$AM$8))),$AM$8)</f>
        <v>0.849714368889101</v>
      </c>
      <c r="AO661" s="0" t="n">
        <f aca="false">IFERROR(IF(AX661&lt;($AM$9-$AL$9)/($AN$9-$AL$9),$AL$9+SQRT(AX661*($AN$9-$AL$9)*($AM$9-$AL$9)),$AN$9-SQRT((1-AX661)*($AN$9-$AL$9)*($AN$9-$AM$9))),$AM$9)</f>
        <v>1.42964477210184</v>
      </c>
      <c r="AP661" s="0" t="n">
        <f aca="false">IFERROR(IF(AY661&lt;($AM$10-$AL$10)/($AN$10-$AL$10),$AL$10+SQRT(AY661*($AN$10-$AL$10)*($AM$10-$AL$10)),$AN$10-SQRT((1-AY661)*($AN$10-$AL$10)*($AN$10-$AM$10))),$AM$10)</f>
        <v>0.897807476209262</v>
      </c>
      <c r="AQ661" s="0" t="n">
        <f aca="false">IFERROR(IF(AZ661&lt;($AM$11-$AL$11)/($AN$11-$AL$11),$AL$11+SQRT(AZ661*($AN$11-$AL$11)*($AM$11-$AL$11)),$AN$11-SQRT((1-AZ661)*($AN$11-$AL$11)*($AN$11-$AM$11))),$AM$11)</f>
        <v>0.622681237878446</v>
      </c>
      <c r="AR661" s="0" t="n">
        <f aca="false">SUMPRODUCT((B24:B31&lt;=$B$6)*(C24:C31*AM661+D24:D31*AO661*$B$8*AQ661)/(1+AL661/100)^B24:B31)+C32*AM661*AP661/(1+AL661/100)^$B$6</f>
        <v>10738246.1926094</v>
      </c>
      <c r="AS661" s="0" t="n">
        <f aca="false">SUMPRODUCT((K24:K26&lt;=$B$6)*(L24:L26*AN661+M24:M26*AO661*$B$8*AQ661)/(1+AL661/100)^K24:K26)+L27*AN661*AP661/(1+AL661/100)^$B$6</f>
        <v>12903102.8889035</v>
      </c>
      <c r="AT661" s="0" t="n">
        <f aca="false">AS661-AR661</f>
        <v>2164856.69629402</v>
      </c>
      <c r="AU661" s="0" t="n">
        <f aca="true">RAND()</f>
        <v>0.982058095605298</v>
      </c>
      <c r="AV661" s="0" t="n">
        <f aca="true">RAND()</f>
        <v>0.0975683076526629</v>
      </c>
      <c r="AW661" s="0" t="n">
        <f aca="true">RAND()</f>
        <v>0.0274613163782398</v>
      </c>
      <c r="AX661" s="0" t="n">
        <f aca="true">RAND()</f>
        <v>0.783129942672829</v>
      </c>
      <c r="AY661" s="0" t="n">
        <f aca="true">RAND()</f>
        <v>0.63300315251193</v>
      </c>
      <c r="AZ661" s="0" t="n">
        <f aca="true">RAND()</f>
        <v>0.424992576648027</v>
      </c>
    </row>
    <row r="662" customFormat="false" ht="15" hidden="false" customHeight="false" outlineLevel="0" collapsed="false">
      <c r="AK662" s="0" t="n">
        <v>649</v>
      </c>
      <c r="AL662" s="0" t="n">
        <f aca="false">IFERROR(IF(AU662&lt;($AM$6-$AL$6)/($AN$6-$AL$6),$AL$6+SQRT(AU662*($AN$6-$AL$6)*($AM$6-$AL$6)),$AN$6-SQRT((1-AU662)*($AN$6-$AL$6)*($AN$6-$AM$6))),$AM$6)</f>
        <v>5.11083974361736</v>
      </c>
      <c r="AM662" s="0" t="n">
        <f aca="false">IFERROR(IF(AV662&lt;($AM$7-$AL$7)/($AN$7-$AL$7),$AL$7+SQRT(AV662*($AN$7-$AL$7)*($AM$7-$AL$7)),$AN$7-SQRT((1-AV662)*($AN$7-$AL$7)*($AN$7-$AM$7))),$AM$7)</f>
        <v>1.05487789042564</v>
      </c>
      <c r="AN662" s="0" t="n">
        <f aca="false">IFERROR(IF(AW662&lt;($AM$8-$AL$8)/($AN$8-$AL$8),$AL$8+SQRT(AW662*($AN$8-$AL$8)*($AM$8-$AL$8)),$AN$8-SQRT((1-AW662)*($AN$8-$AL$8)*($AN$8-$AM$8))),$AM$8)</f>
        <v>1.0869313055627</v>
      </c>
      <c r="AO662" s="0" t="n">
        <f aca="false">IFERROR(IF(AX662&lt;($AM$9-$AL$9)/($AN$9-$AL$9),$AL$9+SQRT(AX662*($AN$9-$AL$9)*($AM$9-$AL$9)),$AN$9-SQRT((1-AX662)*($AN$9-$AL$9)*($AN$9-$AM$9))),$AM$9)</f>
        <v>0.900067134404881</v>
      </c>
      <c r="AP662" s="0" t="n">
        <f aca="false">IFERROR(IF(AY662&lt;($AM$10-$AL$10)/($AN$10-$AL$10),$AL$10+SQRT(AY662*($AN$10-$AL$10)*($AM$10-$AL$10)),$AN$10-SQRT((1-AY662)*($AN$10-$AL$10)*($AN$10-$AM$10))),$AM$10)</f>
        <v>0.925933274927424</v>
      </c>
      <c r="AQ662" s="0" t="n">
        <f aca="false">IFERROR(IF(AZ662&lt;($AM$11-$AL$11)/($AN$11-$AL$11),$AL$11+SQRT(AZ662*($AN$11-$AL$11)*($AM$11-$AL$11)),$AN$11-SQRT((1-AZ662)*($AN$11-$AL$11)*($AN$11-$AM$11))),$AM$11)</f>
        <v>0.900680130247578</v>
      </c>
      <c r="AR662" s="0" t="n">
        <f aca="false">SUMPRODUCT((B24:B31&lt;=$B$6)*(C24:C31*AM662+D24:D31*AO662*$B$8*AQ662)/(1+AL662/100)^B24:B31)+C32*AM662*AP662/(1+AL662/100)^$B$6</f>
        <v>13241030.7162544</v>
      </c>
      <c r="AS662" s="0" t="n">
        <f aca="false">SUMPRODUCT((K24:K26&lt;=$B$6)*(L24:L26*AN662+M24:M26*AO662*$B$8*AQ662)/(1+AL662/100)^K24:K26)+L27*AN662*AP662/(1+AL662/100)^$B$6</f>
        <v>16303794.488768</v>
      </c>
      <c r="AT662" s="0" t="n">
        <f aca="false">AS662-AR662</f>
        <v>3062763.77251359</v>
      </c>
      <c r="AU662" s="0" t="n">
        <f aca="true">RAND()</f>
        <v>0.821553676285214</v>
      </c>
      <c r="AV662" s="0" t="n">
        <f aca="true">RAND()</f>
        <v>0.661576554268911</v>
      </c>
      <c r="AW662" s="0" t="n">
        <f aca="true">RAND()</f>
        <v>0.76363200795124</v>
      </c>
      <c r="AX662" s="0" t="n">
        <f aca="true">RAND()</f>
        <v>0.213404949374578</v>
      </c>
      <c r="AY662" s="0" t="n">
        <f aca="true">RAND()</f>
        <v>0.725676618761601</v>
      </c>
      <c r="AZ662" s="0" t="n">
        <f aca="true">RAND()</f>
        <v>0.959736993764742</v>
      </c>
    </row>
    <row r="663" customFormat="false" ht="15" hidden="false" customHeight="false" outlineLevel="0" collapsed="false">
      <c r="AK663" s="0" t="n">
        <v>650</v>
      </c>
      <c r="AL663" s="0" t="n">
        <f aca="false">IFERROR(IF(AU663&lt;($AM$6-$AL$6)/($AN$6-$AL$6),$AL$6+SQRT(AU663*($AN$6-$AL$6)*($AM$6-$AL$6)),$AN$6-SQRT((1-AU663)*($AN$6-$AL$6)*($AN$6-$AM$6))),$AM$6)</f>
        <v>3.01261967979667</v>
      </c>
      <c r="AM663" s="0" t="n">
        <f aca="false">IFERROR(IF(AV663&lt;($AM$7-$AL$7)/($AN$7-$AL$7),$AL$7+SQRT(AV663*($AN$7-$AL$7)*($AM$7-$AL$7)),$AN$7-SQRT((1-AV663)*($AN$7-$AL$7)*($AN$7-$AM$7))),$AM$7)</f>
        <v>1.11795965786132</v>
      </c>
      <c r="AN663" s="0" t="n">
        <f aca="false">IFERROR(IF(AW663&lt;($AM$8-$AL$8)/($AN$8-$AL$8),$AL$8+SQRT(AW663*($AN$8-$AL$8)*($AM$8-$AL$8)),$AN$8-SQRT((1-AW663)*($AN$8-$AL$8)*($AN$8-$AM$8))),$AM$8)</f>
        <v>1.21650030880464</v>
      </c>
      <c r="AO663" s="0" t="n">
        <f aca="false">IFERROR(IF(AX663&lt;($AM$9-$AL$9)/($AN$9-$AL$9),$AL$9+SQRT(AX663*($AN$9-$AL$9)*($AM$9-$AL$9)),$AN$9-SQRT((1-AX663)*($AN$9-$AL$9)*($AN$9-$AM$9))),$AM$9)</f>
        <v>0.933921662796578</v>
      </c>
      <c r="AP663" s="0" t="n">
        <f aca="false">IFERROR(IF(AY663&lt;($AM$10-$AL$10)/($AN$10-$AL$10),$AL$10+SQRT(AY663*($AN$10-$AL$10)*($AM$10-$AL$10)),$AN$10-SQRT((1-AY663)*($AN$10-$AL$10)*($AN$10-$AM$10))),$AM$10)</f>
        <v>0.838697191639797</v>
      </c>
      <c r="AQ663" s="0" t="n">
        <f aca="false">IFERROR(IF(AZ663&lt;($AM$11-$AL$11)/($AN$11-$AL$11),$AL$11+SQRT(AZ663*($AN$11-$AL$11)*($AM$11-$AL$11)),$AN$11-SQRT((1-AZ663)*($AN$11-$AL$11)*($AN$11-$AM$11))),$AM$11)</f>
        <v>0.556736047826583</v>
      </c>
      <c r="AR663" s="0" t="n">
        <f aca="false">SUMPRODUCT((B24:B31&lt;=$B$6)*(C24:C31*AM663+D24:D31*AO663*$B$8*AQ663)/(1+AL663/100)^B24:B31)+C32*AM663*AP663/(1+AL663/100)^$B$6</f>
        <v>15387568.8150927</v>
      </c>
      <c r="AS663" s="0" t="n">
        <f aca="false">SUMPRODUCT((K24:K26&lt;=$B$6)*(L24:L26*AN663+M24:M26*AO663*$B$8*AQ663)/(1+AL663/100)^K24:K26)+L27*AN663*AP663/(1+AL663/100)^$B$6</f>
        <v>17836124.9185631</v>
      </c>
      <c r="AT663" s="0" t="n">
        <f aca="false">AS663-AR663</f>
        <v>2448556.10347036</v>
      </c>
      <c r="AU663" s="0" t="n">
        <f aca="true">RAND()</f>
        <v>0.205039909102761</v>
      </c>
      <c r="AV663" s="0" t="n">
        <f aca="true">RAND()</f>
        <v>0.845025315981346</v>
      </c>
      <c r="AW663" s="0" t="n">
        <f aca="true">RAND()</f>
        <v>0.990024628353919</v>
      </c>
      <c r="AX663" s="0" t="n">
        <f aca="true">RAND()</f>
        <v>0.251050679258862</v>
      </c>
      <c r="AY663" s="0" t="n">
        <f aca="true">RAND()</f>
        <v>0.458863150498741</v>
      </c>
      <c r="AZ663" s="0" t="n">
        <f aca="true">RAND()</f>
        <v>0.269034278586178</v>
      </c>
    </row>
    <row r="664" customFormat="false" ht="15" hidden="false" customHeight="false" outlineLevel="0" collapsed="false">
      <c r="AK664" s="0" t="n">
        <v>651</v>
      </c>
      <c r="AL664" s="0" t="n">
        <f aca="false">IFERROR(IF(AU664&lt;($AM$6-$AL$6)/($AN$6-$AL$6),$AL$6+SQRT(AU664*($AN$6-$AL$6)*($AM$6-$AL$6)),$AN$6-SQRT((1-AU664)*($AN$6-$AL$6)*($AN$6-$AM$6))),$AM$6)</f>
        <v>4.19890084975538</v>
      </c>
      <c r="AM664" s="0" t="n">
        <f aca="false">IFERROR(IF(AV664&lt;($AM$7-$AL$7)/($AN$7-$AL$7),$AL$7+SQRT(AV664*($AN$7-$AL$7)*($AM$7-$AL$7)),$AN$7-SQRT((1-AV664)*($AN$7-$AL$7)*($AN$7-$AM$7))),$AM$7)</f>
        <v>0.950751358276863</v>
      </c>
      <c r="AN664" s="0" t="n">
        <f aca="false">IFERROR(IF(AW664&lt;($AM$8-$AL$8)/($AN$8-$AL$8),$AL$8+SQRT(AW664*($AN$8-$AL$8)*($AM$8-$AL$8)),$AN$8-SQRT((1-AW664)*($AN$8-$AL$8)*($AN$8-$AM$8))),$AM$8)</f>
        <v>0.816875355392898</v>
      </c>
      <c r="AO664" s="0" t="n">
        <f aca="false">IFERROR(IF(AX664&lt;($AM$9-$AL$9)/($AN$9-$AL$9),$AL$9+SQRT(AX664*($AN$9-$AL$9)*($AM$9-$AL$9)),$AN$9-SQRT((1-AX664)*($AN$9-$AL$9)*($AN$9-$AM$9))),$AM$9)</f>
        <v>0.723325719679594</v>
      </c>
      <c r="AP664" s="0" t="n">
        <f aca="false">IFERROR(IF(AY664&lt;($AM$10-$AL$10)/($AN$10-$AL$10),$AL$10+SQRT(AY664*($AN$10-$AL$10)*($AM$10-$AL$10)),$AN$10-SQRT((1-AY664)*($AN$10-$AL$10)*($AN$10-$AM$10))),$AM$10)</f>
        <v>0.905788893117842</v>
      </c>
      <c r="AQ664" s="0" t="n">
        <f aca="false">IFERROR(IF(AZ664&lt;($AM$11-$AL$11)/($AN$11-$AL$11),$AL$11+SQRT(AZ664*($AN$11-$AL$11)*($AM$11-$AL$11)),$AN$11-SQRT((1-AZ664)*($AN$11-$AL$11)*($AN$11-$AM$11))),$AM$11)</f>
        <v>0.527833654460999</v>
      </c>
      <c r="AR664" s="0" t="n">
        <f aca="false">SUMPRODUCT((B24:B31&lt;=$B$6)*(C24:C31*AM664+D24:D31*AO664*$B$8*AQ664)/(1+AL664/100)^B24:B31)+C32*AM664*AP664/(1+AL664/100)^$B$6</f>
        <v>12340789.7779344</v>
      </c>
      <c r="AS664" s="0" t="n">
        <f aca="false">SUMPRODUCT((K24:K26&lt;=$B$6)*(L24:L26*AN664+M24:M26*AO664*$B$8*AQ664)/(1+AL664/100)^K24:K26)+L27*AN664*AP664/(1+AL664/100)^$B$6</f>
        <v>12128887.3275909</v>
      </c>
      <c r="AT664" s="0" t="n">
        <f aca="false">AS664-AR664</f>
        <v>-211902.450343497</v>
      </c>
      <c r="AU664" s="0" t="n">
        <f aca="true">RAND()</f>
        <v>0.607692177524944</v>
      </c>
      <c r="AV664" s="0" t="n">
        <f aca="true">RAND()</f>
        <v>0.252510800247991</v>
      </c>
      <c r="AW664" s="0" t="n">
        <f aca="true">RAND()</f>
        <v>0.00316419577374001</v>
      </c>
      <c r="AX664" s="0" t="n">
        <f aca="true">RAND()</f>
        <v>0.0664991694272116</v>
      </c>
      <c r="AY664" s="0" t="n">
        <f aca="true">RAND()</f>
        <v>0.658658503111213</v>
      </c>
      <c r="AZ664" s="0" t="n">
        <f aca="true">RAND()</f>
        <v>0.211870098387974</v>
      </c>
    </row>
    <row r="665" customFormat="false" ht="15" hidden="false" customHeight="false" outlineLevel="0" collapsed="false">
      <c r="AK665" s="0" t="n">
        <v>652</v>
      </c>
      <c r="AL665" s="0" t="n">
        <f aca="false">IFERROR(IF(AU665&lt;($AM$6-$AL$6)/($AN$6-$AL$6),$AL$6+SQRT(AU665*($AN$6-$AL$6)*($AM$6-$AL$6)),$AN$6-SQRT((1-AU665)*($AN$6-$AL$6)*($AN$6-$AM$6))),$AM$6)</f>
        <v>3.77944708509506</v>
      </c>
      <c r="AM665" s="0" t="n">
        <f aca="false">IFERROR(IF(AV665&lt;($AM$7-$AL$7)/($AN$7-$AL$7),$AL$7+SQRT(AV665*($AN$7-$AL$7)*($AM$7-$AL$7)),$AN$7-SQRT((1-AV665)*($AN$7-$AL$7)*($AN$7-$AM$7))),$AM$7)</f>
        <v>1.09645794710458</v>
      </c>
      <c r="AN665" s="0" t="n">
        <f aca="false">IFERROR(IF(AW665&lt;($AM$8-$AL$8)/($AN$8-$AL$8),$AL$8+SQRT(AW665*($AN$8-$AL$8)*($AM$8-$AL$8)),$AN$8-SQRT((1-AW665)*($AN$8-$AL$8)*($AN$8-$AM$8))),$AM$8)</f>
        <v>1.14296250360793</v>
      </c>
      <c r="AO665" s="0" t="n">
        <f aca="false">IFERROR(IF(AX665&lt;($AM$9-$AL$9)/($AN$9-$AL$9),$AL$9+SQRT(AX665*($AN$9-$AL$9)*($AM$9-$AL$9)),$AN$9-SQRT((1-AX665)*($AN$9-$AL$9)*($AN$9-$AM$9))),$AM$9)</f>
        <v>1.18405256107636</v>
      </c>
      <c r="AP665" s="0" t="n">
        <f aca="false">IFERROR(IF(AY665&lt;($AM$10-$AL$10)/($AN$10-$AL$10),$AL$10+SQRT(AY665*($AN$10-$AL$10)*($AM$10-$AL$10)),$AN$10-SQRT((1-AY665)*($AN$10-$AL$10)*($AN$10-$AM$10))),$AM$10)</f>
        <v>0.968649911403162</v>
      </c>
      <c r="AQ665" s="0" t="n">
        <f aca="false">IFERROR(IF(AZ665&lt;($AM$11-$AL$11)/($AN$11-$AL$11),$AL$11+SQRT(AZ665*($AN$11-$AL$11)*($AM$11-$AL$11)),$AN$11-SQRT((1-AZ665)*($AN$11-$AL$11)*($AN$11-$AM$11))),$AM$11)</f>
        <v>0.664879482696624</v>
      </c>
      <c r="AR665" s="0" t="n">
        <f aca="false">SUMPRODUCT((B24:B31&lt;=$B$6)*(C24:C31*AM665+D24:D31*AO665*$B$8*AQ665)/(1+AL665/100)^B24:B31)+C32*AM665*AP665/(1+AL665/100)^$B$6</f>
        <v>14559311.2886455</v>
      </c>
      <c r="AS665" s="0" t="n">
        <f aca="false">SUMPRODUCT((K24:K26&lt;=$B$6)*(L24:L26*AN665+M24:M26*AO665*$B$8*AQ665)/(1+AL665/100)^K24:K26)+L27*AN665*AP665/(1+AL665/100)^$B$6</f>
        <v>16790682.8164445</v>
      </c>
      <c r="AT665" s="0" t="n">
        <f aca="false">AS665-AR665</f>
        <v>2231371.52779904</v>
      </c>
      <c r="AU665" s="0" t="n">
        <f aca="true">RAND()</f>
        <v>0.481401946114864</v>
      </c>
      <c r="AV665" s="0" t="n">
        <f aca="true">RAND()</f>
        <v>0.790443004379187</v>
      </c>
      <c r="AW665" s="0" t="n">
        <f aca="true">RAND()</f>
        <v>0.898159772143265</v>
      </c>
      <c r="AX665" s="0" t="n">
        <f aca="true">RAND()</f>
        <v>0.556153184609298</v>
      </c>
      <c r="AY665" s="0" t="n">
        <f aca="true">RAND()</f>
        <v>0.878530957832765</v>
      </c>
      <c r="AZ665" s="0" t="n">
        <f aca="true">RAND()</f>
        <v>0.541609138295174</v>
      </c>
    </row>
    <row r="666" customFormat="false" ht="15" hidden="false" customHeight="false" outlineLevel="0" collapsed="false">
      <c r="AK666" s="0" t="n">
        <v>653</v>
      </c>
      <c r="AL666" s="0" t="n">
        <f aca="false">IFERROR(IF(AU666&lt;($AM$6-$AL$6)/($AN$6-$AL$6),$AL$6+SQRT(AU666*($AN$6-$AL$6)*($AM$6-$AL$6)),$AN$6-SQRT((1-AU666)*($AN$6-$AL$6)*($AN$6-$AM$6))),$AM$6)</f>
        <v>2.56189307001378</v>
      </c>
      <c r="AM666" s="0" t="n">
        <f aca="false">IFERROR(IF(AV666&lt;($AM$7-$AL$7)/($AN$7-$AL$7),$AL$7+SQRT(AV666*($AN$7-$AL$7)*($AM$7-$AL$7)),$AN$7-SQRT((1-AV666)*($AN$7-$AL$7)*($AN$7-$AM$7))),$AM$7)</f>
        <v>0.983818511281692</v>
      </c>
      <c r="AN666" s="0" t="n">
        <f aca="false">IFERROR(IF(AW666&lt;($AM$8-$AL$8)/($AN$8-$AL$8),$AL$8+SQRT(AW666*($AN$8-$AL$8)*($AM$8-$AL$8)),$AN$8-SQRT((1-AW666)*($AN$8-$AL$8)*($AN$8-$AM$8))),$AM$8)</f>
        <v>0.95848502466451</v>
      </c>
      <c r="AO666" s="0" t="n">
        <f aca="false">IFERROR(IF(AX666&lt;($AM$9-$AL$9)/($AN$9-$AL$9),$AL$9+SQRT(AX666*($AN$9-$AL$9)*($AM$9-$AL$9)),$AN$9-SQRT((1-AX666)*($AN$9-$AL$9)*($AN$9-$AM$9))),$AM$9)</f>
        <v>0.941399756613629</v>
      </c>
      <c r="AP666" s="0" t="n">
        <f aca="false">IFERROR(IF(AY666&lt;($AM$10-$AL$10)/($AN$10-$AL$10),$AL$10+SQRT(AY666*($AN$10-$AL$10)*($AM$10-$AL$10)),$AN$10-SQRT((1-AY666)*($AN$10-$AL$10)*($AN$10-$AM$10))),$AM$10)</f>
        <v>0.991988411941913</v>
      </c>
      <c r="AQ666" s="0" t="n">
        <f aca="false">IFERROR(IF(AZ666&lt;($AM$11-$AL$11)/($AN$11-$AL$11),$AL$11+SQRT(AZ666*($AN$11-$AL$11)*($AM$11-$AL$11)),$AN$11-SQRT((1-AZ666)*($AN$11-$AL$11)*($AN$11-$AM$11))),$AM$11)</f>
        <v>0.911738045414032</v>
      </c>
      <c r="AR666" s="0" t="n">
        <f aca="false">SUMPRODUCT((B24:B31&lt;=$B$6)*(C24:C31*AM666+D24:D31*AO666*$B$8*AQ666)/(1+AL666/100)^B24:B31)+C32*AM666*AP666/(1+AL666/100)^$B$6</f>
        <v>13932153.9419759</v>
      </c>
      <c r="AS666" s="0" t="n">
        <f aca="false">SUMPRODUCT((K24:K26&lt;=$B$6)*(L24:L26*AN666+M24:M26*AO666*$B$8*AQ666)/(1+AL666/100)^K24:K26)+L27*AN666*AP666/(1+AL666/100)^$B$6</f>
        <v>13697494.3382071</v>
      </c>
      <c r="AT666" s="0" t="n">
        <f aca="false">AS666-AR666</f>
        <v>-234659.603768829</v>
      </c>
      <c r="AU666" s="0" t="n">
        <f aca="true">RAND()</f>
        <v>0.0631447644259025</v>
      </c>
      <c r="AV666" s="0" t="n">
        <f aca="true">RAND()</f>
        <v>0.375436056553528</v>
      </c>
      <c r="AW666" s="0" t="n">
        <f aca="true">RAND()</f>
        <v>0.279083367143447</v>
      </c>
      <c r="AX666" s="0" t="n">
        <f aca="true">RAND()</f>
        <v>0.259778326851428</v>
      </c>
      <c r="AY666" s="0" t="n">
        <f aca="true">RAND()</f>
        <v>0.968210389940501</v>
      </c>
      <c r="AZ666" s="0" t="n">
        <f aca="true">RAND()</f>
        <v>0.968203377031284</v>
      </c>
    </row>
    <row r="667" customFormat="false" ht="15" hidden="false" customHeight="false" outlineLevel="0" collapsed="false">
      <c r="AK667" s="0" t="n">
        <v>654</v>
      </c>
      <c r="AL667" s="0" t="n">
        <f aca="false">IFERROR(IF(AU667&lt;($AM$6-$AL$6)/($AN$6-$AL$6),$AL$6+SQRT(AU667*($AN$6-$AL$6)*($AM$6-$AL$6)),$AN$6-SQRT((1-AU667)*($AN$6-$AL$6)*($AN$6-$AM$6))),$AM$6)</f>
        <v>5.64425467995849</v>
      </c>
      <c r="AM667" s="0" t="n">
        <f aca="false">IFERROR(IF(AV667&lt;($AM$7-$AL$7)/($AN$7-$AL$7),$AL$7+SQRT(AV667*($AN$7-$AL$7)*($AM$7-$AL$7)),$AN$7-SQRT((1-AV667)*($AN$7-$AL$7)*($AN$7-$AM$7))),$AM$7)</f>
        <v>0.988690280787955</v>
      </c>
      <c r="AN667" s="0" t="n">
        <f aca="false">IFERROR(IF(AW667&lt;($AM$8-$AL$8)/($AN$8-$AL$8),$AL$8+SQRT(AW667*($AN$8-$AL$8)*($AM$8-$AL$8)),$AN$8-SQRT((1-AW667)*($AN$8-$AL$8)*($AN$8-$AM$8))),$AM$8)</f>
        <v>1.02261831936332</v>
      </c>
      <c r="AO667" s="0" t="n">
        <f aca="false">IFERROR(IF(AX667&lt;($AM$9-$AL$9)/($AN$9-$AL$9),$AL$9+SQRT(AX667*($AN$9-$AL$9)*($AM$9-$AL$9)),$AN$9-SQRT((1-AX667)*($AN$9-$AL$9)*($AN$9-$AM$9))),$AM$9)</f>
        <v>0.892133367034272</v>
      </c>
      <c r="AP667" s="0" t="n">
        <f aca="false">IFERROR(IF(AY667&lt;($AM$10-$AL$10)/($AN$10-$AL$10),$AL$10+SQRT(AY667*($AN$10-$AL$10)*($AM$10-$AL$10)),$AN$10-SQRT((1-AY667)*($AN$10-$AL$10)*($AN$10-$AM$10))),$AM$10)</f>
        <v>0.633069257873042</v>
      </c>
      <c r="AQ667" s="0" t="n">
        <f aca="false">IFERROR(IF(AZ667&lt;($AM$11-$AL$11)/($AN$11-$AL$11),$AL$11+SQRT(AZ667*($AN$11-$AL$11)*($AM$11-$AL$11)),$AN$11-SQRT((1-AZ667)*($AN$11-$AL$11)*($AN$11-$AM$11))),$AM$11)</f>
        <v>0.487674200654003</v>
      </c>
      <c r="AR667" s="0" t="n">
        <f aca="false">SUMPRODUCT((B24:B31&lt;=$B$6)*(C24:C31*AM667+D24:D31*AO667*$B$8*AQ667)/(1+AL667/100)^B24:B31)+C32*AM667*AP667/(1+AL667/100)^$B$6</f>
        <v>12140037.3246999</v>
      </c>
      <c r="AS667" s="0" t="n">
        <f aca="false">SUMPRODUCT((K24:K26&lt;=$B$6)*(L24:L26*AN667+M24:M26*AO667*$B$8*AQ667)/(1+AL667/100)^K24:K26)+L27*AN667*AP667/(1+AL667/100)^$B$6</f>
        <v>15625517.4204705</v>
      </c>
      <c r="AT667" s="0" t="n">
        <f aca="false">AS667-AR667</f>
        <v>3485480.09577063</v>
      </c>
      <c r="AU667" s="0" t="n">
        <f aca="true">RAND()</f>
        <v>0.908097731359277</v>
      </c>
      <c r="AV667" s="0" t="n">
        <f aca="true">RAND()</f>
        <v>0.395600245153747</v>
      </c>
      <c r="AW667" s="0" t="n">
        <f aca="true">RAND()</f>
        <v>0.54042285609636</v>
      </c>
      <c r="AX667" s="0" t="n">
        <f aca="true">RAND()</f>
        <v>0.205024770055514</v>
      </c>
      <c r="AY667" s="0" t="n">
        <f aca="true">RAND()</f>
        <v>0.0708297095635285</v>
      </c>
      <c r="AZ667" s="0" t="n">
        <f aca="true">RAND()</f>
        <v>0.143761655473955</v>
      </c>
    </row>
    <row r="668" customFormat="false" ht="15" hidden="false" customHeight="false" outlineLevel="0" collapsed="false">
      <c r="AK668" s="0" t="n">
        <v>655</v>
      </c>
      <c r="AL668" s="0" t="n">
        <f aca="false">IFERROR(IF(AU668&lt;($AM$6-$AL$6)/($AN$6-$AL$6),$AL$6+SQRT(AU668*($AN$6-$AL$6)*($AM$6-$AL$6)),$AN$6-SQRT((1-AU668)*($AN$6-$AL$6)*($AN$6-$AM$6))),$AM$6)</f>
        <v>3.26571834290129</v>
      </c>
      <c r="AM668" s="0" t="n">
        <f aca="false">IFERROR(IF(AV668&lt;($AM$7-$AL$7)/($AN$7-$AL$7),$AL$7+SQRT(AV668*($AN$7-$AL$7)*($AM$7-$AL$7)),$AN$7-SQRT((1-AV668)*($AN$7-$AL$7)*($AN$7-$AM$7))),$AM$7)</f>
        <v>0.948119912533193</v>
      </c>
      <c r="AN668" s="0" t="n">
        <f aca="false">IFERROR(IF(AW668&lt;($AM$8-$AL$8)/($AN$8-$AL$8),$AL$8+SQRT(AW668*($AN$8-$AL$8)*($AM$8-$AL$8)),$AN$8-SQRT((1-AW668)*($AN$8-$AL$8)*($AN$8-$AM$8))),$AM$8)</f>
        <v>1.03502417477226</v>
      </c>
      <c r="AO668" s="0" t="n">
        <f aca="false">IFERROR(IF(AX668&lt;($AM$9-$AL$9)/($AN$9-$AL$9),$AL$9+SQRT(AX668*($AN$9-$AL$9)*($AM$9-$AL$9)),$AN$9-SQRT((1-AX668)*($AN$9-$AL$9)*($AN$9-$AM$9))),$AM$9)</f>
        <v>0.605929751029328</v>
      </c>
      <c r="AP668" s="0" t="n">
        <f aca="false">IFERROR(IF(AY668&lt;($AM$10-$AL$10)/($AN$10-$AL$10),$AL$10+SQRT(AY668*($AN$10-$AL$10)*($AM$10-$AL$10)),$AN$10-SQRT((1-AY668)*($AN$10-$AL$10)*($AN$10-$AM$10))),$AM$10)</f>
        <v>0.892559941885126</v>
      </c>
      <c r="AQ668" s="0" t="n">
        <f aca="false">IFERROR(IF(AZ668&lt;($AM$11-$AL$11)/($AN$11-$AL$11),$AL$11+SQRT(AZ668*($AN$11-$AL$11)*($AM$11-$AL$11)),$AN$11-SQRT((1-AZ668)*($AN$11-$AL$11)*($AN$11-$AM$11))),$AM$11)</f>
        <v>0.737666409196945</v>
      </c>
      <c r="AR668" s="0" t="n">
        <f aca="false">SUMPRODUCT((B24:B31&lt;=$B$6)*(C24:C31*AM668+D24:D31*AO668*$B$8*AQ668)/(1+AL668/100)^B24:B31)+C32*AM668*AP668/(1+AL668/100)^$B$6</f>
        <v>12874521.6226488</v>
      </c>
      <c r="AS668" s="0" t="n">
        <f aca="false">SUMPRODUCT((K24:K26&lt;=$B$6)*(L24:L26*AN668+M24:M26*AO668*$B$8*AQ668)/(1+AL668/100)^K24:K26)+L27*AN668*AP668/(1+AL668/100)^$B$6</f>
        <v>15159937.2358203</v>
      </c>
      <c r="AT668" s="0" t="n">
        <f aca="false">AS668-AR668</f>
        <v>2285415.61317141</v>
      </c>
      <c r="AU668" s="0" t="n">
        <f aca="true">RAND()</f>
        <v>0.302757025272807</v>
      </c>
      <c r="AV668" s="0" t="n">
        <f aca="true">RAND()</f>
        <v>0.243772316542674</v>
      </c>
      <c r="AW668" s="0" t="n">
        <f aca="true">RAND()</f>
        <v>0.58920350726801</v>
      </c>
      <c r="AX668" s="0" t="n">
        <f aca="true">RAND()</f>
        <v>0.0149614828708473</v>
      </c>
      <c r="AY668" s="0" t="n">
        <f aca="true">RAND()</f>
        <v>0.616413231891413</v>
      </c>
      <c r="AZ668" s="0" t="n">
        <f aca="true">RAND()</f>
        <v>0.719106478107654</v>
      </c>
    </row>
    <row r="669" customFormat="false" ht="15" hidden="false" customHeight="false" outlineLevel="0" collapsed="false">
      <c r="AK669" s="0" t="n">
        <v>656</v>
      </c>
      <c r="AL669" s="0" t="n">
        <f aca="false">IFERROR(IF(AU669&lt;($AM$6-$AL$6)/($AN$6-$AL$6),$AL$6+SQRT(AU669*($AN$6-$AL$6)*($AM$6-$AL$6)),$AN$6-SQRT((1-AU669)*($AN$6-$AL$6)*($AN$6-$AM$6))),$AM$6)</f>
        <v>5.58282185525115</v>
      </c>
      <c r="AM669" s="0" t="n">
        <f aca="false">IFERROR(IF(AV669&lt;($AM$7-$AL$7)/($AN$7-$AL$7),$AL$7+SQRT(AV669*($AN$7-$AL$7)*($AM$7-$AL$7)),$AN$7-SQRT((1-AV669)*($AN$7-$AL$7)*($AN$7-$AM$7))),$AM$7)</f>
        <v>0.887583253074289</v>
      </c>
      <c r="AN669" s="0" t="n">
        <f aca="false">IFERROR(IF(AW669&lt;($AM$8-$AL$8)/($AN$8-$AL$8),$AL$8+SQRT(AW669*($AN$8-$AL$8)*($AM$8-$AL$8)),$AN$8-SQRT((1-AW669)*($AN$8-$AL$8)*($AN$8-$AM$8))),$AM$8)</f>
        <v>1.03052083560579</v>
      </c>
      <c r="AO669" s="0" t="n">
        <f aca="false">IFERROR(IF(AX669&lt;($AM$9-$AL$9)/($AN$9-$AL$9),$AL$9+SQRT(AX669*($AN$9-$AL$9)*($AM$9-$AL$9)),$AN$9-SQRT((1-AX669)*($AN$9-$AL$9)*($AN$9-$AM$9))),$AM$9)</f>
        <v>1.61904222006434</v>
      </c>
      <c r="AP669" s="0" t="n">
        <f aca="false">IFERROR(IF(AY669&lt;($AM$10-$AL$10)/($AN$10-$AL$10),$AL$10+SQRT(AY669*($AN$10-$AL$10)*($AM$10-$AL$10)),$AN$10-SQRT((1-AY669)*($AN$10-$AL$10)*($AN$10-$AM$10))),$AM$10)</f>
        <v>0.920030242946755</v>
      </c>
      <c r="AQ669" s="0" t="n">
        <f aca="false">IFERROR(IF(AZ669&lt;($AM$11-$AL$11)/($AN$11-$AL$11),$AL$11+SQRT(AZ669*($AN$11-$AL$11)*($AM$11-$AL$11)),$AN$11-SQRT((1-AZ669)*($AN$11-$AL$11)*($AN$11-$AM$11))),$AM$11)</f>
        <v>0.719177073645836</v>
      </c>
      <c r="AR669" s="0" t="n">
        <f aca="false">SUMPRODUCT((B24:B31&lt;=$B$6)*(C24:C31*AM669+D24:D31*AO669*$B$8*AQ669)/(1+AL669/100)^B24:B31)+C32*AM669*AP669/(1+AL669/100)^$B$6</f>
        <v>11011836.513318</v>
      </c>
      <c r="AS669" s="0" t="n">
        <f aca="false">SUMPRODUCT((K24:K26&lt;=$B$6)*(L24:L26*AN669+M24:M26*AO669*$B$8*AQ669)/(1+AL669/100)^K24:K26)+L27*AN669*AP669/(1+AL669/100)^$B$6</f>
        <v>15545057.401082</v>
      </c>
      <c r="AT669" s="0" t="n">
        <f aca="false">AS669-AR669</f>
        <v>4533220.88776401</v>
      </c>
      <c r="AU669" s="0" t="n">
        <f aca="true">RAND()</f>
        <v>0.89958030530231</v>
      </c>
      <c r="AV669" s="0" t="n">
        <f aca="true">RAND()</f>
        <v>0.0852314024341665</v>
      </c>
      <c r="AW669" s="0" t="n">
        <f aca="true">RAND()</f>
        <v>0.571812412416173</v>
      </c>
      <c r="AX669" s="0" t="n">
        <f aca="true">RAND()</f>
        <v>0.903247446604328</v>
      </c>
      <c r="AY669" s="0" t="n">
        <f aca="true">RAND()</f>
        <v>0.705701619959641</v>
      </c>
      <c r="AZ669" s="0" t="n">
        <f aca="true">RAND()</f>
        <v>0.67811626136279</v>
      </c>
    </row>
    <row r="670" customFormat="false" ht="15" hidden="false" customHeight="false" outlineLevel="0" collapsed="false">
      <c r="AK670" s="0" t="n">
        <v>657</v>
      </c>
      <c r="AL670" s="0" t="n">
        <f aca="false">IFERROR(IF(AU670&lt;($AM$6-$AL$6)/($AN$6-$AL$6),$AL$6+SQRT(AU670*($AN$6-$AL$6)*($AM$6-$AL$6)),$AN$6-SQRT((1-AU670)*($AN$6-$AL$6)*($AN$6-$AM$6))),$AM$6)</f>
        <v>5.01346321285853</v>
      </c>
      <c r="AM670" s="0" t="n">
        <f aca="false">IFERROR(IF(AV670&lt;($AM$7-$AL$7)/($AN$7-$AL$7),$AL$7+SQRT(AV670*($AN$7-$AL$7)*($AM$7-$AL$7)),$AN$7-SQRT((1-AV670)*($AN$7-$AL$7)*($AN$7-$AM$7))),$AM$7)</f>
        <v>1.02473863877056</v>
      </c>
      <c r="AN670" s="0" t="n">
        <f aca="false">IFERROR(IF(AW670&lt;($AM$8-$AL$8)/($AN$8-$AL$8),$AL$8+SQRT(AW670*($AN$8-$AL$8)*($AM$8-$AL$8)),$AN$8-SQRT((1-AW670)*($AN$8-$AL$8)*($AN$8-$AM$8))),$AM$8)</f>
        <v>1.03961791179846</v>
      </c>
      <c r="AO670" s="0" t="n">
        <f aca="false">IFERROR(IF(AX670&lt;($AM$9-$AL$9)/($AN$9-$AL$9),$AL$9+SQRT(AX670*($AN$9-$AL$9)*($AM$9-$AL$9)),$AN$9-SQRT((1-AX670)*($AN$9-$AL$9)*($AN$9-$AM$9))),$AM$9)</f>
        <v>0.737274361967766</v>
      </c>
      <c r="AP670" s="0" t="n">
        <f aca="false">IFERROR(IF(AY670&lt;($AM$10-$AL$10)/($AN$10-$AL$10),$AL$10+SQRT(AY670*($AN$10-$AL$10)*($AM$10-$AL$10)),$AN$10-SQRT((1-AY670)*($AN$10-$AL$10)*($AN$10-$AM$10))),$AM$10)</f>
        <v>0.886999714245701</v>
      </c>
      <c r="AQ670" s="0" t="n">
        <f aca="false">IFERROR(IF(AZ670&lt;($AM$11-$AL$11)/($AN$11-$AL$11),$AL$11+SQRT(AZ670*($AN$11-$AL$11)*($AM$11-$AL$11)),$AN$11-SQRT((1-AZ670)*($AN$11-$AL$11)*($AN$11-$AM$11))),$AM$11)</f>
        <v>0.642742708164404</v>
      </c>
      <c r="AR670" s="0" t="n">
        <f aca="false">SUMPRODUCT((B24:B31&lt;=$B$6)*(C24:C31*AM670+D24:D31*AO670*$B$8*AQ670)/(1+AL670/100)^B24:B31)+C32*AM670*AP670/(1+AL670/100)^$B$6</f>
        <v>12868291.2248588</v>
      </c>
      <c r="AS670" s="0" t="n">
        <f aca="false">SUMPRODUCT((K24:K26&lt;=$B$6)*(L24:L26*AN670+M24:M26*AO670*$B$8*AQ670)/(1+AL670/100)^K24:K26)+L27*AN670*AP670/(1+AL670/100)^$B$6</f>
        <v>15601897.5734307</v>
      </c>
      <c r="AT670" s="0" t="n">
        <f aca="false">AS670-AR670</f>
        <v>2733606.34857188</v>
      </c>
      <c r="AU670" s="0" t="n">
        <f aca="true">RAND()</f>
        <v>0.802683579666683</v>
      </c>
      <c r="AV670" s="0" t="n">
        <f aca="true">RAND()</f>
        <v>0.54895394788496</v>
      </c>
      <c r="AW670" s="0" t="n">
        <f aca="true">RAND()</f>
        <v>0.606572239679641</v>
      </c>
      <c r="AX670" s="0" t="n">
        <f aca="true">RAND()</f>
        <v>0.0750654971296139</v>
      </c>
      <c r="AY670" s="0" t="n">
        <f aca="true">RAND()</f>
        <v>0.599075115305017</v>
      </c>
      <c r="AZ670" s="0" t="n">
        <f aca="true">RAND()</f>
        <v>0.479479853060694</v>
      </c>
    </row>
    <row r="671" customFormat="false" ht="15" hidden="false" customHeight="false" outlineLevel="0" collapsed="false">
      <c r="AK671" s="0" t="n">
        <v>658</v>
      </c>
      <c r="AL671" s="0" t="n">
        <f aca="false">IFERROR(IF(AU671&lt;($AM$6-$AL$6)/($AN$6-$AL$6),$AL$6+SQRT(AU671*($AN$6-$AL$6)*($AM$6-$AL$6)),$AN$6-SQRT((1-AU671)*($AN$6-$AL$6)*($AN$6-$AM$6))),$AM$6)</f>
        <v>4.95448456914122</v>
      </c>
      <c r="AM671" s="0" t="n">
        <f aca="false">IFERROR(IF(AV671&lt;($AM$7-$AL$7)/($AN$7-$AL$7),$AL$7+SQRT(AV671*($AN$7-$AL$7)*($AM$7-$AL$7)),$AN$7-SQRT((1-AV671)*($AN$7-$AL$7)*($AN$7-$AM$7))),$AM$7)</f>
        <v>0.978881620473132</v>
      </c>
      <c r="AN671" s="0" t="n">
        <f aca="false">IFERROR(IF(AW671&lt;($AM$8-$AL$8)/($AN$8-$AL$8),$AL$8+SQRT(AW671*($AN$8-$AL$8)*($AM$8-$AL$8)),$AN$8-SQRT((1-AW671)*($AN$8-$AL$8)*($AN$8-$AM$8))),$AM$8)</f>
        <v>0.953895307723678</v>
      </c>
      <c r="AO671" s="0" t="n">
        <f aca="false">IFERROR(IF(AX671&lt;($AM$9-$AL$9)/($AN$9-$AL$9),$AL$9+SQRT(AX671*($AN$9-$AL$9)*($AM$9-$AL$9)),$AN$9-SQRT((1-AX671)*($AN$9-$AL$9)*($AN$9-$AM$9))),$AM$9)</f>
        <v>1.09630518922367</v>
      </c>
      <c r="AP671" s="0" t="n">
        <f aca="false">IFERROR(IF(AY671&lt;($AM$10-$AL$10)/($AN$10-$AL$10),$AL$10+SQRT(AY671*($AN$10-$AL$10)*($AM$10-$AL$10)),$AN$10-SQRT((1-AY671)*($AN$10-$AL$10)*($AN$10-$AM$10))),$AM$10)</f>
        <v>0.650607409665748</v>
      </c>
      <c r="AQ671" s="0" t="n">
        <f aca="false">IFERROR(IF(AZ671&lt;($AM$11-$AL$11)/($AN$11-$AL$11),$AL$11+SQRT(AZ671*($AN$11-$AL$11)*($AM$11-$AL$11)),$AN$11-SQRT((1-AZ671)*($AN$11-$AL$11)*($AN$11-$AM$11))),$AM$11)</f>
        <v>0.785164588123464</v>
      </c>
      <c r="AR671" s="0" t="n">
        <f aca="false">SUMPRODUCT((B24:B31&lt;=$B$6)*(C24:C31*AM671+D24:D31*AO671*$B$8*AQ671)/(1+AL671/100)^B24:B31)+C32*AM671*AP671/(1+AL671/100)^$B$6</f>
        <v>12405969.2650667</v>
      </c>
      <c r="AS671" s="0" t="n">
        <f aca="false">SUMPRODUCT((K24:K26&lt;=$B$6)*(L24:L26*AN671+M24:M26*AO671*$B$8*AQ671)/(1+AL671/100)^K24:K26)+L27*AN671*AP671/(1+AL671/100)^$B$6</f>
        <v>14529225.9310947</v>
      </c>
      <c r="AT671" s="0" t="n">
        <f aca="false">AS671-AR671</f>
        <v>2123256.66602801</v>
      </c>
      <c r="AU671" s="0" t="n">
        <f aca="true">RAND()</f>
        <v>0.790793331105931</v>
      </c>
      <c r="AV671" s="0" t="n">
        <f aca="true">RAND()</f>
        <v>0.355540379367705</v>
      </c>
      <c r="AW671" s="0" t="n">
        <f aca="true">RAND()</f>
        <v>0.263152952659618</v>
      </c>
      <c r="AX671" s="0" t="n">
        <f aca="true">RAND()</f>
        <v>0.455557125983956</v>
      </c>
      <c r="AY671" s="0" t="n">
        <f aca="true">RAND()</f>
        <v>0.090730367384906</v>
      </c>
      <c r="AZ671" s="0" t="n">
        <f aca="true">RAND()</f>
        <v>0.811615288995262</v>
      </c>
    </row>
    <row r="672" customFormat="false" ht="15" hidden="false" customHeight="false" outlineLevel="0" collapsed="false">
      <c r="AK672" s="0" t="n">
        <v>659</v>
      </c>
      <c r="AL672" s="0" t="n">
        <f aca="false">IFERROR(IF(AU672&lt;($AM$6-$AL$6)/($AN$6-$AL$6),$AL$6+SQRT(AU672*($AN$6-$AL$6)*($AM$6-$AL$6)),$AN$6-SQRT((1-AU672)*($AN$6-$AL$6)*($AN$6-$AM$6))),$AM$6)</f>
        <v>3.97365752448699</v>
      </c>
      <c r="AM672" s="0" t="n">
        <f aca="false">IFERROR(IF(AV672&lt;($AM$7-$AL$7)/($AN$7-$AL$7),$AL$7+SQRT(AV672*($AN$7-$AL$7)*($AM$7-$AL$7)),$AN$7-SQRT((1-AV672)*($AN$7-$AL$7)*($AN$7-$AM$7))),$AM$7)</f>
        <v>1.0149416504899</v>
      </c>
      <c r="AN672" s="0" t="n">
        <f aca="false">IFERROR(IF(AW672&lt;($AM$8-$AL$8)/($AN$8-$AL$8),$AL$8+SQRT(AW672*($AN$8-$AL$8)*($AM$8-$AL$8)),$AN$8-SQRT((1-AW672)*($AN$8-$AL$8)*($AN$8-$AM$8))),$AM$8)</f>
        <v>0.898089999135585</v>
      </c>
      <c r="AO672" s="0" t="n">
        <f aca="false">IFERROR(IF(AX672&lt;($AM$9-$AL$9)/($AN$9-$AL$9),$AL$9+SQRT(AX672*($AN$9-$AL$9)*($AM$9-$AL$9)),$AN$9-SQRT((1-AX672)*($AN$9-$AL$9)*($AN$9-$AM$9))),$AM$9)</f>
        <v>1.8786179961747</v>
      </c>
      <c r="AP672" s="0" t="n">
        <f aca="false">IFERROR(IF(AY672&lt;($AM$10-$AL$10)/($AN$10-$AL$10),$AL$10+SQRT(AY672*($AN$10-$AL$10)*($AM$10-$AL$10)),$AN$10-SQRT((1-AY672)*($AN$10-$AL$10)*($AN$10-$AM$10))),$AM$10)</f>
        <v>0.844633982807611</v>
      </c>
      <c r="AQ672" s="0" t="n">
        <f aca="false">IFERROR(IF(AZ672&lt;($AM$11-$AL$11)/($AN$11-$AL$11),$AL$11+SQRT(AZ672*($AN$11-$AL$11)*($AM$11-$AL$11)),$AN$11-SQRT((1-AZ672)*($AN$11-$AL$11)*($AN$11-$AM$11))),$AM$11)</f>
        <v>0.547474933945011</v>
      </c>
      <c r="AR672" s="0" t="n">
        <f aca="false">SUMPRODUCT((B24:B31&lt;=$B$6)*(C24:C31*AM672+D24:D31*AO672*$B$8*AQ672)/(1+AL672/100)^B24:B31)+C32*AM672*AP672/(1+AL672/100)^$B$6</f>
        <v>13424659.3398668</v>
      </c>
      <c r="AS672" s="0" t="n">
        <f aca="false">SUMPRODUCT((K24:K26&lt;=$B$6)*(L24:L26*AN672+M24:M26*AO672*$B$8*AQ672)/(1+AL672/100)^K24:K26)+L27*AN672*AP672/(1+AL672/100)^$B$6</f>
        <v>13390977.4205995</v>
      </c>
      <c r="AT672" s="0" t="n">
        <f aca="false">AS672-AR672</f>
        <v>-33681.9192672633</v>
      </c>
      <c r="AU672" s="0" t="n">
        <f aca="true">RAND()</f>
        <v>0.542062561045288</v>
      </c>
      <c r="AV672" s="0" t="n">
        <f aca="true">RAND()</f>
        <v>0.508867309560798</v>
      </c>
      <c r="AW672" s="0" t="n">
        <f aca="true">RAND()</f>
        <v>0.106907199226879</v>
      </c>
      <c r="AX672" s="0" t="n">
        <f aca="true">RAND()</f>
        <v>0.990177606098236</v>
      </c>
      <c r="AY672" s="0" t="n">
        <f aca="true">RAND()</f>
        <v>0.475090328423347</v>
      </c>
      <c r="AZ672" s="0" t="n">
        <f aca="true">RAND()</f>
        <v>0.24997486910648</v>
      </c>
    </row>
    <row r="673" customFormat="false" ht="15" hidden="false" customHeight="false" outlineLevel="0" collapsed="false">
      <c r="AK673" s="0" t="n">
        <v>660</v>
      </c>
      <c r="AL673" s="0" t="n">
        <f aca="false">IFERROR(IF(AU673&lt;($AM$6-$AL$6)/($AN$6-$AL$6),$AL$6+SQRT(AU673*($AN$6-$AL$6)*($AM$6-$AL$6)),$AN$6-SQRT((1-AU673)*($AN$6-$AL$6)*($AN$6-$AM$6))),$AM$6)</f>
        <v>4.50244226476028</v>
      </c>
      <c r="AM673" s="0" t="n">
        <f aca="false">IFERROR(IF(AV673&lt;($AM$7-$AL$7)/($AN$7-$AL$7),$AL$7+SQRT(AV673*($AN$7-$AL$7)*($AM$7-$AL$7)),$AN$7-SQRT((1-AV673)*($AN$7-$AL$7)*($AN$7-$AM$7))),$AM$7)</f>
        <v>1.04608360503575</v>
      </c>
      <c r="AN673" s="0" t="n">
        <f aca="false">IFERROR(IF(AW673&lt;($AM$8-$AL$8)/($AN$8-$AL$8),$AL$8+SQRT(AW673*($AN$8-$AL$8)*($AM$8-$AL$8)),$AN$8-SQRT((1-AW673)*($AN$8-$AL$8)*($AN$8-$AM$8))),$AM$8)</f>
        <v>1.02892288533676</v>
      </c>
      <c r="AO673" s="0" t="n">
        <f aca="false">IFERROR(IF(AX673&lt;($AM$9-$AL$9)/($AN$9-$AL$9),$AL$9+SQRT(AX673*($AN$9-$AL$9)*($AM$9-$AL$9)),$AN$9-SQRT((1-AX673)*($AN$9-$AL$9)*($AN$9-$AM$9))),$AM$9)</f>
        <v>1.52051642717382</v>
      </c>
      <c r="AP673" s="0" t="n">
        <f aca="false">IFERROR(IF(AY673&lt;($AM$10-$AL$10)/($AN$10-$AL$10),$AL$10+SQRT(AY673*($AN$10-$AL$10)*($AM$10-$AL$10)),$AN$10-SQRT((1-AY673)*($AN$10-$AL$10)*($AN$10-$AM$10))),$AM$10)</f>
        <v>0.840418639038255</v>
      </c>
      <c r="AQ673" s="0" t="n">
        <f aca="false">IFERROR(IF(AZ673&lt;($AM$11-$AL$11)/($AN$11-$AL$11),$AL$11+SQRT(AZ673*($AN$11-$AL$11)*($AM$11-$AL$11)),$AN$11-SQRT((1-AZ673)*($AN$11-$AL$11)*($AN$11-$AM$11))),$AM$11)</f>
        <v>0.355742563773112</v>
      </c>
      <c r="AR673" s="0" t="n">
        <f aca="false">SUMPRODUCT((B24:B31&lt;=$B$6)*(C24:C31*AM673+D24:D31*AO673*$B$8*AQ673)/(1+AL673/100)^B24:B31)+C32*AM673*AP673/(1+AL673/100)^$B$6</f>
        <v>13428519.5127795</v>
      </c>
      <c r="AS673" s="0" t="n">
        <f aca="false">SUMPRODUCT((K24:K26&lt;=$B$6)*(L24:L26*AN673+M24:M26*AO673*$B$8*AQ673)/(1+AL673/100)^K24:K26)+L27*AN673*AP673/(1+AL673/100)^$B$6</f>
        <v>15408990.9589672</v>
      </c>
      <c r="AT673" s="0" t="n">
        <f aca="false">AS673-AR673</f>
        <v>1980471.44618777</v>
      </c>
      <c r="AU673" s="0" t="n">
        <f aca="true">RAND()</f>
        <v>0.688110267957211</v>
      </c>
      <c r="AV673" s="0" t="n">
        <f aca="true">RAND()</f>
        <v>0.630383145464752</v>
      </c>
      <c r="AW673" s="0" t="n">
        <f aca="true">RAND()</f>
        <v>0.565554749974885</v>
      </c>
      <c r="AX673" s="0" t="n">
        <f aca="true">RAND()</f>
        <v>0.846730335593225</v>
      </c>
      <c r="AY673" s="0" t="n">
        <f aca="true">RAND()</f>
        <v>0.463539399218632</v>
      </c>
      <c r="AZ673" s="0" t="n">
        <f aca="true">RAND()</f>
        <v>0.0126825853714264</v>
      </c>
    </row>
    <row r="674" customFormat="false" ht="15" hidden="false" customHeight="false" outlineLevel="0" collapsed="false">
      <c r="AK674" s="0" t="n">
        <v>661</v>
      </c>
      <c r="AL674" s="0" t="n">
        <f aca="false">IFERROR(IF(AU674&lt;($AM$6-$AL$6)/($AN$6-$AL$6),$AL$6+SQRT(AU674*($AN$6-$AL$6)*($AM$6-$AL$6)),$AN$6-SQRT((1-AU674)*($AN$6-$AL$6)*($AN$6-$AM$6))),$AM$6)</f>
        <v>5.27219913698977</v>
      </c>
      <c r="AM674" s="0" t="n">
        <f aca="false">IFERROR(IF(AV674&lt;($AM$7-$AL$7)/($AN$7-$AL$7),$AL$7+SQRT(AV674*($AN$7-$AL$7)*($AM$7-$AL$7)),$AN$7-SQRT((1-AV674)*($AN$7-$AL$7)*($AN$7-$AM$7))),$AM$7)</f>
        <v>0.970147917852092</v>
      </c>
      <c r="AN674" s="0" t="n">
        <f aca="false">IFERROR(IF(AW674&lt;($AM$8-$AL$8)/($AN$8-$AL$8),$AL$8+SQRT(AW674*($AN$8-$AL$8)*($AM$8-$AL$8)),$AN$8-SQRT((1-AW674)*($AN$8-$AL$8)*($AN$8-$AM$8))),$AM$8)</f>
        <v>1.02595062782962</v>
      </c>
      <c r="AO674" s="0" t="n">
        <f aca="false">IFERROR(IF(AX674&lt;($AM$9-$AL$9)/($AN$9-$AL$9),$AL$9+SQRT(AX674*($AN$9-$AL$9)*($AM$9-$AL$9)),$AN$9-SQRT((1-AX674)*($AN$9-$AL$9)*($AN$9-$AM$9))),$AM$9)</f>
        <v>1.23830726011385</v>
      </c>
      <c r="AP674" s="0" t="n">
        <f aca="false">IFERROR(IF(AY674&lt;($AM$10-$AL$10)/($AN$10-$AL$10),$AL$10+SQRT(AY674*($AN$10-$AL$10)*($AM$10-$AL$10)),$AN$10-SQRT((1-AY674)*($AN$10-$AL$10)*($AN$10-$AM$10))),$AM$10)</f>
        <v>0.865154719287688</v>
      </c>
      <c r="AQ674" s="0" t="n">
        <f aca="false">IFERROR(IF(AZ674&lt;($AM$11-$AL$11)/($AN$11-$AL$11),$AL$11+SQRT(AZ674*($AN$11-$AL$11)*($AM$11-$AL$11)),$AN$11-SQRT((1-AZ674)*($AN$11-$AL$11)*($AN$11-$AM$11))),$AM$11)</f>
        <v>0.39575715174158</v>
      </c>
      <c r="AR674" s="0" t="n">
        <f aca="false">SUMPRODUCT((B24:B31&lt;=$B$6)*(C24:C31*AM674+D24:D31*AO674*$B$8*AQ674)/(1+AL674/100)^B24:B31)+C32*AM674*AP674/(1+AL674/100)^$B$6</f>
        <v>12069160.326201</v>
      </c>
      <c r="AS674" s="0" t="n">
        <f aca="false">SUMPRODUCT((K24:K26&lt;=$B$6)*(L24:L26*AN674+M24:M26*AO674*$B$8*AQ674)/(1+AL674/100)^K24:K26)+L27*AN674*AP674/(1+AL674/100)^$B$6</f>
        <v>15454094.0222128</v>
      </c>
      <c r="AT674" s="0" t="n">
        <f aca="false">AS674-AR674</f>
        <v>3384933.69601185</v>
      </c>
      <c r="AU674" s="0" t="n">
        <f aca="true">RAND()</f>
        <v>0.850735208889055</v>
      </c>
      <c r="AV674" s="0" t="n">
        <f aca="true">RAND()</f>
        <v>0.32167015499336</v>
      </c>
      <c r="AW674" s="0" t="n">
        <f aca="true">RAND()</f>
        <v>0.553794478489402</v>
      </c>
      <c r="AX674" s="0" t="n">
        <f aca="true">RAND()</f>
        <v>0.613216113336486</v>
      </c>
      <c r="AY674" s="0" t="n">
        <f aca="true">RAND()</f>
        <v>0.533351876072281</v>
      </c>
      <c r="AZ674" s="0" t="n">
        <f aca="true">RAND()</f>
        <v>0.0374262535088162</v>
      </c>
    </row>
    <row r="675" customFormat="false" ht="15" hidden="false" customHeight="false" outlineLevel="0" collapsed="false">
      <c r="AK675" s="0" t="n">
        <v>662</v>
      </c>
      <c r="AL675" s="0" t="n">
        <f aca="false">IFERROR(IF(AU675&lt;($AM$6-$AL$6)/($AN$6-$AL$6),$AL$6+SQRT(AU675*($AN$6-$AL$6)*($AM$6-$AL$6)),$AN$6-SQRT((1-AU675)*($AN$6-$AL$6)*($AN$6-$AM$6))),$AM$6)</f>
        <v>4.5926768895429</v>
      </c>
      <c r="AM675" s="0" t="n">
        <f aca="false">IFERROR(IF(AV675&lt;($AM$7-$AL$7)/($AN$7-$AL$7),$AL$7+SQRT(AV675*($AN$7-$AL$7)*($AM$7-$AL$7)),$AN$7-SQRT((1-AV675)*($AN$7-$AL$7)*($AN$7-$AM$7))),$AM$7)</f>
        <v>0.981903729022355</v>
      </c>
      <c r="AN675" s="0" t="n">
        <f aca="false">IFERROR(IF(AW675&lt;($AM$8-$AL$8)/($AN$8-$AL$8),$AL$8+SQRT(AW675*($AN$8-$AL$8)*($AM$8-$AL$8)),$AN$8-SQRT((1-AW675)*($AN$8-$AL$8)*($AN$8-$AM$8))),$AM$8)</f>
        <v>1.03007881460884</v>
      </c>
      <c r="AO675" s="0" t="n">
        <f aca="false">IFERROR(IF(AX675&lt;($AM$9-$AL$9)/($AN$9-$AL$9),$AL$9+SQRT(AX675*($AN$9-$AL$9)*($AM$9-$AL$9)),$AN$9-SQRT((1-AX675)*($AN$9-$AL$9)*($AN$9-$AM$9))),$AM$9)</f>
        <v>1.13361601595762</v>
      </c>
      <c r="AP675" s="0" t="n">
        <f aca="false">IFERROR(IF(AY675&lt;($AM$10-$AL$10)/($AN$10-$AL$10),$AL$10+SQRT(AY675*($AN$10-$AL$10)*($AM$10-$AL$10)),$AN$10-SQRT((1-AY675)*($AN$10-$AL$10)*($AN$10-$AM$10))),$AM$10)</f>
        <v>0.878308354538443</v>
      </c>
      <c r="AQ675" s="0" t="n">
        <f aca="false">IFERROR(IF(AZ675&lt;($AM$11-$AL$11)/($AN$11-$AL$11),$AL$11+SQRT(AZ675*($AN$11-$AL$11)*($AM$11-$AL$11)),$AN$11-SQRT((1-AZ675)*($AN$11-$AL$11)*($AN$11-$AM$11))),$AM$11)</f>
        <v>0.451588796171924</v>
      </c>
      <c r="AR675" s="0" t="n">
        <f aca="false">SUMPRODUCT((B24:B31&lt;=$B$6)*(C24:C31*AM675+D24:D31*AO675*$B$8*AQ675)/(1+AL675/100)^B24:B31)+C32*AM675*AP675/(1+AL675/100)^$B$6</f>
        <v>12553358.0729585</v>
      </c>
      <c r="AS675" s="0" t="n">
        <f aca="false">SUMPRODUCT((K24:K26&lt;=$B$6)*(L24:L26*AN675+M24:M26*AO675*$B$8*AQ675)/(1+AL675/100)^K24:K26)+L27*AN675*AP675/(1+AL675/100)^$B$6</f>
        <v>15400528.9551146</v>
      </c>
      <c r="AT675" s="0" t="n">
        <f aca="false">AS675-AR675</f>
        <v>2847170.88215605</v>
      </c>
      <c r="AU675" s="0" t="n">
        <f aca="true">RAND()</f>
        <v>0.710239772092958</v>
      </c>
      <c r="AV675" s="0" t="n">
        <f aca="true">RAND()</f>
        <v>0.367655184802648</v>
      </c>
      <c r="AW675" s="0" t="n">
        <f aca="true">RAND()</f>
        <v>0.570085975254643</v>
      </c>
      <c r="AX675" s="0" t="n">
        <f aca="true">RAND()</f>
        <v>0.499585861463231</v>
      </c>
      <c r="AY675" s="0" t="n">
        <f aca="true">RAND()</f>
        <v>0.572468844454336</v>
      </c>
      <c r="AZ675" s="0" t="n">
        <f aca="true">RAND()</f>
        <v>0.0937925025504213</v>
      </c>
    </row>
    <row r="676" customFormat="false" ht="15" hidden="false" customHeight="false" outlineLevel="0" collapsed="false">
      <c r="AK676" s="0" t="n">
        <v>663</v>
      </c>
      <c r="AL676" s="0" t="n">
        <f aca="false">IFERROR(IF(AU676&lt;($AM$6-$AL$6)/($AN$6-$AL$6),$AL$6+SQRT(AU676*($AN$6-$AL$6)*($AM$6-$AL$6)),$AN$6-SQRT((1-AU676)*($AN$6-$AL$6)*($AN$6-$AM$6))),$AM$6)</f>
        <v>3.35970234775733</v>
      </c>
      <c r="AM676" s="0" t="n">
        <f aca="false">IFERROR(IF(AV676&lt;($AM$7-$AL$7)/($AN$7-$AL$7),$AL$7+SQRT(AV676*($AN$7-$AL$7)*($AM$7-$AL$7)),$AN$7-SQRT((1-AV676)*($AN$7-$AL$7)*($AN$7-$AM$7))),$AM$7)</f>
        <v>1.11919351556599</v>
      </c>
      <c r="AN676" s="0" t="n">
        <f aca="false">IFERROR(IF(AW676&lt;($AM$8-$AL$8)/($AN$8-$AL$8),$AL$8+SQRT(AW676*($AN$8-$AL$8)*($AM$8-$AL$8)),$AN$8-SQRT((1-AW676)*($AN$8-$AL$8)*($AN$8-$AM$8))),$AM$8)</f>
        <v>1.06589943409149</v>
      </c>
      <c r="AO676" s="0" t="n">
        <f aca="false">IFERROR(IF(AX676&lt;($AM$9-$AL$9)/($AN$9-$AL$9),$AL$9+SQRT(AX676*($AN$9-$AL$9)*($AM$9-$AL$9)),$AN$9-SQRT((1-AX676)*($AN$9-$AL$9)*($AN$9-$AM$9))),$AM$9)</f>
        <v>0.975657125925156</v>
      </c>
      <c r="AP676" s="0" t="n">
        <f aca="false">IFERROR(IF(AY676&lt;($AM$10-$AL$10)/($AN$10-$AL$10),$AL$10+SQRT(AY676*($AN$10-$AL$10)*($AM$10-$AL$10)),$AN$10-SQRT((1-AY676)*($AN$10-$AL$10)*($AN$10-$AM$10))),$AM$10)</f>
        <v>0.904103836216921</v>
      </c>
      <c r="AQ676" s="0" t="n">
        <f aca="false">IFERROR(IF(AZ676&lt;($AM$11-$AL$11)/($AN$11-$AL$11),$AL$11+SQRT(AZ676*($AN$11-$AL$11)*($AM$11-$AL$11)),$AN$11-SQRT((1-AZ676)*($AN$11-$AL$11)*($AN$11-$AM$11))),$AM$11)</f>
        <v>0.43964633384381</v>
      </c>
      <c r="AR676" s="0" t="n">
        <f aca="false">SUMPRODUCT((B24:B31&lt;=$B$6)*(C24:C31*AM676+D24:D31*AO676*$B$8*AQ676)/(1+AL676/100)^B24:B31)+C32*AM676*AP676/(1+AL676/100)^$B$6</f>
        <v>15105345.7420146</v>
      </c>
      <c r="AS676" s="0" t="n">
        <f aca="false">SUMPRODUCT((K24:K26&lt;=$B$6)*(L24:L26*AN676+M24:M26*AO676*$B$8*AQ676)/(1+AL676/100)^K24:K26)+L27*AN676*AP676/(1+AL676/100)^$B$6</f>
        <v>15618863.0510922</v>
      </c>
      <c r="AT676" s="0" t="n">
        <f aca="false">AS676-AR676</f>
        <v>513517.309077596</v>
      </c>
      <c r="AU676" s="0" t="n">
        <f aca="true">RAND()</f>
        <v>0.337411650153826</v>
      </c>
      <c r="AV676" s="0" t="n">
        <f aca="true">RAND()</f>
        <v>0.847908121155691</v>
      </c>
      <c r="AW676" s="0" t="n">
        <f aca="true">RAND()</f>
        <v>0.698728725619265</v>
      </c>
      <c r="AX676" s="0" t="n">
        <f aca="true">RAND()</f>
        <v>0.301666268591173</v>
      </c>
      <c r="AY676" s="0" t="n">
        <f aca="true">RAND()</f>
        <v>0.65319964178093</v>
      </c>
      <c r="AZ676" s="0" t="n">
        <f aca="true">RAND()</f>
        <v>0.0795963206368032</v>
      </c>
    </row>
    <row r="677" customFormat="false" ht="15" hidden="false" customHeight="false" outlineLevel="0" collapsed="false">
      <c r="AK677" s="0" t="n">
        <v>664</v>
      </c>
      <c r="AL677" s="0" t="n">
        <f aca="false">IFERROR(IF(AU677&lt;($AM$6-$AL$6)/($AN$6-$AL$6),$AL$6+SQRT(AU677*($AN$6-$AL$6)*($AM$6-$AL$6)),$AN$6-SQRT((1-AU677)*($AN$6-$AL$6)*($AN$6-$AM$6))),$AM$6)</f>
        <v>2.25131187289196</v>
      </c>
      <c r="AM677" s="0" t="n">
        <f aca="false">IFERROR(IF(AV677&lt;($AM$7-$AL$7)/($AN$7-$AL$7),$AL$7+SQRT(AV677*($AN$7-$AL$7)*($AM$7-$AL$7)),$AN$7-SQRT((1-AV677)*($AN$7-$AL$7)*($AN$7-$AM$7))),$AM$7)</f>
        <v>1.02132553308152</v>
      </c>
      <c r="AN677" s="0" t="n">
        <f aca="false">IFERROR(IF(AW677&lt;($AM$8-$AL$8)/($AN$8-$AL$8),$AL$8+SQRT(AW677*($AN$8-$AL$8)*($AM$8-$AL$8)),$AN$8-SQRT((1-AW677)*($AN$8-$AL$8)*($AN$8-$AM$8))),$AM$8)</f>
        <v>0.875813011910906</v>
      </c>
      <c r="AO677" s="0" t="n">
        <f aca="false">IFERROR(IF(AX677&lt;($AM$9-$AL$9)/($AN$9-$AL$9),$AL$9+SQRT(AX677*($AN$9-$AL$9)*($AM$9-$AL$9)),$AN$9-SQRT((1-AX677)*($AN$9-$AL$9)*($AN$9-$AM$9))),$AM$9)</f>
        <v>1.43196304192319</v>
      </c>
      <c r="AP677" s="0" t="n">
        <f aca="false">IFERROR(IF(AY677&lt;($AM$10-$AL$10)/($AN$10-$AL$10),$AL$10+SQRT(AY677*($AN$10-$AL$10)*($AM$10-$AL$10)),$AN$10-SQRT((1-AY677)*($AN$10-$AL$10)*($AN$10-$AM$10))),$AM$10)</f>
        <v>0.98916014402933</v>
      </c>
      <c r="AQ677" s="0" t="n">
        <f aca="false">IFERROR(IF(AZ677&lt;($AM$11-$AL$11)/($AN$11-$AL$11),$AL$11+SQRT(AZ677*($AN$11-$AL$11)*($AM$11-$AL$11)),$AN$11-SQRT((1-AZ677)*($AN$11-$AL$11)*($AN$11-$AM$11))),$AM$11)</f>
        <v>0.684763211656411</v>
      </c>
      <c r="AR677" s="0" t="n">
        <f aca="false">SUMPRODUCT((B24:B31&lt;=$B$6)*(C24:C31*AM677+D24:D31*AO677*$B$8*AQ677)/(1+AL677/100)^B24:B31)+C32*AM677*AP677/(1+AL677/100)^$B$6</f>
        <v>14741971.7942996</v>
      </c>
      <c r="AS677" s="0" t="n">
        <f aca="false">SUMPRODUCT((K24:K26&lt;=$B$6)*(L24:L26*AN677+M24:M26*AO677*$B$8*AQ677)/(1+AL677/100)^K24:K26)+L27*AN677*AP677/(1+AL677/100)^$B$6</f>
        <v>12427873.25552</v>
      </c>
      <c r="AT677" s="0" t="n">
        <f aca="false">AS677-AR677</f>
        <v>-2314098.53877961</v>
      </c>
      <c r="AU677" s="0" t="n">
        <f aca="true">RAND()</f>
        <v>0.012631531491293</v>
      </c>
      <c r="AV677" s="0" t="n">
        <f aca="true">RAND()</f>
        <v>0.535182117151535</v>
      </c>
      <c r="AW677" s="0" t="n">
        <f aca="true">RAND()</f>
        <v>0.063862364166702</v>
      </c>
      <c r="AX677" s="0" t="n">
        <f aca="true">RAND()</f>
        <v>0.784889342839226</v>
      </c>
      <c r="AY677" s="0" t="n">
        <f aca="true">RAND()</f>
        <v>0.957110586027179</v>
      </c>
      <c r="AZ677" s="0" t="n">
        <f aca="true">RAND()</f>
        <v>0.594390886835998</v>
      </c>
    </row>
    <row r="678" customFormat="false" ht="15" hidden="false" customHeight="false" outlineLevel="0" collapsed="false">
      <c r="AK678" s="0" t="n">
        <v>665</v>
      </c>
      <c r="AL678" s="0" t="n">
        <f aca="false">IFERROR(IF(AU678&lt;($AM$6-$AL$6)/($AN$6-$AL$6),$AL$6+SQRT(AU678*($AN$6-$AL$6)*($AM$6-$AL$6)),$AN$6-SQRT((1-AU678)*($AN$6-$AL$6)*($AN$6-$AM$6))),$AM$6)</f>
        <v>6.42789817917031</v>
      </c>
      <c r="AM678" s="0" t="n">
        <f aca="false">IFERROR(IF(AV678&lt;($AM$7-$AL$7)/($AN$7-$AL$7),$AL$7+SQRT(AV678*($AN$7-$AL$7)*($AM$7-$AL$7)),$AN$7-SQRT((1-AV678)*($AN$7-$AL$7)*($AN$7-$AM$7))),$AM$7)</f>
        <v>0.876107597738895</v>
      </c>
      <c r="AN678" s="0" t="n">
        <f aca="false">IFERROR(IF(AW678&lt;($AM$8-$AL$8)/($AN$8-$AL$8),$AL$8+SQRT(AW678*($AN$8-$AL$8)*($AM$8-$AL$8)),$AN$8-SQRT((1-AW678)*($AN$8-$AL$8)*($AN$8-$AM$8))),$AM$8)</f>
        <v>1.08955194079634</v>
      </c>
      <c r="AO678" s="0" t="n">
        <f aca="false">IFERROR(IF(AX678&lt;($AM$9-$AL$9)/($AN$9-$AL$9),$AL$9+SQRT(AX678*($AN$9-$AL$9)*($AM$9-$AL$9)),$AN$9-SQRT((1-AX678)*($AN$9-$AL$9)*($AN$9-$AM$9))),$AM$9)</f>
        <v>1.53027301217473</v>
      </c>
      <c r="AP678" s="0" t="n">
        <f aca="false">IFERROR(IF(AY678&lt;($AM$10-$AL$10)/($AN$10-$AL$10),$AL$10+SQRT(AY678*($AN$10-$AL$10)*($AM$10-$AL$10)),$AN$10-SQRT((1-AY678)*($AN$10-$AL$10)*($AN$10-$AM$10))),$AM$10)</f>
        <v>0.654849274438977</v>
      </c>
      <c r="AQ678" s="0" t="n">
        <f aca="false">IFERROR(IF(AZ678&lt;($AM$11-$AL$11)/($AN$11-$AL$11),$AL$11+SQRT(AZ678*($AN$11-$AL$11)*($AM$11-$AL$11)),$AN$11-SQRT((1-AZ678)*($AN$11-$AL$11)*($AN$11-$AM$11))),$AM$11)</f>
        <v>0.339520658053671</v>
      </c>
      <c r="AR678" s="0" t="n">
        <f aca="false">SUMPRODUCT((B24:B31&lt;=$B$6)*(C24:C31*AM678+D24:D31*AO678*$B$8*AQ678)/(1+AL678/100)^B24:B31)+C32*AM678*AP678/(1+AL678/100)^$B$6</f>
        <v>10486229.0744844</v>
      </c>
      <c r="AS678" s="0" t="n">
        <f aca="false">SUMPRODUCT((K24:K26&lt;=$B$6)*(L24:L26*AN678+M24:M26*AO678*$B$8*AQ678)/(1+AL678/100)^K24:K26)+L27*AN678*AP678/(1+AL678/100)^$B$6</f>
        <v>16686348.0302615</v>
      </c>
      <c r="AT678" s="0" t="n">
        <f aca="false">AS678-AR678</f>
        <v>6200118.95577708</v>
      </c>
      <c r="AU678" s="0" t="n">
        <f aca="true">RAND()</f>
        <v>0.983634975330168</v>
      </c>
      <c r="AV678" s="0" t="n">
        <f aca="true">RAND()</f>
        <v>0.0643596270398385</v>
      </c>
      <c r="AW678" s="0" t="n">
        <f aca="true">RAND()</f>
        <v>0.771168180424711</v>
      </c>
      <c r="AX678" s="0" t="n">
        <f aca="true">RAND()</f>
        <v>0.852904371272402</v>
      </c>
      <c r="AY678" s="0" t="n">
        <f aca="true">RAND()</f>
        <v>0.0959131911771108</v>
      </c>
      <c r="AZ678" s="0" t="n">
        <f aca="true">RAND()</f>
        <v>0.00637503025712323</v>
      </c>
    </row>
    <row r="679" customFormat="false" ht="15" hidden="false" customHeight="false" outlineLevel="0" collapsed="false">
      <c r="AK679" s="0" t="n">
        <v>666</v>
      </c>
      <c r="AL679" s="0" t="n">
        <f aca="false">IFERROR(IF(AU679&lt;($AM$6-$AL$6)/($AN$6-$AL$6),$AL$6+SQRT(AU679*($AN$6-$AL$6)*($AM$6-$AL$6)),$AN$6-SQRT((1-AU679)*($AN$6-$AL$6)*($AN$6-$AM$6))),$AM$6)</f>
        <v>4.28880416288857</v>
      </c>
      <c r="AM679" s="0" t="n">
        <f aca="false">IFERROR(IF(AV679&lt;($AM$7-$AL$7)/($AN$7-$AL$7),$AL$7+SQRT(AV679*($AN$7-$AL$7)*($AM$7-$AL$7)),$AN$7-SQRT((1-AV679)*($AN$7-$AL$7)*($AN$7-$AM$7))),$AM$7)</f>
        <v>0.90954780145569</v>
      </c>
      <c r="AN679" s="0" t="n">
        <f aca="false">IFERROR(IF(AW679&lt;($AM$8-$AL$8)/($AN$8-$AL$8),$AL$8+SQRT(AW679*($AN$8-$AL$8)*($AM$8-$AL$8)),$AN$8-SQRT((1-AW679)*($AN$8-$AL$8)*($AN$8-$AM$8))),$AM$8)</f>
        <v>1.03912456721019</v>
      </c>
      <c r="AO679" s="0" t="n">
        <f aca="false">IFERROR(IF(AX679&lt;($AM$9-$AL$9)/($AN$9-$AL$9),$AL$9+SQRT(AX679*($AN$9-$AL$9)*($AM$9-$AL$9)),$AN$9-SQRT((1-AX679)*($AN$9-$AL$9)*($AN$9-$AM$9))),$AM$9)</f>
        <v>1.02677075160588</v>
      </c>
      <c r="AP679" s="0" t="n">
        <f aca="false">IFERROR(IF(AY679&lt;($AM$10-$AL$10)/($AN$10-$AL$10),$AL$10+SQRT(AY679*($AN$10-$AL$10)*($AM$10-$AL$10)),$AN$10-SQRT((1-AY679)*($AN$10-$AL$10)*($AN$10-$AM$10))),$AM$10)</f>
        <v>0.742704524829025</v>
      </c>
      <c r="AQ679" s="0" t="n">
        <f aca="false">IFERROR(IF(AZ679&lt;($AM$11-$AL$11)/($AN$11-$AL$11),$AL$11+SQRT(AZ679*($AN$11-$AL$11)*($AM$11-$AL$11)),$AN$11-SQRT((1-AZ679)*($AN$11-$AL$11)*($AN$11-$AM$11))),$AM$11)</f>
        <v>0.537784536070441</v>
      </c>
      <c r="AR679" s="0" t="n">
        <f aca="false">SUMPRODUCT((B24:B31&lt;=$B$6)*(C24:C31*AM679+D24:D31*AO679*$B$8*AQ679)/(1+AL679/100)^B24:B31)+C32*AM679*AP679/(1+AL679/100)^$B$6</f>
        <v>11808155.2539662</v>
      </c>
      <c r="AS679" s="0" t="n">
        <f aca="false">SUMPRODUCT((K24:K26&lt;=$B$6)*(L24:L26*AN679+M24:M26*AO679*$B$8*AQ679)/(1+AL679/100)^K24:K26)+L27*AN679*AP679/(1+AL679/100)^$B$6</f>
        <v>15636185.6488709</v>
      </c>
      <c r="AT679" s="0" t="n">
        <f aca="false">AS679-AR679</f>
        <v>3828030.39490468</v>
      </c>
      <c r="AU679" s="0" t="n">
        <f aca="true">RAND()</f>
        <v>0.632470856641482</v>
      </c>
      <c r="AV679" s="0" t="n">
        <f aca="true">RAND()</f>
        <v>0.133341342264168</v>
      </c>
      <c r="AW679" s="0" t="n">
        <f aca="true">RAND()</f>
        <v>0.604724905295191</v>
      </c>
      <c r="AX679" s="0" t="n">
        <f aca="true">RAND()</f>
        <v>0.368549886713478</v>
      </c>
      <c r="AY679" s="0" t="n">
        <f aca="true">RAND()</f>
        <v>0.235621945489932</v>
      </c>
      <c r="AZ679" s="0" t="n">
        <f aca="true">RAND()</f>
        <v>0.230781573854021</v>
      </c>
    </row>
    <row r="680" customFormat="false" ht="15" hidden="false" customHeight="false" outlineLevel="0" collapsed="false">
      <c r="AK680" s="0" t="n">
        <v>667</v>
      </c>
      <c r="AL680" s="0" t="n">
        <f aca="false">IFERROR(IF(AU680&lt;($AM$6-$AL$6)/($AN$6-$AL$6),$AL$6+SQRT(AU680*($AN$6-$AL$6)*($AM$6-$AL$6)),$AN$6-SQRT((1-AU680)*($AN$6-$AL$6)*($AN$6-$AM$6))),$AM$6)</f>
        <v>2.51024844319228</v>
      </c>
      <c r="AM680" s="0" t="n">
        <f aca="false">IFERROR(IF(AV680&lt;($AM$7-$AL$7)/($AN$7-$AL$7),$AL$7+SQRT(AV680*($AN$7-$AL$7)*($AM$7-$AL$7)),$AN$7-SQRT((1-AV680)*($AN$7-$AL$7)*($AN$7-$AM$7))),$AM$7)</f>
        <v>1.10962569255673</v>
      </c>
      <c r="AN680" s="0" t="n">
        <f aca="false">IFERROR(IF(AW680&lt;($AM$8-$AL$8)/($AN$8-$AL$8),$AL$8+SQRT(AW680*($AN$8-$AL$8)*($AM$8-$AL$8)),$AN$8-SQRT((1-AW680)*($AN$8-$AL$8)*($AN$8-$AM$8))),$AM$8)</f>
        <v>1.0608280975147</v>
      </c>
      <c r="AO680" s="0" t="n">
        <f aca="false">IFERROR(IF(AX680&lt;($AM$9-$AL$9)/($AN$9-$AL$9),$AL$9+SQRT(AX680*($AN$9-$AL$9)*($AM$9-$AL$9)),$AN$9-SQRT((1-AX680)*($AN$9-$AL$9)*($AN$9-$AM$9))),$AM$9)</f>
        <v>1.35205394254742</v>
      </c>
      <c r="AP680" s="0" t="n">
        <f aca="false">IFERROR(IF(AY680&lt;($AM$10-$AL$10)/($AN$10-$AL$10),$AL$10+SQRT(AY680*($AN$10-$AL$10)*($AM$10-$AL$10)),$AN$10-SQRT((1-AY680)*($AN$10-$AL$10)*($AN$10-$AM$10))),$AM$10)</f>
        <v>0.970689098777745</v>
      </c>
      <c r="AQ680" s="0" t="n">
        <f aca="false">IFERROR(IF(AZ680&lt;($AM$11-$AL$11)/($AN$11-$AL$11),$AL$11+SQRT(AZ680*($AN$11-$AL$11)*($AM$11-$AL$11)),$AN$11-SQRT((1-AZ680)*($AN$11-$AL$11)*($AN$11-$AM$11))),$AM$11)</f>
        <v>0.574874546062574</v>
      </c>
      <c r="AR680" s="0" t="n">
        <f aca="false">SUMPRODUCT((B24:B31&lt;=$B$6)*(C24:C31*AM680+D24:D31*AO680*$B$8*AQ680)/(1+AL680/100)^B24:B31)+C32*AM680*AP680/(1+AL680/100)^$B$6</f>
        <v>15722192.3552635</v>
      </c>
      <c r="AS680" s="0" t="n">
        <f aca="false">SUMPRODUCT((K24:K26&lt;=$B$6)*(L24:L26*AN680+M24:M26*AO680*$B$8*AQ680)/(1+AL680/100)^K24:K26)+L27*AN680*AP680/(1+AL680/100)^$B$6</f>
        <v>15167732.8900736</v>
      </c>
      <c r="AT680" s="0" t="n">
        <f aca="false">AS680-AR680</f>
        <v>-554459.465189921</v>
      </c>
      <c r="AU680" s="0" t="n">
        <f aca="true">RAND()</f>
        <v>0.0520706947560295</v>
      </c>
      <c r="AV680" s="0" t="n">
        <f aca="true">RAND()</f>
        <v>0.824844922753968</v>
      </c>
      <c r="AW680" s="0" t="n">
        <f aca="true">RAND()</f>
        <v>0.681902144978601</v>
      </c>
      <c r="AX680" s="0" t="n">
        <f aca="true">RAND()</f>
        <v>0.720110604421102</v>
      </c>
      <c r="AY680" s="0" t="n">
        <f aca="true">RAND()</f>
        <v>0.886192910832823</v>
      </c>
      <c r="AZ680" s="0" t="n">
        <f aca="true">RAND()</f>
        <v>0.308391902339208</v>
      </c>
    </row>
    <row r="681" customFormat="false" ht="15" hidden="false" customHeight="false" outlineLevel="0" collapsed="false">
      <c r="AK681" s="0" t="n">
        <v>668</v>
      </c>
      <c r="AL681" s="0" t="n">
        <f aca="false">IFERROR(IF(AU681&lt;($AM$6-$AL$6)/($AN$6-$AL$6),$AL$6+SQRT(AU681*($AN$6-$AL$6)*($AM$6-$AL$6)),$AN$6-SQRT((1-AU681)*($AN$6-$AL$6)*($AN$6-$AM$6))),$AM$6)</f>
        <v>2.64452702876929</v>
      </c>
      <c r="AM681" s="0" t="n">
        <f aca="false">IFERROR(IF(AV681&lt;($AM$7-$AL$7)/($AN$7-$AL$7),$AL$7+SQRT(AV681*($AN$7-$AL$7)*($AM$7-$AL$7)),$AN$7-SQRT((1-AV681)*($AN$7-$AL$7)*($AN$7-$AM$7))),$AM$7)</f>
        <v>0.893374126778781</v>
      </c>
      <c r="AN681" s="0" t="n">
        <f aca="false">IFERROR(IF(AW681&lt;($AM$8-$AL$8)/($AN$8-$AL$8),$AL$8+SQRT(AW681*($AN$8-$AL$8)*($AM$8-$AL$8)),$AN$8-SQRT((1-AW681)*($AN$8-$AL$8)*($AN$8-$AM$8))),$AM$8)</f>
        <v>1.03987776740508</v>
      </c>
      <c r="AO681" s="0" t="n">
        <f aca="false">IFERROR(IF(AX681&lt;($AM$9-$AL$9)/($AN$9-$AL$9),$AL$9+SQRT(AX681*($AN$9-$AL$9)*($AM$9-$AL$9)),$AN$9-SQRT((1-AX681)*($AN$9-$AL$9)*($AN$9-$AM$9))),$AM$9)</f>
        <v>1.7649817116217</v>
      </c>
      <c r="AP681" s="0" t="n">
        <f aca="false">IFERROR(IF(AY681&lt;($AM$10-$AL$10)/($AN$10-$AL$10),$AL$10+SQRT(AY681*($AN$10-$AL$10)*($AM$10-$AL$10)),$AN$10-SQRT((1-AY681)*($AN$10-$AL$10)*($AN$10-$AM$10))),$AM$10)</f>
        <v>0.839267175921646</v>
      </c>
      <c r="AQ681" s="0" t="n">
        <f aca="false">IFERROR(IF(AZ681&lt;($AM$11-$AL$11)/($AN$11-$AL$11),$AL$11+SQRT(AZ681*($AN$11-$AL$11)*($AM$11-$AL$11)),$AN$11-SQRT((1-AZ681)*($AN$11-$AL$11)*($AN$11-$AM$11))),$AM$11)</f>
        <v>0.381798675592184</v>
      </c>
      <c r="AR681" s="0" t="n">
        <f aca="false">SUMPRODUCT((B24:B31&lt;=$B$6)*(C24:C31*AM681+D24:D31*AO681*$B$8*AQ681)/(1+AL681/100)^B24:B31)+C32*AM681*AP681/(1+AL681/100)^$B$6</f>
        <v>12596524.6280592</v>
      </c>
      <c r="AS681" s="0" t="n">
        <f aca="false">SUMPRODUCT((K24:K26&lt;=$B$6)*(L24:L26*AN681+M24:M26*AO681*$B$8*AQ681)/(1+AL681/100)^K24:K26)+L27*AN681*AP681/(1+AL681/100)^$B$6</f>
        <v>15154536.2843801</v>
      </c>
      <c r="AT681" s="0" t="n">
        <f aca="false">AS681-AR681</f>
        <v>2558011.65632084</v>
      </c>
      <c r="AU681" s="0" t="n">
        <f aca="true">RAND()</f>
        <v>0.0830830181628348</v>
      </c>
      <c r="AV681" s="0" t="n">
        <f aca="true">RAND()</f>
        <v>0.0968747505744428</v>
      </c>
      <c r="AW681" s="0" t="n">
        <f aca="true">RAND()</f>
        <v>0.6075435321718</v>
      </c>
      <c r="AX681" s="0" t="n">
        <f aca="true">RAND()</f>
        <v>0.963177602751822</v>
      </c>
      <c r="AY681" s="0" t="n">
        <f aca="true">RAND()</f>
        <v>0.460408866631395</v>
      </c>
      <c r="AZ681" s="0" t="n">
        <f aca="true">RAND()</f>
        <v>0.0273102993005527</v>
      </c>
    </row>
    <row r="682" customFormat="false" ht="15" hidden="false" customHeight="false" outlineLevel="0" collapsed="false">
      <c r="AK682" s="0" t="n">
        <v>669</v>
      </c>
      <c r="AL682" s="0" t="n">
        <f aca="false">IFERROR(IF(AU682&lt;($AM$6-$AL$6)/($AN$6-$AL$6),$AL$6+SQRT(AU682*($AN$6-$AL$6)*($AM$6-$AL$6)),$AN$6-SQRT((1-AU682)*($AN$6-$AL$6)*($AN$6-$AM$6))),$AM$6)</f>
        <v>3.39289697465846</v>
      </c>
      <c r="AM682" s="0" t="n">
        <f aca="false">IFERROR(IF(AV682&lt;($AM$7-$AL$7)/($AN$7-$AL$7),$AL$7+SQRT(AV682*($AN$7-$AL$7)*($AM$7-$AL$7)),$AN$7-SQRT((1-AV682)*($AN$7-$AL$7)*($AN$7-$AM$7))),$AM$7)</f>
        <v>1.13050336158041</v>
      </c>
      <c r="AN682" s="0" t="n">
        <f aca="false">IFERROR(IF(AW682&lt;($AM$8-$AL$8)/($AN$8-$AL$8),$AL$8+SQRT(AW682*($AN$8-$AL$8)*($AM$8-$AL$8)),$AN$8-SQRT((1-AW682)*($AN$8-$AL$8)*($AN$8-$AM$8))),$AM$8)</f>
        <v>1.12888024944092</v>
      </c>
      <c r="AO682" s="0" t="n">
        <f aca="false">IFERROR(IF(AX682&lt;($AM$9-$AL$9)/($AN$9-$AL$9),$AL$9+SQRT(AX682*($AN$9-$AL$9)*($AM$9-$AL$9)),$AN$9-SQRT((1-AX682)*($AN$9-$AL$9)*($AN$9-$AM$9))),$AM$9)</f>
        <v>0.831320235186119</v>
      </c>
      <c r="AP682" s="0" t="n">
        <f aca="false">IFERROR(IF(AY682&lt;($AM$10-$AL$10)/($AN$10-$AL$10),$AL$10+SQRT(AY682*($AN$10-$AL$10)*($AM$10-$AL$10)),$AN$10-SQRT((1-AY682)*($AN$10-$AL$10)*($AN$10-$AM$10))),$AM$10)</f>
        <v>0.959700231769975</v>
      </c>
      <c r="AQ682" s="0" t="n">
        <f aca="false">IFERROR(IF(AZ682&lt;($AM$11-$AL$11)/($AN$11-$AL$11),$AL$11+SQRT(AZ682*($AN$11-$AL$11)*($AM$11-$AL$11)),$AN$11-SQRT((1-AZ682)*($AN$11-$AL$11)*($AN$11-$AM$11))),$AM$11)</f>
        <v>0.473472957782035</v>
      </c>
      <c r="AR682" s="0" t="n">
        <f aca="false">SUMPRODUCT((B24:B31&lt;=$B$6)*(C24:C31*AM682+D24:D31*AO682*$B$8*AQ682)/(1+AL682/100)^B24:B31)+C32*AM682*AP682/(1+AL682/100)^$B$6</f>
        <v>15215952.2656871</v>
      </c>
      <c r="AS682" s="0" t="n">
        <f aca="false">SUMPRODUCT((K24:K26&lt;=$B$6)*(L24:L26*AN682+M24:M26*AO682*$B$8*AQ682)/(1+AL682/100)^K24:K26)+L27*AN682*AP682/(1+AL682/100)^$B$6</f>
        <v>16458798.9562744</v>
      </c>
      <c r="AT682" s="0" t="n">
        <f aca="false">AS682-AR682</f>
        <v>1242846.69058722</v>
      </c>
      <c r="AU682" s="0" t="n">
        <f aca="true">RAND()</f>
        <v>0.349440388228597</v>
      </c>
      <c r="AV682" s="0" t="n">
        <f aca="true">RAND()</f>
        <v>0.873071585834827</v>
      </c>
      <c r="AW682" s="0" t="n">
        <f aca="true">RAND()</f>
        <v>0.869600053551173</v>
      </c>
      <c r="AX682" s="0" t="n">
        <f aca="true">RAND()</f>
        <v>0.146364130991714</v>
      </c>
      <c r="AY682" s="0" t="n">
        <f aca="true">RAND()</f>
        <v>0.845297212357476</v>
      </c>
      <c r="AZ682" s="0" t="n">
        <f aca="true">RAND()</f>
        <v>0.122828028904685</v>
      </c>
    </row>
    <row r="683" customFormat="false" ht="15" hidden="false" customHeight="false" outlineLevel="0" collapsed="false">
      <c r="AK683" s="0" t="n">
        <v>670</v>
      </c>
      <c r="AL683" s="0" t="n">
        <f aca="false">IFERROR(IF(AU683&lt;($AM$6-$AL$6)/($AN$6-$AL$6),$AL$6+SQRT(AU683*($AN$6-$AL$6)*($AM$6-$AL$6)),$AN$6-SQRT((1-AU683)*($AN$6-$AL$6)*($AN$6-$AM$6))),$AM$6)</f>
        <v>4.58666307131323</v>
      </c>
      <c r="AM683" s="0" t="n">
        <f aca="false">IFERROR(IF(AV683&lt;($AM$7-$AL$7)/($AN$7-$AL$7),$AL$7+SQRT(AV683*($AN$7-$AL$7)*($AM$7-$AL$7)),$AN$7-SQRT((1-AV683)*($AN$7-$AL$7)*($AN$7-$AM$7))),$AM$7)</f>
        <v>0.899301675880733</v>
      </c>
      <c r="AN683" s="0" t="n">
        <f aca="false">IFERROR(IF(AW683&lt;($AM$8-$AL$8)/($AN$8-$AL$8),$AL$8+SQRT(AW683*($AN$8-$AL$8)*($AM$8-$AL$8)),$AN$8-SQRT((1-AW683)*($AN$8-$AL$8)*($AN$8-$AM$8))),$AM$8)</f>
        <v>0.999292935521395</v>
      </c>
      <c r="AO683" s="0" t="n">
        <f aca="false">IFERROR(IF(AX683&lt;($AM$9-$AL$9)/($AN$9-$AL$9),$AL$9+SQRT(AX683*($AN$9-$AL$9)*($AM$9-$AL$9)),$AN$9-SQRT((1-AX683)*($AN$9-$AL$9)*($AN$9-$AM$9))),$AM$9)</f>
        <v>1.38140881609291</v>
      </c>
      <c r="AP683" s="0" t="n">
        <f aca="false">IFERROR(IF(AY683&lt;($AM$10-$AL$10)/($AN$10-$AL$10),$AL$10+SQRT(AY683*($AN$10-$AL$10)*($AM$10-$AL$10)),$AN$10-SQRT((1-AY683)*($AN$10-$AL$10)*($AN$10-$AM$10))),$AM$10)</f>
        <v>0.654966847144568</v>
      </c>
      <c r="AQ683" s="0" t="n">
        <f aca="false">IFERROR(IF(AZ683&lt;($AM$11-$AL$11)/($AN$11-$AL$11),$AL$11+SQRT(AZ683*($AN$11-$AL$11)*($AM$11-$AL$11)),$AN$11-SQRT((1-AZ683)*($AN$11-$AL$11)*($AN$11-$AM$11))),$AM$11)</f>
        <v>0.793790600940084</v>
      </c>
      <c r="AR683" s="0" t="n">
        <f aca="false">SUMPRODUCT((B24:B31&lt;=$B$6)*(C24:C31*AM683+D24:D31*AO683*$B$8*AQ683)/(1+AL683/100)^B24:B31)+C32*AM683*AP683/(1+AL683/100)^$B$6</f>
        <v>11622849.8550975</v>
      </c>
      <c r="AS683" s="0" t="n">
        <f aca="false">SUMPRODUCT((K24:K26&lt;=$B$6)*(L24:L26*AN683+M24:M26*AO683*$B$8*AQ683)/(1+AL683/100)^K24:K26)+L27*AN683*AP683/(1+AL683/100)^$B$6</f>
        <v>15191448.5032181</v>
      </c>
      <c r="AT683" s="0" t="n">
        <f aca="false">AS683-AR683</f>
        <v>3568598.64812052</v>
      </c>
      <c r="AU683" s="0" t="n">
        <f aca="true">RAND()</f>
        <v>0.708790243431835</v>
      </c>
      <c r="AV683" s="0" t="n">
        <f aca="true">RAND()</f>
        <v>0.109564698141358</v>
      </c>
      <c r="AW683" s="0" t="n">
        <f aca="true">RAND()</f>
        <v>0.4413074905415</v>
      </c>
      <c r="AX683" s="0" t="n">
        <f aca="true">RAND()</f>
        <v>0.744896631461613</v>
      </c>
      <c r="AY683" s="0" t="n">
        <f aca="true">RAND()</f>
        <v>0.096058894855711</v>
      </c>
      <c r="AZ683" s="0" t="n">
        <f aca="true">RAND()</f>
        <v>0.826439525466728</v>
      </c>
    </row>
    <row r="684" customFormat="false" ht="15" hidden="false" customHeight="false" outlineLevel="0" collapsed="false">
      <c r="AK684" s="0" t="n">
        <v>671</v>
      </c>
      <c r="AL684" s="0" t="n">
        <f aca="false">IFERROR(IF(AU684&lt;($AM$6-$AL$6)/($AN$6-$AL$6),$AL$6+SQRT(AU684*($AN$6-$AL$6)*($AM$6-$AL$6)),$AN$6-SQRT((1-AU684)*($AN$6-$AL$6)*($AN$6-$AM$6))),$AM$6)</f>
        <v>5.58653050947087</v>
      </c>
      <c r="AM684" s="0" t="n">
        <f aca="false">IFERROR(IF(AV684&lt;($AM$7-$AL$7)/($AN$7-$AL$7),$AL$7+SQRT(AV684*($AN$7-$AL$7)*($AM$7-$AL$7)),$AN$7-SQRT((1-AV684)*($AN$7-$AL$7)*($AN$7-$AM$7))),$AM$7)</f>
        <v>0.946560825285608</v>
      </c>
      <c r="AN684" s="0" t="n">
        <f aca="false">IFERROR(IF(AW684&lt;($AM$8-$AL$8)/($AN$8-$AL$8),$AL$8+SQRT(AW684*($AN$8-$AL$8)*($AM$8-$AL$8)),$AN$8-SQRT((1-AW684)*($AN$8-$AL$8)*($AN$8-$AM$8))),$AM$8)</f>
        <v>0.960364554546578</v>
      </c>
      <c r="AO684" s="0" t="n">
        <f aca="false">IFERROR(IF(AX684&lt;($AM$9-$AL$9)/($AN$9-$AL$9),$AL$9+SQRT(AX684*($AN$9-$AL$9)*($AM$9-$AL$9)),$AN$9-SQRT((1-AX684)*($AN$9-$AL$9)*($AN$9-$AM$9))),$AM$9)</f>
        <v>1.28197223676826</v>
      </c>
      <c r="AP684" s="0" t="n">
        <f aca="false">IFERROR(IF(AY684&lt;($AM$10-$AL$10)/($AN$10-$AL$10),$AL$10+SQRT(AY684*($AN$10-$AL$10)*($AM$10-$AL$10)),$AN$10-SQRT((1-AY684)*($AN$10-$AL$10)*($AN$10-$AM$10))),$AM$10)</f>
        <v>0.65689040555468</v>
      </c>
      <c r="AQ684" s="0" t="n">
        <f aca="false">IFERROR(IF(AZ684&lt;($AM$11-$AL$11)/($AN$11-$AL$11),$AL$11+SQRT(AZ684*($AN$11-$AL$11)*($AM$11-$AL$11)),$AN$11-SQRT((1-AZ684)*($AN$11-$AL$11)*($AN$11-$AM$11))),$AM$11)</f>
        <v>0.696600361153623</v>
      </c>
      <c r="AR684" s="0" t="n">
        <f aca="false">SUMPRODUCT((B24:B31&lt;=$B$6)*(C24:C31*AM684+D24:D31*AO684*$B$8*AQ684)/(1+AL684/100)^B24:B31)+C32*AM684*AP684/(1+AL684/100)^$B$6</f>
        <v>11712698.3816414</v>
      </c>
      <c r="AS684" s="0" t="n">
        <f aca="false">SUMPRODUCT((K24:K26&lt;=$B$6)*(L24:L26*AN684+M24:M26*AO684*$B$8*AQ684)/(1+AL684/100)^K24:K26)+L27*AN684*AP684/(1+AL684/100)^$B$6</f>
        <v>14671137.7620975</v>
      </c>
      <c r="AT684" s="0" t="n">
        <f aca="false">AS684-AR684</f>
        <v>2958439.38045603</v>
      </c>
      <c r="AU684" s="0" t="n">
        <f aca="true">RAND()</f>
        <v>0.900105199967166</v>
      </c>
      <c r="AV684" s="0" t="n">
        <f aca="true">RAND()</f>
        <v>0.238667505648874</v>
      </c>
      <c r="AW684" s="0" t="n">
        <f aca="true">RAND()</f>
        <v>0.285742115054695</v>
      </c>
      <c r="AX684" s="0" t="n">
        <f aca="true">RAND()</f>
        <v>0.656290754152281</v>
      </c>
      <c r="AY684" s="0" t="n">
        <f aca="true">RAND()</f>
        <v>0.0984583974204481</v>
      </c>
      <c r="AZ684" s="0" t="n">
        <f aca="true">RAND()</f>
        <v>0.624280241419951</v>
      </c>
    </row>
    <row r="685" customFormat="false" ht="15" hidden="false" customHeight="false" outlineLevel="0" collapsed="false">
      <c r="AK685" s="0" t="n">
        <v>672</v>
      </c>
      <c r="AL685" s="0" t="n">
        <f aca="false">IFERROR(IF(AU685&lt;($AM$6-$AL$6)/($AN$6-$AL$6),$AL$6+SQRT(AU685*($AN$6-$AL$6)*($AM$6-$AL$6)),$AN$6-SQRT((1-AU685)*($AN$6-$AL$6)*($AN$6-$AM$6))),$AM$6)</f>
        <v>4.857476984108</v>
      </c>
      <c r="AM685" s="0" t="n">
        <f aca="false">IFERROR(IF(AV685&lt;($AM$7-$AL$7)/($AN$7-$AL$7),$AL$7+SQRT(AV685*($AN$7-$AL$7)*($AM$7-$AL$7)),$AN$7-SQRT((1-AV685)*($AN$7-$AL$7)*($AN$7-$AM$7))),$AM$7)</f>
        <v>0.976408081174891</v>
      </c>
      <c r="AN685" s="0" t="n">
        <f aca="false">IFERROR(IF(AW685&lt;($AM$8-$AL$8)/($AN$8-$AL$8),$AL$8+SQRT(AW685*($AN$8-$AL$8)*($AM$8-$AL$8)),$AN$8-SQRT((1-AW685)*($AN$8-$AL$8)*($AN$8-$AM$8))),$AM$8)</f>
        <v>1.01949629455268</v>
      </c>
      <c r="AO685" s="0" t="n">
        <f aca="false">IFERROR(IF(AX685&lt;($AM$9-$AL$9)/($AN$9-$AL$9),$AL$9+SQRT(AX685*($AN$9-$AL$9)*($AM$9-$AL$9)),$AN$9-SQRT((1-AX685)*($AN$9-$AL$9)*($AN$9-$AM$9))),$AM$9)</f>
        <v>1.14736450292106</v>
      </c>
      <c r="AP685" s="0" t="n">
        <f aca="false">IFERROR(IF(AY685&lt;($AM$10-$AL$10)/($AN$10-$AL$10),$AL$10+SQRT(AY685*($AN$10-$AL$10)*($AM$10-$AL$10)),$AN$10-SQRT((1-AY685)*($AN$10-$AL$10)*($AN$10-$AM$10))),$AM$10)</f>
        <v>0.85755471225039</v>
      </c>
      <c r="AQ685" s="0" t="n">
        <f aca="false">IFERROR(IF(AZ685&lt;($AM$11-$AL$11)/($AN$11-$AL$11),$AL$11+SQRT(AZ685*($AN$11-$AL$11)*($AM$11-$AL$11)),$AN$11-SQRT((1-AZ685)*($AN$11-$AL$11)*($AN$11-$AM$11))),$AM$11)</f>
        <v>0.489753142251726</v>
      </c>
      <c r="AR685" s="0" t="n">
        <f aca="false">SUMPRODUCT((B24:B31&lt;=$B$6)*(C24:C31*AM685+D24:D31*AO685*$B$8*AQ685)/(1+AL685/100)^B24:B31)+C32*AM685*AP685/(1+AL685/100)^$B$6</f>
        <v>12357913.4682555</v>
      </c>
      <c r="AS685" s="0" t="n">
        <f aca="false">SUMPRODUCT((K24:K26&lt;=$B$6)*(L24:L26*AN685+M24:M26*AO685*$B$8*AQ685)/(1+AL685/100)^K24:K26)+L27*AN685*AP685/(1+AL685/100)^$B$6</f>
        <v>15307810.2306121</v>
      </c>
      <c r="AT685" s="0" t="n">
        <f aca="false">AS685-AR685</f>
        <v>2949896.76235664</v>
      </c>
      <c r="AU685" s="0" t="n">
        <f aca="true">RAND()</f>
        <v>0.770479756318653</v>
      </c>
      <c r="AV685" s="0" t="n">
        <f aca="true">RAND()</f>
        <v>0.345775678931187</v>
      </c>
      <c r="AW685" s="0" t="n">
        <f aca="true">RAND()</f>
        <v>0.527715926889394</v>
      </c>
      <c r="AX685" s="0" t="n">
        <f aca="true">RAND()</f>
        <v>0.515341806080628</v>
      </c>
      <c r="AY685" s="0" t="n">
        <f aca="true">RAND()</f>
        <v>0.511381489009837</v>
      </c>
      <c r="AZ685" s="0" t="n">
        <f aca="true">RAND()</f>
        <v>0.146964306099608</v>
      </c>
    </row>
    <row r="686" customFormat="false" ht="15" hidden="false" customHeight="false" outlineLevel="0" collapsed="false">
      <c r="AK686" s="0" t="n">
        <v>673</v>
      </c>
      <c r="AL686" s="0" t="n">
        <f aca="false">IFERROR(IF(AU686&lt;($AM$6-$AL$6)/($AN$6-$AL$6),$AL$6+SQRT(AU686*($AN$6-$AL$6)*($AM$6-$AL$6)),$AN$6-SQRT((1-AU686)*($AN$6-$AL$6)*($AN$6-$AM$6))),$AM$6)</f>
        <v>5.1398213166085</v>
      </c>
      <c r="AM686" s="0" t="n">
        <f aca="false">IFERROR(IF(AV686&lt;($AM$7-$AL$7)/($AN$7-$AL$7),$AL$7+SQRT(AV686*($AN$7-$AL$7)*($AM$7-$AL$7)),$AN$7-SQRT((1-AV686)*($AN$7-$AL$7)*($AN$7-$AM$7))),$AM$7)</f>
        <v>0.930093938660331</v>
      </c>
      <c r="AN686" s="0" t="n">
        <f aca="false">IFERROR(IF(AW686&lt;($AM$8-$AL$8)/($AN$8-$AL$8),$AL$8+SQRT(AW686*($AN$8-$AL$8)*($AM$8-$AL$8)),$AN$8-SQRT((1-AW686)*($AN$8-$AL$8)*($AN$8-$AM$8))),$AM$8)</f>
        <v>1.13165324815813</v>
      </c>
      <c r="AO686" s="0" t="n">
        <f aca="false">IFERROR(IF(AX686&lt;($AM$9-$AL$9)/($AN$9-$AL$9),$AL$9+SQRT(AX686*($AN$9-$AL$9)*($AM$9-$AL$9)),$AN$9-SQRT((1-AX686)*($AN$9-$AL$9)*($AN$9-$AM$9))),$AM$9)</f>
        <v>1.03410023699753</v>
      </c>
      <c r="AP686" s="0" t="n">
        <f aca="false">IFERROR(IF(AY686&lt;($AM$10-$AL$10)/($AN$10-$AL$10),$AL$10+SQRT(AY686*($AN$10-$AL$10)*($AM$10-$AL$10)),$AN$10-SQRT((1-AY686)*($AN$10-$AL$10)*($AN$10-$AM$10))),$AM$10)</f>
        <v>0.968326361903277</v>
      </c>
      <c r="AQ686" s="0" t="n">
        <f aca="false">IFERROR(IF(AZ686&lt;($AM$11-$AL$11)/($AN$11-$AL$11),$AL$11+SQRT(AZ686*($AN$11-$AL$11)*($AM$11-$AL$11)),$AN$11-SQRT((1-AZ686)*($AN$11-$AL$11)*($AN$11-$AM$11))),$AM$11)</f>
        <v>0.845095832414442</v>
      </c>
      <c r="AR686" s="0" t="n">
        <f aca="false">SUMPRODUCT((B24:B31&lt;=$B$6)*(C24:C31*AM686+D24:D31*AO686*$B$8*AQ686)/(1+AL686/100)^B24:B31)+C32*AM686*AP686/(1+AL686/100)^$B$6</f>
        <v>11681709.8545246</v>
      </c>
      <c r="AS686" s="0" t="n">
        <f aca="false">SUMPRODUCT((K24:K26&lt;=$B$6)*(L24:L26*AN686+M24:M26*AO686*$B$8*AQ686)/(1+AL686/100)^K24:K26)+L27*AN686*AP686/(1+AL686/100)^$B$6</f>
        <v>16939588.2216327</v>
      </c>
      <c r="AT686" s="0" t="n">
        <f aca="false">AS686-AR686</f>
        <v>5257878.36710808</v>
      </c>
      <c r="AU686" s="0" t="n">
        <f aca="true">RAND()</f>
        <v>0.826986763292793</v>
      </c>
      <c r="AV686" s="0" t="n">
        <f aca="true">RAND()</f>
        <v>0.188049254179531</v>
      </c>
      <c r="AW686" s="0" t="n">
        <f aca="true">RAND()</f>
        <v>0.875502634030924</v>
      </c>
      <c r="AX686" s="0" t="n">
        <f aca="true">RAND()</f>
        <v>0.37802509855451</v>
      </c>
      <c r="AY686" s="0" t="n">
        <f aca="true">RAND()</f>
        <v>0.877318325014237</v>
      </c>
      <c r="AZ686" s="0" t="n">
        <f aca="true">RAND()</f>
        <v>0.902059995365818</v>
      </c>
    </row>
    <row r="687" customFormat="false" ht="15" hidden="false" customHeight="false" outlineLevel="0" collapsed="false">
      <c r="AK687" s="0" t="n">
        <v>674</v>
      </c>
      <c r="AL687" s="0" t="n">
        <f aca="false">IFERROR(IF(AU687&lt;($AM$6-$AL$6)/($AN$6-$AL$6),$AL$6+SQRT(AU687*($AN$6-$AL$6)*($AM$6-$AL$6)),$AN$6-SQRT((1-AU687)*($AN$6-$AL$6)*($AN$6-$AM$6))),$AM$6)</f>
        <v>5.63885078374297</v>
      </c>
      <c r="AM687" s="0" t="n">
        <f aca="false">IFERROR(IF(AV687&lt;($AM$7-$AL$7)/($AN$7-$AL$7),$AL$7+SQRT(AV687*($AN$7-$AL$7)*($AM$7-$AL$7)),$AN$7-SQRT((1-AV687)*($AN$7-$AL$7)*($AN$7-$AM$7))),$AM$7)</f>
        <v>1.05422269664374</v>
      </c>
      <c r="AN687" s="0" t="n">
        <f aca="false">IFERROR(IF(AW687&lt;($AM$8-$AL$8)/($AN$8-$AL$8),$AL$8+SQRT(AW687*($AN$8-$AL$8)*($AM$8-$AL$8)),$AN$8-SQRT((1-AW687)*($AN$8-$AL$8)*($AN$8-$AM$8))),$AM$8)</f>
        <v>1.15547185217042</v>
      </c>
      <c r="AO687" s="0" t="n">
        <f aca="false">IFERROR(IF(AX687&lt;($AM$9-$AL$9)/($AN$9-$AL$9),$AL$9+SQRT(AX687*($AN$9-$AL$9)*($AM$9-$AL$9)),$AN$9-SQRT((1-AX687)*($AN$9-$AL$9)*($AN$9-$AM$9))),$AM$9)</f>
        <v>1.2408298172495</v>
      </c>
      <c r="AP687" s="0" t="n">
        <f aca="false">IFERROR(IF(AY687&lt;($AM$10-$AL$10)/($AN$10-$AL$10),$AL$10+SQRT(AY687*($AN$10-$AL$10)*($AM$10-$AL$10)),$AN$10-SQRT((1-AY687)*($AN$10-$AL$10)*($AN$10-$AM$10))),$AM$10)</f>
        <v>0.633159578977193</v>
      </c>
      <c r="AQ687" s="0" t="n">
        <f aca="false">IFERROR(IF(AZ687&lt;($AM$11-$AL$11)/($AN$11-$AL$11),$AL$11+SQRT(AZ687*($AN$11-$AL$11)*($AM$11-$AL$11)),$AN$11-SQRT((1-AZ687)*($AN$11-$AL$11)*($AN$11-$AM$11))),$AM$11)</f>
        <v>0.521069361562346</v>
      </c>
      <c r="AR687" s="0" t="n">
        <f aca="false">SUMPRODUCT((B24:B31&lt;=$B$6)*(C24:C31*AM687+D24:D31*AO687*$B$8*AQ687)/(1+AL687/100)^B24:B31)+C32*AM687*AP687/(1+AL687/100)^$B$6</f>
        <v>12972818.4636048</v>
      </c>
      <c r="AS687" s="0" t="n">
        <f aca="false">SUMPRODUCT((K24:K26&lt;=$B$6)*(L24:L26*AN687+M24:M26*AO687*$B$8*AQ687)/(1+AL687/100)^K24:K26)+L27*AN687*AP687/(1+AL687/100)^$B$6</f>
        <v>17660679.3890155</v>
      </c>
      <c r="AT687" s="0" t="n">
        <f aca="false">AS687-AR687</f>
        <v>4687860.92541072</v>
      </c>
      <c r="AU687" s="0" t="n">
        <f aca="true">RAND()</f>
        <v>0.907363640554144</v>
      </c>
      <c r="AV687" s="0" t="n">
        <f aca="true">RAND()</f>
        <v>0.659299977693771</v>
      </c>
      <c r="AW687" s="0" t="n">
        <f aca="true">RAND()</f>
        <v>0.920572704603635</v>
      </c>
      <c r="AX687" s="0" t="n">
        <f aca="true">RAND()</f>
        <v>0.615773755748384</v>
      </c>
      <c r="AY687" s="0" t="n">
        <f aca="true">RAND()</f>
        <v>0.0709258938935331</v>
      </c>
      <c r="AZ687" s="0" t="n">
        <f aca="true">RAND()</f>
        <v>0.199476173965647</v>
      </c>
    </row>
    <row r="688" customFormat="false" ht="15" hidden="false" customHeight="false" outlineLevel="0" collapsed="false">
      <c r="AK688" s="0" t="n">
        <v>675</v>
      </c>
      <c r="AL688" s="0" t="n">
        <f aca="false">IFERROR(IF(AU688&lt;($AM$6-$AL$6)/($AN$6-$AL$6),$AL$6+SQRT(AU688*($AN$6-$AL$6)*($AM$6-$AL$6)),$AN$6-SQRT((1-AU688)*($AN$6-$AL$6)*($AN$6-$AM$6))),$AM$6)</f>
        <v>5.19362118890742</v>
      </c>
      <c r="AM688" s="0" t="n">
        <f aca="false">IFERROR(IF(AV688&lt;($AM$7-$AL$7)/($AN$7-$AL$7),$AL$7+SQRT(AV688*($AN$7-$AL$7)*($AM$7-$AL$7)),$AN$7-SQRT((1-AV688)*($AN$7-$AL$7)*($AN$7-$AM$7))),$AM$7)</f>
        <v>0.980374210813175</v>
      </c>
      <c r="AN688" s="0" t="n">
        <f aca="false">IFERROR(IF(AW688&lt;($AM$8-$AL$8)/($AN$8-$AL$8),$AL$8+SQRT(AW688*($AN$8-$AL$8)*($AM$8-$AL$8)),$AN$8-SQRT((1-AW688)*($AN$8-$AL$8)*($AN$8-$AM$8))),$AM$8)</f>
        <v>0.826139319165745</v>
      </c>
      <c r="AO688" s="0" t="n">
        <f aca="false">IFERROR(IF(AX688&lt;($AM$9-$AL$9)/($AN$9-$AL$9),$AL$9+SQRT(AX688*($AN$9-$AL$9)*($AM$9-$AL$9)),$AN$9-SQRT((1-AX688)*($AN$9-$AL$9)*($AN$9-$AM$9))),$AM$9)</f>
        <v>0.902582047710577</v>
      </c>
      <c r="AP688" s="0" t="n">
        <f aca="false">IFERROR(IF(AY688&lt;($AM$10-$AL$10)/($AN$10-$AL$10),$AL$10+SQRT(AY688*($AN$10-$AL$10)*($AM$10-$AL$10)),$AN$10-SQRT((1-AY688)*($AN$10-$AL$10)*($AN$10-$AM$10))),$AM$10)</f>
        <v>0.840980335789263</v>
      </c>
      <c r="AQ688" s="0" t="n">
        <f aca="false">IFERROR(IF(AZ688&lt;($AM$11-$AL$11)/($AN$11-$AL$11),$AL$11+SQRT(AZ688*($AN$11-$AL$11)*($AM$11-$AL$11)),$AN$11-SQRT((1-AZ688)*($AN$11-$AL$11)*($AN$11-$AM$11))),$AM$11)</f>
        <v>0.446872209040415</v>
      </c>
      <c r="AR688" s="0" t="n">
        <f aca="false">SUMPRODUCT((B24:B31&lt;=$B$6)*(C24:C31*AM688+D24:D31*AO688*$B$8*AQ688)/(1+AL688/100)^B24:B31)+C32*AM688*AP688/(1+AL688/100)^$B$6</f>
        <v>12221662.5989617</v>
      </c>
      <c r="AS688" s="0" t="n">
        <f aca="false">SUMPRODUCT((K24:K26&lt;=$B$6)*(L24:L26*AN688+M24:M26*AO688*$B$8*AQ688)/(1+AL688/100)^K24:K26)+L27*AN688*AP688/(1+AL688/100)^$B$6</f>
        <v>12452888.9758876</v>
      </c>
      <c r="AT688" s="0" t="n">
        <f aca="false">AS688-AR688</f>
        <v>231226.376925891</v>
      </c>
      <c r="AU688" s="0" t="n">
        <f aca="true">RAND()</f>
        <v>0.836849779541787</v>
      </c>
      <c r="AV688" s="0" t="n">
        <f aca="true">RAND()</f>
        <v>0.361498399183062</v>
      </c>
      <c r="AW688" s="0" t="n">
        <f aca="true">RAND()</f>
        <v>0.00759182229387421</v>
      </c>
      <c r="AX688" s="0" t="n">
        <f aca="true">RAND()</f>
        <v>0.216096406851788</v>
      </c>
      <c r="AY688" s="0" t="n">
        <f aca="true">RAND()</f>
        <v>0.465070357579835</v>
      </c>
      <c r="AZ688" s="0" t="n">
        <f aca="true">RAND()</f>
        <v>0.0880467175037201</v>
      </c>
    </row>
    <row r="689" customFormat="false" ht="15" hidden="false" customHeight="false" outlineLevel="0" collapsed="false">
      <c r="AK689" s="0" t="n">
        <v>676</v>
      </c>
      <c r="AL689" s="0" t="n">
        <f aca="false">IFERROR(IF(AU689&lt;($AM$6-$AL$6)/($AN$6-$AL$6),$AL$6+SQRT(AU689*($AN$6-$AL$6)*($AM$6-$AL$6)),$AN$6-SQRT((1-AU689)*($AN$6-$AL$6)*($AN$6-$AM$6))),$AM$6)</f>
        <v>6.31807355347839</v>
      </c>
      <c r="AM689" s="0" t="n">
        <f aca="false">IFERROR(IF(AV689&lt;($AM$7-$AL$7)/($AN$7-$AL$7),$AL$7+SQRT(AV689*($AN$7-$AL$7)*($AM$7-$AL$7)),$AN$7-SQRT((1-AV689)*($AN$7-$AL$7)*($AN$7-$AM$7))),$AM$7)</f>
        <v>1.03543567051207</v>
      </c>
      <c r="AN689" s="0" t="n">
        <f aca="false">IFERROR(IF(AW689&lt;($AM$8-$AL$8)/($AN$8-$AL$8),$AL$8+SQRT(AW689*($AN$8-$AL$8)*($AM$8-$AL$8)),$AN$8-SQRT((1-AW689)*($AN$8-$AL$8)*($AN$8-$AM$8))),$AM$8)</f>
        <v>1.0097435020216</v>
      </c>
      <c r="AO689" s="0" t="n">
        <f aca="false">IFERROR(IF(AX689&lt;($AM$9-$AL$9)/($AN$9-$AL$9),$AL$9+SQRT(AX689*($AN$9-$AL$9)*($AM$9-$AL$9)),$AN$9-SQRT((1-AX689)*($AN$9-$AL$9)*($AN$9-$AM$9))),$AM$9)</f>
        <v>0.754334257668825</v>
      </c>
      <c r="AP689" s="0" t="n">
        <f aca="false">IFERROR(IF(AY689&lt;($AM$10-$AL$10)/($AN$10-$AL$10),$AL$10+SQRT(AY689*($AN$10-$AL$10)*($AM$10-$AL$10)),$AN$10-SQRT((1-AY689)*($AN$10-$AL$10)*($AN$10-$AM$10))),$AM$10)</f>
        <v>0.761764616148712</v>
      </c>
      <c r="AQ689" s="0" t="n">
        <f aca="false">IFERROR(IF(AZ689&lt;($AM$11-$AL$11)/($AN$11-$AL$11),$AL$11+SQRT(AZ689*($AN$11-$AL$11)*($AM$11-$AL$11)),$AN$11-SQRT((1-AZ689)*($AN$11-$AL$11)*($AN$11-$AM$11))),$AM$11)</f>
        <v>0.434514880131762</v>
      </c>
      <c r="AR689" s="0" t="n">
        <f aca="false">SUMPRODUCT((B24:B31&lt;=$B$6)*(C24:C31*AM689+D24:D31*AO689*$B$8*AQ689)/(1+AL689/100)^B24:B31)+C32*AM689*AP689/(1+AL689/100)^$B$6</f>
        <v>12394360.7155735</v>
      </c>
      <c r="AS689" s="0" t="n">
        <f aca="false">SUMPRODUCT((K24:K26&lt;=$B$6)*(L24:L26*AN689+M24:M26*AO689*$B$8*AQ689)/(1+AL689/100)^K24:K26)+L27*AN689*AP689/(1+AL689/100)^$B$6</f>
        <v>15386730.3921175</v>
      </c>
      <c r="AT689" s="0" t="n">
        <f aca="false">AS689-AR689</f>
        <v>2992369.67654398</v>
      </c>
      <c r="AU689" s="0" t="n">
        <f aca="true">RAND()</f>
        <v>0.97674881607672</v>
      </c>
      <c r="AV689" s="0" t="n">
        <f aca="true">RAND()</f>
        <v>0.590774653434614</v>
      </c>
      <c r="AW689" s="0" t="n">
        <f aca="true">RAND()</f>
        <v>0.48690502381472</v>
      </c>
      <c r="AX689" s="0" t="n">
        <f aca="true">RAND()</f>
        <v>0.08624788616527</v>
      </c>
      <c r="AY689" s="0" t="n">
        <f aca="true">RAND()</f>
        <v>0.27408285706993</v>
      </c>
      <c r="AZ689" s="0" t="n">
        <f aca="true">RAND()</f>
        <v>0.0738540937831109</v>
      </c>
    </row>
    <row r="690" customFormat="false" ht="15" hidden="false" customHeight="false" outlineLevel="0" collapsed="false">
      <c r="AK690" s="0" t="n">
        <v>677</v>
      </c>
      <c r="AL690" s="0" t="n">
        <f aca="false">IFERROR(IF(AU690&lt;($AM$6-$AL$6)/($AN$6-$AL$6),$AL$6+SQRT(AU690*($AN$6-$AL$6)*($AM$6-$AL$6)),$AN$6-SQRT((1-AU690)*($AN$6-$AL$6)*($AN$6-$AM$6))),$AM$6)</f>
        <v>2.64333051732726</v>
      </c>
      <c r="AM690" s="0" t="n">
        <f aca="false">IFERROR(IF(AV690&lt;($AM$7-$AL$7)/($AN$7-$AL$7),$AL$7+SQRT(AV690*($AN$7-$AL$7)*($AM$7-$AL$7)),$AN$7-SQRT((1-AV690)*($AN$7-$AL$7)*($AN$7-$AM$7))),$AM$7)</f>
        <v>0.841386713567094</v>
      </c>
      <c r="AN690" s="0" t="n">
        <f aca="false">IFERROR(IF(AW690&lt;($AM$8-$AL$8)/($AN$8-$AL$8),$AL$8+SQRT(AW690*($AN$8-$AL$8)*($AM$8-$AL$8)),$AN$8-SQRT((1-AW690)*($AN$8-$AL$8)*($AN$8-$AM$8))),$AM$8)</f>
        <v>0.871956797016941</v>
      </c>
      <c r="AO690" s="0" t="n">
        <f aca="false">IFERROR(IF(AX690&lt;($AM$9-$AL$9)/($AN$9-$AL$9),$AL$9+SQRT(AX690*($AN$9-$AL$9)*($AM$9-$AL$9)),$AN$9-SQRT((1-AX690)*($AN$9-$AL$9)*($AN$9-$AM$9))),$AM$9)</f>
        <v>0.941051149957397</v>
      </c>
      <c r="AP690" s="0" t="n">
        <f aca="false">IFERROR(IF(AY690&lt;($AM$10-$AL$10)/($AN$10-$AL$10),$AL$10+SQRT(AY690*($AN$10-$AL$10)*($AM$10-$AL$10)),$AN$10-SQRT((1-AY690)*($AN$10-$AL$10)*($AN$10-$AM$10))),$AM$10)</f>
        <v>0.623408163112476</v>
      </c>
      <c r="AQ690" s="0" t="n">
        <f aca="false">IFERROR(IF(AZ690&lt;($AM$11-$AL$11)/($AN$11-$AL$11),$AL$11+SQRT(AZ690*($AN$11-$AL$11)*($AM$11-$AL$11)),$AN$11-SQRT((1-AZ690)*($AN$11-$AL$11)*($AN$11-$AM$11))),$AM$11)</f>
        <v>0.641005740591787</v>
      </c>
      <c r="AR690" s="0" t="n">
        <f aca="false">SUMPRODUCT((B24:B31&lt;=$B$6)*(C24:C31*AM690+D24:D31*AO690*$B$8*AQ690)/(1+AL690/100)^B24:B31)+C32*AM690*AP690/(1+AL690/100)^$B$6</f>
        <v>11891519.2094124</v>
      </c>
      <c r="AS690" s="0" t="n">
        <f aca="false">SUMPRODUCT((K24:K26&lt;=$B$6)*(L24:L26*AN690+M24:M26*AO690*$B$8*AQ690)/(1+AL690/100)^K24:K26)+L27*AN690*AP690/(1+AL690/100)^$B$6</f>
        <v>13042065.9620582</v>
      </c>
      <c r="AT690" s="0" t="n">
        <f aca="false">AS690-AR690</f>
        <v>1150546.7526458</v>
      </c>
      <c r="AU690" s="0" t="n">
        <f aca="true">RAND()</f>
        <v>0.0827748309049118</v>
      </c>
      <c r="AV690" s="0" t="n">
        <f aca="true">RAND()</f>
        <v>0.0190317784431633</v>
      </c>
      <c r="AW690" s="0" t="n">
        <f aca="true">RAND()</f>
        <v>0.0575308959659692</v>
      </c>
      <c r="AX690" s="0" t="n">
        <f aca="true">RAND()</f>
        <v>0.259368155838323</v>
      </c>
      <c r="AY690" s="0" t="n">
        <f aca="true">RAND()</f>
        <v>0.0609182988911814</v>
      </c>
      <c r="AZ690" s="0" t="n">
        <f aca="true">RAND()</f>
        <v>0.474632306598176</v>
      </c>
    </row>
    <row r="691" customFormat="false" ht="15" hidden="false" customHeight="false" outlineLevel="0" collapsed="false">
      <c r="AK691" s="0" t="n">
        <v>678</v>
      </c>
      <c r="AL691" s="0" t="n">
        <f aca="false">IFERROR(IF(AU691&lt;($AM$6-$AL$6)/($AN$6-$AL$6),$AL$6+SQRT(AU691*($AN$6-$AL$6)*($AM$6-$AL$6)),$AN$6-SQRT((1-AU691)*($AN$6-$AL$6)*($AN$6-$AM$6))),$AM$6)</f>
        <v>5.89886973656563</v>
      </c>
      <c r="AM691" s="0" t="n">
        <f aca="false">IFERROR(IF(AV691&lt;($AM$7-$AL$7)/($AN$7-$AL$7),$AL$7+SQRT(AV691*($AN$7-$AL$7)*($AM$7-$AL$7)),$AN$7-SQRT((1-AV691)*($AN$7-$AL$7)*($AN$7-$AM$7))),$AM$7)</f>
        <v>0.922914974457228</v>
      </c>
      <c r="AN691" s="0" t="n">
        <f aca="false">IFERROR(IF(AW691&lt;($AM$8-$AL$8)/($AN$8-$AL$8),$AL$8+SQRT(AW691*($AN$8-$AL$8)*($AM$8-$AL$8)),$AN$8-SQRT((1-AW691)*($AN$8-$AL$8)*($AN$8-$AM$8))),$AM$8)</f>
        <v>0.969277521315924</v>
      </c>
      <c r="AO691" s="0" t="n">
        <f aca="false">IFERROR(IF(AX691&lt;($AM$9-$AL$9)/($AN$9-$AL$9),$AL$9+SQRT(AX691*($AN$9-$AL$9)*($AM$9-$AL$9)),$AN$9-SQRT((1-AX691)*($AN$9-$AL$9)*($AN$9-$AM$9))),$AM$9)</f>
        <v>1.19466934985008</v>
      </c>
      <c r="AP691" s="0" t="n">
        <f aca="false">IFERROR(IF(AY691&lt;($AM$10-$AL$10)/($AN$10-$AL$10),$AL$10+SQRT(AY691*($AN$10-$AL$10)*($AM$10-$AL$10)),$AN$10-SQRT((1-AY691)*($AN$10-$AL$10)*($AN$10-$AM$10))),$AM$10)</f>
        <v>0.993837145990018</v>
      </c>
      <c r="AQ691" s="0" t="n">
        <f aca="false">IFERROR(IF(AZ691&lt;($AM$11-$AL$11)/($AN$11-$AL$11),$AL$11+SQRT(AZ691*($AN$11-$AL$11)*($AM$11-$AL$11)),$AN$11-SQRT((1-AZ691)*($AN$11-$AL$11)*($AN$11-$AM$11))),$AM$11)</f>
        <v>0.649827994240671</v>
      </c>
      <c r="AR691" s="0" t="n">
        <f aca="false">SUMPRODUCT((B24:B31&lt;=$B$6)*(C24:C31*AM691+D24:D31*AO691*$B$8*AQ691)/(1+AL691/100)^B24:B31)+C32*AM691*AP691/(1+AL691/100)^$B$6</f>
        <v>11255171.1749394</v>
      </c>
      <c r="AS691" s="0" t="n">
        <f aca="false">SUMPRODUCT((K24:K26&lt;=$B$6)*(L24:L26*AN691+M24:M26*AO691*$B$8*AQ691)/(1+AL691/100)^K24:K26)+L27*AN691*AP691/(1+AL691/100)^$B$6</f>
        <v>14597123.7661112</v>
      </c>
      <c r="AT691" s="0" t="n">
        <f aca="false">AS691-AR691</f>
        <v>3341952.59117175</v>
      </c>
      <c r="AU691" s="0" t="n">
        <f aca="true">RAND()</f>
        <v>0.939375607147448</v>
      </c>
      <c r="AV691" s="0" t="n">
        <f aca="true">RAND()</f>
        <v>0.167867677175788</v>
      </c>
      <c r="AW691" s="0" t="n">
        <f aca="true">RAND()</f>
        <v>0.318387546920701</v>
      </c>
      <c r="AX691" s="0" t="n">
        <f aca="true">RAND()</f>
        <v>0.567628362619408</v>
      </c>
      <c r="AY691" s="0" t="n">
        <f aca="true">RAND()</f>
        <v>0.975500507038265</v>
      </c>
      <c r="AZ691" s="0" t="n">
        <f aca="true">RAND()</f>
        <v>0.499508675732452</v>
      </c>
    </row>
    <row r="692" customFormat="false" ht="15" hidden="false" customHeight="false" outlineLevel="0" collapsed="false">
      <c r="AK692" s="0" t="n">
        <v>679</v>
      </c>
      <c r="AL692" s="0" t="n">
        <f aca="false">IFERROR(IF(AU692&lt;($AM$6-$AL$6)/($AN$6-$AL$6),$AL$6+SQRT(AU692*($AN$6-$AL$6)*($AM$6-$AL$6)),$AN$6-SQRT((1-AU692)*($AN$6-$AL$6)*($AN$6-$AM$6))),$AM$6)</f>
        <v>2.07883176060778</v>
      </c>
      <c r="AM692" s="0" t="n">
        <f aca="false">IFERROR(IF(AV692&lt;($AM$7-$AL$7)/($AN$7-$AL$7),$AL$7+SQRT(AV692*($AN$7-$AL$7)*($AM$7-$AL$7)),$AN$7-SQRT((1-AV692)*($AN$7-$AL$7)*($AN$7-$AM$7))),$AM$7)</f>
        <v>0.871420212480383</v>
      </c>
      <c r="AN692" s="0" t="n">
        <f aca="false">IFERROR(IF(AW692&lt;($AM$8-$AL$8)/($AN$8-$AL$8),$AL$8+SQRT(AW692*($AN$8-$AL$8)*($AM$8-$AL$8)),$AN$8-SQRT((1-AW692)*($AN$8-$AL$8)*($AN$8-$AM$8))),$AM$8)</f>
        <v>1.12578552586506</v>
      </c>
      <c r="AO692" s="0" t="n">
        <f aca="false">IFERROR(IF(AX692&lt;($AM$9-$AL$9)/($AN$9-$AL$9),$AL$9+SQRT(AX692*($AN$9-$AL$9)*($AM$9-$AL$9)),$AN$9-SQRT((1-AX692)*($AN$9-$AL$9)*($AN$9-$AM$9))),$AM$9)</f>
        <v>0.768750172630254</v>
      </c>
      <c r="AP692" s="0" t="n">
        <f aca="false">IFERROR(IF(AY692&lt;($AM$10-$AL$10)/($AN$10-$AL$10),$AL$10+SQRT(AY692*($AN$10-$AL$10)*($AM$10-$AL$10)),$AN$10-SQRT((1-AY692)*($AN$10-$AL$10)*($AN$10-$AM$10))),$AM$10)</f>
        <v>0.829976576017514</v>
      </c>
      <c r="AQ692" s="0" t="n">
        <f aca="false">IFERROR(IF(AZ692&lt;($AM$11-$AL$11)/($AN$11-$AL$11),$AL$11+SQRT(AZ692*($AN$11-$AL$11)*($AM$11-$AL$11)),$AN$11-SQRT((1-AZ692)*($AN$11-$AL$11)*($AN$11-$AM$11))),$AM$11)</f>
        <v>0.546286524723196</v>
      </c>
      <c r="AR692" s="0" t="n">
        <f aca="false">SUMPRODUCT((B24:B31&lt;=$B$6)*(C24:C31*AM692+D24:D31*AO692*$B$8*AQ692)/(1+AL692/100)^B24:B31)+C32*AM692*AP692/(1+AL692/100)^$B$6</f>
        <v>12640225.7686127</v>
      </c>
      <c r="AS692" s="0" t="n">
        <f aca="false">SUMPRODUCT((K24:K26&lt;=$B$6)*(L24:L26*AN692+M24:M26*AO692*$B$8*AQ692)/(1+AL692/100)^K24:K26)+L27*AN692*AP692/(1+AL692/100)^$B$6</f>
        <v>16196552.8172079</v>
      </c>
      <c r="AT692" s="0" t="n">
        <f aca="false">AS692-AR692</f>
        <v>3556327.04859513</v>
      </c>
      <c r="AU692" s="0" t="n">
        <f aca="true">RAND()</f>
        <v>0.0012428892961046</v>
      </c>
      <c r="AV692" s="0" t="n">
        <f aca="true">RAND()</f>
        <v>0.0566760750082556</v>
      </c>
      <c r="AW692" s="0" t="n">
        <f aca="true">RAND()</f>
        <v>0.862851239247826</v>
      </c>
      <c r="AX692" s="0" t="n">
        <f aca="true">RAND()</f>
        <v>0.0963022070517219</v>
      </c>
      <c r="AY692" s="0" t="n">
        <f aca="true">RAND()</f>
        <v>0.43553816288097</v>
      </c>
      <c r="AZ692" s="0" t="n">
        <f aca="true">RAND()</f>
        <v>0.247579805143793</v>
      </c>
    </row>
    <row r="693" customFormat="false" ht="15" hidden="false" customHeight="false" outlineLevel="0" collapsed="false">
      <c r="AK693" s="0" t="n">
        <v>680</v>
      </c>
      <c r="AL693" s="0" t="n">
        <f aca="false">IFERROR(IF(AU693&lt;($AM$6-$AL$6)/($AN$6-$AL$6),$AL$6+SQRT(AU693*($AN$6-$AL$6)*($AM$6-$AL$6)),$AN$6-SQRT((1-AU693)*($AN$6-$AL$6)*($AN$6-$AM$6))),$AM$6)</f>
        <v>3.78241738072626</v>
      </c>
      <c r="AM693" s="0" t="n">
        <f aca="false">IFERROR(IF(AV693&lt;($AM$7-$AL$7)/($AN$7-$AL$7),$AL$7+SQRT(AV693*($AN$7-$AL$7)*($AM$7-$AL$7)),$AN$7-SQRT((1-AV693)*($AN$7-$AL$7)*($AN$7-$AM$7))),$AM$7)</f>
        <v>1.06353044523018</v>
      </c>
      <c r="AN693" s="0" t="n">
        <f aca="false">IFERROR(IF(AW693&lt;($AM$8-$AL$8)/($AN$8-$AL$8),$AL$8+SQRT(AW693*($AN$8-$AL$8)*($AM$8-$AL$8)),$AN$8-SQRT((1-AW693)*($AN$8-$AL$8)*($AN$8-$AM$8))),$AM$8)</f>
        <v>1.00614831944278</v>
      </c>
      <c r="AO693" s="0" t="n">
        <f aca="false">IFERROR(IF(AX693&lt;($AM$9-$AL$9)/($AN$9-$AL$9),$AL$9+SQRT(AX693*($AN$9-$AL$9)*($AM$9-$AL$9)),$AN$9-SQRT((1-AX693)*($AN$9-$AL$9)*($AN$9-$AM$9))),$AM$9)</f>
        <v>1.52463001714802</v>
      </c>
      <c r="AP693" s="0" t="n">
        <f aca="false">IFERROR(IF(AY693&lt;($AM$10-$AL$10)/($AN$10-$AL$10),$AL$10+SQRT(AY693*($AN$10-$AL$10)*($AM$10-$AL$10)),$AN$10-SQRT((1-AY693)*($AN$10-$AL$10)*($AN$10-$AM$10))),$AM$10)</f>
        <v>0.57553562448833</v>
      </c>
      <c r="AQ693" s="0" t="n">
        <f aca="false">IFERROR(IF(AZ693&lt;($AM$11-$AL$11)/($AN$11-$AL$11),$AL$11+SQRT(AZ693*($AN$11-$AL$11)*($AM$11-$AL$11)),$AN$11-SQRT((1-AZ693)*($AN$11-$AL$11)*($AN$11-$AM$11))),$AM$11)</f>
        <v>0.651716628914814</v>
      </c>
      <c r="AR693" s="0" t="n">
        <f aca="false">SUMPRODUCT((B24:B31&lt;=$B$6)*(C24:C31*AM693+D24:D31*AO693*$B$8*AQ693)/(1+AL693/100)^B24:B31)+C32*AM693*AP693/(1+AL693/100)^$B$6</f>
        <v>14217765.5367975</v>
      </c>
      <c r="AS693" s="0" t="n">
        <f aca="false">SUMPRODUCT((K24:K26&lt;=$B$6)*(L24:L26*AN693+M24:M26*AO693*$B$8*AQ693)/(1+AL693/100)^K24:K26)+L27*AN693*AP693/(1+AL693/100)^$B$6</f>
        <v>15299666.2402703</v>
      </c>
      <c r="AT693" s="0" t="n">
        <f aca="false">AS693-AR693</f>
        <v>1081900.70347282</v>
      </c>
      <c r="AU693" s="0" t="n">
        <f aca="true">RAND()</f>
        <v>0.482358104407376</v>
      </c>
      <c r="AV693" s="0" t="n">
        <f aca="true">RAND()</f>
        <v>0.690925379057283</v>
      </c>
      <c r="AW693" s="0" t="n">
        <f aca="true">RAND()</f>
        <v>0.47143429235038</v>
      </c>
      <c r="AX693" s="0" t="n">
        <f aca="true">RAND()</f>
        <v>0.849348919602205</v>
      </c>
      <c r="AY693" s="0" t="n">
        <f aca="true">RAND()</f>
        <v>0.022822522267368</v>
      </c>
      <c r="AZ693" s="0" t="n">
        <f aca="true">RAND()</f>
        <v>0.504892626226687</v>
      </c>
    </row>
    <row r="694" customFormat="false" ht="15" hidden="false" customHeight="false" outlineLevel="0" collapsed="false">
      <c r="AK694" s="0" t="n">
        <v>681</v>
      </c>
      <c r="AL694" s="0" t="n">
        <f aca="false">IFERROR(IF(AU694&lt;($AM$6-$AL$6)/($AN$6-$AL$6),$AL$6+SQRT(AU694*($AN$6-$AL$6)*($AM$6-$AL$6)),$AN$6-SQRT((1-AU694)*($AN$6-$AL$6)*($AN$6-$AM$6))),$AM$6)</f>
        <v>4.35462244450138</v>
      </c>
      <c r="AM694" s="0" t="n">
        <f aca="false">IFERROR(IF(AV694&lt;($AM$7-$AL$7)/($AN$7-$AL$7),$AL$7+SQRT(AV694*($AN$7-$AL$7)*($AM$7-$AL$7)),$AN$7-SQRT((1-AV694)*($AN$7-$AL$7)*($AN$7-$AM$7))),$AM$7)</f>
        <v>1.08654314673706</v>
      </c>
      <c r="AN694" s="0" t="n">
        <f aca="false">IFERROR(IF(AW694&lt;($AM$8-$AL$8)/($AN$8-$AL$8),$AL$8+SQRT(AW694*($AN$8-$AL$8)*($AM$8-$AL$8)),$AN$8-SQRT((1-AW694)*($AN$8-$AL$8)*($AN$8-$AM$8))),$AM$8)</f>
        <v>1.17730448912652</v>
      </c>
      <c r="AO694" s="0" t="n">
        <f aca="false">IFERROR(IF(AX694&lt;($AM$9-$AL$9)/($AN$9-$AL$9),$AL$9+SQRT(AX694*($AN$9-$AL$9)*($AM$9-$AL$9)),$AN$9-SQRT((1-AX694)*($AN$9-$AL$9)*($AN$9-$AM$9))),$AM$9)</f>
        <v>0.805269102998534</v>
      </c>
      <c r="AP694" s="0" t="n">
        <f aca="false">IFERROR(IF(AY694&lt;($AM$10-$AL$10)/($AN$10-$AL$10),$AL$10+SQRT(AY694*($AN$10-$AL$10)*($AM$10-$AL$10)),$AN$10-SQRT((1-AY694)*($AN$10-$AL$10)*($AN$10-$AM$10))),$AM$10)</f>
        <v>0.650256250591608</v>
      </c>
      <c r="AQ694" s="0" t="n">
        <f aca="false">IFERROR(IF(AZ694&lt;($AM$11-$AL$11)/($AN$11-$AL$11),$AL$11+SQRT(AZ694*($AN$11-$AL$11)*($AM$11-$AL$11)),$AN$11-SQRT((1-AZ694)*($AN$11-$AL$11)*($AN$11-$AM$11))),$AM$11)</f>
        <v>0.812766118616471</v>
      </c>
      <c r="AR694" s="0" t="n">
        <f aca="false">SUMPRODUCT((B24:B31&lt;=$B$6)*(C24:C31*AM694+D24:D31*AO694*$B$8*AQ694)/(1+AL694/100)^B24:B31)+C32*AM694*AP694/(1+AL694/100)^$B$6</f>
        <v>14075793.5141598</v>
      </c>
      <c r="AS694" s="0" t="n">
        <f aca="false">SUMPRODUCT((K24:K26&lt;=$B$6)*(L24:L26*AN694+M24:M26*AO694*$B$8*AQ694)/(1+AL694/100)^K24:K26)+L27*AN694*AP694/(1+AL694/100)^$B$6</f>
        <v>17844749.7997174</v>
      </c>
      <c r="AT694" s="0" t="n">
        <f aca="false">AS694-AR694</f>
        <v>3768956.28555765</v>
      </c>
      <c r="AU694" s="0" t="n">
        <f aca="true">RAND()</f>
        <v>0.650098879443208</v>
      </c>
      <c r="AV694" s="0" t="n">
        <f aca="true">RAND()</f>
        <v>0.762505396634473</v>
      </c>
      <c r="AW694" s="0" t="n">
        <f aca="true">RAND()</f>
        <v>0.953025446211948</v>
      </c>
      <c r="AX694" s="0" t="n">
        <f aca="true">RAND()</f>
        <v>0.124252300327373</v>
      </c>
      <c r="AY694" s="0" t="n">
        <f aca="true">RAND()</f>
        <v>0.0903077633673928</v>
      </c>
      <c r="AZ694" s="0" t="n">
        <f aca="true">RAND()</f>
        <v>0.856912137396158</v>
      </c>
    </row>
    <row r="695" customFormat="false" ht="15" hidden="false" customHeight="false" outlineLevel="0" collapsed="false">
      <c r="AK695" s="0" t="n">
        <v>682</v>
      </c>
      <c r="AL695" s="0" t="n">
        <f aca="false">IFERROR(IF(AU695&lt;($AM$6-$AL$6)/($AN$6-$AL$6),$AL$6+SQRT(AU695*($AN$6-$AL$6)*($AM$6-$AL$6)),$AN$6-SQRT((1-AU695)*($AN$6-$AL$6)*($AN$6-$AM$6))),$AM$6)</f>
        <v>5.77637429237739</v>
      </c>
      <c r="AM695" s="0" t="n">
        <f aca="false">IFERROR(IF(AV695&lt;($AM$7-$AL$7)/($AN$7-$AL$7),$AL$7+SQRT(AV695*($AN$7-$AL$7)*($AM$7-$AL$7)),$AN$7-SQRT((1-AV695)*($AN$7-$AL$7)*($AN$7-$AM$7))),$AM$7)</f>
        <v>0.970248464613665</v>
      </c>
      <c r="AN695" s="0" t="n">
        <f aca="false">IFERROR(IF(AW695&lt;($AM$8-$AL$8)/($AN$8-$AL$8),$AL$8+SQRT(AW695*($AN$8-$AL$8)*($AM$8-$AL$8)),$AN$8-SQRT((1-AW695)*($AN$8-$AL$8)*($AN$8-$AM$8))),$AM$8)</f>
        <v>0.905822150612538</v>
      </c>
      <c r="AO695" s="0" t="n">
        <f aca="false">IFERROR(IF(AX695&lt;($AM$9-$AL$9)/($AN$9-$AL$9),$AL$9+SQRT(AX695*($AN$9-$AL$9)*($AM$9-$AL$9)),$AN$9-SQRT((1-AX695)*($AN$9-$AL$9)*($AN$9-$AM$9))),$AM$9)</f>
        <v>1.07219669200208</v>
      </c>
      <c r="AP695" s="0" t="n">
        <f aca="false">IFERROR(IF(AY695&lt;($AM$10-$AL$10)/($AN$10-$AL$10),$AL$10+SQRT(AY695*($AN$10-$AL$10)*($AM$10-$AL$10)),$AN$10-SQRT((1-AY695)*($AN$10-$AL$10)*($AN$10-$AM$10))),$AM$10)</f>
        <v>0.994467230903688</v>
      </c>
      <c r="AQ695" s="0" t="n">
        <f aca="false">IFERROR(IF(AZ695&lt;($AM$11-$AL$11)/($AN$11-$AL$11),$AL$11+SQRT(AZ695*($AN$11-$AL$11)*($AM$11-$AL$11)),$AN$11-SQRT((1-AZ695)*($AN$11-$AL$11)*($AN$11-$AM$11))),$AM$11)</f>
        <v>0.714536933551719</v>
      </c>
      <c r="AR695" s="0" t="n">
        <f aca="false">SUMPRODUCT((B24:B31&lt;=$B$6)*(C24:C31*AM695+D24:D31*AO695*$B$8*AQ695)/(1+AL695/100)^B24:B31)+C32*AM695*AP695/(1+AL695/100)^$B$6</f>
        <v>11876876.6420575</v>
      </c>
      <c r="AS695" s="0" t="n">
        <f aca="false">SUMPRODUCT((K24:K26&lt;=$B$6)*(L24:L26*AN695+M24:M26*AO695*$B$8*AQ695)/(1+AL695/100)^K24:K26)+L27*AN695*AP695/(1+AL695/100)^$B$6</f>
        <v>13627844.7827884</v>
      </c>
      <c r="AT695" s="0" t="n">
        <f aca="false">AS695-AR695</f>
        <v>1750968.1407309</v>
      </c>
      <c r="AU695" s="0" t="n">
        <f aca="true">RAND()</f>
        <v>0.925137006382253</v>
      </c>
      <c r="AV695" s="0" t="n">
        <f aca="true">RAND()</f>
        <v>0.322050441147891</v>
      </c>
      <c r="AW695" s="0" t="n">
        <f aca="true">RAND()</f>
        <v>0.124425861780695</v>
      </c>
      <c r="AX695" s="0" t="n">
        <f aca="true">RAND()</f>
        <v>0.426120681112076</v>
      </c>
      <c r="AY695" s="0" t="n">
        <f aca="true">RAND()</f>
        <v>0.977991369750246</v>
      </c>
      <c r="AZ695" s="0" t="n">
        <f aca="true">RAND()</f>
        <v>0.667391174260997</v>
      </c>
    </row>
    <row r="696" customFormat="false" ht="15" hidden="false" customHeight="false" outlineLevel="0" collapsed="false">
      <c r="AK696" s="0" t="n">
        <v>683</v>
      </c>
      <c r="AL696" s="0" t="n">
        <f aca="false">IFERROR(IF(AU696&lt;($AM$6-$AL$6)/($AN$6-$AL$6),$AL$6+SQRT(AU696*($AN$6-$AL$6)*($AM$6-$AL$6)),$AN$6-SQRT((1-AU696)*($AN$6-$AL$6)*($AN$6-$AM$6))),$AM$6)</f>
        <v>3.03455281111905</v>
      </c>
      <c r="AM696" s="0" t="n">
        <f aca="false">IFERROR(IF(AV696&lt;($AM$7-$AL$7)/($AN$7-$AL$7),$AL$7+SQRT(AV696*($AN$7-$AL$7)*($AM$7-$AL$7)),$AN$7-SQRT((1-AV696)*($AN$7-$AL$7)*($AN$7-$AM$7))),$AM$7)</f>
        <v>1.02948583957831</v>
      </c>
      <c r="AN696" s="0" t="n">
        <f aca="false">IFERROR(IF(AW696&lt;($AM$8-$AL$8)/($AN$8-$AL$8),$AL$8+SQRT(AW696*($AN$8-$AL$8)*($AM$8-$AL$8)),$AN$8-SQRT((1-AW696)*($AN$8-$AL$8)*($AN$8-$AM$8))),$AM$8)</f>
        <v>1.08799074032628</v>
      </c>
      <c r="AO696" s="0" t="n">
        <f aca="false">IFERROR(IF(AX696&lt;($AM$9-$AL$9)/($AN$9-$AL$9),$AL$9+SQRT(AX696*($AN$9-$AL$9)*($AM$9-$AL$9)),$AN$9-SQRT((1-AX696)*($AN$9-$AL$9)*($AN$9-$AM$9))),$AM$9)</f>
        <v>0.699918946604504</v>
      </c>
      <c r="AP696" s="0" t="n">
        <f aca="false">IFERROR(IF(AY696&lt;($AM$10-$AL$10)/($AN$10-$AL$10),$AL$10+SQRT(AY696*($AN$10-$AL$10)*($AM$10-$AL$10)),$AN$10-SQRT((1-AY696)*($AN$10-$AL$10)*($AN$10-$AM$10))),$AM$10)</f>
        <v>0.833339410257116</v>
      </c>
      <c r="AQ696" s="0" t="n">
        <f aca="false">IFERROR(IF(AZ696&lt;($AM$11-$AL$11)/($AN$11-$AL$11),$AL$11+SQRT(AZ696*($AN$11-$AL$11)*($AM$11-$AL$11)),$AN$11-SQRT((1-AZ696)*($AN$11-$AL$11)*($AN$11-$AM$11))),$AM$11)</f>
        <v>0.715037965389832</v>
      </c>
      <c r="AR696" s="0" t="n">
        <f aca="false">SUMPRODUCT((B24:B31&lt;=$B$6)*(C24:C31*AM696+D24:D31*AO696*$B$8*AQ696)/(1+AL696/100)^B24:B31)+C32*AM696*AP696/(1+AL696/100)^$B$6</f>
        <v>14158888.8687188</v>
      </c>
      <c r="AS696" s="0" t="n">
        <f aca="false">SUMPRODUCT((K24:K26&lt;=$B$6)*(L24:L26*AN696+M24:M26*AO696*$B$8*AQ696)/(1+AL696/100)^K24:K26)+L27*AN696*AP696/(1+AL696/100)^$B$6</f>
        <v>15969733.0764949</v>
      </c>
      <c r="AT696" s="0" t="n">
        <f aca="false">AS696-AR696</f>
        <v>1810844.20777608</v>
      </c>
      <c r="AU696" s="0" t="n">
        <f aca="true">RAND()</f>
        <v>0.21376142960981</v>
      </c>
      <c r="AV696" s="0" t="n">
        <f aca="true">RAND()</f>
        <v>0.567764489364604</v>
      </c>
      <c r="AW696" s="0" t="n">
        <f aca="true">RAND()</f>
        <v>0.766693331377538</v>
      </c>
      <c r="AX696" s="0" t="n">
        <f aca="true">RAND()</f>
        <v>0.0532901136152729</v>
      </c>
      <c r="AY696" s="0" t="n">
        <f aca="true">RAND()</f>
        <v>0.444460649722246</v>
      </c>
      <c r="AZ696" s="0" t="n">
        <f aca="true">RAND()</f>
        <v>0.668557709513605</v>
      </c>
    </row>
    <row r="697" customFormat="false" ht="15" hidden="false" customHeight="false" outlineLevel="0" collapsed="false">
      <c r="AK697" s="0" t="n">
        <v>684</v>
      </c>
      <c r="AL697" s="0" t="n">
        <f aca="false">IFERROR(IF(AU697&lt;($AM$6-$AL$6)/($AN$6-$AL$6),$AL$6+SQRT(AU697*($AN$6-$AL$6)*($AM$6-$AL$6)),$AN$6-SQRT((1-AU697)*($AN$6-$AL$6)*($AN$6-$AM$6))),$AM$6)</f>
        <v>2.41953563120938</v>
      </c>
      <c r="AM697" s="0" t="n">
        <f aca="false">IFERROR(IF(AV697&lt;($AM$7-$AL$7)/($AN$7-$AL$7),$AL$7+SQRT(AV697*($AN$7-$AL$7)*($AM$7-$AL$7)),$AN$7-SQRT((1-AV697)*($AN$7-$AL$7)*($AN$7-$AM$7))),$AM$7)</f>
        <v>0.980031255064584</v>
      </c>
      <c r="AN697" s="0" t="n">
        <f aca="false">IFERROR(IF(AW697&lt;($AM$8-$AL$8)/($AN$8-$AL$8),$AL$8+SQRT(AW697*($AN$8-$AL$8)*($AM$8-$AL$8)),$AN$8-SQRT((1-AW697)*($AN$8-$AL$8)*($AN$8-$AM$8))),$AM$8)</f>
        <v>0.938043654877904</v>
      </c>
      <c r="AO697" s="0" t="n">
        <f aca="false">IFERROR(IF(AX697&lt;($AM$9-$AL$9)/($AN$9-$AL$9),$AL$9+SQRT(AX697*($AN$9-$AL$9)*($AM$9-$AL$9)),$AN$9-SQRT((1-AX697)*($AN$9-$AL$9)*($AN$9-$AM$9))),$AM$9)</f>
        <v>0.667721876870238</v>
      </c>
      <c r="AP697" s="0" t="n">
        <f aca="false">IFERROR(IF(AY697&lt;($AM$10-$AL$10)/($AN$10-$AL$10),$AL$10+SQRT(AY697*($AN$10-$AL$10)*($AM$10-$AL$10)),$AN$10-SQRT((1-AY697)*($AN$10-$AL$10)*($AN$10-$AM$10))),$AM$10)</f>
        <v>0.733547208203634</v>
      </c>
      <c r="AQ697" s="0" t="n">
        <f aca="false">IFERROR(IF(AZ697&lt;($AM$11-$AL$11)/($AN$11-$AL$11),$AL$11+SQRT(AZ697*($AN$11-$AL$11)*($AM$11-$AL$11)),$AN$11-SQRT((1-AZ697)*($AN$11-$AL$11)*($AN$11-$AM$11))),$AM$11)</f>
        <v>0.971688064143754</v>
      </c>
      <c r="AR697" s="0" t="n">
        <f aca="false">SUMPRODUCT((B24:B31&lt;=$B$6)*(C24:C31*AM697+D24:D31*AO697*$B$8*AQ697)/(1+AL697/100)^B24:B31)+C32*AM697*AP697/(1+AL697/100)^$B$6</f>
        <v>13995062.3931855</v>
      </c>
      <c r="AS697" s="0" t="n">
        <f aca="false">SUMPRODUCT((K24:K26&lt;=$B$6)*(L24:L26*AN697+M24:M26*AO697*$B$8*AQ697)/(1+AL697/100)^K24:K26)+L27*AN697*AP697/(1+AL697/100)^$B$6</f>
        <v>13795932.7812499</v>
      </c>
      <c r="AT697" s="0" t="n">
        <f aca="false">AS697-AR697</f>
        <v>-199129.611935589</v>
      </c>
      <c r="AU697" s="0" t="n">
        <f aca="true">RAND()</f>
        <v>0.0352020291708502</v>
      </c>
      <c r="AV697" s="0" t="n">
        <f aca="true">RAND()</f>
        <v>0.360125031112548</v>
      </c>
      <c r="AW697" s="0" t="n">
        <f aca="true">RAND()</f>
        <v>0.211733896133886</v>
      </c>
      <c r="AX697" s="0" t="n">
        <f aca="true">RAND()</f>
        <v>0.0375075039745003</v>
      </c>
      <c r="AY697" s="0" t="n">
        <f aca="true">RAND()</f>
        <v>0.218177193838847</v>
      </c>
      <c r="AZ697" s="0" t="n">
        <f aca="true">RAND()</f>
        <v>0.99672830321662</v>
      </c>
    </row>
    <row r="698" customFormat="false" ht="15" hidden="false" customHeight="false" outlineLevel="0" collapsed="false">
      <c r="AK698" s="0" t="n">
        <v>685</v>
      </c>
      <c r="AL698" s="0" t="n">
        <f aca="false">IFERROR(IF(AU698&lt;($AM$6-$AL$6)/($AN$6-$AL$6),$AL$6+SQRT(AU698*($AN$6-$AL$6)*($AM$6-$AL$6)),$AN$6-SQRT((1-AU698)*($AN$6-$AL$6)*($AN$6-$AM$6))),$AM$6)</f>
        <v>2.74790297555356</v>
      </c>
      <c r="AM698" s="0" t="n">
        <f aca="false">IFERROR(IF(AV698&lt;($AM$7-$AL$7)/($AN$7-$AL$7),$AL$7+SQRT(AV698*($AN$7-$AL$7)*($AM$7-$AL$7)),$AN$7-SQRT((1-AV698)*($AN$7-$AL$7)*($AN$7-$AM$7))),$AM$7)</f>
        <v>0.912032555266046</v>
      </c>
      <c r="AN698" s="0" t="n">
        <f aca="false">IFERROR(IF(AW698&lt;($AM$8-$AL$8)/($AN$8-$AL$8),$AL$8+SQRT(AW698*($AN$8-$AL$8)*($AM$8-$AL$8)),$AN$8-SQRT((1-AW698)*($AN$8-$AL$8)*($AN$8-$AM$8))),$AM$8)</f>
        <v>1.21889605429507</v>
      </c>
      <c r="AO698" s="0" t="n">
        <f aca="false">IFERROR(IF(AX698&lt;($AM$9-$AL$9)/($AN$9-$AL$9),$AL$9+SQRT(AX698*($AN$9-$AL$9)*($AM$9-$AL$9)),$AN$9-SQRT((1-AX698)*($AN$9-$AL$9)*($AN$9-$AM$9))),$AM$9)</f>
        <v>0.831200460972962</v>
      </c>
      <c r="AP698" s="0" t="n">
        <f aca="false">IFERROR(IF(AY698&lt;($AM$10-$AL$10)/($AN$10-$AL$10),$AL$10+SQRT(AY698*($AN$10-$AL$10)*($AM$10-$AL$10)),$AN$10-SQRT((1-AY698)*($AN$10-$AL$10)*($AN$10-$AM$10))),$AM$10)</f>
        <v>0.913509162659345</v>
      </c>
      <c r="AQ698" s="0" t="n">
        <f aca="false">IFERROR(IF(AZ698&lt;($AM$11-$AL$11)/($AN$11-$AL$11),$AL$11+SQRT(AZ698*($AN$11-$AL$11)*($AM$11-$AL$11)),$AN$11-SQRT((1-AZ698)*($AN$11-$AL$11)*($AN$11-$AM$11))),$AM$11)</f>
        <v>0.543127230662297</v>
      </c>
      <c r="AR698" s="0" t="n">
        <f aca="false">SUMPRODUCT((B24:B31&lt;=$B$6)*(C24:C31*AM698+D24:D31*AO698*$B$8*AQ698)/(1+AL698/100)^B24:B31)+C32*AM698*AP698/(1+AL698/100)^$B$6</f>
        <v>12724709.5997486</v>
      </c>
      <c r="AS698" s="0" t="n">
        <f aca="false">SUMPRODUCT((K24:K26&lt;=$B$6)*(L24:L26*AN698+M24:M26*AO698*$B$8*AQ698)/(1+AL698/100)^K24:K26)+L27*AN698*AP698/(1+AL698/100)^$B$6</f>
        <v>17621197.0719887</v>
      </c>
      <c r="AT698" s="0" t="n">
        <f aca="false">AS698-AR698</f>
        <v>4896487.47224015</v>
      </c>
      <c r="AU698" s="0" t="n">
        <f aca="true">RAND()</f>
        <v>0.111871772168375</v>
      </c>
      <c r="AV698" s="0" t="n">
        <f aca="true">RAND()</f>
        <v>0.139458815993774</v>
      </c>
      <c r="AW698" s="0" t="n">
        <f aca="true">RAND()</f>
        <v>0.991400396102975</v>
      </c>
      <c r="AX698" s="0" t="n">
        <f aca="true">RAND()</f>
        <v>0.146258327131604</v>
      </c>
      <c r="AY698" s="0" t="n">
        <f aca="true">RAND()</f>
        <v>0.683959310412932</v>
      </c>
      <c r="AZ698" s="0" t="n">
        <f aca="true">RAND()</f>
        <v>0.241268776691909</v>
      </c>
    </row>
    <row r="699" customFormat="false" ht="15" hidden="false" customHeight="false" outlineLevel="0" collapsed="false">
      <c r="AK699" s="0" t="n">
        <v>686</v>
      </c>
      <c r="AL699" s="0" t="n">
        <f aca="false">IFERROR(IF(AU699&lt;($AM$6-$AL$6)/($AN$6-$AL$6),$AL$6+SQRT(AU699*($AN$6-$AL$6)*($AM$6-$AL$6)),$AN$6-SQRT((1-AU699)*($AN$6-$AL$6)*($AN$6-$AM$6))),$AM$6)</f>
        <v>3.07508196054143</v>
      </c>
      <c r="AM699" s="0" t="n">
        <f aca="false">IFERROR(IF(AV699&lt;($AM$7-$AL$7)/($AN$7-$AL$7),$AL$7+SQRT(AV699*($AN$7-$AL$7)*($AM$7-$AL$7)),$AN$7-SQRT((1-AV699)*($AN$7-$AL$7)*($AN$7-$AM$7))),$AM$7)</f>
        <v>1.07607438028976</v>
      </c>
      <c r="AN699" s="0" t="n">
        <f aca="false">IFERROR(IF(AW699&lt;($AM$8-$AL$8)/($AN$8-$AL$8),$AL$8+SQRT(AW699*($AN$8-$AL$8)*($AM$8-$AL$8)),$AN$8-SQRT((1-AW699)*($AN$8-$AL$8)*($AN$8-$AM$8))),$AM$8)</f>
        <v>0.891432537083938</v>
      </c>
      <c r="AO699" s="0" t="n">
        <f aca="false">IFERROR(IF(AX699&lt;($AM$9-$AL$9)/($AN$9-$AL$9),$AL$9+SQRT(AX699*($AN$9-$AL$9)*($AM$9-$AL$9)),$AN$9-SQRT((1-AX699)*($AN$9-$AL$9)*($AN$9-$AM$9))),$AM$9)</f>
        <v>1.44683603187127</v>
      </c>
      <c r="AP699" s="0" t="n">
        <f aca="false">IFERROR(IF(AY699&lt;($AM$10-$AL$10)/($AN$10-$AL$10),$AL$10+SQRT(AY699*($AN$10-$AL$10)*($AM$10-$AL$10)),$AN$10-SQRT((1-AY699)*($AN$10-$AL$10)*($AN$10-$AM$10))),$AM$10)</f>
        <v>0.623844771751205</v>
      </c>
      <c r="AQ699" s="0" t="n">
        <f aca="false">IFERROR(IF(AZ699&lt;($AM$11-$AL$11)/($AN$11-$AL$11),$AL$11+SQRT(AZ699*($AN$11-$AL$11)*($AM$11-$AL$11)),$AN$11-SQRT((1-AZ699)*($AN$11-$AL$11)*($AN$11-$AM$11))),$AM$11)</f>
        <v>0.642218373415068</v>
      </c>
      <c r="AR699" s="0" t="n">
        <f aca="false">SUMPRODUCT((B24:B31&lt;=$B$6)*(C24:C31*AM699+D24:D31*AO699*$B$8*AQ699)/(1+AL699/100)^B24:B31)+C32*AM699*AP699/(1+AL699/100)^$B$6</f>
        <v>14886910.2054257</v>
      </c>
      <c r="AS699" s="0" t="n">
        <f aca="false">SUMPRODUCT((K24:K26&lt;=$B$6)*(L24:L26*AN699+M24:M26*AO699*$B$8*AQ699)/(1+AL699/100)^K24:K26)+L27*AN699*AP699/(1+AL699/100)^$B$6</f>
        <v>13418444.5172899</v>
      </c>
      <c r="AT699" s="0" t="n">
        <f aca="false">AS699-AR699</f>
        <v>-1468465.68813579</v>
      </c>
      <c r="AU699" s="0" t="n">
        <f aca="true">RAND()</f>
        <v>0.229750919176636</v>
      </c>
      <c r="AV699" s="0" t="n">
        <f aca="true">RAND()</f>
        <v>0.731110033852525</v>
      </c>
      <c r="AW699" s="0" t="n">
        <f aca="true">RAND()</f>
        <v>0.0928878759733957</v>
      </c>
      <c r="AX699" s="0" t="n">
        <f aca="true">RAND()</f>
        <v>0.796006416242715</v>
      </c>
      <c r="AY699" s="0" t="n">
        <f aca="true">RAND()</f>
        <v>0.0613501099604317</v>
      </c>
      <c r="AZ699" s="0" t="n">
        <f aca="true">RAND()</f>
        <v>0.478013939195325</v>
      </c>
    </row>
    <row r="700" customFormat="false" ht="15" hidden="false" customHeight="false" outlineLevel="0" collapsed="false">
      <c r="AK700" s="0" t="n">
        <v>687</v>
      </c>
      <c r="AL700" s="0" t="n">
        <f aca="false">IFERROR(IF(AU700&lt;($AM$6-$AL$6)/($AN$6-$AL$6),$AL$6+SQRT(AU700*($AN$6-$AL$6)*($AM$6-$AL$6)),$AN$6-SQRT((1-AU700)*($AN$6-$AL$6)*($AN$6-$AM$6))),$AM$6)</f>
        <v>2.80167832601728</v>
      </c>
      <c r="AM700" s="0" t="n">
        <f aca="false">IFERROR(IF(AV700&lt;($AM$7-$AL$7)/($AN$7-$AL$7),$AL$7+SQRT(AV700*($AN$7-$AL$7)*($AM$7-$AL$7)),$AN$7-SQRT((1-AV700)*($AN$7-$AL$7)*($AN$7-$AM$7))),$AM$7)</f>
        <v>0.90473728220123</v>
      </c>
      <c r="AN700" s="0" t="n">
        <f aca="false">IFERROR(IF(AW700&lt;($AM$8-$AL$8)/($AN$8-$AL$8),$AL$8+SQRT(AW700*($AN$8-$AL$8)*($AM$8-$AL$8)),$AN$8-SQRT((1-AW700)*($AN$8-$AL$8)*($AN$8-$AM$8))),$AM$8)</f>
        <v>1.00944063546156</v>
      </c>
      <c r="AO700" s="0" t="n">
        <f aca="false">IFERROR(IF(AX700&lt;($AM$9-$AL$9)/($AN$9-$AL$9),$AL$9+SQRT(AX700*($AN$9-$AL$9)*($AM$9-$AL$9)),$AN$9-SQRT((1-AX700)*($AN$9-$AL$9)*($AN$9-$AM$9))),$AM$9)</f>
        <v>0.734446777513233</v>
      </c>
      <c r="AP700" s="0" t="n">
        <f aca="false">IFERROR(IF(AY700&lt;($AM$10-$AL$10)/($AN$10-$AL$10),$AL$10+SQRT(AY700*($AN$10-$AL$10)*($AM$10-$AL$10)),$AN$10-SQRT((1-AY700)*($AN$10-$AL$10)*($AN$10-$AM$10))),$AM$10)</f>
        <v>0.97986867866447</v>
      </c>
      <c r="AQ700" s="0" t="n">
        <f aca="false">IFERROR(IF(AZ700&lt;($AM$11-$AL$11)/($AN$11-$AL$11),$AL$11+SQRT(AZ700*($AN$11-$AL$11)*($AM$11-$AL$11)),$AN$11-SQRT((1-AZ700)*($AN$11-$AL$11)*($AN$11-$AM$11))),$AM$11)</f>
        <v>0.764025322701243</v>
      </c>
      <c r="AR700" s="0" t="n">
        <f aca="false">SUMPRODUCT((B24:B31&lt;=$B$6)*(C24:C31*AM700+D24:D31*AO700*$B$8*AQ700)/(1+AL700/100)^B24:B31)+C32*AM700*AP700/(1+AL700/100)^$B$6</f>
        <v>12599358.9951252</v>
      </c>
      <c r="AS700" s="0" t="n">
        <f aca="false">SUMPRODUCT((K24:K26&lt;=$B$6)*(L24:L26*AN700+M24:M26*AO700*$B$8*AQ700)/(1+AL700/100)^K24:K26)+L27*AN700*AP700/(1+AL700/100)^$B$6</f>
        <v>14510835.0057398</v>
      </c>
      <c r="AT700" s="0" t="n">
        <f aca="false">AS700-AR700</f>
        <v>1911476.01061457</v>
      </c>
      <c r="AU700" s="0" t="n">
        <f aca="true">RAND()</f>
        <v>0.128537627681172</v>
      </c>
      <c r="AV700" s="0" t="n">
        <f aca="true">RAND()</f>
        <v>0.12188775869889</v>
      </c>
      <c r="AW700" s="0" t="n">
        <f aca="true">RAND()</f>
        <v>0.485610596736571</v>
      </c>
      <c r="AX700" s="0" t="n">
        <f aca="true">RAND()</f>
        <v>0.0732870553151193</v>
      </c>
      <c r="AY700" s="0" t="n">
        <f aca="true">RAND()</f>
        <v>0.921095795052737</v>
      </c>
      <c r="AZ700" s="0" t="n">
        <f aca="true">RAND()</f>
        <v>0.772718170096928</v>
      </c>
    </row>
    <row r="701" customFormat="false" ht="15" hidden="false" customHeight="false" outlineLevel="0" collapsed="false">
      <c r="AK701" s="0" t="n">
        <v>688</v>
      </c>
      <c r="AL701" s="0" t="n">
        <f aca="false">IFERROR(IF(AU701&lt;($AM$6-$AL$6)/($AN$6-$AL$6),$AL$6+SQRT(AU701*($AN$6-$AL$6)*($AM$6-$AL$6)),$AN$6-SQRT((1-AU701)*($AN$6-$AL$6)*($AN$6-$AM$6))),$AM$6)</f>
        <v>4.65414372463252</v>
      </c>
      <c r="AM701" s="0" t="n">
        <f aca="false">IFERROR(IF(AV701&lt;($AM$7-$AL$7)/($AN$7-$AL$7),$AL$7+SQRT(AV701*($AN$7-$AL$7)*($AM$7-$AL$7)),$AN$7-SQRT((1-AV701)*($AN$7-$AL$7)*($AN$7-$AM$7))),$AM$7)</f>
        <v>1.13826456371338</v>
      </c>
      <c r="AN701" s="0" t="n">
        <f aca="false">IFERROR(IF(AW701&lt;($AM$8-$AL$8)/($AN$8-$AL$8),$AL$8+SQRT(AW701*($AN$8-$AL$8)*($AM$8-$AL$8)),$AN$8-SQRT((1-AW701)*($AN$8-$AL$8)*($AN$8-$AM$8))),$AM$8)</f>
        <v>0.886658726637404</v>
      </c>
      <c r="AO701" s="0" t="n">
        <f aca="false">IFERROR(IF(AX701&lt;($AM$9-$AL$9)/($AN$9-$AL$9),$AL$9+SQRT(AX701*($AN$9-$AL$9)*($AM$9-$AL$9)),$AN$9-SQRT((1-AX701)*($AN$9-$AL$9)*($AN$9-$AM$9))),$AM$9)</f>
        <v>1.58941588959996</v>
      </c>
      <c r="AP701" s="0" t="n">
        <f aca="false">IFERROR(IF(AY701&lt;($AM$10-$AL$10)/($AN$10-$AL$10),$AL$10+SQRT(AY701*($AN$10-$AL$10)*($AM$10-$AL$10)),$AN$10-SQRT((1-AY701)*($AN$10-$AL$10)*($AN$10-$AM$10))),$AM$10)</f>
        <v>0.793219734365853</v>
      </c>
      <c r="AQ701" s="0" t="n">
        <f aca="false">IFERROR(IF(AZ701&lt;($AM$11-$AL$11)/($AN$11-$AL$11),$AL$11+SQRT(AZ701*($AN$11-$AL$11)*($AM$11-$AL$11)),$AN$11-SQRT((1-AZ701)*($AN$11-$AL$11)*($AN$11-$AM$11))),$AM$11)</f>
        <v>0.679337055502047</v>
      </c>
      <c r="AR701" s="0" t="n">
        <f aca="false">SUMPRODUCT((B24:B31&lt;=$B$6)*(C24:C31*AM701+D24:D31*AO701*$B$8*AQ701)/(1+AL701/100)^B24:B31)+C32*AM701*AP701/(1+AL701/100)^$B$6</f>
        <v>14602899.3609735</v>
      </c>
      <c r="AS701" s="0" t="n">
        <f aca="false">SUMPRODUCT((K24:K26&lt;=$B$6)*(L24:L26*AN701+M24:M26*AO701*$B$8*AQ701)/(1+AL701/100)^K24:K26)+L27*AN701*AP701/(1+AL701/100)^$B$6</f>
        <v>13368879.0038282</v>
      </c>
      <c r="AT701" s="0" t="n">
        <f aca="false">AS701-AR701</f>
        <v>-1234020.35714532</v>
      </c>
      <c r="AU701" s="0" t="n">
        <f aca="true">RAND()</f>
        <v>0.724847916765952</v>
      </c>
      <c r="AV701" s="0" t="n">
        <f aca="true">RAND()</f>
        <v>0.889023931358573</v>
      </c>
      <c r="AW701" s="0" t="n">
        <f aca="true">RAND()</f>
        <v>0.0834414989157362</v>
      </c>
      <c r="AX701" s="0" t="n">
        <f aca="true">RAND()</f>
        <v>0.887613792191339</v>
      </c>
      <c r="AY701" s="0" t="n">
        <f aca="true">RAND()</f>
        <v>0.343911250486325</v>
      </c>
      <c r="AZ701" s="0" t="n">
        <f aca="true">RAND()</f>
        <v>0.580307249085316</v>
      </c>
    </row>
    <row r="702" customFormat="false" ht="15" hidden="false" customHeight="false" outlineLevel="0" collapsed="false">
      <c r="AK702" s="0" t="n">
        <v>689</v>
      </c>
      <c r="AL702" s="0" t="n">
        <f aca="false">IFERROR(IF(AU702&lt;($AM$6-$AL$6)/($AN$6-$AL$6),$AL$6+SQRT(AU702*($AN$6-$AL$6)*($AM$6-$AL$6)),$AN$6-SQRT((1-AU702)*($AN$6-$AL$6)*($AN$6-$AM$6))),$AM$6)</f>
        <v>4.80957895043878</v>
      </c>
      <c r="AM702" s="0" t="n">
        <f aca="false">IFERROR(IF(AV702&lt;($AM$7-$AL$7)/($AN$7-$AL$7),$AL$7+SQRT(AV702*($AN$7-$AL$7)*($AM$7-$AL$7)),$AN$7-SQRT((1-AV702)*($AN$7-$AL$7)*($AN$7-$AM$7))),$AM$7)</f>
        <v>0.951069975944772</v>
      </c>
      <c r="AN702" s="0" t="n">
        <f aca="false">IFERROR(IF(AW702&lt;($AM$8-$AL$8)/($AN$8-$AL$8),$AL$8+SQRT(AW702*($AN$8-$AL$8)*($AM$8-$AL$8)),$AN$8-SQRT((1-AW702)*($AN$8-$AL$8)*($AN$8-$AM$8))),$AM$8)</f>
        <v>0.946169845163919</v>
      </c>
      <c r="AO702" s="0" t="n">
        <f aca="false">IFERROR(IF(AX702&lt;($AM$9-$AL$9)/($AN$9-$AL$9),$AL$9+SQRT(AX702*($AN$9-$AL$9)*($AM$9-$AL$9)),$AN$9-SQRT((1-AX702)*($AN$9-$AL$9)*($AN$9-$AM$9))),$AM$9)</f>
        <v>1.66167282429522</v>
      </c>
      <c r="AP702" s="0" t="n">
        <f aca="false">IFERROR(IF(AY702&lt;($AM$10-$AL$10)/($AN$10-$AL$10),$AL$10+SQRT(AY702*($AN$10-$AL$10)*($AM$10-$AL$10)),$AN$10-SQRT((1-AY702)*($AN$10-$AL$10)*($AN$10-$AM$10))),$AM$10)</f>
        <v>0.780814184571417</v>
      </c>
      <c r="AQ702" s="0" t="n">
        <f aca="false">IFERROR(IF(AZ702&lt;($AM$11-$AL$11)/($AN$11-$AL$11),$AL$11+SQRT(AZ702*($AN$11-$AL$11)*($AM$11-$AL$11)),$AN$11-SQRT((1-AZ702)*($AN$11-$AL$11)*($AN$11-$AM$11))),$AM$11)</f>
        <v>0.601280316130199</v>
      </c>
      <c r="AR702" s="0" t="n">
        <f aca="false">SUMPRODUCT((B24:B31&lt;=$B$6)*(C24:C31*AM702+D24:D31*AO702*$B$8*AQ702)/(1+AL702/100)^B24:B31)+C32*AM702*AP702/(1+AL702/100)^$B$6</f>
        <v>12138658.4397633</v>
      </c>
      <c r="AS702" s="0" t="n">
        <f aca="false">SUMPRODUCT((K24:K26&lt;=$B$6)*(L24:L26*AN702+M24:M26*AO702*$B$8*AQ702)/(1+AL702/100)^K24:K26)+L27*AN702*AP702/(1+AL702/100)^$B$6</f>
        <v>14289578.5589277</v>
      </c>
      <c r="AT702" s="0" t="n">
        <f aca="false">AS702-AR702</f>
        <v>2150920.11916441</v>
      </c>
      <c r="AU702" s="0" t="n">
        <f aca="true">RAND()</f>
        <v>0.760102781281957</v>
      </c>
      <c r="AV702" s="0" t="n">
        <f aca="true">RAND()</f>
        <v>0.25357930702171</v>
      </c>
      <c r="AW702" s="0" t="n">
        <f aca="true">RAND()</f>
        <v>0.237395818169377</v>
      </c>
      <c r="AX702" s="0" t="n">
        <f aca="true">RAND()</f>
        <v>0.923689814786417</v>
      </c>
      <c r="AY702" s="0" t="n">
        <f aca="true">RAND()</f>
        <v>0.315426425026039</v>
      </c>
      <c r="AZ702" s="0" t="n">
        <f aca="true">RAND()</f>
        <v>0.370489097500053</v>
      </c>
    </row>
    <row r="703" customFormat="false" ht="15" hidden="false" customHeight="false" outlineLevel="0" collapsed="false">
      <c r="AK703" s="0" t="n">
        <v>690</v>
      </c>
      <c r="AL703" s="0" t="n">
        <f aca="false">IFERROR(IF(AU703&lt;($AM$6-$AL$6)/($AN$6-$AL$6),$AL$6+SQRT(AU703*($AN$6-$AL$6)*($AM$6-$AL$6)),$AN$6-SQRT((1-AU703)*($AN$6-$AL$6)*($AN$6-$AM$6))),$AM$6)</f>
        <v>5.41866700831425</v>
      </c>
      <c r="AM703" s="0" t="n">
        <f aca="false">IFERROR(IF(AV703&lt;($AM$7-$AL$7)/($AN$7-$AL$7),$AL$7+SQRT(AV703*($AN$7-$AL$7)*($AM$7-$AL$7)),$AN$7-SQRT((1-AV703)*($AN$7-$AL$7)*($AN$7-$AM$7))),$AM$7)</f>
        <v>0.992440690629179</v>
      </c>
      <c r="AN703" s="0" t="n">
        <f aca="false">IFERROR(IF(AW703&lt;($AM$8-$AL$8)/($AN$8-$AL$8),$AL$8+SQRT(AW703*($AN$8-$AL$8)*($AM$8-$AL$8)),$AN$8-SQRT((1-AW703)*($AN$8-$AL$8)*($AN$8-$AM$8))),$AM$8)</f>
        <v>0.992982792153656</v>
      </c>
      <c r="AO703" s="0" t="n">
        <f aca="false">IFERROR(IF(AX703&lt;($AM$9-$AL$9)/($AN$9-$AL$9),$AL$9+SQRT(AX703*($AN$9-$AL$9)*($AM$9-$AL$9)),$AN$9-SQRT((1-AX703)*($AN$9-$AL$9)*($AN$9-$AM$9))),$AM$9)</f>
        <v>0.94911213094111</v>
      </c>
      <c r="AP703" s="0" t="n">
        <f aca="false">IFERROR(IF(AY703&lt;($AM$10-$AL$10)/($AN$10-$AL$10),$AL$10+SQRT(AY703*($AN$10-$AL$10)*($AM$10-$AL$10)),$AN$10-SQRT((1-AY703)*($AN$10-$AL$10)*($AN$10-$AM$10))),$AM$10)</f>
        <v>0.904120395690936</v>
      </c>
      <c r="AQ703" s="0" t="n">
        <f aca="false">IFERROR(IF(AZ703&lt;($AM$11-$AL$11)/($AN$11-$AL$11),$AL$11+SQRT(AZ703*($AN$11-$AL$11)*($AM$11-$AL$11)),$AN$11-SQRT((1-AZ703)*($AN$11-$AL$11)*($AN$11-$AM$11))),$AM$11)</f>
        <v>0.528428752010167</v>
      </c>
      <c r="AR703" s="0" t="n">
        <f aca="false">SUMPRODUCT((B24:B31&lt;=$B$6)*(C24:C31*AM703+D24:D31*AO703*$B$8*AQ703)/(1+AL703/100)^B24:B31)+C32*AM703*AP703/(1+AL703/100)^$B$6</f>
        <v>12275206.3374811</v>
      </c>
      <c r="AS703" s="0" t="n">
        <f aca="false">SUMPRODUCT((K24:K26&lt;=$B$6)*(L24:L26*AN703+M24:M26*AO703*$B$8*AQ703)/(1+AL703/100)^K24:K26)+L27*AN703*AP703/(1+AL703/100)^$B$6</f>
        <v>14946526.231772</v>
      </c>
      <c r="AT703" s="0" t="n">
        <f aca="false">AS703-AR703</f>
        <v>2671319.89429086</v>
      </c>
      <c r="AU703" s="0" t="n">
        <f aca="true">RAND()</f>
        <v>0.87496929847031</v>
      </c>
      <c r="AV703" s="0" t="n">
        <f aca="true">RAND()</f>
        <v>0.411482437887057</v>
      </c>
      <c r="AW703" s="0" t="n">
        <f aca="true">RAND()</f>
        <v>0.413803978526904</v>
      </c>
      <c r="AX703" s="0" t="n">
        <f aca="true">RAND()</f>
        <v>0.268935608211286</v>
      </c>
      <c r="AY703" s="0" t="n">
        <f aca="true">RAND()</f>
        <v>0.653253176853595</v>
      </c>
      <c r="AZ703" s="0" t="n">
        <f aca="true">RAND()</f>
        <v>0.212978345897642</v>
      </c>
    </row>
    <row r="704" customFormat="false" ht="15" hidden="false" customHeight="false" outlineLevel="0" collapsed="false">
      <c r="AK704" s="0" t="n">
        <v>691</v>
      </c>
      <c r="AL704" s="0" t="n">
        <f aca="false">IFERROR(IF(AU704&lt;($AM$6-$AL$6)/($AN$6-$AL$6),$AL$6+SQRT(AU704*($AN$6-$AL$6)*($AM$6-$AL$6)),$AN$6-SQRT((1-AU704)*($AN$6-$AL$6)*($AN$6-$AM$6))),$AM$6)</f>
        <v>5.72704646497012</v>
      </c>
      <c r="AM704" s="0" t="n">
        <f aca="false">IFERROR(IF(AV704&lt;($AM$7-$AL$7)/($AN$7-$AL$7),$AL$7+SQRT(AV704*($AN$7-$AL$7)*($AM$7-$AL$7)),$AN$7-SQRT((1-AV704)*($AN$7-$AL$7)*($AN$7-$AM$7))),$AM$7)</f>
        <v>1.07902467589454</v>
      </c>
      <c r="AN704" s="0" t="n">
        <f aca="false">IFERROR(IF(AW704&lt;($AM$8-$AL$8)/($AN$8-$AL$8),$AL$8+SQRT(AW704*($AN$8-$AL$8)*($AM$8-$AL$8)),$AN$8-SQRT((1-AW704)*($AN$8-$AL$8)*($AN$8-$AM$8))),$AM$8)</f>
        <v>1.03749005564712</v>
      </c>
      <c r="AO704" s="0" t="n">
        <f aca="false">IFERROR(IF(AX704&lt;($AM$9-$AL$9)/($AN$9-$AL$9),$AL$9+SQRT(AX704*($AN$9-$AL$9)*($AM$9-$AL$9)),$AN$9-SQRT((1-AX704)*($AN$9-$AL$9)*($AN$9-$AM$9))),$AM$9)</f>
        <v>0.780503314470007</v>
      </c>
      <c r="AP704" s="0" t="n">
        <f aca="false">IFERROR(IF(AY704&lt;($AM$10-$AL$10)/($AN$10-$AL$10),$AL$10+SQRT(AY704*($AN$10-$AL$10)*($AM$10-$AL$10)),$AN$10-SQRT((1-AY704)*($AN$10-$AL$10)*($AN$10-$AM$10))),$AM$10)</f>
        <v>0.611172760951762</v>
      </c>
      <c r="AQ704" s="0" t="n">
        <f aca="false">IFERROR(IF(AZ704&lt;($AM$11-$AL$11)/($AN$11-$AL$11),$AL$11+SQRT(AZ704*($AN$11-$AL$11)*($AM$11-$AL$11)),$AN$11-SQRT((1-AZ704)*($AN$11-$AL$11)*($AN$11-$AM$11))),$AM$11)</f>
        <v>0.836255693982526</v>
      </c>
      <c r="AR704" s="0" t="n">
        <f aca="false">SUMPRODUCT((B24:B31&lt;=$B$6)*(C24:C31*AM704+D24:D31*AO704*$B$8*AQ704)/(1+AL704/100)^B24:B31)+C32*AM704*AP704/(1+AL704/100)^$B$6</f>
        <v>13235947.2123912</v>
      </c>
      <c r="AS704" s="0" t="n">
        <f aca="false">SUMPRODUCT((K24:K26&lt;=$B$6)*(L24:L26*AN704+M24:M26*AO704*$B$8*AQ704)/(1+AL704/100)^K24:K26)+L27*AN704*AP704/(1+AL704/100)^$B$6</f>
        <v>15882578.6724364</v>
      </c>
      <c r="AT704" s="0" t="n">
        <f aca="false">AS704-AR704</f>
        <v>2646631.46004514</v>
      </c>
      <c r="AU704" s="0" t="n">
        <f aca="true">RAND()</f>
        <v>0.918979464882746</v>
      </c>
      <c r="AV704" s="0" t="n">
        <f aca="true">RAND()</f>
        <v>0.740155009306972</v>
      </c>
      <c r="AW704" s="0" t="n">
        <f aca="true">RAND()</f>
        <v>0.598573542676749</v>
      </c>
      <c r="AX704" s="0" t="n">
        <f aca="true">RAND()</f>
        <v>0.104909479238213</v>
      </c>
      <c r="AY704" s="0" t="n">
        <f aca="true">RAND()</f>
        <v>0.0494375311105508</v>
      </c>
      <c r="AZ704" s="0" t="n">
        <f aca="true">RAND()</f>
        <v>0.890562458150432</v>
      </c>
    </row>
    <row r="705" customFormat="false" ht="15" hidden="false" customHeight="false" outlineLevel="0" collapsed="false">
      <c r="AK705" s="0" t="n">
        <v>692</v>
      </c>
      <c r="AL705" s="0" t="n">
        <f aca="false">IFERROR(IF(AU705&lt;($AM$6-$AL$6)/($AN$6-$AL$6),$AL$6+SQRT(AU705*($AN$6-$AL$6)*($AM$6-$AL$6)),$AN$6-SQRT((1-AU705)*($AN$6-$AL$6)*($AN$6-$AM$6))),$AM$6)</f>
        <v>3.60206085917448</v>
      </c>
      <c r="AM705" s="0" t="n">
        <f aca="false">IFERROR(IF(AV705&lt;($AM$7-$AL$7)/($AN$7-$AL$7),$AL$7+SQRT(AV705*($AN$7-$AL$7)*($AM$7-$AL$7)),$AN$7-SQRT((1-AV705)*($AN$7-$AL$7)*($AN$7-$AM$7))),$AM$7)</f>
        <v>1.12821687034336</v>
      </c>
      <c r="AN705" s="0" t="n">
        <f aca="false">IFERROR(IF(AW705&lt;($AM$8-$AL$8)/($AN$8-$AL$8),$AL$8+SQRT(AW705*($AN$8-$AL$8)*($AM$8-$AL$8)),$AN$8-SQRT((1-AW705)*($AN$8-$AL$8)*($AN$8-$AM$8))),$AM$8)</f>
        <v>0.992583510573585</v>
      </c>
      <c r="AO705" s="0" t="n">
        <f aca="false">IFERROR(IF(AX705&lt;($AM$9-$AL$9)/($AN$9-$AL$9),$AL$9+SQRT(AX705*($AN$9-$AL$9)*($AM$9-$AL$9)),$AN$9-SQRT((1-AX705)*($AN$9-$AL$9)*($AN$9-$AM$9))),$AM$9)</f>
        <v>1.25568331254257</v>
      </c>
      <c r="AP705" s="0" t="n">
        <f aca="false">IFERROR(IF(AY705&lt;($AM$10-$AL$10)/($AN$10-$AL$10),$AL$10+SQRT(AY705*($AN$10-$AL$10)*($AM$10-$AL$10)),$AN$10-SQRT((1-AY705)*($AN$10-$AL$10)*($AN$10-$AM$10))),$AM$10)</f>
        <v>0.817278022672998</v>
      </c>
      <c r="AQ705" s="0" t="n">
        <f aca="false">IFERROR(IF(AZ705&lt;($AM$11-$AL$11)/($AN$11-$AL$11),$AL$11+SQRT(AZ705*($AN$11-$AL$11)*($AM$11-$AL$11)),$AN$11-SQRT((1-AZ705)*($AN$11-$AL$11)*($AN$11-$AM$11))),$AM$11)</f>
        <v>0.50212978061808</v>
      </c>
      <c r="AR705" s="0" t="n">
        <f aca="false">SUMPRODUCT((B24:B31&lt;=$B$6)*(C24:C31*AM705+D24:D31*AO705*$B$8*AQ705)/(1+AL705/100)^B24:B31)+C32*AM705*AP705/(1+AL705/100)^$B$6</f>
        <v>15098945.9039726</v>
      </c>
      <c r="AS705" s="0" t="n">
        <f aca="false">SUMPRODUCT((K24:K26&lt;=$B$6)*(L24:L26*AN705+M24:M26*AO705*$B$8*AQ705)/(1+AL705/100)^K24:K26)+L27*AN705*AP705/(1+AL705/100)^$B$6</f>
        <v>14733899.3913983</v>
      </c>
      <c r="AT705" s="0" t="n">
        <f aca="false">AS705-AR705</f>
        <v>-365046.512574298</v>
      </c>
      <c r="AU705" s="0" t="n">
        <f aca="true">RAND()</f>
        <v>0.422700479762295</v>
      </c>
      <c r="AV705" s="0" t="n">
        <f aca="true">RAND()</f>
        <v>0.868167727386978</v>
      </c>
      <c r="AW705" s="0" t="n">
        <f aca="true">RAND()</f>
        <v>0.412093428276068</v>
      </c>
      <c r="AX705" s="0" t="n">
        <f aca="true">RAND()</f>
        <v>0.630661779181597</v>
      </c>
      <c r="AY705" s="0" t="n">
        <f aca="true">RAND()</f>
        <v>0.40266137468515</v>
      </c>
      <c r="AZ705" s="0" t="n">
        <f aca="true">RAND()</f>
        <v>0.166761013113114</v>
      </c>
    </row>
    <row r="706" customFormat="false" ht="15" hidden="false" customHeight="false" outlineLevel="0" collapsed="false">
      <c r="AK706" s="0" t="n">
        <v>693</v>
      </c>
      <c r="AL706" s="0" t="n">
        <f aca="false">IFERROR(IF(AU706&lt;($AM$6-$AL$6)/($AN$6-$AL$6),$AL$6+SQRT(AU706*($AN$6-$AL$6)*($AM$6-$AL$6)),$AN$6-SQRT((1-AU706)*($AN$6-$AL$6)*($AN$6-$AM$6))),$AM$6)</f>
        <v>4.16086012487922</v>
      </c>
      <c r="AM706" s="0" t="n">
        <f aca="false">IFERROR(IF(AV706&lt;($AM$7-$AL$7)/($AN$7-$AL$7),$AL$7+SQRT(AV706*($AN$7-$AL$7)*($AM$7-$AL$7)),$AN$7-SQRT((1-AV706)*($AN$7-$AL$7)*($AN$7-$AM$7))),$AM$7)</f>
        <v>0.98200607439389</v>
      </c>
      <c r="AN706" s="0" t="n">
        <f aca="false">IFERROR(IF(AW706&lt;($AM$8-$AL$8)/($AN$8-$AL$8),$AL$8+SQRT(AW706*($AN$8-$AL$8)*($AM$8-$AL$8)),$AN$8-SQRT((1-AW706)*($AN$8-$AL$8)*($AN$8-$AM$8))),$AM$8)</f>
        <v>0.900890600502406</v>
      </c>
      <c r="AO706" s="0" t="n">
        <f aca="false">IFERROR(IF(AX706&lt;($AM$9-$AL$9)/($AN$9-$AL$9),$AL$9+SQRT(AX706*($AN$9-$AL$9)*($AM$9-$AL$9)),$AN$9-SQRT((1-AX706)*($AN$9-$AL$9)*($AN$9-$AM$9))),$AM$9)</f>
        <v>0.705048080247724</v>
      </c>
      <c r="AP706" s="0" t="n">
        <f aca="false">IFERROR(IF(AY706&lt;($AM$10-$AL$10)/($AN$10-$AL$10),$AL$10+SQRT(AY706*($AN$10-$AL$10)*($AM$10-$AL$10)),$AN$10-SQRT((1-AY706)*($AN$10-$AL$10)*($AN$10-$AM$10))),$AM$10)</f>
        <v>0.966176849574809</v>
      </c>
      <c r="AQ706" s="0" t="n">
        <f aca="false">IFERROR(IF(AZ706&lt;($AM$11-$AL$11)/($AN$11-$AL$11),$AL$11+SQRT(AZ706*($AN$11-$AL$11)*($AM$11-$AL$11)),$AN$11-SQRT((1-AZ706)*($AN$11-$AL$11)*($AN$11-$AM$11))),$AM$11)</f>
        <v>0.723938204018842</v>
      </c>
      <c r="AR706" s="0" t="n">
        <f aca="false">SUMPRODUCT((B24:B31&lt;=$B$6)*(C24:C31*AM706+D24:D31*AO706*$B$8*AQ706)/(1+AL706/100)^B24:B31)+C32*AM706*AP706/(1+AL706/100)^$B$6</f>
        <v>12780675.4591711</v>
      </c>
      <c r="AS706" s="0" t="n">
        <f aca="false">SUMPRODUCT((K24:K26&lt;=$B$6)*(L24:L26*AN706+M24:M26*AO706*$B$8*AQ706)/(1+AL706/100)^K24:K26)+L27*AN706*AP706/(1+AL706/100)^$B$6</f>
        <v>13312152.9149017</v>
      </c>
      <c r="AT706" s="0" t="n">
        <f aca="false">AS706-AR706</f>
        <v>531477.455730584</v>
      </c>
      <c r="AU706" s="0" t="n">
        <f aca="true">RAND()</f>
        <v>0.596964238474959</v>
      </c>
      <c r="AV706" s="0" t="n">
        <f aca="true">RAND()</f>
        <v>0.368069012403048</v>
      </c>
      <c r="AW706" s="0" t="n">
        <f aca="true">RAND()</f>
        <v>0.113099036330402</v>
      </c>
      <c r="AX706" s="0" t="n">
        <f aca="true">RAND()</f>
        <v>0.0560596202843692</v>
      </c>
      <c r="AY706" s="0" t="n">
        <f aca="true">RAND()</f>
        <v>0.869283420317976</v>
      </c>
      <c r="AZ706" s="0" t="n">
        <f aca="true">RAND()</f>
        <v>0.688938305304724</v>
      </c>
    </row>
    <row r="707" customFormat="false" ht="15" hidden="false" customHeight="false" outlineLevel="0" collapsed="false">
      <c r="AK707" s="0" t="n">
        <v>694</v>
      </c>
      <c r="AL707" s="0" t="n">
        <f aca="false">IFERROR(IF(AU707&lt;($AM$6-$AL$6)/($AN$6-$AL$6),$AL$6+SQRT(AU707*($AN$6-$AL$6)*($AM$6-$AL$6)),$AN$6-SQRT((1-AU707)*($AN$6-$AL$6)*($AN$6-$AM$6))),$AM$6)</f>
        <v>5.26324724808535</v>
      </c>
      <c r="AM707" s="0" t="n">
        <f aca="false">IFERROR(IF(AV707&lt;($AM$7-$AL$7)/($AN$7-$AL$7),$AL$7+SQRT(AV707*($AN$7-$AL$7)*($AM$7-$AL$7)),$AN$7-SQRT((1-AV707)*($AN$7-$AL$7)*($AN$7-$AM$7))),$AM$7)</f>
        <v>1.15204419312148</v>
      </c>
      <c r="AN707" s="0" t="n">
        <f aca="false">IFERROR(IF(AW707&lt;($AM$8-$AL$8)/($AN$8-$AL$8),$AL$8+SQRT(AW707*($AN$8-$AL$8)*($AM$8-$AL$8)),$AN$8-SQRT((1-AW707)*($AN$8-$AL$8)*($AN$8-$AM$8))),$AM$8)</f>
        <v>1.19710406460167</v>
      </c>
      <c r="AO707" s="0" t="n">
        <f aca="false">IFERROR(IF(AX707&lt;($AM$9-$AL$9)/($AN$9-$AL$9),$AL$9+SQRT(AX707*($AN$9-$AL$9)*($AM$9-$AL$9)),$AN$9-SQRT((1-AX707)*($AN$9-$AL$9)*($AN$9-$AM$9))),$AM$9)</f>
        <v>0.842945583382041</v>
      </c>
      <c r="AP707" s="0" t="n">
        <f aca="false">IFERROR(IF(AY707&lt;($AM$10-$AL$10)/($AN$10-$AL$10),$AL$10+SQRT(AY707*($AN$10-$AL$10)*($AM$10-$AL$10)),$AN$10-SQRT((1-AY707)*($AN$10-$AL$10)*($AN$10-$AM$10))),$AM$10)</f>
        <v>0.7127104211785</v>
      </c>
      <c r="AQ707" s="0" t="n">
        <f aca="false">IFERROR(IF(AZ707&lt;($AM$11-$AL$11)/($AN$11-$AL$11),$AL$11+SQRT(AZ707*($AN$11-$AL$11)*($AM$11-$AL$11)),$AN$11-SQRT((1-AZ707)*($AN$11-$AL$11)*($AN$11-$AM$11))),$AM$11)</f>
        <v>0.558330845047774</v>
      </c>
      <c r="AR707" s="0" t="n">
        <f aca="false">SUMPRODUCT((B24:B31&lt;=$B$6)*(C24:C31*AM707+D24:D31*AO707*$B$8*AQ707)/(1+AL707/100)^B24:B31)+C32*AM707*AP707/(1+AL707/100)^$B$6</f>
        <v>14335974.7046385</v>
      </c>
      <c r="AS707" s="0" t="n">
        <f aca="false">SUMPRODUCT((K24:K26&lt;=$B$6)*(L24:L26*AN707+M24:M26*AO707*$B$8*AQ707)/(1+AL707/100)^K24:K26)+L27*AN707*AP707/(1+AL707/100)^$B$6</f>
        <v>18178020.0570149</v>
      </c>
      <c r="AT707" s="0" t="n">
        <f aca="false">AS707-AR707</f>
        <v>3842045.3523764</v>
      </c>
      <c r="AU707" s="0" t="n">
        <f aca="true">RAND()</f>
        <v>0.849184493935845</v>
      </c>
      <c r="AV707" s="0" t="n">
        <f aca="true">RAND()</f>
        <v>0.91470808798914</v>
      </c>
      <c r="AW707" s="0" t="n">
        <f aca="true">RAND()</f>
        <v>0.975129066829649</v>
      </c>
      <c r="AX707" s="0" t="n">
        <f aca="true">RAND()</f>
        <v>0.156815564214998</v>
      </c>
      <c r="AY707" s="0" t="n">
        <f aca="true">RAND()</f>
        <v>0.180982893111739</v>
      </c>
      <c r="AZ707" s="0" t="n">
        <f aca="true">RAND()</f>
        <v>0.272387042869785</v>
      </c>
    </row>
    <row r="708" customFormat="false" ht="15" hidden="false" customHeight="false" outlineLevel="0" collapsed="false">
      <c r="AK708" s="0" t="n">
        <v>695</v>
      </c>
      <c r="AL708" s="0" t="n">
        <f aca="false">IFERROR(IF(AU708&lt;($AM$6-$AL$6)/($AN$6-$AL$6),$AL$6+SQRT(AU708*($AN$6-$AL$6)*($AM$6-$AL$6)),$AN$6-SQRT((1-AU708)*($AN$6-$AL$6)*($AN$6-$AM$6))),$AM$6)</f>
        <v>3.50600578086399</v>
      </c>
      <c r="AM708" s="0" t="n">
        <f aca="false">IFERROR(IF(AV708&lt;($AM$7-$AL$7)/($AN$7-$AL$7),$AL$7+SQRT(AV708*($AN$7-$AL$7)*($AM$7-$AL$7)),$AN$7-SQRT((1-AV708)*($AN$7-$AL$7)*($AN$7-$AM$7))),$AM$7)</f>
        <v>1.06331702398342</v>
      </c>
      <c r="AN708" s="0" t="n">
        <f aca="false">IFERROR(IF(AW708&lt;($AM$8-$AL$8)/($AN$8-$AL$8),$AL$8+SQRT(AW708*($AN$8-$AL$8)*($AM$8-$AL$8)),$AN$8-SQRT((1-AW708)*($AN$8-$AL$8)*($AN$8-$AM$8))),$AM$8)</f>
        <v>0.86160832727873</v>
      </c>
      <c r="AO708" s="0" t="n">
        <f aca="false">IFERROR(IF(AX708&lt;($AM$9-$AL$9)/($AN$9-$AL$9),$AL$9+SQRT(AX708*($AN$9-$AL$9)*($AM$9-$AL$9)),$AN$9-SQRT((1-AX708)*($AN$9-$AL$9)*($AN$9-$AM$9))),$AM$9)</f>
        <v>1.53843850262937</v>
      </c>
      <c r="AP708" s="0" t="n">
        <f aca="false">IFERROR(IF(AY708&lt;($AM$10-$AL$10)/($AN$10-$AL$10),$AL$10+SQRT(AY708*($AN$10-$AL$10)*($AM$10-$AL$10)),$AN$10-SQRT((1-AY708)*($AN$10-$AL$10)*($AN$10-$AM$10))),$AM$10)</f>
        <v>0.721882111493862</v>
      </c>
      <c r="AQ708" s="0" t="n">
        <f aca="false">IFERROR(IF(AZ708&lt;($AM$11-$AL$11)/($AN$11-$AL$11),$AL$11+SQRT(AZ708*($AN$11-$AL$11)*($AM$11-$AL$11)),$AN$11-SQRT((1-AZ708)*($AN$11-$AL$11)*($AN$11-$AM$11))),$AM$11)</f>
        <v>0.701204956528043</v>
      </c>
      <c r="AR708" s="0" t="n">
        <f aca="false">SUMPRODUCT((B24:B31&lt;=$B$6)*(C24:C31*AM708+D24:D31*AO708*$B$8*AQ708)/(1+AL708/100)^B24:B31)+C32*AM708*AP708/(1+AL708/100)^$B$6</f>
        <v>14402921.3917139</v>
      </c>
      <c r="AS708" s="0" t="n">
        <f aca="false">SUMPRODUCT((K24:K26&lt;=$B$6)*(L24:L26*AN708+M24:M26*AO708*$B$8*AQ708)/(1+AL708/100)^K24:K26)+L27*AN708*AP708/(1+AL708/100)^$B$6</f>
        <v>12916616.3709072</v>
      </c>
      <c r="AT708" s="0" t="n">
        <f aca="false">AS708-AR708</f>
        <v>-1486305.0208067</v>
      </c>
      <c r="AU708" s="0" t="n">
        <f aca="true">RAND()</f>
        <v>0.389600219832209</v>
      </c>
      <c r="AV708" s="0" t="n">
        <f aca="true">RAND()</f>
        <v>0.69021747969417</v>
      </c>
      <c r="AW708" s="0" t="n">
        <f aca="true">RAND()</f>
        <v>0.0421731776675901</v>
      </c>
      <c r="AX708" s="0" t="n">
        <f aca="true">RAND()</f>
        <v>0.85797398942999</v>
      </c>
      <c r="AY708" s="0" t="n">
        <f aca="true">RAND()</f>
        <v>0.196926685603898</v>
      </c>
      <c r="AZ708" s="0" t="n">
        <f aca="true">RAND()</f>
        <v>0.63559804896568</v>
      </c>
    </row>
    <row r="709" customFormat="false" ht="15" hidden="false" customHeight="false" outlineLevel="0" collapsed="false">
      <c r="AK709" s="0" t="n">
        <v>696</v>
      </c>
      <c r="AL709" s="0" t="n">
        <f aca="false">IFERROR(IF(AU709&lt;($AM$6-$AL$6)/($AN$6-$AL$6),$AL$6+SQRT(AU709*($AN$6-$AL$6)*($AM$6-$AL$6)),$AN$6-SQRT((1-AU709)*($AN$6-$AL$6)*($AN$6-$AM$6))),$AM$6)</f>
        <v>2.20089626925617</v>
      </c>
      <c r="AM709" s="0" t="n">
        <f aca="false">IFERROR(IF(AV709&lt;($AM$7-$AL$7)/($AN$7-$AL$7),$AL$7+SQRT(AV709*($AN$7-$AL$7)*($AM$7-$AL$7)),$AN$7-SQRT((1-AV709)*($AN$7-$AL$7)*($AN$7-$AM$7))),$AM$7)</f>
        <v>0.949454048198806</v>
      </c>
      <c r="AN709" s="0" t="n">
        <f aca="false">IFERROR(IF(AW709&lt;($AM$8-$AL$8)/($AN$8-$AL$8),$AL$8+SQRT(AW709*($AN$8-$AL$8)*($AM$8-$AL$8)),$AN$8-SQRT((1-AW709)*($AN$8-$AL$8)*($AN$8-$AM$8))),$AM$8)</f>
        <v>0.996174979803247</v>
      </c>
      <c r="AO709" s="0" t="n">
        <f aca="false">IFERROR(IF(AX709&lt;($AM$9-$AL$9)/($AN$9-$AL$9),$AL$9+SQRT(AX709*($AN$9-$AL$9)*($AM$9-$AL$9)),$AN$9-SQRT((1-AX709)*($AN$9-$AL$9)*($AN$9-$AM$9))),$AM$9)</f>
        <v>0.929686498294439</v>
      </c>
      <c r="AP709" s="0" t="n">
        <f aca="false">IFERROR(IF(AY709&lt;($AM$10-$AL$10)/($AN$10-$AL$10),$AL$10+SQRT(AY709*($AN$10-$AL$10)*($AM$10-$AL$10)),$AN$10-SQRT((1-AY709)*($AN$10-$AL$10)*($AN$10-$AM$10))),$AM$10)</f>
        <v>0.694797869594188</v>
      </c>
      <c r="AQ709" s="0" t="n">
        <f aca="false">IFERROR(IF(AZ709&lt;($AM$11-$AL$11)/($AN$11-$AL$11),$AL$11+SQRT(AZ709*($AN$11-$AL$11)*($AM$11-$AL$11)),$AN$11-SQRT((1-AZ709)*($AN$11-$AL$11)*($AN$11-$AM$11))),$AM$11)</f>
        <v>0.52115915792586</v>
      </c>
      <c r="AR709" s="0" t="n">
        <f aca="false">SUMPRODUCT((B24:B31&lt;=$B$6)*(C24:C31*AM709+D24:D31*AO709*$B$8*AQ709)/(1+AL709/100)^B24:B31)+C32*AM709*AP709/(1+AL709/100)^$B$6</f>
        <v>13706895.0557537</v>
      </c>
      <c r="AS709" s="0" t="n">
        <f aca="false">SUMPRODUCT((K24:K26&lt;=$B$6)*(L24:L26*AN709+M24:M26*AO709*$B$8*AQ709)/(1+AL709/100)^K24:K26)+L27*AN709*AP709/(1+AL709/100)^$B$6</f>
        <v>14653758.388036</v>
      </c>
      <c r="AT709" s="0" t="n">
        <f aca="false">AS709-AR709</f>
        <v>946863.332282327</v>
      </c>
      <c r="AU709" s="0" t="n">
        <f aca="true">RAND()</f>
        <v>0.00807186220020928</v>
      </c>
      <c r="AV709" s="0" t="n">
        <f aca="true">RAND()</f>
        <v>0.2481834724779</v>
      </c>
      <c r="AW709" s="0" t="n">
        <f aca="true">RAND()</f>
        <v>0.427606918897828</v>
      </c>
      <c r="AX709" s="0" t="n">
        <f aca="true">RAND()</f>
        <v>0.246173982422049</v>
      </c>
      <c r="AY709" s="0" t="n">
        <f aca="true">RAND()</f>
        <v>0.151784839993737</v>
      </c>
      <c r="AZ709" s="0" t="n">
        <f aca="true">RAND()</f>
        <v>0.199638257691738</v>
      </c>
    </row>
    <row r="710" customFormat="false" ht="15" hidden="false" customHeight="false" outlineLevel="0" collapsed="false">
      <c r="AK710" s="0" t="n">
        <v>697</v>
      </c>
      <c r="AL710" s="0" t="n">
        <f aca="false">IFERROR(IF(AU710&lt;($AM$6-$AL$6)/($AN$6-$AL$6),$AL$6+SQRT(AU710*($AN$6-$AL$6)*($AM$6-$AL$6)),$AN$6-SQRT((1-AU710)*($AN$6-$AL$6)*($AN$6-$AM$6))),$AM$6)</f>
        <v>3.52544737583688</v>
      </c>
      <c r="AM710" s="0" t="n">
        <f aca="false">IFERROR(IF(AV710&lt;($AM$7-$AL$7)/($AN$7-$AL$7),$AL$7+SQRT(AV710*($AN$7-$AL$7)*($AM$7-$AL$7)),$AN$7-SQRT((1-AV710)*($AN$7-$AL$7)*($AN$7-$AM$7))),$AM$7)</f>
        <v>1.03824313773792</v>
      </c>
      <c r="AN710" s="0" t="n">
        <f aca="false">IFERROR(IF(AW710&lt;($AM$8-$AL$8)/($AN$8-$AL$8),$AL$8+SQRT(AW710*($AN$8-$AL$8)*($AM$8-$AL$8)),$AN$8-SQRT((1-AW710)*($AN$8-$AL$8)*($AN$8-$AM$8))),$AM$8)</f>
        <v>0.864781599720882</v>
      </c>
      <c r="AO710" s="0" t="n">
        <f aca="false">IFERROR(IF(AX710&lt;($AM$9-$AL$9)/($AN$9-$AL$9),$AL$9+SQRT(AX710*($AN$9-$AL$9)*($AM$9-$AL$9)),$AN$9-SQRT((1-AX710)*($AN$9-$AL$9)*($AN$9-$AM$9))),$AM$9)</f>
        <v>1.31955105714261</v>
      </c>
      <c r="AP710" s="0" t="n">
        <f aca="false">IFERROR(IF(AY710&lt;($AM$10-$AL$10)/($AN$10-$AL$10),$AL$10+SQRT(AY710*($AN$10-$AL$10)*($AM$10-$AL$10)),$AN$10-SQRT((1-AY710)*($AN$10-$AL$10)*($AN$10-$AM$10))),$AM$10)</f>
        <v>0.984324488359544</v>
      </c>
      <c r="AQ710" s="0" t="n">
        <f aca="false">IFERROR(IF(AZ710&lt;($AM$11-$AL$11)/($AN$11-$AL$11),$AL$11+SQRT(AZ710*($AN$11-$AL$11)*($AM$11-$AL$11)),$AN$11-SQRT((1-AZ710)*($AN$11-$AL$11)*($AN$11-$AM$11))),$AM$11)</f>
        <v>0.655709612066304</v>
      </c>
      <c r="AR710" s="0" t="n">
        <f aca="false">SUMPRODUCT((B24:B31&lt;=$B$6)*(C24:C31*AM710+D24:D31*AO710*$B$8*AQ710)/(1+AL710/100)^B24:B31)+C32*AM710*AP710/(1+AL710/100)^$B$6</f>
        <v>13975035.2897903</v>
      </c>
      <c r="AS710" s="0" t="n">
        <f aca="false">SUMPRODUCT((K24:K26&lt;=$B$6)*(L24:L26*AN710+M24:M26*AO710*$B$8*AQ710)/(1+AL710/100)^K24:K26)+L27*AN710*AP710/(1+AL710/100)^$B$6</f>
        <v>12644258.3955955</v>
      </c>
      <c r="AT710" s="0" t="n">
        <f aca="false">AS710-AR710</f>
        <v>-1330776.89419486</v>
      </c>
      <c r="AU710" s="0" t="n">
        <f aca="true">RAND()</f>
        <v>0.396374203096059</v>
      </c>
      <c r="AV710" s="0" t="n">
        <f aca="true">RAND()</f>
        <v>0.601413611421501</v>
      </c>
      <c r="AW710" s="0" t="n">
        <f aca="true">RAND()</f>
        <v>0.0466295073599619</v>
      </c>
      <c r="AX710" s="0" t="n">
        <f aca="true">RAND()</f>
        <v>0.69132615744284</v>
      </c>
      <c r="AY710" s="0" t="n">
        <f aca="true">RAND()</f>
        <v>0.938280840098935</v>
      </c>
      <c r="AZ710" s="0" t="n">
        <f aca="true">RAND()</f>
        <v>0.51618011745496</v>
      </c>
    </row>
    <row r="711" customFormat="false" ht="15" hidden="false" customHeight="false" outlineLevel="0" collapsed="false">
      <c r="AK711" s="0" t="n">
        <v>698</v>
      </c>
      <c r="AL711" s="0" t="n">
        <f aca="false">IFERROR(IF(AU711&lt;($AM$6-$AL$6)/($AN$6-$AL$6),$AL$6+SQRT(AU711*($AN$6-$AL$6)*($AM$6-$AL$6)),$AN$6-SQRT((1-AU711)*($AN$6-$AL$6)*($AN$6-$AM$6))),$AM$6)</f>
        <v>2.70327826533103</v>
      </c>
      <c r="AM711" s="0" t="n">
        <f aca="false">IFERROR(IF(AV711&lt;($AM$7-$AL$7)/($AN$7-$AL$7),$AL$7+SQRT(AV711*($AN$7-$AL$7)*($AM$7-$AL$7)),$AN$7-SQRT((1-AV711)*($AN$7-$AL$7)*($AN$7-$AM$7))),$AM$7)</f>
        <v>1.16567308379907</v>
      </c>
      <c r="AN711" s="0" t="n">
        <f aca="false">IFERROR(IF(AW711&lt;($AM$8-$AL$8)/($AN$8-$AL$8),$AL$8+SQRT(AW711*($AN$8-$AL$8)*($AM$8-$AL$8)),$AN$8-SQRT((1-AW711)*($AN$8-$AL$8)*($AN$8-$AM$8))),$AM$8)</f>
        <v>0.991012429965032</v>
      </c>
      <c r="AO711" s="0" t="n">
        <f aca="false">IFERROR(IF(AX711&lt;($AM$9-$AL$9)/($AN$9-$AL$9),$AL$9+SQRT(AX711*($AN$9-$AL$9)*($AM$9-$AL$9)),$AN$9-SQRT((1-AX711)*($AN$9-$AL$9)*($AN$9-$AM$9))),$AM$9)</f>
        <v>1.63100867365341</v>
      </c>
      <c r="AP711" s="0" t="n">
        <f aca="false">IFERROR(IF(AY711&lt;($AM$10-$AL$10)/($AN$10-$AL$10),$AL$10+SQRT(AY711*($AN$10-$AL$10)*($AM$10-$AL$10)),$AN$10-SQRT((1-AY711)*($AN$10-$AL$10)*($AN$10-$AM$10))),$AM$10)</f>
        <v>0.974312192735017</v>
      </c>
      <c r="AQ711" s="0" t="n">
        <f aca="false">IFERROR(IF(AZ711&lt;($AM$11-$AL$11)/($AN$11-$AL$11),$AL$11+SQRT(AZ711*($AN$11-$AL$11)*($AM$11-$AL$11)),$AN$11-SQRT((1-AZ711)*($AN$11-$AL$11)*($AN$11-$AM$11))),$AM$11)</f>
        <v>0.684417974168526</v>
      </c>
      <c r="AR711" s="0" t="n">
        <f aca="false">SUMPRODUCT((B24:B31&lt;=$B$6)*(C24:C31*AM711+D24:D31*AO711*$B$8*AQ711)/(1+AL711/100)^B24:B31)+C32*AM711*AP711/(1+AL711/100)^$B$6</f>
        <v>16403989.9998767</v>
      </c>
      <c r="AS711" s="0" t="n">
        <f aca="false">SUMPRODUCT((K24:K26&lt;=$B$6)*(L24:L26*AN711+M24:M26*AO711*$B$8*AQ711)/(1+AL711/100)^K24:K26)+L27*AN711*AP711/(1+AL711/100)^$B$6</f>
        <v>14260938.3047174</v>
      </c>
      <c r="AT711" s="0" t="n">
        <f aca="false">AS711-AR711</f>
        <v>-2143051.69515933</v>
      </c>
      <c r="AU711" s="0" t="n">
        <f aca="true">RAND()</f>
        <v>0.0989200636974059</v>
      </c>
      <c r="AV711" s="0" t="n">
        <f aca="true">RAND()</f>
        <v>0.93679085514703</v>
      </c>
      <c r="AW711" s="0" t="n">
        <f aca="true">RAND()</f>
        <v>0.405397204457178</v>
      </c>
      <c r="AX711" s="0" t="n">
        <f aca="true">RAND()</f>
        <v>0.909230267387321</v>
      </c>
      <c r="AY711" s="0" t="n">
        <f aca="true">RAND()</f>
        <v>0.899888224708398</v>
      </c>
      <c r="AZ711" s="0" t="n">
        <f aca="true">RAND()</f>
        <v>0.593501979477972</v>
      </c>
    </row>
    <row r="712" customFormat="false" ht="15" hidden="false" customHeight="false" outlineLevel="0" collapsed="false">
      <c r="AK712" s="0" t="n">
        <v>699</v>
      </c>
      <c r="AL712" s="0" t="n">
        <f aca="false">IFERROR(IF(AU712&lt;($AM$6-$AL$6)/($AN$6-$AL$6),$AL$6+SQRT(AU712*($AN$6-$AL$6)*($AM$6-$AL$6)),$AN$6-SQRT((1-AU712)*($AN$6-$AL$6)*($AN$6-$AM$6))),$AM$6)</f>
        <v>2.72735846390758</v>
      </c>
      <c r="AM712" s="0" t="n">
        <f aca="false">IFERROR(IF(AV712&lt;($AM$7-$AL$7)/($AN$7-$AL$7),$AL$7+SQRT(AV712*($AN$7-$AL$7)*($AM$7-$AL$7)),$AN$7-SQRT((1-AV712)*($AN$7-$AL$7)*($AN$7-$AM$7))),$AM$7)</f>
        <v>1.08830247197521</v>
      </c>
      <c r="AN712" s="0" t="n">
        <f aca="false">IFERROR(IF(AW712&lt;($AM$8-$AL$8)/($AN$8-$AL$8),$AL$8+SQRT(AW712*($AN$8-$AL$8)*($AM$8-$AL$8)),$AN$8-SQRT((1-AW712)*($AN$8-$AL$8)*($AN$8-$AM$8))),$AM$8)</f>
        <v>0.941564260165817</v>
      </c>
      <c r="AO712" s="0" t="n">
        <f aca="false">IFERROR(IF(AX712&lt;($AM$9-$AL$9)/($AN$9-$AL$9),$AL$9+SQRT(AX712*($AN$9-$AL$9)*($AM$9-$AL$9)),$AN$9-SQRT((1-AX712)*($AN$9-$AL$9)*($AN$9-$AM$9))),$AM$9)</f>
        <v>0.767271628847409</v>
      </c>
      <c r="AP712" s="0" t="n">
        <f aca="false">IFERROR(IF(AY712&lt;($AM$10-$AL$10)/($AN$10-$AL$10),$AL$10+SQRT(AY712*($AN$10-$AL$10)*($AM$10-$AL$10)),$AN$10-SQRT((1-AY712)*($AN$10-$AL$10)*($AN$10-$AM$10))),$AM$10)</f>
        <v>0.651796600335964</v>
      </c>
      <c r="AQ712" s="0" t="n">
        <f aca="false">IFERROR(IF(AZ712&lt;($AM$11-$AL$11)/($AN$11-$AL$11),$AL$11+SQRT(AZ712*($AN$11-$AL$11)*($AM$11-$AL$11)),$AN$11-SQRT((1-AZ712)*($AN$11-$AL$11)*($AN$11-$AM$11))),$AM$11)</f>
        <v>0.716313889159099</v>
      </c>
      <c r="AR712" s="0" t="n">
        <f aca="false">SUMPRODUCT((B24:B31&lt;=$B$6)*(C24:C31*AM712+D24:D31*AO712*$B$8*AQ712)/(1+AL712/100)^B24:B31)+C32*AM712*AP712/(1+AL712/100)^$B$6</f>
        <v>15255151.8440735</v>
      </c>
      <c r="AS712" s="0" t="n">
        <f aca="false">SUMPRODUCT((K24:K26&lt;=$B$6)*(L24:L26*AN712+M24:M26*AO712*$B$8*AQ712)/(1+AL712/100)^K24:K26)+L27*AN712*AP712/(1+AL712/100)^$B$6</f>
        <v>14044213.0220227</v>
      </c>
      <c r="AT712" s="0" t="n">
        <f aca="false">AS712-AR712</f>
        <v>-1210938.82205075</v>
      </c>
      <c r="AU712" s="0" t="n">
        <f aca="true">RAND()</f>
        <v>0.105810067003599</v>
      </c>
      <c r="AV712" s="0" t="n">
        <f aca="true">RAND()</f>
        <v>0.767590306050419</v>
      </c>
      <c r="AW712" s="0" t="n">
        <f aca="true">RAND()</f>
        <v>0.222671552847723</v>
      </c>
      <c r="AX712" s="0" t="n">
        <f aca="true">RAND()</f>
        <v>0.095245498115663</v>
      </c>
      <c r="AY712" s="0" t="n">
        <f aca="true">RAND()</f>
        <v>0.0921688314942253</v>
      </c>
      <c r="AZ712" s="0" t="n">
        <f aca="true">RAND()</f>
        <v>0.67151914496312</v>
      </c>
    </row>
    <row r="713" customFormat="false" ht="15" hidden="false" customHeight="false" outlineLevel="0" collapsed="false">
      <c r="AK713" s="0" t="n">
        <v>700</v>
      </c>
      <c r="AL713" s="0" t="n">
        <f aca="false">IFERROR(IF(AU713&lt;($AM$6-$AL$6)/($AN$6-$AL$6),$AL$6+SQRT(AU713*($AN$6-$AL$6)*($AM$6-$AL$6)),$AN$6-SQRT((1-AU713)*($AN$6-$AL$6)*($AN$6-$AM$6))),$AM$6)</f>
        <v>3.66577066933247</v>
      </c>
      <c r="AM713" s="0" t="n">
        <f aca="false">IFERROR(IF(AV713&lt;($AM$7-$AL$7)/($AN$7-$AL$7),$AL$7+SQRT(AV713*($AN$7-$AL$7)*($AM$7-$AL$7)),$AN$7-SQRT((1-AV713)*($AN$7-$AL$7)*($AN$7-$AM$7))),$AM$7)</f>
        <v>1.10623107223044</v>
      </c>
      <c r="AN713" s="0" t="n">
        <f aca="false">IFERROR(IF(AW713&lt;($AM$8-$AL$8)/($AN$8-$AL$8),$AL$8+SQRT(AW713*($AN$8-$AL$8)*($AM$8-$AL$8)),$AN$8-SQRT((1-AW713)*($AN$8-$AL$8)*($AN$8-$AM$8))),$AM$8)</f>
        <v>0.933130461756659</v>
      </c>
      <c r="AO713" s="0" t="n">
        <f aca="false">IFERROR(IF(AX713&lt;($AM$9-$AL$9)/($AN$9-$AL$9),$AL$9+SQRT(AX713*($AN$9-$AL$9)*($AM$9-$AL$9)),$AN$9-SQRT((1-AX713)*($AN$9-$AL$9)*($AN$9-$AM$9))),$AM$9)</f>
        <v>1.72362627724244</v>
      </c>
      <c r="AP713" s="0" t="n">
        <f aca="false">IFERROR(IF(AY713&lt;($AM$10-$AL$10)/($AN$10-$AL$10),$AL$10+SQRT(AY713*($AN$10-$AL$10)*($AM$10-$AL$10)),$AN$10-SQRT((1-AY713)*($AN$10-$AL$10)*($AN$10-$AM$10))),$AM$10)</f>
        <v>0.675799988513866</v>
      </c>
      <c r="AQ713" s="0" t="n">
        <f aca="false">IFERROR(IF(AZ713&lt;($AM$11-$AL$11)/($AN$11-$AL$11),$AL$11+SQRT(AZ713*($AN$11-$AL$11)*($AM$11-$AL$11)),$AN$11-SQRT((1-AZ713)*($AN$11-$AL$11)*($AN$11-$AM$11))),$AM$11)</f>
        <v>0.520497111612287</v>
      </c>
      <c r="AR713" s="0" t="n">
        <f aca="false">SUMPRODUCT((B24:B31&lt;=$B$6)*(C24:C31*AM713+D24:D31*AO713*$B$8*AQ713)/(1+AL713/100)^B24:B31)+C32*AM713*AP713/(1+AL713/100)^$B$6</f>
        <v>14832310.8165395</v>
      </c>
      <c r="AS713" s="0" t="n">
        <f aca="false">SUMPRODUCT((K24:K26&lt;=$B$6)*(L24:L26*AN713+M24:M26*AO713*$B$8*AQ713)/(1+AL713/100)^K24:K26)+L27*AN713*AP713/(1+AL713/100)^$B$6</f>
        <v>14053981.4791103</v>
      </c>
      <c r="AT713" s="0" t="n">
        <f aca="false">AS713-AR713</f>
        <v>-778329.337429224</v>
      </c>
      <c r="AU713" s="0" t="n">
        <f aca="true">RAND()</f>
        <v>0.444145738525819</v>
      </c>
      <c r="AV713" s="0" t="n">
        <f aca="true">RAND()</f>
        <v>0.816271070293252</v>
      </c>
      <c r="AW713" s="0" t="n">
        <f aca="true">RAND()</f>
        <v>0.196930220528236</v>
      </c>
      <c r="AX713" s="0" t="n">
        <f aca="true">RAND()</f>
        <v>0.94907837691275</v>
      </c>
      <c r="AY713" s="0" t="n">
        <f aca="true">RAND()</f>
        <v>0.123622543845902</v>
      </c>
      <c r="AZ713" s="0" t="n">
        <f aca="true">RAND()</f>
        <v>0.198444800936168</v>
      </c>
    </row>
    <row r="714" customFormat="false" ht="15" hidden="false" customHeight="false" outlineLevel="0" collapsed="false">
      <c r="AK714" s="0" t="n">
        <v>701</v>
      </c>
      <c r="AL714" s="0" t="n">
        <f aca="false">IFERROR(IF(AU714&lt;($AM$6-$AL$6)/($AN$6-$AL$6),$AL$6+SQRT(AU714*($AN$6-$AL$6)*($AM$6-$AL$6)),$AN$6-SQRT((1-AU714)*($AN$6-$AL$6)*($AN$6-$AM$6))),$AM$6)</f>
        <v>5.18108464767991</v>
      </c>
      <c r="AM714" s="0" t="n">
        <f aca="false">IFERROR(IF(AV714&lt;($AM$7-$AL$7)/($AN$7-$AL$7),$AL$7+SQRT(AV714*($AN$7-$AL$7)*($AM$7-$AL$7)),$AN$7-SQRT((1-AV714)*($AN$7-$AL$7)*($AN$7-$AM$7))),$AM$7)</f>
        <v>0.990908683227282</v>
      </c>
      <c r="AN714" s="0" t="n">
        <f aca="false">IFERROR(IF(AW714&lt;($AM$8-$AL$8)/($AN$8-$AL$8),$AL$8+SQRT(AW714*($AN$8-$AL$8)*($AM$8-$AL$8)),$AN$8-SQRT((1-AW714)*($AN$8-$AL$8)*($AN$8-$AM$8))),$AM$8)</f>
        <v>1.09256957433098</v>
      </c>
      <c r="AO714" s="0" t="n">
        <f aca="false">IFERROR(IF(AX714&lt;($AM$9-$AL$9)/($AN$9-$AL$9),$AL$9+SQRT(AX714*($AN$9-$AL$9)*($AM$9-$AL$9)),$AN$9-SQRT((1-AX714)*($AN$9-$AL$9)*($AN$9-$AM$9))),$AM$9)</f>
        <v>1.13914451624208</v>
      </c>
      <c r="AP714" s="0" t="n">
        <f aca="false">IFERROR(IF(AY714&lt;($AM$10-$AL$10)/($AN$10-$AL$10),$AL$10+SQRT(AY714*($AN$10-$AL$10)*($AM$10-$AL$10)),$AN$10-SQRT((1-AY714)*($AN$10-$AL$10)*($AN$10-$AM$10))),$AM$10)</f>
        <v>0.989575622329257</v>
      </c>
      <c r="AQ714" s="0" t="n">
        <f aca="false">IFERROR(IF(AZ714&lt;($AM$11-$AL$11)/($AN$11-$AL$11),$AL$11+SQRT(AZ714*($AN$11-$AL$11)*($AM$11-$AL$11)),$AN$11-SQRT((1-AZ714)*($AN$11-$AL$11)*($AN$11-$AM$11))),$AM$11)</f>
        <v>0.706501734662426</v>
      </c>
      <c r="AR714" s="0" t="n">
        <f aca="false">SUMPRODUCT((B24:B31&lt;=$B$6)*(C24:C31*AM714+D24:D31*AO714*$B$8*AQ714)/(1+AL714/100)^B24:B31)+C32*AM714*AP714/(1+AL714/100)^$B$6</f>
        <v>12404813.0390328</v>
      </c>
      <c r="AS714" s="0" t="n">
        <f aca="false">SUMPRODUCT((K24:K26&lt;=$B$6)*(L24:L26*AN714+M24:M26*AO714*$B$8*AQ714)/(1+AL714/100)^K24:K26)+L27*AN714*AP714/(1+AL714/100)^$B$6</f>
        <v>16340434.6856417</v>
      </c>
      <c r="AT714" s="0" t="n">
        <f aca="false">AS714-AR714</f>
        <v>3935621.64660885</v>
      </c>
      <c r="AU714" s="0" t="n">
        <f aca="true">RAND()</f>
        <v>0.834577347054715</v>
      </c>
      <c r="AV714" s="0" t="n">
        <f aca="true">RAND()</f>
        <v>0.404956948128606</v>
      </c>
      <c r="AW714" s="0" t="n">
        <f aca="true">RAND()</f>
        <v>0.779694765099304</v>
      </c>
      <c r="AX714" s="0" t="n">
        <f aca="true">RAND()</f>
        <v>0.505951890722617</v>
      </c>
      <c r="AY714" s="0" t="n">
        <f aca="true">RAND()</f>
        <v>0.958737159916317</v>
      </c>
      <c r="AZ714" s="0" t="n">
        <f aca="true">RAND()</f>
        <v>0.648403135689121</v>
      </c>
    </row>
    <row r="715" customFormat="false" ht="15" hidden="false" customHeight="false" outlineLevel="0" collapsed="false">
      <c r="AK715" s="0" t="n">
        <v>702</v>
      </c>
      <c r="AL715" s="0" t="n">
        <f aca="false">IFERROR(IF(AU715&lt;($AM$6-$AL$6)/($AN$6-$AL$6),$AL$6+SQRT(AU715*($AN$6-$AL$6)*($AM$6-$AL$6)),$AN$6-SQRT((1-AU715)*($AN$6-$AL$6)*($AN$6-$AM$6))),$AM$6)</f>
        <v>2.46451193225592</v>
      </c>
      <c r="AM715" s="0" t="n">
        <f aca="false">IFERROR(IF(AV715&lt;($AM$7-$AL$7)/($AN$7-$AL$7),$AL$7+SQRT(AV715*($AN$7-$AL$7)*($AM$7-$AL$7)),$AN$7-SQRT((1-AV715)*($AN$7-$AL$7)*($AN$7-$AM$7))),$AM$7)</f>
        <v>1.08379459641178</v>
      </c>
      <c r="AN715" s="0" t="n">
        <f aca="false">IFERROR(IF(AW715&lt;($AM$8-$AL$8)/($AN$8-$AL$8),$AL$8+SQRT(AW715*($AN$8-$AL$8)*($AM$8-$AL$8)),$AN$8-SQRT((1-AW715)*($AN$8-$AL$8)*($AN$8-$AM$8))),$AM$8)</f>
        <v>0.94556723269917</v>
      </c>
      <c r="AO715" s="0" t="n">
        <f aca="false">IFERROR(IF(AX715&lt;($AM$9-$AL$9)/($AN$9-$AL$9),$AL$9+SQRT(AX715*($AN$9-$AL$9)*($AM$9-$AL$9)),$AN$9-SQRT((1-AX715)*($AN$9-$AL$9)*($AN$9-$AM$9))),$AM$9)</f>
        <v>0.971751682730151</v>
      </c>
      <c r="AP715" s="0" t="n">
        <f aca="false">IFERROR(IF(AY715&lt;($AM$10-$AL$10)/($AN$10-$AL$10),$AL$10+SQRT(AY715*($AN$10-$AL$10)*($AM$10-$AL$10)),$AN$10-SQRT((1-AY715)*($AN$10-$AL$10)*($AN$10-$AM$10))),$AM$10)</f>
        <v>0.950068332878601</v>
      </c>
      <c r="AQ715" s="0" t="n">
        <f aca="false">IFERROR(IF(AZ715&lt;($AM$11-$AL$11)/($AN$11-$AL$11),$AL$11+SQRT(AZ715*($AN$11-$AL$11)*($AM$11-$AL$11)),$AN$11-SQRT((1-AZ715)*($AN$11-$AL$11)*($AN$11-$AM$11))),$AM$11)</f>
        <v>0.678817487439886</v>
      </c>
      <c r="AR715" s="0" t="n">
        <f aca="false">SUMPRODUCT((B24:B31&lt;=$B$6)*(C24:C31*AM715+D24:D31*AO715*$B$8*AQ715)/(1+AL715/100)^B24:B31)+C32*AM715*AP715/(1+AL715/100)^$B$6</f>
        <v>15378195.0206259</v>
      </c>
      <c r="AS715" s="0" t="n">
        <f aca="false">SUMPRODUCT((K24:K26&lt;=$B$6)*(L24:L26*AN715+M24:M26*AO715*$B$8*AQ715)/(1+AL715/100)^K24:K26)+L27*AN715*AP715/(1+AL715/100)^$B$6</f>
        <v>13537077.3500137</v>
      </c>
      <c r="AT715" s="0" t="n">
        <f aca="false">AS715-AR715</f>
        <v>-1841117.67061219</v>
      </c>
      <c r="AU715" s="0" t="n">
        <f aca="true">RAND()</f>
        <v>0.0431542670416261</v>
      </c>
      <c r="AV715" s="0" t="n">
        <f aca="true">RAND()</f>
        <v>0.754451233938466</v>
      </c>
      <c r="AW715" s="0" t="n">
        <f aca="true">RAND()</f>
        <v>0.235442435952159</v>
      </c>
      <c r="AX715" s="0" t="n">
        <f aca="true">RAND()</f>
        <v>0.296732866878305</v>
      </c>
      <c r="AY715" s="0" t="n">
        <f aca="true">RAND()</f>
        <v>0.810246017040494</v>
      </c>
      <c r="AZ715" s="0" t="n">
        <f aca="true">RAND()</f>
        <v>0.578946096430907</v>
      </c>
    </row>
    <row r="716" customFormat="false" ht="15" hidden="false" customHeight="false" outlineLevel="0" collapsed="false">
      <c r="AK716" s="0" t="n">
        <v>703</v>
      </c>
      <c r="AL716" s="0" t="n">
        <f aca="false">IFERROR(IF(AU716&lt;($AM$6-$AL$6)/($AN$6-$AL$6),$AL$6+SQRT(AU716*($AN$6-$AL$6)*($AM$6-$AL$6)),$AN$6-SQRT((1-AU716)*($AN$6-$AL$6)*($AN$6-$AM$6))),$AM$6)</f>
        <v>6.77133123320129</v>
      </c>
      <c r="AM716" s="0" t="n">
        <f aca="false">IFERROR(IF(AV716&lt;($AM$7-$AL$7)/($AN$7-$AL$7),$AL$7+SQRT(AV716*($AN$7-$AL$7)*($AM$7-$AL$7)),$AN$7-SQRT((1-AV716)*($AN$7-$AL$7)*($AN$7-$AM$7))),$AM$7)</f>
        <v>1.04925576160876</v>
      </c>
      <c r="AN716" s="0" t="n">
        <f aca="false">IFERROR(IF(AW716&lt;($AM$8-$AL$8)/($AN$8-$AL$8),$AL$8+SQRT(AW716*($AN$8-$AL$8)*($AM$8-$AL$8)),$AN$8-SQRT((1-AW716)*($AN$8-$AL$8)*($AN$8-$AM$8))),$AM$8)</f>
        <v>1.08098475078767</v>
      </c>
      <c r="AO716" s="0" t="n">
        <f aca="false">IFERROR(IF(AX716&lt;($AM$9-$AL$9)/($AN$9-$AL$9),$AL$9+SQRT(AX716*($AN$9-$AL$9)*($AM$9-$AL$9)),$AN$9-SQRT((1-AX716)*($AN$9-$AL$9)*($AN$9-$AM$9))),$AM$9)</f>
        <v>1.84759709607911</v>
      </c>
      <c r="AP716" s="0" t="n">
        <f aca="false">IFERROR(IF(AY716&lt;($AM$10-$AL$10)/($AN$10-$AL$10),$AL$10+SQRT(AY716*($AN$10-$AL$10)*($AM$10-$AL$10)),$AN$10-SQRT((1-AY716)*($AN$10-$AL$10)*($AN$10-$AM$10))),$AM$10)</f>
        <v>0.682441810993812</v>
      </c>
      <c r="AQ716" s="0" t="n">
        <f aca="false">IFERROR(IF(AZ716&lt;($AM$11-$AL$11)/($AN$11-$AL$11),$AL$11+SQRT(AZ716*($AN$11-$AL$11)*($AM$11-$AL$11)),$AN$11-SQRT((1-AZ716)*($AN$11-$AL$11)*($AN$11-$AM$11))),$AM$11)</f>
        <v>0.635198504236052</v>
      </c>
      <c r="AR716" s="0" t="n">
        <f aca="false">SUMPRODUCT((B24:B31&lt;=$B$6)*(C24:C31*AM716+D24:D31*AO716*$B$8*AQ716)/(1+AL716/100)^B24:B31)+C32*AM716*AP716/(1+AL716/100)^$B$6</f>
        <v>12486613.4150399</v>
      </c>
      <c r="AS716" s="0" t="n">
        <f aca="false">SUMPRODUCT((K24:K26&lt;=$B$6)*(L24:L26*AN716+M24:M26*AO716*$B$8*AQ716)/(1+AL716/100)^K24:K26)+L27*AN716*AP716/(1+AL716/100)^$B$6</f>
        <v>16576896.2631609</v>
      </c>
      <c r="AT716" s="0" t="n">
        <f aca="false">AS716-AR716</f>
        <v>4090282.84812096</v>
      </c>
      <c r="AU716" s="0" t="n">
        <f aca="true">RAND()</f>
        <v>0.997385529754538</v>
      </c>
      <c r="AV716" s="0" t="n">
        <f aca="true">RAND()</f>
        <v>0.641793340024174</v>
      </c>
      <c r="AW716" s="0" t="n">
        <f aca="true">RAND()</f>
        <v>0.746078626966159</v>
      </c>
      <c r="AX716" s="0" t="n">
        <f aca="true">RAND()</f>
        <v>0.984515569917653</v>
      </c>
      <c r="AY716" s="0" t="n">
        <f aca="true">RAND()</f>
        <v>0.133140057594808</v>
      </c>
      <c r="AZ716" s="0" t="n">
        <f aca="true">RAND()</f>
        <v>0.458604233641168</v>
      </c>
    </row>
    <row r="717" customFormat="false" ht="15" hidden="false" customHeight="false" outlineLevel="0" collapsed="false">
      <c r="AK717" s="0" t="n">
        <v>704</v>
      </c>
      <c r="AL717" s="0" t="n">
        <f aca="false">IFERROR(IF(AU717&lt;($AM$6-$AL$6)/($AN$6-$AL$6),$AL$6+SQRT(AU717*($AN$6-$AL$6)*($AM$6-$AL$6)),$AN$6-SQRT((1-AU717)*($AN$6-$AL$6)*($AN$6-$AM$6))),$AM$6)</f>
        <v>5.97743201319025</v>
      </c>
      <c r="AM717" s="0" t="n">
        <f aca="false">IFERROR(IF(AV717&lt;($AM$7-$AL$7)/($AN$7-$AL$7),$AL$7+SQRT(AV717*($AN$7-$AL$7)*($AM$7-$AL$7)),$AN$7-SQRT((1-AV717)*($AN$7-$AL$7)*($AN$7-$AM$7))),$AM$7)</f>
        <v>1.0713001577599</v>
      </c>
      <c r="AN717" s="0" t="n">
        <f aca="false">IFERROR(IF(AW717&lt;($AM$8-$AL$8)/($AN$8-$AL$8),$AL$8+SQRT(AW717*($AN$8-$AL$8)*($AM$8-$AL$8)),$AN$8-SQRT((1-AW717)*($AN$8-$AL$8)*($AN$8-$AM$8))),$AM$8)</f>
        <v>0.905248171986973</v>
      </c>
      <c r="AO717" s="0" t="n">
        <f aca="false">IFERROR(IF(AX717&lt;($AM$9-$AL$9)/($AN$9-$AL$9),$AL$9+SQRT(AX717*($AN$9-$AL$9)*($AM$9-$AL$9)),$AN$9-SQRT((1-AX717)*($AN$9-$AL$9)*($AN$9-$AM$9))),$AM$9)</f>
        <v>1.68872760655467</v>
      </c>
      <c r="AP717" s="0" t="n">
        <f aca="false">IFERROR(IF(AY717&lt;($AM$10-$AL$10)/($AN$10-$AL$10),$AL$10+SQRT(AY717*($AN$10-$AL$10)*($AM$10-$AL$10)),$AN$10-SQRT((1-AY717)*($AN$10-$AL$10)*($AN$10-$AM$10))),$AM$10)</f>
        <v>0.835733421042062</v>
      </c>
      <c r="AQ717" s="0" t="n">
        <f aca="false">IFERROR(IF(AZ717&lt;($AM$11-$AL$11)/($AN$11-$AL$11),$AL$11+SQRT(AZ717*($AN$11-$AL$11)*($AM$11-$AL$11)),$AN$11-SQRT((1-AZ717)*($AN$11-$AL$11)*($AN$11-$AM$11))),$AM$11)</f>
        <v>0.718647789661127</v>
      </c>
      <c r="AR717" s="0" t="n">
        <f aca="false">SUMPRODUCT((B24:B31&lt;=$B$6)*(C24:C31*AM717+D24:D31*AO717*$B$8*AQ717)/(1+AL717/100)^B24:B31)+C32*AM717*AP717/(1+AL717/100)^$B$6</f>
        <v>13082993.8811198</v>
      </c>
      <c r="AS717" s="0" t="n">
        <f aca="false">SUMPRODUCT((K24:K26&lt;=$B$6)*(L24:L26*AN717+M24:M26*AO717*$B$8*AQ717)/(1+AL717/100)^K24:K26)+L27*AN717*AP717/(1+AL717/100)^$B$6</f>
        <v>13755405.5419501</v>
      </c>
      <c r="AT717" s="0" t="n">
        <f aca="false">AS717-AR717</f>
        <v>672411.660830278</v>
      </c>
      <c r="AU717" s="0" t="n">
        <f aca="true">RAND()</f>
        <v>0.947717735617593</v>
      </c>
      <c r="AV717" s="0" t="n">
        <f aca="true">RAND()</f>
        <v>0.716145478963216</v>
      </c>
      <c r="AW717" s="0" t="n">
        <f aca="true">RAND()</f>
        <v>0.12307975229555</v>
      </c>
      <c r="AX717" s="0" t="n">
        <f aca="true">RAND()</f>
        <v>0.935406331385879</v>
      </c>
      <c r="AY717" s="0" t="n">
        <f aca="true">RAND()</f>
        <v>0.450867720018425</v>
      </c>
      <c r="AZ717" s="0" t="n">
        <f aca="true">RAND()</f>
        <v>0.676901770356858</v>
      </c>
    </row>
    <row r="718" customFormat="false" ht="15" hidden="false" customHeight="false" outlineLevel="0" collapsed="false">
      <c r="AK718" s="0" t="n">
        <v>705</v>
      </c>
      <c r="AL718" s="0" t="n">
        <f aca="false">IFERROR(IF(AU718&lt;($AM$6-$AL$6)/($AN$6-$AL$6),$AL$6+SQRT(AU718*($AN$6-$AL$6)*($AM$6-$AL$6)),$AN$6-SQRT((1-AU718)*($AN$6-$AL$6)*($AN$6-$AM$6))),$AM$6)</f>
        <v>4.50172546739188</v>
      </c>
      <c r="AM718" s="0" t="n">
        <f aca="false">IFERROR(IF(AV718&lt;($AM$7-$AL$7)/($AN$7-$AL$7),$AL$7+SQRT(AV718*($AN$7-$AL$7)*($AM$7-$AL$7)),$AN$7-SQRT((1-AV718)*($AN$7-$AL$7)*($AN$7-$AM$7))),$AM$7)</f>
        <v>0.823304235608587</v>
      </c>
      <c r="AN718" s="0" t="n">
        <f aca="false">IFERROR(IF(AW718&lt;($AM$8-$AL$8)/($AN$8-$AL$8),$AL$8+SQRT(AW718*($AN$8-$AL$8)*($AM$8-$AL$8)),$AN$8-SQRT((1-AW718)*($AN$8-$AL$8)*($AN$8-$AM$8))),$AM$8)</f>
        <v>0.957448971458976</v>
      </c>
      <c r="AO718" s="0" t="n">
        <f aca="false">IFERROR(IF(AX718&lt;($AM$9-$AL$9)/($AN$9-$AL$9),$AL$9+SQRT(AX718*($AN$9-$AL$9)*($AM$9-$AL$9)),$AN$9-SQRT((1-AX718)*($AN$9-$AL$9)*($AN$9-$AM$9))),$AM$9)</f>
        <v>1.42518283277859</v>
      </c>
      <c r="AP718" s="0" t="n">
        <f aca="false">IFERROR(IF(AY718&lt;($AM$10-$AL$10)/($AN$10-$AL$10),$AL$10+SQRT(AY718*($AN$10-$AL$10)*($AM$10-$AL$10)),$AN$10-SQRT((1-AY718)*($AN$10-$AL$10)*($AN$10-$AM$10))),$AM$10)</f>
        <v>0.601487344805939</v>
      </c>
      <c r="AQ718" s="0" t="n">
        <f aca="false">IFERROR(IF(AZ718&lt;($AM$11-$AL$11)/($AN$11-$AL$11),$AL$11+SQRT(AZ718*($AN$11-$AL$11)*($AM$11-$AL$11)),$AN$11-SQRT((1-AZ718)*($AN$11-$AL$11)*($AN$11-$AM$11))),$AM$11)</f>
        <v>0.776926492346233</v>
      </c>
      <c r="AR718" s="0" t="n">
        <f aca="false">SUMPRODUCT((B24:B31&lt;=$B$6)*(C24:C31*AM718+D24:D31*AO718*$B$8*AQ718)/(1+AL718/100)^B24:B31)+C32*AM718*AP718/(1+AL718/100)^$B$6</f>
        <v>10701731.1385474</v>
      </c>
      <c r="AS718" s="0" t="n">
        <f aca="false">SUMPRODUCT((K24:K26&lt;=$B$6)*(L24:L26*AN718+M24:M26*AO718*$B$8*AQ718)/(1+AL718/100)^K24:K26)+L27*AN718*AP718/(1+AL718/100)^$B$6</f>
        <v>14602713.5604749</v>
      </c>
      <c r="AT718" s="0" t="n">
        <f aca="false">AS718-AR718</f>
        <v>3900982.42192749</v>
      </c>
      <c r="AU718" s="0" t="n">
        <f aca="true">RAND()</f>
        <v>0.687931217986084</v>
      </c>
      <c r="AV718" s="0" t="n">
        <f aca="true">RAND()</f>
        <v>0.00603430441445029</v>
      </c>
      <c r="AW718" s="0" t="n">
        <f aca="true">RAND()</f>
        <v>0.275446429038772</v>
      </c>
      <c r="AX718" s="0" t="n">
        <f aca="true">RAND()</f>
        <v>0.779723482845037</v>
      </c>
      <c r="AY718" s="0" t="n">
        <f aca="true">RAND()</f>
        <v>0.0411987246230381</v>
      </c>
      <c r="AZ718" s="0" t="n">
        <f aca="true">RAND()</f>
        <v>0.796890653808345</v>
      </c>
    </row>
    <row r="719" customFormat="false" ht="15" hidden="false" customHeight="false" outlineLevel="0" collapsed="false">
      <c r="AK719" s="0" t="n">
        <v>706</v>
      </c>
      <c r="AL719" s="0" t="n">
        <f aca="false">IFERROR(IF(AU719&lt;($AM$6-$AL$6)/($AN$6-$AL$6),$AL$6+SQRT(AU719*($AN$6-$AL$6)*($AM$6-$AL$6)),$AN$6-SQRT((1-AU719)*($AN$6-$AL$6)*($AN$6-$AM$6))),$AM$6)</f>
        <v>4.90850563539844</v>
      </c>
      <c r="AM719" s="0" t="n">
        <f aca="false">IFERROR(IF(AV719&lt;($AM$7-$AL$7)/($AN$7-$AL$7),$AL$7+SQRT(AV719*($AN$7-$AL$7)*($AM$7-$AL$7)),$AN$7-SQRT((1-AV719)*($AN$7-$AL$7)*($AN$7-$AM$7))),$AM$7)</f>
        <v>1.21000388439515</v>
      </c>
      <c r="AN719" s="0" t="n">
        <f aca="false">IFERROR(IF(AW719&lt;($AM$8-$AL$8)/($AN$8-$AL$8),$AL$8+SQRT(AW719*($AN$8-$AL$8)*($AM$8-$AL$8)),$AN$8-SQRT((1-AW719)*($AN$8-$AL$8)*($AN$8-$AM$8))),$AM$8)</f>
        <v>0.860844983642674</v>
      </c>
      <c r="AO719" s="0" t="n">
        <f aca="false">IFERROR(IF(AX719&lt;($AM$9-$AL$9)/($AN$9-$AL$9),$AL$9+SQRT(AX719*($AN$9-$AL$9)*($AM$9-$AL$9)),$AN$9-SQRT((1-AX719)*($AN$9-$AL$9)*($AN$9-$AM$9))),$AM$9)</f>
        <v>1.07673292072963</v>
      </c>
      <c r="AP719" s="0" t="n">
        <f aca="false">IFERROR(IF(AY719&lt;($AM$10-$AL$10)/($AN$10-$AL$10),$AL$10+SQRT(AY719*($AN$10-$AL$10)*($AM$10-$AL$10)),$AN$10-SQRT((1-AY719)*($AN$10-$AL$10)*($AN$10-$AM$10))),$AM$10)</f>
        <v>0.712334719412784</v>
      </c>
      <c r="AQ719" s="0" t="n">
        <f aca="false">IFERROR(IF(AZ719&lt;($AM$11-$AL$11)/($AN$11-$AL$11),$AL$11+SQRT(AZ719*($AN$11-$AL$11)*($AM$11-$AL$11)),$AN$11-SQRT((1-AZ719)*($AN$11-$AL$11)*($AN$11-$AM$11))),$AM$11)</f>
        <v>0.580726272625911</v>
      </c>
      <c r="AR719" s="0" t="n">
        <f aca="false">SUMPRODUCT((B24:B31&lt;=$B$6)*(C24:C31*AM719+D24:D31*AO719*$B$8*AQ719)/(1+AL719/100)^B24:B31)+C32*AM719*AP719/(1+AL719/100)^$B$6</f>
        <v>15288983.82873</v>
      </c>
      <c r="AS719" s="0" t="n">
        <f aca="false">SUMPRODUCT((K24:K26&lt;=$B$6)*(L24:L26*AN719+M24:M26*AO719*$B$8*AQ719)/(1+AL719/100)^K24:K26)+L27*AN719*AP719/(1+AL719/100)^$B$6</f>
        <v>13053231.5894103</v>
      </c>
      <c r="AT719" s="0" t="n">
        <f aca="false">AS719-AR719</f>
        <v>-2235752.23931975</v>
      </c>
      <c r="AU719" s="0" t="n">
        <f aca="true">RAND()</f>
        <v>0.781282566141997</v>
      </c>
      <c r="AV719" s="0" t="n">
        <f aca="true">RAND()</f>
        <v>0.985780539880208</v>
      </c>
      <c r="AW719" s="0" t="n">
        <f aca="true">RAND()</f>
        <v>0.041134578160859</v>
      </c>
      <c r="AX719" s="0" t="n">
        <f aca="true">RAND()</f>
        <v>0.431718600223706</v>
      </c>
      <c r="AY719" s="0" t="n">
        <f aca="true">RAND()</f>
        <v>0.180344132272423</v>
      </c>
      <c r="AZ719" s="0" t="n">
        <f aca="true">RAND()</f>
        <v>0.321662204663009</v>
      </c>
    </row>
    <row r="720" customFormat="false" ht="15" hidden="false" customHeight="false" outlineLevel="0" collapsed="false">
      <c r="AK720" s="0" t="n">
        <v>707</v>
      </c>
      <c r="AL720" s="0" t="n">
        <f aca="false">IFERROR(IF(AU720&lt;($AM$6-$AL$6)/($AN$6-$AL$6),$AL$6+SQRT(AU720*($AN$6-$AL$6)*($AM$6-$AL$6)),$AN$6-SQRT((1-AU720)*($AN$6-$AL$6)*($AN$6-$AM$6))),$AM$6)</f>
        <v>2.89089813821386</v>
      </c>
      <c r="AM720" s="0" t="n">
        <f aca="false">IFERROR(IF(AV720&lt;($AM$7-$AL$7)/($AN$7-$AL$7),$AL$7+SQRT(AV720*($AN$7-$AL$7)*($AM$7-$AL$7)),$AN$7-SQRT((1-AV720)*($AN$7-$AL$7)*($AN$7-$AM$7))),$AM$7)</f>
        <v>1.10178042621038</v>
      </c>
      <c r="AN720" s="0" t="n">
        <f aca="false">IFERROR(IF(AW720&lt;($AM$8-$AL$8)/($AN$8-$AL$8),$AL$8+SQRT(AW720*($AN$8-$AL$8)*($AM$8-$AL$8)),$AN$8-SQRT((1-AW720)*($AN$8-$AL$8)*($AN$8-$AM$8))),$AM$8)</f>
        <v>0.926127932868699</v>
      </c>
      <c r="AO720" s="0" t="n">
        <f aca="false">IFERROR(IF(AX720&lt;($AM$9-$AL$9)/($AN$9-$AL$9),$AL$9+SQRT(AX720*($AN$9-$AL$9)*($AM$9-$AL$9)),$AN$9-SQRT((1-AX720)*($AN$9-$AL$9)*($AN$9-$AM$9))),$AM$9)</f>
        <v>1.38325130678821</v>
      </c>
      <c r="AP720" s="0" t="n">
        <f aca="false">IFERROR(IF(AY720&lt;($AM$10-$AL$10)/($AN$10-$AL$10),$AL$10+SQRT(AY720*($AN$10-$AL$10)*($AM$10-$AL$10)),$AN$10-SQRT((1-AY720)*($AN$10-$AL$10)*($AN$10-$AM$10))),$AM$10)</f>
        <v>0.752080173448731</v>
      </c>
      <c r="AQ720" s="0" t="n">
        <f aca="false">IFERROR(IF(AZ720&lt;($AM$11-$AL$11)/($AN$11-$AL$11),$AL$11+SQRT(AZ720*($AN$11-$AL$11)*($AM$11-$AL$11)),$AN$11-SQRT((1-AZ720)*($AN$11-$AL$11)*($AN$11-$AM$11))),$AM$11)</f>
        <v>0.949785599215867</v>
      </c>
      <c r="AR720" s="0" t="n">
        <f aca="false">SUMPRODUCT((B24:B31&lt;=$B$6)*(C24:C31*AM720+D24:D31*AO720*$B$8*AQ720)/(1+AL720/100)^B24:B31)+C32*AM720*AP720/(1+AL720/100)^$B$6</f>
        <v>15443971.1345979</v>
      </c>
      <c r="AS720" s="0" t="n">
        <f aca="false">SUMPRODUCT((K24:K26&lt;=$B$6)*(L24:L26*AN720+M24:M26*AO720*$B$8*AQ720)/(1+AL720/100)^K24:K26)+L27*AN720*AP720/(1+AL720/100)^$B$6</f>
        <v>13742564.180957</v>
      </c>
      <c r="AT720" s="0" t="n">
        <f aca="false">AS720-AR720</f>
        <v>-1701406.95364089</v>
      </c>
      <c r="AU720" s="0" t="n">
        <f aca="true">RAND()</f>
        <v>0.158739898534586</v>
      </c>
      <c r="AV720" s="0" t="n">
        <f aca="true">RAND()</f>
        <v>0.804719626183318</v>
      </c>
      <c r="AW720" s="0" t="n">
        <f aca="true">RAND()</f>
        <v>0.176758393885901</v>
      </c>
      <c r="AX720" s="0" t="n">
        <f aca="true">RAND()</f>
        <v>0.746414032947699</v>
      </c>
      <c r="AY720" s="0" t="n">
        <f aca="true">RAND()</f>
        <v>0.254177655383769</v>
      </c>
      <c r="AZ720" s="0" t="n">
        <f aca="true">RAND()</f>
        <v>0.989708220219961</v>
      </c>
    </row>
    <row r="721" customFormat="false" ht="15" hidden="false" customHeight="false" outlineLevel="0" collapsed="false">
      <c r="AK721" s="0" t="n">
        <v>708</v>
      </c>
      <c r="AL721" s="0" t="n">
        <f aca="false">IFERROR(IF(AU721&lt;($AM$6-$AL$6)/($AN$6-$AL$6),$AL$6+SQRT(AU721*($AN$6-$AL$6)*($AM$6-$AL$6)),$AN$6-SQRT((1-AU721)*($AN$6-$AL$6)*($AN$6-$AM$6))),$AM$6)</f>
        <v>5.64319229641974</v>
      </c>
      <c r="AM721" s="0" t="n">
        <f aca="false">IFERROR(IF(AV721&lt;($AM$7-$AL$7)/($AN$7-$AL$7),$AL$7+SQRT(AV721*($AN$7-$AL$7)*($AM$7-$AL$7)),$AN$7-SQRT((1-AV721)*($AN$7-$AL$7)*($AN$7-$AM$7))),$AM$7)</f>
        <v>0.868741361383756</v>
      </c>
      <c r="AN721" s="0" t="n">
        <f aca="false">IFERROR(IF(AW721&lt;($AM$8-$AL$8)/($AN$8-$AL$8),$AL$8+SQRT(AW721*($AN$8-$AL$8)*($AM$8-$AL$8)),$AN$8-SQRT((1-AW721)*($AN$8-$AL$8)*($AN$8-$AM$8))),$AM$8)</f>
        <v>0.854057774747765</v>
      </c>
      <c r="AO721" s="0" t="n">
        <f aca="false">IFERROR(IF(AX721&lt;($AM$9-$AL$9)/($AN$9-$AL$9),$AL$9+SQRT(AX721*($AN$9-$AL$9)*($AM$9-$AL$9)),$AN$9-SQRT((1-AX721)*($AN$9-$AL$9)*($AN$9-$AM$9))),$AM$9)</f>
        <v>0.940131114464712</v>
      </c>
      <c r="AP721" s="0" t="n">
        <f aca="false">IFERROR(IF(AY721&lt;($AM$10-$AL$10)/($AN$10-$AL$10),$AL$10+SQRT(AY721*($AN$10-$AL$10)*($AM$10-$AL$10)),$AN$10-SQRT((1-AY721)*($AN$10-$AL$10)*($AN$10-$AM$10))),$AM$10)</f>
        <v>0.668469337805184</v>
      </c>
      <c r="AQ721" s="0" t="n">
        <f aca="false">IFERROR(IF(AZ721&lt;($AM$11-$AL$11)/($AN$11-$AL$11),$AL$11+SQRT(AZ721*($AN$11-$AL$11)*($AM$11-$AL$11)),$AN$11-SQRT((1-AZ721)*($AN$11-$AL$11)*($AN$11-$AM$11))),$AM$11)</f>
        <v>0.710274211000428</v>
      </c>
      <c r="AR721" s="0" t="n">
        <f aca="false">SUMPRODUCT((B24:B31&lt;=$B$6)*(C24:C31*AM721+D24:D31*AO721*$B$8*AQ721)/(1+AL721/100)^B24:B31)+C32*AM721*AP721/(1+AL721/100)^$B$6</f>
        <v>10705125.5724758</v>
      </c>
      <c r="AS721" s="0" t="n">
        <f aca="false">SUMPRODUCT((K24:K26&lt;=$B$6)*(L24:L26*AN721+M24:M26*AO721*$B$8*AQ721)/(1+AL721/100)^K24:K26)+L27*AN721*AP721/(1+AL721/100)^$B$6</f>
        <v>13038508.379929</v>
      </c>
      <c r="AT721" s="0" t="n">
        <f aca="false">AS721-AR721</f>
        <v>2333382.80745328</v>
      </c>
      <c r="AU721" s="0" t="n">
        <f aca="true">RAND()</f>
        <v>0.907953642775263</v>
      </c>
      <c r="AV721" s="0" t="n">
        <f aca="true">RAND()</f>
        <v>0.0525041640543574</v>
      </c>
      <c r="AW721" s="0" t="n">
        <f aca="true">RAND()</f>
        <v>0.0324693667853339</v>
      </c>
      <c r="AX721" s="0" t="n">
        <f aca="true">RAND()</f>
        <v>0.258287197226599</v>
      </c>
      <c r="AY721" s="0" t="n">
        <f aca="true">RAND()</f>
        <v>0.113527671122068</v>
      </c>
      <c r="AZ721" s="0" t="n">
        <f aca="true">RAND()</f>
        <v>0.657383539545206</v>
      </c>
    </row>
    <row r="722" customFormat="false" ht="15" hidden="false" customHeight="false" outlineLevel="0" collapsed="false">
      <c r="AK722" s="0" t="n">
        <v>709</v>
      </c>
      <c r="AL722" s="0" t="n">
        <f aca="false">IFERROR(IF(AU722&lt;($AM$6-$AL$6)/($AN$6-$AL$6),$AL$6+SQRT(AU722*($AN$6-$AL$6)*($AM$6-$AL$6)),$AN$6-SQRT((1-AU722)*($AN$6-$AL$6)*($AN$6-$AM$6))),$AM$6)</f>
        <v>4.77758738813368</v>
      </c>
      <c r="AM722" s="0" t="n">
        <f aca="false">IFERROR(IF(AV722&lt;($AM$7-$AL$7)/($AN$7-$AL$7),$AL$7+SQRT(AV722*($AN$7-$AL$7)*($AM$7-$AL$7)),$AN$7-SQRT((1-AV722)*($AN$7-$AL$7)*($AN$7-$AM$7))),$AM$7)</f>
        <v>0.979056290891351</v>
      </c>
      <c r="AN722" s="0" t="n">
        <f aca="false">IFERROR(IF(AW722&lt;($AM$8-$AL$8)/($AN$8-$AL$8),$AL$8+SQRT(AW722*($AN$8-$AL$8)*($AM$8-$AL$8)),$AN$8-SQRT((1-AW722)*($AN$8-$AL$8)*($AN$8-$AM$8))),$AM$8)</f>
        <v>0.930147008562181</v>
      </c>
      <c r="AO722" s="0" t="n">
        <f aca="false">IFERROR(IF(AX722&lt;($AM$9-$AL$9)/($AN$9-$AL$9),$AL$9+SQRT(AX722*($AN$9-$AL$9)*($AM$9-$AL$9)),$AN$9-SQRT((1-AX722)*($AN$9-$AL$9)*($AN$9-$AM$9))),$AM$9)</f>
        <v>0.982572309561534</v>
      </c>
      <c r="AP722" s="0" t="n">
        <f aca="false">IFERROR(IF(AY722&lt;($AM$10-$AL$10)/($AN$10-$AL$10),$AL$10+SQRT(AY722*($AN$10-$AL$10)*($AM$10-$AL$10)),$AN$10-SQRT((1-AY722)*($AN$10-$AL$10)*($AN$10-$AM$10))),$AM$10)</f>
        <v>0.791202814682075</v>
      </c>
      <c r="AQ722" s="0" t="n">
        <f aca="false">IFERROR(IF(AZ722&lt;($AM$11-$AL$11)/($AN$11-$AL$11),$AL$11+SQRT(AZ722*($AN$11-$AL$11)*($AM$11-$AL$11)),$AN$11-SQRT((1-AZ722)*($AN$11-$AL$11)*($AN$11-$AM$11))),$AM$11)</f>
        <v>0.683841935468748</v>
      </c>
      <c r="AR722" s="0" t="n">
        <f aca="false">SUMPRODUCT((B24:B31&lt;=$B$6)*(C24:C31*AM722+D24:D31*AO722*$B$8*AQ722)/(1+AL722/100)^B24:B31)+C32*AM722*AP722/(1+AL722/100)^$B$6</f>
        <v>12455434.3834612</v>
      </c>
      <c r="AS722" s="0" t="n">
        <f aca="false">SUMPRODUCT((K24:K26&lt;=$B$6)*(L24:L26*AN722+M24:M26*AO722*$B$8*AQ722)/(1+AL722/100)^K24:K26)+L27*AN722*AP722/(1+AL722/100)^$B$6</f>
        <v>14020912.3887204</v>
      </c>
      <c r="AT722" s="0" t="n">
        <f aca="false">AS722-AR722</f>
        <v>1565478.00525925</v>
      </c>
      <c r="AU722" s="0" t="n">
        <f aca="true">RAND()</f>
        <v>0.753044109130875</v>
      </c>
      <c r="AV722" s="0" t="n">
        <f aca="true">RAND()</f>
        <v>0.356235058975202</v>
      </c>
      <c r="AW722" s="0" t="n">
        <f aca="true">RAND()</f>
        <v>0.188202709307603</v>
      </c>
      <c r="AX722" s="0" t="n">
        <f aca="true">RAND()</f>
        <v>0.310501378607404</v>
      </c>
      <c r="AY722" s="0" t="n">
        <f aca="true">RAND()</f>
        <v>0.339196317115052</v>
      </c>
      <c r="AZ722" s="0" t="n">
        <f aca="true">RAND()</f>
        <v>0.592016645844297</v>
      </c>
    </row>
    <row r="723" customFormat="false" ht="15" hidden="false" customHeight="false" outlineLevel="0" collapsed="false">
      <c r="AK723" s="0" t="n">
        <v>710</v>
      </c>
      <c r="AL723" s="0" t="n">
        <f aca="false">IFERROR(IF(AU723&lt;($AM$6-$AL$6)/($AN$6-$AL$6),$AL$6+SQRT(AU723*($AN$6-$AL$6)*($AM$6-$AL$6)),$AN$6-SQRT((1-AU723)*($AN$6-$AL$6)*($AN$6-$AM$6))),$AM$6)</f>
        <v>3.16382458201834</v>
      </c>
      <c r="AM723" s="0" t="n">
        <f aca="false">IFERROR(IF(AV723&lt;($AM$7-$AL$7)/($AN$7-$AL$7),$AL$7+SQRT(AV723*($AN$7-$AL$7)*($AM$7-$AL$7)),$AN$7-SQRT((1-AV723)*($AN$7-$AL$7)*($AN$7-$AM$7))),$AM$7)</f>
        <v>1.03006753969426</v>
      </c>
      <c r="AN723" s="0" t="n">
        <f aca="false">IFERROR(IF(AW723&lt;($AM$8-$AL$8)/($AN$8-$AL$8),$AL$8+SQRT(AW723*($AN$8-$AL$8)*($AM$8-$AL$8)),$AN$8-SQRT((1-AW723)*($AN$8-$AL$8)*($AN$8-$AM$8))),$AM$8)</f>
        <v>1.11699867710946</v>
      </c>
      <c r="AO723" s="0" t="n">
        <f aca="false">IFERROR(IF(AX723&lt;($AM$9-$AL$9)/($AN$9-$AL$9),$AL$9+SQRT(AX723*($AN$9-$AL$9)*($AM$9-$AL$9)),$AN$9-SQRT((1-AX723)*($AN$9-$AL$9)*($AN$9-$AM$9))),$AM$9)</f>
        <v>1.10005353838173</v>
      </c>
      <c r="AP723" s="0" t="n">
        <f aca="false">IFERROR(IF(AY723&lt;($AM$10-$AL$10)/($AN$10-$AL$10),$AL$10+SQRT(AY723*($AN$10-$AL$10)*($AM$10-$AL$10)),$AN$10-SQRT((1-AY723)*($AN$10-$AL$10)*($AN$10-$AM$10))),$AM$10)</f>
        <v>0.877266658933978</v>
      </c>
      <c r="AQ723" s="0" t="n">
        <f aca="false">IFERROR(IF(AZ723&lt;($AM$11-$AL$11)/($AN$11-$AL$11),$AL$11+SQRT(AZ723*($AN$11-$AL$11)*($AM$11-$AL$11)),$AN$11-SQRT((1-AZ723)*($AN$11-$AL$11)*($AN$11-$AM$11))),$AM$11)</f>
        <v>0.594042246794068</v>
      </c>
      <c r="AR723" s="0" t="n">
        <f aca="false">SUMPRODUCT((B24:B31&lt;=$B$6)*(C24:C31*AM723+D24:D31*AO723*$B$8*AQ723)/(1+AL723/100)^B24:B31)+C32*AM723*AP723/(1+AL723/100)^$B$6</f>
        <v>14095434.284434</v>
      </c>
      <c r="AS723" s="0" t="n">
        <f aca="false">SUMPRODUCT((K24:K26&lt;=$B$6)*(L24:L26*AN723+M24:M26*AO723*$B$8*AQ723)/(1+AL723/100)^K24:K26)+L27*AN723*AP723/(1+AL723/100)^$B$6</f>
        <v>16366672.9935659</v>
      </c>
      <c r="AT723" s="0" t="n">
        <f aca="false">AS723-AR723</f>
        <v>2271238.70913188</v>
      </c>
      <c r="AU723" s="0" t="n">
        <f aca="true">RAND()</f>
        <v>0.264187908123661</v>
      </c>
      <c r="AV723" s="0" t="n">
        <f aca="true">RAND()</f>
        <v>0.570041892478797</v>
      </c>
      <c r="AW723" s="0" t="n">
        <f aca="true">RAND()</f>
        <v>0.842761316527705</v>
      </c>
      <c r="AX723" s="0" t="n">
        <f aca="true">RAND()</f>
        <v>0.460064244147172</v>
      </c>
      <c r="AY723" s="0" t="n">
        <f aca="true">RAND()</f>
        <v>0.569320527772826</v>
      </c>
      <c r="AZ723" s="0" t="n">
        <f aca="true">RAND()</f>
        <v>0.352901399590626</v>
      </c>
    </row>
    <row r="724" customFormat="false" ht="15" hidden="false" customHeight="false" outlineLevel="0" collapsed="false">
      <c r="AK724" s="0" t="n">
        <v>711</v>
      </c>
      <c r="AL724" s="0" t="n">
        <f aca="false">IFERROR(IF(AU724&lt;($AM$6-$AL$6)/($AN$6-$AL$6),$AL$6+SQRT(AU724*($AN$6-$AL$6)*($AM$6-$AL$6)),$AN$6-SQRT((1-AU724)*($AN$6-$AL$6)*($AN$6-$AM$6))),$AM$6)</f>
        <v>5.31514445815654</v>
      </c>
      <c r="AM724" s="0" t="n">
        <f aca="false">IFERROR(IF(AV724&lt;($AM$7-$AL$7)/($AN$7-$AL$7),$AL$7+SQRT(AV724*($AN$7-$AL$7)*($AM$7-$AL$7)),$AN$7-SQRT((1-AV724)*($AN$7-$AL$7)*($AN$7-$AM$7))),$AM$7)</f>
        <v>0.981879668927812</v>
      </c>
      <c r="AN724" s="0" t="n">
        <f aca="false">IFERROR(IF(AW724&lt;($AM$8-$AL$8)/($AN$8-$AL$8),$AL$8+SQRT(AW724*($AN$8-$AL$8)*($AM$8-$AL$8)),$AN$8-SQRT((1-AW724)*($AN$8-$AL$8)*($AN$8-$AM$8))),$AM$8)</f>
        <v>1.13193487706736</v>
      </c>
      <c r="AO724" s="0" t="n">
        <f aca="false">IFERROR(IF(AX724&lt;($AM$9-$AL$9)/($AN$9-$AL$9),$AL$9+SQRT(AX724*($AN$9-$AL$9)*($AM$9-$AL$9)),$AN$9-SQRT((1-AX724)*($AN$9-$AL$9)*($AN$9-$AM$9))),$AM$9)</f>
        <v>1.67031037505953</v>
      </c>
      <c r="AP724" s="0" t="n">
        <f aca="false">IFERROR(IF(AY724&lt;($AM$10-$AL$10)/($AN$10-$AL$10),$AL$10+SQRT(AY724*($AN$10-$AL$10)*($AM$10-$AL$10)),$AN$10-SQRT((1-AY724)*($AN$10-$AL$10)*($AN$10-$AM$10))),$AM$10)</f>
        <v>0.700119147623115</v>
      </c>
      <c r="AQ724" s="0" t="n">
        <f aca="false">IFERROR(IF(AZ724&lt;($AM$11-$AL$11)/($AN$11-$AL$11),$AL$11+SQRT(AZ724*($AN$11-$AL$11)*($AM$11-$AL$11)),$AN$11-SQRT((1-AZ724)*($AN$11-$AL$11)*($AN$11-$AM$11))),$AM$11)</f>
        <v>0.681093751744119</v>
      </c>
      <c r="AR724" s="0" t="n">
        <f aca="false">SUMPRODUCT((B24:B31&lt;=$B$6)*(C24:C31*AM724+D24:D31*AO724*$B$8*AQ724)/(1+AL724/100)^B24:B31)+C32*AM724*AP724/(1+AL724/100)^$B$6</f>
        <v>12302944.5889181</v>
      </c>
      <c r="AS724" s="0" t="n">
        <f aca="false">SUMPRODUCT((K24:K26&lt;=$B$6)*(L24:L26*AN724+M24:M26*AO724*$B$8*AQ724)/(1+AL724/100)^K24:K26)+L27*AN724*AP724/(1+AL724/100)^$B$6</f>
        <v>17232926.2894149</v>
      </c>
      <c r="AT724" s="0" t="n">
        <f aca="false">AS724-AR724</f>
        <v>4929981.70049685</v>
      </c>
      <c r="AU724" s="0" t="n">
        <f aca="true">RAND()</f>
        <v>0.858063090155969</v>
      </c>
      <c r="AV724" s="0" t="n">
        <f aca="true">RAND()</f>
        <v>0.367557932992116</v>
      </c>
      <c r="AW724" s="0" t="n">
        <f aca="true">RAND()</f>
        <v>0.876094459972449</v>
      </c>
      <c r="AX724" s="0" t="n">
        <f aca="true">RAND()</f>
        <v>0.927536500804408</v>
      </c>
      <c r="AY724" s="0" t="n">
        <f aca="true">RAND()</f>
        <v>0.160190692981609</v>
      </c>
      <c r="AZ724" s="0" t="n">
        <f aca="true">RAND()</f>
        <v>0.584893080911667</v>
      </c>
    </row>
    <row r="725" customFormat="false" ht="15" hidden="false" customHeight="false" outlineLevel="0" collapsed="false">
      <c r="AK725" s="0" t="n">
        <v>712</v>
      </c>
      <c r="AL725" s="0" t="n">
        <f aca="false">IFERROR(IF(AU725&lt;($AM$6-$AL$6)/($AN$6-$AL$6),$AL$6+SQRT(AU725*($AN$6-$AL$6)*($AM$6-$AL$6)),$AN$6-SQRT((1-AU725)*($AN$6-$AL$6)*($AN$6-$AM$6))),$AM$6)</f>
        <v>2.71343659045501</v>
      </c>
      <c r="AM725" s="0" t="n">
        <f aca="false">IFERROR(IF(AV725&lt;($AM$7-$AL$7)/($AN$7-$AL$7),$AL$7+SQRT(AV725*($AN$7-$AL$7)*($AM$7-$AL$7)),$AN$7-SQRT((1-AV725)*($AN$7-$AL$7)*($AN$7-$AM$7))),$AM$7)</f>
        <v>0.927760539022577</v>
      </c>
      <c r="AN725" s="0" t="n">
        <f aca="false">IFERROR(IF(AW725&lt;($AM$8-$AL$8)/($AN$8-$AL$8),$AL$8+SQRT(AW725*($AN$8-$AL$8)*($AM$8-$AL$8)),$AN$8-SQRT((1-AW725)*($AN$8-$AL$8)*($AN$8-$AM$8))),$AM$8)</f>
        <v>1.0187965330237</v>
      </c>
      <c r="AO725" s="0" t="n">
        <f aca="false">IFERROR(IF(AX725&lt;($AM$9-$AL$9)/($AN$9-$AL$9),$AL$9+SQRT(AX725*($AN$9-$AL$9)*($AM$9-$AL$9)),$AN$9-SQRT((1-AX725)*($AN$9-$AL$9)*($AN$9-$AM$9))),$AM$9)</f>
        <v>1.42860904928107</v>
      </c>
      <c r="AP725" s="0" t="n">
        <f aca="false">IFERROR(IF(AY725&lt;($AM$10-$AL$10)/($AN$10-$AL$10),$AL$10+SQRT(AY725*($AN$10-$AL$10)*($AM$10-$AL$10)),$AN$10-SQRT((1-AY725)*($AN$10-$AL$10)*($AN$10-$AM$10))),$AM$10)</f>
        <v>0.989644639307166</v>
      </c>
      <c r="AQ725" s="0" t="n">
        <f aca="false">IFERROR(IF(AZ725&lt;($AM$11-$AL$11)/($AN$11-$AL$11),$AL$11+SQRT(AZ725*($AN$11-$AL$11)*($AM$11-$AL$11)),$AN$11-SQRT((1-AZ725)*($AN$11-$AL$11)*($AN$11-$AM$11))),$AM$11)</f>
        <v>0.665628072562476</v>
      </c>
      <c r="AR725" s="0" t="n">
        <f aca="false">SUMPRODUCT((B24:B31&lt;=$B$6)*(C24:C31*AM725+D24:D31*AO725*$B$8*AQ725)/(1+AL725/100)^B24:B31)+C32*AM725*AP725/(1+AL725/100)^$B$6</f>
        <v>13059284.4085539</v>
      </c>
      <c r="AS725" s="0" t="n">
        <f aca="false">SUMPRODUCT((K24:K26&lt;=$B$6)*(L24:L26*AN725+M24:M26*AO725*$B$8*AQ725)/(1+AL725/100)^K24:K26)+L27*AN725*AP725/(1+AL725/100)^$B$6</f>
        <v>14623411.1035176</v>
      </c>
      <c r="AT725" s="0" t="n">
        <f aca="false">AS725-AR725</f>
        <v>1564126.69496369</v>
      </c>
      <c r="AU725" s="0" t="n">
        <f aca="true">RAND()</f>
        <v>0.101798353720013</v>
      </c>
      <c r="AV725" s="0" t="n">
        <f aca="true">RAND()</f>
        <v>0.181363948125994</v>
      </c>
      <c r="AW725" s="0" t="n">
        <f aca="true">RAND()</f>
        <v>0.524844060961248</v>
      </c>
      <c r="AX725" s="0" t="n">
        <f aca="true">RAND()</f>
        <v>0.782341587624344</v>
      </c>
      <c r="AY725" s="0" t="n">
        <f aca="true">RAND()</f>
        <v>0.95900749120898</v>
      </c>
      <c r="AZ725" s="0" t="n">
        <f aca="true">RAND()</f>
        <v>0.543654751598836</v>
      </c>
    </row>
    <row r="726" customFormat="false" ht="15" hidden="false" customHeight="false" outlineLevel="0" collapsed="false">
      <c r="AK726" s="0" t="n">
        <v>713</v>
      </c>
      <c r="AL726" s="0" t="n">
        <f aca="false">IFERROR(IF(AU726&lt;($AM$6-$AL$6)/($AN$6-$AL$6),$AL$6+SQRT(AU726*($AN$6-$AL$6)*($AM$6-$AL$6)),$AN$6-SQRT((1-AU726)*($AN$6-$AL$6)*($AN$6-$AM$6))),$AM$6)</f>
        <v>2.85489516579144</v>
      </c>
      <c r="AM726" s="0" t="n">
        <f aca="false">IFERROR(IF(AV726&lt;($AM$7-$AL$7)/($AN$7-$AL$7),$AL$7+SQRT(AV726*($AN$7-$AL$7)*($AM$7-$AL$7)),$AN$7-SQRT((1-AV726)*($AN$7-$AL$7)*($AN$7-$AM$7))),$AM$7)</f>
        <v>1.07145771674712</v>
      </c>
      <c r="AN726" s="0" t="n">
        <f aca="false">IFERROR(IF(AW726&lt;($AM$8-$AL$8)/($AN$8-$AL$8),$AL$8+SQRT(AW726*($AN$8-$AL$8)*($AM$8-$AL$8)),$AN$8-SQRT((1-AW726)*($AN$8-$AL$8)*($AN$8-$AM$8))),$AM$8)</f>
        <v>1.06129925104166</v>
      </c>
      <c r="AO726" s="0" t="n">
        <f aca="false">IFERROR(IF(AX726&lt;($AM$9-$AL$9)/($AN$9-$AL$9),$AL$9+SQRT(AX726*($AN$9-$AL$9)*($AM$9-$AL$9)),$AN$9-SQRT((1-AX726)*($AN$9-$AL$9)*($AN$9-$AM$9))),$AM$9)</f>
        <v>1.37872045553862</v>
      </c>
      <c r="AP726" s="0" t="n">
        <f aca="false">IFERROR(IF(AY726&lt;($AM$10-$AL$10)/($AN$10-$AL$10),$AL$10+SQRT(AY726*($AN$10-$AL$10)*($AM$10-$AL$10)),$AN$10-SQRT((1-AY726)*($AN$10-$AL$10)*($AN$10-$AM$10))),$AM$10)</f>
        <v>0.744539227261294</v>
      </c>
      <c r="AQ726" s="0" t="n">
        <f aca="false">IFERROR(IF(AZ726&lt;($AM$11-$AL$11)/($AN$11-$AL$11),$AL$11+SQRT(AZ726*($AN$11-$AL$11)*($AM$11-$AL$11)),$AN$11-SQRT((1-AZ726)*($AN$11-$AL$11)*($AN$11-$AM$11))),$AM$11)</f>
        <v>0.702241467132863</v>
      </c>
      <c r="AR726" s="0" t="n">
        <f aca="false">SUMPRODUCT((B24:B31&lt;=$B$6)*(C24:C31*AM726+D24:D31*AO726*$B$8*AQ726)/(1+AL726/100)^B24:B31)+C32*AM726*AP726/(1+AL726/100)^$B$6</f>
        <v>14985871.5534059</v>
      </c>
      <c r="AS726" s="0" t="n">
        <f aca="false">SUMPRODUCT((K24:K26&lt;=$B$6)*(L24:L26*AN726+M24:M26*AO726*$B$8*AQ726)/(1+AL726/100)^K24:K26)+L27*AN726*AP726/(1+AL726/100)^$B$6</f>
        <v>15716367.6048811</v>
      </c>
      <c r="AT726" s="0" t="n">
        <f aca="false">AS726-AR726</f>
        <v>730496.051475197</v>
      </c>
      <c r="AU726" s="0" t="n">
        <f aca="true">RAND()</f>
        <v>0.146169148898716</v>
      </c>
      <c r="AV726" s="0" t="n">
        <f aca="true">RAND()</f>
        <v>0.716645805251994</v>
      </c>
      <c r="AW726" s="0" t="n">
        <f aca="true">RAND()</f>
        <v>0.683484687489452</v>
      </c>
      <c r="AX726" s="0" t="n">
        <f aca="true">RAND()</f>
        <v>0.742674485089242</v>
      </c>
      <c r="AY726" s="0" t="n">
        <f aca="true">RAND()</f>
        <v>0.239197734678203</v>
      </c>
      <c r="AZ726" s="0" t="n">
        <f aca="true">RAND()</f>
        <v>0.638121861652286</v>
      </c>
    </row>
    <row r="727" customFormat="false" ht="15" hidden="false" customHeight="false" outlineLevel="0" collapsed="false">
      <c r="AK727" s="0" t="n">
        <v>714</v>
      </c>
      <c r="AL727" s="0" t="n">
        <f aca="false">IFERROR(IF(AU727&lt;($AM$6-$AL$6)/($AN$6-$AL$6),$AL$6+SQRT(AU727*($AN$6-$AL$6)*($AM$6-$AL$6)),$AN$6-SQRT((1-AU727)*($AN$6-$AL$6)*($AN$6-$AM$6))),$AM$6)</f>
        <v>4.75592689905997</v>
      </c>
      <c r="AM727" s="0" t="n">
        <f aca="false">IFERROR(IF(AV727&lt;($AM$7-$AL$7)/($AN$7-$AL$7),$AL$7+SQRT(AV727*($AN$7-$AL$7)*($AM$7-$AL$7)),$AN$7-SQRT((1-AV727)*($AN$7-$AL$7)*($AN$7-$AM$7))),$AM$7)</f>
        <v>0.999926989116714</v>
      </c>
      <c r="AN727" s="0" t="n">
        <f aca="false">IFERROR(IF(AW727&lt;($AM$8-$AL$8)/($AN$8-$AL$8),$AL$8+SQRT(AW727*($AN$8-$AL$8)*($AM$8-$AL$8)),$AN$8-SQRT((1-AW727)*($AN$8-$AL$8)*($AN$8-$AM$8))),$AM$8)</f>
        <v>0.854153304393662</v>
      </c>
      <c r="AO727" s="0" t="n">
        <f aca="false">IFERROR(IF(AX727&lt;($AM$9-$AL$9)/($AN$9-$AL$9),$AL$9+SQRT(AX727*($AN$9-$AL$9)*($AM$9-$AL$9)),$AN$9-SQRT((1-AX727)*($AN$9-$AL$9)*($AN$9-$AM$9))),$AM$9)</f>
        <v>1.38971667296682</v>
      </c>
      <c r="AP727" s="0" t="n">
        <f aca="false">IFERROR(IF(AY727&lt;($AM$10-$AL$10)/($AN$10-$AL$10),$AL$10+SQRT(AY727*($AN$10-$AL$10)*($AM$10-$AL$10)),$AN$10-SQRT((1-AY727)*($AN$10-$AL$10)*($AN$10-$AM$10))),$AM$10)</f>
        <v>0.83449807611823</v>
      </c>
      <c r="AQ727" s="0" t="n">
        <f aca="false">IFERROR(IF(AZ727&lt;($AM$11-$AL$11)/($AN$11-$AL$11),$AL$11+SQRT(AZ727*($AN$11-$AL$11)*($AM$11-$AL$11)),$AN$11-SQRT((1-AZ727)*($AN$11-$AL$11)*($AN$11-$AM$11))),$AM$11)</f>
        <v>0.396000112223626</v>
      </c>
      <c r="AR727" s="0" t="n">
        <f aca="false">SUMPRODUCT((B24:B31&lt;=$B$6)*(C24:C31*AM727+D24:D31*AO727*$B$8*AQ727)/(1+AL727/100)^B24:B31)+C32*AM727*AP727/(1+AL727/100)^$B$6</f>
        <v>12706524.869921</v>
      </c>
      <c r="AS727" s="0" t="n">
        <f aca="false">SUMPRODUCT((K24:K26&lt;=$B$6)*(L24:L26*AN727+M24:M26*AO727*$B$8*AQ727)/(1+AL727/100)^K24:K26)+L27*AN727*AP727/(1+AL727/100)^$B$6</f>
        <v>12834542.223023</v>
      </c>
      <c r="AT727" s="0" t="n">
        <f aca="false">AS727-AR727</f>
        <v>128017.353101965</v>
      </c>
      <c r="AU727" s="0" t="n">
        <f aca="true">RAND()</f>
        <v>0.748206795881871</v>
      </c>
      <c r="AV727" s="0" t="n">
        <f aca="true">RAND()</f>
        <v>0.444120010858606</v>
      </c>
      <c r="AW727" s="0" t="n">
        <f aca="true">RAND()</f>
        <v>0.0325842264083629</v>
      </c>
      <c r="AX727" s="0" t="n">
        <f aca="true">RAND()</f>
        <v>0.751702840496876</v>
      </c>
      <c r="AY727" s="0" t="n">
        <f aca="true">RAND()</f>
        <v>0.447555851707189</v>
      </c>
      <c r="AZ727" s="0" t="n">
        <f aca="true">RAND()</f>
        <v>0.0376164144773419</v>
      </c>
    </row>
    <row r="728" customFormat="false" ht="15" hidden="false" customHeight="false" outlineLevel="0" collapsed="false">
      <c r="AK728" s="0" t="n">
        <v>715</v>
      </c>
      <c r="AL728" s="0" t="n">
        <f aca="false">IFERROR(IF(AU728&lt;($AM$6-$AL$6)/($AN$6-$AL$6),$AL$6+SQRT(AU728*($AN$6-$AL$6)*($AM$6-$AL$6)),$AN$6-SQRT((1-AU728)*($AN$6-$AL$6)*($AN$6-$AM$6))),$AM$6)</f>
        <v>3.4582707614976</v>
      </c>
      <c r="AM728" s="0" t="n">
        <f aca="false">IFERROR(IF(AV728&lt;($AM$7-$AL$7)/($AN$7-$AL$7),$AL$7+SQRT(AV728*($AN$7-$AL$7)*($AM$7-$AL$7)),$AN$7-SQRT((1-AV728)*($AN$7-$AL$7)*($AN$7-$AM$7))),$AM$7)</f>
        <v>1.11159935742935</v>
      </c>
      <c r="AN728" s="0" t="n">
        <f aca="false">IFERROR(IF(AW728&lt;($AM$8-$AL$8)/($AN$8-$AL$8),$AL$8+SQRT(AW728*($AN$8-$AL$8)*($AM$8-$AL$8)),$AN$8-SQRT((1-AW728)*($AN$8-$AL$8)*($AN$8-$AM$8))),$AM$8)</f>
        <v>1.11539334562326</v>
      </c>
      <c r="AO728" s="0" t="n">
        <f aca="false">IFERROR(IF(AX728&lt;($AM$9-$AL$9)/($AN$9-$AL$9),$AL$9+SQRT(AX728*($AN$9-$AL$9)*($AM$9-$AL$9)),$AN$9-SQRT((1-AX728)*($AN$9-$AL$9)*($AN$9-$AM$9))),$AM$9)</f>
        <v>1.25073875686263</v>
      </c>
      <c r="AP728" s="0" t="n">
        <f aca="false">IFERROR(IF(AY728&lt;($AM$10-$AL$10)/($AN$10-$AL$10),$AL$10+SQRT(AY728*($AN$10-$AL$10)*($AM$10-$AL$10)),$AN$10-SQRT((1-AY728)*($AN$10-$AL$10)*($AN$10-$AM$10))),$AM$10)</f>
        <v>0.976673807101307</v>
      </c>
      <c r="AQ728" s="0" t="n">
        <f aca="false">IFERROR(IF(AZ728&lt;($AM$11-$AL$11)/($AN$11-$AL$11),$AL$11+SQRT(AZ728*($AN$11-$AL$11)*($AM$11-$AL$11)),$AN$11-SQRT((1-AZ728)*($AN$11-$AL$11)*($AN$11-$AM$11))),$AM$11)</f>
        <v>0.662191194870934</v>
      </c>
      <c r="AR728" s="0" t="n">
        <f aca="false">SUMPRODUCT((B24:B31&lt;=$B$6)*(C24:C31*AM728+D24:D31*AO728*$B$8*AQ728)/(1+AL728/100)^B24:B31)+C32*AM728*AP728/(1+AL728/100)^$B$6</f>
        <v>14994486.5484318</v>
      </c>
      <c r="AS728" s="0" t="n">
        <f aca="false">SUMPRODUCT((K24:K26&lt;=$B$6)*(L24:L26*AN728+M24:M26*AO728*$B$8*AQ728)/(1+AL728/100)^K24:K26)+L27*AN728*AP728/(1+AL728/100)^$B$6</f>
        <v>16282539.4304933</v>
      </c>
      <c r="AT728" s="0" t="n">
        <f aca="false">AS728-AR728</f>
        <v>1288052.88206148</v>
      </c>
      <c r="AU728" s="0" t="n">
        <f aca="true">RAND()</f>
        <v>0.372807700056859</v>
      </c>
      <c r="AV728" s="0" t="n">
        <f aca="true">RAND()</f>
        <v>0.829735663431377</v>
      </c>
      <c r="AW728" s="0" t="n">
        <f aca="true">RAND()</f>
        <v>0.838942654200007</v>
      </c>
      <c r="AX728" s="0" t="n">
        <f aca="true">RAND()</f>
        <v>0.625738393021491</v>
      </c>
      <c r="AY728" s="0" t="n">
        <f aca="true">RAND()</f>
        <v>0.908871673505817</v>
      </c>
      <c r="AZ728" s="0" t="n">
        <f aca="true">RAND()</f>
        <v>0.534225351743971</v>
      </c>
    </row>
    <row r="729" customFormat="false" ht="15" hidden="false" customHeight="false" outlineLevel="0" collapsed="false">
      <c r="AK729" s="0" t="n">
        <v>716</v>
      </c>
      <c r="AL729" s="0" t="n">
        <f aca="false">IFERROR(IF(AU729&lt;($AM$6-$AL$6)/($AN$6-$AL$6),$AL$6+SQRT(AU729*($AN$6-$AL$6)*($AM$6-$AL$6)),$AN$6-SQRT((1-AU729)*($AN$6-$AL$6)*($AN$6-$AM$6))),$AM$6)</f>
        <v>4.74697694448954</v>
      </c>
      <c r="AM729" s="0" t="n">
        <f aca="false">IFERROR(IF(AV729&lt;($AM$7-$AL$7)/($AN$7-$AL$7),$AL$7+SQRT(AV729*($AN$7-$AL$7)*($AM$7-$AL$7)),$AN$7-SQRT((1-AV729)*($AN$7-$AL$7)*($AN$7-$AM$7))),$AM$7)</f>
        <v>1.03475405242033</v>
      </c>
      <c r="AN729" s="0" t="n">
        <f aca="false">IFERROR(IF(AW729&lt;($AM$8-$AL$8)/($AN$8-$AL$8),$AL$8+SQRT(AW729*($AN$8-$AL$8)*($AM$8-$AL$8)),$AN$8-SQRT((1-AW729)*($AN$8-$AL$8)*($AN$8-$AM$8))),$AM$8)</f>
        <v>1.01613029512745</v>
      </c>
      <c r="AO729" s="0" t="n">
        <f aca="false">IFERROR(IF(AX729&lt;($AM$9-$AL$9)/($AN$9-$AL$9),$AL$9+SQRT(AX729*($AN$9-$AL$9)*($AM$9-$AL$9)),$AN$9-SQRT((1-AX729)*($AN$9-$AL$9)*($AN$9-$AM$9))),$AM$9)</f>
        <v>1.0647392752547</v>
      </c>
      <c r="AP729" s="0" t="n">
        <f aca="false">IFERROR(IF(AY729&lt;($AM$10-$AL$10)/($AN$10-$AL$10),$AL$10+SQRT(AY729*($AN$10-$AL$10)*($AM$10-$AL$10)),$AN$10-SQRT((1-AY729)*($AN$10-$AL$10)*($AN$10-$AM$10))),$AM$10)</f>
        <v>0.955586407194023</v>
      </c>
      <c r="AQ729" s="0" t="n">
        <f aca="false">IFERROR(IF(AZ729&lt;($AM$11-$AL$11)/($AN$11-$AL$11),$AL$11+SQRT(AZ729*($AN$11-$AL$11)*($AM$11-$AL$11)),$AN$11-SQRT((1-AZ729)*($AN$11-$AL$11)*($AN$11-$AM$11))),$AM$11)</f>
        <v>0.444642498904081</v>
      </c>
      <c r="AR729" s="0" t="n">
        <f aca="false">SUMPRODUCT((B24:B31&lt;=$B$6)*(C24:C31*AM729+D24:D31*AO729*$B$8*AQ729)/(1+AL729/100)^B24:B31)+C32*AM729*AP729/(1+AL729/100)^$B$6</f>
        <v>13126033.4107998</v>
      </c>
      <c r="AS729" s="0" t="n">
        <f aca="false">SUMPRODUCT((K24:K26&lt;=$B$6)*(L24:L26*AN729+M24:M26*AO729*$B$8*AQ729)/(1+AL729/100)^K24:K26)+L27*AN729*AP729/(1+AL729/100)^$B$6</f>
        <v>15140817.6812356</v>
      </c>
      <c r="AT729" s="0" t="n">
        <f aca="false">AS729-AR729</f>
        <v>2014784.27043577</v>
      </c>
      <c r="AU729" s="0" t="n">
        <f aca="true">RAND()</f>
        <v>0.746194355566916</v>
      </c>
      <c r="AV729" s="0" t="n">
        <f aca="true">RAND()</f>
        <v>0.588170507115821</v>
      </c>
      <c r="AW729" s="0" t="n">
        <f aca="true">RAND()</f>
        <v>0.513821876825104</v>
      </c>
      <c r="AX729" s="0" t="n">
        <f aca="true">RAND()</f>
        <v>0.416858251165932</v>
      </c>
      <c r="AY729" s="0" t="n">
        <f aca="true">RAND()</f>
        <v>0.830235897679832</v>
      </c>
      <c r="AZ729" s="0" t="n">
        <f aca="true">RAND()</f>
        <v>0.0853936836294573</v>
      </c>
    </row>
    <row r="730" customFormat="false" ht="15" hidden="false" customHeight="false" outlineLevel="0" collapsed="false">
      <c r="AK730" s="0" t="n">
        <v>717</v>
      </c>
      <c r="AL730" s="0" t="n">
        <f aca="false">IFERROR(IF(AU730&lt;($AM$6-$AL$6)/($AN$6-$AL$6),$AL$6+SQRT(AU730*($AN$6-$AL$6)*($AM$6-$AL$6)),$AN$6-SQRT((1-AU730)*($AN$6-$AL$6)*($AN$6-$AM$6))),$AM$6)</f>
        <v>4.96080846804729</v>
      </c>
      <c r="AM730" s="0" t="n">
        <f aca="false">IFERROR(IF(AV730&lt;($AM$7-$AL$7)/($AN$7-$AL$7),$AL$7+SQRT(AV730*($AN$7-$AL$7)*($AM$7-$AL$7)),$AN$7-SQRT((1-AV730)*($AN$7-$AL$7)*($AN$7-$AM$7))),$AM$7)</f>
        <v>0.994733718930916</v>
      </c>
      <c r="AN730" s="0" t="n">
        <f aca="false">IFERROR(IF(AW730&lt;($AM$8-$AL$8)/($AN$8-$AL$8),$AL$8+SQRT(AW730*($AN$8-$AL$8)*($AM$8-$AL$8)),$AN$8-SQRT((1-AW730)*($AN$8-$AL$8)*($AN$8-$AM$8))),$AM$8)</f>
        <v>1.02714785384468</v>
      </c>
      <c r="AO730" s="0" t="n">
        <f aca="false">IFERROR(IF(AX730&lt;($AM$9-$AL$9)/($AN$9-$AL$9),$AL$9+SQRT(AX730*($AN$9-$AL$9)*($AM$9-$AL$9)),$AN$9-SQRT((1-AX730)*($AN$9-$AL$9)*($AN$9-$AM$9))),$AM$9)</f>
        <v>1.1019359219077</v>
      </c>
      <c r="AP730" s="0" t="n">
        <f aca="false">IFERROR(IF(AY730&lt;($AM$10-$AL$10)/($AN$10-$AL$10),$AL$10+SQRT(AY730*($AN$10-$AL$10)*($AM$10-$AL$10)),$AN$10-SQRT((1-AY730)*($AN$10-$AL$10)*($AN$10-$AM$10))),$AM$10)</f>
        <v>0.809219929506518</v>
      </c>
      <c r="AQ730" s="0" t="n">
        <f aca="false">IFERROR(IF(AZ730&lt;($AM$11-$AL$11)/($AN$11-$AL$11),$AL$11+SQRT(AZ730*($AN$11-$AL$11)*($AM$11-$AL$11)),$AN$11-SQRT((1-AZ730)*($AN$11-$AL$11)*($AN$11-$AM$11))),$AM$11)</f>
        <v>0.796243503669211</v>
      </c>
      <c r="AR730" s="0" t="n">
        <f aca="false">SUMPRODUCT((B24:B31&lt;=$B$6)*(C24:C31*AM730+D24:D31*AO730*$B$8*AQ730)/(1+AL730/100)^B24:B31)+C32*AM730*AP730/(1+AL730/100)^$B$6</f>
        <v>12588950.3171479</v>
      </c>
      <c r="AS730" s="0" t="n">
        <f aca="false">SUMPRODUCT((K24:K26&lt;=$B$6)*(L24:L26*AN730+M24:M26*AO730*$B$8*AQ730)/(1+AL730/100)^K24:K26)+L27*AN730*AP730/(1+AL730/100)^$B$6</f>
        <v>15496229.2815934</v>
      </c>
      <c r="AT730" s="0" t="n">
        <f aca="false">AS730-AR730</f>
        <v>2907278.96444556</v>
      </c>
      <c r="AU730" s="0" t="n">
        <f aca="true">RAND()</f>
        <v>0.792084894800619</v>
      </c>
      <c r="AV730" s="0" t="n">
        <f aca="true">RAND()</f>
        <v>0.42134690320739</v>
      </c>
      <c r="AW730" s="0" t="n">
        <f aca="true">RAND()</f>
        <v>0.558550408479724</v>
      </c>
      <c r="AX730" s="0" t="n">
        <f aca="true">RAND()</f>
        <v>0.462320607760154</v>
      </c>
      <c r="AY730" s="0" t="n">
        <f aca="true">RAND()</f>
        <v>0.382467859216065</v>
      </c>
      <c r="AZ730" s="0" t="n">
        <f aca="true">RAND()</f>
        <v>0.830544041644903</v>
      </c>
    </row>
    <row r="731" customFormat="false" ht="15" hidden="false" customHeight="false" outlineLevel="0" collapsed="false">
      <c r="AK731" s="0" t="n">
        <v>718</v>
      </c>
      <c r="AL731" s="0" t="n">
        <f aca="false">IFERROR(IF(AU731&lt;($AM$6-$AL$6)/($AN$6-$AL$6),$AL$6+SQRT(AU731*($AN$6-$AL$6)*($AM$6-$AL$6)),$AN$6-SQRT((1-AU731)*($AN$6-$AL$6)*($AN$6-$AM$6))),$AM$6)</f>
        <v>3.70895219437595</v>
      </c>
      <c r="AM731" s="0" t="n">
        <f aca="false">IFERROR(IF(AV731&lt;($AM$7-$AL$7)/($AN$7-$AL$7),$AL$7+SQRT(AV731*($AN$7-$AL$7)*($AM$7-$AL$7)),$AN$7-SQRT((1-AV731)*($AN$7-$AL$7)*($AN$7-$AM$7))),$AM$7)</f>
        <v>1.20131266103113</v>
      </c>
      <c r="AN731" s="0" t="n">
        <f aca="false">IFERROR(IF(AW731&lt;($AM$8-$AL$8)/($AN$8-$AL$8),$AL$8+SQRT(AW731*($AN$8-$AL$8)*($AM$8-$AL$8)),$AN$8-SQRT((1-AW731)*($AN$8-$AL$8)*($AN$8-$AM$8))),$AM$8)</f>
        <v>1.10989730898274</v>
      </c>
      <c r="AO731" s="0" t="n">
        <f aca="false">IFERROR(IF(AX731&lt;($AM$9-$AL$9)/($AN$9-$AL$9),$AL$9+SQRT(AX731*($AN$9-$AL$9)*($AM$9-$AL$9)),$AN$9-SQRT((1-AX731)*($AN$9-$AL$9)*($AN$9-$AM$9))),$AM$9)</f>
        <v>0.981910479824534</v>
      </c>
      <c r="AP731" s="0" t="n">
        <f aca="false">IFERROR(IF(AY731&lt;($AM$10-$AL$10)/($AN$10-$AL$10),$AL$10+SQRT(AY731*($AN$10-$AL$10)*($AM$10-$AL$10)),$AN$10-SQRT((1-AY731)*($AN$10-$AL$10)*($AN$10-$AM$10))),$AM$10)</f>
        <v>0.727682825164863</v>
      </c>
      <c r="AQ731" s="0" t="n">
        <f aca="false">IFERROR(IF(AZ731&lt;($AM$11-$AL$11)/($AN$11-$AL$11),$AL$11+SQRT(AZ731*($AN$11-$AL$11)*($AM$11-$AL$11)),$AN$11-SQRT((1-AZ731)*($AN$11-$AL$11)*($AN$11-$AM$11))),$AM$11)</f>
        <v>0.451260892782232</v>
      </c>
      <c r="AR731" s="0" t="n">
        <f aca="false">SUMPRODUCT((B24:B31&lt;=$B$6)*(C24:C31*AM731+D24:D31*AO731*$B$8*AQ731)/(1+AL731/100)^B24:B31)+C32*AM731*AP731/(1+AL731/100)^$B$6</f>
        <v>15967976.9259617</v>
      </c>
      <c r="AS731" s="0" t="n">
        <f aca="false">SUMPRODUCT((K24:K26&lt;=$B$6)*(L24:L26*AN731+M24:M26*AO731*$B$8*AQ731)/(1+AL731/100)^K24:K26)+L27*AN731*AP731/(1+AL731/100)^$B$6</f>
        <v>16613378.4177477</v>
      </c>
      <c r="AT731" s="0" t="n">
        <f aca="false">AS731-AR731</f>
        <v>645401.491785932</v>
      </c>
      <c r="AU731" s="0" t="n">
        <f aca="true">RAND()</f>
        <v>0.458450217054855</v>
      </c>
      <c r="AV731" s="0" t="n">
        <f aca="true">RAND()</f>
        <v>0.978929271325601</v>
      </c>
      <c r="AW731" s="0" t="n">
        <f aca="true">RAND()</f>
        <v>0.825522097508643</v>
      </c>
      <c r="AX731" s="0" t="n">
        <f aca="true">RAND()</f>
        <v>0.309650280752951</v>
      </c>
      <c r="AY731" s="0" t="n">
        <f aca="true">RAND()</f>
        <v>0.207357875500213</v>
      </c>
      <c r="AZ731" s="0" t="n">
        <f aca="true">RAND()</f>
        <v>0.0933871742256246</v>
      </c>
    </row>
    <row r="732" customFormat="false" ht="15" hidden="false" customHeight="false" outlineLevel="0" collapsed="false">
      <c r="AK732" s="0" t="n">
        <v>719</v>
      </c>
      <c r="AL732" s="0" t="n">
        <f aca="false">IFERROR(IF(AU732&lt;($AM$6-$AL$6)/($AN$6-$AL$6),$AL$6+SQRT(AU732*($AN$6-$AL$6)*($AM$6-$AL$6)),$AN$6-SQRT((1-AU732)*($AN$6-$AL$6)*($AN$6-$AM$6))),$AM$6)</f>
        <v>4.43361369353428</v>
      </c>
      <c r="AM732" s="0" t="n">
        <f aca="false">IFERROR(IF(AV732&lt;($AM$7-$AL$7)/($AN$7-$AL$7),$AL$7+SQRT(AV732*($AN$7-$AL$7)*($AM$7-$AL$7)),$AN$7-SQRT((1-AV732)*($AN$7-$AL$7)*($AN$7-$AM$7))),$AM$7)</f>
        <v>1.05463972400133</v>
      </c>
      <c r="AN732" s="0" t="n">
        <f aca="false">IFERROR(IF(AW732&lt;($AM$8-$AL$8)/($AN$8-$AL$8),$AL$8+SQRT(AW732*($AN$8-$AL$8)*($AM$8-$AL$8)),$AN$8-SQRT((1-AW732)*($AN$8-$AL$8)*($AN$8-$AM$8))),$AM$8)</f>
        <v>0.941841732457754</v>
      </c>
      <c r="AO732" s="0" t="n">
        <f aca="false">IFERROR(IF(AX732&lt;($AM$9-$AL$9)/($AN$9-$AL$9),$AL$9+SQRT(AX732*($AN$9-$AL$9)*($AM$9-$AL$9)),$AN$9-SQRT((1-AX732)*($AN$9-$AL$9)*($AN$9-$AM$9))),$AM$9)</f>
        <v>0.952887639042243</v>
      </c>
      <c r="AP732" s="0" t="n">
        <f aca="false">IFERROR(IF(AY732&lt;($AM$10-$AL$10)/($AN$10-$AL$10),$AL$10+SQRT(AY732*($AN$10-$AL$10)*($AM$10-$AL$10)),$AN$10-SQRT((1-AY732)*($AN$10-$AL$10)*($AN$10-$AM$10))),$AM$10)</f>
        <v>0.989535029016725</v>
      </c>
      <c r="AQ732" s="0" t="n">
        <f aca="false">IFERROR(IF(AZ732&lt;($AM$11-$AL$11)/($AN$11-$AL$11),$AL$11+SQRT(AZ732*($AN$11-$AL$11)*($AM$11-$AL$11)),$AN$11-SQRT((1-AZ732)*($AN$11-$AL$11)*($AN$11-$AM$11))),$AM$11)</f>
        <v>0.842674775413884</v>
      </c>
      <c r="AR732" s="0" t="n">
        <f aca="false">SUMPRODUCT((B24:B31&lt;=$B$6)*(C24:C31*AM732+D24:D31*AO732*$B$8*AQ732)/(1+AL732/100)^B24:B31)+C32*AM732*AP732/(1+AL732/100)^$B$6</f>
        <v>13603219.2388102</v>
      </c>
      <c r="AS732" s="0" t="n">
        <f aca="false">SUMPRODUCT((K24:K26&lt;=$B$6)*(L24:L26*AN732+M24:M26*AO732*$B$8*AQ732)/(1+AL732/100)^K24:K26)+L27*AN732*AP732/(1+AL732/100)^$B$6</f>
        <v>13961457.6235422</v>
      </c>
      <c r="AT732" s="0" t="n">
        <f aca="false">AS732-AR732</f>
        <v>358238.384731939</v>
      </c>
      <c r="AU732" s="0" t="n">
        <f aca="true">RAND()</f>
        <v>0.670683066299261</v>
      </c>
      <c r="AV732" s="0" t="n">
        <f aca="true">RAND()</f>
        <v>0.660749889437539</v>
      </c>
      <c r="AW732" s="0" t="n">
        <f aca="true">RAND()</f>
        <v>0.223545300740191</v>
      </c>
      <c r="AX732" s="0" t="n">
        <f aca="true">RAND()</f>
        <v>0.273476284796343</v>
      </c>
      <c r="AY732" s="0" t="n">
        <f aca="true">RAND()</f>
        <v>0.958578178537621</v>
      </c>
      <c r="AZ732" s="0" t="n">
        <f aca="true">RAND()</f>
        <v>0.898974586567054</v>
      </c>
    </row>
    <row r="733" customFormat="false" ht="15" hidden="false" customHeight="false" outlineLevel="0" collapsed="false">
      <c r="AK733" s="0" t="n">
        <v>720</v>
      </c>
      <c r="AL733" s="0" t="n">
        <f aca="false">IFERROR(IF(AU733&lt;($AM$6-$AL$6)/($AN$6-$AL$6),$AL$6+SQRT(AU733*($AN$6-$AL$6)*($AM$6-$AL$6)),$AN$6-SQRT((1-AU733)*($AN$6-$AL$6)*($AN$6-$AM$6))),$AM$6)</f>
        <v>3.36934982450145</v>
      </c>
      <c r="AM733" s="0" t="n">
        <f aca="false">IFERROR(IF(AV733&lt;($AM$7-$AL$7)/($AN$7-$AL$7),$AL$7+SQRT(AV733*($AN$7-$AL$7)*($AM$7-$AL$7)),$AN$7-SQRT((1-AV733)*($AN$7-$AL$7)*($AN$7-$AM$7))),$AM$7)</f>
        <v>1.08622792469503</v>
      </c>
      <c r="AN733" s="0" t="n">
        <f aca="false">IFERROR(IF(AW733&lt;($AM$8-$AL$8)/($AN$8-$AL$8),$AL$8+SQRT(AW733*($AN$8-$AL$8)*($AM$8-$AL$8)),$AN$8-SQRT((1-AW733)*($AN$8-$AL$8)*($AN$8-$AM$8))),$AM$8)</f>
        <v>0.932427508538588</v>
      </c>
      <c r="AO733" s="0" t="n">
        <f aca="false">IFERROR(IF(AX733&lt;($AM$9-$AL$9)/($AN$9-$AL$9),$AL$9+SQRT(AX733*($AN$9-$AL$9)*($AM$9-$AL$9)),$AN$9-SQRT((1-AX733)*($AN$9-$AL$9)*($AN$9-$AM$9))),$AM$9)</f>
        <v>1.15506933440388</v>
      </c>
      <c r="AP733" s="0" t="n">
        <f aca="false">IFERROR(IF(AY733&lt;($AM$10-$AL$10)/($AN$10-$AL$10),$AL$10+SQRT(AY733*($AN$10-$AL$10)*($AM$10-$AL$10)),$AN$10-SQRT((1-AY733)*($AN$10-$AL$10)*($AN$10-$AM$10))),$AM$10)</f>
        <v>0.958737689054578</v>
      </c>
      <c r="AQ733" s="0" t="n">
        <f aca="false">IFERROR(IF(AZ733&lt;($AM$11-$AL$11)/($AN$11-$AL$11),$AL$11+SQRT(AZ733*($AN$11-$AL$11)*($AM$11-$AL$11)),$AN$11-SQRT((1-AZ733)*($AN$11-$AL$11)*($AN$11-$AM$11))),$AM$11)</f>
        <v>0.608561615122426</v>
      </c>
      <c r="AR733" s="0" t="n">
        <f aca="false">SUMPRODUCT((B24:B31&lt;=$B$6)*(C24:C31*AM733+D24:D31*AO733*$B$8*AQ733)/(1+AL733/100)^B24:B31)+C32*AM733*AP733/(1+AL733/100)^$B$6</f>
        <v>14699399.2642326</v>
      </c>
      <c r="AS733" s="0" t="n">
        <f aca="false">SUMPRODUCT((K24:K26&lt;=$B$6)*(L24:L26*AN733+M24:M26*AO733*$B$8*AQ733)/(1+AL733/100)^K24:K26)+L27*AN733*AP733/(1+AL733/100)^$B$6</f>
        <v>13612624.2908382</v>
      </c>
      <c r="AT733" s="0" t="n">
        <f aca="false">AS733-AR733</f>
        <v>-1086774.97339438</v>
      </c>
      <c r="AU733" s="0" t="n">
        <f aca="true">RAND()</f>
        <v>0.340918965157619</v>
      </c>
      <c r="AV733" s="0" t="n">
        <f aca="true">RAND()</f>
        <v>0.761588509780469</v>
      </c>
      <c r="AW733" s="0" t="n">
        <f aca="true">RAND()</f>
        <v>0.194856055752642</v>
      </c>
      <c r="AX733" s="0" t="n">
        <f aca="true">RAND()</f>
        <v>0.524061446890194</v>
      </c>
      <c r="AY733" s="0" t="n">
        <f aca="true">RAND()</f>
        <v>0.841761069436538</v>
      </c>
      <c r="AZ733" s="0" t="n">
        <f aca="true">RAND()</f>
        <v>0.388613348273308</v>
      </c>
    </row>
    <row r="734" customFormat="false" ht="15" hidden="false" customHeight="false" outlineLevel="0" collapsed="false">
      <c r="AK734" s="0" t="n">
        <v>721</v>
      </c>
      <c r="AL734" s="0" t="n">
        <f aca="false">IFERROR(IF(AU734&lt;($AM$6-$AL$6)/($AN$6-$AL$6),$AL$6+SQRT(AU734*($AN$6-$AL$6)*($AM$6-$AL$6)),$AN$6-SQRT((1-AU734)*($AN$6-$AL$6)*($AN$6-$AM$6))),$AM$6)</f>
        <v>3.09711828391264</v>
      </c>
      <c r="AM734" s="0" t="n">
        <f aca="false">IFERROR(IF(AV734&lt;($AM$7-$AL$7)/($AN$7-$AL$7),$AL$7+SQRT(AV734*($AN$7-$AL$7)*($AM$7-$AL$7)),$AN$7-SQRT((1-AV734)*($AN$7-$AL$7)*($AN$7-$AM$7))),$AM$7)</f>
        <v>0.881522207436182</v>
      </c>
      <c r="AN734" s="0" t="n">
        <f aca="false">IFERROR(IF(AW734&lt;($AM$8-$AL$8)/($AN$8-$AL$8),$AL$8+SQRT(AW734*($AN$8-$AL$8)*($AM$8-$AL$8)),$AN$8-SQRT((1-AW734)*($AN$8-$AL$8)*($AN$8-$AM$8))),$AM$8)</f>
        <v>1.02950650221689</v>
      </c>
      <c r="AO734" s="0" t="n">
        <f aca="false">IFERROR(IF(AX734&lt;($AM$9-$AL$9)/($AN$9-$AL$9),$AL$9+SQRT(AX734*($AN$9-$AL$9)*($AM$9-$AL$9)),$AN$9-SQRT((1-AX734)*($AN$9-$AL$9)*($AN$9-$AM$9))),$AM$9)</f>
        <v>0.831182707356891</v>
      </c>
      <c r="AP734" s="0" t="n">
        <f aca="false">IFERROR(IF(AY734&lt;($AM$10-$AL$10)/($AN$10-$AL$10),$AL$10+SQRT(AY734*($AN$10-$AL$10)*($AM$10-$AL$10)),$AN$10-SQRT((1-AY734)*($AN$10-$AL$10)*($AN$10-$AM$10))),$AM$10)</f>
        <v>0.842724658920677</v>
      </c>
      <c r="AQ734" s="0" t="n">
        <f aca="false">IFERROR(IF(AZ734&lt;($AM$11-$AL$11)/($AN$11-$AL$11),$AL$11+SQRT(AZ734*($AN$11-$AL$11)*($AM$11-$AL$11)),$AN$11-SQRT((1-AZ734)*($AN$11-$AL$11)*($AN$11-$AM$11))),$AM$11)</f>
        <v>0.647417216723537</v>
      </c>
      <c r="AR734" s="0" t="n">
        <f aca="false">SUMPRODUCT((B24:B31&lt;=$B$6)*(C24:C31*AM734+D24:D31*AO734*$B$8*AQ734)/(1+AL734/100)^B24:B31)+C32*AM734*AP734/(1+AL734/100)^$B$6</f>
        <v>12105072.1896173</v>
      </c>
      <c r="AS734" s="0" t="n">
        <f aca="false">SUMPRODUCT((K24:K26&lt;=$B$6)*(L24:L26*AN734+M24:M26*AO734*$B$8*AQ734)/(1+AL734/100)^K24:K26)+L27*AN734*AP734/(1+AL734/100)^$B$6</f>
        <v>15117066.5323761</v>
      </c>
      <c r="AT734" s="0" t="n">
        <f aca="false">AS734-AR734</f>
        <v>3011994.34275878</v>
      </c>
      <c r="AU734" s="0" t="n">
        <f aca="true">RAND()</f>
        <v>0.238375715511551</v>
      </c>
      <c r="AV734" s="0" t="n">
        <f aca="true">RAND()</f>
        <v>0.0738430033918659</v>
      </c>
      <c r="AW734" s="0" t="n">
        <f aca="true">RAND()</f>
        <v>0.567845488314404</v>
      </c>
      <c r="AX734" s="0" t="n">
        <f aca="true">RAND()</f>
        <v>0.14624264753632</v>
      </c>
      <c r="AY734" s="0" t="n">
        <f aca="true">RAND()</f>
        <v>0.469840767329176</v>
      </c>
      <c r="AZ734" s="0" t="n">
        <f aca="true">RAND()</f>
        <v>0.492647846840527</v>
      </c>
    </row>
    <row r="735" customFormat="false" ht="15" hidden="false" customHeight="false" outlineLevel="0" collapsed="false">
      <c r="AK735" s="0" t="n">
        <v>722</v>
      </c>
      <c r="AL735" s="0" t="n">
        <f aca="false">IFERROR(IF(AU735&lt;($AM$6-$AL$6)/($AN$6-$AL$6),$AL$6+SQRT(AU735*($AN$6-$AL$6)*($AM$6-$AL$6)),$AN$6-SQRT((1-AU735)*($AN$6-$AL$6)*($AN$6-$AM$6))),$AM$6)</f>
        <v>4.07403714002016</v>
      </c>
      <c r="AM735" s="0" t="n">
        <f aca="false">IFERROR(IF(AV735&lt;($AM$7-$AL$7)/($AN$7-$AL$7),$AL$7+SQRT(AV735*($AN$7-$AL$7)*($AM$7-$AL$7)),$AN$7-SQRT((1-AV735)*($AN$7-$AL$7)*($AN$7-$AM$7))),$AM$7)</f>
        <v>0.976546604217586</v>
      </c>
      <c r="AN735" s="0" t="n">
        <f aca="false">IFERROR(IF(AW735&lt;($AM$8-$AL$8)/($AN$8-$AL$8),$AL$8+SQRT(AW735*($AN$8-$AL$8)*($AM$8-$AL$8)),$AN$8-SQRT((1-AW735)*($AN$8-$AL$8)*($AN$8-$AM$8))),$AM$8)</f>
        <v>0.926076571218061</v>
      </c>
      <c r="AO735" s="0" t="n">
        <f aca="false">IFERROR(IF(AX735&lt;($AM$9-$AL$9)/($AN$9-$AL$9),$AL$9+SQRT(AX735*($AN$9-$AL$9)*($AM$9-$AL$9)),$AN$9-SQRT((1-AX735)*($AN$9-$AL$9)*($AN$9-$AM$9))),$AM$9)</f>
        <v>1.17924215251055</v>
      </c>
      <c r="AP735" s="0" t="n">
        <f aca="false">IFERROR(IF(AY735&lt;($AM$10-$AL$10)/($AN$10-$AL$10),$AL$10+SQRT(AY735*($AN$10-$AL$10)*($AM$10-$AL$10)),$AN$10-SQRT((1-AY735)*($AN$10-$AL$10)*($AN$10-$AM$10))),$AM$10)</f>
        <v>0.756951490578879</v>
      </c>
      <c r="AQ735" s="0" t="n">
        <f aca="false">IFERROR(IF(AZ735&lt;($AM$11-$AL$11)/($AN$11-$AL$11),$AL$11+SQRT(AZ735*($AN$11-$AL$11)*($AM$11-$AL$11)),$AN$11-SQRT((1-AZ735)*($AN$11-$AL$11)*($AN$11-$AM$11))),$AM$11)</f>
        <v>0.681610136008861</v>
      </c>
      <c r="AR735" s="0" t="n">
        <f aca="false">SUMPRODUCT((B24:B31&lt;=$B$6)*(C24:C31*AM735+D24:D31*AO735*$B$8*AQ735)/(1+AL735/100)^B24:B31)+C32*AM735*AP735/(1+AL735/100)^$B$6</f>
        <v>12835503.4271534</v>
      </c>
      <c r="AS735" s="0" t="n">
        <f aca="false">SUMPRODUCT((K24:K26&lt;=$B$6)*(L24:L26*AN735+M24:M26*AO735*$B$8*AQ735)/(1+AL735/100)^K24:K26)+L27*AN735*AP735/(1+AL735/100)^$B$6</f>
        <v>13906573.2316108</v>
      </c>
      <c r="AT735" s="0" t="n">
        <f aca="false">AS735-AR735</f>
        <v>1071069.80445735</v>
      </c>
      <c r="AU735" s="0" t="n">
        <f aca="true">RAND()</f>
        <v>0.571937067100931</v>
      </c>
      <c r="AV735" s="0" t="n">
        <f aca="true">RAND()</f>
        <v>0.346318927341789</v>
      </c>
      <c r="AW735" s="0" t="n">
        <f aca="true">RAND()</f>
        <v>0.176614464556699</v>
      </c>
      <c r="AX735" s="0" t="n">
        <f aca="true">RAND()</f>
        <v>0.550904370522989</v>
      </c>
      <c r="AY735" s="0" t="n">
        <f aca="true">RAND()</f>
        <v>0.264096274042832</v>
      </c>
      <c r="AZ735" s="0" t="n">
        <f aca="true">RAND()</f>
        <v>0.586236304113079</v>
      </c>
    </row>
    <row r="736" customFormat="false" ht="15" hidden="false" customHeight="false" outlineLevel="0" collapsed="false">
      <c r="AK736" s="0" t="n">
        <v>723</v>
      </c>
      <c r="AL736" s="0" t="n">
        <f aca="false">IFERROR(IF(AU736&lt;($AM$6-$AL$6)/($AN$6-$AL$6),$AL$6+SQRT(AU736*($AN$6-$AL$6)*($AM$6-$AL$6)),$AN$6-SQRT((1-AU736)*($AN$6-$AL$6)*($AN$6-$AM$6))),$AM$6)</f>
        <v>4.88002965073136</v>
      </c>
      <c r="AM736" s="0" t="n">
        <f aca="false">IFERROR(IF(AV736&lt;($AM$7-$AL$7)/($AN$7-$AL$7),$AL$7+SQRT(AV736*($AN$7-$AL$7)*($AM$7-$AL$7)),$AN$7-SQRT((1-AV736)*($AN$7-$AL$7)*($AN$7-$AM$7))),$AM$7)</f>
        <v>0.975428388133024</v>
      </c>
      <c r="AN736" s="0" t="n">
        <f aca="false">IFERROR(IF(AW736&lt;($AM$8-$AL$8)/($AN$8-$AL$8),$AL$8+SQRT(AW736*($AN$8-$AL$8)*($AM$8-$AL$8)),$AN$8-SQRT((1-AW736)*($AN$8-$AL$8)*($AN$8-$AM$8))),$AM$8)</f>
        <v>0.968735480401076</v>
      </c>
      <c r="AO736" s="0" t="n">
        <f aca="false">IFERROR(IF(AX736&lt;($AM$9-$AL$9)/($AN$9-$AL$9),$AL$9+SQRT(AX736*($AN$9-$AL$9)*($AM$9-$AL$9)),$AN$9-SQRT((1-AX736)*($AN$9-$AL$9)*($AN$9-$AM$9))),$AM$9)</f>
        <v>1.7447636482762</v>
      </c>
      <c r="AP736" s="0" t="n">
        <f aca="false">IFERROR(IF(AY736&lt;($AM$10-$AL$10)/($AN$10-$AL$10),$AL$10+SQRT(AY736*($AN$10-$AL$10)*($AM$10-$AL$10)),$AN$10-SQRT((1-AY736)*($AN$10-$AL$10)*($AN$10-$AM$10))),$AM$10)</f>
        <v>0.823749770753431</v>
      </c>
      <c r="AQ736" s="0" t="n">
        <f aca="false">IFERROR(IF(AZ736&lt;($AM$11-$AL$11)/($AN$11-$AL$11),$AL$11+SQRT(AZ736*($AN$11-$AL$11)*($AM$11-$AL$11)),$AN$11-SQRT((1-AZ736)*($AN$11-$AL$11)*($AN$11-$AM$11))),$AM$11)</f>
        <v>0.743499966888902</v>
      </c>
      <c r="AR736" s="0" t="n">
        <f aca="false">SUMPRODUCT((B24:B31&lt;=$B$6)*(C24:C31*AM736+D24:D31*AO736*$B$8*AQ736)/(1+AL736/100)^B24:B31)+C32*AM736*AP736/(1+AL736/100)^$B$6</f>
        <v>12451502.1484125</v>
      </c>
      <c r="AS736" s="0" t="n">
        <f aca="false">SUMPRODUCT((K24:K26&lt;=$B$6)*(L24:L26*AN736+M24:M26*AO736*$B$8*AQ736)/(1+AL736/100)^K24:K26)+L27*AN736*AP736/(1+AL736/100)^$B$6</f>
        <v>14612200.6228471</v>
      </c>
      <c r="AT736" s="0" t="n">
        <f aca="false">AS736-AR736</f>
        <v>2160698.4744346</v>
      </c>
      <c r="AU736" s="0" t="n">
        <f aca="true">RAND()</f>
        <v>0.77528628591109</v>
      </c>
      <c r="AV736" s="0" t="n">
        <f aca="true">RAND()</f>
        <v>0.341945770699454</v>
      </c>
      <c r="AW736" s="0" t="n">
        <f aca="true">RAND()</f>
        <v>0.316351803846464</v>
      </c>
      <c r="AX736" s="0" t="n">
        <f aca="true">RAND()</f>
        <v>0.956569603172485</v>
      </c>
      <c r="AY736" s="0" t="n">
        <f aca="true">RAND()</f>
        <v>0.419255656251597</v>
      </c>
      <c r="AZ736" s="0" t="n">
        <f aca="true">RAND()</f>
        <v>0.731460134751043</v>
      </c>
    </row>
    <row r="737" customFormat="false" ht="15" hidden="false" customHeight="false" outlineLevel="0" collapsed="false">
      <c r="AK737" s="0" t="n">
        <v>724</v>
      </c>
      <c r="AL737" s="0" t="n">
        <f aca="false">IFERROR(IF(AU737&lt;($AM$6-$AL$6)/($AN$6-$AL$6),$AL$6+SQRT(AU737*($AN$6-$AL$6)*($AM$6-$AL$6)),$AN$6-SQRT((1-AU737)*($AN$6-$AL$6)*($AN$6-$AM$6))),$AM$6)</f>
        <v>4.8829219116929</v>
      </c>
      <c r="AM737" s="0" t="n">
        <f aca="false">IFERROR(IF(AV737&lt;($AM$7-$AL$7)/($AN$7-$AL$7),$AL$7+SQRT(AV737*($AN$7-$AL$7)*($AM$7-$AL$7)),$AN$7-SQRT((1-AV737)*($AN$7-$AL$7)*($AN$7-$AM$7))),$AM$7)</f>
        <v>0.897105278218903</v>
      </c>
      <c r="AN737" s="0" t="n">
        <f aca="false">IFERROR(IF(AW737&lt;($AM$8-$AL$8)/($AN$8-$AL$8),$AL$8+SQRT(AW737*($AN$8-$AL$8)*($AM$8-$AL$8)),$AN$8-SQRT((1-AW737)*($AN$8-$AL$8)*($AN$8-$AM$8))),$AM$8)</f>
        <v>0.975218071152864</v>
      </c>
      <c r="AO737" s="0" t="n">
        <f aca="false">IFERROR(IF(AX737&lt;($AM$9-$AL$9)/($AN$9-$AL$9),$AL$9+SQRT(AX737*($AN$9-$AL$9)*($AM$9-$AL$9)),$AN$9-SQRT((1-AX737)*($AN$9-$AL$9)*($AN$9-$AM$9))),$AM$9)</f>
        <v>1.14312651204511</v>
      </c>
      <c r="AP737" s="0" t="n">
        <f aca="false">IFERROR(IF(AY737&lt;($AM$10-$AL$10)/($AN$10-$AL$10),$AL$10+SQRT(AY737*($AN$10-$AL$10)*($AM$10-$AL$10)),$AN$10-SQRT((1-AY737)*($AN$10-$AL$10)*($AN$10-$AM$10))),$AM$10)</f>
        <v>0.835938891868913</v>
      </c>
      <c r="AQ737" s="0" t="n">
        <f aca="false">IFERROR(IF(AZ737&lt;($AM$11-$AL$11)/($AN$11-$AL$11),$AL$11+SQRT(AZ737*($AN$11-$AL$11)*($AM$11-$AL$11)),$AN$11-SQRT((1-AZ737)*($AN$11-$AL$11)*($AN$11-$AM$11))),$AM$11)</f>
        <v>0.683552002287999</v>
      </c>
      <c r="AR737" s="0" t="n">
        <f aca="false">SUMPRODUCT((B24:B31&lt;=$B$6)*(C24:C31*AM737+D24:D31*AO737*$B$8*AQ737)/(1+AL737/100)^B24:B31)+C32*AM737*AP737/(1+AL737/100)^$B$6</f>
        <v>11385492.3892236</v>
      </c>
      <c r="AS737" s="0" t="n">
        <f aca="false">SUMPRODUCT((K24:K26&lt;=$B$6)*(L24:L26*AN737+M24:M26*AO737*$B$8*AQ737)/(1+AL737/100)^K24:K26)+L27*AN737*AP737/(1+AL737/100)^$B$6</f>
        <v>14676656.8764573</v>
      </c>
      <c r="AT737" s="0" t="n">
        <f aca="false">AS737-AR737</f>
        <v>3291164.48723364</v>
      </c>
      <c r="AU737" s="0" t="n">
        <f aca="true">RAND()</f>
        <v>0.775899018400497</v>
      </c>
      <c r="AV737" s="0" t="n">
        <f aca="true">RAND()</f>
        <v>0.104771500644118</v>
      </c>
      <c r="AW737" s="0" t="n">
        <f aca="true">RAND()</f>
        <v>0.341126360650336</v>
      </c>
      <c r="AX737" s="0" t="n">
        <f aca="true">RAND()</f>
        <v>0.510511883760016</v>
      </c>
      <c r="AY737" s="0" t="n">
        <f aca="true">RAND()</f>
        <v>0.451419756280452</v>
      </c>
      <c r="AZ737" s="0" t="n">
        <f aca="true">RAND()</f>
        <v>0.591268019363533</v>
      </c>
    </row>
    <row r="738" customFormat="false" ht="15" hidden="false" customHeight="false" outlineLevel="0" collapsed="false">
      <c r="AK738" s="0" t="n">
        <v>725</v>
      </c>
      <c r="AL738" s="0" t="n">
        <f aca="false">IFERROR(IF(AU738&lt;($AM$6-$AL$6)/($AN$6-$AL$6),$AL$6+SQRT(AU738*($AN$6-$AL$6)*($AM$6-$AL$6)),$AN$6-SQRT((1-AU738)*($AN$6-$AL$6)*($AN$6-$AM$6))),$AM$6)</f>
        <v>4.63866512121562</v>
      </c>
      <c r="AM738" s="0" t="n">
        <f aca="false">IFERROR(IF(AV738&lt;($AM$7-$AL$7)/($AN$7-$AL$7),$AL$7+SQRT(AV738*($AN$7-$AL$7)*($AM$7-$AL$7)),$AN$7-SQRT((1-AV738)*($AN$7-$AL$7)*($AN$7-$AM$7))),$AM$7)</f>
        <v>1.09229200360998</v>
      </c>
      <c r="AN738" s="0" t="n">
        <f aca="false">IFERROR(IF(AW738&lt;($AM$8-$AL$8)/($AN$8-$AL$8),$AL$8+SQRT(AW738*($AN$8-$AL$8)*($AM$8-$AL$8)),$AN$8-SQRT((1-AW738)*($AN$8-$AL$8)*($AN$8-$AM$8))),$AM$8)</f>
        <v>1.04613022265024</v>
      </c>
      <c r="AO738" s="0" t="n">
        <f aca="false">IFERROR(IF(AX738&lt;($AM$9-$AL$9)/($AN$9-$AL$9),$AL$9+SQRT(AX738*($AN$9-$AL$9)*($AM$9-$AL$9)),$AN$9-SQRT((1-AX738)*($AN$9-$AL$9)*($AN$9-$AM$9))),$AM$9)</f>
        <v>1.01320966654284</v>
      </c>
      <c r="AP738" s="0" t="n">
        <f aca="false">IFERROR(IF(AY738&lt;($AM$10-$AL$10)/($AN$10-$AL$10),$AL$10+SQRT(AY738*($AN$10-$AL$10)*($AM$10-$AL$10)),$AN$10-SQRT((1-AY738)*($AN$10-$AL$10)*($AN$10-$AM$10))),$AM$10)</f>
        <v>0.896103071607828</v>
      </c>
      <c r="AQ738" s="0" t="n">
        <f aca="false">IFERROR(IF(AZ738&lt;($AM$11-$AL$11)/($AN$11-$AL$11),$AL$11+SQRT(AZ738*($AN$11-$AL$11)*($AM$11-$AL$11)),$AN$11-SQRT((1-AZ738)*($AN$11-$AL$11)*($AN$11-$AM$11))),$AM$11)</f>
        <v>0.467222305482681</v>
      </c>
      <c r="AR738" s="0" t="n">
        <f aca="false">SUMPRODUCT((B24:B31&lt;=$B$6)*(C24:C31*AM738+D24:D31*AO738*$B$8*AQ738)/(1+AL738/100)^B24:B31)+C32*AM738*AP738/(1+AL738/100)^$B$6</f>
        <v>13920382.4904652</v>
      </c>
      <c r="AS738" s="0" t="n">
        <f aca="false">SUMPRODUCT((K24:K26&lt;=$B$6)*(L24:L26*AN738+M24:M26*AO738*$B$8*AQ738)/(1+AL738/100)^K24:K26)+L27*AN738*AP738/(1+AL738/100)^$B$6</f>
        <v>15627954.0642797</v>
      </c>
      <c r="AT738" s="0" t="n">
        <f aca="false">AS738-AR738</f>
        <v>1707571.57381447</v>
      </c>
      <c r="AU738" s="0" t="n">
        <f aca="true">RAND()</f>
        <v>0.721204879511817</v>
      </c>
      <c r="AV738" s="0" t="n">
        <f aca="true">RAND()</f>
        <v>0.778917225552395</v>
      </c>
      <c r="AW738" s="0" t="n">
        <f aca="true">RAND()</f>
        <v>0.630552123407633</v>
      </c>
      <c r="AX738" s="0" t="n">
        <f aca="true">RAND()</f>
        <v>0.350829891863671</v>
      </c>
      <c r="AY738" s="0" t="n">
        <f aca="true">RAND()</f>
        <v>0.627590573348625</v>
      </c>
      <c r="AZ738" s="0" t="n">
        <f aca="true">RAND()</f>
        <v>0.114135916126298</v>
      </c>
    </row>
    <row r="739" customFormat="false" ht="15" hidden="false" customHeight="false" outlineLevel="0" collapsed="false">
      <c r="AK739" s="0" t="n">
        <v>726</v>
      </c>
      <c r="AL739" s="0" t="n">
        <f aca="false">IFERROR(IF(AU739&lt;($AM$6-$AL$6)/($AN$6-$AL$6),$AL$6+SQRT(AU739*($AN$6-$AL$6)*($AM$6-$AL$6)),$AN$6-SQRT((1-AU739)*($AN$6-$AL$6)*($AN$6-$AM$6))),$AM$6)</f>
        <v>5.31356782767994</v>
      </c>
      <c r="AM739" s="0" t="n">
        <f aca="false">IFERROR(IF(AV739&lt;($AM$7-$AL$7)/($AN$7-$AL$7),$AL$7+SQRT(AV739*($AN$7-$AL$7)*($AM$7-$AL$7)),$AN$7-SQRT((1-AV739)*($AN$7-$AL$7)*($AN$7-$AM$7))),$AM$7)</f>
        <v>1.03317469795558</v>
      </c>
      <c r="AN739" s="0" t="n">
        <f aca="false">IFERROR(IF(AW739&lt;($AM$8-$AL$8)/($AN$8-$AL$8),$AL$8+SQRT(AW739*($AN$8-$AL$8)*($AM$8-$AL$8)),$AN$8-SQRT((1-AW739)*($AN$8-$AL$8)*($AN$8-$AM$8))),$AM$8)</f>
        <v>0.96052195154018</v>
      </c>
      <c r="AO739" s="0" t="n">
        <f aca="false">IFERROR(IF(AX739&lt;($AM$9-$AL$9)/($AN$9-$AL$9),$AL$9+SQRT(AX739*($AN$9-$AL$9)*($AM$9-$AL$9)),$AN$9-SQRT((1-AX739)*($AN$9-$AL$9)*($AN$9-$AM$9))),$AM$9)</f>
        <v>1.80248298370944</v>
      </c>
      <c r="AP739" s="0" t="n">
        <f aca="false">IFERROR(IF(AY739&lt;($AM$10-$AL$10)/($AN$10-$AL$10),$AL$10+SQRT(AY739*($AN$10-$AL$10)*($AM$10-$AL$10)),$AN$10-SQRT((1-AY739)*($AN$10-$AL$10)*($AN$10-$AM$10))),$AM$10)</f>
        <v>0.925441583158926</v>
      </c>
      <c r="AQ739" s="0" t="n">
        <f aca="false">IFERROR(IF(AZ739&lt;($AM$11-$AL$11)/($AN$11-$AL$11),$AL$11+SQRT(AZ739*($AN$11-$AL$11)*($AM$11-$AL$11)),$AN$11-SQRT((1-AZ739)*($AN$11-$AL$11)*($AN$11-$AM$11))),$AM$11)</f>
        <v>0.590504223670601</v>
      </c>
      <c r="AR739" s="0" t="n">
        <f aca="false">SUMPRODUCT((B24:B31&lt;=$B$6)*(C24:C31*AM739+D24:D31*AO739*$B$8*AQ739)/(1+AL739/100)^B24:B31)+C32*AM739*AP739/(1+AL739/100)^$B$6</f>
        <v>12906938.1848755</v>
      </c>
      <c r="AS739" s="0" t="n">
        <f aca="false">SUMPRODUCT((K24:K26&lt;=$B$6)*(L24:L26*AN739+M24:M26*AO739*$B$8*AQ739)/(1+AL739/100)^K24:K26)+L27*AN739*AP739/(1+AL739/100)^$B$6</f>
        <v>14450231.0730508</v>
      </c>
      <c r="AT739" s="0" t="n">
        <f aca="false">AS739-AR739</f>
        <v>1543292.8881753</v>
      </c>
      <c r="AU739" s="0" t="n">
        <f aca="true">RAND()</f>
        <v>0.857797326408193</v>
      </c>
      <c r="AV739" s="0" t="n">
        <f aca="true">RAND()</f>
        <v>0.582104785718621</v>
      </c>
      <c r="AW739" s="0" t="n">
        <f aca="true">RAND()</f>
        <v>0.286303299180753</v>
      </c>
      <c r="AX739" s="0" t="n">
        <f aca="true">RAND()</f>
        <v>0.973991352183782</v>
      </c>
      <c r="AY739" s="0" t="n">
        <f aca="true">RAND()</f>
        <v>0.724002162723093</v>
      </c>
      <c r="AZ739" s="0" t="n">
        <f aca="true">RAND()</f>
        <v>0.344460016205953</v>
      </c>
    </row>
    <row r="740" customFormat="false" ht="15" hidden="false" customHeight="false" outlineLevel="0" collapsed="false">
      <c r="AK740" s="0" t="n">
        <v>727</v>
      </c>
      <c r="AL740" s="0" t="n">
        <f aca="false">IFERROR(IF(AU740&lt;($AM$6-$AL$6)/($AN$6-$AL$6),$AL$6+SQRT(AU740*($AN$6-$AL$6)*($AM$6-$AL$6)),$AN$6-SQRT((1-AU740)*($AN$6-$AL$6)*($AN$6-$AM$6))),$AM$6)</f>
        <v>3.9563459083259</v>
      </c>
      <c r="AM740" s="0" t="n">
        <f aca="false">IFERROR(IF(AV740&lt;($AM$7-$AL$7)/($AN$7-$AL$7),$AL$7+SQRT(AV740*($AN$7-$AL$7)*($AM$7-$AL$7)),$AN$7-SQRT((1-AV740)*($AN$7-$AL$7)*($AN$7-$AM$7))),$AM$7)</f>
        <v>1.03947903089525</v>
      </c>
      <c r="AN740" s="0" t="n">
        <f aca="false">IFERROR(IF(AW740&lt;($AM$8-$AL$8)/($AN$8-$AL$8),$AL$8+SQRT(AW740*($AN$8-$AL$8)*($AM$8-$AL$8)),$AN$8-SQRT((1-AW740)*($AN$8-$AL$8)*($AN$8-$AM$8))),$AM$8)</f>
        <v>1.02485430634219</v>
      </c>
      <c r="AO740" s="0" t="n">
        <f aca="false">IFERROR(IF(AX740&lt;($AM$9-$AL$9)/($AN$9-$AL$9),$AL$9+SQRT(AX740*($AN$9-$AL$9)*($AM$9-$AL$9)),$AN$9-SQRT((1-AX740)*($AN$9-$AL$9)*($AN$9-$AM$9))),$AM$9)</f>
        <v>1.18672940303747</v>
      </c>
      <c r="AP740" s="0" t="n">
        <f aca="false">IFERROR(IF(AY740&lt;($AM$10-$AL$10)/($AN$10-$AL$10),$AL$10+SQRT(AY740*($AN$10-$AL$10)*($AM$10-$AL$10)),$AN$10-SQRT((1-AY740)*($AN$10-$AL$10)*($AN$10-$AM$10))),$AM$10)</f>
        <v>0.682497127568844</v>
      </c>
      <c r="AQ740" s="0" t="n">
        <f aca="false">IFERROR(IF(AZ740&lt;($AM$11-$AL$11)/($AN$11-$AL$11),$AL$11+SQRT(AZ740*($AN$11-$AL$11)*($AM$11-$AL$11)),$AN$11-SQRT((1-AZ740)*($AN$11-$AL$11)*($AN$11-$AM$11))),$AM$11)</f>
        <v>0.71858395139756</v>
      </c>
      <c r="AR740" s="0" t="n">
        <f aca="false">SUMPRODUCT((B24:B31&lt;=$B$6)*(C24:C31*AM740+D24:D31*AO740*$B$8*AQ740)/(1+AL740/100)^B24:B31)+C32*AM740*AP740/(1+AL740/100)^$B$6</f>
        <v>13746455.5666283</v>
      </c>
      <c r="AS740" s="0" t="n">
        <f aca="false">SUMPRODUCT((K24:K26&lt;=$B$6)*(L24:L26*AN740+M24:M26*AO740*$B$8*AQ740)/(1+AL740/100)^K24:K26)+L27*AN740*AP740/(1+AL740/100)^$B$6</f>
        <v>15461004.3873707</v>
      </c>
      <c r="AT740" s="0" t="n">
        <f aca="false">AS740-AR740</f>
        <v>1714548.8207424</v>
      </c>
      <c r="AU740" s="0" t="n">
        <f aca="true">RAND()</f>
        <v>0.536808488511776</v>
      </c>
      <c r="AV740" s="0" t="n">
        <f aca="true">RAND()</f>
        <v>0.606052636152857</v>
      </c>
      <c r="AW740" s="0" t="n">
        <f aca="true">RAND()</f>
        <v>0.549417036687503</v>
      </c>
      <c r="AX740" s="0" t="n">
        <f aca="true">RAND()</f>
        <v>0.559060624077478</v>
      </c>
      <c r="AY740" s="0" t="n">
        <f aca="true">RAND()</f>
        <v>0.133220806283515</v>
      </c>
      <c r="AZ740" s="0" t="n">
        <f aca="true">RAND()</f>
        <v>0.676755133016281</v>
      </c>
    </row>
    <row r="741" customFormat="false" ht="15" hidden="false" customHeight="false" outlineLevel="0" collapsed="false">
      <c r="AK741" s="0" t="n">
        <v>728</v>
      </c>
      <c r="AL741" s="0" t="n">
        <f aca="false">IFERROR(IF(AU741&lt;($AM$6-$AL$6)/($AN$6-$AL$6),$AL$6+SQRT(AU741*($AN$6-$AL$6)*($AM$6-$AL$6)),$AN$6-SQRT((1-AU741)*($AN$6-$AL$6)*($AN$6-$AM$6))),$AM$6)</f>
        <v>4.3245094241303</v>
      </c>
      <c r="AM741" s="0" t="n">
        <f aca="false">IFERROR(IF(AV741&lt;($AM$7-$AL$7)/($AN$7-$AL$7),$AL$7+SQRT(AV741*($AN$7-$AL$7)*($AM$7-$AL$7)),$AN$7-SQRT((1-AV741)*($AN$7-$AL$7)*($AN$7-$AM$7))),$AM$7)</f>
        <v>1.04291536468588</v>
      </c>
      <c r="AN741" s="0" t="n">
        <f aca="false">IFERROR(IF(AW741&lt;($AM$8-$AL$8)/($AN$8-$AL$8),$AL$8+SQRT(AW741*($AN$8-$AL$8)*($AM$8-$AL$8)),$AN$8-SQRT((1-AW741)*($AN$8-$AL$8)*($AN$8-$AM$8))),$AM$8)</f>
        <v>1.11110929704202</v>
      </c>
      <c r="AO741" s="0" t="n">
        <f aca="false">IFERROR(IF(AX741&lt;($AM$9-$AL$9)/($AN$9-$AL$9),$AL$9+SQRT(AX741*($AN$9-$AL$9)*($AM$9-$AL$9)),$AN$9-SQRT((1-AX741)*($AN$9-$AL$9)*($AN$9-$AM$9))),$AM$9)</f>
        <v>0.775715556484696</v>
      </c>
      <c r="AP741" s="0" t="n">
        <f aca="false">IFERROR(IF(AY741&lt;($AM$10-$AL$10)/($AN$10-$AL$10),$AL$10+SQRT(AY741*($AN$10-$AL$10)*($AM$10-$AL$10)),$AN$10-SQRT((1-AY741)*($AN$10-$AL$10)*($AN$10-$AM$10))),$AM$10)</f>
        <v>0.951835860391211</v>
      </c>
      <c r="AQ741" s="0" t="n">
        <f aca="false">IFERROR(IF(AZ741&lt;($AM$11-$AL$11)/($AN$11-$AL$11),$AL$11+SQRT(AZ741*($AN$11-$AL$11)*($AM$11-$AL$11)),$AN$11-SQRT((1-AZ741)*($AN$11-$AL$11)*($AN$11-$AM$11))),$AM$11)</f>
        <v>0.700504903136356</v>
      </c>
      <c r="AR741" s="0" t="n">
        <f aca="false">SUMPRODUCT((B24:B31&lt;=$B$6)*(C24:C31*AM741+D24:D31*AO741*$B$8*AQ741)/(1+AL741/100)^B24:B31)+C32*AM741*AP741/(1+AL741/100)^$B$6</f>
        <v>13478255.1208813</v>
      </c>
      <c r="AS741" s="0" t="n">
        <f aca="false">SUMPRODUCT((K24:K26&lt;=$B$6)*(L24:L26*AN741+M24:M26*AO741*$B$8*AQ741)/(1+AL741/100)^K24:K26)+L27*AN741*AP741/(1+AL741/100)^$B$6</f>
        <v>16470718.1909425</v>
      </c>
      <c r="AT741" s="0" t="n">
        <f aca="false">AS741-AR741</f>
        <v>2992463.07006118</v>
      </c>
      <c r="AU741" s="0" t="n">
        <f aca="true">RAND()</f>
        <v>0.64208750892162</v>
      </c>
      <c r="AV741" s="0" t="n">
        <f aca="true">RAND()</f>
        <v>0.618808478371709</v>
      </c>
      <c r="AW741" s="0" t="n">
        <f aca="true">RAND()</f>
        <v>0.828527756727447</v>
      </c>
      <c r="AX741" s="0" t="n">
        <f aca="true">RAND()</f>
        <v>0.101358757450221</v>
      </c>
      <c r="AY741" s="0" t="n">
        <f aca="true">RAND()</f>
        <v>0.816622578941862</v>
      </c>
      <c r="AZ741" s="0" t="n">
        <f aca="true">RAND()</f>
        <v>0.633888518182191</v>
      </c>
    </row>
    <row r="742" customFormat="false" ht="15" hidden="false" customHeight="false" outlineLevel="0" collapsed="false">
      <c r="AK742" s="0" t="n">
        <v>729</v>
      </c>
      <c r="AL742" s="0" t="n">
        <f aca="false">IFERROR(IF(AU742&lt;($AM$6-$AL$6)/($AN$6-$AL$6),$AL$6+SQRT(AU742*($AN$6-$AL$6)*($AM$6-$AL$6)),$AN$6-SQRT((1-AU742)*($AN$6-$AL$6)*($AN$6-$AM$6))),$AM$6)</f>
        <v>2.52255396794396</v>
      </c>
      <c r="AM742" s="0" t="n">
        <f aca="false">IFERROR(IF(AV742&lt;($AM$7-$AL$7)/($AN$7-$AL$7),$AL$7+SQRT(AV742*($AN$7-$AL$7)*($AM$7-$AL$7)),$AN$7-SQRT((1-AV742)*($AN$7-$AL$7)*($AN$7-$AM$7))),$AM$7)</f>
        <v>0.846278246608373</v>
      </c>
      <c r="AN742" s="0" t="n">
        <f aca="false">IFERROR(IF(AW742&lt;($AM$8-$AL$8)/($AN$8-$AL$8),$AL$8+SQRT(AW742*($AN$8-$AL$8)*($AM$8-$AL$8)),$AN$8-SQRT((1-AW742)*($AN$8-$AL$8)*($AN$8-$AM$8))),$AM$8)</f>
        <v>1.05266543930319</v>
      </c>
      <c r="AO742" s="0" t="n">
        <f aca="false">IFERROR(IF(AX742&lt;($AM$9-$AL$9)/($AN$9-$AL$9),$AL$9+SQRT(AX742*($AN$9-$AL$9)*($AM$9-$AL$9)),$AN$9-SQRT((1-AX742)*($AN$9-$AL$9)*($AN$9-$AM$9))),$AM$9)</f>
        <v>0.727067264250151</v>
      </c>
      <c r="AP742" s="0" t="n">
        <f aca="false">IFERROR(IF(AY742&lt;($AM$10-$AL$10)/($AN$10-$AL$10),$AL$10+SQRT(AY742*($AN$10-$AL$10)*($AM$10-$AL$10)),$AN$10-SQRT((1-AY742)*($AN$10-$AL$10)*($AN$10-$AM$10))),$AM$10)</f>
        <v>0.905845116151535</v>
      </c>
      <c r="AQ742" s="0" t="n">
        <f aca="false">IFERROR(IF(AZ742&lt;($AM$11-$AL$11)/($AN$11-$AL$11),$AL$11+SQRT(AZ742*($AN$11-$AL$11)*($AM$11-$AL$11)),$AN$11-SQRT((1-AZ742)*($AN$11-$AL$11)*($AN$11-$AM$11))),$AM$11)</f>
        <v>0.505534632086522</v>
      </c>
      <c r="AR742" s="0" t="n">
        <f aca="false">SUMPRODUCT((B24:B31&lt;=$B$6)*(C24:C31*AM742+D24:D31*AO742*$B$8*AQ742)/(1+AL742/100)^B24:B31)+C32*AM742*AP742/(1+AL742/100)^$B$6</f>
        <v>11944246.3480187</v>
      </c>
      <c r="AS742" s="0" t="n">
        <f aca="false">SUMPRODUCT((K24:K26&lt;=$B$6)*(L24:L26*AN742+M24:M26*AO742*$B$8*AQ742)/(1+AL742/100)^K24:K26)+L27*AN742*AP742/(1+AL742/100)^$B$6</f>
        <v>15150809.0076724</v>
      </c>
      <c r="AT742" s="0" t="n">
        <f aca="false">AS742-AR742</f>
        <v>3206562.65965367</v>
      </c>
      <c r="AU742" s="0" t="n">
        <f aca="true">RAND()</f>
        <v>0.0546125298827945</v>
      </c>
      <c r="AV742" s="0" t="n">
        <f aca="true">RAND()</f>
        <v>0.0237964012127268</v>
      </c>
      <c r="AW742" s="0" t="n">
        <f aca="true">RAND()</f>
        <v>0.653858410263087</v>
      </c>
      <c r="AX742" s="0" t="n">
        <f aca="true">RAND()</f>
        <v>0.0687460566587307</v>
      </c>
      <c r="AY742" s="0" t="n">
        <f aca="true">RAND()</f>
        <v>0.658841033216212</v>
      </c>
      <c r="AZ742" s="0" t="n">
        <f aca="true">RAND()</f>
        <v>0.172426469334458</v>
      </c>
    </row>
    <row r="743" customFormat="false" ht="15" hidden="false" customHeight="false" outlineLevel="0" collapsed="false">
      <c r="AK743" s="0" t="n">
        <v>730</v>
      </c>
      <c r="AL743" s="0" t="n">
        <f aca="false">IFERROR(IF(AU743&lt;($AM$6-$AL$6)/($AN$6-$AL$6),$AL$6+SQRT(AU743*($AN$6-$AL$6)*($AM$6-$AL$6)),$AN$6-SQRT((1-AU743)*($AN$6-$AL$6)*($AN$6-$AM$6))),$AM$6)</f>
        <v>5.22319334768183</v>
      </c>
      <c r="AM743" s="0" t="n">
        <f aca="false">IFERROR(IF(AV743&lt;($AM$7-$AL$7)/($AN$7-$AL$7),$AL$7+SQRT(AV743*($AN$7-$AL$7)*($AM$7-$AL$7)),$AN$7-SQRT((1-AV743)*($AN$7-$AL$7)*($AN$7-$AM$7))),$AM$7)</f>
        <v>1.07085835400232</v>
      </c>
      <c r="AN743" s="0" t="n">
        <f aca="false">IFERROR(IF(AW743&lt;($AM$8-$AL$8)/($AN$8-$AL$8),$AL$8+SQRT(AW743*($AN$8-$AL$8)*($AM$8-$AL$8)),$AN$8-SQRT((1-AW743)*($AN$8-$AL$8)*($AN$8-$AM$8))),$AM$8)</f>
        <v>1.13134282016587</v>
      </c>
      <c r="AO743" s="0" t="n">
        <f aca="false">IFERROR(IF(AX743&lt;($AM$9-$AL$9)/($AN$9-$AL$9),$AL$9+SQRT(AX743*($AN$9-$AL$9)*($AM$9-$AL$9)),$AN$9-SQRT((1-AX743)*($AN$9-$AL$9)*($AN$9-$AM$9))),$AM$9)</f>
        <v>0.980170649777249</v>
      </c>
      <c r="AP743" s="0" t="n">
        <f aca="false">IFERROR(IF(AY743&lt;($AM$10-$AL$10)/($AN$10-$AL$10),$AL$10+SQRT(AY743*($AN$10-$AL$10)*($AM$10-$AL$10)),$AN$10-SQRT((1-AY743)*($AN$10-$AL$10)*($AN$10-$AM$10))),$AM$10)</f>
        <v>0.959781116018202</v>
      </c>
      <c r="AQ743" s="0" t="n">
        <f aca="false">IFERROR(IF(AZ743&lt;($AM$11-$AL$11)/($AN$11-$AL$11),$AL$11+SQRT(AZ743*($AN$11-$AL$11)*($AM$11-$AL$11)),$AN$11-SQRT((1-AZ743)*($AN$11-$AL$11)*($AN$11-$AM$11))),$AM$11)</f>
        <v>0.916647698295331</v>
      </c>
      <c r="AR743" s="0" t="n">
        <f aca="false">SUMPRODUCT((B24:B31&lt;=$B$6)*(C24:C31*AM743+D24:D31*AO743*$B$8*AQ743)/(1+AL743/100)^B24:B31)+C32*AM743*AP743/(1+AL743/100)^$B$6</f>
        <v>13390956.5427198</v>
      </c>
      <c r="AS743" s="0" t="n">
        <f aca="false">SUMPRODUCT((K24:K26&lt;=$B$6)*(L24:L26*AN743+M24:M26*AO743*$B$8*AQ743)/(1+AL743/100)^K24:K26)+L27*AN743*AP743/(1+AL743/100)^$B$6</f>
        <v>16958918.7392339</v>
      </c>
      <c r="AT743" s="0" t="n">
        <f aca="false">AS743-AR743</f>
        <v>3567962.19651413</v>
      </c>
      <c r="AU743" s="0" t="n">
        <f aca="true">RAND()</f>
        <v>0.842147906013894</v>
      </c>
      <c r="AV743" s="0" t="n">
        <f aca="true">RAND()</f>
        <v>0.71474018372658</v>
      </c>
      <c r="AW743" s="0" t="n">
        <f aca="true">RAND()</f>
        <v>0.874848654878321</v>
      </c>
      <c r="AX743" s="0" t="n">
        <f aca="true">RAND()</f>
        <v>0.307418470543341</v>
      </c>
      <c r="AY743" s="0" t="n">
        <f aca="true">RAND()</f>
        <v>0.845594698587775</v>
      </c>
      <c r="AZ743" s="0" t="n">
        <f aca="true">RAND()</f>
        <v>0.971642423675648</v>
      </c>
    </row>
    <row r="744" customFormat="false" ht="15" hidden="false" customHeight="false" outlineLevel="0" collapsed="false">
      <c r="AK744" s="0" t="n">
        <v>731</v>
      </c>
      <c r="AL744" s="0" t="n">
        <f aca="false">IFERROR(IF(AU744&lt;($AM$6-$AL$6)/($AN$6-$AL$6),$AL$6+SQRT(AU744*($AN$6-$AL$6)*($AM$6-$AL$6)),$AN$6-SQRT((1-AU744)*($AN$6-$AL$6)*($AN$6-$AM$6))),$AM$6)</f>
        <v>5.79755981996818</v>
      </c>
      <c r="AM744" s="0" t="n">
        <f aca="false">IFERROR(IF(AV744&lt;($AM$7-$AL$7)/($AN$7-$AL$7),$AL$7+SQRT(AV744*($AN$7-$AL$7)*($AM$7-$AL$7)),$AN$7-SQRT((1-AV744)*($AN$7-$AL$7)*($AN$7-$AM$7))),$AM$7)</f>
        <v>1.02466543370753</v>
      </c>
      <c r="AN744" s="0" t="n">
        <f aca="false">IFERROR(IF(AW744&lt;($AM$8-$AL$8)/($AN$8-$AL$8),$AL$8+SQRT(AW744*($AN$8-$AL$8)*($AM$8-$AL$8)),$AN$8-SQRT((1-AW744)*($AN$8-$AL$8)*($AN$8-$AM$8))),$AM$8)</f>
        <v>1.05074271290556</v>
      </c>
      <c r="AO744" s="0" t="n">
        <f aca="false">IFERROR(IF(AX744&lt;($AM$9-$AL$9)/($AN$9-$AL$9),$AL$9+SQRT(AX744*($AN$9-$AL$9)*($AM$9-$AL$9)),$AN$9-SQRT((1-AX744)*($AN$9-$AL$9)*($AN$9-$AM$9))),$AM$9)</f>
        <v>1.5870556316798</v>
      </c>
      <c r="AP744" s="0" t="n">
        <f aca="false">IFERROR(IF(AY744&lt;($AM$10-$AL$10)/($AN$10-$AL$10),$AL$10+SQRT(AY744*($AN$10-$AL$10)*($AM$10-$AL$10)),$AN$10-SQRT((1-AY744)*($AN$10-$AL$10)*($AN$10-$AM$10))),$AM$10)</f>
        <v>0.773251325355031</v>
      </c>
      <c r="AQ744" s="0" t="n">
        <f aca="false">IFERROR(IF(AZ744&lt;($AM$11-$AL$11)/($AN$11-$AL$11),$AL$11+SQRT(AZ744*($AN$11-$AL$11)*($AM$11-$AL$11)),$AN$11-SQRT((1-AZ744)*($AN$11-$AL$11)*($AN$11-$AM$11))),$AM$11)</f>
        <v>0.51873703342739</v>
      </c>
      <c r="AR744" s="0" t="n">
        <f aca="false">SUMPRODUCT((B24:B31&lt;=$B$6)*(C24:C31*AM744+D24:D31*AO744*$B$8*AQ744)/(1+AL744/100)^B24:B31)+C32*AM744*AP744/(1+AL744/100)^$B$6</f>
        <v>12552576.9337079</v>
      </c>
      <c r="AS744" s="0" t="n">
        <f aca="false">SUMPRODUCT((K24:K26&lt;=$B$6)*(L24:L26*AN744+M24:M26*AO744*$B$8*AQ744)/(1+AL744/100)^K24:K26)+L27*AN744*AP744/(1+AL744/100)^$B$6</f>
        <v>15974306.0380512</v>
      </c>
      <c r="AT744" s="0" t="n">
        <f aca="false">AS744-AR744</f>
        <v>3421729.10434325</v>
      </c>
      <c r="AU744" s="0" t="n">
        <f aca="true">RAND()</f>
        <v>0.927706880672253</v>
      </c>
      <c r="AV744" s="0" t="n">
        <f aca="true">RAND()</f>
        <v>0.548660739855857</v>
      </c>
      <c r="AW744" s="0" t="n">
        <f aca="true">RAND()</f>
        <v>0.647080298131243</v>
      </c>
      <c r="AX744" s="0" t="n">
        <f aca="true">RAND()</f>
        <v>0.886317965781752</v>
      </c>
      <c r="AY744" s="0" t="n">
        <f aca="true">RAND()</f>
        <v>0.298665147233125</v>
      </c>
      <c r="AZ744" s="0" t="n">
        <f aca="true">RAND()</f>
        <v>0.195289346092307</v>
      </c>
    </row>
    <row r="745" customFormat="false" ht="15" hidden="false" customHeight="false" outlineLevel="0" collapsed="false">
      <c r="AK745" s="0" t="n">
        <v>732</v>
      </c>
      <c r="AL745" s="0" t="n">
        <f aca="false">IFERROR(IF(AU745&lt;($AM$6-$AL$6)/($AN$6-$AL$6),$AL$6+SQRT(AU745*($AN$6-$AL$6)*($AM$6-$AL$6)),$AN$6-SQRT((1-AU745)*($AN$6-$AL$6)*($AN$6-$AM$6))),$AM$6)</f>
        <v>3.82621140895026</v>
      </c>
      <c r="AM745" s="0" t="n">
        <f aca="false">IFERROR(IF(AV745&lt;($AM$7-$AL$7)/($AN$7-$AL$7),$AL$7+SQRT(AV745*($AN$7-$AL$7)*($AM$7-$AL$7)),$AN$7-SQRT((1-AV745)*($AN$7-$AL$7)*($AN$7-$AM$7))),$AM$7)</f>
        <v>0.906733717804579</v>
      </c>
      <c r="AN745" s="0" t="n">
        <f aca="false">IFERROR(IF(AW745&lt;($AM$8-$AL$8)/($AN$8-$AL$8),$AL$8+SQRT(AW745*($AN$8-$AL$8)*($AM$8-$AL$8)),$AN$8-SQRT((1-AW745)*($AN$8-$AL$8)*($AN$8-$AM$8))),$AM$8)</f>
        <v>1.02098739038361</v>
      </c>
      <c r="AO745" s="0" t="n">
        <f aca="false">IFERROR(IF(AX745&lt;($AM$9-$AL$9)/($AN$9-$AL$9),$AL$9+SQRT(AX745*($AN$9-$AL$9)*($AM$9-$AL$9)),$AN$9-SQRT((1-AX745)*($AN$9-$AL$9)*($AN$9-$AM$9))),$AM$9)</f>
        <v>1.0112476176005</v>
      </c>
      <c r="AP745" s="0" t="n">
        <f aca="false">IFERROR(IF(AY745&lt;($AM$10-$AL$10)/($AN$10-$AL$10),$AL$10+SQRT(AY745*($AN$10-$AL$10)*($AM$10-$AL$10)),$AN$10-SQRT((1-AY745)*($AN$10-$AL$10)*($AN$10-$AM$10))),$AM$10)</f>
        <v>0.95082154211691</v>
      </c>
      <c r="AQ745" s="0" t="n">
        <f aca="false">IFERROR(IF(AZ745&lt;($AM$11-$AL$11)/($AN$11-$AL$11),$AL$11+SQRT(AZ745*($AN$11-$AL$11)*($AM$11-$AL$11)),$AN$11-SQRT((1-AZ745)*($AN$11-$AL$11)*($AN$11-$AM$11))),$AM$11)</f>
        <v>0.610685794900097</v>
      </c>
      <c r="AR745" s="0" t="n">
        <f aca="false">SUMPRODUCT((B24:B31&lt;=$B$6)*(C24:C31*AM745+D24:D31*AO745*$B$8*AQ745)/(1+AL745/100)^B24:B31)+C32*AM745*AP745/(1+AL745/100)^$B$6</f>
        <v>12009826.5528531</v>
      </c>
      <c r="AS745" s="0" t="n">
        <f aca="false">SUMPRODUCT((K24:K26&lt;=$B$6)*(L24:L26*AN745+M24:M26*AO745*$B$8*AQ745)/(1+AL745/100)^K24:K26)+L27*AN745*AP745/(1+AL745/100)^$B$6</f>
        <v>15028717.3328457</v>
      </c>
      <c r="AT745" s="0" t="n">
        <f aca="false">AS745-AR745</f>
        <v>3018890.77999261</v>
      </c>
      <c r="AU745" s="0" t="n">
        <f aca="true">RAND()</f>
        <v>0.496353298966125</v>
      </c>
      <c r="AV745" s="0" t="n">
        <f aca="true">RAND()</f>
        <v>0.126578739070972</v>
      </c>
      <c r="AW745" s="0" t="n">
        <f aca="true">RAND()</f>
        <v>0.533806441215021</v>
      </c>
      <c r="AX745" s="0" t="n">
        <f aca="true">RAND()</f>
        <v>0.34824581753288</v>
      </c>
      <c r="AY745" s="0" t="n">
        <f aca="true">RAND()</f>
        <v>0.812960251346677</v>
      </c>
      <c r="AZ745" s="0" t="n">
        <f aca="true">RAND()</f>
        <v>0.393982298582469</v>
      </c>
    </row>
    <row r="746" customFormat="false" ht="15" hidden="false" customHeight="false" outlineLevel="0" collapsed="false">
      <c r="AK746" s="0" t="n">
        <v>733</v>
      </c>
      <c r="AL746" s="0" t="n">
        <f aca="false">IFERROR(IF(AU746&lt;($AM$6-$AL$6)/($AN$6-$AL$6),$AL$6+SQRT(AU746*($AN$6-$AL$6)*($AM$6-$AL$6)),$AN$6-SQRT((1-AU746)*($AN$6-$AL$6)*($AN$6-$AM$6))),$AM$6)</f>
        <v>3.06804584582853</v>
      </c>
      <c r="AM746" s="0" t="n">
        <f aca="false">IFERROR(IF(AV746&lt;($AM$7-$AL$7)/($AN$7-$AL$7),$AL$7+SQRT(AV746*($AN$7-$AL$7)*($AM$7-$AL$7)),$AN$7-SQRT((1-AV746)*($AN$7-$AL$7)*($AN$7-$AM$7))),$AM$7)</f>
        <v>0.893963663322138</v>
      </c>
      <c r="AN746" s="0" t="n">
        <f aca="false">IFERROR(IF(AW746&lt;($AM$8-$AL$8)/($AN$8-$AL$8),$AL$8+SQRT(AW746*($AN$8-$AL$8)*($AM$8-$AL$8)),$AN$8-SQRT((1-AW746)*($AN$8-$AL$8)*($AN$8-$AM$8))),$AM$8)</f>
        <v>1.02833500258141</v>
      </c>
      <c r="AO746" s="0" t="n">
        <f aca="false">IFERROR(IF(AX746&lt;($AM$9-$AL$9)/($AN$9-$AL$9),$AL$9+SQRT(AX746*($AN$9-$AL$9)*($AM$9-$AL$9)),$AN$9-SQRT((1-AX746)*($AN$9-$AL$9)*($AN$9-$AM$9))),$AM$9)</f>
        <v>1.52546981455118</v>
      </c>
      <c r="AP746" s="0" t="n">
        <f aca="false">IFERROR(IF(AY746&lt;($AM$10-$AL$10)/($AN$10-$AL$10),$AL$10+SQRT(AY746*($AN$10-$AL$10)*($AM$10-$AL$10)),$AN$10-SQRT((1-AY746)*($AN$10-$AL$10)*($AN$10-$AM$10))),$AM$10)</f>
        <v>0.834708864197936</v>
      </c>
      <c r="AQ746" s="0" t="n">
        <f aca="false">IFERROR(IF(AZ746&lt;($AM$11-$AL$11)/($AN$11-$AL$11),$AL$11+SQRT(AZ746*($AN$11-$AL$11)*($AM$11-$AL$11)),$AN$11-SQRT((1-AZ746)*($AN$11-$AL$11)*($AN$11-$AM$11))),$AM$11)</f>
        <v>0.428201269708862</v>
      </c>
      <c r="AR746" s="0" t="n">
        <f aca="false">SUMPRODUCT((B24:B31&lt;=$B$6)*(C24:C31*AM746+D24:D31*AO746*$B$8*AQ746)/(1+AL746/100)^B24:B31)+C32*AM746*AP746/(1+AL746/100)^$B$6</f>
        <v>12317204.3411359</v>
      </c>
      <c r="AS746" s="0" t="n">
        <f aca="false">SUMPRODUCT((K24:K26&lt;=$B$6)*(L24:L26*AN746+M24:M26*AO746*$B$8*AQ746)/(1+AL746/100)^K24:K26)+L27*AN746*AP746/(1+AL746/100)^$B$6</f>
        <v>15112551.0002086</v>
      </c>
      <c r="AT746" s="0" t="n">
        <f aca="false">AS746-AR746</f>
        <v>2795346.65907269</v>
      </c>
      <c r="AU746" s="0" t="n">
        <f aca="true">RAND()</f>
        <v>0.226986826474686</v>
      </c>
      <c r="AV746" s="0" t="n">
        <f aca="true">RAND()</f>
        <v>0.0981018891657344</v>
      </c>
      <c r="AW746" s="0" t="n">
        <f aca="true">RAND()</f>
        <v>0.563241145950355</v>
      </c>
      <c r="AX746" s="0" t="n">
        <f aca="true">RAND()</f>
        <v>0.849880735398603</v>
      </c>
      <c r="AY746" s="0" t="n">
        <f aca="true">RAND()</f>
        <v>0.448120095090689</v>
      </c>
      <c r="AZ746" s="0" t="n">
        <f aca="true">RAND()</f>
        <v>0.0670839410406705</v>
      </c>
    </row>
    <row r="747" customFormat="false" ht="15" hidden="false" customHeight="false" outlineLevel="0" collapsed="false">
      <c r="AK747" s="0" t="n">
        <v>734</v>
      </c>
      <c r="AL747" s="0" t="n">
        <f aca="false">IFERROR(IF(AU747&lt;($AM$6-$AL$6)/($AN$6-$AL$6),$AL$6+SQRT(AU747*($AN$6-$AL$6)*($AM$6-$AL$6)),$AN$6-SQRT((1-AU747)*($AN$6-$AL$6)*($AN$6-$AM$6))),$AM$6)</f>
        <v>2.85921873107508</v>
      </c>
      <c r="AM747" s="0" t="n">
        <f aca="false">IFERROR(IF(AV747&lt;($AM$7-$AL$7)/($AN$7-$AL$7),$AL$7+SQRT(AV747*($AN$7-$AL$7)*($AM$7-$AL$7)),$AN$7-SQRT((1-AV747)*($AN$7-$AL$7)*($AN$7-$AM$7))),$AM$7)</f>
        <v>1.03593825163426</v>
      </c>
      <c r="AN747" s="0" t="n">
        <f aca="false">IFERROR(IF(AW747&lt;($AM$8-$AL$8)/($AN$8-$AL$8),$AL$8+SQRT(AW747*($AN$8-$AL$8)*($AM$8-$AL$8)),$AN$8-SQRT((1-AW747)*($AN$8-$AL$8)*($AN$8-$AM$8))),$AM$8)</f>
        <v>1.09710412922146</v>
      </c>
      <c r="AO747" s="0" t="n">
        <f aca="false">IFERROR(IF(AX747&lt;($AM$9-$AL$9)/($AN$9-$AL$9),$AL$9+SQRT(AX747*($AN$9-$AL$9)*($AM$9-$AL$9)),$AN$9-SQRT((1-AX747)*($AN$9-$AL$9)*($AN$9-$AM$9))),$AM$9)</f>
        <v>1.2338709313131</v>
      </c>
      <c r="AP747" s="0" t="n">
        <f aca="false">IFERROR(IF(AY747&lt;($AM$10-$AL$10)/($AN$10-$AL$10),$AL$10+SQRT(AY747*($AN$10-$AL$10)*($AM$10-$AL$10)),$AN$10-SQRT((1-AY747)*($AN$10-$AL$10)*($AN$10-$AM$10))),$AM$10)</f>
        <v>0.85112321249472</v>
      </c>
      <c r="AQ747" s="0" t="n">
        <f aca="false">IFERROR(IF(AZ747&lt;($AM$11-$AL$11)/($AN$11-$AL$11),$AL$11+SQRT(AZ747*($AN$11-$AL$11)*($AM$11-$AL$11)),$AN$11-SQRT((1-AZ747)*($AN$11-$AL$11)*($AN$11-$AM$11))),$AM$11)</f>
        <v>0.500100108175865</v>
      </c>
      <c r="AR747" s="0" t="n">
        <f aca="false">SUMPRODUCT((B24:B31&lt;=$B$6)*(C24:C31*AM747+D24:D31*AO747*$B$8*AQ747)/(1+AL747/100)^B24:B31)+C32*AM747*AP747/(1+AL747/100)^$B$6</f>
        <v>14400350.6521925</v>
      </c>
      <c r="AS747" s="0" t="n">
        <f aca="false">SUMPRODUCT((K24:K26&lt;=$B$6)*(L24:L26*AN747+M24:M26*AO747*$B$8*AQ747)/(1+AL747/100)^K24:K26)+L27*AN747*AP747/(1+AL747/100)^$B$6</f>
        <v>16027530.5206304</v>
      </c>
      <c r="AT747" s="0" t="n">
        <f aca="false">AS747-AR747</f>
        <v>1627179.86843793</v>
      </c>
      <c r="AU747" s="0" t="n">
        <f aca="true">RAND()</f>
        <v>0.147651365566055</v>
      </c>
      <c r="AV747" s="0" t="n">
        <f aca="true">RAND()</f>
        <v>0.592689492325343</v>
      </c>
      <c r="AW747" s="0" t="n">
        <f aca="true">RAND()</f>
        <v>0.79220313510109</v>
      </c>
      <c r="AX747" s="0" t="n">
        <f aca="true">RAND()</f>
        <v>0.608697500075293</v>
      </c>
      <c r="AY747" s="0" t="n">
        <f aca="true">RAND()</f>
        <v>0.49315004141045</v>
      </c>
      <c r="AZ747" s="0" t="n">
        <f aca="true">RAND()</f>
        <v>0.163428788946909</v>
      </c>
    </row>
    <row r="748" customFormat="false" ht="15" hidden="false" customHeight="false" outlineLevel="0" collapsed="false">
      <c r="AK748" s="0" t="n">
        <v>735</v>
      </c>
      <c r="AL748" s="0" t="n">
        <f aca="false">IFERROR(IF(AU748&lt;($AM$6-$AL$6)/($AN$6-$AL$6),$AL$6+SQRT(AU748*($AN$6-$AL$6)*($AM$6-$AL$6)),$AN$6-SQRT((1-AU748)*($AN$6-$AL$6)*($AN$6-$AM$6))),$AM$6)</f>
        <v>5.82294841662039</v>
      </c>
      <c r="AM748" s="0" t="n">
        <f aca="false">IFERROR(IF(AV748&lt;($AM$7-$AL$7)/($AN$7-$AL$7),$AL$7+SQRT(AV748*($AN$7-$AL$7)*($AM$7-$AL$7)),$AN$7-SQRT((1-AV748)*($AN$7-$AL$7)*($AN$7-$AM$7))),$AM$7)</f>
        <v>1.0752164826602</v>
      </c>
      <c r="AN748" s="0" t="n">
        <f aca="false">IFERROR(IF(AW748&lt;($AM$8-$AL$8)/($AN$8-$AL$8),$AL$8+SQRT(AW748*($AN$8-$AL$8)*($AM$8-$AL$8)),$AN$8-SQRT((1-AW748)*($AN$8-$AL$8)*($AN$8-$AM$8))),$AM$8)</f>
        <v>1.09105592334863</v>
      </c>
      <c r="AO748" s="0" t="n">
        <f aca="false">IFERROR(IF(AX748&lt;($AM$9-$AL$9)/($AN$9-$AL$9),$AL$9+SQRT(AX748*($AN$9-$AL$9)*($AM$9-$AL$9)),$AN$9-SQRT((1-AX748)*($AN$9-$AL$9)*($AN$9-$AM$9))),$AM$9)</f>
        <v>0.744048537394478</v>
      </c>
      <c r="AP748" s="0" t="n">
        <f aca="false">IFERROR(IF(AY748&lt;($AM$10-$AL$10)/($AN$10-$AL$10),$AL$10+SQRT(AY748*($AN$10-$AL$10)*($AM$10-$AL$10)),$AN$10-SQRT((1-AY748)*($AN$10-$AL$10)*($AN$10-$AM$10))),$AM$10)</f>
        <v>0.972679873035589</v>
      </c>
      <c r="AQ748" s="0" t="n">
        <f aca="false">IFERROR(IF(AZ748&lt;($AM$11-$AL$11)/($AN$11-$AL$11),$AL$11+SQRT(AZ748*($AN$11-$AL$11)*($AM$11-$AL$11)),$AN$11-SQRT((1-AZ748)*($AN$11-$AL$11)*($AN$11-$AM$11))),$AM$11)</f>
        <v>0.789355265360089</v>
      </c>
      <c r="AR748" s="0" t="n">
        <f aca="false">SUMPRODUCT((B24:B31&lt;=$B$6)*(C24:C31*AM748+D24:D31*AO748*$B$8*AQ748)/(1+AL748/100)^B24:B31)+C32*AM748*AP748/(1+AL748/100)^$B$6</f>
        <v>13106040.6868021</v>
      </c>
      <c r="AS748" s="0" t="n">
        <f aca="false">SUMPRODUCT((K24:K26&lt;=$B$6)*(L24:L26*AN748+M24:M26*AO748*$B$8*AQ748)/(1+AL748/100)^K24:K26)+L27*AN748*AP748/(1+AL748/100)^$B$6</f>
        <v>16426444.5574186</v>
      </c>
      <c r="AT748" s="0" t="n">
        <f aca="false">AS748-AR748</f>
        <v>3320403.87061653</v>
      </c>
      <c r="AU748" s="0" t="n">
        <f aca="true">RAND()</f>
        <v>0.930727478503177</v>
      </c>
      <c r="AV748" s="0" t="n">
        <f aca="true">RAND()</f>
        <v>0.72845086281181</v>
      </c>
      <c r="AW748" s="0" t="n">
        <f aca="true">RAND()</f>
        <v>0.775438048866167</v>
      </c>
      <c r="AX748" s="0" t="n">
        <f aca="true">RAND()</f>
        <v>0.0794129181391787</v>
      </c>
      <c r="AY748" s="0" t="n">
        <f aca="true">RAND()</f>
        <v>0.893705049491762</v>
      </c>
      <c r="AZ748" s="0" t="n">
        <f aca="true">RAND()</f>
        <v>0.818893043952985</v>
      </c>
    </row>
    <row r="749" customFormat="false" ht="15" hidden="false" customHeight="false" outlineLevel="0" collapsed="false">
      <c r="AK749" s="0" t="n">
        <v>736</v>
      </c>
      <c r="AL749" s="0" t="n">
        <f aca="false">IFERROR(IF(AU749&lt;($AM$6-$AL$6)/($AN$6-$AL$6),$AL$6+SQRT(AU749*($AN$6-$AL$6)*($AM$6-$AL$6)),$AN$6-SQRT((1-AU749)*($AN$6-$AL$6)*($AN$6-$AM$6))),$AM$6)</f>
        <v>3.10249867355307</v>
      </c>
      <c r="AM749" s="0" t="n">
        <f aca="false">IFERROR(IF(AV749&lt;($AM$7-$AL$7)/($AN$7-$AL$7),$AL$7+SQRT(AV749*($AN$7-$AL$7)*($AM$7-$AL$7)),$AN$7-SQRT((1-AV749)*($AN$7-$AL$7)*($AN$7-$AM$7))),$AM$7)</f>
        <v>0.900124906936957</v>
      </c>
      <c r="AN749" s="0" t="n">
        <f aca="false">IFERROR(IF(AW749&lt;($AM$8-$AL$8)/($AN$8-$AL$8),$AL$8+SQRT(AW749*($AN$8-$AL$8)*($AM$8-$AL$8)),$AN$8-SQRT((1-AW749)*($AN$8-$AL$8)*($AN$8-$AM$8))),$AM$8)</f>
        <v>1.08707284295735</v>
      </c>
      <c r="AO749" s="0" t="n">
        <f aca="false">IFERROR(IF(AX749&lt;($AM$9-$AL$9)/($AN$9-$AL$9),$AL$9+SQRT(AX749*($AN$9-$AL$9)*($AM$9-$AL$9)),$AN$9-SQRT((1-AX749)*($AN$9-$AL$9)*($AN$9-$AM$9))),$AM$9)</f>
        <v>1.61041449424303</v>
      </c>
      <c r="AP749" s="0" t="n">
        <f aca="false">IFERROR(IF(AY749&lt;($AM$10-$AL$10)/($AN$10-$AL$10),$AL$10+SQRT(AY749*($AN$10-$AL$10)*($AM$10-$AL$10)),$AN$10-SQRT((1-AY749)*($AN$10-$AL$10)*($AN$10-$AM$10))),$AM$10)</f>
        <v>0.850504304945617</v>
      </c>
      <c r="AQ749" s="0" t="n">
        <f aca="false">IFERROR(IF(AZ749&lt;($AM$11-$AL$11)/($AN$11-$AL$11),$AL$11+SQRT(AZ749*($AN$11-$AL$11)*($AM$11-$AL$11)),$AN$11-SQRT((1-AZ749)*($AN$11-$AL$11)*($AN$11-$AM$11))),$AM$11)</f>
        <v>0.485919005502399</v>
      </c>
      <c r="AR749" s="0" t="n">
        <f aca="false">SUMPRODUCT((B24:B31&lt;=$B$6)*(C24:C31*AM749+D24:D31*AO749*$B$8*AQ749)/(1+AL749/100)^B24:B31)+C32*AM749*AP749/(1+AL749/100)^$B$6</f>
        <v>12402402.6879886</v>
      </c>
      <c r="AS749" s="0" t="n">
        <f aca="false">SUMPRODUCT((K24:K26&lt;=$B$6)*(L24:L26*AN749+M24:M26*AO749*$B$8*AQ749)/(1+AL749/100)^K24:K26)+L27*AN749*AP749/(1+AL749/100)^$B$6</f>
        <v>15964696.1488244</v>
      </c>
      <c r="AT749" s="0" t="n">
        <f aca="false">AS749-AR749</f>
        <v>3562293.46083582</v>
      </c>
      <c r="AU749" s="0" t="n">
        <f aca="true">RAND()</f>
        <v>0.24047417051722</v>
      </c>
      <c r="AV749" s="0" t="n">
        <f aca="true">RAND()</f>
        <v>0.111388855434825</v>
      </c>
      <c r="AW749" s="0" t="n">
        <f aca="true">RAND()</f>
        <v>0.764042146648898</v>
      </c>
      <c r="AX749" s="0" t="n">
        <f aca="true">RAND()</f>
        <v>0.898815422469389</v>
      </c>
      <c r="AY749" s="0" t="n">
        <f aca="true">RAND()</f>
        <v>0.491413071141639</v>
      </c>
      <c r="AZ749" s="0" t="n">
        <f aca="true">RAND()</f>
        <v>0.141085210640821</v>
      </c>
    </row>
    <row r="750" customFormat="false" ht="15" hidden="false" customHeight="false" outlineLevel="0" collapsed="false">
      <c r="AK750" s="0" t="n">
        <v>737</v>
      </c>
      <c r="AL750" s="0" t="n">
        <f aca="false">IFERROR(IF(AU750&lt;($AM$6-$AL$6)/($AN$6-$AL$6),$AL$6+SQRT(AU750*($AN$6-$AL$6)*($AM$6-$AL$6)),$AN$6-SQRT((1-AU750)*($AN$6-$AL$6)*($AN$6-$AM$6))),$AM$6)</f>
        <v>6.36555577339214</v>
      </c>
      <c r="AM750" s="0" t="n">
        <f aca="false">IFERROR(IF(AV750&lt;($AM$7-$AL$7)/($AN$7-$AL$7),$AL$7+SQRT(AV750*($AN$7-$AL$7)*($AM$7-$AL$7)),$AN$7-SQRT((1-AV750)*($AN$7-$AL$7)*($AN$7-$AM$7))),$AM$7)</f>
        <v>0.90424743737253</v>
      </c>
      <c r="AN750" s="0" t="n">
        <f aca="false">IFERROR(IF(AW750&lt;($AM$8-$AL$8)/($AN$8-$AL$8),$AL$8+SQRT(AW750*($AN$8-$AL$8)*($AM$8-$AL$8)),$AN$8-SQRT((1-AW750)*($AN$8-$AL$8)*($AN$8-$AM$8))),$AM$8)</f>
        <v>1.13587044860567</v>
      </c>
      <c r="AO750" s="0" t="n">
        <f aca="false">IFERROR(IF(AX750&lt;($AM$9-$AL$9)/($AN$9-$AL$9),$AL$9+SQRT(AX750*($AN$9-$AL$9)*($AM$9-$AL$9)),$AN$9-SQRT((1-AX750)*($AN$9-$AL$9)*($AN$9-$AM$9))),$AM$9)</f>
        <v>1.51078720512423</v>
      </c>
      <c r="AP750" s="0" t="n">
        <f aca="false">IFERROR(IF(AY750&lt;($AM$10-$AL$10)/($AN$10-$AL$10),$AL$10+SQRT(AY750*($AN$10-$AL$10)*($AM$10-$AL$10)),$AN$10-SQRT((1-AY750)*($AN$10-$AL$10)*($AN$10-$AM$10))),$AM$10)</f>
        <v>0.918538148160565</v>
      </c>
      <c r="AQ750" s="0" t="n">
        <f aca="false">IFERROR(IF(AZ750&lt;($AM$11-$AL$11)/($AN$11-$AL$11),$AL$11+SQRT(AZ750*($AN$11-$AL$11)*($AM$11-$AL$11)),$AN$11-SQRT((1-AZ750)*($AN$11-$AL$11)*($AN$11-$AM$11))),$AM$11)</f>
        <v>0.767935733066243</v>
      </c>
      <c r="AR750" s="0" t="n">
        <f aca="false">SUMPRODUCT((B24:B31&lt;=$B$6)*(C24:C31*AM750+D24:D31*AO750*$B$8*AQ750)/(1+AL750/100)^B24:B31)+C32*AM750*AP750/(1+AL750/100)^$B$6</f>
        <v>10909470.2575952</v>
      </c>
      <c r="AS750" s="0" t="n">
        <f aca="false">SUMPRODUCT((K24:K26&lt;=$B$6)*(L24:L26*AN750+M24:M26*AO750*$B$8*AQ750)/(1+AL750/100)^K24:K26)+L27*AN750*AP750/(1+AL750/100)^$B$6</f>
        <v>17229500.8700066</v>
      </c>
      <c r="AT750" s="0" t="n">
        <f aca="false">AS750-AR750</f>
        <v>6320030.61241137</v>
      </c>
      <c r="AU750" s="0" t="n">
        <f aca="true">RAND()</f>
        <v>0.979874026166198</v>
      </c>
      <c r="AV750" s="0" t="n">
        <f aca="true">RAND()</f>
        <v>0.12075031331933</v>
      </c>
      <c r="AW750" s="0" t="n">
        <f aca="true">RAND()</f>
        <v>0.884217293320267</v>
      </c>
      <c r="AX750" s="0" t="n">
        <f aca="true">RAND()</f>
        <v>0.840447227553225</v>
      </c>
      <c r="AY750" s="0" t="n">
        <f aca="true">RAND()</f>
        <v>0.700696725862702</v>
      </c>
      <c r="AZ750" s="0" t="n">
        <f aca="true">RAND()</f>
        <v>0.780188473520399</v>
      </c>
    </row>
    <row r="751" customFormat="false" ht="15" hidden="false" customHeight="false" outlineLevel="0" collapsed="false">
      <c r="AK751" s="0" t="n">
        <v>738</v>
      </c>
      <c r="AL751" s="0" t="n">
        <f aca="false">IFERROR(IF(AU751&lt;($AM$6-$AL$6)/($AN$6-$AL$6),$AL$6+SQRT(AU751*($AN$6-$AL$6)*($AM$6-$AL$6)),$AN$6-SQRT((1-AU751)*($AN$6-$AL$6)*($AN$6-$AM$6))),$AM$6)</f>
        <v>4.62496975611848</v>
      </c>
      <c r="AM751" s="0" t="n">
        <f aca="false">IFERROR(IF(AV751&lt;($AM$7-$AL$7)/($AN$7-$AL$7),$AL$7+SQRT(AV751*($AN$7-$AL$7)*($AM$7-$AL$7)),$AN$7-SQRT((1-AV751)*($AN$7-$AL$7)*($AN$7-$AM$7))),$AM$7)</f>
        <v>0.953456666480565</v>
      </c>
      <c r="AN751" s="0" t="n">
        <f aca="false">IFERROR(IF(AW751&lt;($AM$8-$AL$8)/($AN$8-$AL$8),$AL$8+SQRT(AW751*($AN$8-$AL$8)*($AM$8-$AL$8)),$AN$8-SQRT((1-AW751)*($AN$8-$AL$8)*($AN$8-$AM$8))),$AM$8)</f>
        <v>1.1694488611397</v>
      </c>
      <c r="AO751" s="0" t="n">
        <f aca="false">IFERROR(IF(AX751&lt;($AM$9-$AL$9)/($AN$9-$AL$9),$AL$9+SQRT(AX751*($AN$9-$AL$9)*($AM$9-$AL$9)),$AN$9-SQRT((1-AX751)*($AN$9-$AL$9)*($AN$9-$AM$9))),$AM$9)</f>
        <v>1.23143394231191</v>
      </c>
      <c r="AP751" s="0" t="n">
        <f aca="false">IFERROR(IF(AY751&lt;($AM$10-$AL$10)/($AN$10-$AL$10),$AL$10+SQRT(AY751*($AN$10-$AL$10)*($AM$10-$AL$10)),$AN$10-SQRT((1-AY751)*($AN$10-$AL$10)*($AN$10-$AM$10))),$AM$10)</f>
        <v>0.903126034534111</v>
      </c>
      <c r="AQ751" s="0" t="n">
        <f aca="false">IFERROR(IF(AZ751&lt;($AM$11-$AL$11)/($AN$11-$AL$11),$AL$11+SQRT(AZ751*($AN$11-$AL$11)*($AM$11-$AL$11)),$AN$11-SQRT((1-AZ751)*($AN$11-$AL$11)*($AN$11-$AM$11))),$AM$11)</f>
        <v>0.679471472947578</v>
      </c>
      <c r="AR751" s="0" t="n">
        <f aca="false">SUMPRODUCT((B24:B31&lt;=$B$6)*(C24:C31*AM751+D24:D31*AO751*$B$8*AQ751)/(1+AL751/100)^B24:B31)+C32*AM751*AP751/(1+AL751/100)^$B$6</f>
        <v>12225208.4179915</v>
      </c>
      <c r="AS751" s="0" t="n">
        <f aca="false">SUMPRODUCT((K24:K26&lt;=$B$6)*(L24:L26*AN751+M24:M26*AO751*$B$8*AQ751)/(1+AL751/100)^K24:K26)+L27*AN751*AP751/(1+AL751/100)^$B$6</f>
        <v>17473384.7419186</v>
      </c>
      <c r="AT751" s="0" t="n">
        <f aca="false">AS751-AR751</f>
        <v>5248176.32392711</v>
      </c>
      <c r="AU751" s="0" t="n">
        <f aca="true">RAND()</f>
        <v>0.717961567032404</v>
      </c>
      <c r="AV751" s="0" t="n">
        <f aca="true">RAND()</f>
        <v>0.261654983192526</v>
      </c>
      <c r="AW751" s="0" t="n">
        <f aca="true">RAND()</f>
        <v>0.942324569140521</v>
      </c>
      <c r="AX751" s="0" t="n">
        <f aca="true">RAND()</f>
        <v>0.606204143313189</v>
      </c>
      <c r="AY751" s="0" t="n">
        <f aca="true">RAND()</f>
        <v>0.65004239887679</v>
      </c>
      <c r="AZ751" s="0" t="n">
        <f aca="true">RAND()</f>
        <v>0.580659034063694</v>
      </c>
    </row>
    <row r="752" customFormat="false" ht="15" hidden="false" customHeight="false" outlineLevel="0" collapsed="false">
      <c r="AK752" s="0" t="n">
        <v>739</v>
      </c>
      <c r="AL752" s="0" t="n">
        <f aca="false">IFERROR(IF(AU752&lt;($AM$6-$AL$6)/($AN$6-$AL$6),$AL$6+SQRT(AU752*($AN$6-$AL$6)*($AM$6-$AL$6)),$AN$6-SQRT((1-AU752)*($AN$6-$AL$6)*($AN$6-$AM$6))),$AM$6)</f>
        <v>3.51195199629367</v>
      </c>
      <c r="AM752" s="0" t="n">
        <f aca="false">IFERROR(IF(AV752&lt;($AM$7-$AL$7)/($AN$7-$AL$7),$AL$7+SQRT(AV752*($AN$7-$AL$7)*($AM$7-$AL$7)),$AN$7-SQRT((1-AV752)*($AN$7-$AL$7)*($AN$7-$AM$7))),$AM$7)</f>
        <v>0.921854722775009</v>
      </c>
      <c r="AN752" s="0" t="n">
        <f aca="false">IFERROR(IF(AW752&lt;($AM$8-$AL$8)/($AN$8-$AL$8),$AL$8+SQRT(AW752*($AN$8-$AL$8)*($AM$8-$AL$8)),$AN$8-SQRT((1-AW752)*($AN$8-$AL$8)*($AN$8-$AM$8))),$AM$8)</f>
        <v>0.971350937886587</v>
      </c>
      <c r="AO752" s="0" t="n">
        <f aca="false">IFERROR(IF(AX752&lt;($AM$9-$AL$9)/($AN$9-$AL$9),$AL$9+SQRT(AX752*($AN$9-$AL$9)*($AM$9-$AL$9)),$AN$9-SQRT((1-AX752)*($AN$9-$AL$9)*($AN$9-$AM$9))),$AM$9)</f>
        <v>1.0616289529397</v>
      </c>
      <c r="AP752" s="0" t="n">
        <f aca="false">IFERROR(IF(AY752&lt;($AM$10-$AL$10)/($AN$10-$AL$10),$AL$10+SQRT(AY752*($AN$10-$AL$10)*($AM$10-$AL$10)),$AN$10-SQRT((1-AY752)*($AN$10-$AL$10)*($AN$10-$AM$10))),$AM$10)</f>
        <v>0.7255650139914</v>
      </c>
      <c r="AQ752" s="0" t="n">
        <f aca="false">IFERROR(IF(AZ752&lt;($AM$11-$AL$11)/($AN$11-$AL$11),$AL$11+SQRT(AZ752*($AN$11-$AL$11)*($AM$11-$AL$11)),$AN$11-SQRT((1-AZ752)*($AN$11-$AL$11)*($AN$11-$AM$11))),$AM$11)</f>
        <v>0.569972759979958</v>
      </c>
      <c r="AR752" s="0" t="n">
        <f aca="false">SUMPRODUCT((B24:B31&lt;=$B$6)*(C24:C31*AM752+D24:D31*AO752*$B$8*AQ752)/(1+AL752/100)^B24:B31)+C32*AM752*AP752/(1+AL752/100)^$B$6</f>
        <v>12420581.0670691</v>
      </c>
      <c r="AS752" s="0" t="n">
        <f aca="false">SUMPRODUCT((K24:K26&lt;=$B$6)*(L24:L26*AN752+M24:M26*AO752*$B$8*AQ752)/(1+AL752/100)^K24:K26)+L27*AN752*AP752/(1+AL752/100)^$B$6</f>
        <v>14521796.8311075</v>
      </c>
      <c r="AT752" s="0" t="n">
        <f aca="false">AS752-AR752</f>
        <v>2101215.76403846</v>
      </c>
      <c r="AU752" s="0" t="n">
        <f aca="true">RAND()</f>
        <v>0.391676056192014</v>
      </c>
      <c r="AV752" s="0" t="n">
        <f aca="true">RAND()</f>
        <v>0.164984149584158</v>
      </c>
      <c r="AW752" s="0" t="n">
        <f aca="true">RAND()</f>
        <v>0.326234932384589</v>
      </c>
      <c r="AX752" s="0" t="n">
        <f aca="true">RAND()</f>
        <v>0.412973185359303</v>
      </c>
      <c r="AY752" s="0" t="n">
        <f aca="true">RAND()</f>
        <v>0.203518302147762</v>
      </c>
      <c r="AZ752" s="0" t="n">
        <f aca="true">RAND()</f>
        <v>0.297490984208963</v>
      </c>
    </row>
    <row r="753" customFormat="false" ht="15" hidden="false" customHeight="false" outlineLevel="0" collapsed="false">
      <c r="AK753" s="0" t="n">
        <v>740</v>
      </c>
      <c r="AL753" s="0" t="n">
        <f aca="false">IFERROR(IF(AU753&lt;($AM$6-$AL$6)/($AN$6-$AL$6),$AL$6+SQRT(AU753*($AN$6-$AL$6)*($AM$6-$AL$6)),$AN$6-SQRT((1-AU753)*($AN$6-$AL$6)*($AN$6-$AM$6))),$AM$6)</f>
        <v>2.26361801755331</v>
      </c>
      <c r="AM753" s="0" t="n">
        <f aca="false">IFERROR(IF(AV753&lt;($AM$7-$AL$7)/($AN$7-$AL$7),$AL$7+SQRT(AV753*($AN$7-$AL$7)*($AM$7-$AL$7)),$AN$7-SQRT((1-AV753)*($AN$7-$AL$7)*($AN$7-$AM$7))),$AM$7)</f>
        <v>1.14181806887021</v>
      </c>
      <c r="AN753" s="0" t="n">
        <f aca="false">IFERROR(IF(AW753&lt;($AM$8-$AL$8)/($AN$8-$AL$8),$AL$8+SQRT(AW753*($AN$8-$AL$8)*($AM$8-$AL$8)),$AN$8-SQRT((1-AW753)*($AN$8-$AL$8)*($AN$8-$AM$8))),$AM$8)</f>
        <v>0.996601548792989</v>
      </c>
      <c r="AO753" s="0" t="n">
        <f aca="false">IFERROR(IF(AX753&lt;($AM$9-$AL$9)/($AN$9-$AL$9),$AL$9+SQRT(AX753*($AN$9-$AL$9)*($AM$9-$AL$9)),$AN$9-SQRT((1-AX753)*($AN$9-$AL$9)*($AN$9-$AM$9))),$AM$9)</f>
        <v>0.827024387278251</v>
      </c>
      <c r="AP753" s="0" t="n">
        <f aca="false">IFERROR(IF(AY753&lt;($AM$10-$AL$10)/($AN$10-$AL$10),$AL$10+SQRT(AY753*($AN$10-$AL$10)*($AM$10-$AL$10)),$AN$10-SQRT((1-AY753)*($AN$10-$AL$10)*($AN$10-$AM$10))),$AM$10)</f>
        <v>0.587646448138642</v>
      </c>
      <c r="AQ753" s="0" t="n">
        <f aca="false">IFERROR(IF(AZ753&lt;($AM$11-$AL$11)/($AN$11-$AL$11),$AL$11+SQRT(AZ753*($AN$11-$AL$11)*($AM$11-$AL$11)),$AN$11-SQRT((1-AZ753)*($AN$11-$AL$11)*($AN$11-$AM$11))),$AM$11)</f>
        <v>0.598746451845497</v>
      </c>
      <c r="AR753" s="0" t="n">
        <f aca="false">SUMPRODUCT((B24:B31&lt;=$B$6)*(C24:C31*AM753+D24:D31*AO753*$B$8*AQ753)/(1+AL753/100)^B24:B31)+C32*AM753*AP753/(1+AL753/100)^$B$6</f>
        <v>16429158.7888575</v>
      </c>
      <c r="AS753" s="0" t="n">
        <f aca="false">SUMPRODUCT((K24:K26&lt;=$B$6)*(L24:L26*AN753+M24:M26*AO753*$B$8*AQ753)/(1+AL753/100)^K24:K26)+L27*AN753*AP753/(1+AL753/100)^$B$6</f>
        <v>14887547.3496564</v>
      </c>
      <c r="AT753" s="0" t="n">
        <f aca="false">AS753-AR753</f>
        <v>-1541611.43920109</v>
      </c>
      <c r="AU753" s="0" t="n">
        <f aca="true">RAND()</f>
        <v>0.0138988918357477</v>
      </c>
      <c r="AV753" s="0" t="n">
        <f aca="true">RAND()</f>
        <v>0.895970398018035</v>
      </c>
      <c r="AW753" s="0" t="n">
        <f aca="true">RAND()</f>
        <v>0.429468544308913</v>
      </c>
      <c r="AX753" s="0" t="n">
        <f aca="true">RAND()</f>
        <v>0.14259326649962</v>
      </c>
      <c r="AY753" s="0" t="n">
        <f aca="true">RAND()</f>
        <v>0.0307275994852788</v>
      </c>
      <c r="AZ753" s="0" t="n">
        <f aca="true">RAND()</f>
        <v>0.364283438735812</v>
      </c>
    </row>
    <row r="754" customFormat="false" ht="15" hidden="false" customHeight="false" outlineLevel="0" collapsed="false">
      <c r="AK754" s="0" t="n">
        <v>741</v>
      </c>
      <c r="AL754" s="0" t="n">
        <f aca="false">IFERROR(IF(AU754&lt;($AM$6-$AL$6)/($AN$6-$AL$6),$AL$6+SQRT(AU754*($AN$6-$AL$6)*($AM$6-$AL$6)),$AN$6-SQRT((1-AU754)*($AN$6-$AL$6)*($AN$6-$AM$6))),$AM$6)</f>
        <v>6.85516425203386</v>
      </c>
      <c r="AM754" s="0" t="n">
        <f aca="false">IFERROR(IF(AV754&lt;($AM$7-$AL$7)/($AN$7-$AL$7),$AL$7+SQRT(AV754*($AN$7-$AL$7)*($AM$7-$AL$7)),$AN$7-SQRT((1-AV754)*($AN$7-$AL$7)*($AN$7-$AM$7))),$AM$7)</f>
        <v>0.983198713258716</v>
      </c>
      <c r="AN754" s="0" t="n">
        <f aca="false">IFERROR(IF(AW754&lt;($AM$8-$AL$8)/($AN$8-$AL$8),$AL$8+SQRT(AW754*($AN$8-$AL$8)*($AM$8-$AL$8)),$AN$8-SQRT((1-AW754)*($AN$8-$AL$8)*($AN$8-$AM$8))),$AM$8)</f>
        <v>1.14455233815562</v>
      </c>
      <c r="AO754" s="0" t="n">
        <f aca="false">IFERROR(IF(AX754&lt;($AM$9-$AL$9)/($AN$9-$AL$9),$AL$9+SQRT(AX754*($AN$9-$AL$9)*($AM$9-$AL$9)),$AN$9-SQRT((1-AX754)*($AN$9-$AL$9)*($AN$9-$AM$9))),$AM$9)</f>
        <v>1.21298695485423</v>
      </c>
      <c r="AP754" s="0" t="n">
        <f aca="false">IFERROR(IF(AY754&lt;($AM$10-$AL$10)/($AN$10-$AL$10),$AL$10+SQRT(AY754*($AN$10-$AL$10)*($AM$10-$AL$10)),$AN$10-SQRT((1-AY754)*($AN$10-$AL$10)*($AN$10-$AM$10))),$AM$10)</f>
        <v>0.861310482627691</v>
      </c>
      <c r="AQ754" s="0" t="n">
        <f aca="false">IFERROR(IF(AZ754&lt;($AM$11-$AL$11)/($AN$11-$AL$11),$AL$11+SQRT(AZ754*($AN$11-$AL$11)*($AM$11-$AL$11)),$AN$11-SQRT((1-AZ754)*($AN$11-$AL$11)*($AN$11-$AM$11))),$AM$11)</f>
        <v>0.800711776504908</v>
      </c>
      <c r="AR754" s="0" t="n">
        <f aca="false">SUMPRODUCT((B24:B31&lt;=$B$6)*(C24:C31*AM754+D24:D31*AO754*$B$8*AQ754)/(1+AL754/100)^B24:B31)+C32*AM754*AP754/(1+AL754/100)^$B$6</f>
        <v>11644439.482645</v>
      </c>
      <c r="AS754" s="0" t="n">
        <f aca="false">SUMPRODUCT((K24:K26&lt;=$B$6)*(L24:L26*AN754+M24:M26*AO754*$B$8*AQ754)/(1+AL754/100)^K24:K26)+L27*AN754*AP754/(1+AL754/100)^$B$6</f>
        <v>17440543.6622847</v>
      </c>
      <c r="AT754" s="0" t="n">
        <f aca="false">AS754-AR754</f>
        <v>5796104.17963967</v>
      </c>
      <c r="AU754" s="0" t="n">
        <f aca="true">RAND()</f>
        <v>0.998951130305554</v>
      </c>
      <c r="AV754" s="0" t="n">
        <f aca="true">RAND()</f>
        <v>0.372908539329437</v>
      </c>
      <c r="AW754" s="0" t="n">
        <f aca="true">RAND()</f>
        <v>0.901162583213804</v>
      </c>
      <c r="AX754" s="0" t="n">
        <f aca="true">RAND()</f>
        <v>0.587073644513587</v>
      </c>
      <c r="AY754" s="0" t="n">
        <f aca="true">RAND()</f>
        <v>0.522181059426619</v>
      </c>
      <c r="AZ754" s="0" t="n">
        <f aca="true">RAND()</f>
        <v>0.837894710106817</v>
      </c>
    </row>
    <row r="755" customFormat="false" ht="15" hidden="false" customHeight="false" outlineLevel="0" collapsed="false">
      <c r="AK755" s="0" t="n">
        <v>742</v>
      </c>
      <c r="AL755" s="0" t="n">
        <f aca="false">IFERROR(IF(AU755&lt;($AM$6-$AL$6)/($AN$6-$AL$6),$AL$6+SQRT(AU755*($AN$6-$AL$6)*($AM$6-$AL$6)),$AN$6-SQRT((1-AU755)*($AN$6-$AL$6)*($AN$6-$AM$6))),$AM$6)</f>
        <v>3.69990686383913</v>
      </c>
      <c r="AM755" s="0" t="n">
        <f aca="false">IFERROR(IF(AV755&lt;($AM$7-$AL$7)/($AN$7-$AL$7),$AL$7+SQRT(AV755*($AN$7-$AL$7)*($AM$7-$AL$7)),$AN$7-SQRT((1-AV755)*($AN$7-$AL$7)*($AN$7-$AM$7))),$AM$7)</f>
        <v>1.10483264551145</v>
      </c>
      <c r="AN755" s="0" t="n">
        <f aca="false">IFERROR(IF(AW755&lt;($AM$8-$AL$8)/($AN$8-$AL$8),$AL$8+SQRT(AW755*($AN$8-$AL$8)*($AM$8-$AL$8)),$AN$8-SQRT((1-AW755)*($AN$8-$AL$8)*($AN$8-$AM$8))),$AM$8)</f>
        <v>0.932384656105362</v>
      </c>
      <c r="AO755" s="0" t="n">
        <f aca="false">IFERROR(IF(AX755&lt;($AM$9-$AL$9)/($AN$9-$AL$9),$AL$9+SQRT(AX755*($AN$9-$AL$9)*($AM$9-$AL$9)),$AN$9-SQRT((1-AX755)*($AN$9-$AL$9)*($AN$9-$AM$9))),$AM$9)</f>
        <v>1.66059854350674</v>
      </c>
      <c r="AP755" s="0" t="n">
        <f aca="false">IFERROR(IF(AY755&lt;($AM$10-$AL$10)/($AN$10-$AL$10),$AL$10+SQRT(AY755*($AN$10-$AL$10)*($AM$10-$AL$10)),$AN$10-SQRT((1-AY755)*($AN$10-$AL$10)*($AN$10-$AM$10))),$AM$10)</f>
        <v>0.711828114639423</v>
      </c>
      <c r="AQ755" s="0" t="n">
        <f aca="false">IFERROR(IF(AZ755&lt;($AM$11-$AL$11)/($AN$11-$AL$11),$AL$11+SQRT(AZ755*($AN$11-$AL$11)*($AM$11-$AL$11)),$AN$11-SQRT((1-AZ755)*($AN$11-$AL$11)*($AN$11-$AM$11))),$AM$11)</f>
        <v>0.578865253836081</v>
      </c>
      <c r="AR755" s="0" t="n">
        <f aca="false">SUMPRODUCT((B24:B31&lt;=$B$6)*(C24:C31*AM755+D24:D31*AO755*$B$8*AQ755)/(1+AL755/100)^B24:B31)+C32*AM755*AP755/(1+AL755/100)^$B$6</f>
        <v>14795504.4602204</v>
      </c>
      <c r="AS755" s="0" t="n">
        <f aca="false">SUMPRODUCT((K24:K26&lt;=$B$6)*(L24:L26*AN755+M24:M26*AO755*$B$8*AQ755)/(1+AL755/100)^K24:K26)+L27*AN755*AP755/(1+AL755/100)^$B$6</f>
        <v>14007368.7383124</v>
      </c>
      <c r="AT755" s="0" t="n">
        <f aca="false">AS755-AR755</f>
        <v>-788135.721907985</v>
      </c>
      <c r="AU755" s="0" t="n">
        <f aca="true">RAND()</f>
        <v>0.455469264633195</v>
      </c>
      <c r="AV755" s="0" t="n">
        <f aca="true">RAND()</f>
        <v>0.81267945947374</v>
      </c>
      <c r="AW755" s="0" t="n">
        <f aca="true">RAND()</f>
        <v>0.194729968579278</v>
      </c>
      <c r="AX755" s="0" t="n">
        <f aca="true">RAND()</f>
        <v>0.923204434220168</v>
      </c>
      <c r="AY755" s="0" t="n">
        <f aca="true">RAND()</f>
        <v>0.17948460060677</v>
      </c>
      <c r="AZ755" s="0" t="n">
        <f aca="true">RAND()</f>
        <v>0.317411550192088</v>
      </c>
    </row>
    <row r="756" customFormat="false" ht="15" hidden="false" customHeight="false" outlineLevel="0" collapsed="false">
      <c r="AK756" s="0" t="n">
        <v>743</v>
      </c>
      <c r="AL756" s="0" t="n">
        <f aca="false">IFERROR(IF(AU756&lt;($AM$6-$AL$6)/($AN$6-$AL$6),$AL$6+SQRT(AU756*($AN$6-$AL$6)*($AM$6-$AL$6)),$AN$6-SQRT((1-AU756)*($AN$6-$AL$6)*($AN$6-$AM$6))),$AM$6)</f>
        <v>4.71356844950737</v>
      </c>
      <c r="AM756" s="0" t="n">
        <f aca="false">IFERROR(IF(AV756&lt;($AM$7-$AL$7)/($AN$7-$AL$7),$AL$7+SQRT(AV756*($AN$7-$AL$7)*($AM$7-$AL$7)),$AN$7-SQRT((1-AV756)*($AN$7-$AL$7)*($AN$7-$AM$7))),$AM$7)</f>
        <v>1.09567006416927</v>
      </c>
      <c r="AN756" s="0" t="n">
        <f aca="false">IFERROR(IF(AW756&lt;($AM$8-$AL$8)/($AN$8-$AL$8),$AL$8+SQRT(AW756*($AN$8-$AL$8)*($AM$8-$AL$8)),$AN$8-SQRT((1-AW756)*($AN$8-$AL$8)*($AN$8-$AM$8))),$AM$8)</f>
        <v>0.858245557319588</v>
      </c>
      <c r="AO756" s="0" t="n">
        <f aca="false">IFERROR(IF(AX756&lt;($AM$9-$AL$9)/($AN$9-$AL$9),$AL$9+SQRT(AX756*($AN$9-$AL$9)*($AM$9-$AL$9)),$AN$9-SQRT((1-AX756)*($AN$9-$AL$9)*($AN$9-$AM$9))),$AM$9)</f>
        <v>0.781933263344046</v>
      </c>
      <c r="AP756" s="0" t="n">
        <f aca="false">IFERROR(IF(AY756&lt;($AM$10-$AL$10)/($AN$10-$AL$10),$AL$10+SQRT(AY756*($AN$10-$AL$10)*($AM$10-$AL$10)),$AN$10-SQRT((1-AY756)*($AN$10-$AL$10)*($AN$10-$AM$10))),$AM$10)</f>
        <v>0.93225967236187</v>
      </c>
      <c r="AQ756" s="0" t="n">
        <f aca="false">IFERROR(IF(AZ756&lt;($AM$11-$AL$11)/($AN$11-$AL$11),$AL$11+SQRT(AZ756*($AN$11-$AL$11)*($AM$11-$AL$11)),$AN$11-SQRT((1-AZ756)*($AN$11-$AL$11)*($AN$11-$AM$11))),$AM$11)</f>
        <v>0.728769023618653</v>
      </c>
      <c r="AR756" s="0" t="n">
        <f aca="false">SUMPRODUCT((B24:B31&lt;=$B$6)*(C24:C31*AM756+D24:D31*AO756*$B$8*AQ756)/(1+AL756/100)^B24:B31)+C32*AM756*AP756/(1+AL756/100)^$B$6</f>
        <v>13931268.561594</v>
      </c>
      <c r="AS756" s="0" t="n">
        <f aca="false">SUMPRODUCT((K24:K26&lt;=$B$6)*(L24:L26*AN756+M24:M26*AO756*$B$8*AQ756)/(1+AL756/100)^K24:K26)+L27*AN756*AP756/(1+AL756/100)^$B$6</f>
        <v>12810097.1217679</v>
      </c>
      <c r="AT756" s="0" t="n">
        <f aca="false">AS756-AR756</f>
        <v>-1121171.43982602</v>
      </c>
      <c r="AU756" s="0" t="n">
        <f aca="true">RAND()</f>
        <v>0.738611538245592</v>
      </c>
      <c r="AV756" s="0" t="n">
        <f aca="true">RAND()</f>
        <v>0.788286852502072</v>
      </c>
      <c r="AW756" s="0" t="n">
        <f aca="true">RAND()</f>
        <v>0.0376949438607707</v>
      </c>
      <c r="AX756" s="0" t="n">
        <f aca="true">RAND()</f>
        <v>0.105981819973098</v>
      </c>
      <c r="AY756" s="0" t="n">
        <f aca="true">RAND()</f>
        <v>0.747393697401564</v>
      </c>
      <c r="AZ756" s="0" t="n">
        <f aca="true">RAND()</f>
        <v>0.699729622249882</v>
      </c>
    </row>
    <row r="757" customFormat="false" ht="15" hidden="false" customHeight="false" outlineLevel="0" collapsed="false">
      <c r="AK757" s="0" t="n">
        <v>744</v>
      </c>
      <c r="AL757" s="0" t="n">
        <f aca="false">IFERROR(IF(AU757&lt;($AM$6-$AL$6)/($AN$6-$AL$6),$AL$6+SQRT(AU757*($AN$6-$AL$6)*($AM$6-$AL$6)),$AN$6-SQRT((1-AU757)*($AN$6-$AL$6)*($AN$6-$AM$6))),$AM$6)</f>
        <v>4.15199870512039</v>
      </c>
      <c r="AM757" s="0" t="n">
        <f aca="false">IFERROR(IF(AV757&lt;($AM$7-$AL$7)/($AN$7-$AL$7),$AL$7+SQRT(AV757*($AN$7-$AL$7)*($AM$7-$AL$7)),$AN$7-SQRT((1-AV757)*($AN$7-$AL$7)*($AN$7-$AM$7))),$AM$7)</f>
        <v>1.15642992385346</v>
      </c>
      <c r="AN757" s="0" t="n">
        <f aca="false">IFERROR(IF(AW757&lt;($AM$8-$AL$8)/($AN$8-$AL$8),$AL$8+SQRT(AW757*($AN$8-$AL$8)*($AM$8-$AL$8)),$AN$8-SQRT((1-AW757)*($AN$8-$AL$8)*($AN$8-$AM$8))),$AM$8)</f>
        <v>1.23710358089046</v>
      </c>
      <c r="AO757" s="0" t="n">
        <f aca="false">IFERROR(IF(AX757&lt;($AM$9-$AL$9)/($AN$9-$AL$9),$AL$9+SQRT(AX757*($AN$9-$AL$9)*($AM$9-$AL$9)),$AN$9-SQRT((1-AX757)*($AN$9-$AL$9)*($AN$9-$AM$9))),$AM$9)</f>
        <v>0.956641930801181</v>
      </c>
      <c r="AP757" s="0" t="n">
        <f aca="false">IFERROR(IF(AY757&lt;($AM$10-$AL$10)/($AN$10-$AL$10),$AL$10+SQRT(AY757*($AN$10-$AL$10)*($AM$10-$AL$10)),$AN$10-SQRT((1-AY757)*($AN$10-$AL$10)*($AN$10-$AM$10))),$AM$10)</f>
        <v>0.966541845633887</v>
      </c>
      <c r="AQ757" s="0" t="n">
        <f aca="false">IFERROR(IF(AZ757&lt;($AM$11-$AL$11)/($AN$11-$AL$11),$AL$11+SQRT(AZ757*($AN$11-$AL$11)*($AM$11-$AL$11)),$AN$11-SQRT((1-AZ757)*($AN$11-$AL$11)*($AN$11-$AM$11))),$AM$11)</f>
        <v>0.763481153008903</v>
      </c>
      <c r="AR757" s="0" t="n">
        <f aca="false">SUMPRODUCT((B24:B31&lt;=$B$6)*(C24:C31*AM757+D24:D31*AO757*$B$8*AQ757)/(1+AL757/100)^B24:B31)+C32*AM757*AP757/(1+AL757/100)^$B$6</f>
        <v>15078810.5172928</v>
      </c>
      <c r="AS757" s="0" t="n">
        <f aca="false">SUMPRODUCT((K24:K26&lt;=$B$6)*(L24:L26*AN757+M24:M26*AO757*$B$8*AQ757)/(1+AL757/100)^K24:K26)+L27*AN757*AP757/(1+AL757/100)^$B$6</f>
        <v>18278818.2556439</v>
      </c>
      <c r="AT757" s="0" t="n">
        <f aca="false">AS757-AR757</f>
        <v>3200007.73835104</v>
      </c>
      <c r="AU757" s="0" t="n">
        <f aca="true">RAND()</f>
        <v>0.594444431218204</v>
      </c>
      <c r="AV757" s="0" t="n">
        <f aca="true">RAND()</f>
        <v>0.92217458533271</v>
      </c>
      <c r="AW757" s="0" t="n">
        <f aca="true">RAND()</f>
        <v>0.998521621103565</v>
      </c>
      <c r="AX757" s="0" t="n">
        <f aca="true">RAND()</f>
        <v>0.278029137287775</v>
      </c>
      <c r="AY757" s="0" t="n">
        <f aca="true">RAND()</f>
        <v>0.870645174909896</v>
      </c>
      <c r="AZ757" s="0" t="n">
        <f aca="true">RAND()</f>
        <v>0.771668714359193</v>
      </c>
    </row>
    <row r="758" customFormat="false" ht="15" hidden="false" customHeight="false" outlineLevel="0" collapsed="false">
      <c r="AK758" s="0" t="n">
        <v>745</v>
      </c>
      <c r="AL758" s="0" t="n">
        <f aca="false">IFERROR(IF(AU758&lt;($AM$6-$AL$6)/($AN$6-$AL$6),$AL$6+SQRT(AU758*($AN$6-$AL$6)*($AM$6-$AL$6)),$AN$6-SQRT((1-AU758)*($AN$6-$AL$6)*($AN$6-$AM$6))),$AM$6)</f>
        <v>4.840056372536</v>
      </c>
      <c r="AM758" s="0" t="n">
        <f aca="false">IFERROR(IF(AV758&lt;($AM$7-$AL$7)/($AN$7-$AL$7),$AL$7+SQRT(AV758*($AN$7-$AL$7)*($AM$7-$AL$7)),$AN$7-SQRT((1-AV758)*($AN$7-$AL$7)*($AN$7-$AM$7))),$AM$7)</f>
        <v>1.02358660365384</v>
      </c>
      <c r="AN758" s="0" t="n">
        <f aca="false">IFERROR(IF(AW758&lt;($AM$8-$AL$8)/($AN$8-$AL$8),$AL$8+SQRT(AW758*($AN$8-$AL$8)*($AM$8-$AL$8)),$AN$8-SQRT((1-AW758)*($AN$8-$AL$8)*($AN$8-$AM$8))),$AM$8)</f>
        <v>1.12103727451247</v>
      </c>
      <c r="AO758" s="0" t="n">
        <f aca="false">IFERROR(IF(AX758&lt;($AM$9-$AL$9)/($AN$9-$AL$9),$AL$9+SQRT(AX758*($AN$9-$AL$9)*($AM$9-$AL$9)),$AN$9-SQRT((1-AX758)*($AN$9-$AL$9)*($AN$9-$AM$9))),$AM$9)</f>
        <v>1.56803933777452</v>
      </c>
      <c r="AP758" s="0" t="n">
        <f aca="false">IFERROR(IF(AY758&lt;($AM$10-$AL$10)/($AN$10-$AL$10),$AL$10+SQRT(AY758*($AN$10-$AL$10)*($AM$10-$AL$10)),$AN$10-SQRT((1-AY758)*($AN$10-$AL$10)*($AN$10-$AM$10))),$AM$10)</f>
        <v>0.686982223117273</v>
      </c>
      <c r="AQ758" s="0" t="n">
        <f aca="false">IFERROR(IF(AZ758&lt;($AM$11-$AL$11)/($AN$11-$AL$11),$AL$11+SQRT(AZ758*($AN$11-$AL$11)*($AM$11-$AL$11)),$AN$11-SQRT((1-AZ758)*($AN$11-$AL$11)*($AN$11-$AM$11))),$AM$11)</f>
        <v>0.500150642170889</v>
      </c>
      <c r="AR758" s="0" t="n">
        <f aca="false">SUMPRODUCT((B24:B31&lt;=$B$6)*(C24:C31*AM758+D24:D31*AO758*$B$8*AQ758)/(1+AL758/100)^B24:B31)+C32*AM758*AP758/(1+AL758/100)^$B$6</f>
        <v>13011883.0763223</v>
      </c>
      <c r="AS758" s="0" t="n">
        <f aca="false">SUMPRODUCT((K24:K26&lt;=$B$6)*(L24:L26*AN758+M24:M26*AO758*$B$8*AQ758)/(1+AL758/100)^K24:K26)+L27*AN758*AP758/(1+AL758/100)^$B$6</f>
        <v>17015666.3966147</v>
      </c>
      <c r="AT758" s="0" t="n">
        <f aca="false">AS758-AR758</f>
        <v>4003783.32029239</v>
      </c>
      <c r="AU758" s="0" t="n">
        <f aca="true">RAND()</f>
        <v>0.766732176308883</v>
      </c>
      <c r="AV758" s="0" t="n">
        <f aca="true">RAND()</f>
        <v>0.544328657377752</v>
      </c>
      <c r="AW758" s="0" t="n">
        <f aca="true">RAND()</f>
        <v>0.852165470531812</v>
      </c>
      <c r="AX758" s="0" t="n">
        <f aca="true">RAND()</f>
        <v>0.875606657526481</v>
      </c>
      <c r="AY758" s="0" t="n">
        <f aca="true">RAND()</f>
        <v>0.139849407047511</v>
      </c>
      <c r="AZ758" s="0" t="n">
        <f aca="true">RAND()</f>
        <v>0.16351134514865</v>
      </c>
    </row>
    <row r="759" customFormat="false" ht="15" hidden="false" customHeight="false" outlineLevel="0" collapsed="false">
      <c r="AK759" s="0" t="n">
        <v>746</v>
      </c>
      <c r="AL759" s="0" t="n">
        <f aca="false">IFERROR(IF(AU759&lt;($AM$6-$AL$6)/($AN$6-$AL$6),$AL$6+SQRT(AU759*($AN$6-$AL$6)*($AM$6-$AL$6)),$AN$6-SQRT((1-AU759)*($AN$6-$AL$6)*($AN$6-$AM$6))),$AM$6)</f>
        <v>3.38188393868907</v>
      </c>
      <c r="AM759" s="0" t="n">
        <f aca="false">IFERROR(IF(AV759&lt;($AM$7-$AL$7)/($AN$7-$AL$7),$AL$7+SQRT(AV759*($AN$7-$AL$7)*($AM$7-$AL$7)),$AN$7-SQRT((1-AV759)*($AN$7-$AL$7)*($AN$7-$AM$7))),$AM$7)</f>
        <v>1.09036288376653</v>
      </c>
      <c r="AN759" s="0" t="n">
        <f aca="false">IFERROR(IF(AW759&lt;($AM$8-$AL$8)/($AN$8-$AL$8),$AL$8+SQRT(AW759*($AN$8-$AL$8)*($AM$8-$AL$8)),$AN$8-SQRT((1-AW759)*($AN$8-$AL$8)*($AN$8-$AM$8))),$AM$8)</f>
        <v>0.983782633427502</v>
      </c>
      <c r="AO759" s="0" t="n">
        <f aca="false">IFERROR(IF(AX759&lt;($AM$9-$AL$9)/($AN$9-$AL$9),$AL$9+SQRT(AX759*($AN$9-$AL$9)*($AM$9-$AL$9)),$AN$9-SQRT((1-AX759)*($AN$9-$AL$9)*($AN$9-$AM$9))),$AM$9)</f>
        <v>1.17162949962487</v>
      </c>
      <c r="AP759" s="0" t="n">
        <f aca="false">IFERROR(IF(AY759&lt;($AM$10-$AL$10)/($AN$10-$AL$10),$AL$10+SQRT(AY759*($AN$10-$AL$10)*($AM$10-$AL$10)),$AN$10-SQRT((1-AY759)*($AN$10-$AL$10)*($AN$10-$AM$10))),$AM$10)</f>
        <v>0.800057750604504</v>
      </c>
      <c r="AQ759" s="0" t="n">
        <f aca="false">IFERROR(IF(AZ759&lt;($AM$11-$AL$11)/($AN$11-$AL$11),$AL$11+SQRT(AZ759*($AN$11-$AL$11)*($AM$11-$AL$11)),$AN$11-SQRT((1-AZ759)*($AN$11-$AL$11)*($AN$11-$AM$11))),$AM$11)</f>
        <v>0.653817556712953</v>
      </c>
      <c r="AR759" s="0" t="n">
        <f aca="false">SUMPRODUCT((B24:B31&lt;=$B$6)*(C24:C31*AM759+D24:D31*AO759*$B$8*AQ759)/(1+AL759/100)^B24:B31)+C32*AM759*AP759/(1+AL759/100)^$B$6</f>
        <v>14783815.9304213</v>
      </c>
      <c r="AS759" s="0" t="n">
        <f aca="false">SUMPRODUCT((K24:K26&lt;=$B$6)*(L24:L26*AN759+M24:M26*AO759*$B$8*AQ759)/(1+AL759/100)^K24:K26)+L27*AN759*AP759/(1+AL759/100)^$B$6</f>
        <v>14589536.3158502</v>
      </c>
      <c r="AT759" s="0" t="n">
        <f aca="false">AS759-AR759</f>
        <v>-194279.614571136</v>
      </c>
      <c r="AU759" s="0" t="n">
        <f aca="true">RAND()</f>
        <v>0.345461808344194</v>
      </c>
      <c r="AV759" s="0" t="n">
        <f aca="true">RAND()</f>
        <v>0.773475476628101</v>
      </c>
      <c r="AW759" s="0" t="n">
        <f aca="true">RAND()</f>
        <v>0.375289514994974</v>
      </c>
      <c r="AX759" s="0" t="n">
        <f aca="true">RAND()</f>
        <v>0.542534876072176</v>
      </c>
      <c r="AY759" s="0" t="n">
        <f aca="true">RAND()</f>
        <v>0.36013861479134</v>
      </c>
      <c r="AZ759" s="0" t="n">
        <f aca="true">RAND()</f>
        <v>0.510847820244125</v>
      </c>
    </row>
    <row r="760" customFormat="false" ht="15" hidden="false" customHeight="false" outlineLevel="0" collapsed="false">
      <c r="AK760" s="0" t="n">
        <v>747</v>
      </c>
      <c r="AL760" s="0" t="n">
        <f aca="false">IFERROR(IF(AU760&lt;($AM$6-$AL$6)/($AN$6-$AL$6),$AL$6+SQRT(AU760*($AN$6-$AL$6)*($AM$6-$AL$6)),$AN$6-SQRT((1-AU760)*($AN$6-$AL$6)*($AN$6-$AM$6))),$AM$6)</f>
        <v>5.95476945534504</v>
      </c>
      <c r="AM760" s="0" t="n">
        <f aca="false">IFERROR(IF(AV760&lt;($AM$7-$AL$7)/($AN$7-$AL$7),$AL$7+SQRT(AV760*($AN$7-$AL$7)*($AM$7-$AL$7)),$AN$7-SQRT((1-AV760)*($AN$7-$AL$7)*($AN$7-$AM$7))),$AM$7)</f>
        <v>1.02242281431387</v>
      </c>
      <c r="AN760" s="0" t="n">
        <f aca="false">IFERROR(IF(AW760&lt;($AM$8-$AL$8)/($AN$8-$AL$8),$AL$8+SQRT(AW760*($AN$8-$AL$8)*($AM$8-$AL$8)),$AN$8-SQRT((1-AW760)*($AN$8-$AL$8)*($AN$8-$AM$8))),$AM$8)</f>
        <v>0.985862049827329</v>
      </c>
      <c r="AO760" s="0" t="n">
        <f aca="false">IFERROR(IF(AX760&lt;($AM$9-$AL$9)/($AN$9-$AL$9),$AL$9+SQRT(AX760*($AN$9-$AL$9)*($AM$9-$AL$9)),$AN$9-SQRT((1-AX760)*($AN$9-$AL$9)*($AN$9-$AM$9))),$AM$9)</f>
        <v>1.21069587286559</v>
      </c>
      <c r="AP760" s="0" t="n">
        <f aca="false">IFERROR(IF(AY760&lt;($AM$10-$AL$10)/($AN$10-$AL$10),$AL$10+SQRT(AY760*($AN$10-$AL$10)*($AM$10-$AL$10)),$AN$10-SQRT((1-AY760)*($AN$10-$AL$10)*($AN$10-$AM$10))),$AM$10)</f>
        <v>0.953980862347917</v>
      </c>
      <c r="AQ760" s="0" t="n">
        <f aca="false">IFERROR(IF(AZ760&lt;($AM$11-$AL$11)/($AN$11-$AL$11),$AL$11+SQRT(AZ760*($AN$11-$AL$11)*($AM$11-$AL$11)),$AN$11-SQRT((1-AZ760)*($AN$11-$AL$11)*($AN$11-$AM$11))),$AM$11)</f>
        <v>0.423119039765274</v>
      </c>
      <c r="AR760" s="0" t="n">
        <f aca="false">SUMPRODUCT((B24:B31&lt;=$B$6)*(C24:C31*AM760+D24:D31*AO760*$B$8*AQ760)/(1+AL760/100)^B24:B31)+C32*AM760*AP760/(1+AL760/100)^$B$6</f>
        <v>12400588.918522</v>
      </c>
      <c r="AS760" s="0" t="n">
        <f aca="false">SUMPRODUCT((K24:K26&lt;=$B$6)*(L24:L26*AN760+M24:M26*AO760*$B$8*AQ760)/(1+AL760/100)^K24:K26)+L27*AN760*AP760/(1+AL760/100)^$B$6</f>
        <v>14871256.6883007</v>
      </c>
      <c r="AT760" s="0" t="n">
        <f aca="false">AS760-AR760</f>
        <v>2470667.76977867</v>
      </c>
      <c r="AU760" s="0" t="n">
        <f aca="true">RAND()</f>
        <v>0.945374655426014</v>
      </c>
      <c r="AV760" s="0" t="n">
        <f aca="true">RAND()</f>
        <v>0.539632218268291</v>
      </c>
      <c r="AW760" s="0" t="n">
        <f aca="true">RAND()</f>
        <v>0.383830017400185</v>
      </c>
      <c r="AX760" s="0" t="n">
        <f aca="true">RAND()</f>
        <v>0.584665996592394</v>
      </c>
      <c r="AY760" s="0" t="n">
        <f aca="true">RAND()</f>
        <v>0.824394493512635</v>
      </c>
      <c r="AZ760" s="0" t="n">
        <f aca="true">RAND()</f>
        <v>0.0618706038886661</v>
      </c>
    </row>
    <row r="761" customFormat="false" ht="15" hidden="false" customHeight="false" outlineLevel="0" collapsed="false">
      <c r="AK761" s="0" t="n">
        <v>748</v>
      </c>
      <c r="AL761" s="0" t="n">
        <f aca="false">IFERROR(IF(AU761&lt;($AM$6-$AL$6)/($AN$6-$AL$6),$AL$6+SQRT(AU761*($AN$6-$AL$6)*($AM$6-$AL$6)),$AN$6-SQRT((1-AU761)*($AN$6-$AL$6)*($AN$6-$AM$6))),$AM$6)</f>
        <v>3.87221967873807</v>
      </c>
      <c r="AM761" s="0" t="n">
        <f aca="false">IFERROR(IF(AV761&lt;($AM$7-$AL$7)/($AN$7-$AL$7),$AL$7+SQRT(AV761*($AN$7-$AL$7)*($AM$7-$AL$7)),$AN$7-SQRT((1-AV761)*($AN$7-$AL$7)*($AN$7-$AM$7))),$AM$7)</f>
        <v>1.0694497427062</v>
      </c>
      <c r="AN761" s="0" t="n">
        <f aca="false">IFERROR(IF(AW761&lt;($AM$8-$AL$8)/($AN$8-$AL$8),$AL$8+SQRT(AW761*($AN$8-$AL$8)*($AM$8-$AL$8)),$AN$8-SQRT((1-AW761)*($AN$8-$AL$8)*($AN$8-$AM$8))),$AM$8)</f>
        <v>1.00883957911403</v>
      </c>
      <c r="AO761" s="0" t="n">
        <f aca="false">IFERROR(IF(AX761&lt;($AM$9-$AL$9)/($AN$9-$AL$9),$AL$9+SQRT(AX761*($AN$9-$AL$9)*($AM$9-$AL$9)),$AN$9-SQRT((1-AX761)*($AN$9-$AL$9)*($AN$9-$AM$9))),$AM$9)</f>
        <v>0.94736920463439</v>
      </c>
      <c r="AP761" s="0" t="n">
        <f aca="false">IFERROR(IF(AY761&lt;($AM$10-$AL$10)/($AN$10-$AL$10),$AL$10+SQRT(AY761*($AN$10-$AL$10)*($AM$10-$AL$10)),$AN$10-SQRT((1-AY761)*($AN$10-$AL$10)*($AN$10-$AM$10))),$AM$10)</f>
        <v>0.974014027787327</v>
      </c>
      <c r="AQ761" s="0" t="n">
        <f aca="false">IFERROR(IF(AZ761&lt;($AM$11-$AL$11)/($AN$11-$AL$11),$AL$11+SQRT(AZ761*($AN$11-$AL$11)*($AM$11-$AL$11)),$AN$11-SQRT((1-AZ761)*($AN$11-$AL$11)*($AN$11-$AM$11))),$AM$11)</f>
        <v>0.661139260602907</v>
      </c>
      <c r="AR761" s="0" t="n">
        <f aca="false">SUMPRODUCT((B24:B31&lt;=$B$6)*(C24:C31*AM761+D24:D31*AO761*$B$8*AQ761)/(1+AL761/100)^B24:B31)+C32*AM761*AP761/(1+AL761/100)^$B$6</f>
        <v>14113267.2375877</v>
      </c>
      <c r="AS761" s="0" t="n">
        <f aca="false">SUMPRODUCT((K24:K26&lt;=$B$6)*(L24:L26*AN761+M24:M26*AO761*$B$8*AQ761)/(1+AL761/100)^K24:K26)+L27*AN761*AP761/(1+AL761/100)^$B$6</f>
        <v>14832959.9984017</v>
      </c>
      <c r="AT761" s="0" t="n">
        <f aca="false">AS761-AR761</f>
        <v>719692.760814002</v>
      </c>
      <c r="AU761" s="0" t="n">
        <f aca="true">RAND()</f>
        <v>0.510849513096332</v>
      </c>
      <c r="AV761" s="0" t="n">
        <f aca="true">RAND()</f>
        <v>0.710236485254601</v>
      </c>
      <c r="AW761" s="0" t="n">
        <f aca="true">RAND()</f>
        <v>0.48303690131646</v>
      </c>
      <c r="AX761" s="0" t="n">
        <f aca="true">RAND()</f>
        <v>0.266852273673609</v>
      </c>
      <c r="AY761" s="0" t="n">
        <f aca="true">RAND()</f>
        <v>0.898757194156661</v>
      </c>
      <c r="AZ761" s="0" t="n">
        <f aca="true">RAND()</f>
        <v>0.531319997123493</v>
      </c>
    </row>
    <row r="762" customFormat="false" ht="15" hidden="false" customHeight="false" outlineLevel="0" collapsed="false">
      <c r="AK762" s="0" t="n">
        <v>749</v>
      </c>
      <c r="AL762" s="0" t="n">
        <f aca="false">IFERROR(IF(AU762&lt;($AM$6-$AL$6)/($AN$6-$AL$6),$AL$6+SQRT(AU762*($AN$6-$AL$6)*($AM$6-$AL$6)),$AN$6-SQRT((1-AU762)*($AN$6-$AL$6)*($AN$6-$AM$6))),$AM$6)</f>
        <v>5.22981335645208</v>
      </c>
      <c r="AM762" s="0" t="n">
        <f aca="false">IFERROR(IF(AV762&lt;($AM$7-$AL$7)/($AN$7-$AL$7),$AL$7+SQRT(AV762*($AN$7-$AL$7)*($AM$7-$AL$7)),$AN$7-SQRT((1-AV762)*($AN$7-$AL$7)*($AN$7-$AM$7))),$AM$7)</f>
        <v>1.01377050403147</v>
      </c>
      <c r="AN762" s="0" t="n">
        <f aca="false">IFERROR(IF(AW762&lt;($AM$8-$AL$8)/($AN$8-$AL$8),$AL$8+SQRT(AW762*($AN$8-$AL$8)*($AM$8-$AL$8)),$AN$8-SQRT((1-AW762)*($AN$8-$AL$8)*($AN$8-$AM$8))),$AM$8)</f>
        <v>1.1248014834003</v>
      </c>
      <c r="AO762" s="0" t="n">
        <f aca="false">IFERROR(IF(AX762&lt;($AM$9-$AL$9)/($AN$9-$AL$9),$AL$9+SQRT(AX762*($AN$9-$AL$9)*($AM$9-$AL$9)),$AN$9-SQRT((1-AX762)*($AN$9-$AL$9)*($AN$9-$AM$9))),$AM$9)</f>
        <v>1.24497124857822</v>
      </c>
      <c r="AP762" s="0" t="n">
        <f aca="false">IFERROR(IF(AY762&lt;($AM$10-$AL$10)/($AN$10-$AL$10),$AL$10+SQRT(AY762*($AN$10-$AL$10)*($AM$10-$AL$10)),$AN$10-SQRT((1-AY762)*($AN$10-$AL$10)*($AN$10-$AM$10))),$AM$10)</f>
        <v>0.605110691731347</v>
      </c>
      <c r="AQ762" s="0" t="n">
        <f aca="false">IFERROR(IF(AZ762&lt;($AM$11-$AL$11)/($AN$11-$AL$11),$AL$11+SQRT(AZ762*($AN$11-$AL$11)*($AM$11-$AL$11)),$AN$11-SQRT((1-AZ762)*($AN$11-$AL$11)*($AN$11-$AM$11))),$AM$11)</f>
        <v>0.610836386503452</v>
      </c>
      <c r="AR762" s="0" t="n">
        <f aca="false">SUMPRODUCT((B24:B31&lt;=$B$6)*(C24:C31*AM762+D24:D31*AO762*$B$8*AQ762)/(1+AL762/100)^B24:B31)+C32*AM762*AP762/(1+AL762/100)^$B$6</f>
        <v>12692371.9431234</v>
      </c>
      <c r="AS762" s="0" t="n">
        <f aca="false">SUMPRODUCT((K24:K26&lt;=$B$6)*(L24:L26*AN762+M24:M26*AO762*$B$8*AQ762)/(1+AL762/100)^K24:K26)+L27*AN762*AP762/(1+AL762/100)^$B$6</f>
        <v>17190473.9487454</v>
      </c>
      <c r="AT762" s="0" t="n">
        <f aca="false">AS762-AR762</f>
        <v>4498102.00562205</v>
      </c>
      <c r="AU762" s="0" t="n">
        <f aca="true">RAND()</f>
        <v>0.843321962350227</v>
      </c>
      <c r="AV762" s="0" t="n">
        <f aca="true">RAND()</f>
        <v>0.503961113195151</v>
      </c>
      <c r="AW762" s="0" t="n">
        <f aca="true">RAND()</f>
        <v>0.860669612810978</v>
      </c>
      <c r="AX762" s="0" t="n">
        <f aca="true">RAND()</f>
        <v>0.619954389684314</v>
      </c>
      <c r="AY762" s="0" t="n">
        <f aca="true">RAND()</f>
        <v>0.0441930300649691</v>
      </c>
      <c r="AZ762" s="0" t="n">
        <f aca="true">RAND()</f>
        <v>0.394364323161319</v>
      </c>
    </row>
    <row r="763" customFormat="false" ht="15" hidden="false" customHeight="false" outlineLevel="0" collapsed="false">
      <c r="AK763" s="0" t="n">
        <v>750</v>
      </c>
      <c r="AL763" s="0" t="n">
        <f aca="false">IFERROR(IF(AU763&lt;($AM$6-$AL$6)/($AN$6-$AL$6),$AL$6+SQRT(AU763*($AN$6-$AL$6)*($AM$6-$AL$6)),$AN$6-SQRT((1-AU763)*($AN$6-$AL$6)*($AN$6-$AM$6))),$AM$6)</f>
        <v>3.00623837951398</v>
      </c>
      <c r="AM763" s="0" t="n">
        <f aca="false">IFERROR(IF(AV763&lt;($AM$7-$AL$7)/($AN$7-$AL$7),$AL$7+SQRT(AV763*($AN$7-$AL$7)*($AM$7-$AL$7)),$AN$7-SQRT((1-AV763)*($AN$7-$AL$7)*($AN$7-$AM$7))),$AM$7)</f>
        <v>0.84165686057389</v>
      </c>
      <c r="AN763" s="0" t="n">
        <f aca="false">IFERROR(IF(AW763&lt;($AM$8-$AL$8)/($AN$8-$AL$8),$AL$8+SQRT(AW763*($AN$8-$AL$8)*($AM$8-$AL$8)),$AN$8-SQRT((1-AW763)*($AN$8-$AL$8)*($AN$8-$AM$8))),$AM$8)</f>
        <v>0.905632238834141</v>
      </c>
      <c r="AO763" s="0" t="n">
        <f aca="false">IFERROR(IF(AX763&lt;($AM$9-$AL$9)/($AN$9-$AL$9),$AL$9+SQRT(AX763*($AN$9-$AL$9)*($AM$9-$AL$9)),$AN$9-SQRT((1-AX763)*($AN$9-$AL$9)*($AN$9-$AM$9))),$AM$9)</f>
        <v>0.927355674899484</v>
      </c>
      <c r="AP763" s="0" t="n">
        <f aca="false">IFERROR(IF(AY763&lt;($AM$10-$AL$10)/($AN$10-$AL$10),$AL$10+SQRT(AY763*($AN$10-$AL$10)*($AM$10-$AL$10)),$AN$10-SQRT((1-AY763)*($AN$10-$AL$10)*($AN$10-$AM$10))),$AM$10)</f>
        <v>0.695293942795976</v>
      </c>
      <c r="AQ763" s="0" t="n">
        <f aca="false">IFERROR(IF(AZ763&lt;($AM$11-$AL$11)/($AN$11-$AL$11),$AL$11+SQRT(AZ763*($AN$11-$AL$11)*($AM$11-$AL$11)),$AN$11-SQRT((1-AZ763)*($AN$11-$AL$11)*($AN$11-$AM$11))),$AM$11)</f>
        <v>0.607888502586071</v>
      </c>
      <c r="AR763" s="0" t="n">
        <f aca="false">SUMPRODUCT((B24:B31&lt;=$B$6)*(C24:C31*AM763+D24:D31*AO763*$B$8*AQ763)/(1+AL763/100)^B24:B31)+C32*AM763*AP763/(1+AL763/100)^$B$6</f>
        <v>11643545.7509462</v>
      </c>
      <c r="AS763" s="0" t="n">
        <f aca="false">SUMPRODUCT((K24:K26&lt;=$B$6)*(L24:L26*AN763+M24:M26*AO763*$B$8*AQ763)/(1+AL763/100)^K24:K26)+L27*AN763*AP763/(1+AL763/100)^$B$6</f>
        <v>13494634.0002246</v>
      </c>
      <c r="AT763" s="0" t="n">
        <f aca="false">AS763-AR763</f>
        <v>1851088.24927837</v>
      </c>
      <c r="AU763" s="0" t="n">
        <f aca="true">RAND()</f>
        <v>0.202493405936645</v>
      </c>
      <c r="AV763" s="0" t="n">
        <f aca="true">RAND()</f>
        <v>0.0192810448096946</v>
      </c>
      <c r="AW763" s="0" t="n">
        <f aca="true">RAND()</f>
        <v>0.123979665345701</v>
      </c>
      <c r="AX763" s="0" t="n">
        <f aca="true">RAND()</f>
        <v>0.243510497158391</v>
      </c>
      <c r="AY763" s="0" t="n">
        <f aca="true">RAND()</f>
        <v>0.152558896371191</v>
      </c>
      <c r="AZ763" s="0" t="n">
        <f aca="true">RAND()</f>
        <v>0.386919714386502</v>
      </c>
    </row>
    <row r="764" customFormat="false" ht="15" hidden="false" customHeight="false" outlineLevel="0" collapsed="false">
      <c r="AK764" s="0" t="n">
        <v>751</v>
      </c>
      <c r="AL764" s="0" t="n">
        <f aca="false">IFERROR(IF(AU764&lt;($AM$6-$AL$6)/($AN$6-$AL$6),$AL$6+SQRT(AU764*($AN$6-$AL$6)*($AM$6-$AL$6)),$AN$6-SQRT((1-AU764)*($AN$6-$AL$6)*($AN$6-$AM$6))),$AM$6)</f>
        <v>3.40074323563272</v>
      </c>
      <c r="AM764" s="0" t="n">
        <f aca="false">IFERROR(IF(AV764&lt;($AM$7-$AL$7)/($AN$7-$AL$7),$AL$7+SQRT(AV764*($AN$7-$AL$7)*($AM$7-$AL$7)),$AN$7-SQRT((1-AV764)*($AN$7-$AL$7)*($AN$7-$AM$7))),$AM$7)</f>
        <v>0.907100037356798</v>
      </c>
      <c r="AN764" s="0" t="n">
        <f aca="false">IFERROR(IF(AW764&lt;($AM$8-$AL$8)/($AN$8-$AL$8),$AL$8+SQRT(AW764*($AN$8-$AL$8)*($AM$8-$AL$8)),$AN$8-SQRT((1-AW764)*($AN$8-$AL$8)*($AN$8-$AM$8))),$AM$8)</f>
        <v>1.06842508958547</v>
      </c>
      <c r="AO764" s="0" t="n">
        <f aca="false">IFERROR(IF(AX764&lt;($AM$9-$AL$9)/($AN$9-$AL$9),$AL$9+SQRT(AX764*($AN$9-$AL$9)*($AM$9-$AL$9)),$AN$9-SQRT((1-AX764)*($AN$9-$AL$9)*($AN$9-$AM$9))),$AM$9)</f>
        <v>1.16641061493165</v>
      </c>
      <c r="AP764" s="0" t="n">
        <f aca="false">IFERROR(IF(AY764&lt;($AM$10-$AL$10)/($AN$10-$AL$10),$AL$10+SQRT(AY764*($AN$10-$AL$10)*($AM$10-$AL$10)),$AN$10-SQRT((1-AY764)*($AN$10-$AL$10)*($AN$10-$AM$10))),$AM$10)</f>
        <v>0.869320834624225</v>
      </c>
      <c r="AQ764" s="0" t="n">
        <f aca="false">IFERROR(IF(AZ764&lt;($AM$11-$AL$11)/($AN$11-$AL$11),$AL$11+SQRT(AZ764*($AN$11-$AL$11)*($AM$11-$AL$11)),$AN$11-SQRT((1-AZ764)*($AN$11-$AL$11)*($AN$11-$AM$11))),$AM$11)</f>
        <v>0.520674655995501</v>
      </c>
      <c r="AR764" s="0" t="n">
        <f aca="false">SUMPRODUCT((B24:B31&lt;=$B$6)*(C24:C31*AM764+D24:D31*AO764*$B$8*AQ764)/(1+AL764/100)^B24:B31)+C32*AM764*AP764/(1+AL764/100)^$B$6</f>
        <v>12272287.4516246</v>
      </c>
      <c r="AS764" s="0" t="n">
        <f aca="false">SUMPRODUCT((K24:K26&lt;=$B$6)*(L24:L26*AN764+M24:M26*AO764*$B$8*AQ764)/(1+AL764/100)^K24:K26)+L27*AN764*AP764/(1+AL764/100)^$B$6</f>
        <v>15730691.5013289</v>
      </c>
      <c r="AT764" s="0" t="n">
        <f aca="false">AS764-AR764</f>
        <v>3458404.04970427</v>
      </c>
      <c r="AU764" s="0" t="n">
        <f aca="true">RAND()</f>
        <v>0.35226753720782</v>
      </c>
      <c r="AV764" s="0" t="n">
        <f aca="true">RAND()</f>
        <v>0.127449088909195</v>
      </c>
      <c r="AW764" s="0" t="n">
        <f aca="true">RAND()</f>
        <v>0.706938239181819</v>
      </c>
      <c r="AX764" s="0" t="n">
        <f aca="true">RAND()</f>
        <v>0.536752491400909</v>
      </c>
      <c r="AY764" s="0" t="n">
        <f aca="true">RAND()</f>
        <v>0.545591515550135</v>
      </c>
      <c r="AZ764" s="0" t="n">
        <f aca="true">RAND()</f>
        <v>0.19876450530095</v>
      </c>
    </row>
    <row r="765" customFormat="false" ht="15" hidden="false" customHeight="false" outlineLevel="0" collapsed="false">
      <c r="AK765" s="0" t="n">
        <v>752</v>
      </c>
      <c r="AL765" s="0" t="n">
        <f aca="false">IFERROR(IF(AU765&lt;($AM$6-$AL$6)/($AN$6-$AL$6),$AL$6+SQRT(AU765*($AN$6-$AL$6)*($AM$6-$AL$6)),$AN$6-SQRT((1-AU765)*($AN$6-$AL$6)*($AN$6-$AM$6))),$AM$6)</f>
        <v>3.9674815168799</v>
      </c>
      <c r="AM765" s="0" t="n">
        <f aca="false">IFERROR(IF(AV765&lt;($AM$7-$AL$7)/($AN$7-$AL$7),$AL$7+SQRT(AV765*($AN$7-$AL$7)*($AM$7-$AL$7)),$AN$7-SQRT((1-AV765)*($AN$7-$AL$7)*($AN$7-$AM$7))),$AM$7)</f>
        <v>0.848871946994189</v>
      </c>
      <c r="AN765" s="0" t="n">
        <f aca="false">IFERROR(IF(AW765&lt;($AM$8-$AL$8)/($AN$8-$AL$8),$AL$8+SQRT(AW765*($AN$8-$AL$8)*($AM$8-$AL$8)),$AN$8-SQRT((1-AW765)*($AN$8-$AL$8)*($AN$8-$AM$8))),$AM$8)</f>
        <v>1.13595878502531</v>
      </c>
      <c r="AO765" s="0" t="n">
        <f aca="false">IFERROR(IF(AX765&lt;($AM$9-$AL$9)/($AN$9-$AL$9),$AL$9+SQRT(AX765*($AN$9-$AL$9)*($AM$9-$AL$9)),$AN$9-SQRT((1-AX765)*($AN$9-$AL$9)*($AN$9-$AM$9))),$AM$9)</f>
        <v>0.833687768895825</v>
      </c>
      <c r="AP765" s="0" t="n">
        <f aca="false">IFERROR(IF(AY765&lt;($AM$10-$AL$10)/($AN$10-$AL$10),$AL$10+SQRT(AY765*($AN$10-$AL$10)*($AM$10-$AL$10)),$AN$10-SQRT((1-AY765)*($AN$10-$AL$10)*($AN$10-$AM$10))),$AM$10)</f>
        <v>0.644341214880793</v>
      </c>
      <c r="AQ765" s="0" t="n">
        <f aca="false">IFERROR(IF(AZ765&lt;($AM$11-$AL$11)/($AN$11-$AL$11),$AL$11+SQRT(AZ765*($AN$11-$AL$11)*($AM$11-$AL$11)),$AN$11-SQRT((1-AZ765)*($AN$11-$AL$11)*($AN$11-$AM$11))),$AM$11)</f>
        <v>0.826290566071609</v>
      </c>
      <c r="AR765" s="0" t="n">
        <f aca="false">SUMPRODUCT((B24:B31&lt;=$B$6)*(C24:C31*AM765+D24:D31*AO765*$B$8*AQ765)/(1+AL765/100)^B24:B31)+C32*AM765*AP765/(1+AL765/100)^$B$6</f>
        <v>11222762.255256</v>
      </c>
      <c r="AS765" s="0" t="n">
        <f aca="false">SUMPRODUCT((K24:K26&lt;=$B$6)*(L24:L26*AN765+M24:M26*AO765*$B$8*AQ765)/(1+AL765/100)^K24:K26)+L27*AN765*AP765/(1+AL765/100)^$B$6</f>
        <v>17177279.4707966</v>
      </c>
      <c r="AT765" s="0" t="n">
        <f aca="false">AS765-AR765</f>
        <v>5954517.21554058</v>
      </c>
      <c r="AU765" s="0" t="n">
        <f aca="true">RAND()</f>
        <v>0.540191582476747</v>
      </c>
      <c r="AV765" s="0" t="n">
        <f aca="true">RAND()</f>
        <v>0.0265385244778094</v>
      </c>
      <c r="AW765" s="0" t="n">
        <f aca="true">RAND()</f>
        <v>0.884396455885296</v>
      </c>
      <c r="AX765" s="0" t="n">
        <f aca="true">RAND()</f>
        <v>0.148463369480898</v>
      </c>
      <c r="AY765" s="0" t="n">
        <f aca="true">RAND()</f>
        <v>0.0833375452530533</v>
      </c>
      <c r="AZ765" s="0" t="n">
        <f aca="true">RAND()</f>
        <v>0.876836867609298</v>
      </c>
    </row>
    <row r="766" customFormat="false" ht="15" hidden="false" customHeight="false" outlineLevel="0" collapsed="false">
      <c r="AK766" s="0" t="n">
        <v>753</v>
      </c>
      <c r="AL766" s="0" t="n">
        <f aca="false">IFERROR(IF(AU766&lt;($AM$6-$AL$6)/($AN$6-$AL$6),$AL$6+SQRT(AU766*($AN$6-$AL$6)*($AM$6-$AL$6)),$AN$6-SQRT((1-AU766)*($AN$6-$AL$6)*($AN$6-$AM$6))),$AM$6)</f>
        <v>2.14003517104335</v>
      </c>
      <c r="AM766" s="0" t="n">
        <f aca="false">IFERROR(IF(AV766&lt;($AM$7-$AL$7)/($AN$7-$AL$7),$AL$7+SQRT(AV766*($AN$7-$AL$7)*($AM$7-$AL$7)),$AN$7-SQRT((1-AV766)*($AN$7-$AL$7)*($AN$7-$AM$7))),$AM$7)</f>
        <v>0.99632064882251</v>
      </c>
      <c r="AN766" s="0" t="n">
        <f aca="false">IFERROR(IF(AW766&lt;($AM$8-$AL$8)/($AN$8-$AL$8),$AL$8+SQRT(AW766*($AN$8-$AL$8)*($AM$8-$AL$8)),$AN$8-SQRT((1-AW766)*($AN$8-$AL$8)*($AN$8-$AM$8))),$AM$8)</f>
        <v>1.08362570457213</v>
      </c>
      <c r="AO766" s="0" t="n">
        <f aca="false">IFERROR(IF(AX766&lt;($AM$9-$AL$9)/($AN$9-$AL$9),$AL$9+SQRT(AX766*($AN$9-$AL$9)*($AM$9-$AL$9)),$AN$9-SQRT((1-AX766)*($AN$9-$AL$9)*($AN$9-$AM$9))),$AM$9)</f>
        <v>1.14204147874274</v>
      </c>
      <c r="AP766" s="0" t="n">
        <f aca="false">IFERROR(IF(AY766&lt;($AM$10-$AL$10)/($AN$10-$AL$10),$AL$10+SQRT(AY766*($AN$10-$AL$10)*($AM$10-$AL$10)),$AN$10-SQRT((1-AY766)*($AN$10-$AL$10)*($AN$10-$AM$10))),$AM$10)</f>
        <v>0.847316933637389</v>
      </c>
      <c r="AQ766" s="0" t="n">
        <f aca="false">IFERROR(IF(AZ766&lt;($AM$11-$AL$11)/($AN$11-$AL$11),$AL$11+SQRT(AZ766*($AN$11-$AL$11)*($AM$11-$AL$11)),$AN$11-SQRT((1-AZ766)*($AN$11-$AL$11)*($AN$11-$AM$11))),$AM$11)</f>
        <v>0.746296929535541</v>
      </c>
      <c r="AR766" s="0" t="n">
        <f aca="false">SUMPRODUCT((B24:B31&lt;=$B$6)*(C24:C31*AM766+D24:D31*AO766*$B$8*AQ766)/(1+AL766/100)^B24:B31)+C32*AM766*AP766/(1+AL766/100)^$B$6</f>
        <v>14481776.3958579</v>
      </c>
      <c r="AS766" s="0" t="n">
        <f aca="false">SUMPRODUCT((K24:K26&lt;=$B$6)*(L24:L26*AN766+M24:M26*AO766*$B$8*AQ766)/(1+AL766/100)^K24:K26)+L27*AN766*AP766/(1+AL766/100)^$B$6</f>
        <v>15611146.8372782</v>
      </c>
      <c r="AT766" s="0" t="n">
        <f aca="false">AS766-AR766</f>
        <v>1129370.44142032</v>
      </c>
      <c r="AU766" s="0" t="n">
        <f aca="true">RAND()</f>
        <v>0.00392196982582809</v>
      </c>
      <c r="AV766" s="0" t="n">
        <f aca="true">RAND()</f>
        <v>0.428242190601014</v>
      </c>
      <c r="AW766" s="0" t="n">
        <f aca="true">RAND()</f>
        <v>0.7539519450745</v>
      </c>
      <c r="AX766" s="0" t="n">
        <f aca="true">RAND()</f>
        <v>0.509271450534709</v>
      </c>
      <c r="AY766" s="0" t="n">
        <f aca="true">RAND()</f>
        <v>0.482516209565115</v>
      </c>
      <c r="AZ766" s="0" t="n">
        <f aca="true">RAND()</f>
        <v>0.737284702191452</v>
      </c>
    </row>
    <row r="767" customFormat="false" ht="15" hidden="false" customHeight="false" outlineLevel="0" collapsed="false">
      <c r="AK767" s="0" t="n">
        <v>754</v>
      </c>
      <c r="AL767" s="0" t="n">
        <f aca="false">IFERROR(IF(AU767&lt;($AM$6-$AL$6)/($AN$6-$AL$6),$AL$6+SQRT(AU767*($AN$6-$AL$6)*($AM$6-$AL$6)),$AN$6-SQRT((1-AU767)*($AN$6-$AL$6)*($AN$6-$AM$6))),$AM$6)</f>
        <v>4.74541289227418</v>
      </c>
      <c r="AM767" s="0" t="n">
        <f aca="false">IFERROR(IF(AV767&lt;($AM$7-$AL$7)/($AN$7-$AL$7),$AL$7+SQRT(AV767*($AN$7-$AL$7)*($AM$7-$AL$7)),$AN$7-SQRT((1-AV767)*($AN$7-$AL$7)*($AN$7-$AM$7))),$AM$7)</f>
        <v>0.923782116785116</v>
      </c>
      <c r="AN767" s="0" t="n">
        <f aca="false">IFERROR(IF(AW767&lt;($AM$8-$AL$8)/($AN$8-$AL$8),$AL$8+SQRT(AW767*($AN$8-$AL$8)*($AM$8-$AL$8)),$AN$8-SQRT((1-AW767)*($AN$8-$AL$8)*($AN$8-$AM$8))),$AM$8)</f>
        <v>0.938462691142605</v>
      </c>
      <c r="AO767" s="0" t="n">
        <f aca="false">IFERROR(IF(AX767&lt;($AM$9-$AL$9)/($AN$9-$AL$9),$AL$9+SQRT(AX767*($AN$9-$AL$9)*($AM$9-$AL$9)),$AN$9-SQRT((1-AX767)*($AN$9-$AL$9)*($AN$9-$AM$9))),$AM$9)</f>
        <v>1.59454599481941</v>
      </c>
      <c r="AP767" s="0" t="n">
        <f aca="false">IFERROR(IF(AY767&lt;($AM$10-$AL$10)/($AN$10-$AL$10),$AL$10+SQRT(AY767*($AN$10-$AL$10)*($AM$10-$AL$10)),$AN$10-SQRT((1-AY767)*($AN$10-$AL$10)*($AN$10-$AM$10))),$AM$10)</f>
        <v>0.848118559202537</v>
      </c>
      <c r="AQ767" s="0" t="n">
        <f aca="false">IFERROR(IF(AZ767&lt;($AM$11-$AL$11)/($AN$11-$AL$11),$AL$11+SQRT(AZ767*($AN$11-$AL$11)*($AM$11-$AL$11)),$AN$11-SQRT((1-AZ767)*($AN$11-$AL$11)*($AN$11-$AM$11))),$AM$11)</f>
        <v>0.661847697556834</v>
      </c>
      <c r="AR767" s="0" t="n">
        <f aca="false">SUMPRODUCT((B24:B31&lt;=$B$6)*(C24:C31*AM767+D24:D31*AO767*$B$8*AQ767)/(1+AL767/100)^B24:B31)+C32*AM767*AP767/(1+AL767/100)^$B$6</f>
        <v>11829036.0984389</v>
      </c>
      <c r="AS767" s="0" t="n">
        <f aca="false">SUMPRODUCT((K24:K26&lt;=$B$6)*(L24:L26*AN767+M24:M26*AO767*$B$8*AQ767)/(1+AL767/100)^K24:K26)+L27*AN767*AP767/(1+AL767/100)^$B$6</f>
        <v>14107780.2910359</v>
      </c>
      <c r="AT767" s="0" t="n">
        <f aca="false">AS767-AR767</f>
        <v>2278744.19259709</v>
      </c>
      <c r="AU767" s="0" t="n">
        <f aca="true">RAND()</f>
        <v>0.745841848683826</v>
      </c>
      <c r="AV767" s="0" t="n">
        <f aca="true">RAND()</f>
        <v>0.170244582620045</v>
      </c>
      <c r="AW767" s="0" t="n">
        <f aca="true">RAND()</f>
        <v>0.213021298205025</v>
      </c>
      <c r="AX767" s="0" t="n">
        <f aca="true">RAND()</f>
        <v>0.89040469978868</v>
      </c>
      <c r="AY767" s="0" t="n">
        <f aca="true">RAND()</f>
        <v>0.484746125045</v>
      </c>
      <c r="AZ767" s="0" t="n">
        <f aca="true">RAND()</f>
        <v>0.533277634091369</v>
      </c>
    </row>
    <row r="768" customFormat="false" ht="15" hidden="false" customHeight="false" outlineLevel="0" collapsed="false">
      <c r="AK768" s="0" t="n">
        <v>755</v>
      </c>
      <c r="AL768" s="0" t="n">
        <f aca="false">IFERROR(IF(AU768&lt;($AM$6-$AL$6)/($AN$6-$AL$6),$AL$6+SQRT(AU768*($AN$6-$AL$6)*($AM$6-$AL$6)),$AN$6-SQRT((1-AU768)*($AN$6-$AL$6)*($AN$6-$AM$6))),$AM$6)</f>
        <v>3.25801936112062</v>
      </c>
      <c r="AM768" s="0" t="n">
        <f aca="false">IFERROR(IF(AV768&lt;($AM$7-$AL$7)/($AN$7-$AL$7),$AL$7+SQRT(AV768*($AN$7-$AL$7)*($AM$7-$AL$7)),$AN$7-SQRT((1-AV768)*($AN$7-$AL$7)*($AN$7-$AM$7))),$AM$7)</f>
        <v>1.09023429370874</v>
      </c>
      <c r="AN768" s="0" t="n">
        <f aca="false">IFERROR(IF(AW768&lt;($AM$8-$AL$8)/($AN$8-$AL$8),$AL$8+SQRT(AW768*($AN$8-$AL$8)*($AM$8-$AL$8)),$AN$8-SQRT((1-AW768)*($AN$8-$AL$8)*($AN$8-$AM$8))),$AM$8)</f>
        <v>1.07768611979075</v>
      </c>
      <c r="AO768" s="0" t="n">
        <f aca="false">IFERROR(IF(AX768&lt;($AM$9-$AL$9)/($AN$9-$AL$9),$AL$9+SQRT(AX768*($AN$9-$AL$9)*($AM$9-$AL$9)),$AN$9-SQRT((1-AX768)*($AN$9-$AL$9)*($AN$9-$AM$9))),$AM$9)</f>
        <v>1.66639089559687</v>
      </c>
      <c r="AP768" s="0" t="n">
        <f aca="false">IFERROR(IF(AY768&lt;($AM$10-$AL$10)/($AN$10-$AL$10),$AL$10+SQRT(AY768*($AN$10-$AL$10)*($AM$10-$AL$10)),$AN$10-SQRT((1-AY768)*($AN$10-$AL$10)*($AN$10-$AM$10))),$AM$10)</f>
        <v>0.773682819181021</v>
      </c>
      <c r="AQ768" s="0" t="n">
        <f aca="false">IFERROR(IF(AZ768&lt;($AM$11-$AL$11)/($AN$11-$AL$11),$AL$11+SQRT(AZ768*($AN$11-$AL$11)*($AM$11-$AL$11)),$AN$11-SQRT((1-AZ768)*($AN$11-$AL$11)*($AN$11-$AM$11))),$AM$11)</f>
        <v>0.443569002348608</v>
      </c>
      <c r="AR768" s="0" t="n">
        <f aca="false">SUMPRODUCT((B24:B31&lt;=$B$6)*(C24:C31*AM768+D24:D31*AO768*$B$8*AQ768)/(1+AL768/100)^B24:B31)+C32*AM768*AP768/(1+AL768/100)^$B$6</f>
        <v>14874168.7073508</v>
      </c>
      <c r="AS768" s="0" t="n">
        <f aca="false">SUMPRODUCT((K24:K26&lt;=$B$6)*(L24:L26*AN768+M24:M26*AO768*$B$8*AQ768)/(1+AL768/100)^K24:K26)+L27*AN768*AP768/(1+AL768/100)^$B$6</f>
        <v>15988783.7251456</v>
      </c>
      <c r="AT768" s="0" t="n">
        <f aca="false">AS768-AR768</f>
        <v>1114615.01779483</v>
      </c>
      <c r="AU768" s="0" t="n">
        <f aca="true">RAND()</f>
        <v>0.299879044912591</v>
      </c>
      <c r="AV768" s="0" t="n">
        <f aca="true">RAND()</f>
        <v>0.773110391940038</v>
      </c>
      <c r="AW768" s="0" t="n">
        <f aca="true">RAND()</f>
        <v>0.736070459442057</v>
      </c>
      <c r="AX768" s="0" t="n">
        <f aca="true">RAND()</f>
        <v>0.925803310306229</v>
      </c>
      <c r="AY768" s="0" t="n">
        <f aca="true">RAND()</f>
        <v>0.299609142059487</v>
      </c>
      <c r="AZ768" s="0" t="n">
        <f aca="true">RAND()</f>
        <v>0.0841308507566314</v>
      </c>
    </row>
    <row r="769" customFormat="false" ht="15" hidden="false" customHeight="false" outlineLevel="0" collapsed="false">
      <c r="AK769" s="0" t="n">
        <v>756</v>
      </c>
      <c r="AL769" s="0" t="n">
        <f aca="false">IFERROR(IF(AU769&lt;($AM$6-$AL$6)/($AN$6-$AL$6),$AL$6+SQRT(AU769*($AN$6-$AL$6)*($AM$6-$AL$6)),$AN$6-SQRT((1-AU769)*($AN$6-$AL$6)*($AN$6-$AM$6))),$AM$6)</f>
        <v>3.42502444980524</v>
      </c>
      <c r="AM769" s="0" t="n">
        <f aca="false">IFERROR(IF(AV769&lt;($AM$7-$AL$7)/($AN$7-$AL$7),$AL$7+SQRT(AV769*($AN$7-$AL$7)*($AM$7-$AL$7)),$AN$7-SQRT((1-AV769)*($AN$7-$AL$7)*($AN$7-$AM$7))),$AM$7)</f>
        <v>0.970934044648082</v>
      </c>
      <c r="AN769" s="0" t="n">
        <f aca="false">IFERROR(IF(AW769&lt;($AM$8-$AL$8)/($AN$8-$AL$8),$AL$8+SQRT(AW769*($AN$8-$AL$8)*($AM$8-$AL$8)),$AN$8-SQRT((1-AW769)*($AN$8-$AL$8)*($AN$8-$AM$8))),$AM$8)</f>
        <v>0.981968656477008</v>
      </c>
      <c r="AO769" s="0" t="n">
        <f aca="false">IFERROR(IF(AX769&lt;($AM$9-$AL$9)/($AN$9-$AL$9),$AL$9+SQRT(AX769*($AN$9-$AL$9)*($AM$9-$AL$9)),$AN$9-SQRT((1-AX769)*($AN$9-$AL$9)*($AN$9-$AM$9))),$AM$9)</f>
        <v>0.80605384595014</v>
      </c>
      <c r="AP769" s="0" t="n">
        <f aca="false">IFERROR(IF(AY769&lt;($AM$10-$AL$10)/($AN$10-$AL$10),$AL$10+SQRT(AY769*($AN$10-$AL$10)*($AM$10-$AL$10)),$AN$10-SQRT((1-AY769)*($AN$10-$AL$10)*($AN$10-$AM$10))),$AM$10)</f>
        <v>0.768215817462041</v>
      </c>
      <c r="AQ769" s="0" t="n">
        <f aca="false">IFERROR(IF(AZ769&lt;($AM$11-$AL$11)/($AN$11-$AL$11),$AL$11+SQRT(AZ769*($AN$11-$AL$11)*($AM$11-$AL$11)),$AN$11-SQRT((1-AZ769)*($AN$11-$AL$11)*($AN$11-$AM$11))),$AM$11)</f>
        <v>0.54597803712413</v>
      </c>
      <c r="AR769" s="0" t="n">
        <f aca="false">SUMPRODUCT((B24:B31&lt;=$B$6)*(C24:C31*AM769+D24:D31*AO769*$B$8*AQ769)/(1+AL769/100)^B24:B31)+C32*AM769*AP769/(1+AL769/100)^$B$6</f>
        <v>13094752.606689</v>
      </c>
      <c r="AS769" s="0" t="n">
        <f aca="false">SUMPRODUCT((K24:K26&lt;=$B$6)*(L24:L26*AN769+M24:M26*AO769*$B$8*AQ769)/(1+AL769/100)^K24:K26)+L27*AN769*AP769/(1+AL769/100)^$B$6</f>
        <v>14596022.4291855</v>
      </c>
      <c r="AT769" s="0" t="n">
        <f aca="false">AS769-AR769</f>
        <v>1501269.82249654</v>
      </c>
      <c r="AU769" s="0" t="n">
        <f aca="true">RAND()</f>
        <v>0.360977490775482</v>
      </c>
      <c r="AV769" s="0" t="n">
        <f aca="true">RAND()</f>
        <v>0.324649417997251</v>
      </c>
      <c r="AW769" s="0" t="n">
        <f aca="true">RAND()</f>
        <v>0.367917688222748</v>
      </c>
      <c r="AX769" s="0" t="n">
        <f aca="true">RAND()</f>
        <v>0.124891942161163</v>
      </c>
      <c r="AY769" s="0" t="n">
        <f aca="true">RAND()</f>
        <v>0.287758898947323</v>
      </c>
      <c r="AZ769" s="0" t="n">
        <f aca="true">RAND()</f>
        <v>0.246959978560979</v>
      </c>
    </row>
    <row r="770" customFormat="false" ht="15" hidden="false" customHeight="false" outlineLevel="0" collapsed="false">
      <c r="AK770" s="0" t="n">
        <v>757</v>
      </c>
      <c r="AL770" s="0" t="n">
        <f aca="false">IFERROR(IF(AU770&lt;($AM$6-$AL$6)/($AN$6-$AL$6),$AL$6+SQRT(AU770*($AN$6-$AL$6)*($AM$6-$AL$6)),$AN$6-SQRT((1-AU770)*($AN$6-$AL$6)*($AN$6-$AM$6))),$AM$6)</f>
        <v>2.5137233324957</v>
      </c>
      <c r="AM770" s="0" t="n">
        <f aca="false">IFERROR(IF(AV770&lt;($AM$7-$AL$7)/($AN$7-$AL$7),$AL$7+SQRT(AV770*($AN$7-$AL$7)*($AM$7-$AL$7)),$AN$7-SQRT((1-AV770)*($AN$7-$AL$7)*($AN$7-$AM$7))),$AM$7)</f>
        <v>0.995901002342656</v>
      </c>
      <c r="AN770" s="0" t="n">
        <f aca="false">IFERROR(IF(AW770&lt;($AM$8-$AL$8)/($AN$8-$AL$8),$AL$8+SQRT(AW770*($AN$8-$AL$8)*($AM$8-$AL$8)),$AN$8-SQRT((1-AW770)*($AN$8-$AL$8)*($AN$8-$AM$8))),$AM$8)</f>
        <v>1.13395423255982</v>
      </c>
      <c r="AO770" s="0" t="n">
        <f aca="false">IFERROR(IF(AX770&lt;($AM$9-$AL$9)/($AN$9-$AL$9),$AL$9+SQRT(AX770*($AN$9-$AL$9)*($AM$9-$AL$9)),$AN$9-SQRT((1-AX770)*($AN$9-$AL$9)*($AN$9-$AM$9))),$AM$9)</f>
        <v>1.31919991750972</v>
      </c>
      <c r="AP770" s="0" t="n">
        <f aca="false">IFERROR(IF(AY770&lt;($AM$10-$AL$10)/($AN$10-$AL$10),$AL$10+SQRT(AY770*($AN$10-$AL$10)*($AM$10-$AL$10)),$AN$10-SQRT((1-AY770)*($AN$10-$AL$10)*($AN$10-$AM$10))),$AM$10)</f>
        <v>0.861985855866077</v>
      </c>
      <c r="AQ770" s="0" t="n">
        <f aca="false">IFERROR(IF(AZ770&lt;($AM$11-$AL$11)/($AN$11-$AL$11),$AL$11+SQRT(AZ770*($AN$11-$AL$11)*($AM$11-$AL$11)),$AN$11-SQRT((1-AZ770)*($AN$11-$AL$11)*($AN$11-$AM$11))),$AM$11)</f>
        <v>0.768230004024297</v>
      </c>
      <c r="AR770" s="0" t="n">
        <f aca="false">SUMPRODUCT((B24:B31&lt;=$B$6)*(C24:C31*AM770+D24:D31*AO770*$B$8*AQ770)/(1+AL770/100)^B24:B31)+C32*AM770*AP770/(1+AL770/100)^$B$6</f>
        <v>14197889.0533155</v>
      </c>
      <c r="AS770" s="0" t="n">
        <f aca="false">SUMPRODUCT((K24:K26&lt;=$B$6)*(L24:L26*AN770+M24:M26*AO770*$B$8*AQ770)/(1+AL770/100)^K24:K26)+L27*AN770*AP770/(1+AL770/100)^$B$6</f>
        <v>16454341.2993127</v>
      </c>
      <c r="AT770" s="0" t="n">
        <f aca="false">AS770-AR770</f>
        <v>2256452.24599713</v>
      </c>
      <c r="AU770" s="0" t="n">
        <f aca="true">RAND()</f>
        <v>0.052782332470098</v>
      </c>
      <c r="AV770" s="0" t="n">
        <f aca="true">RAND()</f>
        <v>0.42641336354286</v>
      </c>
      <c r="AW770" s="0" t="n">
        <f aca="true">RAND()</f>
        <v>0.88029670985973</v>
      </c>
      <c r="AX770" s="0" t="n">
        <f aca="true">RAND()</f>
        <v>0.691007498454153</v>
      </c>
      <c r="AY770" s="0" t="n">
        <f aca="true">RAND()</f>
        <v>0.524135039388384</v>
      </c>
      <c r="AZ770" s="0" t="n">
        <f aca="true">RAND()</f>
        <v>0.78074558761397</v>
      </c>
    </row>
    <row r="771" customFormat="false" ht="15" hidden="false" customHeight="false" outlineLevel="0" collapsed="false">
      <c r="AK771" s="0" t="n">
        <v>758</v>
      </c>
      <c r="AL771" s="0" t="n">
        <f aca="false">IFERROR(IF(AU771&lt;($AM$6-$AL$6)/($AN$6-$AL$6),$AL$6+SQRT(AU771*($AN$6-$AL$6)*($AM$6-$AL$6)),$AN$6-SQRT((1-AU771)*($AN$6-$AL$6)*($AN$6-$AM$6))),$AM$6)</f>
        <v>5.29581796721001</v>
      </c>
      <c r="AM771" s="0" t="n">
        <f aca="false">IFERROR(IF(AV771&lt;($AM$7-$AL$7)/($AN$7-$AL$7),$AL$7+SQRT(AV771*($AN$7-$AL$7)*($AM$7-$AL$7)),$AN$7-SQRT((1-AV771)*($AN$7-$AL$7)*($AN$7-$AM$7))),$AM$7)</f>
        <v>1.10325709880292</v>
      </c>
      <c r="AN771" s="0" t="n">
        <f aca="false">IFERROR(IF(AW771&lt;($AM$8-$AL$8)/($AN$8-$AL$8),$AL$8+SQRT(AW771*($AN$8-$AL$8)*($AM$8-$AL$8)),$AN$8-SQRT((1-AW771)*($AN$8-$AL$8)*($AN$8-$AM$8))),$AM$8)</f>
        <v>1.07292797354179</v>
      </c>
      <c r="AO771" s="0" t="n">
        <f aca="false">IFERROR(IF(AX771&lt;($AM$9-$AL$9)/($AN$9-$AL$9),$AL$9+SQRT(AX771*($AN$9-$AL$9)*($AM$9-$AL$9)),$AN$9-SQRT((1-AX771)*($AN$9-$AL$9)*($AN$9-$AM$9))),$AM$9)</f>
        <v>0.755910609888077</v>
      </c>
      <c r="AP771" s="0" t="n">
        <f aca="false">IFERROR(IF(AY771&lt;($AM$10-$AL$10)/($AN$10-$AL$10),$AL$10+SQRT(AY771*($AN$10-$AL$10)*($AM$10-$AL$10)),$AN$10-SQRT((1-AY771)*($AN$10-$AL$10)*($AN$10-$AM$10))),$AM$10)</f>
        <v>0.98202709670291</v>
      </c>
      <c r="AQ771" s="0" t="n">
        <f aca="false">IFERROR(IF(AZ771&lt;($AM$11-$AL$11)/($AN$11-$AL$11),$AL$11+SQRT(AZ771*($AN$11-$AL$11)*($AM$11-$AL$11)),$AN$11-SQRT((1-AZ771)*($AN$11-$AL$11)*($AN$11-$AM$11))),$AM$11)</f>
        <v>0.802527153590282</v>
      </c>
      <c r="AR771" s="0" t="n">
        <f aca="false">SUMPRODUCT((B24:B31&lt;=$B$6)*(C24:C31*AM771+D24:D31*AO771*$B$8*AQ771)/(1+AL771/100)^B24:B31)+C32*AM771*AP771/(1+AL771/100)^$B$6</f>
        <v>13708791.4953659</v>
      </c>
      <c r="AS771" s="0" t="n">
        <f aca="false">SUMPRODUCT((K24:K26&lt;=$B$6)*(L24:L26*AN771+M24:M26*AO771*$B$8*AQ771)/(1+AL771/100)^K24:K26)+L27*AN771*AP771/(1+AL771/100)^$B$6</f>
        <v>16065794.2205582</v>
      </c>
      <c r="AT771" s="0" t="n">
        <f aca="false">AS771-AR771</f>
        <v>2357002.72519233</v>
      </c>
      <c r="AU771" s="0" t="n">
        <f aca="true">RAND()</f>
        <v>0.854788179955789</v>
      </c>
      <c r="AV771" s="0" t="n">
        <f aca="true">RAND()</f>
        <v>0.808591297317913</v>
      </c>
      <c r="AW771" s="0" t="n">
        <f aca="true">RAND()</f>
        <v>0.721293310630954</v>
      </c>
      <c r="AX771" s="0" t="n">
        <f aca="true">RAND()</f>
        <v>0.0873203203377165</v>
      </c>
      <c r="AY771" s="0" t="n">
        <f aca="true">RAND()</f>
        <v>0.929400487823345</v>
      </c>
      <c r="AZ771" s="0" t="n">
        <f aca="true">RAND()</f>
        <v>0.840834591554464</v>
      </c>
    </row>
    <row r="772" customFormat="false" ht="15" hidden="false" customHeight="false" outlineLevel="0" collapsed="false">
      <c r="AK772" s="0" t="n">
        <v>759</v>
      </c>
      <c r="AL772" s="0" t="n">
        <f aca="false">IFERROR(IF(AU772&lt;($AM$6-$AL$6)/($AN$6-$AL$6),$AL$6+SQRT(AU772*($AN$6-$AL$6)*($AM$6-$AL$6)),$AN$6-SQRT((1-AU772)*($AN$6-$AL$6)*($AN$6-$AM$6))),$AM$6)</f>
        <v>3.09421946603373</v>
      </c>
      <c r="AM772" s="0" t="n">
        <f aca="false">IFERROR(IF(AV772&lt;($AM$7-$AL$7)/($AN$7-$AL$7),$AL$7+SQRT(AV772*($AN$7-$AL$7)*($AM$7-$AL$7)),$AN$7-SQRT((1-AV772)*($AN$7-$AL$7)*($AN$7-$AM$7))),$AM$7)</f>
        <v>1.16379906212252</v>
      </c>
      <c r="AN772" s="0" t="n">
        <f aca="false">IFERROR(IF(AW772&lt;($AM$8-$AL$8)/($AN$8-$AL$8),$AL$8+SQRT(AW772*($AN$8-$AL$8)*($AM$8-$AL$8)),$AN$8-SQRT((1-AW772)*($AN$8-$AL$8)*($AN$8-$AM$8))),$AM$8)</f>
        <v>1.05461211153095</v>
      </c>
      <c r="AO772" s="0" t="n">
        <f aca="false">IFERROR(IF(AX772&lt;($AM$9-$AL$9)/($AN$9-$AL$9),$AL$9+SQRT(AX772*($AN$9-$AL$9)*($AM$9-$AL$9)),$AN$9-SQRT((1-AX772)*($AN$9-$AL$9)*($AN$9-$AM$9))),$AM$9)</f>
        <v>1.33767176764093</v>
      </c>
      <c r="AP772" s="0" t="n">
        <f aca="false">IFERROR(IF(AY772&lt;($AM$10-$AL$10)/($AN$10-$AL$10),$AL$10+SQRT(AY772*($AN$10-$AL$10)*($AM$10-$AL$10)),$AN$10-SQRT((1-AY772)*($AN$10-$AL$10)*($AN$10-$AM$10))),$AM$10)</f>
        <v>0.785167225687787</v>
      </c>
      <c r="AQ772" s="0" t="n">
        <f aca="false">IFERROR(IF(AZ772&lt;($AM$11-$AL$11)/($AN$11-$AL$11),$AL$11+SQRT(AZ772*($AN$11-$AL$11)*($AM$11-$AL$11)),$AN$11-SQRT((1-AZ772)*($AN$11-$AL$11)*($AN$11-$AM$11))),$AM$11)</f>
        <v>0.790642476092091</v>
      </c>
      <c r="AR772" s="0" t="n">
        <f aca="false">SUMPRODUCT((B24:B31&lt;=$B$6)*(C24:C31*AM772+D24:D31*AO772*$B$8*AQ772)/(1+AL772/100)^B24:B31)+C32*AM772*AP772/(1+AL772/100)^$B$6</f>
        <v>16063991.4245098</v>
      </c>
      <c r="AS772" s="0" t="n">
        <f aca="false">SUMPRODUCT((K24:K26&lt;=$B$6)*(L24:L26*AN772+M24:M26*AO772*$B$8*AQ772)/(1+AL772/100)^K24:K26)+L27*AN772*AP772/(1+AL772/100)^$B$6</f>
        <v>15611761.7800506</v>
      </c>
      <c r="AT772" s="0" t="n">
        <f aca="false">AS772-AR772</f>
        <v>-452229.644459197</v>
      </c>
      <c r="AU772" s="0" t="n">
        <f aca="true">RAND()</f>
        <v>0.237243921024508</v>
      </c>
      <c r="AV772" s="0" t="n">
        <f aca="true">RAND()</f>
        <v>0.933950207191499</v>
      </c>
      <c r="AW772" s="0" t="n">
        <f aca="true">RAND()</f>
        <v>0.66065398257426</v>
      </c>
      <c r="AX772" s="0" t="n">
        <f aca="true">RAND()</f>
        <v>0.707547541746741</v>
      </c>
      <c r="AY772" s="0" t="n">
        <f aca="true">RAND()</f>
        <v>0.325281386425877</v>
      </c>
      <c r="AZ772" s="0" t="n">
        <f aca="true">RAND()</f>
        <v>0.821099702788365</v>
      </c>
    </row>
    <row r="773" customFormat="false" ht="15" hidden="false" customHeight="false" outlineLevel="0" collapsed="false">
      <c r="AK773" s="0" t="n">
        <v>760</v>
      </c>
      <c r="AL773" s="0" t="n">
        <f aca="false">IFERROR(IF(AU773&lt;($AM$6-$AL$6)/($AN$6-$AL$6),$AL$6+SQRT(AU773*($AN$6-$AL$6)*($AM$6-$AL$6)),$AN$6-SQRT((1-AU773)*($AN$6-$AL$6)*($AN$6-$AM$6))),$AM$6)</f>
        <v>2.34323629660138</v>
      </c>
      <c r="AM773" s="0" t="n">
        <f aca="false">IFERROR(IF(AV773&lt;($AM$7-$AL$7)/($AN$7-$AL$7),$AL$7+SQRT(AV773*($AN$7-$AL$7)*($AM$7-$AL$7)),$AN$7-SQRT((1-AV773)*($AN$7-$AL$7)*($AN$7-$AM$7))),$AM$7)</f>
        <v>1.00177057389229</v>
      </c>
      <c r="AN773" s="0" t="n">
        <f aca="false">IFERROR(IF(AW773&lt;($AM$8-$AL$8)/($AN$8-$AL$8),$AL$8+SQRT(AW773*($AN$8-$AL$8)*($AM$8-$AL$8)),$AN$8-SQRT((1-AW773)*($AN$8-$AL$8)*($AN$8-$AM$8))),$AM$8)</f>
        <v>1.13181713062683</v>
      </c>
      <c r="AO773" s="0" t="n">
        <f aca="false">IFERROR(IF(AX773&lt;($AM$9-$AL$9)/($AN$9-$AL$9),$AL$9+SQRT(AX773*($AN$9-$AL$9)*($AM$9-$AL$9)),$AN$9-SQRT((1-AX773)*($AN$9-$AL$9)*($AN$9-$AM$9))),$AM$9)</f>
        <v>1.24672453660831</v>
      </c>
      <c r="AP773" s="0" t="n">
        <f aca="false">IFERROR(IF(AY773&lt;($AM$10-$AL$10)/($AN$10-$AL$10),$AL$10+SQRT(AY773*($AN$10-$AL$10)*($AM$10-$AL$10)),$AN$10-SQRT((1-AY773)*($AN$10-$AL$10)*($AN$10-$AM$10))),$AM$10)</f>
        <v>0.894183599302973</v>
      </c>
      <c r="AQ773" s="0" t="n">
        <f aca="false">IFERROR(IF(AZ773&lt;($AM$11-$AL$11)/($AN$11-$AL$11),$AL$11+SQRT(AZ773*($AN$11-$AL$11)*($AM$11-$AL$11)),$AN$11-SQRT((1-AZ773)*($AN$11-$AL$11)*($AN$11-$AM$11))),$AM$11)</f>
        <v>0.414767873987388</v>
      </c>
      <c r="AR773" s="0" t="n">
        <f aca="false">SUMPRODUCT((B24:B31&lt;=$B$6)*(C24:C31*AM773+D24:D31*AO773*$B$8*AQ773)/(1+AL773/100)^B24:B31)+C32*AM773*AP773/(1+AL773/100)^$B$6</f>
        <v>14303045.2592248</v>
      </c>
      <c r="AS773" s="0" t="n">
        <f aca="false">SUMPRODUCT((K24:K26&lt;=$B$6)*(L24:L26*AN773+M24:M26*AO773*$B$8*AQ773)/(1+AL773/100)^K24:K26)+L27*AN773*AP773/(1+AL773/100)^$B$6</f>
        <v>16252249.7573961</v>
      </c>
      <c r="AT773" s="0" t="n">
        <f aca="false">AS773-AR773</f>
        <v>1949204.4981713</v>
      </c>
      <c r="AU773" s="0" t="n">
        <f aca="true">RAND()</f>
        <v>0.0235622310609261</v>
      </c>
      <c r="AV773" s="0" t="n">
        <f aca="true">RAND()</f>
        <v>0.452285795682107</v>
      </c>
      <c r="AW773" s="0" t="n">
        <f aca="true">RAND()</f>
        <v>0.875847194548662</v>
      </c>
      <c r="AX773" s="0" t="n">
        <f aca="true">RAND()</f>
        <v>0.621717384168026</v>
      </c>
      <c r="AY773" s="0" t="n">
        <f aca="true">RAND()</f>
        <v>0.621522839837787</v>
      </c>
      <c r="AZ773" s="0" t="n">
        <f aca="true">RAND()</f>
        <v>0.0537618975493265</v>
      </c>
    </row>
    <row r="774" customFormat="false" ht="15" hidden="false" customHeight="false" outlineLevel="0" collapsed="false">
      <c r="AK774" s="0" t="n">
        <v>761</v>
      </c>
      <c r="AL774" s="0" t="n">
        <f aca="false">IFERROR(IF(AU774&lt;($AM$6-$AL$6)/($AN$6-$AL$6),$AL$6+SQRT(AU774*($AN$6-$AL$6)*($AM$6-$AL$6)),$AN$6-SQRT((1-AU774)*($AN$6-$AL$6)*($AN$6-$AM$6))),$AM$6)</f>
        <v>2.90939570183357</v>
      </c>
      <c r="AM774" s="0" t="n">
        <f aca="false">IFERROR(IF(AV774&lt;($AM$7-$AL$7)/($AN$7-$AL$7),$AL$7+SQRT(AV774*($AN$7-$AL$7)*($AM$7-$AL$7)),$AN$7-SQRT((1-AV774)*($AN$7-$AL$7)*($AN$7-$AM$7))),$AM$7)</f>
        <v>1.09056750176785</v>
      </c>
      <c r="AN774" s="0" t="n">
        <f aca="false">IFERROR(IF(AW774&lt;($AM$8-$AL$8)/($AN$8-$AL$8),$AL$8+SQRT(AW774*($AN$8-$AL$8)*($AM$8-$AL$8)),$AN$8-SQRT((1-AW774)*($AN$8-$AL$8)*($AN$8-$AM$8))),$AM$8)</f>
        <v>1.12379395118853</v>
      </c>
      <c r="AO774" s="0" t="n">
        <f aca="false">IFERROR(IF(AX774&lt;($AM$9-$AL$9)/($AN$9-$AL$9),$AL$9+SQRT(AX774*($AN$9-$AL$9)*($AM$9-$AL$9)),$AN$9-SQRT((1-AX774)*($AN$9-$AL$9)*($AN$9-$AM$9))),$AM$9)</f>
        <v>1.48788960526755</v>
      </c>
      <c r="AP774" s="0" t="n">
        <f aca="false">IFERROR(IF(AY774&lt;($AM$10-$AL$10)/($AN$10-$AL$10),$AL$10+SQRT(AY774*($AN$10-$AL$10)*($AM$10-$AL$10)),$AN$10-SQRT((1-AY774)*($AN$10-$AL$10)*($AN$10-$AM$10))),$AM$10)</f>
        <v>0.936802196121816</v>
      </c>
      <c r="AQ774" s="0" t="n">
        <f aca="false">IFERROR(IF(AZ774&lt;($AM$11-$AL$11)/($AN$11-$AL$11),$AL$11+SQRT(AZ774*($AN$11-$AL$11)*($AM$11-$AL$11)),$AN$11-SQRT((1-AZ774)*($AN$11-$AL$11)*($AN$11-$AM$11))),$AM$11)</f>
        <v>0.383456954414836</v>
      </c>
      <c r="AR774" s="0" t="n">
        <f aca="false">SUMPRODUCT((B24:B31&lt;=$B$6)*(C24:C31*AM774+D24:D31*AO774*$B$8*AQ774)/(1+AL774/100)^B24:B31)+C32*AM774*AP774/(1+AL774/100)^$B$6</f>
        <v>15086833.6378476</v>
      </c>
      <c r="AS774" s="0" t="n">
        <f aca="false">SUMPRODUCT((K24:K26&lt;=$B$6)*(L24:L26*AN774+M24:M26*AO774*$B$8*AQ774)/(1+AL774/100)^K24:K26)+L27*AN774*AP774/(1+AL774/100)^$B$6</f>
        <v>16271750.383232</v>
      </c>
      <c r="AT774" s="0" t="n">
        <f aca="false">AS774-AR774</f>
        <v>1184916.74538444</v>
      </c>
      <c r="AU774" s="0" t="n">
        <f aca="true">RAND()</f>
        <v>0.165400108502675</v>
      </c>
      <c r="AV774" s="0" t="n">
        <f aca="true">RAND()</f>
        <v>0.774055808955165</v>
      </c>
      <c r="AW774" s="0" t="n">
        <f aca="true">RAND()</f>
        <v>0.858418073274641</v>
      </c>
      <c r="AX774" s="0" t="n">
        <f aca="true">RAND()</f>
        <v>0.825161962404649</v>
      </c>
      <c r="AY774" s="0" t="n">
        <f aca="true">RAND()</f>
        <v>0.763184634147366</v>
      </c>
      <c r="AZ774" s="0" t="n">
        <f aca="true">RAND()</f>
        <v>0.0284288295518369</v>
      </c>
    </row>
    <row r="775" customFormat="false" ht="15" hidden="false" customHeight="false" outlineLevel="0" collapsed="false">
      <c r="AK775" s="0" t="n">
        <v>762</v>
      </c>
      <c r="AL775" s="0" t="n">
        <f aca="false">IFERROR(IF(AU775&lt;($AM$6-$AL$6)/($AN$6-$AL$6),$AL$6+SQRT(AU775*($AN$6-$AL$6)*($AM$6-$AL$6)),$AN$6-SQRT((1-AU775)*($AN$6-$AL$6)*($AN$6-$AM$6))),$AM$6)</f>
        <v>4.97889904041928</v>
      </c>
      <c r="AM775" s="0" t="n">
        <f aca="false">IFERROR(IF(AV775&lt;($AM$7-$AL$7)/($AN$7-$AL$7),$AL$7+SQRT(AV775*($AN$7-$AL$7)*($AM$7-$AL$7)),$AN$7-SQRT((1-AV775)*($AN$7-$AL$7)*($AN$7-$AM$7))),$AM$7)</f>
        <v>1.08005521141342</v>
      </c>
      <c r="AN775" s="0" t="n">
        <f aca="false">IFERROR(IF(AW775&lt;($AM$8-$AL$8)/($AN$8-$AL$8),$AL$8+SQRT(AW775*($AN$8-$AL$8)*($AM$8-$AL$8)),$AN$8-SQRT((1-AW775)*($AN$8-$AL$8)*($AN$8-$AM$8))),$AM$8)</f>
        <v>1.0251887893877</v>
      </c>
      <c r="AO775" s="0" t="n">
        <f aca="false">IFERROR(IF(AX775&lt;($AM$9-$AL$9)/($AN$9-$AL$9),$AL$9+SQRT(AX775*($AN$9-$AL$9)*($AM$9-$AL$9)),$AN$9-SQRT((1-AX775)*($AN$9-$AL$9)*($AN$9-$AM$9))),$AM$9)</f>
        <v>1.58663956305562</v>
      </c>
      <c r="AP775" s="0" t="n">
        <f aca="false">IFERROR(IF(AY775&lt;($AM$10-$AL$10)/($AN$10-$AL$10),$AL$10+SQRT(AY775*($AN$10-$AL$10)*($AM$10-$AL$10)),$AN$10-SQRT((1-AY775)*($AN$10-$AL$10)*($AN$10-$AM$10))),$AM$10)</f>
        <v>0.978484095947102</v>
      </c>
      <c r="AQ775" s="0" t="n">
        <f aca="false">IFERROR(IF(AZ775&lt;($AM$11-$AL$11)/($AN$11-$AL$11),$AL$11+SQRT(AZ775*($AN$11-$AL$11)*($AM$11-$AL$11)),$AN$11-SQRT((1-AZ775)*($AN$11-$AL$11)*($AN$11-$AM$11))),$AM$11)</f>
        <v>0.623272174480398</v>
      </c>
      <c r="AR775" s="0" t="n">
        <f aca="false">SUMPRODUCT((B24:B31&lt;=$B$6)*(C24:C31*AM775+D24:D31*AO775*$B$8*AQ775)/(1+AL775/100)^B24:B31)+C32*AM775*AP775/(1+AL775/100)^$B$6</f>
        <v>13646919.6920336</v>
      </c>
      <c r="AS775" s="0" t="n">
        <f aca="false">SUMPRODUCT((K24:K26&lt;=$B$6)*(L24:L26*AN775+M24:M26*AO775*$B$8*AQ775)/(1+AL775/100)^K24:K26)+L27*AN775*AP775/(1+AL775/100)^$B$6</f>
        <v>15317856.1842624</v>
      </c>
      <c r="AT775" s="0" t="n">
        <f aca="false">AS775-AR775</f>
        <v>1670936.4922288</v>
      </c>
      <c r="AU775" s="0" t="n">
        <f aca="true">RAND()</f>
        <v>0.795757545559095</v>
      </c>
      <c r="AV775" s="0" t="n">
        <f aca="true">RAND()</f>
        <v>0.743277945175656</v>
      </c>
      <c r="AW775" s="0" t="n">
        <f aca="true">RAND()</f>
        <v>0.550754840738078</v>
      </c>
      <c r="AX775" s="0" t="n">
        <f aca="true">RAND()</f>
        <v>0.886088766112767</v>
      </c>
      <c r="AY775" s="0" t="n">
        <f aca="true">RAND()</f>
        <v>0.915788120297264</v>
      </c>
      <c r="AZ775" s="0" t="n">
        <f aca="true">RAND()</f>
        <v>0.42655060731953</v>
      </c>
    </row>
    <row r="776" customFormat="false" ht="15" hidden="false" customHeight="false" outlineLevel="0" collapsed="false">
      <c r="AK776" s="0" t="n">
        <v>763</v>
      </c>
      <c r="AL776" s="0" t="n">
        <f aca="false">IFERROR(IF(AU776&lt;($AM$6-$AL$6)/($AN$6-$AL$6),$AL$6+SQRT(AU776*($AN$6-$AL$6)*($AM$6-$AL$6)),$AN$6-SQRT((1-AU776)*($AN$6-$AL$6)*($AN$6-$AM$6))),$AM$6)</f>
        <v>2.99930833116064</v>
      </c>
      <c r="AM776" s="0" t="n">
        <f aca="false">IFERROR(IF(AV776&lt;($AM$7-$AL$7)/($AN$7-$AL$7),$AL$7+SQRT(AV776*($AN$7-$AL$7)*($AM$7-$AL$7)),$AN$7-SQRT((1-AV776)*($AN$7-$AL$7)*($AN$7-$AM$7))),$AM$7)</f>
        <v>0.903347957621857</v>
      </c>
      <c r="AN776" s="0" t="n">
        <f aca="false">IFERROR(IF(AW776&lt;($AM$8-$AL$8)/($AN$8-$AL$8),$AL$8+SQRT(AW776*($AN$8-$AL$8)*($AM$8-$AL$8)),$AN$8-SQRT((1-AW776)*($AN$8-$AL$8)*($AN$8-$AM$8))),$AM$8)</f>
        <v>1.09178365989002</v>
      </c>
      <c r="AO776" s="0" t="n">
        <f aca="false">IFERROR(IF(AX776&lt;($AM$9-$AL$9)/($AN$9-$AL$9),$AL$9+SQRT(AX776*($AN$9-$AL$9)*($AM$9-$AL$9)),$AN$9-SQRT((1-AX776)*($AN$9-$AL$9)*($AN$9-$AM$9))),$AM$9)</f>
        <v>0.772478734616342</v>
      </c>
      <c r="AP776" s="0" t="n">
        <f aca="false">IFERROR(IF(AY776&lt;($AM$10-$AL$10)/($AN$10-$AL$10),$AL$10+SQRT(AY776*($AN$10-$AL$10)*($AM$10-$AL$10)),$AN$10-SQRT((1-AY776)*($AN$10-$AL$10)*($AN$10-$AM$10))),$AM$10)</f>
        <v>0.879287068074831</v>
      </c>
      <c r="AQ776" s="0" t="n">
        <f aca="false">IFERROR(IF(AZ776&lt;($AM$11-$AL$11)/($AN$11-$AL$11),$AL$11+SQRT(AZ776*($AN$11-$AL$11)*($AM$11-$AL$11)),$AN$11-SQRT((1-AZ776)*($AN$11-$AL$11)*($AN$11-$AM$11))),$AM$11)</f>
        <v>0.659349197864489</v>
      </c>
      <c r="AR776" s="0" t="n">
        <f aca="false">SUMPRODUCT((B24:B31&lt;=$B$6)*(C24:C31*AM776+D24:D31*AO776*$B$8*AQ776)/(1+AL776/100)^B24:B31)+C32*AM776*AP776/(1+AL776/100)^$B$6</f>
        <v>12454204.9504722</v>
      </c>
      <c r="AS776" s="0" t="n">
        <f aca="false">SUMPRODUCT((K24:K26&lt;=$B$6)*(L24:L26*AN776+M24:M26*AO776*$B$8*AQ776)/(1+AL776/100)^K24:K26)+L27*AN776*AP776/(1+AL776/100)^$B$6</f>
        <v>15936024.8852243</v>
      </c>
      <c r="AT776" s="0" t="n">
        <f aca="false">AS776-AR776</f>
        <v>3481819.93475208</v>
      </c>
      <c r="AU776" s="0" t="n">
        <f aca="true">RAND()</f>
        <v>0.199723428145412</v>
      </c>
      <c r="AV776" s="0" t="n">
        <f aca="true">RAND()</f>
        <v>0.118675559384545</v>
      </c>
      <c r="AW776" s="0" t="n">
        <f aca="true">RAND()</f>
        <v>0.777489686419581</v>
      </c>
      <c r="AX776" s="0" t="n">
        <f aca="true">RAND()</f>
        <v>0.0989928810908305</v>
      </c>
      <c r="AY776" s="0" t="n">
        <f aca="true">RAND()</f>
        <v>0.575434720035207</v>
      </c>
      <c r="AZ776" s="0" t="n">
        <f aca="true">RAND()</f>
        <v>0.526355228589522</v>
      </c>
    </row>
    <row r="777" customFormat="false" ht="15" hidden="false" customHeight="false" outlineLevel="0" collapsed="false">
      <c r="AK777" s="0" t="n">
        <v>764</v>
      </c>
      <c r="AL777" s="0" t="n">
        <f aca="false">IFERROR(IF(AU777&lt;($AM$6-$AL$6)/($AN$6-$AL$6),$AL$6+SQRT(AU777*($AN$6-$AL$6)*($AM$6-$AL$6)),$AN$6-SQRT((1-AU777)*($AN$6-$AL$6)*($AN$6-$AM$6))),$AM$6)</f>
        <v>3.18912752297536</v>
      </c>
      <c r="AM777" s="0" t="n">
        <f aca="false">IFERROR(IF(AV777&lt;($AM$7-$AL$7)/($AN$7-$AL$7),$AL$7+SQRT(AV777*($AN$7-$AL$7)*($AM$7-$AL$7)),$AN$7-SQRT((1-AV777)*($AN$7-$AL$7)*($AN$7-$AM$7))),$AM$7)</f>
        <v>1.0196809228139</v>
      </c>
      <c r="AN777" s="0" t="n">
        <f aca="false">IFERROR(IF(AW777&lt;($AM$8-$AL$8)/($AN$8-$AL$8),$AL$8+SQRT(AW777*($AN$8-$AL$8)*($AM$8-$AL$8)),$AN$8-SQRT((1-AW777)*($AN$8-$AL$8)*($AN$8-$AM$8))),$AM$8)</f>
        <v>0.96142801410026</v>
      </c>
      <c r="AO777" s="0" t="n">
        <f aca="false">IFERROR(IF(AX777&lt;($AM$9-$AL$9)/($AN$9-$AL$9),$AL$9+SQRT(AX777*($AN$9-$AL$9)*($AM$9-$AL$9)),$AN$9-SQRT((1-AX777)*($AN$9-$AL$9)*($AN$9-$AM$9))),$AM$9)</f>
        <v>1.03210424381368</v>
      </c>
      <c r="AP777" s="0" t="n">
        <f aca="false">IFERROR(IF(AY777&lt;($AM$10-$AL$10)/($AN$10-$AL$10),$AL$10+SQRT(AY777*($AN$10-$AL$10)*($AM$10-$AL$10)),$AN$10-SQRT((1-AY777)*($AN$10-$AL$10)*($AN$10-$AM$10))),$AM$10)</f>
        <v>0.615439440795659</v>
      </c>
      <c r="AQ777" s="0" t="n">
        <f aca="false">IFERROR(IF(AZ777&lt;($AM$11-$AL$11)/($AN$11-$AL$11),$AL$11+SQRT(AZ777*($AN$11-$AL$11)*($AM$11-$AL$11)),$AN$11-SQRT((1-AZ777)*($AN$11-$AL$11)*($AN$11-$AM$11))),$AM$11)</f>
        <v>0.733057661211438</v>
      </c>
      <c r="AR777" s="0" t="n">
        <f aca="false">SUMPRODUCT((B24:B31&lt;=$B$6)*(C24:C31*AM777+D24:D31*AO777*$B$8*AQ777)/(1+AL777/100)^B24:B31)+C32*AM777*AP777/(1+AL777/100)^$B$6</f>
        <v>13999376.3858653</v>
      </c>
      <c r="AS777" s="0" t="n">
        <f aca="false">SUMPRODUCT((K24:K26&lt;=$B$6)*(L24:L26*AN777+M24:M26*AO777*$B$8*AQ777)/(1+AL777/100)^K24:K26)+L27*AN777*AP777/(1+AL777/100)^$B$6</f>
        <v>14484985.9071257</v>
      </c>
      <c r="AT777" s="0" t="n">
        <f aca="false">AS777-AR777</f>
        <v>485609.52126034</v>
      </c>
      <c r="AU777" s="0" t="n">
        <f aca="true">RAND()</f>
        <v>0.273862548192804</v>
      </c>
      <c r="AV777" s="0" t="n">
        <f aca="true">RAND()</f>
        <v>0.528472201636817</v>
      </c>
      <c r="AW777" s="0" t="n">
        <f aca="true">RAND()</f>
        <v>0.289544485959485</v>
      </c>
      <c r="AX777" s="0" t="n">
        <f aca="true">RAND()</f>
        <v>0.375451870104335</v>
      </c>
      <c r="AY777" s="0" t="n">
        <f aca="true">RAND()</f>
        <v>0.0533050579648576</v>
      </c>
      <c r="AZ777" s="0" t="n">
        <f aca="true">RAND()</f>
        <v>0.709150154130991</v>
      </c>
    </row>
    <row r="778" customFormat="false" ht="15" hidden="false" customHeight="false" outlineLevel="0" collapsed="false">
      <c r="AK778" s="0" t="n">
        <v>765</v>
      </c>
      <c r="AL778" s="0" t="n">
        <f aca="false">IFERROR(IF(AU778&lt;($AM$6-$AL$6)/($AN$6-$AL$6),$AL$6+SQRT(AU778*($AN$6-$AL$6)*($AM$6-$AL$6)),$AN$6-SQRT((1-AU778)*($AN$6-$AL$6)*($AN$6-$AM$6))),$AM$6)</f>
        <v>2.4634409520603</v>
      </c>
      <c r="AM778" s="0" t="n">
        <f aca="false">IFERROR(IF(AV778&lt;($AM$7-$AL$7)/($AN$7-$AL$7),$AL$7+SQRT(AV778*($AN$7-$AL$7)*($AM$7-$AL$7)),$AN$7-SQRT((1-AV778)*($AN$7-$AL$7)*($AN$7-$AM$7))),$AM$7)</f>
        <v>1.03459932274403</v>
      </c>
      <c r="AN778" s="0" t="n">
        <f aca="false">IFERROR(IF(AW778&lt;($AM$8-$AL$8)/($AN$8-$AL$8),$AL$8+SQRT(AW778*($AN$8-$AL$8)*($AM$8-$AL$8)),$AN$8-SQRT((1-AW778)*($AN$8-$AL$8)*($AN$8-$AM$8))),$AM$8)</f>
        <v>0.987704189836611</v>
      </c>
      <c r="AO778" s="0" t="n">
        <f aca="false">IFERROR(IF(AX778&lt;($AM$9-$AL$9)/($AN$9-$AL$9),$AL$9+SQRT(AX778*($AN$9-$AL$9)*($AM$9-$AL$9)),$AN$9-SQRT((1-AX778)*($AN$9-$AL$9)*($AN$9-$AM$9))),$AM$9)</f>
        <v>1.62710787996554</v>
      </c>
      <c r="AP778" s="0" t="n">
        <f aca="false">IFERROR(IF(AY778&lt;($AM$10-$AL$10)/($AN$10-$AL$10),$AL$10+SQRT(AY778*($AN$10-$AL$10)*($AM$10-$AL$10)),$AN$10-SQRT((1-AY778)*($AN$10-$AL$10)*($AN$10-$AM$10))),$AM$10)</f>
        <v>0.951472538499503</v>
      </c>
      <c r="AQ778" s="0" t="n">
        <f aca="false">IFERROR(IF(AZ778&lt;($AM$11-$AL$11)/($AN$11-$AL$11),$AL$11+SQRT(AZ778*($AN$11-$AL$11)*($AM$11-$AL$11)),$AN$11-SQRT((1-AZ778)*($AN$11-$AL$11)*($AN$11-$AM$11))),$AM$11)</f>
        <v>0.925850395753022</v>
      </c>
      <c r="AR778" s="0" t="n">
        <f aca="false">SUMPRODUCT((B24:B31&lt;=$B$6)*(C24:C31*AM778+D24:D31*AO778*$B$8*AQ778)/(1+AL778/100)^B24:B31)+C32*AM778*AP778/(1+AL778/100)^$B$6</f>
        <v>14873139.181681</v>
      </c>
      <c r="AS778" s="0" t="n">
        <f aca="false">SUMPRODUCT((K24:K26&lt;=$B$6)*(L24:L26*AN778+M24:M26*AO778*$B$8*AQ778)/(1+AL778/100)^K24:K26)+L27*AN778*AP778/(1+AL778/100)^$B$6</f>
        <v>14198764.6721217</v>
      </c>
      <c r="AT778" s="0" t="n">
        <f aca="false">AS778-AR778</f>
        <v>-674374.509559343</v>
      </c>
      <c r="AU778" s="0" t="n">
        <f aca="true">RAND()</f>
        <v>0.0429555032093116</v>
      </c>
      <c r="AV778" s="0" t="n">
        <f aca="true">RAND()</f>
        <v>0.587578206557055</v>
      </c>
      <c r="AW778" s="0" t="n">
        <f aca="true">RAND()</f>
        <v>0.39147625424687</v>
      </c>
      <c r="AX778" s="0" t="n">
        <f aca="true">RAND()</f>
        <v>0.907300977877469</v>
      </c>
      <c r="AY778" s="0" t="n">
        <f aca="true">RAND()</f>
        <v>0.815309812076739</v>
      </c>
      <c r="AZ778" s="0" t="n">
        <f aca="true">RAND()</f>
        <v>0.977558515061292</v>
      </c>
    </row>
    <row r="779" customFormat="false" ht="15" hidden="false" customHeight="false" outlineLevel="0" collapsed="false">
      <c r="AK779" s="0" t="n">
        <v>766</v>
      </c>
      <c r="AL779" s="0" t="n">
        <f aca="false">IFERROR(IF(AU779&lt;($AM$6-$AL$6)/($AN$6-$AL$6),$AL$6+SQRT(AU779*($AN$6-$AL$6)*($AM$6-$AL$6)),$AN$6-SQRT((1-AU779)*($AN$6-$AL$6)*($AN$6-$AM$6))),$AM$6)</f>
        <v>5.18154955900683</v>
      </c>
      <c r="AM779" s="0" t="n">
        <f aca="false">IFERROR(IF(AV779&lt;($AM$7-$AL$7)/($AN$7-$AL$7),$AL$7+SQRT(AV779*($AN$7-$AL$7)*($AM$7-$AL$7)),$AN$7-SQRT((1-AV779)*($AN$7-$AL$7)*($AN$7-$AM$7))),$AM$7)</f>
        <v>0.991885091785831</v>
      </c>
      <c r="AN779" s="0" t="n">
        <f aca="false">IFERROR(IF(AW779&lt;($AM$8-$AL$8)/($AN$8-$AL$8),$AL$8+SQRT(AW779*($AN$8-$AL$8)*($AM$8-$AL$8)),$AN$8-SQRT((1-AW779)*($AN$8-$AL$8)*($AN$8-$AM$8))),$AM$8)</f>
        <v>0.974675560470721</v>
      </c>
      <c r="AO779" s="0" t="n">
        <f aca="false">IFERROR(IF(AX779&lt;($AM$9-$AL$9)/($AN$9-$AL$9),$AL$9+SQRT(AX779*($AN$9-$AL$9)*($AM$9-$AL$9)),$AN$9-SQRT((1-AX779)*($AN$9-$AL$9)*($AN$9-$AM$9))),$AM$9)</f>
        <v>1.17279729790736</v>
      </c>
      <c r="AP779" s="0" t="n">
        <f aca="false">IFERROR(IF(AY779&lt;($AM$10-$AL$10)/($AN$10-$AL$10),$AL$10+SQRT(AY779*($AN$10-$AL$10)*($AM$10-$AL$10)),$AN$10-SQRT((1-AY779)*($AN$10-$AL$10)*($AN$10-$AM$10))),$AM$10)</f>
        <v>0.813237171043336</v>
      </c>
      <c r="AQ779" s="0" t="n">
        <f aca="false">IFERROR(IF(AZ779&lt;($AM$11-$AL$11)/($AN$11-$AL$11),$AL$11+SQRT(AZ779*($AN$11-$AL$11)*($AM$11-$AL$11)),$AN$11-SQRT((1-AZ779)*($AN$11-$AL$11)*($AN$11-$AM$11))),$AM$11)</f>
        <v>0.408437190680748</v>
      </c>
      <c r="AR779" s="0" t="n">
        <f aca="false">SUMPRODUCT((B24:B31&lt;=$B$6)*(C24:C31*AM779+D24:D31*AO779*$B$8*AQ779)/(1+AL779/100)^B24:B31)+C32*AM779*AP779/(1+AL779/100)^$B$6</f>
        <v>12383937.673441</v>
      </c>
      <c r="AS779" s="0" t="n">
        <f aca="false">SUMPRODUCT((K24:K26&lt;=$B$6)*(L24:L26*AN779+M24:M26*AO779*$B$8*AQ779)/(1+AL779/100)^K24:K26)+L27*AN779*AP779/(1+AL779/100)^$B$6</f>
        <v>14713410.2390111</v>
      </c>
      <c r="AT779" s="0" t="n">
        <f aca="false">AS779-AR779</f>
        <v>2329472.5655701</v>
      </c>
      <c r="AU779" s="0" t="n">
        <f aca="true">RAND()</f>
        <v>0.834661899682587</v>
      </c>
      <c r="AV779" s="0" t="n">
        <f aca="true">RAND()</f>
        <v>0.409109871662853</v>
      </c>
      <c r="AW779" s="0" t="n">
        <f aca="true">RAND()</f>
        <v>0.339017238064007</v>
      </c>
      <c r="AX779" s="0" t="n">
        <f aca="true">RAND()</f>
        <v>0.543823793100426</v>
      </c>
      <c r="AY779" s="0" t="n">
        <f aca="true">RAND()</f>
        <v>0.392470101292927</v>
      </c>
      <c r="AZ779" s="0" t="n">
        <f aca="true">RAND()</f>
        <v>0.0479943849907463</v>
      </c>
    </row>
    <row r="780" customFormat="false" ht="15" hidden="false" customHeight="false" outlineLevel="0" collapsed="false">
      <c r="AK780" s="0" t="n">
        <v>767</v>
      </c>
      <c r="AL780" s="0" t="n">
        <f aca="false">IFERROR(IF(AU780&lt;($AM$6-$AL$6)/($AN$6-$AL$6),$AL$6+SQRT(AU780*($AN$6-$AL$6)*($AM$6-$AL$6)),$AN$6-SQRT((1-AU780)*($AN$6-$AL$6)*($AN$6-$AM$6))),$AM$6)</f>
        <v>4.12457886322358</v>
      </c>
      <c r="AM780" s="0" t="n">
        <f aca="false">IFERROR(IF(AV780&lt;($AM$7-$AL$7)/($AN$7-$AL$7),$AL$7+SQRT(AV780*($AN$7-$AL$7)*($AM$7-$AL$7)),$AN$7-SQRT((1-AV780)*($AN$7-$AL$7)*($AN$7-$AM$7))),$AM$7)</f>
        <v>0.942363258269855</v>
      </c>
      <c r="AN780" s="0" t="n">
        <f aca="false">IFERROR(IF(AW780&lt;($AM$8-$AL$8)/($AN$8-$AL$8),$AL$8+SQRT(AW780*($AN$8-$AL$8)*($AM$8-$AL$8)),$AN$8-SQRT((1-AW780)*($AN$8-$AL$8)*($AN$8-$AM$8))),$AM$8)</f>
        <v>1.09164823898085</v>
      </c>
      <c r="AO780" s="0" t="n">
        <f aca="false">IFERROR(IF(AX780&lt;($AM$9-$AL$9)/($AN$9-$AL$9),$AL$9+SQRT(AX780*($AN$9-$AL$9)*($AM$9-$AL$9)),$AN$9-SQRT((1-AX780)*($AN$9-$AL$9)*($AN$9-$AM$9))),$AM$9)</f>
        <v>1.17208656812437</v>
      </c>
      <c r="AP780" s="0" t="n">
        <f aca="false">IFERROR(IF(AY780&lt;($AM$10-$AL$10)/($AN$10-$AL$10),$AL$10+SQRT(AY780*($AN$10-$AL$10)*($AM$10-$AL$10)),$AN$10-SQRT((1-AY780)*($AN$10-$AL$10)*($AN$10-$AM$10))),$AM$10)</f>
        <v>0.991914029609298</v>
      </c>
      <c r="AQ780" s="0" t="n">
        <f aca="false">IFERROR(IF(AZ780&lt;($AM$11-$AL$11)/($AN$11-$AL$11),$AL$11+SQRT(AZ780*($AN$11-$AL$11)*($AM$11-$AL$11)),$AN$11-SQRT((1-AZ780)*($AN$11-$AL$11)*($AN$11-$AM$11))),$AM$11)</f>
        <v>0.84651547766212</v>
      </c>
      <c r="AR780" s="0" t="n">
        <f aca="false">SUMPRODUCT((B24:B31&lt;=$B$6)*(C24:C31*AM780+D24:D31*AO780*$B$8*AQ780)/(1+AL780/100)^B24:B31)+C32*AM780*AP780/(1+AL780/100)^$B$6</f>
        <v>12368022.7045371</v>
      </c>
      <c r="AS780" s="0" t="n">
        <f aca="false">SUMPRODUCT((K24:K26&lt;=$B$6)*(L24:L26*AN780+M24:M26*AO780*$B$8*AQ780)/(1+AL780/100)^K24:K26)+L27*AN780*AP780/(1+AL780/100)^$B$6</f>
        <v>16109017.5561769</v>
      </c>
      <c r="AT780" s="0" t="n">
        <f aca="false">AS780-AR780</f>
        <v>3740994.85163979</v>
      </c>
      <c r="AU780" s="0" t="n">
        <f aca="true">RAND()</f>
        <v>0.586597664308969</v>
      </c>
      <c r="AV780" s="0" t="n">
        <f aca="true">RAND()</f>
        <v>0.225192192280104</v>
      </c>
      <c r="AW780" s="0" t="n">
        <f aca="true">RAND()</f>
        <v>0.777108620285632</v>
      </c>
      <c r="AX780" s="0" t="n">
        <f aca="true">RAND()</f>
        <v>0.543039566213279</v>
      </c>
      <c r="AY780" s="0" t="n">
        <f aca="true">RAND()</f>
        <v>0.967917650105829</v>
      </c>
      <c r="AZ780" s="0" t="n">
        <f aca="true">RAND()</f>
        <v>0.903846944500869</v>
      </c>
    </row>
    <row r="781" customFormat="false" ht="15" hidden="false" customHeight="false" outlineLevel="0" collapsed="false">
      <c r="AK781" s="0" t="n">
        <v>768</v>
      </c>
      <c r="AL781" s="0" t="n">
        <f aca="false">IFERROR(IF(AU781&lt;($AM$6-$AL$6)/($AN$6-$AL$6),$AL$6+SQRT(AU781*($AN$6-$AL$6)*($AM$6-$AL$6)),$AN$6-SQRT((1-AU781)*($AN$6-$AL$6)*($AN$6-$AM$6))),$AM$6)</f>
        <v>2.9312917712562</v>
      </c>
      <c r="AM781" s="0" t="n">
        <f aca="false">IFERROR(IF(AV781&lt;($AM$7-$AL$7)/($AN$7-$AL$7),$AL$7+SQRT(AV781*($AN$7-$AL$7)*($AM$7-$AL$7)),$AN$7-SQRT((1-AV781)*($AN$7-$AL$7)*($AN$7-$AM$7))),$AM$7)</f>
        <v>0.822321691825058</v>
      </c>
      <c r="AN781" s="0" t="n">
        <f aca="false">IFERROR(IF(AW781&lt;($AM$8-$AL$8)/($AN$8-$AL$8),$AL$8+SQRT(AW781*($AN$8-$AL$8)*($AM$8-$AL$8)),$AN$8-SQRT((1-AW781)*($AN$8-$AL$8)*($AN$8-$AM$8))),$AM$8)</f>
        <v>0.835815765188194</v>
      </c>
      <c r="AO781" s="0" t="n">
        <f aca="false">IFERROR(IF(AX781&lt;($AM$9-$AL$9)/($AN$9-$AL$9),$AL$9+SQRT(AX781*($AN$9-$AL$9)*($AM$9-$AL$9)),$AN$9-SQRT((1-AX781)*($AN$9-$AL$9)*($AN$9-$AM$9))),$AM$9)</f>
        <v>1.14799814607611</v>
      </c>
      <c r="AP781" s="0" t="n">
        <f aca="false">IFERROR(IF(AY781&lt;($AM$10-$AL$10)/($AN$10-$AL$10),$AL$10+SQRT(AY781*($AN$10-$AL$10)*($AM$10-$AL$10)),$AN$10-SQRT((1-AY781)*($AN$10-$AL$10)*($AN$10-$AM$10))),$AM$10)</f>
        <v>0.73984957977917</v>
      </c>
      <c r="AQ781" s="0" t="n">
        <f aca="false">IFERROR(IF(AZ781&lt;($AM$11-$AL$11)/($AN$11-$AL$11),$AL$11+SQRT(AZ781*($AN$11-$AL$11)*($AM$11-$AL$11)),$AN$11-SQRT((1-AZ781)*($AN$11-$AL$11)*($AN$11-$AM$11))),$AM$11)</f>
        <v>0.404108730081196</v>
      </c>
      <c r="AR781" s="0" t="n">
        <f aca="false">SUMPRODUCT((B24:B31&lt;=$B$6)*(C24:C31*AM781+D24:D31*AO781*$B$8*AQ781)/(1+AL781/100)^B24:B31)+C32*AM781*AP781/(1+AL781/100)^$B$6</f>
        <v>11397533.6599666</v>
      </c>
      <c r="AS781" s="0" t="n">
        <f aca="false">SUMPRODUCT((K24:K26&lt;=$B$6)*(L24:L26*AN781+M24:M26*AO781*$B$8*AQ781)/(1+AL781/100)^K24:K26)+L27*AN781*AP781/(1+AL781/100)^$B$6</f>
        <v>12377678.3188201</v>
      </c>
      <c r="AT781" s="0" t="n">
        <f aca="false">AS781-AR781</f>
        <v>980144.65885357</v>
      </c>
      <c r="AU781" s="0" t="n">
        <f aca="true">RAND()</f>
        <v>0.173460872641901</v>
      </c>
      <c r="AV781" s="0" t="n">
        <f aca="true">RAND()</f>
        <v>0.00553619917703175</v>
      </c>
      <c r="AW781" s="0" t="n">
        <f aca="true">RAND()</f>
        <v>0.0142529892890648</v>
      </c>
      <c r="AX781" s="0" t="n">
        <f aca="true">RAND()</f>
        <v>0.516061893940172</v>
      </c>
      <c r="AY781" s="0" t="n">
        <f aca="true">RAND()</f>
        <v>0.230111283680977</v>
      </c>
      <c r="AZ781" s="0" t="n">
        <f aca="true">RAND()</f>
        <v>0.044239296649467</v>
      </c>
    </row>
    <row r="782" customFormat="false" ht="15" hidden="false" customHeight="false" outlineLevel="0" collapsed="false">
      <c r="AK782" s="0" t="n">
        <v>769</v>
      </c>
      <c r="AL782" s="0" t="n">
        <f aca="false">IFERROR(IF(AU782&lt;($AM$6-$AL$6)/($AN$6-$AL$6),$AL$6+SQRT(AU782*($AN$6-$AL$6)*($AM$6-$AL$6)),$AN$6-SQRT((1-AU782)*($AN$6-$AL$6)*($AN$6-$AM$6))),$AM$6)</f>
        <v>4.38504628584357</v>
      </c>
      <c r="AM782" s="0" t="n">
        <f aca="false">IFERROR(IF(AV782&lt;($AM$7-$AL$7)/($AN$7-$AL$7),$AL$7+SQRT(AV782*($AN$7-$AL$7)*($AM$7-$AL$7)),$AN$7-SQRT((1-AV782)*($AN$7-$AL$7)*($AN$7-$AM$7))),$AM$7)</f>
        <v>1.09210212046422</v>
      </c>
      <c r="AN782" s="0" t="n">
        <f aca="false">IFERROR(IF(AW782&lt;($AM$8-$AL$8)/($AN$8-$AL$8),$AL$8+SQRT(AW782*($AN$8-$AL$8)*($AM$8-$AL$8)),$AN$8-SQRT((1-AW782)*($AN$8-$AL$8)*($AN$8-$AM$8))),$AM$8)</f>
        <v>0.939710042219713</v>
      </c>
      <c r="AO782" s="0" t="n">
        <f aca="false">IFERROR(IF(AX782&lt;($AM$9-$AL$9)/($AN$9-$AL$9),$AL$9+SQRT(AX782*($AN$9-$AL$9)*($AM$9-$AL$9)),$AN$9-SQRT((1-AX782)*($AN$9-$AL$9)*($AN$9-$AM$9))),$AM$9)</f>
        <v>1.58680507896981</v>
      </c>
      <c r="AP782" s="0" t="n">
        <f aca="false">IFERROR(IF(AY782&lt;($AM$10-$AL$10)/($AN$10-$AL$10),$AL$10+SQRT(AY782*($AN$10-$AL$10)*($AM$10-$AL$10)),$AN$10-SQRT((1-AY782)*($AN$10-$AL$10)*($AN$10-$AM$10))),$AM$10)</f>
        <v>0.721589592089144</v>
      </c>
      <c r="AQ782" s="0" t="n">
        <f aca="false">IFERROR(IF(AZ782&lt;($AM$11-$AL$11)/($AN$11-$AL$11),$AL$11+SQRT(AZ782*($AN$11-$AL$11)*($AM$11-$AL$11)),$AN$11-SQRT((1-AZ782)*($AN$11-$AL$11)*($AN$11-$AM$11))),$AM$11)</f>
        <v>0.491476919069839</v>
      </c>
      <c r="AR782" s="0" t="n">
        <f aca="false">SUMPRODUCT((B24:B31&lt;=$B$6)*(C24:C31*AM782+D24:D31*AO782*$B$8*AQ782)/(1+AL782/100)^B24:B31)+C32*AM782*AP782/(1+AL782/100)^$B$6</f>
        <v>14140392.9334351</v>
      </c>
      <c r="AS782" s="0" t="n">
        <f aca="false">SUMPRODUCT((K24:K26&lt;=$B$6)*(L24:L26*AN782+M24:M26*AO782*$B$8*AQ782)/(1+AL782/100)^K24:K26)+L27*AN782*AP782/(1+AL782/100)^$B$6</f>
        <v>14187633.5129432</v>
      </c>
      <c r="AT782" s="0" t="n">
        <f aca="false">AS782-AR782</f>
        <v>47240.5795081873</v>
      </c>
      <c r="AU782" s="0" t="n">
        <f aca="true">RAND()</f>
        <v>0.658100853640974</v>
      </c>
      <c r="AV782" s="0" t="n">
        <f aca="true">RAND()</f>
        <v>0.778384530116473</v>
      </c>
      <c r="AW782" s="0" t="n">
        <f aca="true">RAND()</f>
        <v>0.216876621078156</v>
      </c>
      <c r="AX782" s="0" t="n">
        <f aca="true">RAND()</f>
        <v>0.886179971489903</v>
      </c>
      <c r="AY782" s="0" t="n">
        <f aca="true">RAND()</f>
        <v>0.196407789288932</v>
      </c>
      <c r="AZ782" s="0" t="n">
        <f aca="true">RAND()</f>
        <v>0.149646573618277</v>
      </c>
    </row>
    <row r="783" customFormat="false" ht="15" hidden="false" customHeight="false" outlineLevel="0" collapsed="false">
      <c r="AK783" s="0" t="n">
        <v>770</v>
      </c>
      <c r="AL783" s="0" t="n">
        <f aca="false">IFERROR(IF(AU783&lt;($AM$6-$AL$6)/($AN$6-$AL$6),$AL$6+SQRT(AU783*($AN$6-$AL$6)*($AM$6-$AL$6)),$AN$6-SQRT((1-AU783)*($AN$6-$AL$6)*($AN$6-$AM$6))),$AM$6)</f>
        <v>4.12815649613482</v>
      </c>
      <c r="AM783" s="0" t="n">
        <f aca="false">IFERROR(IF(AV783&lt;($AM$7-$AL$7)/($AN$7-$AL$7),$AL$7+SQRT(AV783*($AN$7-$AL$7)*($AM$7-$AL$7)),$AN$7-SQRT((1-AV783)*($AN$7-$AL$7)*($AN$7-$AM$7))),$AM$7)</f>
        <v>0.949296277504067</v>
      </c>
      <c r="AN783" s="0" t="n">
        <f aca="false">IFERROR(IF(AW783&lt;($AM$8-$AL$8)/($AN$8-$AL$8),$AL$8+SQRT(AW783*($AN$8-$AL$8)*($AM$8-$AL$8)),$AN$8-SQRT((1-AW783)*($AN$8-$AL$8)*($AN$8-$AM$8))),$AM$8)</f>
        <v>1.10796019453614</v>
      </c>
      <c r="AO783" s="0" t="n">
        <f aca="false">IFERROR(IF(AX783&lt;($AM$9-$AL$9)/($AN$9-$AL$9),$AL$9+SQRT(AX783*($AN$9-$AL$9)*($AM$9-$AL$9)),$AN$9-SQRT((1-AX783)*($AN$9-$AL$9)*($AN$9-$AM$9))),$AM$9)</f>
        <v>0.880384636073353</v>
      </c>
      <c r="AP783" s="0" t="n">
        <f aca="false">IFERROR(IF(AY783&lt;($AM$10-$AL$10)/($AN$10-$AL$10),$AL$10+SQRT(AY783*($AN$10-$AL$10)*($AM$10-$AL$10)),$AN$10-SQRT((1-AY783)*($AN$10-$AL$10)*($AN$10-$AM$10))),$AM$10)</f>
        <v>0.773947199910239</v>
      </c>
      <c r="AQ783" s="0" t="n">
        <f aca="false">IFERROR(IF(AZ783&lt;($AM$11-$AL$11)/($AN$11-$AL$11),$AL$11+SQRT(AZ783*($AN$11-$AL$11)*($AM$11-$AL$11)),$AN$11-SQRT((1-AZ783)*($AN$11-$AL$11)*($AN$11-$AM$11))),$AM$11)</f>
        <v>0.698856261935887</v>
      </c>
      <c r="AR783" s="0" t="n">
        <f aca="false">SUMPRODUCT((B24:B31&lt;=$B$6)*(C24:C31*AM783+D24:D31*AO783*$B$8*AQ783)/(1+AL783/100)^B24:B31)+C32*AM783*AP783/(1+AL783/100)^$B$6</f>
        <v>12416059.6504647</v>
      </c>
      <c r="AS783" s="0" t="n">
        <f aca="false">SUMPRODUCT((K24:K26&lt;=$B$6)*(L24:L26*AN783+M24:M26*AO783*$B$8*AQ783)/(1+AL783/100)^K24:K26)+L27*AN783*AP783/(1+AL783/100)^$B$6</f>
        <v>16607615.2273815</v>
      </c>
      <c r="AT783" s="0" t="n">
        <f aca="false">AS783-AR783</f>
        <v>4191555.57691677</v>
      </c>
      <c r="AU783" s="0" t="n">
        <f aca="true">RAND()</f>
        <v>0.587625744465368</v>
      </c>
      <c r="AV783" s="0" t="n">
        <f aca="true">RAND()</f>
        <v>0.247659760850793</v>
      </c>
      <c r="AW783" s="0" t="n">
        <f aca="true">RAND()</f>
        <v>0.820663943678127</v>
      </c>
      <c r="AX783" s="0" t="n">
        <f aca="true">RAND()</f>
        <v>0.192923295147543</v>
      </c>
      <c r="AY783" s="0" t="n">
        <f aca="true">RAND()</f>
        <v>0.300188273354641</v>
      </c>
      <c r="AZ783" s="0" t="n">
        <f aca="true">RAND()</f>
        <v>0.62984673071336</v>
      </c>
    </row>
    <row r="784" customFormat="false" ht="15" hidden="false" customHeight="false" outlineLevel="0" collapsed="false">
      <c r="AK784" s="0" t="n">
        <v>771</v>
      </c>
      <c r="AL784" s="0" t="n">
        <f aca="false">IFERROR(IF(AU784&lt;($AM$6-$AL$6)/($AN$6-$AL$6),$AL$6+SQRT(AU784*($AN$6-$AL$6)*($AM$6-$AL$6)),$AN$6-SQRT((1-AU784)*($AN$6-$AL$6)*($AN$6-$AM$6))),$AM$6)</f>
        <v>6.01763905699469</v>
      </c>
      <c r="AM784" s="0" t="n">
        <f aca="false">IFERROR(IF(AV784&lt;($AM$7-$AL$7)/($AN$7-$AL$7),$AL$7+SQRT(AV784*($AN$7-$AL$7)*($AM$7-$AL$7)),$AN$7-SQRT((1-AV784)*($AN$7-$AL$7)*($AN$7-$AM$7))),$AM$7)</f>
        <v>1.11610131886885</v>
      </c>
      <c r="AN784" s="0" t="n">
        <f aca="false">IFERROR(IF(AW784&lt;($AM$8-$AL$8)/($AN$8-$AL$8),$AL$8+SQRT(AW784*($AN$8-$AL$8)*($AM$8-$AL$8)),$AN$8-SQRT((1-AW784)*($AN$8-$AL$8)*($AN$8-$AM$8))),$AM$8)</f>
        <v>1.08118614334813</v>
      </c>
      <c r="AO784" s="0" t="n">
        <f aca="false">IFERROR(IF(AX784&lt;($AM$9-$AL$9)/($AN$9-$AL$9),$AL$9+SQRT(AX784*($AN$9-$AL$9)*($AM$9-$AL$9)),$AN$9-SQRT((1-AX784)*($AN$9-$AL$9)*($AN$9-$AM$9))),$AM$9)</f>
        <v>0.69015577112492</v>
      </c>
      <c r="AP784" s="0" t="n">
        <f aca="false">IFERROR(IF(AY784&lt;($AM$10-$AL$10)/($AN$10-$AL$10),$AL$10+SQRT(AY784*($AN$10-$AL$10)*($AM$10-$AL$10)),$AN$10-SQRT((1-AY784)*($AN$10-$AL$10)*($AN$10-$AM$10))),$AM$10)</f>
        <v>0.815021791475665</v>
      </c>
      <c r="AQ784" s="0" t="n">
        <f aca="false">IFERROR(IF(AZ784&lt;($AM$11-$AL$11)/($AN$11-$AL$11),$AL$11+SQRT(AZ784*($AN$11-$AL$11)*($AM$11-$AL$11)),$AN$11-SQRT((1-AZ784)*($AN$11-$AL$11)*($AN$11-$AM$11))),$AM$11)</f>
        <v>0.694552474417502</v>
      </c>
      <c r="AR784" s="0" t="n">
        <f aca="false">SUMPRODUCT((B24:B31&lt;=$B$6)*(C24:C31*AM784+D24:D31*AO784*$B$8*AQ784)/(1+AL784/100)^B24:B31)+C32*AM784*AP784/(1+AL784/100)^$B$6</f>
        <v>13507923.2236044</v>
      </c>
      <c r="AS784" s="0" t="n">
        <f aca="false">SUMPRODUCT((K24:K26&lt;=$B$6)*(L24:L26*AN784+M24:M26*AO784*$B$8*AQ784)/(1+AL784/100)^K24:K26)+L27*AN784*AP784/(1+AL784/100)^$B$6</f>
        <v>16415101.6749861</v>
      </c>
      <c r="AT784" s="0" t="n">
        <f aca="false">AS784-AR784</f>
        <v>2907178.45138164</v>
      </c>
      <c r="AU784" s="0" t="n">
        <f aca="true">RAND()</f>
        <v>0.951748348882886</v>
      </c>
      <c r="AV784" s="0" t="n">
        <f aca="true">RAND()</f>
        <v>0.840632383923007</v>
      </c>
      <c r="AW784" s="0" t="n">
        <f aca="true">RAND()</f>
        <v>0.746683393798421</v>
      </c>
      <c r="AX784" s="0" t="n">
        <f aca="true">RAND()</f>
        <v>0.0482122897228175</v>
      </c>
      <c r="AY784" s="0" t="n">
        <f aca="true">RAND()</f>
        <v>0.396954916418148</v>
      </c>
      <c r="AZ784" s="0" t="n">
        <f aca="true">RAND()</f>
        <v>0.619191057614405</v>
      </c>
    </row>
    <row r="785" customFormat="false" ht="15" hidden="false" customHeight="false" outlineLevel="0" collapsed="false">
      <c r="AK785" s="0" t="n">
        <v>772</v>
      </c>
      <c r="AL785" s="0" t="n">
        <f aca="false">IFERROR(IF(AU785&lt;($AM$6-$AL$6)/($AN$6-$AL$6),$AL$6+SQRT(AU785*($AN$6-$AL$6)*($AM$6-$AL$6)),$AN$6-SQRT((1-AU785)*($AN$6-$AL$6)*($AN$6-$AM$6))),$AM$6)</f>
        <v>4.35342961027631</v>
      </c>
      <c r="AM785" s="0" t="n">
        <f aca="false">IFERROR(IF(AV785&lt;($AM$7-$AL$7)/($AN$7-$AL$7),$AL$7+SQRT(AV785*($AN$7-$AL$7)*($AM$7-$AL$7)),$AN$7-SQRT((1-AV785)*($AN$7-$AL$7)*($AN$7-$AM$7))),$AM$7)</f>
        <v>0.922553127370416</v>
      </c>
      <c r="AN785" s="0" t="n">
        <f aca="false">IFERROR(IF(AW785&lt;($AM$8-$AL$8)/($AN$8-$AL$8),$AL$8+SQRT(AW785*($AN$8-$AL$8)*($AM$8-$AL$8)),$AN$8-SQRT((1-AW785)*($AN$8-$AL$8)*($AN$8-$AM$8))),$AM$8)</f>
        <v>1.07622450847076</v>
      </c>
      <c r="AO785" s="0" t="n">
        <f aca="false">IFERROR(IF(AX785&lt;($AM$9-$AL$9)/($AN$9-$AL$9),$AL$9+SQRT(AX785*($AN$9-$AL$9)*($AM$9-$AL$9)),$AN$9-SQRT((1-AX785)*($AN$9-$AL$9)*($AN$9-$AM$9))),$AM$9)</f>
        <v>0.70660354286974</v>
      </c>
      <c r="AP785" s="0" t="n">
        <f aca="false">IFERROR(IF(AY785&lt;($AM$10-$AL$10)/($AN$10-$AL$10),$AL$10+SQRT(AY785*($AN$10-$AL$10)*($AM$10-$AL$10)),$AN$10-SQRT((1-AY785)*($AN$10-$AL$10)*($AN$10-$AM$10))),$AM$10)</f>
        <v>0.830138828809763</v>
      </c>
      <c r="AQ785" s="0" t="n">
        <f aca="false">IFERROR(IF(AZ785&lt;($AM$11-$AL$11)/($AN$11-$AL$11),$AL$11+SQRT(AZ785*($AN$11-$AL$11)*($AM$11-$AL$11)),$AN$11-SQRT((1-AZ785)*($AN$11-$AL$11)*($AN$11-$AM$11))),$AM$11)</f>
        <v>0.889903908207355</v>
      </c>
      <c r="AR785" s="0" t="n">
        <f aca="false">SUMPRODUCT((B24:B31&lt;=$B$6)*(C24:C31*AM785+D24:D31*AO785*$B$8*AQ785)/(1+AL785/100)^B24:B31)+C32*AM785*AP785/(1+AL785/100)^$B$6</f>
        <v>11945273.8869457</v>
      </c>
      <c r="AS785" s="0" t="n">
        <f aca="false">SUMPRODUCT((K24:K26&lt;=$B$6)*(L24:L26*AN785+M24:M26*AO785*$B$8*AQ785)/(1+AL785/100)^K24:K26)+L27*AN785*AP785/(1+AL785/100)^$B$6</f>
        <v>16105821.39322</v>
      </c>
      <c r="AT785" s="0" t="n">
        <f aca="false">AS785-AR785</f>
        <v>4160547.50627426</v>
      </c>
      <c r="AU785" s="0" t="n">
        <f aca="true">RAND()</f>
        <v>0.649783258611889</v>
      </c>
      <c r="AV785" s="0" t="n">
        <f aca="true">RAND()</f>
        <v>0.166880766980772</v>
      </c>
      <c r="AW785" s="0" t="n">
        <f aca="true">RAND()</f>
        <v>0.731574031500183</v>
      </c>
      <c r="AX785" s="0" t="n">
        <f aca="true">RAND()</f>
        <v>0.0569133652351043</v>
      </c>
      <c r="AY785" s="0" t="n">
        <f aca="true">RAND()</f>
        <v>0.435966585151528</v>
      </c>
      <c r="AZ785" s="0" t="n">
        <f aca="true">RAND()</f>
        <v>0.950525920701982</v>
      </c>
    </row>
    <row r="786" customFormat="false" ht="15" hidden="false" customHeight="false" outlineLevel="0" collapsed="false">
      <c r="AK786" s="0" t="n">
        <v>773</v>
      </c>
      <c r="AL786" s="0" t="n">
        <f aca="false">IFERROR(IF(AU786&lt;($AM$6-$AL$6)/($AN$6-$AL$6),$AL$6+SQRT(AU786*($AN$6-$AL$6)*($AM$6-$AL$6)),$AN$6-SQRT((1-AU786)*($AN$6-$AL$6)*($AN$6-$AM$6))),$AM$6)</f>
        <v>4.62719263114074</v>
      </c>
      <c r="AM786" s="0" t="n">
        <f aca="false">IFERROR(IF(AV786&lt;($AM$7-$AL$7)/($AN$7-$AL$7),$AL$7+SQRT(AV786*($AN$7-$AL$7)*($AM$7-$AL$7)),$AN$7-SQRT((1-AV786)*($AN$7-$AL$7)*($AN$7-$AM$7))),$AM$7)</f>
        <v>0.891035286397443</v>
      </c>
      <c r="AN786" s="0" t="n">
        <f aca="false">IFERROR(IF(AW786&lt;($AM$8-$AL$8)/($AN$8-$AL$8),$AL$8+SQRT(AW786*($AN$8-$AL$8)*($AM$8-$AL$8)),$AN$8-SQRT((1-AW786)*($AN$8-$AL$8)*($AN$8-$AM$8))),$AM$8)</f>
        <v>1.00265645954694</v>
      </c>
      <c r="AO786" s="0" t="n">
        <f aca="false">IFERROR(IF(AX786&lt;($AM$9-$AL$9)/($AN$9-$AL$9),$AL$9+SQRT(AX786*($AN$9-$AL$9)*($AM$9-$AL$9)),$AN$9-SQRT((1-AX786)*($AN$9-$AL$9)*($AN$9-$AM$9))),$AM$9)</f>
        <v>1.44851338634077</v>
      </c>
      <c r="AP786" s="0" t="n">
        <f aca="false">IFERROR(IF(AY786&lt;($AM$10-$AL$10)/($AN$10-$AL$10),$AL$10+SQRT(AY786*($AN$10-$AL$10)*($AM$10-$AL$10)),$AN$10-SQRT((1-AY786)*($AN$10-$AL$10)*($AN$10-$AM$10))),$AM$10)</f>
        <v>0.920773259628957</v>
      </c>
      <c r="AQ786" s="0" t="n">
        <f aca="false">IFERROR(IF(AZ786&lt;($AM$11-$AL$11)/($AN$11-$AL$11),$AL$11+SQRT(AZ786*($AN$11-$AL$11)*($AM$11-$AL$11)),$AN$11-SQRT((1-AZ786)*($AN$11-$AL$11)*($AN$11-$AM$11))),$AM$11)</f>
        <v>0.762783356805441</v>
      </c>
      <c r="AR786" s="0" t="n">
        <f aca="false">SUMPRODUCT((B24:B31&lt;=$B$6)*(C24:C31*AM786+D24:D31*AO786*$B$8*AQ786)/(1+AL786/100)^B24:B31)+C32*AM786*AP786/(1+AL786/100)^$B$6</f>
        <v>11473922.6015377</v>
      </c>
      <c r="AS786" s="0" t="n">
        <f aca="false">SUMPRODUCT((K24:K26&lt;=$B$6)*(L24:L26*AN786+M24:M26*AO786*$B$8*AQ786)/(1+AL786/100)^K24:K26)+L27*AN786*AP786/(1+AL786/100)^$B$6</f>
        <v>14981806.4084672</v>
      </c>
      <c r="AT786" s="0" t="n">
        <f aca="false">AS786-AR786</f>
        <v>3507883.80692949</v>
      </c>
      <c r="AU786" s="0" t="n">
        <f aca="true">RAND()</f>
        <v>0.718489259514359</v>
      </c>
      <c r="AV786" s="0" t="n">
        <f aca="true">RAND()</f>
        <v>0.0920824818829383</v>
      </c>
      <c r="AW786" s="0" t="n">
        <f aca="true">RAND()</f>
        <v>0.456188204410186</v>
      </c>
      <c r="AX786" s="0" t="n">
        <f aca="true">RAND()</f>
        <v>0.79724167663645</v>
      </c>
      <c r="AY786" s="0" t="n">
        <f aca="true">RAND()</f>
        <v>0.70820054407511</v>
      </c>
      <c r="AZ786" s="0" t="n">
        <f aca="true">RAND()</f>
        <v>0.770319445679612</v>
      </c>
    </row>
    <row r="787" customFormat="false" ht="15" hidden="false" customHeight="false" outlineLevel="0" collapsed="false">
      <c r="AK787" s="0" t="n">
        <v>774</v>
      </c>
      <c r="AL787" s="0" t="n">
        <f aca="false">IFERROR(IF(AU787&lt;($AM$6-$AL$6)/($AN$6-$AL$6),$AL$6+SQRT(AU787*($AN$6-$AL$6)*($AM$6-$AL$6)),$AN$6-SQRT((1-AU787)*($AN$6-$AL$6)*($AN$6-$AM$6))),$AM$6)</f>
        <v>5.97524812993721</v>
      </c>
      <c r="AM787" s="0" t="n">
        <f aca="false">IFERROR(IF(AV787&lt;($AM$7-$AL$7)/($AN$7-$AL$7),$AL$7+SQRT(AV787*($AN$7-$AL$7)*($AM$7-$AL$7)),$AN$7-SQRT((1-AV787)*($AN$7-$AL$7)*($AN$7-$AM$7))),$AM$7)</f>
        <v>1.01336962735212</v>
      </c>
      <c r="AN787" s="0" t="n">
        <f aca="false">IFERROR(IF(AW787&lt;($AM$8-$AL$8)/($AN$8-$AL$8),$AL$8+SQRT(AW787*($AN$8-$AL$8)*($AM$8-$AL$8)),$AN$8-SQRT((1-AW787)*($AN$8-$AL$8)*($AN$8-$AM$8))),$AM$8)</f>
        <v>1.00296614876319</v>
      </c>
      <c r="AO787" s="0" t="n">
        <f aca="false">IFERROR(IF(AX787&lt;($AM$9-$AL$9)/($AN$9-$AL$9),$AL$9+SQRT(AX787*($AN$9-$AL$9)*($AM$9-$AL$9)),$AN$9-SQRT((1-AX787)*($AN$9-$AL$9)*($AN$9-$AM$9))),$AM$9)</f>
        <v>0.924958254505665</v>
      </c>
      <c r="AP787" s="0" t="n">
        <f aca="false">IFERROR(IF(AY787&lt;($AM$10-$AL$10)/($AN$10-$AL$10),$AL$10+SQRT(AY787*($AN$10-$AL$10)*($AM$10-$AL$10)),$AN$10-SQRT((1-AY787)*($AN$10-$AL$10)*($AN$10-$AM$10))),$AM$10)</f>
        <v>0.959229006663714</v>
      </c>
      <c r="AQ787" s="0" t="n">
        <f aca="false">IFERROR(IF(AZ787&lt;($AM$11-$AL$11)/($AN$11-$AL$11),$AL$11+SQRT(AZ787*($AN$11-$AL$11)*($AM$11-$AL$11)),$AN$11-SQRT((1-AZ787)*($AN$11-$AL$11)*($AN$11-$AM$11))),$AM$11)</f>
        <v>0.818739455729114</v>
      </c>
      <c r="AR787" s="0" t="n">
        <f aca="false">SUMPRODUCT((B24:B31&lt;=$B$6)*(C24:C31*AM787+D24:D31*AO787*$B$8*AQ787)/(1+AL787/100)^B24:B31)+C32*AM787*AP787/(1+AL787/100)^$B$6</f>
        <v>12315172.9341707</v>
      </c>
      <c r="AS787" s="0" t="n">
        <f aca="false">SUMPRODUCT((K24:K26&lt;=$B$6)*(L24:L26*AN787+M24:M26*AO787*$B$8*AQ787)/(1+AL787/100)^K24:K26)+L27*AN787*AP787/(1+AL787/100)^$B$6</f>
        <v>15136222.4794857</v>
      </c>
      <c r="AT787" s="0" t="n">
        <f aca="false">AS787-AR787</f>
        <v>2821049.54531503</v>
      </c>
      <c r="AU787" s="0" t="n">
        <f aca="true">RAND()</f>
        <v>0.947494180240141</v>
      </c>
      <c r="AV787" s="0" t="n">
        <f aca="true">RAND()</f>
        <v>0.502276148804676</v>
      </c>
      <c r="AW787" s="0" t="n">
        <f aca="true">RAND()</f>
        <v>0.45754912304988</v>
      </c>
      <c r="AX787" s="0" t="n">
        <f aca="true">RAND()</f>
        <v>0.240786024096669</v>
      </c>
      <c r="AY787" s="0" t="n">
        <f aca="true">RAND()</f>
        <v>0.843565122245366</v>
      </c>
      <c r="AZ787" s="0" t="n">
        <f aca="true">RAND()</f>
        <v>0.865896388124989</v>
      </c>
    </row>
    <row r="788" customFormat="false" ht="15" hidden="false" customHeight="false" outlineLevel="0" collapsed="false">
      <c r="AK788" s="0" t="n">
        <v>775</v>
      </c>
      <c r="AL788" s="0" t="n">
        <f aca="false">IFERROR(IF(AU788&lt;($AM$6-$AL$6)/($AN$6-$AL$6),$AL$6+SQRT(AU788*($AN$6-$AL$6)*($AM$6-$AL$6)),$AN$6-SQRT((1-AU788)*($AN$6-$AL$6)*($AN$6-$AM$6))),$AM$6)</f>
        <v>4.81800356072561</v>
      </c>
      <c r="AM788" s="0" t="n">
        <f aca="false">IFERROR(IF(AV788&lt;($AM$7-$AL$7)/($AN$7-$AL$7),$AL$7+SQRT(AV788*($AN$7-$AL$7)*($AM$7-$AL$7)),$AN$7-SQRT((1-AV788)*($AN$7-$AL$7)*($AN$7-$AM$7))),$AM$7)</f>
        <v>1.04265076730021</v>
      </c>
      <c r="AN788" s="0" t="n">
        <f aca="false">IFERROR(IF(AW788&lt;($AM$8-$AL$8)/($AN$8-$AL$8),$AL$8+SQRT(AW788*($AN$8-$AL$8)*($AM$8-$AL$8)),$AN$8-SQRT((1-AW788)*($AN$8-$AL$8)*($AN$8-$AM$8))),$AM$8)</f>
        <v>0.893913156846285</v>
      </c>
      <c r="AO788" s="0" t="n">
        <f aca="false">IFERROR(IF(AX788&lt;($AM$9-$AL$9)/($AN$9-$AL$9),$AL$9+SQRT(AX788*($AN$9-$AL$9)*($AM$9-$AL$9)),$AN$9-SQRT((1-AX788)*($AN$9-$AL$9)*($AN$9-$AM$9))),$AM$9)</f>
        <v>1.0001382710057</v>
      </c>
      <c r="AP788" s="0" t="n">
        <f aca="false">IFERROR(IF(AY788&lt;($AM$10-$AL$10)/($AN$10-$AL$10),$AL$10+SQRT(AY788*($AN$10-$AL$10)*($AM$10-$AL$10)),$AN$10-SQRT((1-AY788)*($AN$10-$AL$10)*($AN$10-$AM$10))),$AM$10)</f>
        <v>0.782100804367208</v>
      </c>
      <c r="AQ788" s="0" t="n">
        <f aca="false">IFERROR(IF(AZ788&lt;($AM$11-$AL$11)/($AN$11-$AL$11),$AL$11+SQRT(AZ788*($AN$11-$AL$11)*($AM$11-$AL$11)),$AN$11-SQRT((1-AZ788)*($AN$11-$AL$11)*($AN$11-$AM$11))),$AM$11)</f>
        <v>0.632405686500364</v>
      </c>
      <c r="AR788" s="0" t="n">
        <f aca="false">SUMPRODUCT((B24:B31&lt;=$B$6)*(C24:C31*AM788+D24:D31*AO788*$B$8*AQ788)/(1+AL788/100)^B24:B31)+C32*AM788*AP788/(1+AL788/100)^$B$6</f>
        <v>13230409.0060668</v>
      </c>
      <c r="AS788" s="0" t="n">
        <f aca="false">SUMPRODUCT((K24:K26&lt;=$B$6)*(L24:L26*AN788+M24:M26*AO788*$B$8*AQ788)/(1+AL788/100)^K24:K26)+L27*AN788*AP788/(1+AL788/100)^$B$6</f>
        <v>13486540.4881145</v>
      </c>
      <c r="AT788" s="0" t="n">
        <f aca="false">AS788-AR788</f>
        <v>256131.48204766</v>
      </c>
      <c r="AU788" s="0" t="n">
        <f aca="true">RAND()</f>
        <v>0.761944576949694</v>
      </c>
      <c r="AV788" s="0" t="n">
        <f aca="true">RAND()</f>
        <v>0.617833739544948</v>
      </c>
      <c r="AW788" s="0" t="n">
        <f aca="true">RAND()</f>
        <v>0.0979964558759443</v>
      </c>
      <c r="AX788" s="0" t="n">
        <f aca="true">RAND()</f>
        <v>0.333517681928358</v>
      </c>
      <c r="AY788" s="0" t="n">
        <f aca="true">RAND()</f>
        <v>0.318323455298504</v>
      </c>
      <c r="AZ788" s="0" t="n">
        <f aca="true">RAND()</f>
        <v>0.450994042521543</v>
      </c>
    </row>
    <row r="789" customFormat="false" ht="15" hidden="false" customHeight="false" outlineLevel="0" collapsed="false">
      <c r="AK789" s="0" t="n">
        <v>776</v>
      </c>
      <c r="AL789" s="0" t="n">
        <f aca="false">IFERROR(IF(AU789&lt;($AM$6-$AL$6)/($AN$6-$AL$6),$AL$6+SQRT(AU789*($AN$6-$AL$6)*($AM$6-$AL$6)),$AN$6-SQRT((1-AU789)*($AN$6-$AL$6)*($AN$6-$AM$6))),$AM$6)</f>
        <v>5.25728038857697</v>
      </c>
      <c r="AM789" s="0" t="n">
        <f aca="false">IFERROR(IF(AV789&lt;($AM$7-$AL$7)/($AN$7-$AL$7),$AL$7+SQRT(AV789*($AN$7-$AL$7)*($AM$7-$AL$7)),$AN$7-SQRT((1-AV789)*($AN$7-$AL$7)*($AN$7-$AM$7))),$AM$7)</f>
        <v>1.10839575550529</v>
      </c>
      <c r="AN789" s="0" t="n">
        <f aca="false">IFERROR(IF(AW789&lt;($AM$8-$AL$8)/($AN$8-$AL$8),$AL$8+SQRT(AW789*($AN$8-$AL$8)*($AM$8-$AL$8)),$AN$8-SQRT((1-AW789)*($AN$8-$AL$8)*($AN$8-$AM$8))),$AM$8)</f>
        <v>0.937132810696983</v>
      </c>
      <c r="AO789" s="0" t="n">
        <f aca="false">IFERROR(IF(AX789&lt;($AM$9-$AL$9)/($AN$9-$AL$9),$AL$9+SQRT(AX789*($AN$9-$AL$9)*($AM$9-$AL$9)),$AN$9-SQRT((1-AX789)*($AN$9-$AL$9)*($AN$9-$AM$9))),$AM$9)</f>
        <v>0.818569501683404</v>
      </c>
      <c r="AP789" s="0" t="n">
        <f aca="false">IFERROR(IF(AY789&lt;($AM$10-$AL$10)/($AN$10-$AL$10),$AL$10+SQRT(AY789*($AN$10-$AL$10)*($AM$10-$AL$10)),$AN$10-SQRT((1-AY789)*($AN$10-$AL$10)*($AN$10-$AM$10))),$AM$10)</f>
        <v>0.773439049870492</v>
      </c>
      <c r="AQ789" s="0" t="n">
        <f aca="false">IFERROR(IF(AZ789&lt;($AM$11-$AL$11)/($AN$11-$AL$11),$AL$11+SQRT(AZ789*($AN$11-$AL$11)*($AM$11-$AL$11)),$AN$11-SQRT((1-AZ789)*($AN$11-$AL$11)*($AN$11-$AM$11))),$AM$11)</f>
        <v>0.703569714181592</v>
      </c>
      <c r="AR789" s="0" t="n">
        <f aca="false">SUMPRODUCT((B24:B31&lt;=$B$6)*(C24:C31*AM789+D24:D31*AO789*$B$8*AQ789)/(1+AL789/100)^B24:B31)+C32*AM789*AP789/(1+AL789/100)^$B$6</f>
        <v>13808186.0469693</v>
      </c>
      <c r="AS789" s="0" t="n">
        <f aca="false">SUMPRODUCT((K24:K26&lt;=$B$6)*(L24:L26*AN789+M24:M26*AO789*$B$8*AQ789)/(1+AL789/100)^K24:K26)+L27*AN789*AP789/(1+AL789/100)^$B$6</f>
        <v>14190835.734243</v>
      </c>
      <c r="AT789" s="0" t="n">
        <f aca="false">AS789-AR789</f>
        <v>382649.687273631</v>
      </c>
      <c r="AU789" s="0" t="n">
        <f aca="true">RAND()</f>
        <v>0.848146417798079</v>
      </c>
      <c r="AV789" s="0" t="n">
        <f aca="true">RAND()</f>
        <v>0.821762115031837</v>
      </c>
      <c r="AW789" s="0" t="n">
        <f aca="true">RAND()</f>
        <v>0.208948975218385</v>
      </c>
      <c r="AX789" s="0" t="n">
        <f aca="true">RAND()</f>
        <v>0.135315369870416</v>
      </c>
      <c r="AY789" s="0" t="n">
        <f aca="true">RAND()</f>
        <v>0.29907565597631</v>
      </c>
      <c r="AZ789" s="0" t="n">
        <f aca="true">RAND()</f>
        <v>0.64134320673313</v>
      </c>
    </row>
    <row r="790" customFormat="false" ht="15" hidden="false" customHeight="false" outlineLevel="0" collapsed="false">
      <c r="AK790" s="0" t="n">
        <v>777</v>
      </c>
      <c r="AL790" s="0" t="n">
        <f aca="false">IFERROR(IF(AU790&lt;($AM$6-$AL$6)/($AN$6-$AL$6),$AL$6+SQRT(AU790*($AN$6-$AL$6)*($AM$6-$AL$6)),$AN$6-SQRT((1-AU790)*($AN$6-$AL$6)*($AN$6-$AM$6))),$AM$6)</f>
        <v>4.65613075973199</v>
      </c>
      <c r="AM790" s="0" t="n">
        <f aca="false">IFERROR(IF(AV790&lt;($AM$7-$AL$7)/($AN$7-$AL$7),$AL$7+SQRT(AV790*($AN$7-$AL$7)*($AM$7-$AL$7)),$AN$7-SQRT((1-AV790)*($AN$7-$AL$7)*($AN$7-$AM$7))),$AM$7)</f>
        <v>0.906999006676996</v>
      </c>
      <c r="AN790" s="0" t="n">
        <f aca="false">IFERROR(IF(AW790&lt;($AM$8-$AL$8)/($AN$8-$AL$8),$AL$8+SQRT(AW790*($AN$8-$AL$8)*($AM$8-$AL$8)),$AN$8-SQRT((1-AW790)*($AN$8-$AL$8)*($AN$8-$AM$8))),$AM$8)</f>
        <v>1.13225789607376</v>
      </c>
      <c r="AO790" s="0" t="n">
        <f aca="false">IFERROR(IF(AX790&lt;($AM$9-$AL$9)/($AN$9-$AL$9),$AL$9+SQRT(AX790*($AN$9-$AL$9)*($AM$9-$AL$9)),$AN$9-SQRT((1-AX790)*($AN$9-$AL$9)*($AN$9-$AM$9))),$AM$9)</f>
        <v>1.55883652956233</v>
      </c>
      <c r="AP790" s="0" t="n">
        <f aca="false">IFERROR(IF(AY790&lt;($AM$10-$AL$10)/($AN$10-$AL$10),$AL$10+SQRT(AY790*($AN$10-$AL$10)*($AM$10-$AL$10)),$AN$10-SQRT((1-AY790)*($AN$10-$AL$10)*($AN$10-$AM$10))),$AM$10)</f>
        <v>0.900902292835281</v>
      </c>
      <c r="AQ790" s="0" t="n">
        <f aca="false">IFERROR(IF(AZ790&lt;($AM$11-$AL$11)/($AN$11-$AL$11),$AL$11+SQRT(AZ790*($AN$11-$AL$11)*($AM$11-$AL$11)),$AN$11-SQRT((1-AZ790)*($AN$11-$AL$11)*($AN$11-$AM$11))),$AM$11)</f>
        <v>0.468127537088024</v>
      </c>
      <c r="AR790" s="0" t="n">
        <f aca="false">SUMPRODUCT((B24:B31&lt;=$B$6)*(C24:C31*AM790+D24:D31*AO790*$B$8*AQ790)/(1+AL790/100)^B24:B31)+C32*AM790*AP790/(1+AL790/100)^$B$6</f>
        <v>11603930.6114326</v>
      </c>
      <c r="AS790" s="0" t="n">
        <f aca="false">SUMPRODUCT((K24:K26&lt;=$B$6)*(L24:L26*AN790+M24:M26*AO790*$B$8*AQ790)/(1+AL790/100)^K24:K26)+L27*AN790*AP790/(1+AL790/100)^$B$6</f>
        <v>16922513.7229444</v>
      </c>
      <c r="AT790" s="0" t="n">
        <f aca="false">AS790-AR790</f>
        <v>5318583.11151178</v>
      </c>
      <c r="AU790" s="0" t="n">
        <f aca="true">RAND()</f>
        <v>0.725313849226274</v>
      </c>
      <c r="AV790" s="0" t="n">
        <f aca="true">RAND()</f>
        <v>0.127208749220708</v>
      </c>
      <c r="AW790" s="0" t="n">
        <f aca="true">RAND()</f>
        <v>0.876771528560192</v>
      </c>
      <c r="AX790" s="0" t="n">
        <f aca="true">RAND()</f>
        <v>0.870249861567596</v>
      </c>
      <c r="AY790" s="0" t="n">
        <f aca="true">RAND()</f>
        <v>0.64289059360234</v>
      </c>
      <c r="AZ790" s="0" t="n">
        <f aca="true">RAND()</f>
        <v>0.115374974397081</v>
      </c>
    </row>
    <row r="791" customFormat="false" ht="15" hidden="false" customHeight="false" outlineLevel="0" collapsed="false">
      <c r="AK791" s="0" t="n">
        <v>778</v>
      </c>
      <c r="AL791" s="0" t="n">
        <f aca="false">IFERROR(IF(AU791&lt;($AM$6-$AL$6)/($AN$6-$AL$6),$AL$6+SQRT(AU791*($AN$6-$AL$6)*($AM$6-$AL$6)),$AN$6-SQRT((1-AU791)*($AN$6-$AL$6)*($AN$6-$AM$6))),$AM$6)</f>
        <v>5.37620242968709</v>
      </c>
      <c r="AM791" s="0" t="n">
        <f aca="false">IFERROR(IF(AV791&lt;($AM$7-$AL$7)/($AN$7-$AL$7),$AL$7+SQRT(AV791*($AN$7-$AL$7)*($AM$7-$AL$7)),$AN$7-SQRT((1-AV791)*($AN$7-$AL$7)*($AN$7-$AM$7))),$AM$7)</f>
        <v>1.104638773467</v>
      </c>
      <c r="AN791" s="0" t="n">
        <f aca="false">IFERROR(IF(AW791&lt;($AM$8-$AL$8)/($AN$8-$AL$8),$AL$8+SQRT(AW791*($AN$8-$AL$8)*($AM$8-$AL$8)),$AN$8-SQRT((1-AW791)*($AN$8-$AL$8)*($AN$8-$AM$8))),$AM$8)</f>
        <v>0.917107999596634</v>
      </c>
      <c r="AO791" s="0" t="n">
        <f aca="false">IFERROR(IF(AX791&lt;($AM$9-$AL$9)/($AN$9-$AL$9),$AL$9+SQRT(AX791*($AN$9-$AL$9)*($AM$9-$AL$9)),$AN$9-SQRT((1-AX791)*($AN$9-$AL$9)*($AN$9-$AM$9))),$AM$9)</f>
        <v>0.86856480577165</v>
      </c>
      <c r="AP791" s="0" t="n">
        <f aca="false">IFERROR(IF(AY791&lt;($AM$10-$AL$10)/($AN$10-$AL$10),$AL$10+SQRT(AY791*($AN$10-$AL$10)*($AM$10-$AL$10)),$AN$10-SQRT((1-AY791)*($AN$10-$AL$10)*($AN$10-$AM$10))),$AM$10)</f>
        <v>0.825068737896936</v>
      </c>
      <c r="AQ791" s="0" t="n">
        <f aca="false">IFERROR(IF(AZ791&lt;($AM$11-$AL$11)/($AN$11-$AL$11),$AL$11+SQRT(AZ791*($AN$11-$AL$11)*($AM$11-$AL$11)),$AN$11-SQRT((1-AZ791)*($AN$11-$AL$11)*($AN$11-$AM$11))),$AM$11)</f>
        <v>0.588545105420973</v>
      </c>
      <c r="AR791" s="0" t="n">
        <f aca="false">SUMPRODUCT((B24:B31&lt;=$B$6)*(C24:C31*AM791+D24:D31*AO791*$B$8*AQ791)/(1+AL791/100)^B24:B31)+C32*AM791*AP791/(1+AL791/100)^$B$6</f>
        <v>13685270.4783371</v>
      </c>
      <c r="AS791" s="0" t="n">
        <f aca="false">SUMPRODUCT((K24:K26&lt;=$B$6)*(L24:L26*AN791+M24:M26*AO791*$B$8*AQ791)/(1+AL791/100)^K24:K26)+L27*AN791*AP791/(1+AL791/100)^$B$6</f>
        <v>13859242.8905338</v>
      </c>
      <c r="AT791" s="0" t="n">
        <f aca="false">AS791-AR791</f>
        <v>173972.412196767</v>
      </c>
      <c r="AU791" s="0" t="n">
        <f aca="true">RAND()</f>
        <v>0.868164072532294</v>
      </c>
      <c r="AV791" s="0" t="n">
        <f aca="true">RAND()</f>
        <v>0.812178789518423</v>
      </c>
      <c r="AW791" s="0" t="n">
        <f aca="true">RAND()</f>
        <v>0.152380928550279</v>
      </c>
      <c r="AX791" s="0" t="n">
        <f aca="true">RAND()</f>
        <v>0.181120021404659</v>
      </c>
      <c r="AY791" s="0" t="n">
        <f aca="true">RAND()</f>
        <v>0.422678737431627</v>
      </c>
      <c r="AZ791" s="0" t="n">
        <f aca="true">RAND()</f>
        <v>0.339829705560818</v>
      </c>
    </row>
    <row r="792" customFormat="false" ht="15" hidden="false" customHeight="false" outlineLevel="0" collapsed="false">
      <c r="AK792" s="0" t="n">
        <v>779</v>
      </c>
      <c r="AL792" s="0" t="n">
        <f aca="false">IFERROR(IF(AU792&lt;($AM$6-$AL$6)/($AN$6-$AL$6),$AL$6+SQRT(AU792*($AN$6-$AL$6)*($AM$6-$AL$6)),$AN$6-SQRT((1-AU792)*($AN$6-$AL$6)*($AN$6-$AM$6))),$AM$6)</f>
        <v>2.46715655812904</v>
      </c>
      <c r="AM792" s="0" t="n">
        <f aca="false">IFERROR(IF(AV792&lt;($AM$7-$AL$7)/($AN$7-$AL$7),$AL$7+SQRT(AV792*($AN$7-$AL$7)*($AM$7-$AL$7)),$AN$7-SQRT((1-AV792)*($AN$7-$AL$7)*($AN$7-$AM$7))),$AM$7)</f>
        <v>0.989426756271265</v>
      </c>
      <c r="AN792" s="0" t="n">
        <f aca="false">IFERROR(IF(AW792&lt;($AM$8-$AL$8)/($AN$8-$AL$8),$AL$8+SQRT(AW792*($AN$8-$AL$8)*($AM$8-$AL$8)),$AN$8-SQRT((1-AW792)*($AN$8-$AL$8)*($AN$8-$AM$8))),$AM$8)</f>
        <v>1.22184853940243</v>
      </c>
      <c r="AO792" s="0" t="n">
        <f aca="false">IFERROR(IF(AX792&lt;($AM$9-$AL$9)/($AN$9-$AL$9),$AL$9+SQRT(AX792*($AN$9-$AL$9)*($AM$9-$AL$9)),$AN$9-SQRT((1-AX792)*($AN$9-$AL$9)*($AN$9-$AM$9))),$AM$9)</f>
        <v>0.998972325459165</v>
      </c>
      <c r="AP792" s="0" t="n">
        <f aca="false">IFERROR(IF(AY792&lt;($AM$10-$AL$10)/($AN$10-$AL$10),$AL$10+SQRT(AY792*($AN$10-$AL$10)*($AM$10-$AL$10)),$AN$10-SQRT((1-AY792)*($AN$10-$AL$10)*($AN$10-$AM$10))),$AM$10)</f>
        <v>0.955540969774455</v>
      </c>
      <c r="AQ792" s="0" t="n">
        <f aca="false">IFERROR(IF(AZ792&lt;($AM$11-$AL$11)/($AN$11-$AL$11),$AL$11+SQRT(AZ792*($AN$11-$AL$11)*($AM$11-$AL$11)),$AN$11-SQRT((1-AZ792)*($AN$11-$AL$11)*($AN$11-$AM$11))),$AM$11)</f>
        <v>0.506832422735686</v>
      </c>
      <c r="AR792" s="0" t="n">
        <f aca="false">SUMPRODUCT((B24:B31&lt;=$B$6)*(C24:C31*AM792+D24:D31*AO792*$B$8*AQ792)/(1+AL792/100)^B24:B31)+C32*AM792*AP792/(1+AL792/100)^$B$6</f>
        <v>14015008.1232788</v>
      </c>
      <c r="AS792" s="0" t="n">
        <f aca="false">SUMPRODUCT((K24:K26&lt;=$B$6)*(L24:L26*AN792+M24:M26*AO792*$B$8*AQ792)/(1+AL792/100)^K24:K26)+L27*AN792*AP792/(1+AL792/100)^$B$6</f>
        <v>17455214.4891347</v>
      </c>
      <c r="AT792" s="0" t="n">
        <f aca="false">AS792-AR792</f>
        <v>3440206.36585584</v>
      </c>
      <c r="AU792" s="0" t="n">
        <f aca="true">RAND()</f>
        <v>0.0436470499605935</v>
      </c>
      <c r="AV792" s="0" t="n">
        <f aca="true">RAND()</f>
        <v>0.398694399905037</v>
      </c>
      <c r="AW792" s="0" t="n">
        <f aca="true">RAND()</f>
        <v>0.99295551347754</v>
      </c>
      <c r="AX792" s="0" t="n">
        <f aca="true">RAND()</f>
        <v>0.331964508765503</v>
      </c>
      <c r="AY792" s="0" t="n">
        <f aca="true">RAND()</f>
        <v>0.830070300572203</v>
      </c>
      <c r="AZ792" s="0" t="n">
        <f aca="true">RAND()</f>
        <v>0.174610820794748</v>
      </c>
    </row>
    <row r="793" customFormat="false" ht="15" hidden="false" customHeight="false" outlineLevel="0" collapsed="false">
      <c r="AK793" s="0" t="n">
        <v>780</v>
      </c>
      <c r="AL793" s="0" t="n">
        <f aca="false">IFERROR(IF(AU793&lt;($AM$6-$AL$6)/($AN$6-$AL$6),$AL$6+SQRT(AU793*($AN$6-$AL$6)*($AM$6-$AL$6)),$AN$6-SQRT((1-AU793)*($AN$6-$AL$6)*($AN$6-$AM$6))),$AM$6)</f>
        <v>2.66220765646185</v>
      </c>
      <c r="AM793" s="0" t="n">
        <f aca="false">IFERROR(IF(AV793&lt;($AM$7-$AL$7)/($AN$7-$AL$7),$AL$7+SQRT(AV793*($AN$7-$AL$7)*($AM$7-$AL$7)),$AN$7-SQRT((1-AV793)*($AN$7-$AL$7)*($AN$7-$AM$7))),$AM$7)</f>
        <v>0.842122162715431</v>
      </c>
      <c r="AN793" s="0" t="n">
        <f aca="false">IFERROR(IF(AW793&lt;($AM$8-$AL$8)/($AN$8-$AL$8),$AL$8+SQRT(AW793*($AN$8-$AL$8)*($AM$8-$AL$8)),$AN$8-SQRT((1-AW793)*($AN$8-$AL$8)*($AN$8-$AM$8))),$AM$8)</f>
        <v>1.20296345053757</v>
      </c>
      <c r="AO793" s="0" t="n">
        <f aca="false">IFERROR(IF(AX793&lt;($AM$9-$AL$9)/($AN$9-$AL$9),$AL$9+SQRT(AX793*($AN$9-$AL$9)*($AM$9-$AL$9)),$AN$9-SQRT((1-AX793)*($AN$9-$AL$9)*($AN$9-$AM$9))),$AM$9)</f>
        <v>1.21494966130617</v>
      </c>
      <c r="AP793" s="0" t="n">
        <f aca="false">IFERROR(IF(AY793&lt;($AM$10-$AL$10)/($AN$10-$AL$10),$AL$10+SQRT(AY793*($AN$10-$AL$10)*($AM$10-$AL$10)),$AN$10-SQRT((1-AY793)*($AN$10-$AL$10)*($AN$10-$AM$10))),$AM$10)</f>
        <v>0.749970050822466</v>
      </c>
      <c r="AQ793" s="0" t="n">
        <f aca="false">IFERROR(IF(AZ793&lt;($AM$11-$AL$11)/($AN$11-$AL$11),$AL$11+SQRT(AZ793*($AN$11-$AL$11)*($AM$11-$AL$11)),$AN$11-SQRT((1-AZ793)*($AN$11-$AL$11)*($AN$11-$AM$11))),$AM$11)</f>
        <v>0.692006059047183</v>
      </c>
      <c r="AR793" s="0" t="n">
        <f aca="false">SUMPRODUCT((B24:B31&lt;=$B$6)*(C24:C31*AM793+D24:D31*AO793*$B$8*AQ793)/(1+AL793/100)^B24:B31)+C32*AM793*AP793/(1+AL793/100)^$B$6</f>
        <v>11920008.027452</v>
      </c>
      <c r="AS793" s="0" t="n">
        <f aca="false">SUMPRODUCT((K24:K26&lt;=$B$6)*(L24:L26*AN793+M24:M26*AO793*$B$8*AQ793)/(1+AL793/100)^K24:K26)+L27*AN793*AP793/(1+AL793/100)^$B$6</f>
        <v>17730473.2054209</v>
      </c>
      <c r="AT793" s="0" t="n">
        <f aca="false">AS793-AR793</f>
        <v>5810465.17796891</v>
      </c>
      <c r="AU793" s="0" t="n">
        <f aca="true">RAND()</f>
        <v>0.0877037960553378</v>
      </c>
      <c r="AV793" s="0" t="n">
        <f aca="true">RAND()</f>
        <v>0.0197141843536142</v>
      </c>
      <c r="AW793" s="0" t="n">
        <f aca="true">RAND()</f>
        <v>0.98033389346372</v>
      </c>
      <c r="AX793" s="0" t="n">
        <f aca="true">RAND()</f>
        <v>0.589130643811133</v>
      </c>
      <c r="AY793" s="0" t="n">
        <f aca="true">RAND()</f>
        <v>0.249940105232744</v>
      </c>
      <c r="AZ793" s="0" t="n">
        <f aca="true">RAND()</f>
        <v>0.61281523402593</v>
      </c>
    </row>
    <row r="794" customFormat="false" ht="15" hidden="false" customHeight="false" outlineLevel="0" collapsed="false">
      <c r="AK794" s="0" t="n">
        <v>781</v>
      </c>
      <c r="AL794" s="0" t="n">
        <f aca="false">IFERROR(IF(AU794&lt;($AM$6-$AL$6)/($AN$6-$AL$6),$AL$6+SQRT(AU794*($AN$6-$AL$6)*($AM$6-$AL$6)),$AN$6-SQRT((1-AU794)*($AN$6-$AL$6)*($AN$6-$AM$6))),$AM$6)</f>
        <v>3.30832555234671</v>
      </c>
      <c r="AM794" s="0" t="n">
        <f aca="false">IFERROR(IF(AV794&lt;($AM$7-$AL$7)/($AN$7-$AL$7),$AL$7+SQRT(AV794*($AN$7-$AL$7)*($AM$7-$AL$7)),$AN$7-SQRT((1-AV794)*($AN$7-$AL$7)*($AN$7-$AM$7))),$AM$7)</f>
        <v>1.11913004887506</v>
      </c>
      <c r="AN794" s="0" t="n">
        <f aca="false">IFERROR(IF(AW794&lt;($AM$8-$AL$8)/($AN$8-$AL$8),$AL$8+SQRT(AW794*($AN$8-$AL$8)*($AM$8-$AL$8)),$AN$8-SQRT((1-AW794)*($AN$8-$AL$8)*($AN$8-$AM$8))),$AM$8)</f>
        <v>1.01932589126321</v>
      </c>
      <c r="AO794" s="0" t="n">
        <f aca="false">IFERROR(IF(AX794&lt;($AM$9-$AL$9)/($AN$9-$AL$9),$AL$9+SQRT(AX794*($AN$9-$AL$9)*($AM$9-$AL$9)),$AN$9-SQRT((1-AX794)*($AN$9-$AL$9)*($AN$9-$AM$9))),$AM$9)</f>
        <v>1.35855593852423</v>
      </c>
      <c r="AP794" s="0" t="n">
        <f aca="false">IFERROR(IF(AY794&lt;($AM$10-$AL$10)/($AN$10-$AL$10),$AL$10+SQRT(AY794*($AN$10-$AL$10)*($AM$10-$AL$10)),$AN$10-SQRT((1-AY794)*($AN$10-$AL$10)*($AN$10-$AM$10))),$AM$10)</f>
        <v>0.841298008495455</v>
      </c>
      <c r="AQ794" s="0" t="n">
        <f aca="false">IFERROR(IF(AZ794&lt;($AM$11-$AL$11)/($AN$11-$AL$11),$AL$11+SQRT(AZ794*($AN$11-$AL$11)*($AM$11-$AL$11)),$AN$11-SQRT((1-AZ794)*($AN$11-$AL$11)*($AN$11-$AM$11))),$AM$11)</f>
        <v>0.608404856884668</v>
      </c>
      <c r="AR794" s="0" t="n">
        <f aca="false">SUMPRODUCT((B24:B31&lt;=$B$6)*(C24:C31*AM794+D24:D31*AO794*$B$8*AQ794)/(1+AL794/100)^B24:B31)+C32*AM794*AP794/(1+AL794/100)^$B$6</f>
        <v>15230868.0204387</v>
      </c>
      <c r="AS794" s="0" t="n">
        <f aca="false">SUMPRODUCT((K24:K26&lt;=$B$6)*(L24:L26*AN794+M24:M26*AO794*$B$8*AQ794)/(1+AL794/100)^K24:K26)+L27*AN794*AP794/(1+AL794/100)^$B$6</f>
        <v>15041361.9240371</v>
      </c>
      <c r="AT794" s="0" t="n">
        <f aca="false">AS794-AR794</f>
        <v>-189506.096401598</v>
      </c>
      <c r="AU794" s="0" t="n">
        <f aca="true">RAND()</f>
        <v>0.318576988627189</v>
      </c>
      <c r="AV794" s="0" t="n">
        <f aca="true">RAND()</f>
        <v>0.847760496822711</v>
      </c>
      <c r="AW794" s="0" t="n">
        <f aca="true">RAND()</f>
        <v>0.527017382742102</v>
      </c>
      <c r="AX794" s="0" t="n">
        <f aca="true">RAND()</f>
        <v>0.725699677331643</v>
      </c>
      <c r="AY794" s="0" t="n">
        <f aca="true">RAND()</f>
        <v>0.465937322411855</v>
      </c>
      <c r="AZ794" s="0" t="n">
        <f aca="true">RAND()</f>
        <v>0.388218594898174</v>
      </c>
    </row>
    <row r="795" customFormat="false" ht="15" hidden="false" customHeight="false" outlineLevel="0" collapsed="false">
      <c r="AK795" s="0" t="n">
        <v>782</v>
      </c>
      <c r="AL795" s="0" t="n">
        <f aca="false">IFERROR(IF(AU795&lt;($AM$6-$AL$6)/($AN$6-$AL$6),$AL$6+SQRT(AU795*($AN$6-$AL$6)*($AM$6-$AL$6)),$AN$6-SQRT((1-AU795)*($AN$6-$AL$6)*($AN$6-$AM$6))),$AM$6)</f>
        <v>6.25335055036619</v>
      </c>
      <c r="AM795" s="0" t="n">
        <f aca="false">IFERROR(IF(AV795&lt;($AM$7-$AL$7)/($AN$7-$AL$7),$AL$7+SQRT(AV795*($AN$7-$AL$7)*($AM$7-$AL$7)),$AN$7-SQRT((1-AV795)*($AN$7-$AL$7)*($AN$7-$AM$7))),$AM$7)</f>
        <v>0.978006674556698</v>
      </c>
      <c r="AN795" s="0" t="n">
        <f aca="false">IFERROR(IF(AW795&lt;($AM$8-$AL$8)/($AN$8-$AL$8),$AL$8+SQRT(AW795*($AN$8-$AL$8)*($AM$8-$AL$8)),$AN$8-SQRT((1-AW795)*($AN$8-$AL$8)*($AN$8-$AM$8))),$AM$8)</f>
        <v>1.08899772652175</v>
      </c>
      <c r="AO795" s="0" t="n">
        <f aca="false">IFERROR(IF(AX795&lt;($AM$9-$AL$9)/($AN$9-$AL$9),$AL$9+SQRT(AX795*($AN$9-$AL$9)*($AM$9-$AL$9)),$AN$9-SQRT((1-AX795)*($AN$9-$AL$9)*($AN$9-$AM$9))),$AM$9)</f>
        <v>0.985971053465982</v>
      </c>
      <c r="AP795" s="0" t="n">
        <f aca="false">IFERROR(IF(AY795&lt;($AM$10-$AL$10)/($AN$10-$AL$10),$AL$10+SQRT(AY795*($AN$10-$AL$10)*($AM$10-$AL$10)),$AN$10-SQRT((1-AY795)*($AN$10-$AL$10)*($AN$10-$AM$10))),$AM$10)</f>
        <v>0.636932102421505</v>
      </c>
      <c r="AQ795" s="0" t="n">
        <f aca="false">IFERROR(IF(AZ795&lt;($AM$11-$AL$11)/($AN$11-$AL$11),$AL$11+SQRT(AZ795*($AN$11-$AL$11)*($AM$11-$AL$11)),$AN$11-SQRT((1-AZ795)*($AN$11-$AL$11)*($AN$11-$AM$11))),$AM$11)</f>
        <v>0.673431965857011</v>
      </c>
      <c r="AR795" s="0" t="n">
        <f aca="false">SUMPRODUCT((B24:B31&lt;=$B$6)*(C24:C31*AM795+D24:D31*AO795*$B$8*AQ795)/(1+AL795/100)^B24:B31)+C32*AM795*AP795/(1+AL795/100)^$B$6</f>
        <v>11785859.1812103</v>
      </c>
      <c r="AS795" s="0" t="n">
        <f aca="false">SUMPRODUCT((K24:K26&lt;=$B$6)*(L24:L26*AN795+M24:M26*AO795*$B$8*AQ795)/(1+AL795/100)^K24:K26)+L27*AN795*AP795/(1+AL795/100)^$B$6</f>
        <v>16683995.2040209</v>
      </c>
      <c r="AT795" s="0" t="n">
        <f aca="false">AS795-AR795</f>
        <v>4898136.02281061</v>
      </c>
      <c r="AU795" s="0" t="n">
        <f aca="true">RAND()</f>
        <v>0.972125729968076</v>
      </c>
      <c r="AV795" s="0" t="n">
        <f aca="true">RAND()</f>
        <v>0.352070846519268</v>
      </c>
      <c r="AW795" s="0" t="n">
        <f aca="true">RAND()</f>
        <v>0.7695846038652</v>
      </c>
      <c r="AX795" s="0" t="n">
        <f aca="true">RAND()</f>
        <v>0.314890486409115</v>
      </c>
      <c r="AY795" s="0" t="n">
        <f aca="true">RAND()</f>
        <v>0.0750016026942946</v>
      </c>
      <c r="AZ795" s="0" t="n">
        <f aca="true">RAND()</f>
        <v>0.564707424799934</v>
      </c>
    </row>
    <row r="796" customFormat="false" ht="15" hidden="false" customHeight="false" outlineLevel="0" collapsed="false">
      <c r="AK796" s="0" t="n">
        <v>783</v>
      </c>
      <c r="AL796" s="0" t="n">
        <f aca="false">IFERROR(IF(AU796&lt;($AM$6-$AL$6)/($AN$6-$AL$6),$AL$6+SQRT(AU796*($AN$6-$AL$6)*($AM$6-$AL$6)),$AN$6-SQRT((1-AU796)*($AN$6-$AL$6)*($AN$6-$AM$6))),$AM$6)</f>
        <v>3.45755989253565</v>
      </c>
      <c r="AM796" s="0" t="n">
        <f aca="false">IFERROR(IF(AV796&lt;($AM$7-$AL$7)/($AN$7-$AL$7),$AL$7+SQRT(AV796*($AN$7-$AL$7)*($AM$7-$AL$7)),$AN$7-SQRT((1-AV796)*($AN$7-$AL$7)*($AN$7-$AM$7))),$AM$7)</f>
        <v>1.23163455886389</v>
      </c>
      <c r="AN796" s="0" t="n">
        <f aca="false">IFERROR(IF(AW796&lt;($AM$8-$AL$8)/($AN$8-$AL$8),$AL$8+SQRT(AW796*($AN$8-$AL$8)*($AM$8-$AL$8)),$AN$8-SQRT((1-AW796)*($AN$8-$AL$8)*($AN$8-$AM$8))),$AM$8)</f>
        <v>1.18759751758914</v>
      </c>
      <c r="AO796" s="0" t="n">
        <f aca="false">IFERROR(IF(AX796&lt;($AM$9-$AL$9)/($AN$9-$AL$9),$AL$9+SQRT(AX796*($AN$9-$AL$9)*($AM$9-$AL$9)),$AN$9-SQRT((1-AX796)*($AN$9-$AL$9)*($AN$9-$AM$9))),$AM$9)</f>
        <v>1.10932541208747</v>
      </c>
      <c r="AP796" s="0" t="n">
        <f aca="false">IFERROR(IF(AY796&lt;($AM$10-$AL$10)/($AN$10-$AL$10),$AL$10+SQRT(AY796*($AN$10-$AL$10)*($AM$10-$AL$10)),$AN$10-SQRT((1-AY796)*($AN$10-$AL$10)*($AN$10-$AM$10))),$AM$10)</f>
        <v>0.640670386245469</v>
      </c>
      <c r="AQ796" s="0" t="n">
        <f aca="false">IFERROR(IF(AZ796&lt;($AM$11-$AL$11)/($AN$11-$AL$11),$AL$11+SQRT(AZ796*($AN$11-$AL$11)*($AM$11-$AL$11)),$AN$11-SQRT((1-AZ796)*($AN$11-$AL$11)*($AN$11-$AM$11))),$AM$11)</f>
        <v>0.517191960894212</v>
      </c>
      <c r="AR796" s="0" t="n">
        <f aca="false">SUMPRODUCT((B24:B31&lt;=$B$6)*(C24:C31*AM796+D24:D31*AO796*$B$8*AQ796)/(1+AL796/100)^B24:B31)+C32*AM796*AP796/(1+AL796/100)^$B$6</f>
        <v>16610147.6498754</v>
      </c>
      <c r="AS796" s="0" t="n">
        <f aca="false">SUMPRODUCT((K24:K26&lt;=$B$6)*(L24:L26*AN796+M24:M26*AO796*$B$8*AQ796)/(1+AL796/100)^K24:K26)+L27*AN796*AP796/(1+AL796/100)^$B$6</f>
        <v>17873688.8392221</v>
      </c>
      <c r="AT796" s="0" t="n">
        <f aca="false">AS796-AR796</f>
        <v>1263541.18934678</v>
      </c>
      <c r="AU796" s="0" t="n">
        <f aca="true">RAND()</f>
        <v>0.372555904251397</v>
      </c>
      <c r="AV796" s="0" t="n">
        <f aca="true">RAND()</f>
        <v>0.99700187175001</v>
      </c>
      <c r="AW796" s="0" t="n">
        <f aca="true">RAND()</f>
        <v>0.965386046124106</v>
      </c>
      <c r="AX796" s="0" t="n">
        <f aca="true">RAND()</f>
        <v>0.471132518964569</v>
      </c>
      <c r="AY796" s="0" t="n">
        <f aca="true">RAND()</f>
        <v>0.0791526302657981</v>
      </c>
      <c r="AZ796" s="0" t="n">
        <f aca="true">RAND()</f>
        <v>0.192540195416625</v>
      </c>
    </row>
    <row r="797" customFormat="false" ht="15" hidden="false" customHeight="false" outlineLevel="0" collapsed="false">
      <c r="AK797" s="0" t="n">
        <v>784</v>
      </c>
      <c r="AL797" s="0" t="n">
        <f aca="false">IFERROR(IF(AU797&lt;($AM$6-$AL$6)/($AN$6-$AL$6),$AL$6+SQRT(AU797*($AN$6-$AL$6)*($AM$6-$AL$6)),$AN$6-SQRT((1-AU797)*($AN$6-$AL$6)*($AN$6-$AM$6))),$AM$6)</f>
        <v>6.11713732174832</v>
      </c>
      <c r="AM797" s="0" t="n">
        <f aca="false">IFERROR(IF(AV797&lt;($AM$7-$AL$7)/($AN$7-$AL$7),$AL$7+SQRT(AV797*($AN$7-$AL$7)*($AM$7-$AL$7)),$AN$7-SQRT((1-AV797)*($AN$7-$AL$7)*($AN$7-$AM$7))),$AM$7)</f>
        <v>1.05398578643508</v>
      </c>
      <c r="AN797" s="0" t="n">
        <f aca="false">IFERROR(IF(AW797&lt;($AM$8-$AL$8)/($AN$8-$AL$8),$AL$8+SQRT(AW797*($AN$8-$AL$8)*($AM$8-$AL$8)),$AN$8-SQRT((1-AW797)*($AN$8-$AL$8)*($AN$8-$AM$8))),$AM$8)</f>
        <v>0.919691103928968</v>
      </c>
      <c r="AO797" s="0" t="n">
        <f aca="false">IFERROR(IF(AX797&lt;($AM$9-$AL$9)/($AN$9-$AL$9),$AL$9+SQRT(AX797*($AN$9-$AL$9)*($AM$9-$AL$9)),$AN$9-SQRT((1-AX797)*($AN$9-$AL$9)*($AN$9-$AM$9))),$AM$9)</f>
        <v>0.668749801902926</v>
      </c>
      <c r="AP797" s="0" t="n">
        <f aca="false">IFERROR(IF(AY797&lt;($AM$10-$AL$10)/($AN$10-$AL$10),$AL$10+SQRT(AY797*($AN$10-$AL$10)*($AM$10-$AL$10)),$AN$10-SQRT((1-AY797)*($AN$10-$AL$10)*($AN$10-$AM$10))),$AM$10)</f>
        <v>0.851762680099575</v>
      </c>
      <c r="AQ797" s="0" t="n">
        <f aca="false">IFERROR(IF(AZ797&lt;($AM$11-$AL$11)/($AN$11-$AL$11),$AL$11+SQRT(AZ797*($AN$11-$AL$11)*($AM$11-$AL$11)),$AN$11-SQRT((1-AZ797)*($AN$11-$AL$11)*($AN$11-$AM$11))),$AM$11)</f>
        <v>0.562621633207096</v>
      </c>
      <c r="AR797" s="0" t="n">
        <f aca="false">SUMPRODUCT((B24:B31&lt;=$B$6)*(C24:C31*AM797+D24:D31*AO797*$B$8*AQ797)/(1+AL797/100)^B24:B31)+C32*AM797*AP797/(1+AL797/100)^$B$6</f>
        <v>12700248.8190003</v>
      </c>
      <c r="AS797" s="0" t="n">
        <f aca="false">SUMPRODUCT((K24:K26&lt;=$B$6)*(L24:L26*AN797+M24:M26*AO797*$B$8*AQ797)/(1+AL797/100)^K24:K26)+L27*AN797*AP797/(1+AL797/100)^$B$6</f>
        <v>13948620.5903622</v>
      </c>
      <c r="AT797" s="0" t="n">
        <f aca="false">AS797-AR797</f>
        <v>1248371.77136187</v>
      </c>
      <c r="AU797" s="0" t="n">
        <f aca="true">RAND()</f>
        <v>0.961027674567514</v>
      </c>
      <c r="AV797" s="0" t="n">
        <f aca="true">RAND()</f>
        <v>0.658474916271353</v>
      </c>
      <c r="AW797" s="0" t="n">
        <f aca="true">RAND()</f>
        <v>0.159177337330388</v>
      </c>
      <c r="AX797" s="0" t="n">
        <f aca="true">RAND()</f>
        <v>0.0379686608563691</v>
      </c>
      <c r="AY797" s="0" t="n">
        <f aca="true">RAND()</f>
        <v>0.494947932443344</v>
      </c>
      <c r="AZ797" s="0" t="n">
        <f aca="true">RAND()</f>
        <v>0.281510702972908</v>
      </c>
    </row>
    <row r="798" customFormat="false" ht="15" hidden="false" customHeight="false" outlineLevel="0" collapsed="false">
      <c r="AK798" s="0" t="n">
        <v>785</v>
      </c>
      <c r="AL798" s="0" t="n">
        <f aca="false">IFERROR(IF(AU798&lt;($AM$6-$AL$6)/($AN$6-$AL$6),$AL$6+SQRT(AU798*($AN$6-$AL$6)*($AM$6-$AL$6)),$AN$6-SQRT((1-AU798)*($AN$6-$AL$6)*($AN$6-$AM$6))),$AM$6)</f>
        <v>4.52344972419439</v>
      </c>
      <c r="AM798" s="0" t="n">
        <f aca="false">IFERROR(IF(AV798&lt;($AM$7-$AL$7)/($AN$7-$AL$7),$AL$7+SQRT(AV798*($AN$7-$AL$7)*($AM$7-$AL$7)),$AN$7-SQRT((1-AV798)*($AN$7-$AL$7)*($AN$7-$AM$7))),$AM$7)</f>
        <v>0.850737838886898</v>
      </c>
      <c r="AN798" s="0" t="n">
        <f aca="false">IFERROR(IF(AW798&lt;($AM$8-$AL$8)/($AN$8-$AL$8),$AL$8+SQRT(AW798*($AN$8-$AL$8)*($AM$8-$AL$8)),$AN$8-SQRT((1-AW798)*($AN$8-$AL$8)*($AN$8-$AM$8))),$AM$8)</f>
        <v>1.17034650530338</v>
      </c>
      <c r="AO798" s="0" t="n">
        <f aca="false">IFERROR(IF(AX798&lt;($AM$9-$AL$9)/($AN$9-$AL$9),$AL$9+SQRT(AX798*($AN$9-$AL$9)*($AM$9-$AL$9)),$AN$9-SQRT((1-AX798)*($AN$9-$AL$9)*($AN$9-$AM$9))),$AM$9)</f>
        <v>1.43639233683039</v>
      </c>
      <c r="AP798" s="0" t="n">
        <f aca="false">IFERROR(IF(AY798&lt;($AM$10-$AL$10)/($AN$10-$AL$10),$AL$10+SQRT(AY798*($AN$10-$AL$10)*($AM$10-$AL$10)),$AN$10-SQRT((1-AY798)*($AN$10-$AL$10)*($AN$10-$AM$10))),$AM$10)</f>
        <v>0.939067763959359</v>
      </c>
      <c r="AQ798" s="0" t="n">
        <f aca="false">IFERROR(IF(AZ798&lt;($AM$11-$AL$11)/($AN$11-$AL$11),$AL$11+SQRT(AZ798*($AN$11-$AL$11)*($AM$11-$AL$11)),$AN$11-SQRT((1-AZ798)*($AN$11-$AL$11)*($AN$11-$AM$11))),$AM$11)</f>
        <v>0.78280502589639</v>
      </c>
      <c r="AR798" s="0" t="n">
        <f aca="false">SUMPRODUCT((B24:B31&lt;=$B$6)*(C24:C31*AM798+D24:D31*AO798*$B$8*AQ798)/(1+AL798/100)^B24:B31)+C32*AM798*AP798/(1+AL798/100)^$B$6</f>
        <v>11013418.7621701</v>
      </c>
      <c r="AS798" s="0" t="n">
        <f aca="false">SUMPRODUCT((K24:K26&lt;=$B$6)*(L24:L26*AN798+M24:M26*AO798*$B$8*AQ798)/(1+AL798/100)^K24:K26)+L27*AN798*AP798/(1+AL798/100)^$B$6</f>
        <v>17436545.2921547</v>
      </c>
      <c r="AT798" s="0" t="n">
        <f aca="false">AS798-AR798</f>
        <v>6423126.52998461</v>
      </c>
      <c r="AU798" s="0" t="n">
        <f aca="true">RAND()</f>
        <v>0.693334936570358</v>
      </c>
      <c r="AV798" s="0" t="n">
        <f aca="true">RAND()</f>
        <v>0.0286036477212533</v>
      </c>
      <c r="AW798" s="0" t="n">
        <f aca="true">RAND()</f>
        <v>0.943602851401032</v>
      </c>
      <c r="AX798" s="0" t="n">
        <f aca="true">RAND()</f>
        <v>0.788230934677661</v>
      </c>
      <c r="AY798" s="0" t="n">
        <f aca="true">RAND()</f>
        <v>0.771122005393085</v>
      </c>
      <c r="AZ798" s="0" t="n">
        <f aca="true">RAND()</f>
        <v>0.807454462139316</v>
      </c>
    </row>
    <row r="799" customFormat="false" ht="15" hidden="false" customHeight="false" outlineLevel="0" collapsed="false">
      <c r="AK799" s="0" t="n">
        <v>786</v>
      </c>
      <c r="AL799" s="0" t="n">
        <f aca="false">IFERROR(IF(AU799&lt;($AM$6-$AL$6)/($AN$6-$AL$6),$AL$6+SQRT(AU799*($AN$6-$AL$6)*($AM$6-$AL$6)),$AN$6-SQRT((1-AU799)*($AN$6-$AL$6)*($AN$6-$AM$6))),$AM$6)</f>
        <v>2.98486115683948</v>
      </c>
      <c r="AM799" s="0" t="n">
        <f aca="false">IFERROR(IF(AV799&lt;($AM$7-$AL$7)/($AN$7-$AL$7),$AL$7+SQRT(AV799*($AN$7-$AL$7)*($AM$7-$AL$7)),$AN$7-SQRT((1-AV799)*($AN$7-$AL$7)*($AN$7-$AM$7))),$AM$7)</f>
        <v>0.854492586376194</v>
      </c>
      <c r="AN799" s="0" t="n">
        <f aca="false">IFERROR(IF(AW799&lt;($AM$8-$AL$8)/($AN$8-$AL$8),$AL$8+SQRT(AW799*($AN$8-$AL$8)*($AM$8-$AL$8)),$AN$8-SQRT((1-AW799)*($AN$8-$AL$8)*($AN$8-$AM$8))),$AM$8)</f>
        <v>1.03116468593985</v>
      </c>
      <c r="AO799" s="0" t="n">
        <f aca="false">IFERROR(IF(AX799&lt;($AM$9-$AL$9)/($AN$9-$AL$9),$AL$9+SQRT(AX799*($AN$9-$AL$9)*($AM$9-$AL$9)),$AN$9-SQRT((1-AX799)*($AN$9-$AL$9)*($AN$9-$AM$9))),$AM$9)</f>
        <v>0.736205401400729</v>
      </c>
      <c r="AP799" s="0" t="n">
        <f aca="false">IFERROR(IF(AY799&lt;($AM$10-$AL$10)/($AN$10-$AL$10),$AL$10+SQRT(AY799*($AN$10-$AL$10)*($AM$10-$AL$10)),$AN$10-SQRT((1-AY799)*($AN$10-$AL$10)*($AN$10-$AM$10))),$AM$10)</f>
        <v>0.757347548151859</v>
      </c>
      <c r="AQ799" s="0" t="n">
        <f aca="false">IFERROR(IF(AZ799&lt;($AM$11-$AL$11)/($AN$11-$AL$11),$AL$11+SQRT(AZ799*($AN$11-$AL$11)*($AM$11-$AL$11)),$AN$11-SQRT((1-AZ799)*($AN$11-$AL$11)*($AN$11-$AM$11))),$AM$11)</f>
        <v>0.781901937763131</v>
      </c>
      <c r="AR799" s="0" t="n">
        <f aca="false">SUMPRODUCT((B24:B31&lt;=$B$6)*(C24:C31*AM799+D24:D31*AO799*$B$8*AQ799)/(1+AL799/100)^B24:B31)+C32*AM799*AP799/(1+AL799/100)^$B$6</f>
        <v>11826246.1415276</v>
      </c>
      <c r="AS799" s="0" t="n">
        <f aca="false">SUMPRODUCT((K24:K26&lt;=$B$6)*(L24:L26*AN799+M24:M26*AO799*$B$8*AQ799)/(1+AL799/100)^K24:K26)+L27*AN799*AP799/(1+AL799/100)^$B$6</f>
        <v>15254190.8323624</v>
      </c>
      <c r="AT799" s="0" t="n">
        <f aca="false">AS799-AR799</f>
        <v>3427944.69083477</v>
      </c>
      <c r="AU799" s="0" t="n">
        <f aca="true">RAND()</f>
        <v>0.193990299650238</v>
      </c>
      <c r="AV799" s="0" t="n">
        <f aca="true">RAND()</f>
        <v>0.0329937996662993</v>
      </c>
      <c r="AW799" s="0" t="n">
        <f aca="true">RAND()</f>
        <v>0.574320936179516</v>
      </c>
      <c r="AX799" s="0" t="n">
        <f aca="true">RAND()</f>
        <v>0.0743906555345062</v>
      </c>
      <c r="AY799" s="0" t="n">
        <f aca="true">RAND()</f>
        <v>0.264911042159094</v>
      </c>
      <c r="AZ799" s="0" t="n">
        <f aca="true">RAND()</f>
        <v>0.805849939789888</v>
      </c>
    </row>
    <row r="800" customFormat="false" ht="15" hidden="false" customHeight="false" outlineLevel="0" collapsed="false">
      <c r="AK800" s="0" t="n">
        <v>787</v>
      </c>
      <c r="AL800" s="0" t="n">
        <f aca="false">IFERROR(IF(AU800&lt;($AM$6-$AL$6)/($AN$6-$AL$6),$AL$6+SQRT(AU800*($AN$6-$AL$6)*($AM$6-$AL$6)),$AN$6-SQRT((1-AU800)*($AN$6-$AL$6)*($AN$6-$AM$6))),$AM$6)</f>
        <v>4.0996288563722</v>
      </c>
      <c r="AM800" s="0" t="n">
        <f aca="false">IFERROR(IF(AV800&lt;($AM$7-$AL$7)/($AN$7-$AL$7),$AL$7+SQRT(AV800*($AN$7-$AL$7)*($AM$7-$AL$7)),$AN$7-SQRT((1-AV800)*($AN$7-$AL$7)*($AN$7-$AM$7))),$AM$7)</f>
        <v>0.950068350713618</v>
      </c>
      <c r="AN800" s="0" t="n">
        <f aca="false">IFERROR(IF(AW800&lt;($AM$8-$AL$8)/($AN$8-$AL$8),$AL$8+SQRT(AW800*($AN$8-$AL$8)*($AM$8-$AL$8)),$AN$8-SQRT((1-AW800)*($AN$8-$AL$8)*($AN$8-$AM$8))),$AM$8)</f>
        <v>0.856466001097483</v>
      </c>
      <c r="AO800" s="0" t="n">
        <f aca="false">IFERROR(IF(AX800&lt;($AM$9-$AL$9)/($AN$9-$AL$9),$AL$9+SQRT(AX800*($AN$9-$AL$9)*($AM$9-$AL$9)),$AN$9-SQRT((1-AX800)*($AN$9-$AL$9)*($AN$9-$AM$9))),$AM$9)</f>
        <v>0.718234717818738</v>
      </c>
      <c r="AP800" s="0" t="n">
        <f aca="false">IFERROR(IF(AY800&lt;($AM$10-$AL$10)/($AN$10-$AL$10),$AL$10+SQRT(AY800*($AN$10-$AL$10)*($AM$10-$AL$10)),$AN$10-SQRT((1-AY800)*($AN$10-$AL$10)*($AN$10-$AM$10))),$AM$10)</f>
        <v>0.717183563181623</v>
      </c>
      <c r="AQ800" s="0" t="n">
        <f aca="false">IFERROR(IF(AZ800&lt;($AM$11-$AL$11)/($AN$11-$AL$11),$AL$11+SQRT(AZ800*($AN$11-$AL$11)*($AM$11-$AL$11)),$AN$11-SQRT((1-AZ800)*($AN$11-$AL$11)*($AN$11-$AM$11))),$AM$11)</f>
        <v>0.64061484585026</v>
      </c>
      <c r="AR800" s="0" t="n">
        <f aca="false">SUMPRODUCT((B24:B31&lt;=$B$6)*(C24:C31*AM800+D24:D31*AO800*$B$8*AQ800)/(1+AL800/100)^B24:B31)+C32*AM800*AP800/(1+AL800/100)^$B$6</f>
        <v>12421940.6910845</v>
      </c>
      <c r="AS800" s="0" t="n">
        <f aca="false">SUMPRODUCT((K24:K26&lt;=$B$6)*(L24:L26*AN800+M24:M26*AO800*$B$8*AQ800)/(1+AL800/100)^K24:K26)+L27*AN800*AP800/(1+AL800/100)^$B$6</f>
        <v>12889385.2400411</v>
      </c>
      <c r="AT800" s="0" t="n">
        <f aca="false">AS800-AR800</f>
        <v>467444.54895659</v>
      </c>
      <c r="AU800" s="0" t="n">
        <f aca="true">RAND()</f>
        <v>0.579392361460559</v>
      </c>
      <c r="AV800" s="0" t="n">
        <f aca="true">RAND()</f>
        <v>0.250227887621172</v>
      </c>
      <c r="AW800" s="0" t="n">
        <f aca="true">RAND()</f>
        <v>0.0354267697771214</v>
      </c>
      <c r="AX800" s="0" t="n">
        <f aca="true">RAND()</f>
        <v>0.063501856081899</v>
      </c>
      <c r="AY800" s="0" t="n">
        <f aca="true">RAND()</f>
        <v>0.188674800465064</v>
      </c>
      <c r="AZ800" s="0" t="n">
        <f aca="true">RAND()</f>
        <v>0.473544788626925</v>
      </c>
    </row>
    <row r="801" customFormat="false" ht="15" hidden="false" customHeight="false" outlineLevel="0" collapsed="false">
      <c r="AK801" s="0" t="n">
        <v>788</v>
      </c>
      <c r="AL801" s="0" t="n">
        <f aca="false">IFERROR(IF(AU801&lt;($AM$6-$AL$6)/($AN$6-$AL$6),$AL$6+SQRT(AU801*($AN$6-$AL$6)*($AM$6-$AL$6)),$AN$6-SQRT((1-AU801)*($AN$6-$AL$6)*($AN$6-$AM$6))),$AM$6)</f>
        <v>5.57440025655136</v>
      </c>
      <c r="AM801" s="0" t="n">
        <f aca="false">IFERROR(IF(AV801&lt;($AM$7-$AL$7)/($AN$7-$AL$7),$AL$7+SQRT(AV801*($AN$7-$AL$7)*($AM$7-$AL$7)),$AN$7-SQRT((1-AV801)*($AN$7-$AL$7)*($AN$7-$AM$7))),$AM$7)</f>
        <v>1.13329079090071</v>
      </c>
      <c r="AN801" s="0" t="n">
        <f aca="false">IFERROR(IF(AW801&lt;($AM$8-$AL$8)/($AN$8-$AL$8),$AL$8+SQRT(AW801*($AN$8-$AL$8)*($AM$8-$AL$8)),$AN$8-SQRT((1-AW801)*($AN$8-$AL$8)*($AN$8-$AM$8))),$AM$8)</f>
        <v>0.865903045188697</v>
      </c>
      <c r="AO801" s="0" t="n">
        <f aca="false">IFERROR(IF(AX801&lt;($AM$9-$AL$9)/($AN$9-$AL$9),$AL$9+SQRT(AX801*($AN$9-$AL$9)*($AM$9-$AL$9)),$AN$9-SQRT((1-AX801)*($AN$9-$AL$9)*($AN$9-$AM$9))),$AM$9)</f>
        <v>1.30649581997703</v>
      </c>
      <c r="AP801" s="0" t="n">
        <f aca="false">IFERROR(IF(AY801&lt;($AM$10-$AL$10)/($AN$10-$AL$10),$AL$10+SQRT(AY801*($AN$10-$AL$10)*($AM$10-$AL$10)),$AN$10-SQRT((1-AY801)*($AN$10-$AL$10)*($AN$10-$AM$10))),$AM$10)</f>
        <v>0.893758888951851</v>
      </c>
      <c r="AQ801" s="0" t="n">
        <f aca="false">IFERROR(IF(AZ801&lt;($AM$11-$AL$11)/($AN$11-$AL$11),$AL$11+SQRT(AZ801*($AN$11-$AL$11)*($AM$11-$AL$11)),$AN$11-SQRT((1-AZ801)*($AN$11-$AL$11)*($AN$11-$AM$11))),$AM$11)</f>
        <v>0.581417501387208</v>
      </c>
      <c r="AR801" s="0" t="n">
        <f aca="false">SUMPRODUCT((B24:B31&lt;=$B$6)*(C24:C31*AM801+D24:D31*AO801*$B$8*AQ801)/(1+AL801/100)^B24:B31)+C32*AM801*AP801/(1+AL801/100)^$B$6</f>
        <v>13964376.1043541</v>
      </c>
      <c r="AS801" s="0" t="n">
        <f aca="false">SUMPRODUCT((K24:K26&lt;=$B$6)*(L24:L26*AN801+M24:M26*AO801*$B$8*AQ801)/(1+AL801/100)^K24:K26)+L27*AN801*AP801/(1+AL801/100)^$B$6</f>
        <v>13070072.5381553</v>
      </c>
      <c r="AT801" s="0" t="n">
        <f aca="false">AS801-AR801</f>
        <v>-894303.566198789</v>
      </c>
      <c r="AU801" s="0" t="n">
        <f aca="true">RAND()</f>
        <v>0.898383268573958</v>
      </c>
      <c r="AV801" s="0" t="n">
        <f aca="true">RAND()</f>
        <v>0.878924093434818</v>
      </c>
      <c r="AW801" s="0" t="n">
        <f aca="true">RAND()</f>
        <v>0.0482579040571486</v>
      </c>
      <c r="AX801" s="0" t="n">
        <f aca="true">RAND()</f>
        <v>0.679367968193782</v>
      </c>
      <c r="AY801" s="0" t="n">
        <f aca="true">RAND()</f>
        <v>0.620184250514384</v>
      </c>
      <c r="AZ801" s="0" t="n">
        <f aca="true">RAND()</f>
        <v>0.323248204436812</v>
      </c>
    </row>
    <row r="802" customFormat="false" ht="15" hidden="false" customHeight="false" outlineLevel="0" collapsed="false">
      <c r="AK802" s="0" t="n">
        <v>789</v>
      </c>
      <c r="AL802" s="0" t="n">
        <f aca="false">IFERROR(IF(AU802&lt;($AM$6-$AL$6)/($AN$6-$AL$6),$AL$6+SQRT(AU802*($AN$6-$AL$6)*($AM$6-$AL$6)),$AN$6-SQRT((1-AU802)*($AN$6-$AL$6)*($AN$6-$AM$6))),$AM$6)</f>
        <v>4.44420578712197</v>
      </c>
      <c r="AM802" s="0" t="n">
        <f aca="false">IFERROR(IF(AV802&lt;($AM$7-$AL$7)/($AN$7-$AL$7),$AL$7+SQRT(AV802*($AN$7-$AL$7)*($AM$7-$AL$7)),$AN$7-SQRT((1-AV802)*($AN$7-$AL$7)*($AN$7-$AM$7))),$AM$7)</f>
        <v>1.02360964223545</v>
      </c>
      <c r="AN802" s="0" t="n">
        <f aca="false">IFERROR(IF(AW802&lt;($AM$8-$AL$8)/($AN$8-$AL$8),$AL$8+SQRT(AW802*($AN$8-$AL$8)*($AM$8-$AL$8)),$AN$8-SQRT((1-AW802)*($AN$8-$AL$8)*($AN$8-$AM$8))),$AM$8)</f>
        <v>1.13894791000784</v>
      </c>
      <c r="AO802" s="0" t="n">
        <f aca="false">IFERROR(IF(AX802&lt;($AM$9-$AL$9)/($AN$9-$AL$9),$AL$9+SQRT(AX802*($AN$9-$AL$9)*($AM$9-$AL$9)),$AN$9-SQRT((1-AX802)*($AN$9-$AL$9)*($AN$9-$AM$9))),$AM$9)</f>
        <v>1.59867852837127</v>
      </c>
      <c r="AP802" s="0" t="n">
        <f aca="false">IFERROR(IF(AY802&lt;($AM$10-$AL$10)/($AN$10-$AL$10),$AL$10+SQRT(AY802*($AN$10-$AL$10)*($AM$10-$AL$10)),$AN$10-SQRT((1-AY802)*($AN$10-$AL$10)*($AN$10-$AM$10))),$AM$10)</f>
        <v>0.690980718607185</v>
      </c>
      <c r="AQ802" s="0" t="n">
        <f aca="false">IFERROR(IF(AZ802&lt;($AM$11-$AL$11)/($AN$11-$AL$11),$AL$11+SQRT(AZ802*($AN$11-$AL$11)*($AM$11-$AL$11)),$AN$11-SQRT((1-AZ802)*($AN$11-$AL$11)*($AN$11-$AM$11))),$AM$11)</f>
        <v>0.631475303730864</v>
      </c>
      <c r="AR802" s="0" t="n">
        <f aca="false">SUMPRODUCT((B24:B31&lt;=$B$6)*(C24:C31*AM802+D24:D31*AO802*$B$8*AQ802)/(1+AL802/100)^B24:B31)+C32*AM802*AP802/(1+AL802/100)^$B$6</f>
        <v>13268738.5599031</v>
      </c>
      <c r="AS802" s="0" t="n">
        <f aca="false">SUMPRODUCT((K24:K26&lt;=$B$6)*(L24:L26*AN802+M24:M26*AO802*$B$8*AQ802)/(1+AL802/100)^K24:K26)+L27*AN802*AP802/(1+AL802/100)^$B$6</f>
        <v>17243836.3727964</v>
      </c>
      <c r="AT802" s="0" t="n">
        <f aca="false">AS802-AR802</f>
        <v>3975097.81289331</v>
      </c>
      <c r="AU802" s="0" t="n">
        <f aca="true">RAND()</f>
        <v>0.673395797070958</v>
      </c>
      <c r="AV802" s="0" t="n">
        <f aca="true">RAND()</f>
        <v>0.544421385877671</v>
      </c>
      <c r="AW802" s="0" t="n">
        <f aca="true">RAND()</f>
        <v>0.890377184963308</v>
      </c>
      <c r="AX802" s="0" t="n">
        <f aca="true">RAND()</f>
        <v>0.892627384273165</v>
      </c>
      <c r="AY802" s="0" t="n">
        <f aca="true">RAND()</f>
        <v>0.145894539518867</v>
      </c>
      <c r="AZ802" s="0" t="n">
        <f aca="true">RAND()</f>
        <v>0.448472967279463</v>
      </c>
    </row>
    <row r="803" customFormat="false" ht="15" hidden="false" customHeight="false" outlineLevel="0" collapsed="false">
      <c r="AK803" s="0" t="n">
        <v>790</v>
      </c>
      <c r="AL803" s="0" t="n">
        <f aca="false">IFERROR(IF(AU803&lt;($AM$6-$AL$6)/($AN$6-$AL$6),$AL$6+SQRT(AU803*($AN$6-$AL$6)*($AM$6-$AL$6)),$AN$6-SQRT((1-AU803)*($AN$6-$AL$6)*($AN$6-$AM$6))),$AM$6)</f>
        <v>5.26228138647027</v>
      </c>
      <c r="AM803" s="0" t="n">
        <f aca="false">IFERROR(IF(AV803&lt;($AM$7-$AL$7)/($AN$7-$AL$7),$AL$7+SQRT(AV803*($AN$7-$AL$7)*($AM$7-$AL$7)),$AN$7-SQRT((1-AV803)*($AN$7-$AL$7)*($AN$7-$AM$7))),$AM$7)</f>
        <v>1.07286947126952</v>
      </c>
      <c r="AN803" s="0" t="n">
        <f aca="false">IFERROR(IF(AW803&lt;($AM$8-$AL$8)/($AN$8-$AL$8),$AL$8+SQRT(AW803*($AN$8-$AL$8)*($AM$8-$AL$8)),$AN$8-SQRT((1-AW803)*($AN$8-$AL$8)*($AN$8-$AM$8))),$AM$8)</f>
        <v>1.05912125653154</v>
      </c>
      <c r="AO803" s="0" t="n">
        <f aca="false">IFERROR(IF(AX803&lt;($AM$9-$AL$9)/($AN$9-$AL$9),$AL$9+SQRT(AX803*($AN$9-$AL$9)*($AM$9-$AL$9)),$AN$9-SQRT((1-AX803)*($AN$9-$AL$9)*($AN$9-$AM$9))),$AM$9)</f>
        <v>1.40185588860537</v>
      </c>
      <c r="AP803" s="0" t="n">
        <f aca="false">IFERROR(IF(AY803&lt;($AM$10-$AL$10)/($AN$10-$AL$10),$AL$10+SQRT(AY803*($AN$10-$AL$10)*($AM$10-$AL$10)),$AN$10-SQRT((1-AY803)*($AN$10-$AL$10)*($AN$10-$AM$10))),$AM$10)</f>
        <v>0.893871655973701</v>
      </c>
      <c r="AQ803" s="0" t="n">
        <f aca="false">IFERROR(IF(AZ803&lt;($AM$11-$AL$11)/($AN$11-$AL$11),$AL$11+SQRT(AZ803*($AN$11-$AL$11)*($AM$11-$AL$11)),$AN$11-SQRT((1-AZ803)*($AN$11-$AL$11)*($AN$11-$AM$11))),$AM$11)</f>
        <v>0.721254092805019</v>
      </c>
      <c r="AR803" s="0" t="n">
        <f aca="false">SUMPRODUCT((B24:B31&lt;=$B$6)*(C24:C31*AM803+D24:D31*AO803*$B$8*AQ803)/(1+AL803/100)^B24:B31)+C32*AM803*AP803/(1+AL803/100)^$B$6</f>
        <v>13418456.5626124</v>
      </c>
      <c r="AS803" s="0" t="n">
        <f aca="false">SUMPRODUCT((K24:K26&lt;=$B$6)*(L24:L26*AN803+M24:M26*AO803*$B$8*AQ803)/(1+AL803/100)^K24:K26)+L27*AN803*AP803/(1+AL803/100)^$B$6</f>
        <v>15947254.0251508</v>
      </c>
      <c r="AT803" s="0" t="n">
        <f aca="false">AS803-AR803</f>
        <v>2528797.46253834</v>
      </c>
      <c r="AU803" s="0" t="n">
        <f aca="true">RAND()</f>
        <v>0.849016701009617</v>
      </c>
      <c r="AV803" s="0" t="n">
        <f aca="true">RAND()</f>
        <v>0.721109118148087</v>
      </c>
      <c r="AW803" s="0" t="n">
        <f aca="true">RAND()</f>
        <v>0.676136047039113</v>
      </c>
      <c r="AX803" s="0" t="n">
        <f aca="true">RAND()</f>
        <v>0.761482414669285</v>
      </c>
      <c r="AY803" s="0" t="n">
        <f aca="true">RAND()</f>
        <v>0.620539525517862</v>
      </c>
      <c r="AZ803" s="0" t="n">
        <f aca="true">RAND()</f>
        <v>0.682860078457334</v>
      </c>
    </row>
    <row r="804" customFormat="false" ht="15" hidden="false" customHeight="false" outlineLevel="0" collapsed="false">
      <c r="AK804" s="0" t="n">
        <v>791</v>
      </c>
      <c r="AL804" s="0" t="n">
        <f aca="false">IFERROR(IF(AU804&lt;($AM$6-$AL$6)/($AN$6-$AL$6),$AL$6+SQRT(AU804*($AN$6-$AL$6)*($AM$6-$AL$6)),$AN$6-SQRT((1-AU804)*($AN$6-$AL$6)*($AN$6-$AM$6))),$AM$6)</f>
        <v>3.83397378101813</v>
      </c>
      <c r="AM804" s="0" t="n">
        <f aca="false">IFERROR(IF(AV804&lt;($AM$7-$AL$7)/($AN$7-$AL$7),$AL$7+SQRT(AV804*($AN$7-$AL$7)*($AM$7-$AL$7)),$AN$7-SQRT((1-AV804)*($AN$7-$AL$7)*($AN$7-$AM$7))),$AM$7)</f>
        <v>1.0142612769235</v>
      </c>
      <c r="AN804" s="0" t="n">
        <f aca="false">IFERROR(IF(AW804&lt;($AM$8-$AL$8)/($AN$8-$AL$8),$AL$8+SQRT(AW804*($AN$8-$AL$8)*($AM$8-$AL$8)),$AN$8-SQRT((1-AW804)*($AN$8-$AL$8)*($AN$8-$AM$8))),$AM$8)</f>
        <v>0.886897995826272</v>
      </c>
      <c r="AO804" s="0" t="n">
        <f aca="false">IFERROR(IF(AX804&lt;($AM$9-$AL$9)/($AN$9-$AL$9),$AL$9+SQRT(AX804*($AN$9-$AL$9)*($AM$9-$AL$9)),$AN$9-SQRT((1-AX804)*($AN$9-$AL$9)*($AN$9-$AM$9))),$AM$9)</f>
        <v>0.902206841264128</v>
      </c>
      <c r="AP804" s="0" t="n">
        <f aca="false">IFERROR(IF(AY804&lt;($AM$10-$AL$10)/($AN$10-$AL$10),$AL$10+SQRT(AY804*($AN$10-$AL$10)*($AM$10-$AL$10)),$AN$10-SQRT((1-AY804)*($AN$10-$AL$10)*($AN$10-$AM$10))),$AM$10)</f>
        <v>0.850399980025047</v>
      </c>
      <c r="AQ804" s="0" t="n">
        <f aca="false">IFERROR(IF(AZ804&lt;($AM$11-$AL$11)/($AN$11-$AL$11),$AL$11+SQRT(AZ804*($AN$11-$AL$11)*($AM$11-$AL$11)),$AN$11-SQRT((1-AZ804)*($AN$11-$AL$11)*($AN$11-$AM$11))),$AM$11)</f>
        <v>0.625868536367103</v>
      </c>
      <c r="AR804" s="0" t="n">
        <f aca="false">SUMPRODUCT((B24:B31&lt;=$B$6)*(C24:C31*AM804+D24:D31*AO804*$B$8*AQ804)/(1+AL804/100)^B24:B31)+C32*AM804*AP804/(1+AL804/100)^$B$6</f>
        <v>13420029.9126063</v>
      </c>
      <c r="AS804" s="0" t="n">
        <f aca="false">SUMPRODUCT((K24:K26&lt;=$B$6)*(L24:L26*AN804+M24:M26*AO804*$B$8*AQ804)/(1+AL804/100)^K24:K26)+L27*AN804*AP804/(1+AL804/100)^$B$6</f>
        <v>13169389.507519</v>
      </c>
      <c r="AT804" s="0" t="n">
        <f aca="false">AS804-AR804</f>
        <v>-250640.405087348</v>
      </c>
      <c r="AU804" s="0" t="n">
        <f aca="true">RAND()</f>
        <v>0.498813899035968</v>
      </c>
      <c r="AV804" s="0" t="n">
        <f aca="true">RAND()</f>
        <v>0.506020039486782</v>
      </c>
      <c r="AW804" s="0" t="n">
        <f aca="true">RAND()</f>
        <v>0.0839029075402525</v>
      </c>
      <c r="AX804" s="0" t="n">
        <f aca="true">RAND()</f>
        <v>0.215693790879557</v>
      </c>
      <c r="AY804" s="0" t="n">
        <f aca="true">RAND()</f>
        <v>0.491120584006212</v>
      </c>
      <c r="AZ804" s="0" t="n">
        <f aca="true">RAND()</f>
        <v>0.43342980813893</v>
      </c>
    </row>
    <row r="805" customFormat="false" ht="15" hidden="false" customHeight="false" outlineLevel="0" collapsed="false">
      <c r="AK805" s="0" t="n">
        <v>792</v>
      </c>
      <c r="AL805" s="0" t="n">
        <f aca="false">IFERROR(IF(AU805&lt;($AM$6-$AL$6)/($AN$6-$AL$6),$AL$6+SQRT(AU805*($AN$6-$AL$6)*($AM$6-$AL$6)),$AN$6-SQRT((1-AU805)*($AN$6-$AL$6)*($AN$6-$AM$6))),$AM$6)</f>
        <v>3.31347657904104</v>
      </c>
      <c r="AM805" s="0" t="n">
        <f aca="false">IFERROR(IF(AV805&lt;($AM$7-$AL$7)/($AN$7-$AL$7),$AL$7+SQRT(AV805*($AN$7-$AL$7)*($AM$7-$AL$7)),$AN$7-SQRT((1-AV805)*($AN$7-$AL$7)*($AN$7-$AM$7))),$AM$7)</f>
        <v>1.04886759610467</v>
      </c>
      <c r="AN805" s="0" t="n">
        <f aca="false">IFERROR(IF(AW805&lt;($AM$8-$AL$8)/($AN$8-$AL$8),$AL$8+SQRT(AW805*($AN$8-$AL$8)*($AM$8-$AL$8)),$AN$8-SQRT((1-AW805)*($AN$8-$AL$8)*($AN$8-$AM$8))),$AM$8)</f>
        <v>1.03674169087044</v>
      </c>
      <c r="AO805" s="0" t="n">
        <f aca="false">IFERROR(IF(AX805&lt;($AM$9-$AL$9)/($AN$9-$AL$9),$AL$9+SQRT(AX805*($AN$9-$AL$9)*($AM$9-$AL$9)),$AN$9-SQRT((1-AX805)*($AN$9-$AL$9)*($AN$9-$AM$9))),$AM$9)</f>
        <v>1.22987030354422</v>
      </c>
      <c r="AP805" s="0" t="n">
        <f aca="false">IFERROR(IF(AY805&lt;($AM$10-$AL$10)/($AN$10-$AL$10),$AL$10+SQRT(AY805*($AN$10-$AL$10)*($AM$10-$AL$10)),$AN$10-SQRT((1-AY805)*($AN$10-$AL$10)*($AN$10-$AM$10))),$AM$10)</f>
        <v>0.698742340687543</v>
      </c>
      <c r="AQ805" s="0" t="n">
        <f aca="false">IFERROR(IF(AZ805&lt;($AM$11-$AL$11)/($AN$11-$AL$11),$AL$11+SQRT(AZ805*($AN$11-$AL$11)*($AM$11-$AL$11)),$AN$11-SQRT((1-AZ805)*($AN$11-$AL$11)*($AN$11-$AM$11))),$AM$11)</f>
        <v>0.54922639239515</v>
      </c>
      <c r="AR805" s="0" t="n">
        <f aca="false">SUMPRODUCT((B24:B31&lt;=$B$6)*(C24:C31*AM805+D24:D31*AO805*$B$8*AQ805)/(1+AL805/100)^B24:B31)+C32*AM805*AP805/(1+AL805/100)^$B$6</f>
        <v>14274725.1745928</v>
      </c>
      <c r="AS805" s="0" t="n">
        <f aca="false">SUMPRODUCT((K24:K26&lt;=$B$6)*(L24:L26*AN805+M24:M26*AO805*$B$8*AQ805)/(1+AL805/100)^K24:K26)+L27*AN805*AP805/(1+AL805/100)^$B$6</f>
        <v>15504033.9018073</v>
      </c>
      <c r="AT805" s="0" t="n">
        <f aca="false">AS805-AR805</f>
        <v>1229308.72721449</v>
      </c>
      <c r="AU805" s="0" t="n">
        <f aca="true">RAND()</f>
        <v>0.320477253336053</v>
      </c>
      <c r="AV805" s="0" t="n">
        <f aca="true">RAND()</f>
        <v>0.640406720918098</v>
      </c>
      <c r="AW805" s="0" t="n">
        <f aca="true">RAND()</f>
        <v>0.595741276330677</v>
      </c>
      <c r="AX805" s="0" t="n">
        <f aca="true">RAND()</f>
        <v>0.604600167091286</v>
      </c>
      <c r="AY805" s="0" t="n">
        <f aca="true">RAND()</f>
        <v>0.157994071927853</v>
      </c>
      <c r="AZ805" s="0" t="n">
        <f aca="true">RAND()</f>
        <v>0.253525692515514</v>
      </c>
    </row>
    <row r="806" customFormat="false" ht="15" hidden="false" customHeight="false" outlineLevel="0" collapsed="false">
      <c r="AK806" s="0" t="n">
        <v>793</v>
      </c>
      <c r="AL806" s="0" t="n">
        <f aca="false">IFERROR(IF(AU806&lt;($AM$6-$AL$6)/($AN$6-$AL$6),$AL$6+SQRT(AU806*($AN$6-$AL$6)*($AM$6-$AL$6)),$AN$6-SQRT((1-AU806)*($AN$6-$AL$6)*($AN$6-$AM$6))),$AM$6)</f>
        <v>2.36758074086862</v>
      </c>
      <c r="AM806" s="0" t="n">
        <f aca="false">IFERROR(IF(AV806&lt;($AM$7-$AL$7)/($AN$7-$AL$7),$AL$7+SQRT(AV806*($AN$7-$AL$7)*($AM$7-$AL$7)),$AN$7-SQRT((1-AV806)*($AN$7-$AL$7)*($AN$7-$AM$7))),$AM$7)</f>
        <v>0.984678173907646</v>
      </c>
      <c r="AN806" s="0" t="n">
        <f aca="false">IFERROR(IF(AW806&lt;($AM$8-$AL$8)/($AN$8-$AL$8),$AL$8+SQRT(AW806*($AN$8-$AL$8)*($AM$8-$AL$8)),$AN$8-SQRT((1-AW806)*($AN$8-$AL$8)*($AN$8-$AM$8))),$AM$8)</f>
        <v>0.872708716462791</v>
      </c>
      <c r="AO806" s="0" t="n">
        <f aca="false">IFERROR(IF(AX806&lt;($AM$9-$AL$9)/($AN$9-$AL$9),$AL$9+SQRT(AX806*($AN$9-$AL$9)*($AM$9-$AL$9)),$AN$9-SQRT((1-AX806)*($AN$9-$AL$9)*($AN$9-$AM$9))),$AM$9)</f>
        <v>0.914602257468997</v>
      </c>
      <c r="AP806" s="0" t="n">
        <f aca="false">IFERROR(IF(AY806&lt;($AM$10-$AL$10)/($AN$10-$AL$10),$AL$10+SQRT(AY806*($AN$10-$AL$10)*($AM$10-$AL$10)),$AN$10-SQRT((1-AY806)*($AN$10-$AL$10)*($AN$10-$AM$10))),$AM$10)</f>
        <v>0.605201270647927</v>
      </c>
      <c r="AQ806" s="0" t="n">
        <f aca="false">IFERROR(IF(AZ806&lt;($AM$11-$AL$11)/($AN$11-$AL$11),$AL$11+SQRT(AZ806*($AN$11-$AL$11)*($AM$11-$AL$11)),$AN$11-SQRT((1-AZ806)*($AN$11-$AL$11)*($AN$11-$AM$11))),$AM$11)</f>
        <v>0.912760298813508</v>
      </c>
      <c r="AR806" s="0" t="n">
        <f aca="false">SUMPRODUCT((B24:B31&lt;=$B$6)*(C24:C31*AM806+D24:D31*AO806*$B$8*AQ806)/(1+AL806/100)^B24:B31)+C32*AM806*AP806/(1+AL806/100)^$B$6</f>
        <v>14169837.8494873</v>
      </c>
      <c r="AS806" s="0" t="n">
        <f aca="false">SUMPRODUCT((K24:K26&lt;=$B$6)*(L24:L26*AN806+M24:M26*AO806*$B$8*AQ806)/(1+AL806/100)^K24:K26)+L27*AN806*AP806/(1+AL806/100)^$B$6</f>
        <v>13055340.0471373</v>
      </c>
      <c r="AT806" s="0" t="n">
        <f aca="false">AS806-AR806</f>
        <v>-1114497.80234997</v>
      </c>
      <c r="AU806" s="0" t="n">
        <f aca="true">RAND()</f>
        <v>0.027023120211504</v>
      </c>
      <c r="AV806" s="0" t="n">
        <f aca="true">RAND()</f>
        <v>0.378955865754032</v>
      </c>
      <c r="AW806" s="0" t="n">
        <f aca="true">RAND()</f>
        <v>0.0587395272185175</v>
      </c>
      <c r="AX806" s="0" t="n">
        <f aca="true">RAND()</f>
        <v>0.229193375864518</v>
      </c>
      <c r="AY806" s="0" t="n">
        <f aca="true">RAND()</f>
        <v>0.0442692293837532</v>
      </c>
      <c r="AZ806" s="0" t="n">
        <f aca="true">RAND()</f>
        <v>0.968935651170986</v>
      </c>
    </row>
    <row r="807" customFormat="false" ht="15" hidden="false" customHeight="false" outlineLevel="0" collapsed="false">
      <c r="AK807" s="0" t="n">
        <v>794</v>
      </c>
      <c r="AL807" s="0" t="n">
        <f aca="false">IFERROR(IF(AU807&lt;($AM$6-$AL$6)/($AN$6-$AL$6),$AL$6+SQRT(AU807*($AN$6-$AL$6)*($AM$6-$AL$6)),$AN$6-SQRT((1-AU807)*($AN$6-$AL$6)*($AN$6-$AM$6))),$AM$6)</f>
        <v>2.95235977953604</v>
      </c>
      <c r="AM807" s="0" t="n">
        <f aca="false">IFERROR(IF(AV807&lt;($AM$7-$AL$7)/($AN$7-$AL$7),$AL$7+SQRT(AV807*($AN$7-$AL$7)*($AM$7-$AL$7)),$AN$7-SQRT((1-AV807)*($AN$7-$AL$7)*($AN$7-$AM$7))),$AM$7)</f>
        <v>1.05226076914423</v>
      </c>
      <c r="AN807" s="0" t="n">
        <f aca="false">IFERROR(IF(AW807&lt;($AM$8-$AL$8)/($AN$8-$AL$8),$AL$8+SQRT(AW807*($AN$8-$AL$8)*($AM$8-$AL$8)),$AN$8-SQRT((1-AW807)*($AN$8-$AL$8)*($AN$8-$AM$8))),$AM$8)</f>
        <v>1.0019591831746</v>
      </c>
      <c r="AO807" s="0" t="n">
        <f aca="false">IFERROR(IF(AX807&lt;($AM$9-$AL$9)/($AN$9-$AL$9),$AL$9+SQRT(AX807*($AN$9-$AL$9)*($AM$9-$AL$9)),$AN$9-SQRT((1-AX807)*($AN$9-$AL$9)*($AN$9-$AM$9))),$AM$9)</f>
        <v>0.86105657064024</v>
      </c>
      <c r="AP807" s="0" t="n">
        <f aca="false">IFERROR(IF(AY807&lt;($AM$10-$AL$10)/($AN$10-$AL$10),$AL$10+SQRT(AY807*($AN$10-$AL$10)*($AM$10-$AL$10)),$AN$10-SQRT((1-AY807)*($AN$10-$AL$10)*($AN$10-$AM$10))),$AM$10)</f>
        <v>0.773242561183407</v>
      </c>
      <c r="AQ807" s="0" t="n">
        <f aca="false">IFERROR(IF(AZ807&lt;($AM$11-$AL$11)/($AN$11-$AL$11),$AL$11+SQRT(AZ807*($AN$11-$AL$11)*($AM$11-$AL$11)),$AN$11-SQRT((1-AZ807)*($AN$11-$AL$11)*($AN$11-$AM$11))),$AM$11)</f>
        <v>0.53509920888801</v>
      </c>
      <c r="AR807" s="0" t="n">
        <f aca="false">SUMPRODUCT((B24:B31&lt;=$B$6)*(C24:C31*AM807+D24:D31*AO807*$B$8*AQ807)/(1+AL807/100)^B24:B31)+C32*AM807*AP807/(1+AL807/100)^$B$6</f>
        <v>14535096.8902608</v>
      </c>
      <c r="AS807" s="0" t="n">
        <f aca="false">SUMPRODUCT((K24:K26&lt;=$B$6)*(L24:L26*AN807+M24:M26*AO807*$B$8*AQ807)/(1+AL807/100)^K24:K26)+L27*AN807*AP807/(1+AL807/100)^$B$6</f>
        <v>14782423.0635638</v>
      </c>
      <c r="AT807" s="0" t="n">
        <f aca="false">AS807-AR807</f>
        <v>247326.173302973</v>
      </c>
      <c r="AU807" s="0" t="n">
        <f aca="true">RAND()</f>
        <v>0.181397829935588</v>
      </c>
      <c r="AV807" s="0" t="n">
        <f aca="true">RAND()</f>
        <v>0.652437302938386</v>
      </c>
      <c r="AW807" s="0" t="n">
        <f aca="true">RAND()</f>
        <v>0.453117806120806</v>
      </c>
      <c r="AX807" s="0" t="n">
        <f aca="true">RAND()</f>
        <v>0.173815796269988</v>
      </c>
      <c r="AY807" s="0" t="n">
        <f aca="true">RAND()</f>
        <v>0.298645988968271</v>
      </c>
      <c r="AZ807" s="0" t="n">
        <f aca="true">RAND()</f>
        <v>0.225598522529666</v>
      </c>
    </row>
    <row r="808" customFormat="false" ht="15" hidden="false" customHeight="false" outlineLevel="0" collapsed="false">
      <c r="AK808" s="0" t="n">
        <v>795</v>
      </c>
      <c r="AL808" s="0" t="n">
        <f aca="false">IFERROR(IF(AU808&lt;($AM$6-$AL$6)/($AN$6-$AL$6),$AL$6+SQRT(AU808*($AN$6-$AL$6)*($AM$6-$AL$6)),$AN$6-SQRT((1-AU808)*($AN$6-$AL$6)*($AN$6-$AM$6))),$AM$6)</f>
        <v>6.65730145258695</v>
      </c>
      <c r="AM808" s="0" t="n">
        <f aca="false">IFERROR(IF(AV808&lt;($AM$7-$AL$7)/($AN$7-$AL$7),$AL$7+SQRT(AV808*($AN$7-$AL$7)*($AM$7-$AL$7)),$AN$7-SQRT((1-AV808)*($AN$7-$AL$7)*($AN$7-$AM$7))),$AM$7)</f>
        <v>1.20269234529538</v>
      </c>
      <c r="AN808" s="0" t="n">
        <f aca="false">IFERROR(IF(AW808&lt;($AM$8-$AL$8)/($AN$8-$AL$8),$AL$8+SQRT(AW808*($AN$8-$AL$8)*($AM$8-$AL$8)),$AN$8-SQRT((1-AW808)*($AN$8-$AL$8)*($AN$8-$AM$8))),$AM$8)</f>
        <v>1.01974375675153</v>
      </c>
      <c r="AO808" s="0" t="n">
        <f aca="false">IFERROR(IF(AX808&lt;($AM$9-$AL$9)/($AN$9-$AL$9),$AL$9+SQRT(AX808*($AN$9-$AL$9)*($AM$9-$AL$9)),$AN$9-SQRT((1-AX808)*($AN$9-$AL$9)*($AN$9-$AM$9))),$AM$9)</f>
        <v>0.774855430187111</v>
      </c>
      <c r="AP808" s="0" t="n">
        <f aca="false">IFERROR(IF(AY808&lt;($AM$10-$AL$10)/($AN$10-$AL$10),$AL$10+SQRT(AY808*($AN$10-$AL$10)*($AM$10-$AL$10)),$AN$10-SQRT((1-AY808)*($AN$10-$AL$10)*($AN$10-$AM$10))),$AM$10)</f>
        <v>0.825109990392617</v>
      </c>
      <c r="AQ808" s="0" t="n">
        <f aca="false">IFERROR(IF(AZ808&lt;($AM$11-$AL$11)/($AN$11-$AL$11),$AL$11+SQRT(AZ808*($AN$11-$AL$11)*($AM$11-$AL$11)),$AN$11-SQRT((1-AZ808)*($AN$11-$AL$11)*($AN$11-$AM$11))),$AM$11)</f>
        <v>0.870453275634599</v>
      </c>
      <c r="AR808" s="0" t="n">
        <f aca="false">SUMPRODUCT((B24:B31&lt;=$B$6)*(C24:C31*AM808+D24:D31*AO808*$B$8*AQ808)/(1+AL808/100)^B24:B31)+C32*AM808*AP808/(1+AL808/100)^$B$6</f>
        <v>14272244.3195699</v>
      </c>
      <c r="AS808" s="0" t="n">
        <f aca="false">SUMPRODUCT((K24:K26&lt;=$B$6)*(L24:L26*AN808+M24:M26*AO808*$B$8*AQ808)/(1+AL808/100)^K24:K26)+L27*AN808*AP808/(1+AL808/100)^$B$6</f>
        <v>15538054.947661</v>
      </c>
      <c r="AT808" s="0" t="n">
        <f aca="false">AS808-AR808</f>
        <v>1265810.6280911</v>
      </c>
      <c r="AU808" s="0" t="n">
        <f aca="true">RAND()</f>
        <v>0.994127885280049</v>
      </c>
      <c r="AV808" s="0" t="n">
        <f aca="true">RAND()</f>
        <v>0.980106540500872</v>
      </c>
      <c r="AW808" s="0" t="n">
        <f aca="true">RAND()</f>
        <v>0.528729443956456</v>
      </c>
      <c r="AX808" s="0" t="n">
        <f aca="true">RAND()</f>
        <v>0.100727343337789</v>
      </c>
      <c r="AY808" s="0" t="n">
        <f aca="true">RAND()</f>
        <v>0.422786023412349</v>
      </c>
      <c r="AZ808" s="0" t="n">
        <f aca="true">RAND()</f>
        <v>0.931500596759979</v>
      </c>
    </row>
    <row r="809" customFormat="false" ht="15" hidden="false" customHeight="false" outlineLevel="0" collapsed="false">
      <c r="AK809" s="0" t="n">
        <v>796</v>
      </c>
      <c r="AL809" s="0" t="n">
        <f aca="false">IFERROR(IF(AU809&lt;($AM$6-$AL$6)/($AN$6-$AL$6),$AL$6+SQRT(AU809*($AN$6-$AL$6)*($AM$6-$AL$6)),$AN$6-SQRT((1-AU809)*($AN$6-$AL$6)*($AN$6-$AM$6))),$AM$6)</f>
        <v>4.63969917887874</v>
      </c>
      <c r="AM809" s="0" t="n">
        <f aca="false">IFERROR(IF(AV809&lt;($AM$7-$AL$7)/($AN$7-$AL$7),$AL$7+SQRT(AV809*($AN$7-$AL$7)*($AM$7-$AL$7)),$AN$7-SQRT((1-AV809)*($AN$7-$AL$7)*($AN$7-$AM$7))),$AM$7)</f>
        <v>0.968712307185524</v>
      </c>
      <c r="AN809" s="0" t="n">
        <f aca="false">IFERROR(IF(AW809&lt;($AM$8-$AL$8)/($AN$8-$AL$8),$AL$8+SQRT(AW809*($AN$8-$AL$8)*($AM$8-$AL$8)),$AN$8-SQRT((1-AW809)*($AN$8-$AL$8)*($AN$8-$AM$8))),$AM$8)</f>
        <v>0.878785670434955</v>
      </c>
      <c r="AO809" s="0" t="n">
        <f aca="false">IFERROR(IF(AX809&lt;($AM$9-$AL$9)/($AN$9-$AL$9),$AL$9+SQRT(AX809*($AN$9-$AL$9)*($AM$9-$AL$9)),$AN$9-SQRT((1-AX809)*($AN$9-$AL$9)*($AN$9-$AM$9))),$AM$9)</f>
        <v>1.18712160943979</v>
      </c>
      <c r="AP809" s="0" t="n">
        <f aca="false">IFERROR(IF(AY809&lt;($AM$10-$AL$10)/($AN$10-$AL$10),$AL$10+SQRT(AY809*($AN$10-$AL$10)*($AM$10-$AL$10)),$AN$10-SQRT((1-AY809)*($AN$10-$AL$10)*($AN$10-$AM$10))),$AM$10)</f>
        <v>0.95075826659304</v>
      </c>
      <c r="AQ809" s="0" t="n">
        <f aca="false">IFERROR(IF(AZ809&lt;($AM$11-$AL$11)/($AN$11-$AL$11),$AL$11+SQRT(AZ809*($AN$11-$AL$11)*($AM$11-$AL$11)),$AN$11-SQRT((1-AZ809)*($AN$11-$AL$11)*($AN$11-$AM$11))),$AM$11)</f>
        <v>0.526872225463623</v>
      </c>
      <c r="AR809" s="0" t="n">
        <f aca="false">SUMPRODUCT((B24:B31&lt;=$B$6)*(C24:C31*AM809+D24:D31*AO809*$B$8*AQ809)/(1+AL809/100)^B24:B31)+C32*AM809*AP809/(1+AL809/100)^$B$6</f>
        <v>12372304.3980154</v>
      </c>
      <c r="AS809" s="0" t="n">
        <f aca="false">SUMPRODUCT((K24:K26&lt;=$B$6)*(L24:L26*AN809+M24:M26*AO809*$B$8*AQ809)/(1+AL809/100)^K24:K26)+L27*AN809*AP809/(1+AL809/100)^$B$6</f>
        <v>13091020.7877976</v>
      </c>
      <c r="AT809" s="0" t="n">
        <f aca="false">AS809-AR809</f>
        <v>718716.389782211</v>
      </c>
      <c r="AU809" s="0" t="n">
        <f aca="true">RAND()</f>
        <v>0.721449001690715</v>
      </c>
      <c r="AV809" s="0" t="n">
        <f aca="true">RAND()</f>
        <v>0.316264917731805</v>
      </c>
      <c r="AW809" s="0" t="n">
        <f aca="true">RAND()</f>
        <v>0.0689686873987263</v>
      </c>
      <c r="AX809" s="0" t="n">
        <f aca="true">RAND()</f>
        <v>0.559485814773491</v>
      </c>
      <c r="AY809" s="0" t="n">
        <f aca="true">RAND()</f>
        <v>0.81273205960785</v>
      </c>
      <c r="AZ809" s="0" t="n">
        <f aca="true">RAND()</f>
        <v>0.210085741578845</v>
      </c>
    </row>
    <row r="810" customFormat="false" ht="15" hidden="false" customHeight="false" outlineLevel="0" collapsed="false">
      <c r="AK810" s="0" t="n">
        <v>797</v>
      </c>
      <c r="AL810" s="0" t="n">
        <f aca="false">IFERROR(IF(AU810&lt;($AM$6-$AL$6)/($AN$6-$AL$6),$AL$6+SQRT(AU810*($AN$6-$AL$6)*($AM$6-$AL$6)),$AN$6-SQRT((1-AU810)*($AN$6-$AL$6)*($AN$6-$AM$6))),$AM$6)</f>
        <v>2.16080055043782</v>
      </c>
      <c r="AM810" s="0" t="n">
        <f aca="false">IFERROR(IF(AV810&lt;($AM$7-$AL$7)/($AN$7-$AL$7),$AL$7+SQRT(AV810*($AN$7-$AL$7)*($AM$7-$AL$7)),$AN$7-SQRT((1-AV810)*($AN$7-$AL$7)*($AN$7-$AM$7))),$AM$7)</f>
        <v>1.05638699185549</v>
      </c>
      <c r="AN810" s="0" t="n">
        <f aca="false">IFERROR(IF(AW810&lt;($AM$8-$AL$8)/($AN$8-$AL$8),$AL$8+SQRT(AW810*($AN$8-$AL$8)*($AM$8-$AL$8)),$AN$8-SQRT((1-AW810)*($AN$8-$AL$8)*($AN$8-$AM$8))),$AM$8)</f>
        <v>0.98019122897466</v>
      </c>
      <c r="AO810" s="0" t="n">
        <f aca="false">IFERROR(IF(AX810&lt;($AM$9-$AL$9)/($AN$9-$AL$9),$AL$9+SQRT(AX810*($AN$9-$AL$9)*($AM$9-$AL$9)),$AN$9-SQRT((1-AX810)*($AN$9-$AL$9)*($AN$9-$AM$9))),$AM$9)</f>
        <v>1.09310183195162</v>
      </c>
      <c r="AP810" s="0" t="n">
        <f aca="false">IFERROR(IF(AY810&lt;($AM$10-$AL$10)/($AN$10-$AL$10),$AL$10+SQRT(AY810*($AN$10-$AL$10)*($AM$10-$AL$10)),$AN$10-SQRT((1-AY810)*($AN$10-$AL$10)*($AN$10-$AM$10))),$AM$10)</f>
        <v>0.924783897795881</v>
      </c>
      <c r="AQ810" s="0" t="n">
        <f aca="false">IFERROR(IF(AZ810&lt;($AM$11-$AL$11)/($AN$11-$AL$11),$AL$11+SQRT(AZ810*($AN$11-$AL$11)*($AM$11-$AL$11)),$AN$11-SQRT((1-AZ810)*($AN$11-$AL$11)*($AN$11-$AM$11))),$AM$11)</f>
        <v>0.649048036615156</v>
      </c>
      <c r="AR810" s="0" t="n">
        <f aca="false">SUMPRODUCT((B24:B31&lt;=$B$6)*(C24:C31*AM810+D24:D31*AO810*$B$8*AQ810)/(1+AL810/100)^B24:B31)+C32*AM810*AP810/(1+AL810/100)^$B$6</f>
        <v>15273696.6158928</v>
      </c>
      <c r="AS810" s="0" t="n">
        <f aca="false">SUMPRODUCT((K24:K26&lt;=$B$6)*(L24:L26*AN810+M24:M26*AO810*$B$8*AQ810)/(1+AL810/100)^K24:K26)+L27*AN810*AP810/(1+AL810/100)^$B$6</f>
        <v>13968779.5561884</v>
      </c>
      <c r="AT810" s="0" t="n">
        <f aca="false">AS810-AR810</f>
        <v>-1304917.05970441</v>
      </c>
      <c r="AU810" s="0" t="n">
        <f aca="true">RAND()</f>
        <v>0.00517136340422096</v>
      </c>
      <c r="AV810" s="0" t="n">
        <f aca="true">RAND()</f>
        <v>0.666791138464313</v>
      </c>
      <c r="AW810" s="0" t="n">
        <f aca="true">RAND()</f>
        <v>0.360765322215538</v>
      </c>
      <c r="AX810" s="0" t="n">
        <f aca="true">RAND()</f>
        <v>0.451690475193664</v>
      </c>
      <c r="AY810" s="0" t="n">
        <f aca="true">RAND()</f>
        <v>0.721765439306646</v>
      </c>
      <c r="AZ810" s="0" t="n">
        <f aca="true">RAND()</f>
        <v>0.497283803530185</v>
      </c>
    </row>
    <row r="811" customFormat="false" ht="15" hidden="false" customHeight="false" outlineLevel="0" collapsed="false">
      <c r="AK811" s="0" t="n">
        <v>798</v>
      </c>
      <c r="AL811" s="0" t="n">
        <f aca="false">IFERROR(IF(AU811&lt;($AM$6-$AL$6)/($AN$6-$AL$6),$AL$6+SQRT(AU811*($AN$6-$AL$6)*($AM$6-$AL$6)),$AN$6-SQRT((1-AU811)*($AN$6-$AL$6)*($AN$6-$AM$6))),$AM$6)</f>
        <v>4.87143642050424</v>
      </c>
      <c r="AM811" s="0" t="n">
        <f aca="false">IFERROR(IF(AV811&lt;($AM$7-$AL$7)/($AN$7-$AL$7),$AL$7+SQRT(AV811*($AN$7-$AL$7)*($AM$7-$AL$7)),$AN$7-SQRT((1-AV811)*($AN$7-$AL$7)*($AN$7-$AM$7))),$AM$7)</f>
        <v>1.20247614340302</v>
      </c>
      <c r="AN811" s="0" t="n">
        <f aca="false">IFERROR(IF(AW811&lt;($AM$8-$AL$8)/($AN$8-$AL$8),$AL$8+SQRT(AW811*($AN$8-$AL$8)*($AM$8-$AL$8)),$AN$8-SQRT((1-AW811)*($AN$8-$AL$8)*($AN$8-$AM$8))),$AM$8)</f>
        <v>1.04574931054878</v>
      </c>
      <c r="AO811" s="0" t="n">
        <f aca="false">IFERROR(IF(AX811&lt;($AM$9-$AL$9)/($AN$9-$AL$9),$AL$9+SQRT(AX811*($AN$9-$AL$9)*($AM$9-$AL$9)),$AN$9-SQRT((1-AX811)*($AN$9-$AL$9)*($AN$9-$AM$9))),$AM$9)</f>
        <v>0.671801558052938</v>
      </c>
      <c r="AP811" s="0" t="n">
        <f aca="false">IFERROR(IF(AY811&lt;($AM$10-$AL$10)/($AN$10-$AL$10),$AL$10+SQRT(AY811*($AN$10-$AL$10)*($AM$10-$AL$10)),$AN$10-SQRT((1-AY811)*($AN$10-$AL$10)*($AN$10-$AM$10))),$AM$10)</f>
        <v>0.624830753180954</v>
      </c>
      <c r="AQ811" s="0" t="n">
        <f aca="false">IFERROR(IF(AZ811&lt;($AM$11-$AL$11)/($AN$11-$AL$11),$AL$11+SQRT(AZ811*($AN$11-$AL$11)*($AM$11-$AL$11)),$AN$11-SQRT((1-AZ811)*($AN$11-$AL$11)*($AN$11-$AM$11))),$AM$11)</f>
        <v>0.593599953879506</v>
      </c>
      <c r="AR811" s="0" t="n">
        <f aca="false">SUMPRODUCT((B24:B31&lt;=$B$6)*(C24:C31*AM811+D24:D31*AO811*$B$8*AQ811)/(1+AL811/100)^B24:B31)+C32*AM811*AP811/(1+AL811/100)^$B$6</f>
        <v>15192512.832317</v>
      </c>
      <c r="AS811" s="0" t="n">
        <f aca="false">SUMPRODUCT((K24:K26&lt;=$B$6)*(L24:L26*AN811+M24:M26*AO811*$B$8*AQ811)/(1+AL811/100)^K24:K26)+L27*AN811*AP811/(1+AL811/100)^$B$6</f>
        <v>15922019.6761439</v>
      </c>
      <c r="AT811" s="0" t="n">
        <f aca="false">AS811-AR811</f>
        <v>729506.843826886</v>
      </c>
      <c r="AU811" s="0" t="n">
        <f aca="true">RAND()</f>
        <v>0.773460854402209</v>
      </c>
      <c r="AV811" s="0" t="n">
        <f aca="true">RAND()</f>
        <v>0.979924293814661</v>
      </c>
      <c r="AW811" s="0" t="n">
        <f aca="true">RAND()</f>
        <v>0.629170274299582</v>
      </c>
      <c r="AX811" s="0" t="n">
        <f aca="true">RAND()</f>
        <v>0.039354367132556</v>
      </c>
      <c r="AY811" s="0" t="n">
        <f aca="true">RAND()</f>
        <v>0.0623308677588973</v>
      </c>
      <c r="AZ811" s="0" t="n">
        <f aca="true">RAND()</f>
        <v>0.351840542522645</v>
      </c>
    </row>
    <row r="812" customFormat="false" ht="15" hidden="false" customHeight="false" outlineLevel="0" collapsed="false">
      <c r="AK812" s="0" t="n">
        <v>799</v>
      </c>
      <c r="AL812" s="0" t="n">
        <f aca="false">IFERROR(IF(AU812&lt;($AM$6-$AL$6)/($AN$6-$AL$6),$AL$6+SQRT(AU812*($AN$6-$AL$6)*($AM$6-$AL$6)),$AN$6-SQRT((1-AU812)*($AN$6-$AL$6)*($AN$6-$AM$6))),$AM$6)</f>
        <v>5.57199286908949</v>
      </c>
      <c r="AM812" s="0" t="n">
        <f aca="false">IFERROR(IF(AV812&lt;($AM$7-$AL$7)/($AN$7-$AL$7),$AL$7+SQRT(AV812*($AN$7-$AL$7)*($AM$7-$AL$7)),$AN$7-SQRT((1-AV812)*($AN$7-$AL$7)*($AN$7-$AM$7))),$AM$7)</f>
        <v>1.04741694573326</v>
      </c>
      <c r="AN812" s="0" t="n">
        <f aca="false">IFERROR(IF(AW812&lt;($AM$8-$AL$8)/($AN$8-$AL$8),$AL$8+SQRT(AW812*($AN$8-$AL$8)*($AM$8-$AL$8)),$AN$8-SQRT((1-AW812)*($AN$8-$AL$8)*($AN$8-$AM$8))),$AM$8)</f>
        <v>1.10618803860048</v>
      </c>
      <c r="AO812" s="0" t="n">
        <f aca="false">IFERROR(IF(AX812&lt;($AM$9-$AL$9)/($AN$9-$AL$9),$AL$9+SQRT(AX812*($AN$9-$AL$9)*($AM$9-$AL$9)),$AN$9-SQRT((1-AX812)*($AN$9-$AL$9)*($AN$9-$AM$9))),$AM$9)</f>
        <v>0.860013116197642</v>
      </c>
      <c r="AP812" s="0" t="n">
        <f aca="false">IFERROR(IF(AY812&lt;($AM$10-$AL$10)/($AN$10-$AL$10),$AL$10+SQRT(AY812*($AN$10-$AL$10)*($AM$10-$AL$10)),$AN$10-SQRT((1-AY812)*($AN$10-$AL$10)*($AN$10-$AM$10))),$AM$10)</f>
        <v>0.655665625231565</v>
      </c>
      <c r="AQ812" s="0" t="n">
        <f aca="false">IFERROR(IF(AZ812&lt;($AM$11-$AL$11)/($AN$11-$AL$11),$AL$11+SQRT(AZ812*($AN$11-$AL$11)*($AM$11-$AL$11)),$AN$11-SQRT((1-AZ812)*($AN$11-$AL$11)*($AN$11-$AM$11))),$AM$11)</f>
        <v>0.79109370905478</v>
      </c>
      <c r="AR812" s="0" t="n">
        <f aca="false">SUMPRODUCT((B24:B31&lt;=$B$6)*(C24:C31*AM812+D24:D31*AO812*$B$8*AQ812)/(1+AL812/100)^B24:B31)+C32*AM812*AP812/(1+AL812/100)^$B$6</f>
        <v>12924354.1972978</v>
      </c>
      <c r="AS812" s="0" t="n">
        <f aca="false">SUMPRODUCT((K24:K26&lt;=$B$6)*(L24:L26*AN812+M24:M26*AO812*$B$8*AQ812)/(1+AL812/100)^K24:K26)+L27*AN812*AP812/(1+AL812/100)^$B$6</f>
        <v>16885788.5013009</v>
      </c>
      <c r="AT812" s="0" t="n">
        <f aca="false">AS812-AR812</f>
        <v>3961434.3040031</v>
      </c>
      <c r="AU812" s="0" t="n">
        <f aca="true">RAND()</f>
        <v>0.898039781703437</v>
      </c>
      <c r="AV812" s="0" t="n">
        <f aca="true">RAND()</f>
        <v>0.635200943324079</v>
      </c>
      <c r="AW812" s="0" t="n">
        <f aca="true">RAND()</f>
        <v>0.816161064519324</v>
      </c>
      <c r="AX812" s="0" t="n">
        <f aca="true">RAND()</f>
        <v>0.172812591779116</v>
      </c>
      <c r="AY812" s="0" t="n">
        <f aca="true">RAND()</f>
        <v>0.0969271475149357</v>
      </c>
      <c r="AZ812" s="0" t="n">
        <f aca="true">RAND()</f>
        <v>0.821870047361269</v>
      </c>
    </row>
    <row r="813" customFormat="false" ht="15" hidden="false" customHeight="false" outlineLevel="0" collapsed="false">
      <c r="AK813" s="0" t="n">
        <v>800</v>
      </c>
      <c r="AL813" s="0" t="n">
        <f aca="false">IFERROR(IF(AU813&lt;($AM$6-$AL$6)/($AN$6-$AL$6),$AL$6+SQRT(AU813*($AN$6-$AL$6)*($AM$6-$AL$6)),$AN$6-SQRT((1-AU813)*($AN$6-$AL$6)*($AN$6-$AM$6))),$AM$6)</f>
        <v>4.38124949852528</v>
      </c>
      <c r="AM813" s="0" t="n">
        <f aca="false">IFERROR(IF(AV813&lt;($AM$7-$AL$7)/($AN$7-$AL$7),$AL$7+SQRT(AV813*($AN$7-$AL$7)*($AM$7-$AL$7)),$AN$7-SQRT((1-AV813)*($AN$7-$AL$7)*($AN$7-$AM$7))),$AM$7)</f>
        <v>0.99693650951616</v>
      </c>
      <c r="AN813" s="0" t="n">
        <f aca="false">IFERROR(IF(AW813&lt;($AM$8-$AL$8)/($AN$8-$AL$8),$AL$8+SQRT(AW813*($AN$8-$AL$8)*($AM$8-$AL$8)),$AN$8-SQRT((1-AW813)*($AN$8-$AL$8)*($AN$8-$AM$8))),$AM$8)</f>
        <v>1.00290072049811</v>
      </c>
      <c r="AO813" s="0" t="n">
        <f aca="false">IFERROR(IF(AX813&lt;($AM$9-$AL$9)/($AN$9-$AL$9),$AL$9+SQRT(AX813*($AN$9-$AL$9)*($AM$9-$AL$9)),$AN$9-SQRT((1-AX813)*($AN$9-$AL$9)*($AN$9-$AM$9))),$AM$9)</f>
        <v>1.19405344031484</v>
      </c>
      <c r="AP813" s="0" t="n">
        <f aca="false">IFERROR(IF(AY813&lt;($AM$10-$AL$10)/($AN$10-$AL$10),$AL$10+SQRT(AY813*($AN$10-$AL$10)*($AM$10-$AL$10)),$AN$10-SQRT((1-AY813)*($AN$10-$AL$10)*($AN$10-$AM$10))),$AM$10)</f>
        <v>0.689024791183673</v>
      </c>
      <c r="AQ813" s="0" t="n">
        <f aca="false">IFERROR(IF(AZ813&lt;($AM$11-$AL$11)/($AN$11-$AL$11),$AL$11+SQRT(AZ813*($AN$11-$AL$11)*($AM$11-$AL$11)),$AN$11-SQRT((1-AZ813)*($AN$11-$AL$11)*($AN$11-$AM$11))),$AM$11)</f>
        <v>0.7385887625268</v>
      </c>
      <c r="AR813" s="0" t="n">
        <f aca="false">SUMPRODUCT((B24:B31&lt;=$B$6)*(C24:C31*AM813+D24:D31*AO813*$B$8*AQ813)/(1+AL813/100)^B24:B31)+C32*AM813*AP813/(1+AL813/100)^$B$6</f>
        <v>12942226.8372225</v>
      </c>
      <c r="AS813" s="0" t="n">
        <f aca="false">SUMPRODUCT((K24:K26&lt;=$B$6)*(L24:L26*AN813+M24:M26*AO813*$B$8*AQ813)/(1+AL813/100)^K24:K26)+L27*AN813*AP813/(1+AL813/100)^$B$6</f>
        <v>15178433.8167548</v>
      </c>
      <c r="AT813" s="0" t="n">
        <f aca="false">AS813-AR813</f>
        <v>2236206.97953226</v>
      </c>
      <c r="AU813" s="0" t="n">
        <f aca="true">RAND()</f>
        <v>0.657107290551294</v>
      </c>
      <c r="AV813" s="0" t="n">
        <f aca="true">RAND()</f>
        <v>0.430933208671207</v>
      </c>
      <c r="AW813" s="0" t="n">
        <f aca="true">RAND()</f>
        <v>0.457261742841321</v>
      </c>
      <c r="AX813" s="0" t="n">
        <f aca="true">RAND()</f>
        <v>0.566966761954435</v>
      </c>
      <c r="AY813" s="0" t="n">
        <f aca="true">RAND()</f>
        <v>0.142921486728125</v>
      </c>
      <c r="AZ813" s="0" t="n">
        <f aca="true">RAND()</f>
        <v>0.721078224174408</v>
      </c>
    </row>
    <row r="814" customFormat="false" ht="15" hidden="false" customHeight="false" outlineLevel="0" collapsed="false">
      <c r="AK814" s="0" t="n">
        <v>801</v>
      </c>
      <c r="AL814" s="0" t="n">
        <f aca="false">IFERROR(IF(AU814&lt;($AM$6-$AL$6)/($AN$6-$AL$6),$AL$6+SQRT(AU814*($AN$6-$AL$6)*($AM$6-$AL$6)),$AN$6-SQRT((1-AU814)*($AN$6-$AL$6)*($AN$6-$AM$6))),$AM$6)</f>
        <v>4.6823564276778</v>
      </c>
      <c r="AM814" s="0" t="n">
        <f aca="false">IFERROR(IF(AV814&lt;($AM$7-$AL$7)/($AN$7-$AL$7),$AL$7+SQRT(AV814*($AN$7-$AL$7)*($AM$7-$AL$7)),$AN$7-SQRT((1-AV814)*($AN$7-$AL$7)*($AN$7-$AM$7))),$AM$7)</f>
        <v>0.844243695384586</v>
      </c>
      <c r="AN814" s="0" t="n">
        <f aca="false">IFERROR(IF(AW814&lt;($AM$8-$AL$8)/($AN$8-$AL$8),$AL$8+SQRT(AW814*($AN$8-$AL$8)*($AM$8-$AL$8)),$AN$8-SQRT((1-AW814)*($AN$8-$AL$8)*($AN$8-$AM$8))),$AM$8)</f>
        <v>1.02494273752009</v>
      </c>
      <c r="AO814" s="0" t="n">
        <f aca="false">IFERROR(IF(AX814&lt;($AM$9-$AL$9)/($AN$9-$AL$9),$AL$9+SQRT(AX814*($AN$9-$AL$9)*($AM$9-$AL$9)),$AN$9-SQRT((1-AX814)*($AN$9-$AL$9)*($AN$9-$AM$9))),$AM$9)</f>
        <v>0.616737480816798</v>
      </c>
      <c r="AP814" s="0" t="n">
        <f aca="false">IFERROR(IF(AY814&lt;($AM$10-$AL$10)/($AN$10-$AL$10),$AL$10+SQRT(AY814*($AN$10-$AL$10)*($AM$10-$AL$10)),$AN$10-SQRT((1-AY814)*($AN$10-$AL$10)*($AN$10-$AM$10))),$AM$10)</f>
        <v>0.787848684684305</v>
      </c>
      <c r="AQ814" s="0" t="n">
        <f aca="false">IFERROR(IF(AZ814&lt;($AM$11-$AL$11)/($AN$11-$AL$11),$AL$11+SQRT(AZ814*($AN$11-$AL$11)*($AM$11-$AL$11)),$AN$11-SQRT((1-AZ814)*($AN$11-$AL$11)*($AN$11-$AM$11))),$AM$11)</f>
        <v>0.405982396471182</v>
      </c>
      <c r="AR814" s="0" t="n">
        <f aca="false">SUMPRODUCT((B24:B31&lt;=$B$6)*(C24:C31*AM814+D24:D31*AO814*$B$8*AQ814)/(1+AL814/100)^B24:B31)+C32*AM814*AP814/(1+AL814/100)^$B$6</f>
        <v>10730833.5660482</v>
      </c>
      <c r="AS814" s="0" t="n">
        <f aca="false">SUMPRODUCT((K24:K26&lt;=$B$6)*(L24:L26*AN814+M24:M26*AO814*$B$8*AQ814)/(1+AL814/100)^K24:K26)+L27*AN814*AP814/(1+AL814/100)^$B$6</f>
        <v>15417931.6822598</v>
      </c>
      <c r="AT814" s="0" t="n">
        <f aca="false">AS814-AR814</f>
        <v>4687098.11621167</v>
      </c>
      <c r="AU814" s="0" t="n">
        <f aca="true">RAND()</f>
        <v>0.73142641358368</v>
      </c>
      <c r="AV814" s="0" t="n">
        <f aca="true">RAND()</f>
        <v>0.0217500509031558</v>
      </c>
      <c r="AW814" s="0" t="n">
        <f aca="true">RAND()</f>
        <v>0.549770920933775</v>
      </c>
      <c r="AX814" s="0" t="n">
        <f aca="true">RAND()</f>
        <v>0.0181701859032697</v>
      </c>
      <c r="AY814" s="0" t="n">
        <f aca="true">RAND()</f>
        <v>0.331427461097937</v>
      </c>
      <c r="AZ814" s="0" t="n">
        <f aca="true">RAND()</f>
        <v>0.0458459933133669</v>
      </c>
    </row>
    <row r="815" customFormat="false" ht="15" hidden="false" customHeight="false" outlineLevel="0" collapsed="false">
      <c r="AK815" s="0" t="n">
        <v>802</v>
      </c>
      <c r="AL815" s="0" t="n">
        <f aca="false">IFERROR(IF(AU815&lt;($AM$6-$AL$6)/($AN$6-$AL$6),$AL$6+SQRT(AU815*($AN$6-$AL$6)*($AM$6-$AL$6)),$AN$6-SQRT((1-AU815)*($AN$6-$AL$6)*($AN$6-$AM$6))),$AM$6)</f>
        <v>3.21968947347927</v>
      </c>
      <c r="AM815" s="0" t="n">
        <f aca="false">IFERROR(IF(AV815&lt;($AM$7-$AL$7)/($AN$7-$AL$7),$AL$7+SQRT(AV815*($AN$7-$AL$7)*($AM$7-$AL$7)),$AN$7-SQRT((1-AV815)*($AN$7-$AL$7)*($AN$7-$AM$7))),$AM$7)</f>
        <v>0.89244785237639</v>
      </c>
      <c r="AN815" s="0" t="n">
        <f aca="false">IFERROR(IF(AW815&lt;($AM$8-$AL$8)/($AN$8-$AL$8),$AL$8+SQRT(AW815*($AN$8-$AL$8)*($AM$8-$AL$8)),$AN$8-SQRT((1-AW815)*($AN$8-$AL$8)*($AN$8-$AM$8))),$AM$8)</f>
        <v>0.934377602953116</v>
      </c>
      <c r="AO815" s="0" t="n">
        <f aca="false">IFERROR(IF(AX815&lt;($AM$9-$AL$9)/($AN$9-$AL$9),$AL$9+SQRT(AX815*($AN$9-$AL$9)*($AM$9-$AL$9)),$AN$9-SQRT((1-AX815)*($AN$9-$AL$9)*($AN$9-$AM$9))),$AM$9)</f>
        <v>1.68689535195164</v>
      </c>
      <c r="AP815" s="0" t="n">
        <f aca="false">IFERROR(IF(AY815&lt;($AM$10-$AL$10)/($AN$10-$AL$10),$AL$10+SQRT(AY815*($AN$10-$AL$10)*($AM$10-$AL$10)),$AN$10-SQRT((1-AY815)*($AN$10-$AL$10)*($AN$10-$AM$10))),$AM$10)</f>
        <v>0.749439696716093</v>
      </c>
      <c r="AQ815" s="0" t="n">
        <f aca="false">IFERROR(IF(AZ815&lt;($AM$11-$AL$11)/($AN$11-$AL$11),$AL$11+SQRT(AZ815*($AN$11-$AL$11)*($AM$11-$AL$11)),$AN$11-SQRT((1-AZ815)*($AN$11-$AL$11)*($AN$11-$AM$11))),$AM$11)</f>
        <v>0.665498513139062</v>
      </c>
      <c r="AR815" s="0" t="n">
        <f aca="false">SUMPRODUCT((B24:B31&lt;=$B$6)*(C24:C31*AM815+D24:D31*AO815*$B$8*AQ815)/(1+AL815/100)^B24:B31)+C32*AM815*AP815/(1+AL815/100)^$B$6</f>
        <v>12304493.8141887</v>
      </c>
      <c r="AS815" s="0" t="n">
        <f aca="false">SUMPRODUCT((K24:K26&lt;=$B$6)*(L24:L26*AN815+M24:M26*AO815*$B$8*AQ815)/(1+AL815/100)^K24:K26)+L27*AN815*AP815/(1+AL815/100)^$B$6</f>
        <v>13919185.5782535</v>
      </c>
      <c r="AT815" s="0" t="n">
        <f aca="false">AS815-AR815</f>
        <v>1614691.76406475</v>
      </c>
      <c r="AU815" s="0" t="n">
        <f aca="true">RAND()</f>
        <v>0.28546261615383</v>
      </c>
      <c r="AV815" s="0" t="n">
        <f aca="true">RAND()</f>
        <v>0.0949622823222981</v>
      </c>
      <c r="AW815" s="0" t="n">
        <f aca="true">RAND()</f>
        <v>0.200637113060281</v>
      </c>
      <c r="AX815" s="0" t="n">
        <f aca="true">RAND()</f>
        <v>0.934643652913675</v>
      </c>
      <c r="AY815" s="0" t="n">
        <f aca="true">RAND()</f>
        <v>0.248880649191265</v>
      </c>
      <c r="AZ815" s="0" t="n">
        <f aca="true">RAND()</f>
        <v>0.543301041991108</v>
      </c>
    </row>
    <row r="816" customFormat="false" ht="15" hidden="false" customHeight="false" outlineLevel="0" collapsed="false">
      <c r="AK816" s="0" t="n">
        <v>803</v>
      </c>
      <c r="AL816" s="0" t="n">
        <f aca="false">IFERROR(IF(AU816&lt;($AM$6-$AL$6)/($AN$6-$AL$6),$AL$6+SQRT(AU816*($AN$6-$AL$6)*($AM$6-$AL$6)),$AN$6-SQRT((1-AU816)*($AN$6-$AL$6)*($AN$6-$AM$6))),$AM$6)</f>
        <v>3.13288135638301</v>
      </c>
      <c r="AM816" s="0" t="n">
        <f aca="false">IFERROR(IF(AV816&lt;($AM$7-$AL$7)/($AN$7-$AL$7),$AL$7+SQRT(AV816*($AN$7-$AL$7)*($AM$7-$AL$7)),$AN$7-SQRT((1-AV816)*($AN$7-$AL$7)*($AN$7-$AM$7))),$AM$7)</f>
        <v>0.908178753987655</v>
      </c>
      <c r="AN816" s="0" t="n">
        <f aca="false">IFERROR(IF(AW816&lt;($AM$8-$AL$8)/($AN$8-$AL$8),$AL$8+SQRT(AW816*($AN$8-$AL$8)*($AM$8-$AL$8)),$AN$8-SQRT((1-AW816)*($AN$8-$AL$8)*($AN$8-$AM$8))),$AM$8)</f>
        <v>1.04834683970367</v>
      </c>
      <c r="AO816" s="0" t="n">
        <f aca="false">IFERROR(IF(AX816&lt;($AM$9-$AL$9)/($AN$9-$AL$9),$AL$9+SQRT(AX816*($AN$9-$AL$9)*($AM$9-$AL$9)),$AN$9-SQRT((1-AX816)*($AN$9-$AL$9)*($AN$9-$AM$9))),$AM$9)</f>
        <v>1.52497367321812</v>
      </c>
      <c r="AP816" s="0" t="n">
        <f aca="false">IFERROR(IF(AY816&lt;($AM$10-$AL$10)/($AN$10-$AL$10),$AL$10+SQRT(AY816*($AN$10-$AL$10)*($AM$10-$AL$10)),$AN$10-SQRT((1-AY816)*($AN$10-$AL$10)*($AN$10-$AM$10))),$AM$10)</f>
        <v>0.697798538290646</v>
      </c>
      <c r="AQ816" s="0" t="n">
        <f aca="false">IFERROR(IF(AZ816&lt;($AM$11-$AL$11)/($AN$11-$AL$11),$AL$11+SQRT(AZ816*($AN$11-$AL$11)*($AM$11-$AL$11)),$AN$11-SQRT((1-AZ816)*($AN$11-$AL$11)*($AN$11-$AM$11))),$AM$11)</f>
        <v>0.72011524090252</v>
      </c>
      <c r="AR816" s="0" t="n">
        <f aca="false">SUMPRODUCT((B24:B31&lt;=$B$6)*(C24:C31*AM816+D24:D31*AO816*$B$8*AQ816)/(1+AL816/100)^B24:B31)+C32*AM816*AP816/(1+AL816/100)^$B$6</f>
        <v>12577330.9697993</v>
      </c>
      <c r="AS816" s="0" t="n">
        <f aca="false">SUMPRODUCT((K24:K26&lt;=$B$6)*(L24:L26*AN816+M24:M26*AO816*$B$8*AQ816)/(1+AL816/100)^K24:K26)+L27*AN816*AP816/(1+AL816/100)^$B$6</f>
        <v>15671245.921039</v>
      </c>
      <c r="AT816" s="0" t="n">
        <f aca="false">AS816-AR816</f>
        <v>3093914.95123964</v>
      </c>
      <c r="AU816" s="0" t="n">
        <f aca="true">RAND()</f>
        <v>0.252269669809494</v>
      </c>
      <c r="AV816" s="0" t="n">
        <f aca="true">RAND()</f>
        <v>0.130029364603572</v>
      </c>
      <c r="AW816" s="0" t="n">
        <f aca="true">RAND()</f>
        <v>0.638542248377801</v>
      </c>
      <c r="AX816" s="0" t="n">
        <f aca="true">RAND()</f>
        <v>0.849566659242741</v>
      </c>
      <c r="AY816" s="0" t="n">
        <f aca="true">RAND()</f>
        <v>0.156497046999665</v>
      </c>
      <c r="AZ816" s="0" t="n">
        <f aca="true">RAND()</f>
        <v>0.680263353571206</v>
      </c>
    </row>
    <row r="817" customFormat="false" ht="15" hidden="false" customHeight="false" outlineLevel="0" collapsed="false">
      <c r="AK817" s="0" t="n">
        <v>804</v>
      </c>
      <c r="AL817" s="0" t="n">
        <f aca="false">IFERROR(IF(AU817&lt;($AM$6-$AL$6)/($AN$6-$AL$6),$AL$6+SQRT(AU817*($AN$6-$AL$6)*($AM$6-$AL$6)),$AN$6-SQRT((1-AU817)*($AN$6-$AL$6)*($AN$6-$AM$6))),$AM$6)</f>
        <v>4.41571201749866</v>
      </c>
      <c r="AM817" s="0" t="n">
        <f aca="false">IFERROR(IF(AV817&lt;($AM$7-$AL$7)/($AN$7-$AL$7),$AL$7+SQRT(AV817*($AN$7-$AL$7)*($AM$7-$AL$7)),$AN$7-SQRT((1-AV817)*($AN$7-$AL$7)*($AN$7-$AM$7))),$AM$7)</f>
        <v>0.952838510787219</v>
      </c>
      <c r="AN817" s="0" t="n">
        <f aca="false">IFERROR(IF(AW817&lt;($AM$8-$AL$8)/($AN$8-$AL$8),$AL$8+SQRT(AW817*($AN$8-$AL$8)*($AM$8-$AL$8)),$AN$8-SQRT((1-AW817)*($AN$8-$AL$8)*($AN$8-$AM$8))),$AM$8)</f>
        <v>0.949148079893751</v>
      </c>
      <c r="AO817" s="0" t="n">
        <f aca="false">IFERROR(IF(AX817&lt;($AM$9-$AL$9)/($AN$9-$AL$9),$AL$9+SQRT(AX817*($AN$9-$AL$9)*($AM$9-$AL$9)),$AN$9-SQRT((1-AX817)*($AN$9-$AL$9)*($AN$9-$AM$9))),$AM$9)</f>
        <v>1.28800875237419</v>
      </c>
      <c r="AP817" s="0" t="n">
        <f aca="false">IFERROR(IF(AY817&lt;($AM$10-$AL$10)/($AN$10-$AL$10),$AL$10+SQRT(AY817*($AN$10-$AL$10)*($AM$10-$AL$10)),$AN$10-SQRT((1-AY817)*($AN$10-$AL$10)*($AN$10-$AM$10))),$AM$10)</f>
        <v>0.890352993775109</v>
      </c>
      <c r="AQ817" s="0" t="n">
        <f aca="false">IFERROR(IF(AZ817&lt;($AM$11-$AL$11)/($AN$11-$AL$11),$AL$11+SQRT(AZ817*($AN$11-$AL$11)*($AM$11-$AL$11)),$AN$11-SQRT((1-AZ817)*($AN$11-$AL$11)*($AN$11-$AM$11))),$AM$11)</f>
        <v>0.408161893865394</v>
      </c>
      <c r="AR817" s="0" t="n">
        <f aca="false">SUMPRODUCT((B24:B31&lt;=$B$6)*(C24:C31*AM817+D24:D31*AO817*$B$8*AQ817)/(1+AL817/100)^B24:B31)+C32*AM817*AP817/(1+AL817/100)^$B$6</f>
        <v>12277181.6147931</v>
      </c>
      <c r="AS817" s="0" t="n">
        <f aca="false">SUMPRODUCT((K24:K26&lt;=$B$6)*(L24:L26*AN817+M24:M26*AO817*$B$8*AQ817)/(1+AL817/100)^K24:K26)+L27*AN817*AP817/(1+AL817/100)^$B$6</f>
        <v>14152046.8929638</v>
      </c>
      <c r="AT817" s="0" t="n">
        <f aca="false">AS817-AR817</f>
        <v>1874865.27817063</v>
      </c>
      <c r="AU817" s="0" t="n">
        <f aca="true">RAND()</f>
        <v>0.666072781174958</v>
      </c>
      <c r="AV817" s="0" t="n">
        <f aca="true">RAND()</f>
        <v>0.259551226440609</v>
      </c>
      <c r="AW817" s="0" t="n">
        <f aca="true">RAND()</f>
        <v>0.247168330399918</v>
      </c>
      <c r="AX817" s="0" t="n">
        <f aca="true">RAND()</f>
        <v>0.662045642202831</v>
      </c>
      <c r="AY817" s="0" t="n">
        <f aca="true">RAND()</f>
        <v>0.609501838996761</v>
      </c>
      <c r="AZ817" s="0" t="n">
        <f aca="true">RAND()</f>
        <v>0.0477510011614233</v>
      </c>
    </row>
    <row r="818" customFormat="false" ht="15" hidden="false" customHeight="false" outlineLevel="0" collapsed="false">
      <c r="AK818" s="0" t="n">
        <v>805</v>
      </c>
      <c r="AL818" s="0" t="n">
        <f aca="false">IFERROR(IF(AU818&lt;($AM$6-$AL$6)/($AN$6-$AL$6),$AL$6+SQRT(AU818*($AN$6-$AL$6)*($AM$6-$AL$6)),$AN$6-SQRT((1-AU818)*($AN$6-$AL$6)*($AN$6-$AM$6))),$AM$6)</f>
        <v>4.18982717771295</v>
      </c>
      <c r="AM818" s="0" t="n">
        <f aca="false">IFERROR(IF(AV818&lt;($AM$7-$AL$7)/($AN$7-$AL$7),$AL$7+SQRT(AV818*($AN$7-$AL$7)*($AM$7-$AL$7)),$AN$7-SQRT((1-AV818)*($AN$7-$AL$7)*($AN$7-$AM$7))),$AM$7)</f>
        <v>0.972394973946487</v>
      </c>
      <c r="AN818" s="0" t="n">
        <f aca="false">IFERROR(IF(AW818&lt;($AM$8-$AL$8)/($AN$8-$AL$8),$AL$8+SQRT(AW818*($AN$8-$AL$8)*($AM$8-$AL$8)),$AN$8-SQRT((1-AW818)*($AN$8-$AL$8)*($AN$8-$AM$8))),$AM$8)</f>
        <v>1.03024347180687</v>
      </c>
      <c r="AO818" s="0" t="n">
        <f aca="false">IFERROR(IF(AX818&lt;($AM$9-$AL$9)/($AN$9-$AL$9),$AL$9+SQRT(AX818*($AN$9-$AL$9)*($AM$9-$AL$9)),$AN$9-SQRT((1-AX818)*($AN$9-$AL$9)*($AN$9-$AM$9))),$AM$9)</f>
        <v>1.49928795917267</v>
      </c>
      <c r="AP818" s="0" t="n">
        <f aca="false">IFERROR(IF(AY818&lt;($AM$10-$AL$10)/($AN$10-$AL$10),$AL$10+SQRT(AY818*($AN$10-$AL$10)*($AM$10-$AL$10)),$AN$10-SQRT((1-AY818)*($AN$10-$AL$10)*($AN$10-$AM$10))),$AM$10)</f>
        <v>0.890113310581852</v>
      </c>
      <c r="AQ818" s="0" t="n">
        <f aca="false">IFERROR(IF(AZ818&lt;($AM$11-$AL$11)/($AN$11-$AL$11),$AL$11+SQRT(AZ818*($AN$11-$AL$11)*($AM$11-$AL$11)),$AN$11-SQRT((1-AZ818)*($AN$11-$AL$11)*($AN$11-$AM$11))),$AM$11)</f>
        <v>0.737743685693033</v>
      </c>
      <c r="AR818" s="0" t="n">
        <f aca="false">SUMPRODUCT((B24:B31&lt;=$B$6)*(C24:C31*AM818+D24:D31*AO818*$B$8*AQ818)/(1+AL818/100)^B24:B31)+C32*AM818*AP818/(1+AL818/100)^$B$6</f>
        <v>12750593.2150414</v>
      </c>
      <c r="AS818" s="0" t="n">
        <f aca="false">SUMPRODUCT((K24:K26&lt;=$B$6)*(L24:L26*AN818+M24:M26*AO818*$B$8*AQ818)/(1+AL818/100)^K24:K26)+L27*AN818*AP818/(1+AL818/100)^$B$6</f>
        <v>15344885.0727657</v>
      </c>
      <c r="AT818" s="0" t="n">
        <f aca="false">AS818-AR818</f>
        <v>2594291.85772427</v>
      </c>
      <c r="AU818" s="0" t="n">
        <f aca="true">RAND()</f>
        <v>0.605146435443961</v>
      </c>
      <c r="AV818" s="0" t="n">
        <f aca="true">RAND()</f>
        <v>0.330222522689</v>
      </c>
      <c r="AW818" s="0" t="n">
        <f aca="true">RAND()</f>
        <v>0.570729496146691</v>
      </c>
      <c r="AX818" s="0" t="n">
        <f aca="true">RAND()</f>
        <v>0.832858301447019</v>
      </c>
      <c r="AY818" s="0" t="n">
        <f aca="true">RAND()</f>
        <v>0.608753580372531</v>
      </c>
      <c r="AZ818" s="0" t="n">
        <f aca="true">RAND()</f>
        <v>0.719271941249491</v>
      </c>
    </row>
    <row r="819" customFormat="false" ht="15" hidden="false" customHeight="false" outlineLevel="0" collapsed="false">
      <c r="AK819" s="0" t="n">
        <v>806</v>
      </c>
      <c r="AL819" s="0" t="n">
        <f aca="false">IFERROR(IF(AU819&lt;($AM$6-$AL$6)/($AN$6-$AL$6),$AL$6+SQRT(AU819*($AN$6-$AL$6)*($AM$6-$AL$6)),$AN$6-SQRT((1-AU819)*($AN$6-$AL$6)*($AN$6-$AM$6))),$AM$6)</f>
        <v>5.1065831202611</v>
      </c>
      <c r="AM819" s="0" t="n">
        <f aca="false">IFERROR(IF(AV819&lt;($AM$7-$AL$7)/($AN$7-$AL$7),$AL$7+SQRT(AV819*($AN$7-$AL$7)*($AM$7-$AL$7)),$AN$7-SQRT((1-AV819)*($AN$7-$AL$7)*($AN$7-$AM$7))),$AM$7)</f>
        <v>1.03019121463546</v>
      </c>
      <c r="AN819" s="0" t="n">
        <f aca="false">IFERROR(IF(AW819&lt;($AM$8-$AL$8)/($AN$8-$AL$8),$AL$8+SQRT(AW819*($AN$8-$AL$8)*($AM$8-$AL$8)),$AN$8-SQRT((1-AW819)*($AN$8-$AL$8)*($AN$8-$AM$8))),$AM$8)</f>
        <v>1.02198013554186</v>
      </c>
      <c r="AO819" s="0" t="n">
        <f aca="false">IFERROR(IF(AX819&lt;($AM$9-$AL$9)/($AN$9-$AL$9),$AL$9+SQRT(AX819*($AN$9-$AL$9)*($AM$9-$AL$9)),$AN$9-SQRT((1-AX819)*($AN$9-$AL$9)*($AN$9-$AM$9))),$AM$9)</f>
        <v>1.05060800399308</v>
      </c>
      <c r="AP819" s="0" t="n">
        <f aca="false">IFERROR(IF(AY819&lt;($AM$10-$AL$10)/($AN$10-$AL$10),$AL$10+SQRT(AY819*($AN$10-$AL$10)*($AM$10-$AL$10)),$AN$10-SQRT((1-AY819)*($AN$10-$AL$10)*($AN$10-$AM$10))),$AM$10)</f>
        <v>0.887287342619189</v>
      </c>
      <c r="AQ819" s="0" t="n">
        <f aca="false">IFERROR(IF(AZ819&lt;($AM$11-$AL$11)/($AN$11-$AL$11),$AL$11+SQRT(AZ819*($AN$11-$AL$11)*($AM$11-$AL$11)),$AN$11-SQRT((1-AZ819)*($AN$11-$AL$11)*($AN$11-$AM$11))),$AM$11)</f>
        <v>0.813108719235326</v>
      </c>
      <c r="AR819" s="0" t="n">
        <f aca="false">SUMPRODUCT((B24:B31&lt;=$B$6)*(C24:C31*AM819+D24:D31*AO819*$B$8*AQ819)/(1+AL819/100)^B24:B31)+C32*AM819*AP819/(1+AL819/100)^$B$6</f>
        <v>12946370.4333055</v>
      </c>
      <c r="AS819" s="0" t="n">
        <f aca="false">SUMPRODUCT((K24:K26&lt;=$B$6)*(L24:L26*AN819+M24:M26*AO819*$B$8*AQ819)/(1+AL819/100)^K24:K26)+L27*AN819*AP819/(1+AL819/100)^$B$6</f>
        <v>15366898.7283566</v>
      </c>
      <c r="AT819" s="0" t="n">
        <f aca="false">AS819-AR819</f>
        <v>2420528.29505112</v>
      </c>
      <c r="AU819" s="0" t="n">
        <f aca="true">RAND()</f>
        <v>0.820748625975989</v>
      </c>
      <c r="AV819" s="0" t="n">
        <f aca="true">RAND()</f>
        <v>0.570525314458379</v>
      </c>
      <c r="AW819" s="0" t="n">
        <f aca="true">RAND()</f>
        <v>0.537839479222166</v>
      </c>
      <c r="AX819" s="0" t="n">
        <f aca="true">RAND()</f>
        <v>0.399103225278663</v>
      </c>
      <c r="AY819" s="0" t="n">
        <f aca="true">RAND()</f>
        <v>0.599965943012133</v>
      </c>
      <c r="AZ819" s="0" t="n">
        <f aca="true">RAND()</f>
        <v>0.85743530275159</v>
      </c>
    </row>
    <row r="820" customFormat="false" ht="15" hidden="false" customHeight="false" outlineLevel="0" collapsed="false">
      <c r="AK820" s="0" t="n">
        <v>807</v>
      </c>
      <c r="AL820" s="0" t="n">
        <f aca="false">IFERROR(IF(AU820&lt;($AM$6-$AL$6)/($AN$6-$AL$6),$AL$6+SQRT(AU820*($AN$6-$AL$6)*($AM$6-$AL$6)),$AN$6-SQRT((1-AU820)*($AN$6-$AL$6)*($AN$6-$AM$6))),$AM$6)</f>
        <v>3.03188664261549</v>
      </c>
      <c r="AM820" s="0" t="n">
        <f aca="false">IFERROR(IF(AV820&lt;($AM$7-$AL$7)/($AN$7-$AL$7),$AL$7+SQRT(AV820*($AN$7-$AL$7)*($AM$7-$AL$7)),$AN$7-SQRT((1-AV820)*($AN$7-$AL$7)*($AN$7-$AM$7))),$AM$7)</f>
        <v>1.1078223122118</v>
      </c>
      <c r="AN820" s="0" t="n">
        <f aca="false">IFERROR(IF(AW820&lt;($AM$8-$AL$8)/($AN$8-$AL$8),$AL$8+SQRT(AW820*($AN$8-$AL$8)*($AM$8-$AL$8)),$AN$8-SQRT((1-AW820)*($AN$8-$AL$8)*($AN$8-$AM$8))),$AM$8)</f>
        <v>1.0337754482502</v>
      </c>
      <c r="AO820" s="0" t="n">
        <f aca="false">IFERROR(IF(AX820&lt;($AM$9-$AL$9)/($AN$9-$AL$9),$AL$9+SQRT(AX820*($AN$9-$AL$9)*($AM$9-$AL$9)),$AN$9-SQRT((1-AX820)*($AN$9-$AL$9)*($AN$9-$AM$9))),$AM$9)</f>
        <v>0.669641043389757</v>
      </c>
      <c r="AP820" s="0" t="n">
        <f aca="false">IFERROR(IF(AY820&lt;($AM$10-$AL$10)/($AN$10-$AL$10),$AL$10+SQRT(AY820*($AN$10-$AL$10)*($AM$10-$AL$10)),$AN$10-SQRT((1-AY820)*($AN$10-$AL$10)*($AN$10-$AM$10))),$AM$10)</f>
        <v>0.874900855165135</v>
      </c>
      <c r="AQ820" s="0" t="n">
        <f aca="false">IFERROR(IF(AZ820&lt;($AM$11-$AL$11)/($AN$11-$AL$11),$AL$11+SQRT(AZ820*($AN$11-$AL$11)*($AM$11-$AL$11)),$AN$11-SQRT((1-AZ820)*($AN$11-$AL$11)*($AN$11-$AM$11))),$AM$11)</f>
        <v>0.890745567026826</v>
      </c>
      <c r="AR820" s="0" t="n">
        <f aca="false">SUMPRODUCT((B24:B31&lt;=$B$6)*(C24:C31*AM820+D24:D31*AO820*$B$8*AQ820)/(1+AL820/100)^B24:B31)+C32*AM820*AP820/(1+AL820/100)^$B$6</f>
        <v>15242388.0072583</v>
      </c>
      <c r="AS820" s="0" t="n">
        <f aca="false">SUMPRODUCT((K24:K26&lt;=$B$6)*(L24:L26*AN820+M24:M26*AO820*$B$8*AQ820)/(1+AL820/100)^K24:K26)+L27*AN820*AP820/(1+AL820/100)^$B$6</f>
        <v>15113485.6648967</v>
      </c>
      <c r="AT820" s="0" t="n">
        <f aca="false">AS820-AR820</f>
        <v>-128902.342361629</v>
      </c>
      <c r="AU820" s="0" t="n">
        <f aca="true">RAND()</f>
        <v>0.212703819147331</v>
      </c>
      <c r="AV820" s="0" t="n">
        <f aca="true">RAND()</f>
        <v>0.82031560084623</v>
      </c>
      <c r="AW820" s="0" t="n">
        <f aca="true">RAND()</f>
        <v>0.584417273071984</v>
      </c>
      <c r="AX820" s="0" t="n">
        <f aca="true">RAND()</f>
        <v>0.0383707781364873</v>
      </c>
      <c r="AY820" s="0" t="n">
        <f aca="true">RAND()</f>
        <v>0.562202604814199</v>
      </c>
      <c r="AZ820" s="0" t="n">
        <f aca="true">RAND()</f>
        <v>0.951279464798817</v>
      </c>
    </row>
    <row r="821" customFormat="false" ht="15" hidden="false" customHeight="false" outlineLevel="0" collapsed="false">
      <c r="AK821" s="0" t="n">
        <v>808</v>
      </c>
      <c r="AL821" s="0" t="n">
        <f aca="false">IFERROR(IF(AU821&lt;($AM$6-$AL$6)/($AN$6-$AL$6),$AL$6+SQRT(AU821*($AN$6-$AL$6)*($AM$6-$AL$6)),$AN$6-SQRT((1-AU821)*($AN$6-$AL$6)*($AN$6-$AM$6))),$AM$6)</f>
        <v>4.6758979061074</v>
      </c>
      <c r="AM821" s="0" t="n">
        <f aca="false">IFERROR(IF(AV821&lt;($AM$7-$AL$7)/($AN$7-$AL$7),$AL$7+SQRT(AV821*($AN$7-$AL$7)*($AM$7-$AL$7)),$AN$7-SQRT((1-AV821)*($AN$7-$AL$7)*($AN$7-$AM$7))),$AM$7)</f>
        <v>0.936654376320795</v>
      </c>
      <c r="AN821" s="0" t="n">
        <f aca="false">IFERROR(IF(AW821&lt;($AM$8-$AL$8)/($AN$8-$AL$8),$AL$8+SQRT(AW821*($AN$8-$AL$8)*($AM$8-$AL$8)),$AN$8-SQRT((1-AW821)*($AN$8-$AL$8)*($AN$8-$AM$8))),$AM$8)</f>
        <v>1.20357439857905</v>
      </c>
      <c r="AO821" s="0" t="n">
        <f aca="false">IFERROR(IF(AX821&lt;($AM$9-$AL$9)/($AN$9-$AL$9),$AL$9+SQRT(AX821*($AN$9-$AL$9)*($AM$9-$AL$9)),$AN$9-SQRT((1-AX821)*($AN$9-$AL$9)*($AN$9-$AM$9))),$AM$9)</f>
        <v>0.941106441899976</v>
      </c>
      <c r="AP821" s="0" t="n">
        <f aca="false">IFERROR(IF(AY821&lt;($AM$10-$AL$10)/($AN$10-$AL$10),$AL$10+SQRT(AY821*($AN$10-$AL$10)*($AM$10-$AL$10)),$AN$10-SQRT((1-AY821)*($AN$10-$AL$10)*($AN$10-$AM$10))),$AM$10)</f>
        <v>0.762138495665671</v>
      </c>
      <c r="AQ821" s="0" t="n">
        <f aca="false">IFERROR(IF(AZ821&lt;($AM$11-$AL$11)/($AN$11-$AL$11),$AL$11+SQRT(AZ821*($AN$11-$AL$11)*($AM$11-$AL$11)),$AN$11-SQRT((1-AZ821)*($AN$11-$AL$11)*($AN$11-$AM$11))),$AM$11)</f>
        <v>0.693663489985092</v>
      </c>
      <c r="AR821" s="0" t="n">
        <f aca="false">SUMPRODUCT((B24:B31&lt;=$B$6)*(C24:C31*AM821+D24:D31*AO821*$B$8*AQ821)/(1+AL821/100)^B24:B31)+C32*AM821*AP821/(1+AL821/100)^$B$6</f>
        <v>11970861.5348795</v>
      </c>
      <c r="AS821" s="0" t="n">
        <f aca="false">SUMPRODUCT((K24:K26&lt;=$B$6)*(L24:L26*AN821+M24:M26*AO821*$B$8*AQ821)/(1+AL821/100)^K24:K26)+L27*AN821*AP821/(1+AL821/100)^$B$6</f>
        <v>18150552.3997339</v>
      </c>
      <c r="AT821" s="0" t="n">
        <f aca="false">AS821-AR821</f>
        <v>6179690.86485441</v>
      </c>
      <c r="AU821" s="0" t="n">
        <f aca="true">RAND()</f>
        <v>0.729927472858202</v>
      </c>
      <c r="AV821" s="0" t="n">
        <f aca="true">RAND()</f>
        <v>0.207493539640282</v>
      </c>
      <c r="AW821" s="0" t="n">
        <f aca="true">RAND()</f>
        <v>0.980841453624027</v>
      </c>
      <c r="AX821" s="0" t="n">
        <f aca="true">RAND()</f>
        <v>0.259433190780876</v>
      </c>
      <c r="AY821" s="0" t="n">
        <f aca="true">RAND()</f>
        <v>0.274866363639444</v>
      </c>
      <c r="AZ821" s="0" t="n">
        <f aca="true">RAND()</f>
        <v>0.616971194415861</v>
      </c>
    </row>
    <row r="822" customFormat="false" ht="15" hidden="false" customHeight="false" outlineLevel="0" collapsed="false">
      <c r="AK822" s="0" t="n">
        <v>809</v>
      </c>
      <c r="AL822" s="0" t="n">
        <f aca="false">IFERROR(IF(AU822&lt;($AM$6-$AL$6)/($AN$6-$AL$6),$AL$6+SQRT(AU822*($AN$6-$AL$6)*($AM$6-$AL$6)),$AN$6-SQRT((1-AU822)*($AN$6-$AL$6)*($AN$6-$AM$6))),$AM$6)</f>
        <v>3.75385796572322</v>
      </c>
      <c r="AM822" s="0" t="n">
        <f aca="false">IFERROR(IF(AV822&lt;($AM$7-$AL$7)/($AN$7-$AL$7),$AL$7+SQRT(AV822*($AN$7-$AL$7)*($AM$7-$AL$7)),$AN$7-SQRT((1-AV822)*($AN$7-$AL$7)*($AN$7-$AM$7))),$AM$7)</f>
        <v>1.11602755571024</v>
      </c>
      <c r="AN822" s="0" t="n">
        <f aca="false">IFERROR(IF(AW822&lt;($AM$8-$AL$8)/($AN$8-$AL$8),$AL$8+SQRT(AW822*($AN$8-$AL$8)*($AM$8-$AL$8)),$AN$8-SQRT((1-AW822)*($AN$8-$AL$8)*($AN$8-$AM$8))),$AM$8)</f>
        <v>0.890480928586473</v>
      </c>
      <c r="AO822" s="0" t="n">
        <f aca="false">IFERROR(IF(AX822&lt;($AM$9-$AL$9)/($AN$9-$AL$9),$AL$9+SQRT(AX822*($AN$9-$AL$9)*($AM$9-$AL$9)),$AN$9-SQRT((1-AX822)*($AN$9-$AL$9)*($AN$9-$AM$9))),$AM$9)</f>
        <v>0.955265184162077</v>
      </c>
      <c r="AP822" s="0" t="n">
        <f aca="false">IFERROR(IF(AY822&lt;($AM$10-$AL$10)/($AN$10-$AL$10),$AL$10+SQRT(AY822*($AN$10-$AL$10)*($AM$10-$AL$10)),$AN$10-SQRT((1-AY822)*($AN$10-$AL$10)*($AN$10-$AM$10))),$AM$10)</f>
        <v>0.718395594936545</v>
      </c>
      <c r="AQ822" s="0" t="n">
        <f aca="false">IFERROR(IF(AZ822&lt;($AM$11-$AL$11)/($AN$11-$AL$11),$AL$11+SQRT(AZ822*($AN$11-$AL$11)*($AM$11-$AL$11)),$AN$11-SQRT((1-AZ822)*($AN$11-$AL$11)*($AN$11-$AM$11))),$AM$11)</f>
        <v>0.560120168503202</v>
      </c>
      <c r="AR822" s="0" t="n">
        <f aca="false">SUMPRODUCT((B24:B31&lt;=$B$6)*(C24:C31*AM822+D24:D31*AO822*$B$8*AQ822)/(1+AL822/100)^B24:B31)+C32*AM822*AP822/(1+AL822/100)^$B$6</f>
        <v>14826549.1587234</v>
      </c>
      <c r="AS822" s="0" t="n">
        <f aca="false">SUMPRODUCT((K24:K26&lt;=$B$6)*(L24:L26*AN822+M24:M26*AO822*$B$8*AQ822)/(1+AL822/100)^K24:K26)+L27*AN822*AP822/(1+AL822/100)^$B$6</f>
        <v>13356370.1854598</v>
      </c>
      <c r="AT822" s="0" t="n">
        <f aca="false">AS822-AR822</f>
        <v>-1470178.97326364</v>
      </c>
      <c r="AU822" s="0" t="n">
        <f aca="true">RAND()</f>
        <v>0.473128094665071</v>
      </c>
      <c r="AV822" s="0" t="n">
        <f aca="true">RAND()</f>
        <v>0.840456748186904</v>
      </c>
      <c r="AW822" s="0" t="n">
        <f aca="true">RAND()</f>
        <v>0.0909644270874491</v>
      </c>
      <c r="AX822" s="0" t="n">
        <f aca="true">RAND()</f>
        <v>0.276355183880173</v>
      </c>
      <c r="AY822" s="0" t="n">
        <f aca="true">RAND()</f>
        <v>0.19078654355075</v>
      </c>
      <c r="AZ822" s="0" t="n">
        <f aca="true">RAND()</f>
        <v>0.276173477804629</v>
      </c>
    </row>
    <row r="823" customFormat="false" ht="15" hidden="false" customHeight="false" outlineLevel="0" collapsed="false">
      <c r="AK823" s="0" t="n">
        <v>810</v>
      </c>
      <c r="AL823" s="0" t="n">
        <f aca="false">IFERROR(IF(AU823&lt;($AM$6-$AL$6)/($AN$6-$AL$6),$AL$6+SQRT(AU823*($AN$6-$AL$6)*($AM$6-$AL$6)),$AN$6-SQRT((1-AU823)*($AN$6-$AL$6)*($AN$6-$AM$6))),$AM$6)</f>
        <v>2.77703584644015</v>
      </c>
      <c r="AM823" s="0" t="n">
        <f aca="false">IFERROR(IF(AV823&lt;($AM$7-$AL$7)/($AN$7-$AL$7),$AL$7+SQRT(AV823*($AN$7-$AL$7)*($AM$7-$AL$7)),$AN$7-SQRT((1-AV823)*($AN$7-$AL$7)*($AN$7-$AM$7))),$AM$7)</f>
        <v>1.0146990067277</v>
      </c>
      <c r="AN823" s="0" t="n">
        <f aca="false">IFERROR(IF(AW823&lt;($AM$8-$AL$8)/($AN$8-$AL$8),$AL$8+SQRT(AW823*($AN$8-$AL$8)*($AM$8-$AL$8)),$AN$8-SQRT((1-AW823)*($AN$8-$AL$8)*($AN$8-$AM$8))),$AM$8)</f>
        <v>0.878993874508131</v>
      </c>
      <c r="AO823" s="0" t="n">
        <f aca="false">IFERROR(IF(AX823&lt;($AM$9-$AL$9)/($AN$9-$AL$9),$AL$9+SQRT(AX823*($AN$9-$AL$9)*($AM$9-$AL$9)),$AN$9-SQRT((1-AX823)*($AN$9-$AL$9)*($AN$9-$AM$9))),$AM$9)</f>
        <v>1.37233627228924</v>
      </c>
      <c r="AP823" s="0" t="n">
        <f aca="false">IFERROR(IF(AY823&lt;($AM$10-$AL$10)/($AN$10-$AL$10),$AL$10+SQRT(AY823*($AN$10-$AL$10)*($AM$10-$AL$10)),$AN$10-SQRT((1-AY823)*($AN$10-$AL$10)*($AN$10-$AM$10))),$AM$10)</f>
        <v>0.976003073050333</v>
      </c>
      <c r="AQ823" s="0" t="n">
        <f aca="false">IFERROR(IF(AZ823&lt;($AM$11-$AL$11)/($AN$11-$AL$11),$AL$11+SQRT(AZ823*($AN$11-$AL$11)*($AM$11-$AL$11)),$AN$11-SQRT((1-AZ823)*($AN$11-$AL$11)*($AN$11-$AM$11))),$AM$11)</f>
        <v>0.542155056206388</v>
      </c>
      <c r="AR823" s="0" t="n">
        <f aca="false">SUMPRODUCT((B24:B31&lt;=$B$6)*(C24:C31*AM823+D24:D31*AO823*$B$8*AQ823)/(1+AL823/100)^B24:B31)+C32*AM823*AP823/(1+AL823/100)^$B$6</f>
        <v>14174098.8317195</v>
      </c>
      <c r="AS823" s="0" t="n">
        <f aca="false">SUMPRODUCT((K24:K26&lt;=$B$6)*(L24:L26*AN823+M24:M26*AO823*$B$8*AQ823)/(1+AL823/100)^K24:K26)+L27*AN823*AP823/(1+AL823/100)^$B$6</f>
        <v>12651637.8353656</v>
      </c>
      <c r="AT823" s="0" t="n">
        <f aca="false">AS823-AR823</f>
        <v>-1522460.99635386</v>
      </c>
      <c r="AU823" s="0" t="n">
        <f aca="true">RAND()</f>
        <v>0.120756941330591</v>
      </c>
      <c r="AV823" s="0" t="n">
        <f aca="true">RAND()</f>
        <v>0.507852822800611</v>
      </c>
      <c r="AW823" s="0" t="n">
        <f aca="true">RAND()</f>
        <v>0.0693336912200702</v>
      </c>
      <c r="AX823" s="0" t="n">
        <f aca="true">RAND()</f>
        <v>0.737358829944159</v>
      </c>
      <c r="AY823" s="0" t="n">
        <f aca="true">RAND()</f>
        <v>0.906315702213441</v>
      </c>
      <c r="AZ823" s="0" t="n">
        <f aca="true">RAND()</f>
        <v>0.23934314794416</v>
      </c>
    </row>
    <row r="824" customFormat="false" ht="15" hidden="false" customHeight="false" outlineLevel="0" collapsed="false">
      <c r="AK824" s="0" t="n">
        <v>811</v>
      </c>
      <c r="AL824" s="0" t="n">
        <f aca="false">IFERROR(IF(AU824&lt;($AM$6-$AL$6)/($AN$6-$AL$6),$AL$6+SQRT(AU824*($AN$6-$AL$6)*($AM$6-$AL$6)),$AN$6-SQRT((1-AU824)*($AN$6-$AL$6)*($AN$6-$AM$6))),$AM$6)</f>
        <v>4.03928179712802</v>
      </c>
      <c r="AM824" s="0" t="n">
        <f aca="false">IFERROR(IF(AV824&lt;($AM$7-$AL$7)/($AN$7-$AL$7),$AL$7+SQRT(AV824*($AN$7-$AL$7)*($AM$7-$AL$7)),$AN$7-SQRT((1-AV824)*($AN$7-$AL$7)*($AN$7-$AM$7))),$AM$7)</f>
        <v>1.04897244488443</v>
      </c>
      <c r="AN824" s="0" t="n">
        <f aca="false">IFERROR(IF(AW824&lt;($AM$8-$AL$8)/($AN$8-$AL$8),$AL$8+SQRT(AW824*($AN$8-$AL$8)*($AM$8-$AL$8)),$AN$8-SQRT((1-AW824)*($AN$8-$AL$8)*($AN$8-$AM$8))),$AM$8)</f>
        <v>0.961547619280488</v>
      </c>
      <c r="AO824" s="0" t="n">
        <f aca="false">IFERROR(IF(AX824&lt;($AM$9-$AL$9)/($AN$9-$AL$9),$AL$9+SQRT(AX824*($AN$9-$AL$9)*($AM$9-$AL$9)),$AN$9-SQRT((1-AX824)*($AN$9-$AL$9)*($AN$9-$AM$9))),$AM$9)</f>
        <v>0.962453488517171</v>
      </c>
      <c r="AP824" s="0" t="n">
        <f aca="false">IFERROR(IF(AY824&lt;($AM$10-$AL$10)/($AN$10-$AL$10),$AL$10+SQRT(AY824*($AN$10-$AL$10)*($AM$10-$AL$10)),$AN$10-SQRT((1-AY824)*($AN$10-$AL$10)*($AN$10-$AM$10))),$AM$10)</f>
        <v>0.532158220920709</v>
      </c>
      <c r="AQ824" s="0" t="n">
        <f aca="false">IFERROR(IF(AZ824&lt;($AM$11-$AL$11)/($AN$11-$AL$11),$AL$11+SQRT(AZ824*($AN$11-$AL$11)*($AM$11-$AL$11)),$AN$11-SQRT((1-AZ824)*($AN$11-$AL$11)*($AN$11-$AM$11))),$AM$11)</f>
        <v>0.789042605311877</v>
      </c>
      <c r="AR824" s="0" t="n">
        <f aca="false">SUMPRODUCT((B24:B31&lt;=$B$6)*(C24:C31*AM824+D24:D31*AO824*$B$8*AQ824)/(1+AL824/100)^B24:B31)+C32*AM824*AP824/(1+AL824/100)^$B$6</f>
        <v>13820730.6204308</v>
      </c>
      <c r="AS824" s="0" t="n">
        <f aca="false">SUMPRODUCT((K24:K26&lt;=$B$6)*(L24:L26*AN824+M24:M26*AO824*$B$8*AQ824)/(1+AL824/100)^K24:K26)+L27*AN824*AP824/(1+AL824/100)^$B$6</f>
        <v>14684560.9842246</v>
      </c>
      <c r="AT824" s="0" t="n">
        <f aca="false">AS824-AR824</f>
        <v>863830.363793764</v>
      </c>
      <c r="AU824" s="0" t="n">
        <f aca="true">RAND()</f>
        <v>0.561707386159127</v>
      </c>
      <c r="AV824" s="0" t="n">
        <f aca="true">RAND()</f>
        <v>0.640781529637848</v>
      </c>
      <c r="AW824" s="0" t="n">
        <f aca="true">RAND()</f>
        <v>0.289973703279927</v>
      </c>
      <c r="AX824" s="0" t="n">
        <f aca="true">RAND()</f>
        <v>0.285150972055602</v>
      </c>
      <c r="AY824" s="0" t="n">
        <f aca="true">RAND()</f>
        <v>0.00413660469114044</v>
      </c>
      <c r="AZ824" s="0" t="n">
        <f aca="true">RAND()</f>
        <v>0.818355010719999</v>
      </c>
    </row>
    <row r="825" customFormat="false" ht="15" hidden="false" customHeight="false" outlineLevel="0" collapsed="false">
      <c r="AK825" s="0" t="n">
        <v>812</v>
      </c>
      <c r="AL825" s="0" t="n">
        <f aca="false">IFERROR(IF(AU825&lt;($AM$6-$AL$6)/($AN$6-$AL$6),$AL$6+SQRT(AU825*($AN$6-$AL$6)*($AM$6-$AL$6)),$AN$6-SQRT((1-AU825)*($AN$6-$AL$6)*($AN$6-$AM$6))),$AM$6)</f>
        <v>5.16950611646716</v>
      </c>
      <c r="AM825" s="0" t="n">
        <f aca="false">IFERROR(IF(AV825&lt;($AM$7-$AL$7)/($AN$7-$AL$7),$AL$7+SQRT(AV825*($AN$7-$AL$7)*($AM$7-$AL$7)),$AN$7-SQRT((1-AV825)*($AN$7-$AL$7)*($AN$7-$AM$7))),$AM$7)</f>
        <v>0.950681479717722</v>
      </c>
      <c r="AN825" s="0" t="n">
        <f aca="false">IFERROR(IF(AW825&lt;($AM$8-$AL$8)/($AN$8-$AL$8),$AL$8+SQRT(AW825*($AN$8-$AL$8)*($AM$8-$AL$8)),$AN$8-SQRT((1-AW825)*($AN$8-$AL$8)*($AN$8-$AM$8))),$AM$8)</f>
        <v>0.916397425149841</v>
      </c>
      <c r="AO825" s="0" t="n">
        <f aca="false">IFERROR(IF(AX825&lt;($AM$9-$AL$9)/($AN$9-$AL$9),$AL$9+SQRT(AX825*($AN$9-$AL$9)*($AM$9-$AL$9)),$AN$9-SQRT((1-AX825)*($AN$9-$AL$9)*($AN$9-$AM$9))),$AM$9)</f>
        <v>0.804077613584079</v>
      </c>
      <c r="AP825" s="0" t="n">
        <f aca="false">IFERROR(IF(AY825&lt;($AM$10-$AL$10)/($AN$10-$AL$10),$AL$10+SQRT(AY825*($AN$10-$AL$10)*($AM$10-$AL$10)),$AN$10-SQRT((1-AY825)*($AN$10-$AL$10)*($AN$10-$AM$10))),$AM$10)</f>
        <v>0.787148596328881</v>
      </c>
      <c r="AQ825" s="0" t="n">
        <f aca="false">IFERROR(IF(AZ825&lt;($AM$11-$AL$11)/($AN$11-$AL$11),$AL$11+SQRT(AZ825*($AN$11-$AL$11)*($AM$11-$AL$11)),$AN$11-SQRT((1-AZ825)*($AN$11-$AL$11)*($AN$11-$AM$11))),$AM$11)</f>
        <v>0.603804688904113</v>
      </c>
      <c r="AR825" s="0" t="n">
        <f aca="false">SUMPRODUCT((B24:B31&lt;=$B$6)*(C24:C31*AM825+D24:D31*AO825*$B$8*AQ825)/(1+AL825/100)^B24:B31)+C32*AM825*AP825/(1+AL825/100)^$B$6</f>
        <v>11881204.5373742</v>
      </c>
      <c r="AS825" s="0" t="n">
        <f aca="false">SUMPRODUCT((K24:K26&lt;=$B$6)*(L24:L26*AN825+M24:M26*AO825*$B$8*AQ825)/(1+AL825/100)^K24:K26)+L27*AN825*AP825/(1+AL825/100)^$B$6</f>
        <v>13854081.4644496</v>
      </c>
      <c r="AT825" s="0" t="n">
        <f aca="false">AS825-AR825</f>
        <v>1972876.92707542</v>
      </c>
      <c r="AU825" s="0" t="n">
        <f aca="true">RAND()</f>
        <v>0.832464607117442</v>
      </c>
      <c r="AV825" s="0" t="n">
        <f aca="true">RAND()</f>
        <v>0.252276759221358</v>
      </c>
      <c r="AW825" s="0" t="n">
        <f aca="true">RAND()</f>
        <v>0.150537339794587</v>
      </c>
      <c r="AX825" s="0" t="n">
        <f aca="true">RAND()</f>
        <v>0.123284260110651</v>
      </c>
      <c r="AY825" s="0" t="n">
        <f aca="true">RAND()</f>
        <v>0.329817265494585</v>
      </c>
      <c r="AZ825" s="0" t="n">
        <f aca="true">RAND()</f>
        <v>0.376723628571939</v>
      </c>
    </row>
    <row r="826" customFormat="false" ht="15" hidden="false" customHeight="false" outlineLevel="0" collapsed="false">
      <c r="AK826" s="0" t="n">
        <v>813</v>
      </c>
      <c r="AL826" s="0" t="n">
        <f aca="false">IFERROR(IF(AU826&lt;($AM$6-$AL$6)/($AN$6-$AL$6),$AL$6+SQRT(AU826*($AN$6-$AL$6)*($AM$6-$AL$6)),$AN$6-SQRT((1-AU826)*($AN$6-$AL$6)*($AN$6-$AM$6))),$AM$6)</f>
        <v>4.98478867532512</v>
      </c>
      <c r="AM826" s="0" t="n">
        <f aca="false">IFERROR(IF(AV826&lt;($AM$7-$AL$7)/($AN$7-$AL$7),$AL$7+SQRT(AV826*($AN$7-$AL$7)*($AM$7-$AL$7)),$AN$7-SQRT((1-AV826)*($AN$7-$AL$7)*($AN$7-$AM$7))),$AM$7)</f>
        <v>0.941517033991659</v>
      </c>
      <c r="AN826" s="0" t="n">
        <f aca="false">IFERROR(IF(AW826&lt;($AM$8-$AL$8)/($AN$8-$AL$8),$AL$8+SQRT(AW826*($AN$8-$AL$8)*($AM$8-$AL$8)),$AN$8-SQRT((1-AW826)*($AN$8-$AL$8)*($AN$8-$AM$8))),$AM$8)</f>
        <v>1.06885881880851</v>
      </c>
      <c r="AO826" s="0" t="n">
        <f aca="false">IFERROR(IF(AX826&lt;($AM$9-$AL$9)/($AN$9-$AL$9),$AL$9+SQRT(AX826*($AN$9-$AL$9)*($AM$9-$AL$9)),$AN$9-SQRT((1-AX826)*($AN$9-$AL$9)*($AN$9-$AM$9))),$AM$9)</f>
        <v>1.79365460358491</v>
      </c>
      <c r="AP826" s="0" t="n">
        <f aca="false">IFERROR(IF(AY826&lt;($AM$10-$AL$10)/($AN$10-$AL$10),$AL$10+SQRT(AY826*($AN$10-$AL$10)*($AM$10-$AL$10)),$AN$10-SQRT((1-AY826)*($AN$10-$AL$10)*($AN$10-$AM$10))),$AM$10)</f>
        <v>0.890692871612597</v>
      </c>
      <c r="AQ826" s="0" t="n">
        <f aca="false">IFERROR(IF(AZ826&lt;($AM$11-$AL$11)/($AN$11-$AL$11),$AL$11+SQRT(AZ826*($AN$11-$AL$11)*($AM$11-$AL$11)),$AN$11-SQRT((1-AZ826)*($AN$11-$AL$11)*($AN$11-$AM$11))),$AM$11)</f>
        <v>0.479539216915081</v>
      </c>
      <c r="AR826" s="0" t="n">
        <f aca="false">SUMPRODUCT((B24:B31&lt;=$B$6)*(C24:C31*AM826+D24:D31*AO826*$B$8*AQ826)/(1+AL826/100)^B24:B31)+C32*AM826*AP826/(1+AL826/100)^$B$6</f>
        <v>11901189.9502243</v>
      </c>
      <c r="AS826" s="0" t="n">
        <f aca="false">SUMPRODUCT((K24:K26&lt;=$B$6)*(L24:L26*AN826+M24:M26*AO826*$B$8*AQ826)/(1+AL826/100)^K24:K26)+L27*AN826*AP826/(1+AL826/100)^$B$6</f>
        <v>16048383.9751791</v>
      </c>
      <c r="AT826" s="0" t="n">
        <f aca="false">AS826-AR826</f>
        <v>4147194.02495485</v>
      </c>
      <c r="AU826" s="0" t="n">
        <f aca="true">RAND()</f>
        <v>0.796946165845105</v>
      </c>
      <c r="AV826" s="0" t="n">
        <f aca="true">RAND()</f>
        <v>0.222523010108848</v>
      </c>
      <c r="AW826" s="0" t="n">
        <f aca="true">RAND()</f>
        <v>0.708336644236031</v>
      </c>
      <c r="AX826" s="0" t="n">
        <f aca="true">RAND()</f>
        <v>0.971614384918866</v>
      </c>
      <c r="AY826" s="0" t="n">
        <f aca="true">RAND()</f>
        <v>0.610563679715589</v>
      </c>
      <c r="AZ826" s="0" t="n">
        <f aca="true">RAND()</f>
        <v>0.131568695552982</v>
      </c>
    </row>
    <row r="827" customFormat="false" ht="15" hidden="false" customHeight="false" outlineLevel="0" collapsed="false">
      <c r="AK827" s="0" t="n">
        <v>814</v>
      </c>
      <c r="AL827" s="0" t="n">
        <f aca="false">IFERROR(IF(AU827&lt;($AM$6-$AL$6)/($AN$6-$AL$6),$AL$6+SQRT(AU827*($AN$6-$AL$6)*($AM$6-$AL$6)),$AN$6-SQRT((1-AU827)*($AN$6-$AL$6)*($AN$6-$AM$6))),$AM$6)</f>
        <v>5.95389585091583</v>
      </c>
      <c r="AM827" s="0" t="n">
        <f aca="false">IFERROR(IF(AV827&lt;($AM$7-$AL$7)/($AN$7-$AL$7),$AL$7+SQRT(AV827*($AN$7-$AL$7)*($AM$7-$AL$7)),$AN$7-SQRT((1-AV827)*($AN$7-$AL$7)*($AN$7-$AM$7))),$AM$7)</f>
        <v>0.906699704135518</v>
      </c>
      <c r="AN827" s="0" t="n">
        <f aca="false">IFERROR(IF(AW827&lt;($AM$8-$AL$8)/($AN$8-$AL$8),$AL$8+SQRT(AW827*($AN$8-$AL$8)*($AM$8-$AL$8)),$AN$8-SQRT((1-AW827)*($AN$8-$AL$8)*($AN$8-$AM$8))),$AM$8)</f>
        <v>0.914498048658917</v>
      </c>
      <c r="AO827" s="0" t="n">
        <f aca="false">IFERROR(IF(AX827&lt;($AM$9-$AL$9)/($AN$9-$AL$9),$AL$9+SQRT(AX827*($AN$9-$AL$9)*($AM$9-$AL$9)),$AN$9-SQRT((1-AX827)*($AN$9-$AL$9)*($AN$9-$AM$9))),$AM$9)</f>
        <v>1.4413886961766</v>
      </c>
      <c r="AP827" s="0" t="n">
        <f aca="false">IFERROR(IF(AY827&lt;($AM$10-$AL$10)/($AN$10-$AL$10),$AL$10+SQRT(AY827*($AN$10-$AL$10)*($AM$10-$AL$10)),$AN$10-SQRT((1-AY827)*($AN$10-$AL$10)*($AN$10-$AM$10))),$AM$10)</f>
        <v>0.804922008124904</v>
      </c>
      <c r="AQ827" s="0" t="n">
        <f aca="false">IFERROR(IF(AZ827&lt;($AM$11-$AL$11)/($AN$11-$AL$11),$AL$11+SQRT(AZ827*($AN$11-$AL$11)*($AM$11-$AL$11)),$AN$11-SQRT((1-AZ827)*($AN$11-$AL$11)*($AN$11-$AM$11))),$AM$11)</f>
        <v>0.562560047590177</v>
      </c>
      <c r="AR827" s="0" t="n">
        <f aca="false">SUMPRODUCT((B24:B31&lt;=$B$6)*(C24:C31*AM827+D24:D31*AO827*$B$8*AQ827)/(1+AL827/100)^B24:B31)+C32*AM827*AP827/(1+AL827/100)^$B$6</f>
        <v>11055008.1496744</v>
      </c>
      <c r="AS827" s="0" t="n">
        <f aca="false">SUMPRODUCT((K24:K26&lt;=$B$6)*(L24:L26*AN827+M24:M26*AO827*$B$8*AQ827)/(1+AL827/100)^K24:K26)+L27*AN827*AP827/(1+AL827/100)^$B$6</f>
        <v>13898980.3186799</v>
      </c>
      <c r="AT827" s="0" t="n">
        <f aca="false">AS827-AR827</f>
        <v>2843972.16900554</v>
      </c>
      <c r="AU827" s="0" t="n">
        <f aca="true">RAND()</f>
        <v>0.945283305463444</v>
      </c>
      <c r="AV827" s="0" t="n">
        <f aca="true">RAND()</f>
        <v>0.126498076251189</v>
      </c>
      <c r="AW827" s="0" t="n">
        <f aca="true">RAND()</f>
        <v>0.145664479407774</v>
      </c>
      <c r="AX827" s="0" t="n">
        <f aca="true">RAND()</f>
        <v>0.791968940827151</v>
      </c>
      <c r="AY827" s="0" t="n">
        <f aca="true">RAND()</f>
        <v>0.371909724155697</v>
      </c>
      <c r="AZ827" s="0" t="n">
        <f aca="true">RAND()</f>
        <v>0.281378688124719</v>
      </c>
    </row>
    <row r="828" customFormat="false" ht="15" hidden="false" customHeight="false" outlineLevel="0" collapsed="false">
      <c r="AK828" s="0" t="n">
        <v>815</v>
      </c>
      <c r="AL828" s="0" t="n">
        <f aca="false">IFERROR(IF(AU828&lt;($AM$6-$AL$6)/($AN$6-$AL$6),$AL$6+SQRT(AU828*($AN$6-$AL$6)*($AM$6-$AL$6)),$AN$6-SQRT((1-AU828)*($AN$6-$AL$6)*($AN$6-$AM$6))),$AM$6)</f>
        <v>5.59059717842377</v>
      </c>
      <c r="AM828" s="0" t="n">
        <f aca="false">IFERROR(IF(AV828&lt;($AM$7-$AL$7)/($AN$7-$AL$7),$AL$7+SQRT(AV828*($AN$7-$AL$7)*($AM$7-$AL$7)),$AN$7-SQRT((1-AV828)*($AN$7-$AL$7)*($AN$7-$AM$7))),$AM$7)</f>
        <v>1.04769290153123</v>
      </c>
      <c r="AN828" s="0" t="n">
        <f aca="false">IFERROR(IF(AW828&lt;($AM$8-$AL$8)/($AN$8-$AL$8),$AL$8+SQRT(AW828*($AN$8-$AL$8)*($AM$8-$AL$8)),$AN$8-SQRT((1-AW828)*($AN$8-$AL$8)*($AN$8-$AM$8))),$AM$8)</f>
        <v>1.12943569476456</v>
      </c>
      <c r="AO828" s="0" t="n">
        <f aca="false">IFERROR(IF(AX828&lt;($AM$9-$AL$9)/($AN$9-$AL$9),$AL$9+SQRT(AX828*($AN$9-$AL$9)*($AM$9-$AL$9)),$AN$9-SQRT((1-AX828)*($AN$9-$AL$9)*($AN$9-$AM$9))),$AM$9)</f>
        <v>1.1955078724338</v>
      </c>
      <c r="AP828" s="0" t="n">
        <f aca="false">IFERROR(IF(AY828&lt;($AM$10-$AL$10)/($AN$10-$AL$10),$AL$10+SQRT(AY828*($AN$10-$AL$10)*($AM$10-$AL$10)),$AN$10-SQRT((1-AY828)*($AN$10-$AL$10)*($AN$10-$AM$10))),$AM$10)</f>
        <v>0.837979734546754</v>
      </c>
      <c r="AQ828" s="0" t="n">
        <f aca="false">IFERROR(IF(AZ828&lt;($AM$11-$AL$11)/($AN$11-$AL$11),$AL$11+SQRT(AZ828*($AN$11-$AL$11)*($AM$11-$AL$11)),$AN$11-SQRT((1-AZ828)*($AN$11-$AL$11)*($AN$11-$AM$11))),$AM$11)</f>
        <v>0.657076951980047</v>
      </c>
      <c r="AR828" s="0" t="n">
        <f aca="false">SUMPRODUCT((B24:B31&lt;=$B$6)*(C24:C31*AM828+D24:D31*AO828*$B$8*AQ828)/(1+AL828/100)^B24:B31)+C32*AM828*AP828/(1+AL828/100)^$B$6</f>
        <v>12918388.1568624</v>
      </c>
      <c r="AS828" s="0" t="n">
        <f aca="false">SUMPRODUCT((K24:K26&lt;=$B$6)*(L24:L26*AN828+M24:M26*AO828*$B$8*AQ828)/(1+AL828/100)^K24:K26)+L27*AN828*AP828/(1+AL828/100)^$B$6</f>
        <v>17090072.306385</v>
      </c>
      <c r="AT828" s="0" t="n">
        <f aca="false">AS828-AR828</f>
        <v>4171684.14952254</v>
      </c>
      <c r="AU828" s="0" t="n">
        <f aca="true">RAND()</f>
        <v>0.900679184326648</v>
      </c>
      <c r="AV828" s="0" t="n">
        <f aca="true">RAND()</f>
        <v>0.636194114747993</v>
      </c>
      <c r="AW828" s="0" t="n">
        <f aca="true">RAND()</f>
        <v>0.870793318249741</v>
      </c>
      <c r="AX828" s="0" t="n">
        <f aca="true">RAND()</f>
        <v>0.568528277789342</v>
      </c>
      <c r="AY828" s="0" t="n">
        <f aca="true">RAND()</f>
        <v>0.456921203857176</v>
      </c>
      <c r="AZ828" s="0" t="n">
        <f aca="true">RAND()</f>
        <v>0.520015441374307</v>
      </c>
    </row>
    <row r="829" customFormat="false" ht="15" hidden="false" customHeight="false" outlineLevel="0" collapsed="false">
      <c r="AK829" s="0" t="n">
        <v>816</v>
      </c>
      <c r="AL829" s="0" t="n">
        <f aca="false">IFERROR(IF(AU829&lt;($AM$6-$AL$6)/($AN$6-$AL$6),$AL$6+SQRT(AU829*($AN$6-$AL$6)*($AM$6-$AL$6)),$AN$6-SQRT((1-AU829)*($AN$6-$AL$6)*($AN$6-$AM$6))),$AM$6)</f>
        <v>5.03947343027574</v>
      </c>
      <c r="AM829" s="0" t="n">
        <f aca="false">IFERROR(IF(AV829&lt;($AM$7-$AL$7)/($AN$7-$AL$7),$AL$7+SQRT(AV829*($AN$7-$AL$7)*($AM$7-$AL$7)),$AN$7-SQRT((1-AV829)*($AN$7-$AL$7)*($AN$7-$AM$7))),$AM$7)</f>
        <v>0.987426606592724</v>
      </c>
      <c r="AN829" s="0" t="n">
        <f aca="false">IFERROR(IF(AW829&lt;($AM$8-$AL$8)/($AN$8-$AL$8),$AL$8+SQRT(AW829*($AN$8-$AL$8)*($AM$8-$AL$8)),$AN$8-SQRT((1-AW829)*($AN$8-$AL$8)*($AN$8-$AM$8))),$AM$8)</f>
        <v>0.963556923614568</v>
      </c>
      <c r="AO829" s="0" t="n">
        <f aca="false">IFERROR(IF(AX829&lt;($AM$9-$AL$9)/($AN$9-$AL$9),$AL$9+SQRT(AX829*($AN$9-$AL$9)*($AM$9-$AL$9)),$AN$9-SQRT((1-AX829)*($AN$9-$AL$9)*($AN$9-$AM$9))),$AM$9)</f>
        <v>0.881268955440643</v>
      </c>
      <c r="AP829" s="0" t="n">
        <f aca="false">IFERROR(IF(AY829&lt;($AM$10-$AL$10)/($AN$10-$AL$10),$AL$10+SQRT(AY829*($AN$10-$AL$10)*($AM$10-$AL$10)),$AN$10-SQRT((1-AY829)*($AN$10-$AL$10)*($AN$10-$AM$10))),$AM$10)</f>
        <v>0.9388768151404</v>
      </c>
      <c r="AQ829" s="0" t="n">
        <f aca="false">IFERROR(IF(AZ829&lt;($AM$11-$AL$11)/($AN$11-$AL$11),$AL$11+SQRT(AZ829*($AN$11-$AL$11)*($AM$11-$AL$11)),$AN$11-SQRT((1-AZ829)*($AN$11-$AL$11)*($AN$11-$AM$11))),$AM$11)</f>
        <v>0.589023028321545</v>
      </c>
      <c r="AR829" s="0" t="n">
        <f aca="false">SUMPRODUCT((B24:B31&lt;=$B$6)*(C24:C31*AM829+D24:D31*AO829*$B$8*AQ829)/(1+AL829/100)^B24:B31)+C32*AM829*AP829/(1+AL829/100)^$B$6</f>
        <v>12391723.7153804</v>
      </c>
      <c r="AS829" s="0" t="n">
        <f aca="false">SUMPRODUCT((K24:K26&lt;=$B$6)*(L24:L26*AN829+M24:M26*AO829*$B$8*AQ829)/(1+AL829/100)^K24:K26)+L27*AN829*AP829/(1+AL829/100)^$B$6</f>
        <v>14423320.573494</v>
      </c>
      <c r="AT829" s="0" t="n">
        <f aca="false">AS829-AR829</f>
        <v>2031596.85811368</v>
      </c>
      <c r="AU829" s="0" t="n">
        <f aca="true">RAND()</f>
        <v>0.807816778470261</v>
      </c>
      <c r="AV829" s="0" t="n">
        <f aca="true">RAND()</f>
        <v>0.390319253987375</v>
      </c>
      <c r="AW829" s="0" t="n">
        <f aca="true">RAND()</f>
        <v>0.297231858469574</v>
      </c>
      <c r="AX829" s="0" t="n">
        <f aca="true">RAND()</f>
        <v>0.193821355177065</v>
      </c>
      <c r="AY829" s="0" t="n">
        <f aca="true">RAND()</f>
        <v>0.770451435471124</v>
      </c>
      <c r="AZ829" s="0" t="n">
        <f aca="true">RAND()</f>
        <v>0.340956371021048</v>
      </c>
    </row>
    <row r="830" customFormat="false" ht="15" hidden="false" customHeight="false" outlineLevel="0" collapsed="false">
      <c r="AK830" s="0" t="n">
        <v>817</v>
      </c>
      <c r="AL830" s="0" t="n">
        <f aca="false">IFERROR(IF(AU830&lt;($AM$6-$AL$6)/($AN$6-$AL$6),$AL$6+SQRT(AU830*($AN$6-$AL$6)*($AM$6-$AL$6)),$AN$6-SQRT((1-AU830)*($AN$6-$AL$6)*($AN$6-$AM$6))),$AM$6)</f>
        <v>6.1060989809239</v>
      </c>
      <c r="AM830" s="0" t="n">
        <f aca="false">IFERROR(IF(AV830&lt;($AM$7-$AL$7)/($AN$7-$AL$7),$AL$7+SQRT(AV830*($AN$7-$AL$7)*($AM$7-$AL$7)),$AN$7-SQRT((1-AV830)*($AN$7-$AL$7)*($AN$7-$AM$7))),$AM$7)</f>
        <v>1.19430032246718</v>
      </c>
      <c r="AN830" s="0" t="n">
        <f aca="false">IFERROR(IF(AW830&lt;($AM$8-$AL$8)/($AN$8-$AL$8),$AL$8+SQRT(AW830*($AN$8-$AL$8)*($AM$8-$AL$8)),$AN$8-SQRT((1-AW830)*($AN$8-$AL$8)*($AN$8-$AM$8))),$AM$8)</f>
        <v>1.10586039291173</v>
      </c>
      <c r="AO830" s="0" t="n">
        <f aca="false">IFERROR(IF(AX830&lt;($AM$9-$AL$9)/($AN$9-$AL$9),$AL$9+SQRT(AX830*($AN$9-$AL$9)*($AM$9-$AL$9)),$AN$9-SQRT((1-AX830)*($AN$9-$AL$9)*($AN$9-$AM$9))),$AM$9)</f>
        <v>0.628199679360426</v>
      </c>
      <c r="AP830" s="0" t="n">
        <f aca="false">IFERROR(IF(AY830&lt;($AM$10-$AL$10)/($AN$10-$AL$10),$AL$10+SQRT(AY830*($AN$10-$AL$10)*($AM$10-$AL$10)),$AN$10-SQRT((1-AY830)*($AN$10-$AL$10)*($AN$10-$AM$10))),$AM$10)</f>
        <v>0.958481736107741</v>
      </c>
      <c r="AQ830" s="0" t="n">
        <f aca="false">IFERROR(IF(AZ830&lt;($AM$11-$AL$11)/($AN$11-$AL$11),$AL$11+SQRT(AZ830*($AN$11-$AL$11)*($AM$11-$AL$11)),$AN$11-SQRT((1-AZ830)*($AN$11-$AL$11)*($AN$11-$AM$11))),$AM$11)</f>
        <v>0.434292820190019</v>
      </c>
      <c r="AR830" s="0" t="n">
        <f aca="false">SUMPRODUCT((B24:B31&lt;=$B$6)*(C24:C31*AM830+D24:D31*AO830*$B$8*AQ830)/(1+AL830/100)^B24:B31)+C32*AM830*AP830/(1+AL830/100)^$B$6</f>
        <v>14367336.3990397</v>
      </c>
      <c r="AS830" s="0" t="n">
        <f aca="false">SUMPRODUCT((K24:K26&lt;=$B$6)*(L24:L26*AN830+M24:M26*AO830*$B$8*AQ830)/(1+AL830/100)^K24:K26)+L27*AN830*AP830/(1+AL830/100)^$B$6</f>
        <v>16688059.6972605</v>
      </c>
      <c r="AT830" s="0" t="n">
        <f aca="false">AS830-AR830</f>
        <v>2320723.29822076</v>
      </c>
      <c r="AU830" s="0" t="n">
        <f aca="true">RAND()</f>
        <v>0.960047048404736</v>
      </c>
      <c r="AV830" s="0" t="n">
        <f aca="true">RAND()</f>
        <v>0.972422630424359</v>
      </c>
      <c r="AW830" s="0" t="n">
        <f aca="true">RAND()</f>
        <v>0.815322432608343</v>
      </c>
      <c r="AX830" s="0" t="n">
        <f aca="true">RAND()</f>
        <v>0.0219135437174879</v>
      </c>
      <c r="AY830" s="0" t="n">
        <f aca="true">RAND()</f>
        <v>0.840822009377474</v>
      </c>
      <c r="AZ830" s="0" t="n">
        <f aca="true">RAND()</f>
        <v>0.0736104553248527</v>
      </c>
    </row>
    <row r="831" customFormat="false" ht="15" hidden="false" customHeight="false" outlineLevel="0" collapsed="false">
      <c r="AK831" s="0" t="n">
        <v>818</v>
      </c>
      <c r="AL831" s="0" t="n">
        <f aca="false">IFERROR(IF(AU831&lt;($AM$6-$AL$6)/($AN$6-$AL$6),$AL$6+SQRT(AU831*($AN$6-$AL$6)*($AM$6-$AL$6)),$AN$6-SQRT((1-AU831)*($AN$6-$AL$6)*($AN$6-$AM$6))),$AM$6)</f>
        <v>3.14784393725592</v>
      </c>
      <c r="AM831" s="0" t="n">
        <f aca="false">IFERROR(IF(AV831&lt;($AM$7-$AL$7)/($AN$7-$AL$7),$AL$7+SQRT(AV831*($AN$7-$AL$7)*($AM$7-$AL$7)),$AN$7-SQRT((1-AV831)*($AN$7-$AL$7)*($AN$7-$AM$7))),$AM$7)</f>
        <v>1.16271315363727</v>
      </c>
      <c r="AN831" s="0" t="n">
        <f aca="false">IFERROR(IF(AW831&lt;($AM$8-$AL$8)/($AN$8-$AL$8),$AL$8+SQRT(AW831*($AN$8-$AL$8)*($AM$8-$AL$8)),$AN$8-SQRT((1-AW831)*($AN$8-$AL$8)*($AN$8-$AM$8))),$AM$8)</f>
        <v>0.852250760946548</v>
      </c>
      <c r="AO831" s="0" t="n">
        <f aca="false">IFERROR(IF(AX831&lt;($AM$9-$AL$9)/($AN$9-$AL$9),$AL$9+SQRT(AX831*($AN$9-$AL$9)*($AM$9-$AL$9)),$AN$9-SQRT((1-AX831)*($AN$9-$AL$9)*($AN$9-$AM$9))),$AM$9)</f>
        <v>0.983449721731072</v>
      </c>
      <c r="AP831" s="0" t="n">
        <f aca="false">IFERROR(IF(AY831&lt;($AM$10-$AL$10)/($AN$10-$AL$10),$AL$10+SQRT(AY831*($AN$10-$AL$10)*($AM$10-$AL$10)),$AN$10-SQRT((1-AY831)*($AN$10-$AL$10)*($AN$10-$AM$10))),$AM$10)</f>
        <v>0.720776641417199</v>
      </c>
      <c r="AQ831" s="0" t="n">
        <f aca="false">IFERROR(IF(AZ831&lt;($AM$11-$AL$11)/($AN$11-$AL$11),$AL$11+SQRT(AZ831*($AN$11-$AL$11)*($AM$11-$AL$11)),$AN$11-SQRT((1-AZ831)*($AN$11-$AL$11)*($AN$11-$AM$11))),$AM$11)</f>
        <v>0.57553152956065</v>
      </c>
      <c r="AR831" s="0" t="n">
        <f aca="false">SUMPRODUCT((B24:B31&lt;=$B$6)*(C24:C31*AM831+D24:D31*AO831*$B$8*AQ831)/(1+AL831/100)^B24:B31)+C32*AM831*AP831/(1+AL831/100)^$B$6</f>
        <v>15918983.670804</v>
      </c>
      <c r="AS831" s="0" t="n">
        <f aca="false">SUMPRODUCT((K24:K26&lt;=$B$6)*(L24:L26*AN831+M24:M26*AO831*$B$8*AQ831)/(1+AL831/100)^K24:K26)+L27*AN831*AP831/(1+AL831/100)^$B$6</f>
        <v>12691411.9686341</v>
      </c>
      <c r="AT831" s="0" t="n">
        <f aca="false">AS831-AR831</f>
        <v>-3227571.7021699</v>
      </c>
      <c r="AU831" s="0" t="n">
        <f aca="true">RAND()</f>
        <v>0.258044683413203</v>
      </c>
      <c r="AV831" s="0" t="n">
        <f aca="true">RAND()</f>
        <v>0.932275612907097</v>
      </c>
      <c r="AW831" s="0" t="n">
        <f aca="true">RAND()</f>
        <v>0.0303349113277033</v>
      </c>
      <c r="AX831" s="0" t="n">
        <f aca="true">RAND()</f>
        <v>0.311631511255801</v>
      </c>
      <c r="AY831" s="0" t="n">
        <f aca="true">RAND()</f>
        <v>0.194969301581834</v>
      </c>
      <c r="AZ831" s="0" t="n">
        <f aca="true">RAND()</f>
        <v>0.309867852171557</v>
      </c>
    </row>
    <row r="832" customFormat="false" ht="15" hidden="false" customHeight="false" outlineLevel="0" collapsed="false">
      <c r="AK832" s="0" t="n">
        <v>819</v>
      </c>
      <c r="AL832" s="0" t="n">
        <f aca="false">IFERROR(IF(AU832&lt;($AM$6-$AL$6)/($AN$6-$AL$6),$AL$6+SQRT(AU832*($AN$6-$AL$6)*($AM$6-$AL$6)),$AN$6-SQRT((1-AU832)*($AN$6-$AL$6)*($AN$6-$AM$6))),$AM$6)</f>
        <v>3.60332862972707</v>
      </c>
      <c r="AM832" s="0" t="n">
        <f aca="false">IFERROR(IF(AV832&lt;($AM$7-$AL$7)/($AN$7-$AL$7),$AL$7+SQRT(AV832*($AN$7-$AL$7)*($AM$7-$AL$7)),$AN$7-SQRT((1-AV832)*($AN$7-$AL$7)*($AN$7-$AM$7))),$AM$7)</f>
        <v>0.896934331207454</v>
      </c>
      <c r="AN832" s="0" t="n">
        <f aca="false">IFERROR(IF(AW832&lt;($AM$8-$AL$8)/($AN$8-$AL$8),$AL$8+SQRT(AW832*($AN$8-$AL$8)*($AM$8-$AL$8)),$AN$8-SQRT((1-AW832)*($AN$8-$AL$8)*($AN$8-$AM$8))),$AM$8)</f>
        <v>0.844542409111527</v>
      </c>
      <c r="AO832" s="0" t="n">
        <f aca="false">IFERROR(IF(AX832&lt;($AM$9-$AL$9)/($AN$9-$AL$9),$AL$9+SQRT(AX832*($AN$9-$AL$9)*($AM$9-$AL$9)),$AN$9-SQRT((1-AX832)*($AN$9-$AL$9)*($AN$9-$AM$9))),$AM$9)</f>
        <v>0.700645044567395</v>
      </c>
      <c r="AP832" s="0" t="n">
        <f aca="false">IFERROR(IF(AY832&lt;($AM$10-$AL$10)/($AN$10-$AL$10),$AL$10+SQRT(AY832*($AN$10-$AL$10)*($AM$10-$AL$10)),$AN$10-SQRT((1-AY832)*($AN$10-$AL$10)*($AN$10-$AM$10))),$AM$10)</f>
        <v>0.585043699123326</v>
      </c>
      <c r="AQ832" s="0" t="n">
        <f aca="false">IFERROR(IF(AZ832&lt;($AM$11-$AL$11)/($AN$11-$AL$11),$AL$11+SQRT(AZ832*($AN$11-$AL$11)*($AM$11-$AL$11)),$AN$11-SQRT((1-AZ832)*($AN$11-$AL$11)*($AN$11-$AM$11))),$AM$11)</f>
        <v>0.693011441373703</v>
      </c>
      <c r="AR832" s="0" t="n">
        <f aca="false">SUMPRODUCT((B24:B31&lt;=$B$6)*(C24:C31*AM832+D24:D31*AO832*$B$8*AQ832)/(1+AL832/100)^B24:B31)+C32*AM832*AP832/(1+AL832/100)^$B$6</f>
        <v>12029481.4616592</v>
      </c>
      <c r="AS832" s="0" t="n">
        <f aca="false">SUMPRODUCT((K24:K26&lt;=$B$6)*(L24:L26*AN832+M24:M26*AO832*$B$8*AQ832)/(1+AL832/100)^K24:K26)+L27*AN832*AP832/(1+AL832/100)^$B$6</f>
        <v>12795520.8570652</v>
      </c>
      <c r="AT832" s="0" t="n">
        <f aca="false">AS832-AR832</f>
        <v>766039.395406039</v>
      </c>
      <c r="AU832" s="0" t="n">
        <f aca="true">RAND()</f>
        <v>0.423131180118412</v>
      </c>
      <c r="AV832" s="0" t="n">
        <f aca="true">RAND()</f>
        <v>0.104402939629294</v>
      </c>
      <c r="AW832" s="0" t="n">
        <f aca="true">RAND()</f>
        <v>0.0220447356606519</v>
      </c>
      <c r="AX832" s="0" t="n">
        <f aca="true">RAND()</f>
        <v>0.0536779118792692</v>
      </c>
      <c r="AY832" s="0" t="n">
        <f aca="true">RAND()</f>
        <v>0.028929723042315</v>
      </c>
      <c r="AZ832" s="0" t="n">
        <f aca="true">RAND()</f>
        <v>0.615338877030809</v>
      </c>
    </row>
    <row r="833" customFormat="false" ht="15" hidden="false" customHeight="false" outlineLevel="0" collapsed="false">
      <c r="AK833" s="0" t="n">
        <v>820</v>
      </c>
      <c r="AL833" s="0" t="n">
        <f aca="false">IFERROR(IF(AU833&lt;($AM$6-$AL$6)/($AN$6-$AL$6),$AL$6+SQRT(AU833*($AN$6-$AL$6)*($AM$6-$AL$6)),$AN$6-SQRT((1-AU833)*($AN$6-$AL$6)*($AN$6-$AM$6))),$AM$6)</f>
        <v>3.63674767239804</v>
      </c>
      <c r="AM833" s="0" t="n">
        <f aca="false">IFERROR(IF(AV833&lt;($AM$7-$AL$7)/($AN$7-$AL$7),$AL$7+SQRT(AV833*($AN$7-$AL$7)*($AM$7-$AL$7)),$AN$7-SQRT((1-AV833)*($AN$7-$AL$7)*($AN$7-$AM$7))),$AM$7)</f>
        <v>0.963701660989029</v>
      </c>
      <c r="AN833" s="0" t="n">
        <f aca="false">IFERROR(IF(AW833&lt;($AM$8-$AL$8)/($AN$8-$AL$8),$AL$8+SQRT(AW833*($AN$8-$AL$8)*($AM$8-$AL$8)),$AN$8-SQRT((1-AW833)*($AN$8-$AL$8)*($AN$8-$AM$8))),$AM$8)</f>
        <v>0.962019525503935</v>
      </c>
      <c r="AO833" s="0" t="n">
        <f aca="false">IFERROR(IF(AX833&lt;($AM$9-$AL$9)/($AN$9-$AL$9),$AL$9+SQRT(AX833*($AN$9-$AL$9)*($AM$9-$AL$9)),$AN$9-SQRT((1-AX833)*($AN$9-$AL$9)*($AN$9-$AM$9))),$AM$9)</f>
        <v>1.40034096981337</v>
      </c>
      <c r="AP833" s="0" t="n">
        <f aca="false">IFERROR(IF(AY833&lt;($AM$10-$AL$10)/($AN$10-$AL$10),$AL$10+SQRT(AY833*($AN$10-$AL$10)*($AM$10-$AL$10)),$AN$10-SQRT((1-AY833)*($AN$10-$AL$10)*($AN$10-$AM$10))),$AM$10)</f>
        <v>0.928175925926217</v>
      </c>
      <c r="AQ833" s="0" t="n">
        <f aca="false">IFERROR(IF(AZ833&lt;($AM$11-$AL$11)/($AN$11-$AL$11),$AL$11+SQRT(AZ833*($AN$11-$AL$11)*($AM$11-$AL$11)),$AN$11-SQRT((1-AZ833)*($AN$11-$AL$11)*($AN$11-$AM$11))),$AM$11)</f>
        <v>0.719054266130166</v>
      </c>
      <c r="AR833" s="0" t="n">
        <f aca="false">SUMPRODUCT((B24:B31&lt;=$B$6)*(C24:C31*AM833+D24:D31*AO833*$B$8*AQ833)/(1+AL833/100)^B24:B31)+C32*AM833*AP833/(1+AL833/100)^$B$6</f>
        <v>12947090.1547948</v>
      </c>
      <c r="AS833" s="0" t="n">
        <f aca="false">SUMPRODUCT((K24:K26&lt;=$B$6)*(L24:L26*AN833+M24:M26*AO833*$B$8*AQ833)/(1+AL833/100)^K24:K26)+L27*AN833*AP833/(1+AL833/100)^$B$6</f>
        <v>14168696.3600216</v>
      </c>
      <c r="AT833" s="0" t="n">
        <f aca="false">AS833-AR833</f>
        <v>1221606.20522677</v>
      </c>
      <c r="AU833" s="0" t="n">
        <f aca="true">RAND()</f>
        <v>0.434426689044001</v>
      </c>
      <c r="AV833" s="0" t="n">
        <f aca="true">RAND()</f>
        <v>0.297758153450744</v>
      </c>
      <c r="AW833" s="0" t="n">
        <f aca="true">RAND()</f>
        <v>0.291670296050224</v>
      </c>
      <c r="AX833" s="0" t="n">
        <f aca="true">RAND()</f>
        <v>0.760272698343757</v>
      </c>
      <c r="AY833" s="0" t="n">
        <f aca="true">RAND()</f>
        <v>0.733338494171095</v>
      </c>
      <c r="AZ833" s="0" t="n">
        <f aca="true">RAND()</f>
        <v>0.677834671919757</v>
      </c>
    </row>
    <row r="834" customFormat="false" ht="15" hidden="false" customHeight="false" outlineLevel="0" collapsed="false">
      <c r="AK834" s="0" t="n">
        <v>821</v>
      </c>
      <c r="AL834" s="0" t="n">
        <f aca="false">IFERROR(IF(AU834&lt;($AM$6-$AL$6)/($AN$6-$AL$6),$AL$6+SQRT(AU834*($AN$6-$AL$6)*($AM$6-$AL$6)),$AN$6-SQRT((1-AU834)*($AN$6-$AL$6)*($AN$6-$AM$6))),$AM$6)</f>
        <v>3.76807513817625</v>
      </c>
      <c r="AM834" s="0" t="n">
        <f aca="false">IFERROR(IF(AV834&lt;($AM$7-$AL$7)/($AN$7-$AL$7),$AL$7+SQRT(AV834*($AN$7-$AL$7)*($AM$7-$AL$7)),$AN$7-SQRT((1-AV834)*($AN$7-$AL$7)*($AN$7-$AM$7))),$AM$7)</f>
        <v>0.881683620868871</v>
      </c>
      <c r="AN834" s="0" t="n">
        <f aca="false">IFERROR(IF(AW834&lt;($AM$8-$AL$8)/($AN$8-$AL$8),$AL$8+SQRT(AW834*($AN$8-$AL$8)*($AM$8-$AL$8)),$AN$8-SQRT((1-AW834)*($AN$8-$AL$8)*($AN$8-$AM$8))),$AM$8)</f>
        <v>1.16933865607304</v>
      </c>
      <c r="AO834" s="0" t="n">
        <f aca="false">IFERROR(IF(AX834&lt;($AM$9-$AL$9)/($AN$9-$AL$9),$AL$9+SQRT(AX834*($AN$9-$AL$9)*($AM$9-$AL$9)),$AN$9-SQRT((1-AX834)*($AN$9-$AL$9)*($AN$9-$AM$9))),$AM$9)</f>
        <v>1.05643944260127</v>
      </c>
      <c r="AP834" s="0" t="n">
        <f aca="false">IFERROR(IF(AY834&lt;($AM$10-$AL$10)/($AN$10-$AL$10),$AL$10+SQRT(AY834*($AN$10-$AL$10)*($AM$10-$AL$10)),$AN$10-SQRT((1-AY834)*($AN$10-$AL$10)*($AN$10-$AM$10))),$AM$10)</f>
        <v>0.933378446358245</v>
      </c>
      <c r="AQ834" s="0" t="n">
        <f aca="false">IFERROR(IF(AZ834&lt;($AM$11-$AL$11)/($AN$11-$AL$11),$AL$11+SQRT(AZ834*($AN$11-$AL$11)*($AM$11-$AL$11)),$AN$11-SQRT((1-AZ834)*($AN$11-$AL$11)*($AN$11-$AM$11))),$AM$11)</f>
        <v>0.629680607796417</v>
      </c>
      <c r="AR834" s="0" t="n">
        <f aca="false">SUMPRODUCT((B24:B31&lt;=$B$6)*(C24:C31*AM834+D24:D31*AO834*$B$8*AQ834)/(1+AL834/100)^B24:B31)+C32*AM834*AP834/(1+AL834/100)^$B$6</f>
        <v>11723713.6122906</v>
      </c>
      <c r="AS834" s="0" t="n">
        <f aca="false">SUMPRODUCT((K24:K26&lt;=$B$6)*(L24:L26*AN834+M24:M26*AO834*$B$8*AQ834)/(1+AL834/100)^K24:K26)+L27*AN834*AP834/(1+AL834/100)^$B$6</f>
        <v>17219534.4369941</v>
      </c>
      <c r="AT834" s="0" t="n">
        <f aca="false">AS834-AR834</f>
        <v>5495820.82470349</v>
      </c>
      <c r="AU834" s="0" t="n">
        <f aca="true">RAND()</f>
        <v>0.477733084376277</v>
      </c>
      <c r="AV834" s="0" t="n">
        <f aca="true">RAND()</f>
        <v>0.0741357102027709</v>
      </c>
      <c r="AW834" s="0" t="n">
        <f aca="true">RAND()</f>
        <v>0.942166645296858</v>
      </c>
      <c r="AX834" s="0" t="n">
        <f aca="true">RAND()</f>
        <v>0.406462316347599</v>
      </c>
      <c r="AY834" s="0" t="n">
        <f aca="true">RAND()</f>
        <v>0.751267511071545</v>
      </c>
      <c r="AZ834" s="0" t="n">
        <f aca="true">RAND()</f>
        <v>0.443629808804141</v>
      </c>
    </row>
    <row r="835" customFormat="false" ht="15" hidden="false" customHeight="false" outlineLevel="0" collapsed="false">
      <c r="AK835" s="0" t="n">
        <v>822</v>
      </c>
      <c r="AL835" s="0" t="n">
        <f aca="false">IFERROR(IF(AU835&lt;($AM$6-$AL$6)/($AN$6-$AL$6),$AL$6+SQRT(AU835*($AN$6-$AL$6)*($AM$6-$AL$6)),$AN$6-SQRT((1-AU835)*($AN$6-$AL$6)*($AN$6-$AM$6))),$AM$6)</f>
        <v>4.13938325517893</v>
      </c>
      <c r="AM835" s="0" t="n">
        <f aca="false">IFERROR(IF(AV835&lt;($AM$7-$AL$7)/($AN$7-$AL$7),$AL$7+SQRT(AV835*($AN$7-$AL$7)*($AM$7-$AL$7)),$AN$7-SQRT((1-AV835)*($AN$7-$AL$7)*($AN$7-$AM$7))),$AM$7)</f>
        <v>1.02235773950355</v>
      </c>
      <c r="AN835" s="0" t="n">
        <f aca="false">IFERROR(IF(AW835&lt;($AM$8-$AL$8)/($AN$8-$AL$8),$AL$8+SQRT(AW835*($AN$8-$AL$8)*($AM$8-$AL$8)),$AN$8-SQRT((1-AW835)*($AN$8-$AL$8)*($AN$8-$AM$8))),$AM$8)</f>
        <v>0.946866275776712</v>
      </c>
      <c r="AO835" s="0" t="n">
        <f aca="false">IFERROR(IF(AX835&lt;($AM$9-$AL$9)/($AN$9-$AL$9),$AL$9+SQRT(AX835*($AN$9-$AL$9)*($AM$9-$AL$9)),$AN$9-SQRT((1-AX835)*($AN$9-$AL$9)*($AN$9-$AM$9))),$AM$9)</f>
        <v>0.914494490829111</v>
      </c>
      <c r="AP835" s="0" t="n">
        <f aca="false">IFERROR(IF(AY835&lt;($AM$10-$AL$10)/($AN$10-$AL$10),$AL$10+SQRT(AY835*($AN$10-$AL$10)*($AM$10-$AL$10)),$AN$10-SQRT((1-AY835)*($AN$10-$AL$10)*($AN$10-$AM$10))),$AM$10)</f>
        <v>0.943166381720804</v>
      </c>
      <c r="AQ835" s="0" t="n">
        <f aca="false">IFERROR(IF(AZ835&lt;($AM$11-$AL$11)/($AN$11-$AL$11),$AL$11+SQRT(AZ835*($AN$11-$AL$11)*($AM$11-$AL$11)),$AN$11-SQRT((1-AZ835)*($AN$11-$AL$11)*($AN$11-$AM$11))),$AM$11)</f>
        <v>0.774602326623989</v>
      </c>
      <c r="AR835" s="0" t="n">
        <f aca="false">SUMPRODUCT((B24:B31&lt;=$B$6)*(C24:C31*AM835+D24:D31*AO835*$B$8*AQ835)/(1+AL835/100)^B24:B31)+C32*AM835*AP835/(1+AL835/100)^$B$6</f>
        <v>13351784.7115447</v>
      </c>
      <c r="AS835" s="0" t="n">
        <f aca="false">SUMPRODUCT((K24:K26&lt;=$B$6)*(L24:L26*AN835+M24:M26*AO835*$B$8*AQ835)/(1+AL835/100)^K24:K26)+L27*AN835*AP835/(1+AL835/100)^$B$6</f>
        <v>14020719.4431593</v>
      </c>
      <c r="AT835" s="0" t="n">
        <f aca="false">AS835-AR835</f>
        <v>668934.731614599</v>
      </c>
      <c r="AU835" s="0" t="n">
        <f aca="true">RAND()</f>
        <v>0.590843591962464</v>
      </c>
      <c r="AV835" s="0" t="n">
        <f aca="true">RAND()</f>
        <v>0.539368899876164</v>
      </c>
      <c r="AW835" s="0" t="n">
        <f aca="true">RAND()</f>
        <v>0.239663366228012</v>
      </c>
      <c r="AX835" s="0" t="n">
        <f aca="true">RAND()</f>
        <v>0.229074243903579</v>
      </c>
      <c r="AY835" s="0" t="n">
        <f aca="true">RAND()</f>
        <v>0.785585767550037</v>
      </c>
      <c r="AZ835" s="0" t="n">
        <f aca="true">RAND()</f>
        <v>0.792636280966045</v>
      </c>
    </row>
    <row r="836" customFormat="false" ht="15" hidden="false" customHeight="false" outlineLevel="0" collapsed="false">
      <c r="AK836" s="0" t="n">
        <v>823</v>
      </c>
      <c r="AL836" s="0" t="n">
        <f aca="false">IFERROR(IF(AU836&lt;($AM$6-$AL$6)/($AN$6-$AL$6),$AL$6+SQRT(AU836*($AN$6-$AL$6)*($AM$6-$AL$6)),$AN$6-SQRT((1-AU836)*($AN$6-$AL$6)*($AN$6-$AM$6))),$AM$6)</f>
        <v>3.7796289829533</v>
      </c>
      <c r="AM836" s="0" t="n">
        <f aca="false">IFERROR(IF(AV836&lt;($AM$7-$AL$7)/($AN$7-$AL$7),$AL$7+SQRT(AV836*($AN$7-$AL$7)*($AM$7-$AL$7)),$AN$7-SQRT((1-AV836)*($AN$7-$AL$7)*($AN$7-$AM$7))),$AM$7)</f>
        <v>1.11931492939258</v>
      </c>
      <c r="AN836" s="0" t="n">
        <f aca="false">IFERROR(IF(AW836&lt;($AM$8-$AL$8)/($AN$8-$AL$8),$AL$8+SQRT(AW836*($AN$8-$AL$8)*($AM$8-$AL$8)),$AN$8-SQRT((1-AW836)*($AN$8-$AL$8)*($AN$8-$AM$8))),$AM$8)</f>
        <v>1.02197881849205</v>
      </c>
      <c r="AO836" s="0" t="n">
        <f aca="false">IFERROR(IF(AX836&lt;($AM$9-$AL$9)/($AN$9-$AL$9),$AL$9+SQRT(AX836*($AN$9-$AL$9)*($AM$9-$AL$9)),$AN$9-SQRT((1-AX836)*($AN$9-$AL$9)*($AN$9-$AM$9))),$AM$9)</f>
        <v>0.695580052049083</v>
      </c>
      <c r="AP836" s="0" t="n">
        <f aca="false">IFERROR(IF(AY836&lt;($AM$10-$AL$10)/($AN$10-$AL$10),$AL$10+SQRT(AY836*($AN$10-$AL$10)*($AM$10-$AL$10)),$AN$10-SQRT((1-AY836)*($AN$10-$AL$10)*($AN$10-$AM$10))),$AM$10)</f>
        <v>0.919000446397557</v>
      </c>
      <c r="AQ836" s="0" t="n">
        <f aca="false">IFERROR(IF(AZ836&lt;($AM$11-$AL$11)/($AN$11-$AL$11),$AL$11+SQRT(AZ836*($AN$11-$AL$11)*($AM$11-$AL$11)),$AN$11-SQRT((1-AZ836)*($AN$11-$AL$11)*($AN$11-$AM$11))),$AM$11)</f>
        <v>0.752733791802393</v>
      </c>
      <c r="AR836" s="0" t="n">
        <f aca="false">SUMPRODUCT((B24:B31&lt;=$B$6)*(C24:C31*AM836+D24:D31*AO836*$B$8*AQ836)/(1+AL836/100)^B24:B31)+C32*AM836*AP836/(1+AL836/100)^$B$6</f>
        <v>14819546.4838218</v>
      </c>
      <c r="AS836" s="0" t="n">
        <f aca="false">SUMPRODUCT((K24:K26&lt;=$B$6)*(L24:L26*AN836+M24:M26*AO836*$B$8*AQ836)/(1+AL836/100)^K24:K26)+L27*AN836*AP836/(1+AL836/100)^$B$6</f>
        <v>15067783.9101421</v>
      </c>
      <c r="AT836" s="0" t="n">
        <f aca="false">AS836-AR836</f>
        <v>248237.426320242</v>
      </c>
      <c r="AU836" s="0" t="n">
        <f aca="true">RAND()</f>
        <v>0.481460525628282</v>
      </c>
      <c r="AV836" s="0" t="n">
        <f aca="true">RAND()</f>
        <v>0.848190331736306</v>
      </c>
      <c r="AW836" s="0" t="n">
        <f aca="true">RAND()</f>
        <v>0.537834140299704</v>
      </c>
      <c r="AX836" s="0" t="n">
        <f aca="true">RAND()</f>
        <v>0.0510020756793628</v>
      </c>
      <c r="AY836" s="0" t="n">
        <f aca="true">RAND()</f>
        <v>0.702245496325407</v>
      </c>
      <c r="AZ836" s="0" t="n">
        <f aca="true">RAND()</f>
        <v>0.750446621565624</v>
      </c>
    </row>
    <row r="837" customFormat="false" ht="15" hidden="false" customHeight="false" outlineLevel="0" collapsed="false">
      <c r="AK837" s="0" t="n">
        <v>824</v>
      </c>
      <c r="AL837" s="0" t="n">
        <f aca="false">IFERROR(IF(AU837&lt;($AM$6-$AL$6)/($AN$6-$AL$6),$AL$6+SQRT(AU837*($AN$6-$AL$6)*($AM$6-$AL$6)),$AN$6-SQRT((1-AU837)*($AN$6-$AL$6)*($AN$6-$AM$6))),$AM$6)</f>
        <v>3.22866499626135</v>
      </c>
      <c r="AM837" s="0" t="n">
        <f aca="false">IFERROR(IF(AV837&lt;($AM$7-$AL$7)/($AN$7-$AL$7),$AL$7+SQRT(AV837*($AN$7-$AL$7)*($AM$7-$AL$7)),$AN$7-SQRT((1-AV837)*($AN$7-$AL$7)*($AN$7-$AM$7))),$AM$7)</f>
        <v>1.16241803273262</v>
      </c>
      <c r="AN837" s="0" t="n">
        <f aca="false">IFERROR(IF(AW837&lt;($AM$8-$AL$8)/($AN$8-$AL$8),$AL$8+SQRT(AW837*($AN$8-$AL$8)*($AM$8-$AL$8)),$AN$8-SQRT((1-AW837)*($AN$8-$AL$8)*($AN$8-$AM$8))),$AM$8)</f>
        <v>0.955315361962127</v>
      </c>
      <c r="AO837" s="0" t="n">
        <f aca="false">IFERROR(IF(AX837&lt;($AM$9-$AL$9)/($AN$9-$AL$9),$AL$9+SQRT(AX837*($AN$9-$AL$9)*($AM$9-$AL$9)),$AN$9-SQRT((1-AX837)*($AN$9-$AL$9)*($AN$9-$AM$9))),$AM$9)</f>
        <v>1.1519886400168</v>
      </c>
      <c r="AP837" s="0" t="n">
        <f aca="false">IFERROR(IF(AY837&lt;($AM$10-$AL$10)/($AN$10-$AL$10),$AL$10+SQRT(AY837*($AN$10-$AL$10)*($AM$10-$AL$10)),$AN$10-SQRT((1-AY837)*($AN$10-$AL$10)*($AN$10-$AM$10))),$AM$10)</f>
        <v>0.846772437041115</v>
      </c>
      <c r="AQ837" s="0" t="n">
        <f aca="false">IFERROR(IF(AZ837&lt;($AM$11-$AL$11)/($AN$11-$AL$11),$AL$11+SQRT(AZ837*($AN$11-$AL$11)*($AM$11-$AL$11)),$AN$11-SQRT((1-AZ837)*($AN$11-$AL$11)*($AN$11-$AM$11))),$AM$11)</f>
        <v>0.726873244983101</v>
      </c>
      <c r="AR837" s="0" t="n">
        <f aca="false">SUMPRODUCT((B24:B31&lt;=$B$6)*(C24:C31*AM837+D24:D31*AO837*$B$8*AQ837)/(1+AL837/100)^B24:B31)+C32*AM837*AP837/(1+AL837/100)^$B$6</f>
        <v>15879043.3416885</v>
      </c>
      <c r="AS837" s="0" t="n">
        <f aca="false">SUMPRODUCT((K24:K26&lt;=$B$6)*(L24:L26*AN837+M24:M26*AO837*$B$8*AQ837)/(1+AL837/100)^K24:K26)+L27*AN837*AP837/(1+AL837/100)^$B$6</f>
        <v>14074828.2286592</v>
      </c>
      <c r="AT837" s="0" t="n">
        <f aca="false">AS837-AR837</f>
        <v>-1804215.11302929</v>
      </c>
      <c r="AU837" s="0" t="n">
        <f aca="true">RAND()</f>
        <v>0.288851614478779</v>
      </c>
      <c r="AV837" s="0" t="n">
        <f aca="true">RAND()</f>
        <v>0.931816880085118</v>
      </c>
      <c r="AW837" s="0" t="n">
        <f aca="true">RAND()</f>
        <v>0.268031796238072</v>
      </c>
      <c r="AX837" s="0" t="n">
        <f aca="true">RAND()</f>
        <v>0.520584488892967</v>
      </c>
      <c r="AY837" s="0" t="n">
        <f aca="true">RAND()</f>
        <v>0.481004492365736</v>
      </c>
      <c r="AZ837" s="0" t="n">
        <f aca="true">RAND()</f>
        <v>0.695517451811994</v>
      </c>
    </row>
    <row r="838" customFormat="false" ht="15" hidden="false" customHeight="false" outlineLevel="0" collapsed="false">
      <c r="AK838" s="0" t="n">
        <v>825</v>
      </c>
      <c r="AL838" s="0" t="n">
        <f aca="false">IFERROR(IF(AU838&lt;($AM$6-$AL$6)/($AN$6-$AL$6),$AL$6+SQRT(AU838*($AN$6-$AL$6)*($AM$6-$AL$6)),$AN$6-SQRT((1-AU838)*($AN$6-$AL$6)*($AN$6-$AM$6))),$AM$6)</f>
        <v>3.21868558160938</v>
      </c>
      <c r="AM838" s="0" t="n">
        <f aca="false">IFERROR(IF(AV838&lt;($AM$7-$AL$7)/($AN$7-$AL$7),$AL$7+SQRT(AV838*($AN$7-$AL$7)*($AM$7-$AL$7)),$AN$7-SQRT((1-AV838)*($AN$7-$AL$7)*($AN$7-$AM$7))),$AM$7)</f>
        <v>1.06303400332456</v>
      </c>
      <c r="AN838" s="0" t="n">
        <f aca="false">IFERROR(IF(AW838&lt;($AM$8-$AL$8)/($AN$8-$AL$8),$AL$8+SQRT(AW838*($AN$8-$AL$8)*($AM$8-$AL$8)),$AN$8-SQRT((1-AW838)*($AN$8-$AL$8)*($AN$8-$AM$8))),$AM$8)</f>
        <v>1.19103282890399</v>
      </c>
      <c r="AO838" s="0" t="n">
        <f aca="false">IFERROR(IF(AX838&lt;($AM$9-$AL$9)/($AN$9-$AL$9),$AL$9+SQRT(AX838*($AN$9-$AL$9)*($AM$9-$AL$9)),$AN$9-SQRT((1-AX838)*($AN$9-$AL$9)*($AN$9-$AM$9))),$AM$9)</f>
        <v>1.70276439780223</v>
      </c>
      <c r="AP838" s="0" t="n">
        <f aca="false">IFERROR(IF(AY838&lt;($AM$10-$AL$10)/($AN$10-$AL$10),$AL$10+SQRT(AY838*($AN$10-$AL$10)*($AM$10-$AL$10)),$AN$10-SQRT((1-AY838)*($AN$10-$AL$10)*($AN$10-$AM$10))),$AM$10)</f>
        <v>0.577102244460707</v>
      </c>
      <c r="AQ838" s="0" t="n">
        <f aca="false">IFERROR(IF(AZ838&lt;($AM$11-$AL$11)/($AN$11-$AL$11),$AL$11+SQRT(AZ838*($AN$11-$AL$11)*($AM$11-$AL$11)),$AN$11-SQRT((1-AZ838)*($AN$11-$AL$11)*($AN$11-$AM$11))),$AM$11)</f>
        <v>0.497303625374539</v>
      </c>
      <c r="AR838" s="0" t="n">
        <f aca="false">SUMPRODUCT((B24:B31&lt;=$B$6)*(C24:C31*AM838+D24:D31*AO838*$B$8*AQ838)/(1+AL838/100)^B24:B31)+C32*AM838*AP838/(1+AL838/100)^$B$6</f>
        <v>14590014.1732193</v>
      </c>
      <c r="AS838" s="0" t="n">
        <f aca="false">SUMPRODUCT((K24:K26&lt;=$B$6)*(L24:L26*AN838+M24:M26*AO838*$B$8*AQ838)/(1+AL838/100)^K24:K26)+L27*AN838*AP838/(1+AL838/100)^$B$6</f>
        <v>18011810.9675877</v>
      </c>
      <c r="AT838" s="0" t="n">
        <f aca="false">AS838-AR838</f>
        <v>3421796.7943684</v>
      </c>
      <c r="AU838" s="0" t="n">
        <f aca="true">RAND()</f>
        <v>0.28508306346356</v>
      </c>
      <c r="AV838" s="0" t="n">
        <f aca="true">RAND()</f>
        <v>0.689277476330314</v>
      </c>
      <c r="AW838" s="0" t="n">
        <f aca="true">RAND()</f>
        <v>0.969092202070525</v>
      </c>
      <c r="AX838" s="0" t="n">
        <f aca="true">RAND()</f>
        <v>0.941100664524085</v>
      </c>
      <c r="AY838" s="0" t="n">
        <f aca="true">RAND()</f>
        <v>0.0237790244035146</v>
      </c>
      <c r="AZ838" s="0" t="n">
        <f aca="true">RAND()</f>
        <v>0.158892737085455</v>
      </c>
    </row>
    <row r="839" customFormat="false" ht="15" hidden="false" customHeight="false" outlineLevel="0" collapsed="false">
      <c r="AK839" s="0" t="n">
        <v>826</v>
      </c>
      <c r="AL839" s="0" t="n">
        <f aca="false">IFERROR(IF(AU839&lt;($AM$6-$AL$6)/($AN$6-$AL$6),$AL$6+SQRT(AU839*($AN$6-$AL$6)*($AM$6-$AL$6)),$AN$6-SQRT((1-AU839)*($AN$6-$AL$6)*($AN$6-$AM$6))),$AM$6)</f>
        <v>4.12195515262257</v>
      </c>
      <c r="AM839" s="0" t="n">
        <f aca="false">IFERROR(IF(AV839&lt;($AM$7-$AL$7)/($AN$7-$AL$7),$AL$7+SQRT(AV839*($AN$7-$AL$7)*($AM$7-$AL$7)),$AN$7-SQRT((1-AV839)*($AN$7-$AL$7)*($AN$7-$AM$7))),$AM$7)</f>
        <v>0.996785926875588</v>
      </c>
      <c r="AN839" s="0" t="n">
        <f aca="false">IFERROR(IF(AW839&lt;($AM$8-$AL$8)/($AN$8-$AL$8),$AL$8+SQRT(AW839*($AN$8-$AL$8)*($AM$8-$AL$8)),$AN$8-SQRT((1-AW839)*($AN$8-$AL$8)*($AN$8-$AM$8))),$AM$8)</f>
        <v>0.983120595801989</v>
      </c>
      <c r="AO839" s="0" t="n">
        <f aca="false">IFERROR(IF(AX839&lt;($AM$9-$AL$9)/($AN$9-$AL$9),$AL$9+SQRT(AX839*($AN$9-$AL$9)*($AM$9-$AL$9)),$AN$9-SQRT((1-AX839)*($AN$9-$AL$9)*($AN$9-$AM$9))),$AM$9)</f>
        <v>1.45219058260059</v>
      </c>
      <c r="AP839" s="0" t="n">
        <f aca="false">IFERROR(IF(AY839&lt;($AM$10-$AL$10)/($AN$10-$AL$10),$AL$10+SQRT(AY839*($AN$10-$AL$10)*($AM$10-$AL$10)),$AN$10-SQRT((1-AY839)*($AN$10-$AL$10)*($AN$10-$AM$10))),$AM$10)</f>
        <v>0.932993037936964</v>
      </c>
      <c r="AQ839" s="0" t="n">
        <f aca="false">IFERROR(IF(AZ839&lt;($AM$11-$AL$11)/($AN$11-$AL$11),$AL$11+SQRT(AZ839*($AN$11-$AL$11)*($AM$11-$AL$11)),$AN$11-SQRT((1-AZ839)*($AN$11-$AL$11)*($AN$11-$AM$11))),$AM$11)</f>
        <v>0.629722399032444</v>
      </c>
      <c r="AR839" s="0" t="n">
        <f aca="false">SUMPRODUCT((B24:B31&lt;=$B$6)*(C24:C31*AM839+D24:D31*AO839*$B$8*AQ839)/(1+AL839/100)^B24:B31)+C32*AM839*AP839/(1+AL839/100)^$B$6</f>
        <v>13067752.4320137</v>
      </c>
      <c r="AS839" s="0" t="n">
        <f aca="false">SUMPRODUCT((K24:K26&lt;=$B$6)*(L24:L26*AN839+M24:M26*AO839*$B$8*AQ839)/(1+AL839/100)^K24:K26)+L27*AN839*AP839/(1+AL839/100)^$B$6</f>
        <v>14574584.5871418</v>
      </c>
      <c r="AT839" s="0" t="n">
        <f aca="false">AS839-AR839</f>
        <v>1506832.1551281</v>
      </c>
      <c r="AU839" s="0" t="n">
        <f aca="true">RAND()</f>
        <v>0.585842892824212</v>
      </c>
      <c r="AV839" s="0" t="n">
        <f aca="true">RAND()</f>
        <v>0.43027445573649</v>
      </c>
      <c r="AW839" s="0" t="n">
        <f aca="true">RAND()</f>
        <v>0.37259058452084</v>
      </c>
      <c r="AX839" s="0" t="n">
        <f aca="true">RAND()</f>
        <v>0.799936561472349</v>
      </c>
      <c r="AY839" s="0" t="n">
        <f aca="true">RAND()</f>
        <v>0.749931883607524</v>
      </c>
      <c r="AZ839" s="0" t="n">
        <f aca="true">RAND()</f>
        <v>0.443742287443715</v>
      </c>
    </row>
    <row r="840" customFormat="false" ht="15" hidden="false" customHeight="false" outlineLevel="0" collapsed="false">
      <c r="AK840" s="0" t="n">
        <v>827</v>
      </c>
      <c r="AL840" s="0" t="n">
        <f aca="false">IFERROR(IF(AU840&lt;($AM$6-$AL$6)/($AN$6-$AL$6),$AL$6+SQRT(AU840*($AN$6-$AL$6)*($AM$6-$AL$6)),$AN$6-SQRT((1-AU840)*($AN$6-$AL$6)*($AN$6-$AM$6))),$AM$6)</f>
        <v>3.39428140059209</v>
      </c>
      <c r="AM840" s="0" t="n">
        <f aca="false">IFERROR(IF(AV840&lt;($AM$7-$AL$7)/($AN$7-$AL$7),$AL$7+SQRT(AV840*($AN$7-$AL$7)*($AM$7-$AL$7)),$AN$7-SQRT((1-AV840)*($AN$7-$AL$7)*($AN$7-$AM$7))),$AM$7)</f>
        <v>0.972562029103074</v>
      </c>
      <c r="AN840" s="0" t="n">
        <f aca="false">IFERROR(IF(AW840&lt;($AM$8-$AL$8)/($AN$8-$AL$8),$AL$8+SQRT(AW840*($AN$8-$AL$8)*($AM$8-$AL$8)),$AN$8-SQRT((1-AW840)*($AN$8-$AL$8)*($AN$8-$AM$8))),$AM$8)</f>
        <v>1.02211340007723</v>
      </c>
      <c r="AO840" s="0" t="n">
        <f aca="false">IFERROR(IF(AX840&lt;($AM$9-$AL$9)/($AN$9-$AL$9),$AL$9+SQRT(AX840*($AN$9-$AL$9)*($AM$9-$AL$9)),$AN$9-SQRT((1-AX840)*($AN$9-$AL$9)*($AN$9-$AM$9))),$AM$9)</f>
        <v>1.33680973366594</v>
      </c>
      <c r="AP840" s="0" t="n">
        <f aca="false">IFERROR(IF(AY840&lt;($AM$10-$AL$10)/($AN$10-$AL$10),$AL$10+SQRT(AY840*($AN$10-$AL$10)*($AM$10-$AL$10)),$AN$10-SQRT((1-AY840)*($AN$10-$AL$10)*($AN$10-$AM$10))),$AM$10)</f>
        <v>0.995532343370873</v>
      </c>
      <c r="AQ840" s="0" t="n">
        <f aca="false">IFERROR(IF(AZ840&lt;($AM$11-$AL$11)/($AN$11-$AL$11),$AL$11+SQRT(AZ840*($AN$11-$AL$11)*($AM$11-$AL$11)),$AN$11-SQRT((1-AZ840)*($AN$11-$AL$11)*($AN$11-$AM$11))),$AM$11)</f>
        <v>0.809547729960397</v>
      </c>
      <c r="AR840" s="0" t="n">
        <f aca="false">SUMPRODUCT((B24:B31&lt;=$B$6)*(C24:C31*AM840+D24:D31*AO840*$B$8*AQ840)/(1+AL840/100)^B24:B31)+C32*AM840*AP840/(1+AL840/100)^$B$6</f>
        <v>13226081.9171625</v>
      </c>
      <c r="AS840" s="0" t="n">
        <f aca="false">SUMPRODUCT((K24:K26&lt;=$B$6)*(L24:L26*AN840+M24:M26*AO840*$B$8*AQ840)/(1+AL840/100)^K24:K26)+L27*AN840*AP840/(1+AL840/100)^$B$6</f>
        <v>14894614.530672</v>
      </c>
      <c r="AT840" s="0" t="n">
        <f aca="false">AS840-AR840</f>
        <v>1668532.61350942</v>
      </c>
      <c r="AU840" s="0" t="n">
        <f aca="true">RAND()</f>
        <v>0.349939669094194</v>
      </c>
      <c r="AV840" s="0" t="n">
        <f aca="true">RAND()</f>
        <v>0.330862820979669</v>
      </c>
      <c r="AW840" s="0" t="n">
        <f aca="true">RAND()</f>
        <v>0.538379534005688</v>
      </c>
      <c r="AX840" s="0" t="n">
        <f aca="true">RAND()</f>
        <v>0.706785780426502</v>
      </c>
      <c r="AY840" s="0" t="n">
        <f aca="true">RAND()</f>
        <v>0.982209213306516</v>
      </c>
      <c r="AZ840" s="0" t="n">
        <f aca="true">RAND()</f>
        <v>0.851950746272498</v>
      </c>
    </row>
    <row r="841" customFormat="false" ht="15" hidden="false" customHeight="false" outlineLevel="0" collapsed="false">
      <c r="AK841" s="0" t="n">
        <v>828</v>
      </c>
      <c r="AL841" s="0" t="n">
        <f aca="false">IFERROR(IF(AU841&lt;($AM$6-$AL$6)/($AN$6-$AL$6),$AL$6+SQRT(AU841*($AN$6-$AL$6)*($AM$6-$AL$6)),$AN$6-SQRT((1-AU841)*($AN$6-$AL$6)*($AN$6-$AM$6))),$AM$6)</f>
        <v>2.9747452705125</v>
      </c>
      <c r="AM841" s="0" t="n">
        <f aca="false">IFERROR(IF(AV841&lt;($AM$7-$AL$7)/($AN$7-$AL$7),$AL$7+SQRT(AV841*($AN$7-$AL$7)*($AM$7-$AL$7)),$AN$7-SQRT((1-AV841)*($AN$7-$AL$7)*($AN$7-$AM$7))),$AM$7)</f>
        <v>1.05834961692395</v>
      </c>
      <c r="AN841" s="0" t="n">
        <f aca="false">IFERROR(IF(AW841&lt;($AM$8-$AL$8)/($AN$8-$AL$8),$AL$8+SQRT(AW841*($AN$8-$AL$8)*($AM$8-$AL$8)),$AN$8-SQRT((1-AW841)*($AN$8-$AL$8)*($AN$8-$AM$8))),$AM$8)</f>
        <v>0.867367163726114</v>
      </c>
      <c r="AO841" s="0" t="n">
        <f aca="false">IFERROR(IF(AX841&lt;($AM$9-$AL$9)/($AN$9-$AL$9),$AL$9+SQRT(AX841*($AN$9-$AL$9)*($AM$9-$AL$9)),$AN$9-SQRT((1-AX841)*($AN$9-$AL$9)*($AN$9-$AM$9))),$AM$9)</f>
        <v>1.17455768933268</v>
      </c>
      <c r="AP841" s="0" t="n">
        <f aca="false">IFERROR(IF(AY841&lt;($AM$10-$AL$10)/($AN$10-$AL$10),$AL$10+SQRT(AY841*($AN$10-$AL$10)*($AM$10-$AL$10)),$AN$10-SQRT((1-AY841)*($AN$10-$AL$10)*($AN$10-$AM$10))),$AM$10)</f>
        <v>0.824499743647206</v>
      </c>
      <c r="AQ841" s="0" t="n">
        <f aca="false">IFERROR(IF(AZ841&lt;($AM$11-$AL$11)/($AN$11-$AL$11),$AL$11+SQRT(AZ841*($AN$11-$AL$11)*($AM$11-$AL$11)),$AN$11-SQRT((1-AZ841)*($AN$11-$AL$11)*($AN$11-$AM$11))),$AM$11)</f>
        <v>0.540467030852028</v>
      </c>
      <c r="AR841" s="0" t="n">
        <f aca="false">SUMPRODUCT((B24:B31&lt;=$B$6)*(C24:C31*AM841+D24:D31*AO841*$B$8*AQ841)/(1+AL841/100)^B24:B31)+C32*AM841*AP841/(1+AL841/100)^$B$6</f>
        <v>14627565.3951946</v>
      </c>
      <c r="AS841" s="0" t="n">
        <f aca="false">SUMPRODUCT((K24:K26&lt;=$B$6)*(L24:L26*AN841+M24:M26*AO841*$B$8*AQ841)/(1+AL841/100)^K24:K26)+L27*AN841*AP841/(1+AL841/100)^$B$6</f>
        <v>12745825.3742788</v>
      </c>
      <c r="AT841" s="0" t="n">
        <f aca="false">AS841-AR841</f>
        <v>-1881740.02091579</v>
      </c>
      <c r="AU841" s="0" t="n">
        <f aca="true">RAND()</f>
        <v>0.190025668477297</v>
      </c>
      <c r="AV841" s="0" t="n">
        <f aca="true">RAND()</f>
        <v>0.673512272593807</v>
      </c>
      <c r="AW841" s="0" t="n">
        <f aca="true">RAND()</f>
        <v>0.0504259416500115</v>
      </c>
      <c r="AX841" s="0" t="n">
        <f aca="true">RAND()</f>
        <v>0.545763327840135</v>
      </c>
      <c r="AY841" s="0" t="n">
        <f aca="true">RAND()</f>
        <v>0.421200334508409</v>
      </c>
      <c r="AZ841" s="0" t="n">
        <f aca="true">RAND()</f>
        <v>0.236017930313428</v>
      </c>
    </row>
    <row r="842" customFormat="false" ht="15" hidden="false" customHeight="false" outlineLevel="0" collapsed="false">
      <c r="AK842" s="0" t="n">
        <v>829</v>
      </c>
      <c r="AL842" s="0" t="n">
        <f aca="false">IFERROR(IF(AU842&lt;($AM$6-$AL$6)/($AN$6-$AL$6),$AL$6+SQRT(AU842*($AN$6-$AL$6)*($AM$6-$AL$6)),$AN$6-SQRT((1-AU842)*($AN$6-$AL$6)*($AN$6-$AM$6))),$AM$6)</f>
        <v>4.37140542934975</v>
      </c>
      <c r="AM842" s="0" t="n">
        <f aca="false">IFERROR(IF(AV842&lt;($AM$7-$AL$7)/($AN$7-$AL$7),$AL$7+SQRT(AV842*($AN$7-$AL$7)*($AM$7-$AL$7)),$AN$7-SQRT((1-AV842)*($AN$7-$AL$7)*($AN$7-$AM$7))),$AM$7)</f>
        <v>0.838729544322801</v>
      </c>
      <c r="AN842" s="0" t="n">
        <f aca="false">IFERROR(IF(AW842&lt;($AM$8-$AL$8)/($AN$8-$AL$8),$AL$8+SQRT(AW842*($AN$8-$AL$8)*($AM$8-$AL$8)),$AN$8-SQRT((1-AW842)*($AN$8-$AL$8)*($AN$8-$AM$8))),$AM$8)</f>
        <v>0.886190269275031</v>
      </c>
      <c r="AO842" s="0" t="n">
        <f aca="false">IFERROR(IF(AX842&lt;($AM$9-$AL$9)/($AN$9-$AL$9),$AL$9+SQRT(AX842*($AN$9-$AL$9)*($AM$9-$AL$9)),$AN$9-SQRT((1-AX842)*($AN$9-$AL$9)*($AN$9-$AM$9))),$AM$9)</f>
        <v>1.04000745657929</v>
      </c>
      <c r="AP842" s="0" t="n">
        <f aca="false">IFERROR(IF(AY842&lt;($AM$10-$AL$10)/($AN$10-$AL$10),$AL$10+SQRT(AY842*($AN$10-$AL$10)*($AM$10-$AL$10)),$AN$10-SQRT((1-AY842)*($AN$10-$AL$10)*($AN$10-$AM$10))),$AM$10)</f>
        <v>0.826053494404438</v>
      </c>
      <c r="AQ842" s="0" t="n">
        <f aca="false">IFERROR(IF(AZ842&lt;($AM$11-$AL$11)/($AN$11-$AL$11),$AL$11+SQRT(AZ842*($AN$11-$AL$11)*($AM$11-$AL$11)),$AN$11-SQRT((1-AZ842)*($AN$11-$AL$11)*($AN$11-$AM$11))),$AM$11)</f>
        <v>0.570129669495128</v>
      </c>
      <c r="AR842" s="0" t="n">
        <f aca="false">SUMPRODUCT((B24:B31&lt;=$B$6)*(C24:C31*AM842+D24:D31*AO842*$B$8*AQ842)/(1+AL842/100)^B24:B31)+C32*AM842*AP842/(1+AL842/100)^$B$6</f>
        <v>10855329.2696324</v>
      </c>
      <c r="AS842" s="0" t="n">
        <f aca="false">SUMPRODUCT((K24:K26&lt;=$B$6)*(L24:L26*AN842+M24:M26*AO842*$B$8*AQ842)/(1+AL842/100)^K24:K26)+L27*AN842*AP842/(1+AL842/100)^$B$6</f>
        <v>13272091.4808521</v>
      </c>
      <c r="AT842" s="0" t="n">
        <f aca="false">AS842-AR842</f>
        <v>2416762.21121969</v>
      </c>
      <c r="AU842" s="0" t="n">
        <f aca="true">RAND()</f>
        <v>0.654524529157402</v>
      </c>
      <c r="AV842" s="0" t="n">
        <f aca="true">RAND()</f>
        <v>0.0166664178161309</v>
      </c>
      <c r="AW842" s="0" t="n">
        <f aca="true">RAND()</f>
        <v>0.0825418057522484</v>
      </c>
      <c r="AX842" s="0" t="n">
        <f aca="true">RAND()</f>
        <v>0.38560954438442</v>
      </c>
      <c r="AY842" s="0" t="n">
        <f aca="true">RAND()</f>
        <v>0.42524352485338</v>
      </c>
      <c r="AZ842" s="0" t="n">
        <f aca="true">RAND()</f>
        <v>0.297836891189988</v>
      </c>
    </row>
    <row r="843" customFormat="false" ht="15" hidden="false" customHeight="false" outlineLevel="0" collapsed="false">
      <c r="AK843" s="0" t="n">
        <v>830</v>
      </c>
      <c r="AL843" s="0" t="n">
        <f aca="false">IFERROR(IF(AU843&lt;($AM$6-$AL$6)/($AN$6-$AL$6),$AL$6+SQRT(AU843*($AN$6-$AL$6)*($AM$6-$AL$6)),$AN$6-SQRT((1-AU843)*($AN$6-$AL$6)*($AN$6-$AM$6))),$AM$6)</f>
        <v>2.92590107379885</v>
      </c>
      <c r="AM843" s="0" t="n">
        <f aca="false">IFERROR(IF(AV843&lt;($AM$7-$AL$7)/($AN$7-$AL$7),$AL$7+SQRT(AV843*($AN$7-$AL$7)*($AM$7-$AL$7)),$AN$7-SQRT((1-AV843)*($AN$7-$AL$7)*($AN$7-$AM$7))),$AM$7)</f>
        <v>0.94512930309474</v>
      </c>
      <c r="AN843" s="0" t="n">
        <f aca="false">IFERROR(IF(AW843&lt;($AM$8-$AL$8)/($AN$8-$AL$8),$AL$8+SQRT(AW843*($AN$8-$AL$8)*($AM$8-$AL$8)),$AN$8-SQRT((1-AW843)*($AN$8-$AL$8)*($AN$8-$AM$8))),$AM$8)</f>
        <v>1.14622812745796</v>
      </c>
      <c r="AO843" s="0" t="n">
        <f aca="false">IFERROR(IF(AX843&lt;($AM$9-$AL$9)/($AN$9-$AL$9),$AL$9+SQRT(AX843*($AN$9-$AL$9)*($AM$9-$AL$9)),$AN$9-SQRT((1-AX843)*($AN$9-$AL$9)*($AN$9-$AM$9))),$AM$9)</f>
        <v>0.933129285367088</v>
      </c>
      <c r="AP843" s="0" t="n">
        <f aca="false">IFERROR(IF(AY843&lt;($AM$10-$AL$10)/($AN$10-$AL$10),$AL$10+SQRT(AY843*($AN$10-$AL$10)*($AM$10-$AL$10)),$AN$10-SQRT((1-AY843)*($AN$10-$AL$10)*($AN$10-$AM$10))),$AM$10)</f>
        <v>0.9617706080692</v>
      </c>
      <c r="AQ843" s="0" t="n">
        <f aca="false">IFERROR(IF(AZ843&lt;($AM$11-$AL$11)/($AN$11-$AL$11),$AL$11+SQRT(AZ843*($AN$11-$AL$11)*($AM$11-$AL$11)),$AN$11-SQRT((1-AZ843)*($AN$11-$AL$11)*($AN$11-$AM$11))),$AM$11)</f>
        <v>0.6133544278259</v>
      </c>
      <c r="AR843" s="0" t="n">
        <f aca="false">SUMPRODUCT((B24:B31&lt;=$B$6)*(C24:C31*AM843+D24:D31*AO843*$B$8*AQ843)/(1+AL843/100)^B24:B31)+C32*AM843*AP843/(1+AL843/100)^$B$6</f>
        <v>13075354.2882209</v>
      </c>
      <c r="AS843" s="0" t="n">
        <f aca="false">SUMPRODUCT((K24:K26&lt;=$B$6)*(L24:L26*AN843+M24:M26*AO843*$B$8*AQ843)/(1+AL843/100)^K24:K26)+L27*AN843*AP843/(1+AL843/100)^$B$6</f>
        <v>16555424.6623521</v>
      </c>
      <c r="AT843" s="0" t="n">
        <f aca="false">AS843-AR843</f>
        <v>3480070.37413119</v>
      </c>
      <c r="AU843" s="0" t="n">
        <f aca="true">RAND()</f>
        <v>0.171458559692371</v>
      </c>
      <c r="AV843" s="0" t="n">
        <f aca="true">RAND()</f>
        <v>0.234027940186275</v>
      </c>
      <c r="AW843" s="0" t="n">
        <f aca="true">RAND()</f>
        <v>0.904279097503274</v>
      </c>
      <c r="AX843" s="0" t="n">
        <f aca="true">RAND()</f>
        <v>0.250134637123472</v>
      </c>
      <c r="AY843" s="0" t="n">
        <f aca="true">RAND()</f>
        <v>0.852928377906394</v>
      </c>
      <c r="AZ843" s="0" t="n">
        <f aca="true">RAND()</f>
        <v>0.400779581379989</v>
      </c>
    </row>
    <row r="844" customFormat="false" ht="15" hidden="false" customHeight="false" outlineLevel="0" collapsed="false">
      <c r="AK844" s="0" t="n">
        <v>831</v>
      </c>
      <c r="AL844" s="0" t="n">
        <f aca="false">IFERROR(IF(AU844&lt;($AM$6-$AL$6)/($AN$6-$AL$6),$AL$6+SQRT(AU844*($AN$6-$AL$6)*($AM$6-$AL$6)),$AN$6-SQRT((1-AU844)*($AN$6-$AL$6)*($AN$6-$AM$6))),$AM$6)</f>
        <v>4.05716035970848</v>
      </c>
      <c r="AM844" s="0" t="n">
        <f aca="false">IFERROR(IF(AV844&lt;($AM$7-$AL$7)/($AN$7-$AL$7),$AL$7+SQRT(AV844*($AN$7-$AL$7)*($AM$7-$AL$7)),$AN$7-SQRT((1-AV844)*($AN$7-$AL$7)*($AN$7-$AM$7))),$AM$7)</f>
        <v>0.907322637678608</v>
      </c>
      <c r="AN844" s="0" t="n">
        <f aca="false">IFERROR(IF(AW844&lt;($AM$8-$AL$8)/($AN$8-$AL$8),$AL$8+SQRT(AW844*($AN$8-$AL$8)*($AM$8-$AL$8)),$AN$8-SQRT((1-AW844)*($AN$8-$AL$8)*($AN$8-$AM$8))),$AM$8)</f>
        <v>0.920590197654939</v>
      </c>
      <c r="AO844" s="0" t="n">
        <f aca="false">IFERROR(IF(AX844&lt;($AM$9-$AL$9)/($AN$9-$AL$9),$AL$9+SQRT(AX844*($AN$9-$AL$9)*($AM$9-$AL$9)),$AN$9-SQRT((1-AX844)*($AN$9-$AL$9)*($AN$9-$AM$9))),$AM$9)</f>
        <v>0.969150355989574</v>
      </c>
      <c r="AP844" s="0" t="n">
        <f aca="false">IFERROR(IF(AY844&lt;($AM$10-$AL$10)/($AN$10-$AL$10),$AL$10+SQRT(AY844*($AN$10-$AL$10)*($AM$10-$AL$10)),$AN$10-SQRT((1-AY844)*($AN$10-$AL$10)*($AN$10-$AM$10))),$AM$10)</f>
        <v>0.936150530097334</v>
      </c>
      <c r="AQ844" s="0" t="n">
        <f aca="false">IFERROR(IF(AZ844&lt;($AM$11-$AL$11)/($AN$11-$AL$11),$AL$11+SQRT(AZ844*($AN$11-$AL$11)*($AM$11-$AL$11)),$AN$11-SQRT((1-AZ844)*($AN$11-$AL$11)*($AN$11-$AM$11))),$AM$11)</f>
        <v>0.624796412020505</v>
      </c>
      <c r="AR844" s="0" t="n">
        <f aca="false">SUMPRODUCT((B24:B31&lt;=$B$6)*(C24:C31*AM844+D24:D31*AO844*$B$8*AQ844)/(1+AL844/100)^B24:B31)+C32*AM844*AP844/(1+AL844/100)^$B$6</f>
        <v>11890168.7634557</v>
      </c>
      <c r="AS844" s="0" t="n">
        <f aca="false">SUMPRODUCT((K24:K26&lt;=$B$6)*(L24:L26*AN844+M24:M26*AO844*$B$8*AQ844)/(1+AL844/100)^K24:K26)+L27*AN844*AP844/(1+AL844/100)^$B$6</f>
        <v>13618514.3480288</v>
      </c>
      <c r="AT844" s="0" t="n">
        <f aca="false">AS844-AR844</f>
        <v>1728345.58457305</v>
      </c>
      <c r="AU844" s="0" t="n">
        <f aca="true">RAND()</f>
        <v>0.566984742576444</v>
      </c>
      <c r="AV844" s="0" t="n">
        <f aca="true">RAND()</f>
        <v>0.127979428425487</v>
      </c>
      <c r="AW844" s="0" t="n">
        <f aca="true">RAND()</f>
        <v>0.161577730782858</v>
      </c>
      <c r="AX844" s="0" t="n">
        <f aca="true">RAND()</f>
        <v>0.293469408700192</v>
      </c>
      <c r="AY844" s="0" t="n">
        <f aca="true">RAND()</f>
        <v>0.76090913961674</v>
      </c>
      <c r="AZ844" s="0" t="n">
        <f aca="true">RAND()</f>
        <v>0.4305824867812</v>
      </c>
    </row>
    <row r="845" customFormat="false" ht="15" hidden="false" customHeight="false" outlineLevel="0" collapsed="false">
      <c r="AK845" s="0" t="n">
        <v>832</v>
      </c>
      <c r="AL845" s="0" t="n">
        <f aca="false">IFERROR(IF(AU845&lt;($AM$6-$AL$6)/($AN$6-$AL$6),$AL$6+SQRT(AU845*($AN$6-$AL$6)*($AM$6-$AL$6)),$AN$6-SQRT((1-AU845)*($AN$6-$AL$6)*($AN$6-$AM$6))),$AM$6)</f>
        <v>4.31150849415923</v>
      </c>
      <c r="AM845" s="0" t="n">
        <f aca="false">IFERROR(IF(AV845&lt;($AM$7-$AL$7)/($AN$7-$AL$7),$AL$7+SQRT(AV845*($AN$7-$AL$7)*($AM$7-$AL$7)),$AN$7-SQRT((1-AV845)*($AN$7-$AL$7)*($AN$7-$AM$7))),$AM$7)</f>
        <v>0.947593712813981</v>
      </c>
      <c r="AN845" s="0" t="n">
        <f aca="false">IFERROR(IF(AW845&lt;($AM$8-$AL$8)/($AN$8-$AL$8),$AL$8+SQRT(AW845*($AN$8-$AL$8)*($AM$8-$AL$8)),$AN$8-SQRT((1-AW845)*($AN$8-$AL$8)*($AN$8-$AM$8))),$AM$8)</f>
        <v>0.853111881256148</v>
      </c>
      <c r="AO845" s="0" t="n">
        <f aca="false">IFERROR(IF(AX845&lt;($AM$9-$AL$9)/($AN$9-$AL$9),$AL$9+SQRT(AX845*($AN$9-$AL$9)*($AM$9-$AL$9)),$AN$9-SQRT((1-AX845)*($AN$9-$AL$9)*($AN$9-$AM$9))),$AM$9)</f>
        <v>1.64169738320768</v>
      </c>
      <c r="AP845" s="0" t="n">
        <f aca="false">IFERROR(IF(AY845&lt;($AM$10-$AL$10)/($AN$10-$AL$10),$AL$10+SQRT(AY845*($AN$10-$AL$10)*($AM$10-$AL$10)),$AN$10-SQRT((1-AY845)*($AN$10-$AL$10)*($AN$10-$AM$10))),$AM$10)</f>
        <v>0.864625156452652</v>
      </c>
      <c r="AQ845" s="0" t="n">
        <f aca="false">IFERROR(IF(AZ845&lt;($AM$11-$AL$11)/($AN$11-$AL$11),$AL$11+SQRT(AZ845*($AN$11-$AL$11)*($AM$11-$AL$11)),$AN$11-SQRT((1-AZ845)*($AN$11-$AL$11)*($AN$11-$AM$11))),$AM$11)</f>
        <v>0.461124581511164</v>
      </c>
      <c r="AR845" s="0" t="n">
        <f aca="false">SUMPRODUCT((B24:B31&lt;=$B$6)*(C24:C31*AM845+D24:D31*AO845*$B$8*AQ845)/(1+AL845/100)^B24:B31)+C32*AM845*AP845/(1+AL845/100)^$B$6</f>
        <v>12306919.4004568</v>
      </c>
      <c r="AS845" s="0" t="n">
        <f aca="false">SUMPRODUCT((K24:K26&lt;=$B$6)*(L24:L26*AN845+M24:M26*AO845*$B$8*AQ845)/(1+AL845/100)^K24:K26)+L27*AN845*AP845/(1+AL845/100)^$B$6</f>
        <v>12741658.1063377</v>
      </c>
      <c r="AT845" s="0" t="n">
        <f aca="false">AS845-AR845</f>
        <v>434738.705880921</v>
      </c>
      <c r="AU845" s="0" t="n">
        <f aca="true">RAND()</f>
        <v>0.638600671151102</v>
      </c>
      <c r="AV845" s="0" t="n">
        <f aca="true">RAND()</f>
        <v>0.242043378469065</v>
      </c>
      <c r="AW845" s="0" t="n">
        <f aca="true">RAND()</f>
        <v>0.0313430214507462</v>
      </c>
      <c r="AX845" s="0" t="n">
        <f aca="true">RAND()</f>
        <v>0.914412823199852</v>
      </c>
      <c r="AY845" s="0" t="n">
        <f aca="true">RAND()</f>
        <v>0.531806018872482</v>
      </c>
      <c r="AZ845" s="0" t="n">
        <f aca="true">RAND()</f>
        <v>0.105963799049582</v>
      </c>
    </row>
    <row r="846" customFormat="false" ht="15" hidden="false" customHeight="false" outlineLevel="0" collapsed="false">
      <c r="AK846" s="0" t="n">
        <v>833</v>
      </c>
      <c r="AL846" s="0" t="n">
        <f aca="false">IFERROR(IF(AU846&lt;($AM$6-$AL$6)/($AN$6-$AL$6),$AL$6+SQRT(AU846*($AN$6-$AL$6)*($AM$6-$AL$6)),$AN$6-SQRT((1-AU846)*($AN$6-$AL$6)*($AN$6-$AM$6))),$AM$6)</f>
        <v>2.59597970737774</v>
      </c>
      <c r="AM846" s="0" t="n">
        <f aca="false">IFERROR(IF(AV846&lt;($AM$7-$AL$7)/($AN$7-$AL$7),$AL$7+SQRT(AV846*($AN$7-$AL$7)*($AM$7-$AL$7)),$AN$7-SQRT((1-AV846)*($AN$7-$AL$7)*($AN$7-$AM$7))),$AM$7)</f>
        <v>0.975775877098554</v>
      </c>
      <c r="AN846" s="0" t="n">
        <f aca="false">IFERROR(IF(AW846&lt;($AM$8-$AL$8)/($AN$8-$AL$8),$AL$8+SQRT(AW846*($AN$8-$AL$8)*($AM$8-$AL$8)),$AN$8-SQRT((1-AW846)*($AN$8-$AL$8)*($AN$8-$AM$8))),$AM$8)</f>
        <v>1.12045573992432</v>
      </c>
      <c r="AO846" s="0" t="n">
        <f aca="false">IFERROR(IF(AX846&lt;($AM$9-$AL$9)/($AN$9-$AL$9),$AL$9+SQRT(AX846*($AN$9-$AL$9)*($AM$9-$AL$9)),$AN$9-SQRT((1-AX846)*($AN$9-$AL$9)*($AN$9-$AM$9))),$AM$9)</f>
        <v>1.27566147705275</v>
      </c>
      <c r="AP846" s="0" t="n">
        <f aca="false">IFERROR(IF(AY846&lt;($AM$10-$AL$10)/($AN$10-$AL$10),$AL$10+SQRT(AY846*($AN$10-$AL$10)*($AM$10-$AL$10)),$AN$10-SQRT((1-AY846)*($AN$10-$AL$10)*($AN$10-$AM$10))),$AM$10)</f>
        <v>0.905365706655109</v>
      </c>
      <c r="AQ846" s="0" t="n">
        <f aca="false">IFERROR(IF(AZ846&lt;($AM$11-$AL$11)/($AN$11-$AL$11),$AL$11+SQRT(AZ846*($AN$11-$AL$11)*($AM$11-$AL$11)),$AN$11-SQRT((1-AZ846)*($AN$11-$AL$11)*($AN$11-$AM$11))),$AM$11)</f>
        <v>0.576244169959652</v>
      </c>
      <c r="AR846" s="0" t="n">
        <f aca="false">SUMPRODUCT((B24:B31&lt;=$B$6)*(C24:C31*AM846+D24:D31*AO846*$B$8*AQ846)/(1+AL846/100)^B24:B31)+C32*AM846*AP846/(1+AL846/100)^$B$6</f>
        <v>13783133.4940077</v>
      </c>
      <c r="AS846" s="0" t="n">
        <f aca="false">SUMPRODUCT((K24:K26&lt;=$B$6)*(L24:L26*AN846+M24:M26*AO846*$B$8*AQ846)/(1+AL846/100)^K24:K26)+L27*AN846*AP846/(1+AL846/100)^$B$6</f>
        <v>16180767.7293598</v>
      </c>
      <c r="AT846" s="0" t="n">
        <f aca="false">AS846-AR846</f>
        <v>2397634.23535213</v>
      </c>
      <c r="AU846" s="0" t="n">
        <f aca="true">RAND()</f>
        <v>0.0710383623212111</v>
      </c>
      <c r="AV846" s="0" t="n">
        <f aca="true">RAND()</f>
        <v>0.343301766330731</v>
      </c>
      <c r="AW846" s="0" t="n">
        <f aca="true">RAND()</f>
        <v>0.850829197168389</v>
      </c>
      <c r="AX846" s="0" t="n">
        <f aca="true">RAND()</f>
        <v>0.650222469449735</v>
      </c>
      <c r="AY846" s="0" t="n">
        <f aca="true">RAND()</f>
        <v>0.657285424527984</v>
      </c>
      <c r="AZ846" s="0" t="n">
        <f aca="true">RAND()</f>
        <v>0.311472822190601</v>
      </c>
    </row>
    <row r="847" customFormat="false" ht="15" hidden="false" customHeight="false" outlineLevel="0" collapsed="false">
      <c r="AK847" s="0" t="n">
        <v>834</v>
      </c>
      <c r="AL847" s="0" t="n">
        <f aca="false">IFERROR(IF(AU847&lt;($AM$6-$AL$6)/($AN$6-$AL$6),$AL$6+SQRT(AU847*($AN$6-$AL$6)*($AM$6-$AL$6)),$AN$6-SQRT((1-AU847)*($AN$6-$AL$6)*($AN$6-$AM$6))),$AM$6)</f>
        <v>2.59032499575131</v>
      </c>
      <c r="AM847" s="0" t="n">
        <f aca="false">IFERROR(IF(AV847&lt;($AM$7-$AL$7)/($AN$7-$AL$7),$AL$7+SQRT(AV847*($AN$7-$AL$7)*($AM$7-$AL$7)),$AN$7-SQRT((1-AV847)*($AN$7-$AL$7)*($AN$7-$AM$7))),$AM$7)</f>
        <v>1.1069883931033</v>
      </c>
      <c r="AN847" s="0" t="n">
        <f aca="false">IFERROR(IF(AW847&lt;($AM$8-$AL$8)/($AN$8-$AL$8),$AL$8+SQRT(AW847*($AN$8-$AL$8)*($AM$8-$AL$8)),$AN$8-SQRT((1-AW847)*($AN$8-$AL$8)*($AN$8-$AM$8))),$AM$8)</f>
        <v>1.14430746887045</v>
      </c>
      <c r="AO847" s="0" t="n">
        <f aca="false">IFERROR(IF(AX847&lt;($AM$9-$AL$9)/($AN$9-$AL$9),$AL$9+SQRT(AX847*($AN$9-$AL$9)*($AM$9-$AL$9)),$AN$9-SQRT((1-AX847)*($AN$9-$AL$9)*($AN$9-$AM$9))),$AM$9)</f>
        <v>1.39119946236175</v>
      </c>
      <c r="AP847" s="0" t="n">
        <f aca="false">IFERROR(IF(AY847&lt;($AM$10-$AL$10)/($AN$10-$AL$10),$AL$10+SQRT(AY847*($AN$10-$AL$10)*($AM$10-$AL$10)),$AN$10-SQRT((1-AY847)*($AN$10-$AL$10)*($AN$10-$AM$10))),$AM$10)</f>
        <v>0.633506528440114</v>
      </c>
      <c r="AQ847" s="0" t="n">
        <f aca="false">IFERROR(IF(AZ847&lt;($AM$11-$AL$11)/($AN$11-$AL$11),$AL$11+SQRT(AZ847*($AN$11-$AL$11)*($AM$11-$AL$11)),$AN$11-SQRT((1-AZ847)*($AN$11-$AL$11)*($AN$11-$AM$11))),$AM$11)</f>
        <v>0.81657980370789</v>
      </c>
      <c r="AR847" s="0" t="n">
        <f aca="false">SUMPRODUCT((B24:B31&lt;=$B$6)*(C24:C31*AM847+D24:D31*AO847*$B$8*AQ847)/(1+AL847/100)^B24:B31)+C32*AM847*AP847/(1+AL847/100)^$B$6</f>
        <v>15763606.5428051</v>
      </c>
      <c r="AS847" s="0" t="n">
        <f aca="false">SUMPRODUCT((K24:K26&lt;=$B$6)*(L24:L26*AN847+M24:M26*AO847*$B$8*AQ847)/(1+AL847/100)^K24:K26)+L27*AN847*AP847/(1+AL847/100)^$B$6</f>
        <v>17108903.4830076</v>
      </c>
      <c r="AT847" s="0" t="n">
        <f aca="false">AS847-AR847</f>
        <v>1345296.94020256</v>
      </c>
      <c r="AU847" s="0" t="n">
        <f aca="true">RAND()</f>
        <v>0.0696967201217577</v>
      </c>
      <c r="AV847" s="0" t="n">
        <f aca="true">RAND()</f>
        <v>0.818201602602885</v>
      </c>
      <c r="AW847" s="0" t="n">
        <f aca="true">RAND()</f>
        <v>0.900703012119361</v>
      </c>
      <c r="AX847" s="0" t="n">
        <f aca="true">RAND()</f>
        <v>0.752907936914254</v>
      </c>
      <c r="AY847" s="0" t="n">
        <f aca="true">RAND()</f>
        <v>0.0712959725445242</v>
      </c>
      <c r="AZ847" s="0" t="n">
        <f aca="true">RAND()</f>
        <v>0.862681761600669</v>
      </c>
    </row>
    <row r="848" customFormat="false" ht="15" hidden="false" customHeight="false" outlineLevel="0" collapsed="false">
      <c r="AK848" s="0" t="n">
        <v>835</v>
      </c>
      <c r="AL848" s="0" t="n">
        <f aca="false">IFERROR(IF(AU848&lt;($AM$6-$AL$6)/($AN$6-$AL$6),$AL$6+SQRT(AU848*($AN$6-$AL$6)*($AM$6-$AL$6)),$AN$6-SQRT((1-AU848)*($AN$6-$AL$6)*($AN$6-$AM$6))),$AM$6)</f>
        <v>3.46045691719053</v>
      </c>
      <c r="AM848" s="0" t="n">
        <f aca="false">IFERROR(IF(AV848&lt;($AM$7-$AL$7)/($AN$7-$AL$7),$AL$7+SQRT(AV848*($AN$7-$AL$7)*($AM$7-$AL$7)),$AN$7-SQRT((1-AV848)*($AN$7-$AL$7)*($AN$7-$AM$7))),$AM$7)</f>
        <v>0.959431292521567</v>
      </c>
      <c r="AN848" s="0" t="n">
        <f aca="false">IFERROR(IF(AW848&lt;($AM$8-$AL$8)/($AN$8-$AL$8),$AL$8+SQRT(AW848*($AN$8-$AL$8)*($AM$8-$AL$8)),$AN$8-SQRT((1-AW848)*($AN$8-$AL$8)*($AN$8-$AM$8))),$AM$8)</f>
        <v>1.10698990234198</v>
      </c>
      <c r="AO848" s="0" t="n">
        <f aca="false">IFERROR(IF(AX848&lt;($AM$9-$AL$9)/($AN$9-$AL$9),$AL$9+SQRT(AX848*($AN$9-$AL$9)*($AM$9-$AL$9)),$AN$9-SQRT((1-AX848)*($AN$9-$AL$9)*($AN$9-$AM$9))),$AM$9)</f>
        <v>0.865393220288188</v>
      </c>
      <c r="AP848" s="0" t="n">
        <f aca="false">IFERROR(IF(AY848&lt;($AM$10-$AL$10)/($AN$10-$AL$10),$AL$10+SQRT(AY848*($AN$10-$AL$10)*($AM$10-$AL$10)),$AN$10-SQRT((1-AY848)*($AN$10-$AL$10)*($AN$10-$AM$10))),$AM$10)</f>
        <v>0.823214306482227</v>
      </c>
      <c r="AQ848" s="0" t="n">
        <f aca="false">IFERROR(IF(AZ848&lt;($AM$11-$AL$11)/($AN$11-$AL$11),$AL$11+SQRT(AZ848*($AN$11-$AL$11)*($AM$11-$AL$11)),$AN$11-SQRT((1-AZ848)*($AN$11-$AL$11)*($AN$11-$AM$11))),$AM$11)</f>
        <v>0.815942704635225</v>
      </c>
      <c r="AR848" s="0" t="n">
        <f aca="false">SUMPRODUCT((B24:B31&lt;=$B$6)*(C24:C31*AM848+D24:D31*AO848*$B$8*AQ848)/(1+AL848/100)^B24:B31)+C32*AM848*AP848/(1+AL848/100)^$B$6</f>
        <v>12960519.468129</v>
      </c>
      <c r="AS848" s="0" t="n">
        <f aca="false">SUMPRODUCT((K24:K26&lt;=$B$6)*(L24:L26*AN848+M24:M26*AO848*$B$8*AQ848)/(1+AL848/100)^K24:K26)+L27*AN848*AP848/(1+AL848/100)^$B$6</f>
        <v>16390021.2972705</v>
      </c>
      <c r="AT848" s="0" t="n">
        <f aca="false">AS848-AR848</f>
        <v>3429501.82914142</v>
      </c>
      <c r="AU848" s="0" t="n">
        <f aca="true">RAND()</f>
        <v>0.373581738246783</v>
      </c>
      <c r="AV848" s="0" t="n">
        <f aca="true">RAND()</f>
        <v>0.28242596705664</v>
      </c>
      <c r="AW848" s="0" t="n">
        <f aca="true">RAND()</f>
        <v>0.818205439714161</v>
      </c>
      <c r="AX848" s="0" t="n">
        <f aca="true">RAND()</f>
        <v>0.178016273910096</v>
      </c>
      <c r="AY848" s="0" t="n">
        <f aca="true">RAND()</f>
        <v>0.417869951659147</v>
      </c>
      <c r="AZ848" s="0" t="n">
        <f aca="true">RAND()</f>
        <v>0.861726171522465</v>
      </c>
    </row>
    <row r="849" customFormat="false" ht="15" hidden="false" customHeight="false" outlineLevel="0" collapsed="false">
      <c r="AK849" s="0" t="n">
        <v>836</v>
      </c>
      <c r="AL849" s="0" t="n">
        <f aca="false">IFERROR(IF(AU849&lt;($AM$6-$AL$6)/($AN$6-$AL$6),$AL$6+SQRT(AU849*($AN$6-$AL$6)*($AM$6-$AL$6)),$AN$6-SQRT((1-AU849)*($AN$6-$AL$6)*($AN$6-$AM$6))),$AM$6)</f>
        <v>3.53159905725833</v>
      </c>
      <c r="AM849" s="0" t="n">
        <f aca="false">IFERROR(IF(AV849&lt;($AM$7-$AL$7)/($AN$7-$AL$7),$AL$7+SQRT(AV849*($AN$7-$AL$7)*($AM$7-$AL$7)),$AN$7-SQRT((1-AV849)*($AN$7-$AL$7)*($AN$7-$AM$7))),$AM$7)</f>
        <v>1.17384995232952</v>
      </c>
      <c r="AN849" s="0" t="n">
        <f aca="false">IFERROR(IF(AW849&lt;($AM$8-$AL$8)/($AN$8-$AL$8),$AL$8+SQRT(AW849*($AN$8-$AL$8)*($AM$8-$AL$8)),$AN$8-SQRT((1-AW849)*($AN$8-$AL$8)*($AN$8-$AM$8))),$AM$8)</f>
        <v>0.939024815219006</v>
      </c>
      <c r="AO849" s="0" t="n">
        <f aca="false">IFERROR(IF(AX849&lt;($AM$9-$AL$9)/($AN$9-$AL$9),$AL$9+SQRT(AX849*($AN$9-$AL$9)*($AM$9-$AL$9)),$AN$9-SQRT((1-AX849)*($AN$9-$AL$9)*($AN$9-$AM$9))),$AM$9)</f>
        <v>1.12489925893601</v>
      </c>
      <c r="AP849" s="0" t="n">
        <f aca="false">IFERROR(IF(AY849&lt;($AM$10-$AL$10)/($AN$10-$AL$10),$AL$10+SQRT(AY849*($AN$10-$AL$10)*($AM$10-$AL$10)),$AN$10-SQRT((1-AY849)*($AN$10-$AL$10)*($AN$10-$AM$10))),$AM$10)</f>
        <v>0.89396316701447</v>
      </c>
      <c r="AQ849" s="0" t="n">
        <f aca="false">IFERROR(IF(AZ849&lt;($AM$11-$AL$11)/($AN$11-$AL$11),$AL$11+SQRT(AZ849*($AN$11-$AL$11)*($AM$11-$AL$11)),$AN$11-SQRT((1-AZ849)*($AN$11-$AL$11)*($AN$11-$AM$11))),$AM$11)</f>
        <v>0.547968381634941</v>
      </c>
      <c r="AR849" s="0" t="n">
        <f aca="false">SUMPRODUCT((B24:B31&lt;=$B$6)*(C24:C31*AM849+D24:D31*AO849*$B$8*AQ849)/(1+AL849/100)^B24:B31)+C32*AM849*AP849/(1+AL849/100)^$B$6</f>
        <v>15743142.9641938</v>
      </c>
      <c r="AS849" s="0" t="n">
        <f aca="false">SUMPRODUCT((K24:K26&lt;=$B$6)*(L24:L26*AN849+M24:M26*AO849*$B$8*AQ849)/(1+AL849/100)^K24:K26)+L27*AN849*AP849/(1+AL849/100)^$B$6</f>
        <v>13828053.4378099</v>
      </c>
      <c r="AT849" s="0" t="n">
        <f aca="false">AS849-AR849</f>
        <v>-1915089.52638386</v>
      </c>
      <c r="AU849" s="0" t="n">
        <f aca="true">RAND()</f>
        <v>0.398509745019434</v>
      </c>
      <c r="AV849" s="0" t="n">
        <f aca="true">RAND()</f>
        <v>0.948454846575849</v>
      </c>
      <c r="AW849" s="0" t="n">
        <f aca="true">RAND()</f>
        <v>0.214754436074207</v>
      </c>
      <c r="AX849" s="0" t="n">
        <f aca="true">RAND()</f>
        <v>0.489465795326166</v>
      </c>
      <c r="AY849" s="0" t="n">
        <f aca="true">RAND()</f>
        <v>0.620827907856284</v>
      </c>
      <c r="AZ849" s="0" t="n">
        <f aca="true">RAND()</f>
        <v>0.250972727716945</v>
      </c>
    </row>
    <row r="850" customFormat="false" ht="15" hidden="false" customHeight="false" outlineLevel="0" collapsed="false">
      <c r="AK850" s="0" t="n">
        <v>837</v>
      </c>
      <c r="AL850" s="0" t="n">
        <f aca="false">IFERROR(IF(AU850&lt;($AM$6-$AL$6)/($AN$6-$AL$6),$AL$6+SQRT(AU850*($AN$6-$AL$6)*($AM$6-$AL$6)),$AN$6-SQRT((1-AU850)*($AN$6-$AL$6)*($AN$6-$AM$6))),$AM$6)</f>
        <v>3.77983727496146</v>
      </c>
      <c r="AM850" s="0" t="n">
        <f aca="false">IFERROR(IF(AV850&lt;($AM$7-$AL$7)/($AN$7-$AL$7),$AL$7+SQRT(AV850*($AN$7-$AL$7)*($AM$7-$AL$7)),$AN$7-SQRT((1-AV850)*($AN$7-$AL$7)*($AN$7-$AM$7))),$AM$7)</f>
        <v>0.981611651141772</v>
      </c>
      <c r="AN850" s="0" t="n">
        <f aca="false">IFERROR(IF(AW850&lt;($AM$8-$AL$8)/($AN$8-$AL$8),$AL$8+SQRT(AW850*($AN$8-$AL$8)*($AM$8-$AL$8)),$AN$8-SQRT((1-AW850)*($AN$8-$AL$8)*($AN$8-$AM$8))),$AM$8)</f>
        <v>1.00803101386329</v>
      </c>
      <c r="AO850" s="0" t="n">
        <f aca="false">IFERROR(IF(AX850&lt;($AM$9-$AL$9)/($AN$9-$AL$9),$AL$9+SQRT(AX850*($AN$9-$AL$9)*($AM$9-$AL$9)),$AN$9-SQRT((1-AX850)*($AN$9-$AL$9)*($AN$9-$AM$9))),$AM$9)</f>
        <v>1.26258677819041</v>
      </c>
      <c r="AP850" s="0" t="n">
        <f aca="false">IFERROR(IF(AY850&lt;($AM$10-$AL$10)/($AN$10-$AL$10),$AL$10+SQRT(AY850*($AN$10-$AL$10)*($AM$10-$AL$10)),$AN$10-SQRT((1-AY850)*($AN$10-$AL$10)*($AN$10-$AM$10))),$AM$10)</f>
        <v>0.888535943927995</v>
      </c>
      <c r="AQ850" s="0" t="n">
        <f aca="false">IFERROR(IF(AZ850&lt;($AM$11-$AL$11)/($AN$11-$AL$11),$AL$11+SQRT(AZ850*($AN$11-$AL$11)*($AM$11-$AL$11)),$AN$11-SQRT((1-AZ850)*($AN$11-$AL$11)*($AN$11-$AM$11))),$AM$11)</f>
        <v>0.754869110736553</v>
      </c>
      <c r="AR850" s="0" t="n">
        <f aca="false">SUMPRODUCT((B24:B31&lt;=$B$6)*(C24:C31*AM850+D24:D31*AO850*$B$8*AQ850)/(1+AL850/100)^B24:B31)+C32*AM850*AP850/(1+AL850/100)^$B$6</f>
        <v>13089511.6371283</v>
      </c>
      <c r="AS850" s="0" t="n">
        <f aca="false">SUMPRODUCT((K24:K26&lt;=$B$6)*(L24:L26*AN850+M24:M26*AO850*$B$8*AQ850)/(1+AL850/100)^K24:K26)+L27*AN850*AP850/(1+AL850/100)^$B$6</f>
        <v>14925392.5291946</v>
      </c>
      <c r="AT850" s="0" t="n">
        <f aca="false">AS850-AR850</f>
        <v>1835880.89206624</v>
      </c>
      <c r="AU850" s="0" t="n">
        <f aca="true">RAND()</f>
        <v>0.481527601213618</v>
      </c>
      <c r="AV850" s="0" t="n">
        <f aca="true">RAND()</f>
        <v>0.366475464782674</v>
      </c>
      <c r="AW850" s="0" t="n">
        <f aca="true">RAND()</f>
        <v>0.479564531093091</v>
      </c>
      <c r="AX850" s="0" t="n">
        <f aca="true">RAND()</f>
        <v>0.637481160200266</v>
      </c>
      <c r="AY850" s="0" t="n">
        <f aca="true">RAND()</f>
        <v>0.603840718896073</v>
      </c>
      <c r="AZ850" s="0" t="n">
        <f aca="true">RAND()</f>
        <v>0.754738151546578</v>
      </c>
    </row>
    <row r="851" customFormat="false" ht="15" hidden="false" customHeight="false" outlineLevel="0" collapsed="false">
      <c r="AK851" s="0" t="n">
        <v>838</v>
      </c>
      <c r="AL851" s="0" t="n">
        <f aca="false">IFERROR(IF(AU851&lt;($AM$6-$AL$6)/($AN$6-$AL$6),$AL$6+SQRT(AU851*($AN$6-$AL$6)*($AM$6-$AL$6)),$AN$6-SQRT((1-AU851)*($AN$6-$AL$6)*($AN$6-$AM$6))),$AM$6)</f>
        <v>6.02893316460331</v>
      </c>
      <c r="AM851" s="0" t="n">
        <f aca="false">IFERROR(IF(AV851&lt;($AM$7-$AL$7)/($AN$7-$AL$7),$AL$7+SQRT(AV851*($AN$7-$AL$7)*($AM$7-$AL$7)),$AN$7-SQRT((1-AV851)*($AN$7-$AL$7)*($AN$7-$AM$7))),$AM$7)</f>
        <v>0.82375843341358</v>
      </c>
      <c r="AN851" s="0" t="n">
        <f aca="false">IFERROR(IF(AW851&lt;($AM$8-$AL$8)/($AN$8-$AL$8),$AL$8+SQRT(AW851*($AN$8-$AL$8)*($AM$8-$AL$8)),$AN$8-SQRT((1-AW851)*($AN$8-$AL$8)*($AN$8-$AM$8))),$AM$8)</f>
        <v>0.927145326735764</v>
      </c>
      <c r="AO851" s="0" t="n">
        <f aca="false">IFERROR(IF(AX851&lt;($AM$9-$AL$9)/($AN$9-$AL$9),$AL$9+SQRT(AX851*($AN$9-$AL$9)*($AM$9-$AL$9)),$AN$9-SQRT((1-AX851)*($AN$9-$AL$9)*($AN$9-$AM$9))),$AM$9)</f>
        <v>1.42741564129502</v>
      </c>
      <c r="AP851" s="0" t="n">
        <f aca="false">IFERROR(IF(AY851&lt;($AM$10-$AL$10)/($AN$10-$AL$10),$AL$10+SQRT(AY851*($AN$10-$AL$10)*($AM$10-$AL$10)),$AN$10-SQRT((1-AY851)*($AN$10-$AL$10)*($AN$10-$AM$10))),$AM$10)</f>
        <v>0.993620410637133</v>
      </c>
      <c r="AQ851" s="0" t="n">
        <f aca="false">IFERROR(IF(AZ851&lt;($AM$11-$AL$11)/($AN$11-$AL$11),$AL$11+SQRT(AZ851*($AN$11-$AL$11)*($AM$11-$AL$11)),$AN$11-SQRT((1-AZ851)*($AN$11-$AL$11)*($AN$11-$AM$11))),$AM$11)</f>
        <v>0.382498826400807</v>
      </c>
      <c r="AR851" s="0" t="n">
        <f aca="false">SUMPRODUCT((B24:B31&lt;=$B$6)*(C24:C31*AM851+D24:D31*AO851*$B$8*AQ851)/(1+AL851/100)^B24:B31)+C32*AM851*AP851/(1+AL851/100)^$B$6</f>
        <v>9981087.92334359</v>
      </c>
      <c r="AS851" s="0" t="n">
        <f aca="false">SUMPRODUCT((K24:K26&lt;=$B$6)*(L24:L26*AN851+M24:M26*AO851*$B$8*AQ851)/(1+AL851/100)^K24:K26)+L27*AN851*AP851/(1+AL851/100)^$B$6</f>
        <v>13971473.776228</v>
      </c>
      <c r="AT851" s="0" t="n">
        <f aca="false">AS851-AR851</f>
        <v>3990385.85288443</v>
      </c>
      <c r="AU851" s="0" t="n">
        <f aca="true">RAND()</f>
        <v>0.952851460059633</v>
      </c>
      <c r="AV851" s="0" t="n">
        <f aca="true">RAND()</f>
        <v>0.006271812869639</v>
      </c>
      <c r="AW851" s="0" t="n">
        <f aca="true">RAND()</f>
        <v>0.179621490119379</v>
      </c>
      <c r="AX851" s="0" t="n">
        <f aca="true">RAND()</f>
        <v>0.781431434777604</v>
      </c>
      <c r="AY851" s="0" t="n">
        <f aca="true">RAND()</f>
        <v>0.974644439190285</v>
      </c>
      <c r="AZ851" s="0" t="n">
        <f aca="true">RAND()</f>
        <v>0.0277798218673895</v>
      </c>
    </row>
    <row r="852" customFormat="false" ht="15" hidden="false" customHeight="false" outlineLevel="0" collapsed="false">
      <c r="AK852" s="0" t="n">
        <v>839</v>
      </c>
      <c r="AL852" s="0" t="n">
        <f aca="false">IFERROR(IF(AU852&lt;($AM$6-$AL$6)/($AN$6-$AL$6),$AL$6+SQRT(AU852*($AN$6-$AL$6)*($AM$6-$AL$6)),$AN$6-SQRT((1-AU852)*($AN$6-$AL$6)*($AN$6-$AM$6))),$AM$6)</f>
        <v>3.73084688113254</v>
      </c>
      <c r="AM852" s="0" t="n">
        <f aca="false">IFERROR(IF(AV852&lt;($AM$7-$AL$7)/($AN$7-$AL$7),$AL$7+SQRT(AV852*($AN$7-$AL$7)*($AM$7-$AL$7)),$AN$7-SQRT((1-AV852)*($AN$7-$AL$7)*($AN$7-$AM$7))),$AM$7)</f>
        <v>1.00865828511202</v>
      </c>
      <c r="AN852" s="0" t="n">
        <f aca="false">IFERROR(IF(AW852&lt;($AM$8-$AL$8)/($AN$8-$AL$8),$AL$8+SQRT(AW852*($AN$8-$AL$8)*($AM$8-$AL$8)),$AN$8-SQRT((1-AW852)*($AN$8-$AL$8)*($AN$8-$AM$8))),$AM$8)</f>
        <v>0.987803000224101</v>
      </c>
      <c r="AO852" s="0" t="n">
        <f aca="false">IFERROR(IF(AX852&lt;($AM$9-$AL$9)/($AN$9-$AL$9),$AL$9+SQRT(AX852*($AN$9-$AL$9)*($AM$9-$AL$9)),$AN$9-SQRT((1-AX852)*($AN$9-$AL$9)*($AN$9-$AM$9))),$AM$9)</f>
        <v>0.653252557037093</v>
      </c>
      <c r="AP852" s="0" t="n">
        <f aca="false">IFERROR(IF(AY852&lt;($AM$10-$AL$10)/($AN$10-$AL$10),$AL$10+SQRT(AY852*($AN$10-$AL$10)*($AM$10-$AL$10)),$AN$10-SQRT((1-AY852)*($AN$10-$AL$10)*($AN$10-$AM$10))),$AM$10)</f>
        <v>0.794945596277658</v>
      </c>
      <c r="AQ852" s="0" t="n">
        <f aca="false">IFERROR(IF(AZ852&lt;($AM$11-$AL$11)/($AN$11-$AL$11),$AL$11+SQRT(AZ852*($AN$11-$AL$11)*($AM$11-$AL$11)),$AN$11-SQRT((1-AZ852)*($AN$11-$AL$11)*($AN$11-$AM$11))),$AM$11)</f>
        <v>0.609560873337438</v>
      </c>
      <c r="AR852" s="0" t="n">
        <f aca="false">SUMPRODUCT((B24:B31&lt;=$B$6)*(C24:C31*AM852+D24:D31*AO852*$B$8*AQ852)/(1+AL852/100)^B24:B31)+C32*AM852*AP852/(1+AL852/100)^$B$6</f>
        <v>13388759.5051066</v>
      </c>
      <c r="AS852" s="0" t="n">
        <f aca="false">SUMPRODUCT((K24:K26&lt;=$B$6)*(L24:L26*AN852+M24:M26*AO852*$B$8*AQ852)/(1+AL852/100)^K24:K26)+L27*AN852*AP852/(1+AL852/100)^$B$6</f>
        <v>14704181.7514047</v>
      </c>
      <c r="AT852" s="0" t="n">
        <f aca="false">AS852-AR852</f>
        <v>1315422.24629807</v>
      </c>
      <c r="AU852" s="0" t="n">
        <f aca="true">RAND()</f>
        <v>0.465631894269958</v>
      </c>
      <c r="AV852" s="0" t="n">
        <f aca="true">RAND()</f>
        <v>0.482259348043828</v>
      </c>
      <c r="AW852" s="0" t="n">
        <f aca="true">RAND()</f>
        <v>0.391888521035261</v>
      </c>
      <c r="AX852" s="0" t="n">
        <f aca="true">RAND()</f>
        <v>0.0313151283178765</v>
      </c>
      <c r="AY852" s="0" t="n">
        <f aca="true">RAND()</f>
        <v>0.347971619054334</v>
      </c>
      <c r="AZ852" s="0" t="n">
        <f aca="true">RAND()</f>
        <v>0.391134425720152</v>
      </c>
    </row>
    <row r="853" customFormat="false" ht="15" hidden="false" customHeight="false" outlineLevel="0" collapsed="false">
      <c r="AK853" s="0" t="n">
        <v>840</v>
      </c>
      <c r="AL853" s="0" t="n">
        <f aca="false">IFERROR(IF(AU853&lt;($AM$6-$AL$6)/($AN$6-$AL$6),$AL$6+SQRT(AU853*($AN$6-$AL$6)*($AM$6-$AL$6)),$AN$6-SQRT((1-AU853)*($AN$6-$AL$6)*($AN$6-$AM$6))),$AM$6)</f>
        <v>4.8257104258325</v>
      </c>
      <c r="AM853" s="0" t="n">
        <f aca="false">IFERROR(IF(AV853&lt;($AM$7-$AL$7)/($AN$7-$AL$7),$AL$7+SQRT(AV853*($AN$7-$AL$7)*($AM$7-$AL$7)),$AN$7-SQRT((1-AV853)*($AN$7-$AL$7)*($AN$7-$AM$7))),$AM$7)</f>
        <v>1.16695487717178</v>
      </c>
      <c r="AN853" s="0" t="n">
        <f aca="false">IFERROR(IF(AW853&lt;($AM$8-$AL$8)/($AN$8-$AL$8),$AL$8+SQRT(AW853*($AN$8-$AL$8)*($AM$8-$AL$8)),$AN$8-SQRT((1-AW853)*($AN$8-$AL$8)*($AN$8-$AM$8))),$AM$8)</f>
        <v>1.13675074679348</v>
      </c>
      <c r="AO853" s="0" t="n">
        <f aca="false">IFERROR(IF(AX853&lt;($AM$9-$AL$9)/($AN$9-$AL$9),$AL$9+SQRT(AX853*($AN$9-$AL$9)*($AM$9-$AL$9)),$AN$9-SQRT((1-AX853)*($AN$9-$AL$9)*($AN$9-$AM$9))),$AM$9)</f>
        <v>0.876303884833394</v>
      </c>
      <c r="AP853" s="0" t="n">
        <f aca="false">IFERROR(IF(AY853&lt;($AM$10-$AL$10)/($AN$10-$AL$10),$AL$10+SQRT(AY853*($AN$10-$AL$10)*($AM$10-$AL$10)),$AN$10-SQRT((1-AY853)*($AN$10-$AL$10)*($AN$10-$AM$10))),$AM$10)</f>
        <v>0.764785216502349</v>
      </c>
      <c r="AQ853" s="0" t="n">
        <f aca="false">IFERROR(IF(AZ853&lt;($AM$11-$AL$11)/($AN$11-$AL$11),$AL$11+SQRT(AZ853*($AN$11-$AL$11)*($AM$11-$AL$11)),$AN$11-SQRT((1-AZ853)*($AN$11-$AL$11)*($AN$11-$AM$11))),$AM$11)</f>
        <v>0.8323826761516</v>
      </c>
      <c r="AR853" s="0" t="n">
        <f aca="false">SUMPRODUCT((B24:B31&lt;=$B$6)*(C24:C31*AM853+D24:D31*AO853*$B$8*AQ853)/(1+AL853/100)^B24:B31)+C32*AM853*AP853/(1+AL853/100)^$B$6</f>
        <v>14808429.3215115</v>
      </c>
      <c r="AS853" s="0" t="n">
        <f aca="false">SUMPRODUCT((K24:K26&lt;=$B$6)*(L24:L26*AN853+M24:M26*AO853*$B$8*AQ853)/(1+AL853/100)^K24:K26)+L27*AN853*AP853/(1+AL853/100)^$B$6</f>
        <v>17166570.2132151</v>
      </c>
      <c r="AT853" s="0" t="n">
        <f aca="false">AS853-AR853</f>
        <v>2358140.89170363</v>
      </c>
      <c r="AU853" s="0" t="n">
        <f aca="true">RAND()</f>
        <v>0.763623242383325</v>
      </c>
      <c r="AV853" s="0" t="n">
        <f aca="true">RAND()</f>
        <v>0.93869784510619</v>
      </c>
      <c r="AW853" s="0" t="n">
        <f aca="true">RAND()</f>
        <v>0.885996503539257</v>
      </c>
      <c r="AX853" s="0" t="n">
        <f aca="true">RAND()</f>
        <v>0.188806151654272</v>
      </c>
      <c r="AY853" s="0" t="n">
        <f aca="true">RAND()</f>
        <v>0.280444843512783</v>
      </c>
      <c r="AZ853" s="0" t="n">
        <f aca="true">RAND()</f>
        <v>0.88532421528939</v>
      </c>
    </row>
    <row r="854" customFormat="false" ht="15" hidden="false" customHeight="false" outlineLevel="0" collapsed="false">
      <c r="AK854" s="0" t="n">
        <v>841</v>
      </c>
      <c r="AL854" s="0" t="n">
        <f aca="false">IFERROR(IF(AU854&lt;($AM$6-$AL$6)/($AN$6-$AL$6),$AL$6+SQRT(AU854*($AN$6-$AL$6)*($AM$6-$AL$6)),$AN$6-SQRT((1-AU854)*($AN$6-$AL$6)*($AN$6-$AM$6))),$AM$6)</f>
        <v>5.7959188436146</v>
      </c>
      <c r="AM854" s="0" t="n">
        <f aca="false">IFERROR(IF(AV854&lt;($AM$7-$AL$7)/($AN$7-$AL$7),$AL$7+SQRT(AV854*($AN$7-$AL$7)*($AM$7-$AL$7)),$AN$7-SQRT((1-AV854)*($AN$7-$AL$7)*($AN$7-$AM$7))),$AM$7)</f>
        <v>1.09925120819983</v>
      </c>
      <c r="AN854" s="0" t="n">
        <f aca="false">IFERROR(IF(AW854&lt;($AM$8-$AL$8)/($AN$8-$AL$8),$AL$8+SQRT(AW854*($AN$8-$AL$8)*($AM$8-$AL$8)),$AN$8-SQRT((1-AW854)*($AN$8-$AL$8)*($AN$8-$AM$8))),$AM$8)</f>
        <v>1.15329763557097</v>
      </c>
      <c r="AO854" s="0" t="n">
        <f aca="false">IFERROR(IF(AX854&lt;($AM$9-$AL$9)/($AN$9-$AL$9),$AL$9+SQRT(AX854*($AN$9-$AL$9)*($AM$9-$AL$9)),$AN$9-SQRT((1-AX854)*($AN$9-$AL$9)*($AN$9-$AM$9))),$AM$9)</f>
        <v>0.978090920283937</v>
      </c>
      <c r="AP854" s="0" t="n">
        <f aca="false">IFERROR(IF(AY854&lt;($AM$10-$AL$10)/($AN$10-$AL$10),$AL$10+SQRT(AY854*($AN$10-$AL$10)*($AM$10-$AL$10)),$AN$10-SQRT((1-AY854)*($AN$10-$AL$10)*($AN$10-$AM$10))),$AM$10)</f>
        <v>0.978770335781908</v>
      </c>
      <c r="AQ854" s="0" t="n">
        <f aca="false">IFERROR(IF(AZ854&lt;($AM$11-$AL$11)/($AN$11-$AL$11),$AL$11+SQRT(AZ854*($AN$11-$AL$11)*($AM$11-$AL$11)),$AN$11-SQRT((1-AZ854)*($AN$11-$AL$11)*($AN$11-$AM$11))),$AM$11)</f>
        <v>0.56193054630066</v>
      </c>
      <c r="AR854" s="0" t="n">
        <f aca="false">SUMPRODUCT((B24:B31&lt;=$B$6)*(C24:C31*AM854+D24:D31*AO854*$B$8*AQ854)/(1+AL854/100)^B24:B31)+C32*AM854*AP854/(1+AL854/100)^$B$6</f>
        <v>13404296.5324435</v>
      </c>
      <c r="AS854" s="0" t="n">
        <f aca="false">SUMPRODUCT((K24:K26&lt;=$B$6)*(L24:L26*AN854+M24:M26*AO854*$B$8*AQ854)/(1+AL854/100)^K24:K26)+L27*AN854*AP854/(1+AL854/100)^$B$6</f>
        <v>17351911.5858367</v>
      </c>
      <c r="AT854" s="0" t="n">
        <f aca="false">AS854-AR854</f>
        <v>3947615.0533932</v>
      </c>
      <c r="AU854" s="0" t="n">
        <f aca="true">RAND()</f>
        <v>0.92750942844188</v>
      </c>
      <c r="AV854" s="0" t="n">
        <f aca="true">RAND()</f>
        <v>0.797998237962557</v>
      </c>
      <c r="AW854" s="0" t="n">
        <f aca="true">RAND()</f>
        <v>0.916876913011876</v>
      </c>
      <c r="AX854" s="0" t="n">
        <f aca="true">RAND()</f>
        <v>0.30476123741059</v>
      </c>
      <c r="AY854" s="0" t="n">
        <f aca="true">RAND()</f>
        <v>0.916884137698882</v>
      </c>
      <c r="AZ854" s="0" t="n">
        <f aca="true">RAND()</f>
        <v>0.28003106565454</v>
      </c>
    </row>
    <row r="855" customFormat="false" ht="15" hidden="false" customHeight="false" outlineLevel="0" collapsed="false">
      <c r="AK855" s="0" t="n">
        <v>842</v>
      </c>
      <c r="AL855" s="0" t="n">
        <f aca="false">IFERROR(IF(AU855&lt;($AM$6-$AL$6)/($AN$6-$AL$6),$AL$6+SQRT(AU855*($AN$6-$AL$6)*($AM$6-$AL$6)),$AN$6-SQRT((1-AU855)*($AN$6-$AL$6)*($AN$6-$AM$6))),$AM$6)</f>
        <v>2.78755648885026</v>
      </c>
      <c r="AM855" s="0" t="n">
        <f aca="false">IFERROR(IF(AV855&lt;($AM$7-$AL$7)/($AN$7-$AL$7),$AL$7+SQRT(AV855*($AN$7-$AL$7)*($AM$7-$AL$7)),$AN$7-SQRT((1-AV855)*($AN$7-$AL$7)*($AN$7-$AM$7))),$AM$7)</f>
        <v>1.06462547972582</v>
      </c>
      <c r="AN855" s="0" t="n">
        <f aca="false">IFERROR(IF(AW855&lt;($AM$8-$AL$8)/($AN$8-$AL$8),$AL$8+SQRT(AW855*($AN$8-$AL$8)*($AM$8-$AL$8)),$AN$8-SQRT((1-AW855)*($AN$8-$AL$8)*($AN$8-$AM$8))),$AM$8)</f>
        <v>0.983865905952605</v>
      </c>
      <c r="AO855" s="0" t="n">
        <f aca="false">IFERROR(IF(AX855&lt;($AM$9-$AL$9)/($AN$9-$AL$9),$AL$9+SQRT(AX855*($AN$9-$AL$9)*($AM$9-$AL$9)),$AN$9-SQRT((1-AX855)*($AN$9-$AL$9)*($AN$9-$AM$9))),$AM$9)</f>
        <v>1.81166685727135</v>
      </c>
      <c r="AP855" s="0" t="n">
        <f aca="false">IFERROR(IF(AY855&lt;($AM$10-$AL$10)/($AN$10-$AL$10),$AL$10+SQRT(AY855*($AN$10-$AL$10)*($AM$10-$AL$10)),$AN$10-SQRT((1-AY855)*($AN$10-$AL$10)*($AN$10-$AM$10))),$AM$10)</f>
        <v>0.849644602527799</v>
      </c>
      <c r="AQ855" s="0" t="n">
        <f aca="false">IFERROR(IF(AZ855&lt;($AM$11-$AL$11)/($AN$11-$AL$11),$AL$11+SQRT(AZ855*($AN$11-$AL$11)*($AM$11-$AL$11)),$AN$11-SQRT((1-AZ855)*($AN$11-$AL$11)*($AN$11-$AM$11))),$AM$11)</f>
        <v>0.396326247487912</v>
      </c>
      <c r="AR855" s="0" t="n">
        <f aca="false">SUMPRODUCT((B24:B31&lt;=$B$6)*(C24:C31*AM855+D24:D31*AO855*$B$8*AQ855)/(1+AL855/100)^B24:B31)+C32*AM855*AP855/(1+AL855/100)^$B$6</f>
        <v>14874095.3403655</v>
      </c>
      <c r="AS855" s="0" t="n">
        <f aca="false">SUMPRODUCT((K24:K26&lt;=$B$6)*(L24:L26*AN855+M24:M26*AO855*$B$8*AQ855)/(1+AL855/100)^K24:K26)+L27*AN855*AP855/(1+AL855/100)^$B$6</f>
        <v>14367084.964239</v>
      </c>
      <c r="AT855" s="0" t="n">
        <f aca="false">AS855-AR855</f>
        <v>-507010.37612653</v>
      </c>
      <c r="AU855" s="0" t="n">
        <f aca="true">RAND()</f>
        <v>0.124049044626031</v>
      </c>
      <c r="AV855" s="0" t="n">
        <f aca="true">RAND()</f>
        <v>0.694544775405503</v>
      </c>
      <c r="AW855" s="0" t="n">
        <f aca="true">RAND()</f>
        <v>0.375629681908581</v>
      </c>
      <c r="AX855" s="0" t="n">
        <f aca="true">RAND()</f>
        <v>0.976353751566634</v>
      </c>
      <c r="AY855" s="0" t="n">
        <f aca="true">RAND()</f>
        <v>0.48900539230729</v>
      </c>
      <c r="AZ855" s="0" t="n">
        <f aca="true">RAND()</f>
        <v>0.0378724324698063</v>
      </c>
    </row>
    <row r="856" customFormat="false" ht="15" hidden="false" customHeight="false" outlineLevel="0" collapsed="false">
      <c r="AK856" s="0" t="n">
        <v>843</v>
      </c>
      <c r="AL856" s="0" t="n">
        <f aca="false">IFERROR(IF(AU856&lt;($AM$6-$AL$6)/($AN$6-$AL$6),$AL$6+SQRT(AU856*($AN$6-$AL$6)*($AM$6-$AL$6)),$AN$6-SQRT((1-AU856)*($AN$6-$AL$6)*($AN$6-$AM$6))),$AM$6)</f>
        <v>4.85201543566408</v>
      </c>
      <c r="AM856" s="0" t="n">
        <f aca="false">IFERROR(IF(AV856&lt;($AM$7-$AL$7)/($AN$7-$AL$7),$AL$7+SQRT(AV856*($AN$7-$AL$7)*($AM$7-$AL$7)),$AN$7-SQRT((1-AV856)*($AN$7-$AL$7)*($AN$7-$AM$7))),$AM$7)</f>
        <v>1.05403289304049</v>
      </c>
      <c r="AN856" s="0" t="n">
        <f aca="false">IFERROR(IF(AW856&lt;($AM$8-$AL$8)/($AN$8-$AL$8),$AL$8+SQRT(AW856*($AN$8-$AL$8)*($AM$8-$AL$8)),$AN$8-SQRT((1-AW856)*($AN$8-$AL$8)*($AN$8-$AM$8))),$AM$8)</f>
        <v>1.03245533326766</v>
      </c>
      <c r="AO856" s="0" t="n">
        <f aca="false">IFERROR(IF(AX856&lt;($AM$9-$AL$9)/($AN$9-$AL$9),$AL$9+SQRT(AX856*($AN$9-$AL$9)*($AM$9-$AL$9)),$AN$9-SQRT((1-AX856)*($AN$9-$AL$9)*($AN$9-$AM$9))),$AM$9)</f>
        <v>1.10007078829149</v>
      </c>
      <c r="AP856" s="0" t="n">
        <f aca="false">IFERROR(IF(AY856&lt;($AM$10-$AL$10)/($AN$10-$AL$10),$AL$10+SQRT(AY856*($AN$10-$AL$10)*($AM$10-$AL$10)),$AN$10-SQRT((1-AY856)*($AN$10-$AL$10)*($AN$10-$AM$10))),$AM$10)</f>
        <v>0.954830477073137</v>
      </c>
      <c r="AQ856" s="0" t="n">
        <f aca="false">IFERROR(IF(AZ856&lt;($AM$11-$AL$11)/($AN$11-$AL$11),$AL$11+SQRT(AZ856*($AN$11-$AL$11)*($AM$11-$AL$11)),$AN$11-SQRT((1-AZ856)*($AN$11-$AL$11)*($AN$11-$AM$11))),$AM$11)</f>
        <v>0.764603763287767</v>
      </c>
      <c r="AR856" s="0" t="n">
        <f aca="false">SUMPRODUCT((B24:B31&lt;=$B$6)*(C24:C31*AM856+D24:D31*AO856*$B$8*AQ856)/(1+AL856/100)^B24:B31)+C32*AM856*AP856/(1+AL856/100)^$B$6</f>
        <v>13369687.3887012</v>
      </c>
      <c r="AS856" s="0" t="n">
        <f aca="false">SUMPRODUCT((K24:K26&lt;=$B$6)*(L24:L26*AN856+M24:M26*AO856*$B$8*AQ856)/(1+AL856/100)^K24:K26)+L27*AN856*AP856/(1+AL856/100)^$B$6</f>
        <v>15419809.8971135</v>
      </c>
      <c r="AT856" s="0" t="n">
        <f aca="false">AS856-AR856</f>
        <v>2050122.50841229</v>
      </c>
      <c r="AU856" s="0" t="n">
        <f aca="true">RAND()</f>
        <v>0.769308115568732</v>
      </c>
      <c r="AV856" s="0" t="n">
        <f aca="true">RAND()</f>
        <v>0.658639048799302</v>
      </c>
      <c r="AW856" s="0" t="n">
        <f aca="true">RAND()</f>
        <v>0.579327270900587</v>
      </c>
      <c r="AX856" s="0" t="n">
        <f aca="true">RAND()</f>
        <v>0.460084942609132</v>
      </c>
      <c r="AY856" s="0" t="n">
        <f aca="true">RAND()</f>
        <v>0.82748305149831</v>
      </c>
      <c r="AZ856" s="0" t="n">
        <f aca="true">RAND()</f>
        <v>0.773831068333544</v>
      </c>
    </row>
    <row r="857" customFormat="false" ht="15" hidden="false" customHeight="false" outlineLevel="0" collapsed="false">
      <c r="AK857" s="0" t="n">
        <v>844</v>
      </c>
      <c r="AL857" s="0" t="n">
        <f aca="false">IFERROR(IF(AU857&lt;($AM$6-$AL$6)/($AN$6-$AL$6),$AL$6+SQRT(AU857*($AN$6-$AL$6)*($AM$6-$AL$6)),$AN$6-SQRT((1-AU857)*($AN$6-$AL$6)*($AN$6-$AM$6))),$AM$6)</f>
        <v>6.06553449024565</v>
      </c>
      <c r="AM857" s="0" t="n">
        <f aca="false">IFERROR(IF(AV857&lt;($AM$7-$AL$7)/($AN$7-$AL$7),$AL$7+SQRT(AV857*($AN$7-$AL$7)*($AM$7-$AL$7)),$AN$7-SQRT((1-AV857)*($AN$7-$AL$7)*($AN$7-$AM$7))),$AM$7)</f>
        <v>0.998897150347832</v>
      </c>
      <c r="AN857" s="0" t="n">
        <f aca="false">IFERROR(IF(AW857&lt;($AM$8-$AL$8)/($AN$8-$AL$8),$AL$8+SQRT(AW857*($AN$8-$AL$8)*($AM$8-$AL$8)),$AN$8-SQRT((1-AW857)*($AN$8-$AL$8)*($AN$8-$AM$8))),$AM$8)</f>
        <v>0.926758580354979</v>
      </c>
      <c r="AO857" s="0" t="n">
        <f aca="false">IFERROR(IF(AX857&lt;($AM$9-$AL$9)/($AN$9-$AL$9),$AL$9+SQRT(AX857*($AN$9-$AL$9)*($AM$9-$AL$9)),$AN$9-SQRT((1-AX857)*($AN$9-$AL$9)*($AN$9-$AM$9))),$AM$9)</f>
        <v>1.22171050641549</v>
      </c>
      <c r="AP857" s="0" t="n">
        <f aca="false">IFERROR(IF(AY857&lt;($AM$10-$AL$10)/($AN$10-$AL$10),$AL$10+SQRT(AY857*($AN$10-$AL$10)*($AM$10-$AL$10)),$AN$10-SQRT((1-AY857)*($AN$10-$AL$10)*($AN$10-$AM$10))),$AM$10)</f>
        <v>0.703998009570019</v>
      </c>
      <c r="AQ857" s="0" t="n">
        <f aca="false">IFERROR(IF(AZ857&lt;($AM$11-$AL$11)/($AN$11-$AL$11),$AL$11+SQRT(AZ857*($AN$11-$AL$11)*($AM$11-$AL$11)),$AN$11-SQRT((1-AZ857)*($AN$11-$AL$11)*($AN$11-$AM$11))),$AM$11)</f>
        <v>0.813305266058207</v>
      </c>
      <c r="AR857" s="0" t="n">
        <f aca="false">SUMPRODUCT((B24:B31&lt;=$B$6)*(C24:C31*AM857+D24:D31*AO857*$B$8*AQ857)/(1+AL857/100)^B24:B31)+C32*AM857*AP857/(1+AL857/100)^$B$6</f>
        <v>12152152.0673026</v>
      </c>
      <c r="AS857" s="0" t="n">
        <f aca="false">SUMPRODUCT((K24:K26&lt;=$B$6)*(L24:L26*AN857+M24:M26*AO857*$B$8*AQ857)/(1+AL857/100)^K24:K26)+L27*AN857*AP857/(1+AL857/100)^$B$6</f>
        <v>14161956.0038652</v>
      </c>
      <c r="AT857" s="0" t="n">
        <f aca="false">AS857-AR857</f>
        <v>2009803.93656257</v>
      </c>
      <c r="AU857" s="0" t="n">
        <f aca="true">RAND()</f>
        <v>0.956338710553978</v>
      </c>
      <c r="AV857" s="0" t="n">
        <f aca="true">RAND()</f>
        <v>0.439556404627644</v>
      </c>
      <c r="AW857" s="0" t="n">
        <f aca="true">RAND()</f>
        <v>0.178530418817885</v>
      </c>
      <c r="AX857" s="0" t="n">
        <f aca="true">RAND()</f>
        <v>0.596176976117307</v>
      </c>
      <c r="AY857" s="0" t="n">
        <f aca="true">RAND()</f>
        <v>0.166460751634118</v>
      </c>
      <c r="AZ857" s="0" t="n">
        <f aca="true">RAND()</f>
        <v>0.857735005381238</v>
      </c>
    </row>
    <row r="858" customFormat="false" ht="15" hidden="false" customHeight="false" outlineLevel="0" collapsed="false">
      <c r="AK858" s="0" t="n">
        <v>845</v>
      </c>
      <c r="AL858" s="0" t="n">
        <f aca="false">IFERROR(IF(AU858&lt;($AM$6-$AL$6)/($AN$6-$AL$6),$AL$6+SQRT(AU858*($AN$6-$AL$6)*($AM$6-$AL$6)),$AN$6-SQRT((1-AU858)*($AN$6-$AL$6)*($AN$6-$AM$6))),$AM$6)</f>
        <v>3.33345893257044</v>
      </c>
      <c r="AM858" s="0" t="n">
        <f aca="false">IFERROR(IF(AV858&lt;($AM$7-$AL$7)/($AN$7-$AL$7),$AL$7+SQRT(AV858*($AN$7-$AL$7)*($AM$7-$AL$7)),$AN$7-SQRT((1-AV858)*($AN$7-$AL$7)*($AN$7-$AM$7))),$AM$7)</f>
        <v>1.07489114372264</v>
      </c>
      <c r="AN858" s="0" t="n">
        <f aca="false">IFERROR(IF(AW858&lt;($AM$8-$AL$8)/($AN$8-$AL$8),$AL$8+SQRT(AW858*($AN$8-$AL$8)*($AM$8-$AL$8)),$AN$8-SQRT((1-AW858)*($AN$8-$AL$8)*($AN$8-$AM$8))),$AM$8)</f>
        <v>1.16635893022559</v>
      </c>
      <c r="AO858" s="0" t="n">
        <f aca="false">IFERROR(IF(AX858&lt;($AM$9-$AL$9)/($AN$9-$AL$9),$AL$9+SQRT(AX858*($AN$9-$AL$9)*($AM$9-$AL$9)),$AN$9-SQRT((1-AX858)*($AN$9-$AL$9)*($AN$9-$AM$9))),$AM$9)</f>
        <v>1.18535860288079</v>
      </c>
      <c r="AP858" s="0" t="n">
        <f aca="false">IFERROR(IF(AY858&lt;($AM$10-$AL$10)/($AN$10-$AL$10),$AL$10+SQRT(AY858*($AN$10-$AL$10)*($AM$10-$AL$10)),$AN$10-SQRT((1-AY858)*($AN$10-$AL$10)*($AN$10-$AM$10))),$AM$10)</f>
        <v>0.855044745715709</v>
      </c>
      <c r="AQ858" s="0" t="n">
        <f aca="false">IFERROR(IF(AZ858&lt;($AM$11-$AL$11)/($AN$11-$AL$11),$AL$11+SQRT(AZ858*($AN$11-$AL$11)*($AM$11-$AL$11)),$AN$11-SQRT((1-AZ858)*($AN$11-$AL$11)*($AN$11-$AM$11))),$AM$11)</f>
        <v>0.546813563135658</v>
      </c>
      <c r="AR858" s="0" t="n">
        <f aca="false">SUMPRODUCT((B24:B31&lt;=$B$6)*(C24:C31*AM858+D24:D31*AO858*$B$8*AQ858)/(1+AL858/100)^B24:B31)+C32*AM858*AP858/(1+AL858/100)^$B$6</f>
        <v>14579909.3117552</v>
      </c>
      <c r="AS858" s="0" t="n">
        <f aca="false">SUMPRODUCT((K24:K26&lt;=$B$6)*(L24:L26*AN858+M24:M26*AO858*$B$8*AQ858)/(1+AL858/100)^K24:K26)+L27*AN858*AP858/(1+AL858/100)^$B$6</f>
        <v>17176434.4029179</v>
      </c>
      <c r="AT858" s="0" t="n">
        <f aca="false">AS858-AR858</f>
        <v>2596525.09116268</v>
      </c>
      <c r="AU858" s="0" t="n">
        <f aca="true">RAND()</f>
        <v>0.327823830042624</v>
      </c>
      <c r="AV858" s="0" t="n">
        <f aca="true">RAND()</f>
        <v>0.727439008473201</v>
      </c>
      <c r="AW858" s="0" t="n">
        <f aca="true">RAND()</f>
        <v>0.937814857306595</v>
      </c>
      <c r="AX858" s="0" t="n">
        <f aca="true">RAND()</f>
        <v>0.557572929399773</v>
      </c>
      <c r="AY858" s="0" t="n">
        <f aca="true">RAND()</f>
        <v>0.50422708584133</v>
      </c>
      <c r="AZ858" s="0" t="n">
        <f aca="true">RAND()</f>
        <v>0.248640550807018</v>
      </c>
    </row>
    <row r="859" customFormat="false" ht="15" hidden="false" customHeight="false" outlineLevel="0" collapsed="false">
      <c r="AK859" s="0" t="n">
        <v>846</v>
      </c>
      <c r="AL859" s="0" t="n">
        <f aca="false">IFERROR(IF(AU859&lt;($AM$6-$AL$6)/($AN$6-$AL$6),$AL$6+SQRT(AU859*($AN$6-$AL$6)*($AM$6-$AL$6)),$AN$6-SQRT((1-AU859)*($AN$6-$AL$6)*($AN$6-$AM$6))),$AM$6)</f>
        <v>4.12654464685843</v>
      </c>
      <c r="AM859" s="0" t="n">
        <f aca="false">IFERROR(IF(AV859&lt;($AM$7-$AL$7)/($AN$7-$AL$7),$AL$7+SQRT(AV859*($AN$7-$AL$7)*($AM$7-$AL$7)),$AN$7-SQRT((1-AV859)*($AN$7-$AL$7)*($AN$7-$AM$7))),$AM$7)</f>
        <v>1.02629127609181</v>
      </c>
      <c r="AN859" s="0" t="n">
        <f aca="false">IFERROR(IF(AW859&lt;($AM$8-$AL$8)/($AN$8-$AL$8),$AL$8+SQRT(AW859*($AN$8-$AL$8)*($AM$8-$AL$8)),$AN$8-SQRT((1-AW859)*($AN$8-$AL$8)*($AN$8-$AM$8))),$AM$8)</f>
        <v>0.895109684221428</v>
      </c>
      <c r="AO859" s="0" t="n">
        <f aca="false">IFERROR(IF(AX859&lt;($AM$9-$AL$9)/($AN$9-$AL$9),$AL$9+SQRT(AX859*($AN$9-$AL$9)*($AM$9-$AL$9)),$AN$9-SQRT((1-AX859)*($AN$9-$AL$9)*($AN$9-$AM$9))),$AM$9)</f>
        <v>1.10332490722358</v>
      </c>
      <c r="AP859" s="0" t="n">
        <f aca="false">IFERROR(IF(AY859&lt;($AM$10-$AL$10)/($AN$10-$AL$10),$AL$10+SQRT(AY859*($AN$10-$AL$10)*($AM$10-$AL$10)),$AN$10-SQRT((1-AY859)*($AN$10-$AL$10)*($AN$10-$AM$10))),$AM$10)</f>
        <v>0.997300873139158</v>
      </c>
      <c r="AQ859" s="0" t="n">
        <f aca="false">IFERROR(IF(AZ859&lt;($AM$11-$AL$11)/($AN$11-$AL$11),$AL$11+SQRT(AZ859*($AN$11-$AL$11)*($AM$11-$AL$11)),$AN$11-SQRT((1-AZ859)*($AN$11-$AL$11)*($AN$11-$AM$11))),$AM$11)</f>
        <v>0.621037776841419</v>
      </c>
      <c r="AR859" s="0" t="n">
        <f aca="false">SUMPRODUCT((B24:B31&lt;=$B$6)*(C24:C31*AM859+D24:D31*AO859*$B$8*AQ859)/(1+AL859/100)^B24:B31)+C32*AM859*AP859/(1+AL859/100)^$B$6</f>
        <v>13399664.8303306</v>
      </c>
      <c r="AS859" s="0" t="n">
        <f aca="false">SUMPRODUCT((K24:K26&lt;=$B$6)*(L24:L26*AN859+M24:M26*AO859*$B$8*AQ859)/(1+AL859/100)^K24:K26)+L27*AN859*AP859/(1+AL859/100)^$B$6</f>
        <v>13197056.2203638</v>
      </c>
      <c r="AT859" s="0" t="n">
        <f aca="false">AS859-AR859</f>
        <v>-202608.609966854</v>
      </c>
      <c r="AU859" s="0" t="n">
        <f aca="true">RAND()</f>
        <v>0.587162716675101</v>
      </c>
      <c r="AV859" s="0" t="n">
        <f aca="true">RAND()</f>
        <v>0.555150283087715</v>
      </c>
      <c r="AW859" s="0" t="n">
        <f aca="true">RAND()</f>
        <v>0.100509467029998</v>
      </c>
      <c r="AX859" s="0" t="n">
        <f aca="true">RAND()</f>
        <v>0.463982518662937</v>
      </c>
      <c r="AY859" s="0" t="n">
        <f aca="true">RAND()</f>
        <v>0.989232633699877</v>
      </c>
      <c r="AZ859" s="0" t="n">
        <f aca="true">RAND()</f>
        <v>0.420674506772573</v>
      </c>
    </row>
    <row r="860" customFormat="false" ht="15" hidden="false" customHeight="false" outlineLevel="0" collapsed="false">
      <c r="AK860" s="0" t="n">
        <v>847</v>
      </c>
      <c r="AL860" s="0" t="n">
        <f aca="false">IFERROR(IF(AU860&lt;($AM$6-$AL$6)/($AN$6-$AL$6),$AL$6+SQRT(AU860*($AN$6-$AL$6)*($AM$6-$AL$6)),$AN$6-SQRT((1-AU860)*($AN$6-$AL$6)*($AN$6-$AM$6))),$AM$6)</f>
        <v>2.93438929404896</v>
      </c>
      <c r="AM860" s="0" t="n">
        <f aca="false">IFERROR(IF(AV860&lt;($AM$7-$AL$7)/($AN$7-$AL$7),$AL$7+SQRT(AV860*($AN$7-$AL$7)*($AM$7-$AL$7)),$AN$7-SQRT((1-AV860)*($AN$7-$AL$7)*($AN$7-$AM$7))),$AM$7)</f>
        <v>1.01570404977773</v>
      </c>
      <c r="AN860" s="0" t="n">
        <f aca="false">IFERROR(IF(AW860&lt;($AM$8-$AL$8)/($AN$8-$AL$8),$AL$8+SQRT(AW860*($AN$8-$AL$8)*($AM$8-$AL$8)),$AN$8-SQRT((1-AW860)*($AN$8-$AL$8)*($AN$8-$AM$8))),$AM$8)</f>
        <v>0.861855372163717</v>
      </c>
      <c r="AO860" s="0" t="n">
        <f aca="false">IFERROR(IF(AX860&lt;($AM$9-$AL$9)/($AN$9-$AL$9),$AL$9+SQRT(AX860*($AN$9-$AL$9)*($AM$9-$AL$9)),$AN$9-SQRT((1-AX860)*($AN$9-$AL$9)*($AN$9-$AM$9))),$AM$9)</f>
        <v>1.43560337893428</v>
      </c>
      <c r="AP860" s="0" t="n">
        <f aca="false">IFERROR(IF(AY860&lt;($AM$10-$AL$10)/($AN$10-$AL$10),$AL$10+SQRT(AY860*($AN$10-$AL$10)*($AM$10-$AL$10)),$AN$10-SQRT((1-AY860)*($AN$10-$AL$10)*($AN$10-$AM$10))),$AM$10)</f>
        <v>0.680831839413897</v>
      </c>
      <c r="AQ860" s="0" t="n">
        <f aca="false">IFERROR(IF(AZ860&lt;($AM$11-$AL$11)/($AN$11-$AL$11),$AL$11+SQRT(AZ860*($AN$11-$AL$11)*($AM$11-$AL$11)),$AN$11-SQRT((1-AZ860)*($AN$11-$AL$11)*($AN$11-$AM$11))),$AM$11)</f>
        <v>0.572056994477829</v>
      </c>
      <c r="AR860" s="0" t="n">
        <f aca="false">SUMPRODUCT((B24:B31&lt;=$B$6)*(C24:C31*AM860+D24:D31*AO860*$B$8*AQ860)/(1+AL860/100)^B24:B31)+C32*AM860*AP860/(1+AL860/100)^$B$6</f>
        <v>14136562.1070753</v>
      </c>
      <c r="AS860" s="0" t="n">
        <f aca="false">SUMPRODUCT((K24:K26&lt;=$B$6)*(L24:L26*AN860+M24:M26*AO860*$B$8*AQ860)/(1+AL860/100)^K24:K26)+L27*AN860*AP860/(1+AL860/100)^$B$6</f>
        <v>12869475.3240104</v>
      </c>
      <c r="AT860" s="0" t="n">
        <f aca="false">AS860-AR860</f>
        <v>-1267086.78306492</v>
      </c>
      <c r="AU860" s="0" t="n">
        <f aca="true">RAND()</f>
        <v>0.174616670566663</v>
      </c>
      <c r="AV860" s="0" t="n">
        <f aca="true">RAND()</f>
        <v>0.512048068528369</v>
      </c>
      <c r="AW860" s="0" t="n">
        <f aca="true">RAND()</f>
        <v>0.0425120785056887</v>
      </c>
      <c r="AX860" s="0" t="n">
        <f aca="true">RAND()</f>
        <v>0.787637636086401</v>
      </c>
      <c r="AY860" s="0" t="n">
        <f aca="true">RAND()</f>
        <v>0.130800616583254</v>
      </c>
      <c r="AZ860" s="0" t="n">
        <f aca="true">RAND()</f>
        <v>0.302102074466569</v>
      </c>
    </row>
    <row r="861" customFormat="false" ht="15" hidden="false" customHeight="false" outlineLevel="0" collapsed="false">
      <c r="AK861" s="0" t="n">
        <v>848</v>
      </c>
      <c r="AL861" s="0" t="n">
        <f aca="false">IFERROR(IF(AU861&lt;($AM$6-$AL$6)/($AN$6-$AL$6),$AL$6+SQRT(AU861*($AN$6-$AL$6)*($AM$6-$AL$6)),$AN$6-SQRT((1-AU861)*($AN$6-$AL$6)*($AN$6-$AM$6))),$AM$6)</f>
        <v>3.18809866150028</v>
      </c>
      <c r="AM861" s="0" t="n">
        <f aca="false">IFERROR(IF(AV861&lt;($AM$7-$AL$7)/($AN$7-$AL$7),$AL$7+SQRT(AV861*($AN$7-$AL$7)*($AM$7-$AL$7)),$AN$7-SQRT((1-AV861)*($AN$7-$AL$7)*($AN$7-$AM$7))),$AM$7)</f>
        <v>0.946863879874136</v>
      </c>
      <c r="AN861" s="0" t="n">
        <f aca="false">IFERROR(IF(AW861&lt;($AM$8-$AL$8)/($AN$8-$AL$8),$AL$8+SQRT(AW861*($AN$8-$AL$8)*($AM$8-$AL$8)),$AN$8-SQRT((1-AW861)*($AN$8-$AL$8)*($AN$8-$AM$8))),$AM$8)</f>
        <v>1.17321655543386</v>
      </c>
      <c r="AO861" s="0" t="n">
        <f aca="false">IFERROR(IF(AX861&lt;($AM$9-$AL$9)/($AN$9-$AL$9),$AL$9+SQRT(AX861*($AN$9-$AL$9)*($AM$9-$AL$9)),$AN$9-SQRT((1-AX861)*($AN$9-$AL$9)*($AN$9-$AM$9))),$AM$9)</f>
        <v>1.0278212427717</v>
      </c>
      <c r="AP861" s="0" t="n">
        <f aca="false">IFERROR(IF(AY861&lt;($AM$10-$AL$10)/($AN$10-$AL$10),$AL$10+SQRT(AY861*($AN$10-$AL$10)*($AM$10-$AL$10)),$AN$10-SQRT((1-AY861)*($AN$10-$AL$10)*($AN$10-$AM$10))),$AM$10)</f>
        <v>0.905188050954104</v>
      </c>
      <c r="AQ861" s="0" t="n">
        <f aca="false">IFERROR(IF(AZ861&lt;($AM$11-$AL$11)/($AN$11-$AL$11),$AL$11+SQRT(AZ861*($AN$11-$AL$11)*($AM$11-$AL$11)),$AN$11-SQRT((1-AZ861)*($AN$11-$AL$11)*($AN$11-$AM$11))),$AM$11)</f>
        <v>0.65941812898601</v>
      </c>
      <c r="AR861" s="0" t="n">
        <f aca="false">SUMPRODUCT((B24:B31&lt;=$B$6)*(C24:C31*AM861+D24:D31*AO861*$B$8*AQ861)/(1+AL861/100)^B24:B31)+C32*AM861*AP861/(1+AL861/100)^$B$6</f>
        <v>12951730.3207943</v>
      </c>
      <c r="AS861" s="0" t="n">
        <f aca="false">SUMPRODUCT((K24:K26&lt;=$B$6)*(L24:L26*AN861+M24:M26*AO861*$B$8*AQ861)/(1+AL861/100)^K24:K26)+L27*AN861*AP861/(1+AL861/100)^$B$6</f>
        <v>17148060.4900487</v>
      </c>
      <c r="AT861" s="0" t="n">
        <f aca="false">AS861-AR861</f>
        <v>4196330.16925437</v>
      </c>
      <c r="AU861" s="0" t="n">
        <f aca="true">RAND()</f>
        <v>0.273470409277201</v>
      </c>
      <c r="AV861" s="0" t="n">
        <f aca="true">RAND()</f>
        <v>0.239655546796494</v>
      </c>
      <c r="AW861" s="0" t="n">
        <f aca="true">RAND()</f>
        <v>0.947593801249402</v>
      </c>
      <c r="AX861" s="0" t="n">
        <f aca="true">RAND()</f>
        <v>0.369912309329359</v>
      </c>
      <c r="AY861" s="0" t="n">
        <f aca="true">RAND()</f>
        <v>0.656709426543943</v>
      </c>
      <c r="AZ861" s="0" t="n">
        <f aca="true">RAND()</f>
        <v>0.526546894435143</v>
      </c>
    </row>
    <row r="862" customFormat="false" ht="15" hidden="false" customHeight="false" outlineLevel="0" collapsed="false">
      <c r="AK862" s="0" t="n">
        <v>849</v>
      </c>
      <c r="AL862" s="0" t="n">
        <f aca="false">IFERROR(IF(AU862&lt;($AM$6-$AL$6)/($AN$6-$AL$6),$AL$6+SQRT(AU862*($AN$6-$AL$6)*($AM$6-$AL$6)),$AN$6-SQRT((1-AU862)*($AN$6-$AL$6)*($AN$6-$AM$6))),$AM$6)</f>
        <v>3.99036950458426</v>
      </c>
      <c r="AM862" s="0" t="n">
        <f aca="false">IFERROR(IF(AV862&lt;($AM$7-$AL$7)/($AN$7-$AL$7),$AL$7+SQRT(AV862*($AN$7-$AL$7)*($AM$7-$AL$7)),$AN$7-SQRT((1-AV862)*($AN$7-$AL$7)*($AN$7-$AM$7))),$AM$7)</f>
        <v>0.87849621465757</v>
      </c>
      <c r="AN862" s="0" t="n">
        <f aca="false">IFERROR(IF(AW862&lt;($AM$8-$AL$8)/($AN$8-$AL$8),$AL$8+SQRT(AW862*($AN$8-$AL$8)*($AM$8-$AL$8)),$AN$8-SQRT((1-AW862)*($AN$8-$AL$8)*($AN$8-$AM$8))),$AM$8)</f>
        <v>1.02098862051769</v>
      </c>
      <c r="AO862" s="0" t="n">
        <f aca="false">IFERROR(IF(AX862&lt;($AM$9-$AL$9)/($AN$9-$AL$9),$AL$9+SQRT(AX862*($AN$9-$AL$9)*($AM$9-$AL$9)),$AN$9-SQRT((1-AX862)*($AN$9-$AL$9)*($AN$9-$AM$9))),$AM$9)</f>
        <v>0.880620204765886</v>
      </c>
      <c r="AP862" s="0" t="n">
        <f aca="false">IFERROR(IF(AY862&lt;($AM$10-$AL$10)/($AN$10-$AL$10),$AL$10+SQRT(AY862*($AN$10-$AL$10)*($AM$10-$AL$10)),$AN$10-SQRT((1-AY862)*($AN$10-$AL$10)*($AN$10-$AM$10))),$AM$10)</f>
        <v>0.750242769711634</v>
      </c>
      <c r="AQ862" s="0" t="n">
        <f aca="false">IFERROR(IF(AZ862&lt;($AM$11-$AL$11)/($AN$11-$AL$11),$AL$11+SQRT(AZ862*($AN$11-$AL$11)*($AM$11-$AL$11)),$AN$11-SQRT((1-AZ862)*($AN$11-$AL$11)*($AN$11-$AM$11))),$AM$11)</f>
        <v>0.781554000810283</v>
      </c>
      <c r="AR862" s="0" t="n">
        <f aca="false">SUMPRODUCT((B24:B31&lt;=$B$6)*(C24:C31*AM862+D24:D31*AO862*$B$8*AQ862)/(1+AL862/100)^B24:B31)+C32*AM862*AP862/(1+AL862/100)^$B$6</f>
        <v>11585949.7600618</v>
      </c>
      <c r="AS862" s="0" t="n">
        <f aca="false">SUMPRODUCT((K24:K26&lt;=$B$6)*(L24:L26*AN862+M24:M26*AO862*$B$8*AQ862)/(1+AL862/100)^K24:K26)+L27*AN862*AP862/(1+AL862/100)^$B$6</f>
        <v>15316218.4454414</v>
      </c>
      <c r="AT862" s="0" t="n">
        <f aca="false">AS862-AR862</f>
        <v>3730268.68537962</v>
      </c>
      <c r="AU862" s="0" t="n">
        <f aca="true">RAND()</f>
        <v>0.54710621405318</v>
      </c>
      <c r="AV862" s="0" t="n">
        <f aca="true">RAND()</f>
        <v>0.0684628412840806</v>
      </c>
      <c r="AW862" s="0" t="n">
        <f aca="true">RAND()</f>
        <v>0.533811449489864</v>
      </c>
      <c r="AX862" s="0" t="n">
        <f aca="true">RAND()</f>
        <v>0.193162320368033</v>
      </c>
      <c r="AY862" s="0" t="n">
        <f aca="true">RAND()</f>
        <v>0.250485775171799</v>
      </c>
      <c r="AZ862" s="0" t="n">
        <f aca="true">RAND()</f>
        <v>0.805229981379616</v>
      </c>
    </row>
    <row r="863" customFormat="false" ht="15" hidden="false" customHeight="false" outlineLevel="0" collapsed="false">
      <c r="AK863" s="0" t="n">
        <v>850</v>
      </c>
      <c r="AL863" s="0" t="n">
        <f aca="false">IFERROR(IF(AU863&lt;($AM$6-$AL$6)/($AN$6-$AL$6),$AL$6+SQRT(AU863*($AN$6-$AL$6)*($AM$6-$AL$6)),$AN$6-SQRT((1-AU863)*($AN$6-$AL$6)*($AN$6-$AM$6))),$AM$6)</f>
        <v>3.65629287866479</v>
      </c>
      <c r="AM863" s="0" t="n">
        <f aca="false">IFERROR(IF(AV863&lt;($AM$7-$AL$7)/($AN$7-$AL$7),$AL$7+SQRT(AV863*($AN$7-$AL$7)*($AM$7-$AL$7)),$AN$7-SQRT((1-AV863)*($AN$7-$AL$7)*($AN$7-$AM$7))),$AM$7)</f>
        <v>1.16234134884927</v>
      </c>
      <c r="AN863" s="0" t="n">
        <f aca="false">IFERROR(IF(AW863&lt;($AM$8-$AL$8)/($AN$8-$AL$8),$AL$8+SQRT(AW863*($AN$8-$AL$8)*($AM$8-$AL$8)),$AN$8-SQRT((1-AW863)*($AN$8-$AL$8)*($AN$8-$AM$8))),$AM$8)</f>
        <v>1.0807494778829</v>
      </c>
      <c r="AO863" s="0" t="n">
        <f aca="false">IFERROR(IF(AX863&lt;($AM$9-$AL$9)/($AN$9-$AL$9),$AL$9+SQRT(AX863*($AN$9-$AL$9)*($AM$9-$AL$9)),$AN$9-SQRT((1-AX863)*($AN$9-$AL$9)*($AN$9-$AM$9))),$AM$9)</f>
        <v>1.42687944237943</v>
      </c>
      <c r="AP863" s="0" t="n">
        <f aca="false">IFERROR(IF(AY863&lt;($AM$10-$AL$10)/($AN$10-$AL$10),$AL$10+SQRT(AY863*($AN$10-$AL$10)*($AM$10-$AL$10)),$AN$10-SQRT((1-AY863)*($AN$10-$AL$10)*($AN$10-$AM$10))),$AM$10)</f>
        <v>0.879583697088786</v>
      </c>
      <c r="AQ863" s="0" t="n">
        <f aca="false">IFERROR(IF(AZ863&lt;($AM$11-$AL$11)/($AN$11-$AL$11),$AL$11+SQRT(AZ863*($AN$11-$AL$11)*($AM$11-$AL$11)),$AN$11-SQRT((1-AZ863)*($AN$11-$AL$11)*($AN$11-$AM$11))),$AM$11)</f>
        <v>0.797820180673935</v>
      </c>
      <c r="AR863" s="0" t="n">
        <f aca="false">SUMPRODUCT((B24:B31&lt;=$B$6)*(C24:C31*AM863+D24:D31*AO863*$B$8*AQ863)/(1+AL863/100)^B24:B31)+C32*AM863*AP863/(1+AL863/100)^$B$6</f>
        <v>15594858.1529136</v>
      </c>
      <c r="AS863" s="0" t="n">
        <f aca="false">SUMPRODUCT((K24:K26&lt;=$B$6)*(L24:L26*AN863+M24:M26*AO863*$B$8*AQ863)/(1+AL863/100)^K24:K26)+L27*AN863*AP863/(1+AL863/100)^$B$6</f>
        <v>15991901.8121583</v>
      </c>
      <c r="AT863" s="0" t="n">
        <f aca="false">AS863-AR863</f>
        <v>397043.659244688</v>
      </c>
      <c r="AU863" s="0" t="n">
        <f aca="true">RAND()</f>
        <v>0.440981134336609</v>
      </c>
      <c r="AV863" s="0" t="n">
        <f aca="true">RAND()</f>
        <v>0.931697430030535</v>
      </c>
      <c r="AW863" s="0" t="n">
        <f aca="true">RAND()</f>
        <v>0.745371206783019</v>
      </c>
      <c r="AX863" s="0" t="n">
        <f aca="true">RAND()</f>
        <v>0.781021884288458</v>
      </c>
      <c r="AY863" s="0" t="n">
        <f aca="true">RAND()</f>
        <v>0.576335132382365</v>
      </c>
      <c r="AZ863" s="0" t="n">
        <f aca="true">RAND()</f>
        <v>0.83315641084604</v>
      </c>
    </row>
    <row r="864" customFormat="false" ht="15" hidden="false" customHeight="false" outlineLevel="0" collapsed="false">
      <c r="AK864" s="0" t="n">
        <v>851</v>
      </c>
      <c r="AL864" s="0" t="n">
        <f aca="false">IFERROR(IF(AU864&lt;($AM$6-$AL$6)/($AN$6-$AL$6),$AL$6+SQRT(AU864*($AN$6-$AL$6)*($AM$6-$AL$6)),$AN$6-SQRT((1-AU864)*($AN$6-$AL$6)*($AN$6-$AM$6))),$AM$6)</f>
        <v>3.83111227734768</v>
      </c>
      <c r="AM864" s="0" t="n">
        <f aca="false">IFERROR(IF(AV864&lt;($AM$7-$AL$7)/($AN$7-$AL$7),$AL$7+SQRT(AV864*($AN$7-$AL$7)*($AM$7-$AL$7)),$AN$7-SQRT((1-AV864)*($AN$7-$AL$7)*($AN$7-$AM$7))),$AM$7)</f>
        <v>1.02283934613639</v>
      </c>
      <c r="AN864" s="0" t="n">
        <f aca="false">IFERROR(IF(AW864&lt;($AM$8-$AL$8)/($AN$8-$AL$8),$AL$8+SQRT(AW864*($AN$8-$AL$8)*($AM$8-$AL$8)),$AN$8-SQRT((1-AW864)*($AN$8-$AL$8)*($AN$8-$AM$8))),$AM$8)</f>
        <v>0.830594545083363</v>
      </c>
      <c r="AO864" s="0" t="n">
        <f aca="false">IFERROR(IF(AX864&lt;($AM$9-$AL$9)/($AN$9-$AL$9),$AL$9+SQRT(AX864*($AN$9-$AL$9)*($AM$9-$AL$9)),$AN$9-SQRT((1-AX864)*($AN$9-$AL$9)*($AN$9-$AM$9))),$AM$9)</f>
        <v>0.859798179864076</v>
      </c>
      <c r="AP864" s="0" t="n">
        <f aca="false">IFERROR(IF(AY864&lt;($AM$10-$AL$10)/($AN$10-$AL$10),$AL$10+SQRT(AY864*($AN$10-$AL$10)*($AM$10-$AL$10)),$AN$10-SQRT((1-AY864)*($AN$10-$AL$10)*($AN$10-$AM$10))),$AM$10)</f>
        <v>0.815206026197567</v>
      </c>
      <c r="AQ864" s="0" t="n">
        <f aca="false">IFERROR(IF(AZ864&lt;($AM$11-$AL$11)/($AN$11-$AL$11),$AL$11+SQRT(AZ864*($AN$11-$AL$11)*($AM$11-$AL$11)),$AN$11-SQRT((1-AZ864)*($AN$11-$AL$11)*($AN$11-$AM$11))),$AM$11)</f>
        <v>0.557115907090216</v>
      </c>
      <c r="AR864" s="0" t="n">
        <f aca="false">SUMPRODUCT((B24:B31&lt;=$B$6)*(C24:C31*AM864+D24:D31*AO864*$B$8*AQ864)/(1+AL864/100)^B24:B31)+C32*AM864*AP864/(1+AL864/100)^$B$6</f>
        <v>13523883.3089466</v>
      </c>
      <c r="AS864" s="0" t="n">
        <f aca="false">SUMPRODUCT((K24:K26&lt;=$B$6)*(L24:L26*AN864+M24:M26*AO864*$B$8*AQ864)/(1+AL864/100)^K24:K26)+L27*AN864*AP864/(1+AL864/100)^$B$6</f>
        <v>12366673.1885794</v>
      </c>
      <c r="AT864" s="0" t="n">
        <f aca="false">AS864-AR864</f>
        <v>-1157210.12036719</v>
      </c>
      <c r="AU864" s="0" t="n">
        <f aca="true">RAND()</f>
        <v>0.497907530061169</v>
      </c>
      <c r="AV864" s="0" t="n">
        <f aca="true">RAND()</f>
        <v>0.541315887433415</v>
      </c>
      <c r="AW864" s="0" t="n">
        <f aca="true">RAND()</f>
        <v>0.0104002909873105</v>
      </c>
      <c r="AX864" s="0" t="n">
        <f aca="true">RAND()</f>
        <v>0.172606306978002</v>
      </c>
      <c r="AY864" s="0" t="n">
        <f aca="true">RAND()</f>
        <v>0.397419355805045</v>
      </c>
      <c r="AZ864" s="0" t="n">
        <f aca="true">RAND()</f>
        <v>0.269830978280916</v>
      </c>
    </row>
    <row r="865" customFormat="false" ht="15" hidden="false" customHeight="false" outlineLevel="0" collapsed="false">
      <c r="AK865" s="0" t="n">
        <v>852</v>
      </c>
      <c r="AL865" s="0" t="n">
        <f aca="false">IFERROR(IF(AU865&lt;($AM$6-$AL$6)/($AN$6-$AL$6),$AL$6+SQRT(AU865*($AN$6-$AL$6)*($AM$6-$AL$6)),$AN$6-SQRT((1-AU865)*($AN$6-$AL$6)*($AN$6-$AM$6))),$AM$6)</f>
        <v>4.93133120372863</v>
      </c>
      <c r="AM865" s="0" t="n">
        <f aca="false">IFERROR(IF(AV865&lt;($AM$7-$AL$7)/($AN$7-$AL$7),$AL$7+SQRT(AV865*($AN$7-$AL$7)*($AM$7-$AL$7)),$AN$7-SQRT((1-AV865)*($AN$7-$AL$7)*($AN$7-$AM$7))),$AM$7)</f>
        <v>0.862565498960931</v>
      </c>
      <c r="AN865" s="0" t="n">
        <f aca="false">IFERROR(IF(AW865&lt;($AM$8-$AL$8)/($AN$8-$AL$8),$AL$8+SQRT(AW865*($AN$8-$AL$8)*($AM$8-$AL$8)),$AN$8-SQRT((1-AW865)*($AN$8-$AL$8)*($AN$8-$AM$8))),$AM$8)</f>
        <v>0.960412279534322</v>
      </c>
      <c r="AO865" s="0" t="n">
        <f aca="false">IFERROR(IF(AX865&lt;($AM$9-$AL$9)/($AN$9-$AL$9),$AL$9+SQRT(AX865*($AN$9-$AL$9)*($AM$9-$AL$9)),$AN$9-SQRT((1-AX865)*($AN$9-$AL$9)*($AN$9-$AM$9))),$AM$9)</f>
        <v>0.892876193175686</v>
      </c>
      <c r="AP865" s="0" t="n">
        <f aca="false">IFERROR(IF(AY865&lt;($AM$10-$AL$10)/($AN$10-$AL$10),$AL$10+SQRT(AY865*($AN$10-$AL$10)*($AM$10-$AL$10)),$AN$10-SQRT((1-AY865)*($AN$10-$AL$10)*($AN$10-$AM$10))),$AM$10)</f>
        <v>0.877444009963984</v>
      </c>
      <c r="AQ865" s="0" t="n">
        <f aca="false">IFERROR(IF(AZ865&lt;($AM$11-$AL$11)/($AN$11-$AL$11),$AL$11+SQRT(AZ865*($AN$11-$AL$11)*($AM$11-$AL$11)),$AN$11-SQRT((1-AZ865)*($AN$11-$AL$11)*($AN$11-$AM$11))),$AM$11)</f>
        <v>0.42780506435283</v>
      </c>
      <c r="AR865" s="0" t="n">
        <f aca="false">SUMPRODUCT((B24:B31&lt;=$B$6)*(C24:C31*AM865+D24:D31*AO865*$B$8*AQ865)/(1+AL865/100)^B24:B31)+C32*AM865*AP865/(1+AL865/100)^$B$6</f>
        <v>10865343.1167835</v>
      </c>
      <c r="AS865" s="0" t="n">
        <f aca="false">SUMPRODUCT((K24:K26&lt;=$B$6)*(L24:L26*AN865+M24:M26*AO865*$B$8*AQ865)/(1+AL865/100)^K24:K26)+L27*AN865*AP865/(1+AL865/100)^$B$6</f>
        <v>14407303.6345843</v>
      </c>
      <c r="AT865" s="0" t="n">
        <f aca="false">AS865-AR865</f>
        <v>3541960.51780082</v>
      </c>
      <c r="AU865" s="0" t="n">
        <f aca="true">RAND()</f>
        <v>0.786030470566659</v>
      </c>
      <c r="AV865" s="0" t="n">
        <f aca="true">RAND()</f>
        <v>0.0434937962247804</v>
      </c>
      <c r="AW865" s="0" t="n">
        <f aca="true">RAND()</f>
        <v>0.28591221583775</v>
      </c>
      <c r="AX865" s="0" t="n">
        <f aca="true">RAND()</f>
        <v>0.205802270885625</v>
      </c>
      <c r="AY865" s="0" t="n">
        <f aca="true">RAND()</f>
        <v>0.569855922630768</v>
      </c>
      <c r="AZ865" s="0" t="n">
        <f aca="true">RAND()</f>
        <v>0.066669936629514</v>
      </c>
    </row>
    <row r="866" customFormat="false" ht="15" hidden="false" customHeight="false" outlineLevel="0" collapsed="false">
      <c r="AK866" s="0" t="n">
        <v>853</v>
      </c>
      <c r="AL866" s="0" t="n">
        <f aca="false">IFERROR(IF(AU866&lt;($AM$6-$AL$6)/($AN$6-$AL$6),$AL$6+SQRT(AU866*($AN$6-$AL$6)*($AM$6-$AL$6)),$AN$6-SQRT((1-AU866)*($AN$6-$AL$6)*($AN$6-$AM$6))),$AM$6)</f>
        <v>3.93753741467467</v>
      </c>
      <c r="AM866" s="0" t="n">
        <f aca="false">IFERROR(IF(AV866&lt;($AM$7-$AL$7)/($AN$7-$AL$7),$AL$7+SQRT(AV866*($AN$7-$AL$7)*($AM$7-$AL$7)),$AN$7-SQRT((1-AV866)*($AN$7-$AL$7)*($AN$7-$AM$7))),$AM$7)</f>
        <v>1.0875742775366</v>
      </c>
      <c r="AN866" s="0" t="n">
        <f aca="false">IFERROR(IF(AW866&lt;($AM$8-$AL$8)/($AN$8-$AL$8),$AL$8+SQRT(AW866*($AN$8-$AL$8)*($AM$8-$AL$8)),$AN$8-SQRT((1-AW866)*($AN$8-$AL$8)*($AN$8-$AM$8))),$AM$8)</f>
        <v>1.06588324108602</v>
      </c>
      <c r="AO866" s="0" t="n">
        <f aca="false">IFERROR(IF(AX866&lt;($AM$9-$AL$9)/($AN$9-$AL$9),$AL$9+SQRT(AX866*($AN$9-$AL$9)*($AM$9-$AL$9)),$AN$9-SQRT((1-AX866)*($AN$9-$AL$9)*($AN$9-$AM$9))),$AM$9)</f>
        <v>1.13602437586691</v>
      </c>
      <c r="AP866" s="0" t="n">
        <f aca="false">IFERROR(IF(AY866&lt;($AM$10-$AL$10)/($AN$10-$AL$10),$AL$10+SQRT(AY866*($AN$10-$AL$10)*($AM$10-$AL$10)),$AN$10-SQRT((1-AY866)*($AN$10-$AL$10)*($AN$10-$AM$10))),$AM$10)</f>
        <v>0.936451236856792</v>
      </c>
      <c r="AQ866" s="0" t="n">
        <f aca="false">IFERROR(IF(AZ866&lt;($AM$11-$AL$11)/($AN$11-$AL$11),$AL$11+SQRT(AZ866*($AN$11-$AL$11)*($AM$11-$AL$11)),$AN$11-SQRT((1-AZ866)*($AN$11-$AL$11)*($AN$11-$AM$11))),$AM$11)</f>
        <v>0.666767421724995</v>
      </c>
      <c r="AR866" s="0" t="n">
        <f aca="false">SUMPRODUCT((B24:B31&lt;=$B$6)*(C24:C31*AM866+D24:D31*AO866*$B$8*AQ866)/(1+AL866/100)^B24:B31)+C32*AM866*AP866/(1+AL866/100)^$B$6</f>
        <v>14335889.9904941</v>
      </c>
      <c r="AS866" s="0" t="n">
        <f aca="false">SUMPRODUCT((K24:K26&lt;=$B$6)*(L24:L26*AN866+M24:M26*AO866*$B$8*AQ866)/(1+AL866/100)^K24:K26)+L27*AN866*AP866/(1+AL866/100)^$B$6</f>
        <v>15742211.8351835</v>
      </c>
      <c r="AT866" s="0" t="n">
        <f aca="false">AS866-AR866</f>
        <v>1406321.8446893</v>
      </c>
      <c r="AU866" s="0" t="n">
        <f aca="true">RAND()</f>
        <v>0.531066145674125</v>
      </c>
      <c r="AV866" s="0" t="n">
        <f aca="true">RAND()</f>
        <v>0.76549230828659</v>
      </c>
      <c r="AW866" s="0" t="n">
        <f aca="true">RAND()</f>
        <v>0.698675725217883</v>
      </c>
      <c r="AX866" s="0" t="n">
        <f aca="true">RAND()</f>
        <v>0.502364080602564</v>
      </c>
      <c r="AY866" s="0" t="n">
        <f aca="true">RAND()</f>
        <v>0.761958728615294</v>
      </c>
      <c r="AZ866" s="0" t="n">
        <f aca="true">RAND()</f>
        <v>0.546759382759969</v>
      </c>
    </row>
    <row r="867" customFormat="false" ht="15" hidden="false" customHeight="false" outlineLevel="0" collapsed="false">
      <c r="AK867" s="0" t="n">
        <v>854</v>
      </c>
      <c r="AL867" s="0" t="n">
        <f aca="false">IFERROR(IF(AU867&lt;($AM$6-$AL$6)/($AN$6-$AL$6),$AL$6+SQRT(AU867*($AN$6-$AL$6)*($AM$6-$AL$6)),$AN$6-SQRT((1-AU867)*($AN$6-$AL$6)*($AN$6-$AM$6))),$AM$6)</f>
        <v>6.15543367587109</v>
      </c>
      <c r="AM867" s="0" t="n">
        <f aca="false">IFERROR(IF(AV867&lt;($AM$7-$AL$7)/($AN$7-$AL$7),$AL$7+SQRT(AV867*($AN$7-$AL$7)*($AM$7-$AL$7)),$AN$7-SQRT((1-AV867)*($AN$7-$AL$7)*($AN$7-$AM$7))),$AM$7)</f>
        <v>1.14106108131203</v>
      </c>
      <c r="AN867" s="0" t="n">
        <f aca="false">IFERROR(IF(AW867&lt;($AM$8-$AL$8)/($AN$8-$AL$8),$AL$8+SQRT(AW867*($AN$8-$AL$8)*($AM$8-$AL$8)),$AN$8-SQRT((1-AW867)*($AN$8-$AL$8)*($AN$8-$AM$8))),$AM$8)</f>
        <v>0.998486603627005</v>
      </c>
      <c r="AO867" s="0" t="n">
        <f aca="false">IFERROR(IF(AX867&lt;($AM$9-$AL$9)/($AN$9-$AL$9),$AL$9+SQRT(AX867*($AN$9-$AL$9)*($AM$9-$AL$9)),$AN$9-SQRT((1-AX867)*($AN$9-$AL$9)*($AN$9-$AM$9))),$AM$9)</f>
        <v>1.48342573135772</v>
      </c>
      <c r="AP867" s="0" t="n">
        <f aca="false">IFERROR(IF(AY867&lt;($AM$10-$AL$10)/($AN$10-$AL$10),$AL$10+SQRT(AY867*($AN$10-$AL$10)*($AM$10-$AL$10)),$AN$10-SQRT((1-AY867)*($AN$10-$AL$10)*($AN$10-$AM$10))),$AM$10)</f>
        <v>0.92577948698134</v>
      </c>
      <c r="AQ867" s="0" t="n">
        <f aca="false">IFERROR(IF(AZ867&lt;($AM$11-$AL$11)/($AN$11-$AL$11),$AL$11+SQRT(AZ867*($AN$11-$AL$11)*($AM$11-$AL$11)),$AN$11-SQRT((1-AZ867)*($AN$11-$AL$11)*($AN$11-$AM$11))),$AM$11)</f>
        <v>0.654585131742618</v>
      </c>
      <c r="AR867" s="0" t="n">
        <f aca="false">SUMPRODUCT((B24:B31&lt;=$B$6)*(C24:C31*AM867+D24:D31*AO867*$B$8*AQ867)/(1+AL867/100)^B24:B31)+C32*AM867*AP867/(1+AL867/100)^$B$6</f>
        <v>13799824.2071904</v>
      </c>
      <c r="AS867" s="0" t="n">
        <f aca="false">SUMPRODUCT((K24:K26&lt;=$B$6)*(L24:L26*AN867+M24:M26*AO867*$B$8*AQ867)/(1+AL867/100)^K24:K26)+L27*AN867*AP867/(1+AL867/100)^$B$6</f>
        <v>15118225.9220294</v>
      </c>
      <c r="AT867" s="0" t="n">
        <f aca="false">AS867-AR867</f>
        <v>1318401.71483895</v>
      </c>
      <c r="AU867" s="0" t="n">
        <f aca="true">RAND()</f>
        <v>0.964335386207369</v>
      </c>
      <c r="AV867" s="0" t="n">
        <f aca="true">RAND()</f>
        <v>0.894509439956401</v>
      </c>
      <c r="AW867" s="0" t="n">
        <f aca="true">RAND()</f>
        <v>0.437743686882041</v>
      </c>
      <c r="AX867" s="0" t="n">
        <f aca="true">RAND()</f>
        <v>0.822100683317797</v>
      </c>
      <c r="AY867" s="0" t="n">
        <f aca="true">RAND()</f>
        <v>0.725152686136373</v>
      </c>
      <c r="AZ867" s="0" t="n">
        <f aca="true">RAND()</f>
        <v>0.513014566476472</v>
      </c>
    </row>
    <row r="868" customFormat="false" ht="15" hidden="false" customHeight="false" outlineLevel="0" collapsed="false">
      <c r="AK868" s="0" t="n">
        <v>855</v>
      </c>
      <c r="AL868" s="0" t="n">
        <f aca="false">IFERROR(IF(AU868&lt;($AM$6-$AL$6)/($AN$6-$AL$6),$AL$6+SQRT(AU868*($AN$6-$AL$6)*($AM$6-$AL$6)),$AN$6-SQRT((1-AU868)*($AN$6-$AL$6)*($AN$6-$AM$6))),$AM$6)</f>
        <v>3.37995108011003</v>
      </c>
      <c r="AM868" s="0" t="n">
        <f aca="false">IFERROR(IF(AV868&lt;($AM$7-$AL$7)/($AN$7-$AL$7),$AL$7+SQRT(AV868*($AN$7-$AL$7)*($AM$7-$AL$7)),$AN$7-SQRT((1-AV868)*($AN$7-$AL$7)*($AN$7-$AM$7))),$AM$7)</f>
        <v>1.14273974571901</v>
      </c>
      <c r="AN868" s="0" t="n">
        <f aca="false">IFERROR(IF(AW868&lt;($AM$8-$AL$8)/($AN$8-$AL$8),$AL$8+SQRT(AW868*($AN$8-$AL$8)*($AM$8-$AL$8)),$AN$8-SQRT((1-AW868)*($AN$8-$AL$8)*($AN$8-$AM$8))),$AM$8)</f>
        <v>1.03679691249564</v>
      </c>
      <c r="AO868" s="0" t="n">
        <f aca="false">IFERROR(IF(AX868&lt;($AM$9-$AL$9)/($AN$9-$AL$9),$AL$9+SQRT(AX868*($AN$9-$AL$9)*($AM$9-$AL$9)),$AN$9-SQRT((1-AX868)*($AN$9-$AL$9)*($AN$9-$AM$9))),$AM$9)</f>
        <v>0.608504678305509</v>
      </c>
      <c r="AP868" s="0" t="n">
        <f aca="false">IFERROR(IF(AY868&lt;($AM$10-$AL$10)/($AN$10-$AL$10),$AL$10+SQRT(AY868*($AN$10-$AL$10)*($AM$10-$AL$10)),$AN$10-SQRT((1-AY868)*($AN$10-$AL$10)*($AN$10-$AM$10))),$AM$10)</f>
        <v>0.84620125230574</v>
      </c>
      <c r="AQ868" s="0" t="n">
        <f aca="false">IFERROR(IF(AZ868&lt;($AM$11-$AL$11)/($AN$11-$AL$11),$AL$11+SQRT(AZ868*($AN$11-$AL$11)*($AM$11-$AL$11)),$AN$11-SQRT((1-AZ868)*($AN$11-$AL$11)*($AN$11-$AM$11))),$AM$11)</f>
        <v>0.85003732809753</v>
      </c>
      <c r="AR868" s="0" t="n">
        <f aca="false">SUMPRODUCT((B24:B31&lt;=$B$6)*(C24:C31*AM868+D24:D31*AO868*$B$8*AQ868)/(1+AL868/100)^B24:B31)+C32*AM868*AP868/(1+AL868/100)^$B$6</f>
        <v>15432852.5840643</v>
      </c>
      <c r="AS868" s="0" t="n">
        <f aca="false">SUMPRODUCT((K24:K26&lt;=$B$6)*(L24:L26*AN868+M24:M26*AO868*$B$8*AQ868)/(1+AL868/100)^K24:K26)+L27*AN868*AP868/(1+AL868/100)^$B$6</f>
        <v>15289522.9016134</v>
      </c>
      <c r="AT868" s="0" t="n">
        <f aca="false">AS868-AR868</f>
        <v>-143329.682450855</v>
      </c>
      <c r="AU868" s="0" t="n">
        <f aca="true">RAND()</f>
        <v>0.344762290880175</v>
      </c>
      <c r="AV868" s="0" t="n">
        <f aca="true">RAND()</f>
        <v>0.897735447569586</v>
      </c>
      <c r="AW868" s="0" t="n">
        <f aca="true">RAND()</f>
        <v>0.595950608698728</v>
      </c>
      <c r="AX868" s="0" t="n">
        <f aca="true">RAND()</f>
        <v>0.0156976869522427</v>
      </c>
      <c r="AY868" s="0" t="n">
        <f aca="true">RAND()</f>
        <v>0.479421228392251</v>
      </c>
      <c r="AZ868" s="0" t="n">
        <f aca="true">RAND()</f>
        <v>0.908208967493356</v>
      </c>
    </row>
    <row r="869" customFormat="false" ht="15" hidden="false" customHeight="false" outlineLevel="0" collapsed="false">
      <c r="AK869" s="0" t="n">
        <v>856</v>
      </c>
      <c r="AL869" s="0" t="n">
        <f aca="false">IFERROR(IF(AU869&lt;($AM$6-$AL$6)/($AN$6-$AL$6),$AL$6+SQRT(AU869*($AN$6-$AL$6)*($AM$6-$AL$6)),$AN$6-SQRT((1-AU869)*($AN$6-$AL$6)*($AN$6-$AM$6))),$AM$6)</f>
        <v>5.11203506875131</v>
      </c>
      <c r="AM869" s="0" t="n">
        <f aca="false">IFERROR(IF(AV869&lt;($AM$7-$AL$7)/($AN$7-$AL$7),$AL$7+SQRT(AV869*($AN$7-$AL$7)*($AM$7-$AL$7)),$AN$7-SQRT((1-AV869)*($AN$7-$AL$7)*($AN$7-$AM$7))),$AM$7)</f>
        <v>0.951823135489887</v>
      </c>
      <c r="AN869" s="0" t="n">
        <f aca="false">IFERROR(IF(AW869&lt;($AM$8-$AL$8)/($AN$8-$AL$8),$AL$8+SQRT(AW869*($AN$8-$AL$8)*($AM$8-$AL$8)),$AN$8-SQRT((1-AW869)*($AN$8-$AL$8)*($AN$8-$AM$8))),$AM$8)</f>
        <v>0.955838795188496</v>
      </c>
      <c r="AO869" s="0" t="n">
        <f aca="false">IFERROR(IF(AX869&lt;($AM$9-$AL$9)/($AN$9-$AL$9),$AL$9+SQRT(AX869*($AN$9-$AL$9)*($AM$9-$AL$9)),$AN$9-SQRT((1-AX869)*($AN$9-$AL$9)*($AN$9-$AM$9))),$AM$9)</f>
        <v>0.901885860898609</v>
      </c>
      <c r="AP869" s="0" t="n">
        <f aca="false">IFERROR(IF(AY869&lt;($AM$10-$AL$10)/($AN$10-$AL$10),$AL$10+SQRT(AY869*($AN$10-$AL$10)*($AM$10-$AL$10)),$AN$10-SQRT((1-AY869)*($AN$10-$AL$10)*($AN$10-$AM$10))),$AM$10)</f>
        <v>0.869454889737728</v>
      </c>
      <c r="AQ869" s="0" t="n">
        <f aca="false">IFERROR(IF(AZ869&lt;($AM$11-$AL$11)/($AN$11-$AL$11),$AL$11+SQRT(AZ869*($AN$11-$AL$11)*($AM$11-$AL$11)),$AN$11-SQRT((1-AZ869)*($AN$11-$AL$11)*($AN$11-$AM$11))),$AM$11)</f>
        <v>0.80415197846041</v>
      </c>
      <c r="AR869" s="0" t="n">
        <f aca="false">SUMPRODUCT((B24:B31&lt;=$B$6)*(C24:C31*AM869+D24:D31*AO869*$B$8*AQ869)/(1+AL869/100)^B24:B31)+C32*AM869*AP869/(1+AL869/100)^$B$6</f>
        <v>11950897.6843941</v>
      </c>
      <c r="AS869" s="0" t="n">
        <f aca="false">SUMPRODUCT((K24:K26&lt;=$B$6)*(L24:L26*AN869+M24:M26*AO869*$B$8*AQ869)/(1+AL869/100)^K24:K26)+L27*AN869*AP869/(1+AL869/100)^$B$6</f>
        <v>14384821.3464498</v>
      </c>
      <c r="AT869" s="0" t="n">
        <f aca="false">AS869-AR869</f>
        <v>2433923.66205578</v>
      </c>
      <c r="AU869" s="0" t="n">
        <f aca="true">RAND()</f>
        <v>0.821779420918757</v>
      </c>
      <c r="AV869" s="0" t="n">
        <f aca="true">RAND()</f>
        <v>0.256114049666451</v>
      </c>
      <c r="AW869" s="0" t="n">
        <f aca="true">RAND()</f>
        <v>0.269841445397801</v>
      </c>
      <c r="AX869" s="0" t="n">
        <f aca="true">RAND()</f>
        <v>0.215349660253621</v>
      </c>
      <c r="AY869" s="0" t="n">
        <f aca="true">RAND()</f>
        <v>0.545987662204468</v>
      </c>
      <c r="AZ869" s="0" t="n">
        <f aca="true">RAND()</f>
        <v>0.84344307126134</v>
      </c>
    </row>
    <row r="870" customFormat="false" ht="15" hidden="false" customHeight="false" outlineLevel="0" collapsed="false">
      <c r="AK870" s="0" t="n">
        <v>857</v>
      </c>
      <c r="AL870" s="0" t="n">
        <f aca="false">IFERROR(IF(AU870&lt;($AM$6-$AL$6)/($AN$6-$AL$6),$AL$6+SQRT(AU870*($AN$6-$AL$6)*($AM$6-$AL$6)),$AN$6-SQRT((1-AU870)*($AN$6-$AL$6)*($AN$6-$AM$6))),$AM$6)</f>
        <v>4.08914064995858</v>
      </c>
      <c r="AM870" s="0" t="n">
        <f aca="false">IFERROR(IF(AV870&lt;($AM$7-$AL$7)/($AN$7-$AL$7),$AL$7+SQRT(AV870*($AN$7-$AL$7)*($AM$7-$AL$7)),$AN$7-SQRT((1-AV870)*($AN$7-$AL$7)*($AN$7-$AM$7))),$AM$7)</f>
        <v>0.928003408480016</v>
      </c>
      <c r="AN870" s="0" t="n">
        <f aca="false">IFERROR(IF(AW870&lt;($AM$8-$AL$8)/($AN$8-$AL$8),$AL$8+SQRT(AW870*($AN$8-$AL$8)*($AM$8-$AL$8)),$AN$8-SQRT((1-AW870)*($AN$8-$AL$8)*($AN$8-$AM$8))),$AM$8)</f>
        <v>0.967650767957022</v>
      </c>
      <c r="AO870" s="0" t="n">
        <f aca="false">IFERROR(IF(AX870&lt;($AM$9-$AL$9)/($AN$9-$AL$9),$AL$9+SQRT(AX870*($AN$9-$AL$9)*($AM$9-$AL$9)),$AN$9-SQRT((1-AX870)*($AN$9-$AL$9)*($AN$9-$AM$9))),$AM$9)</f>
        <v>1.29704423123568</v>
      </c>
      <c r="AP870" s="0" t="n">
        <f aca="false">IFERROR(IF(AY870&lt;($AM$10-$AL$10)/($AN$10-$AL$10),$AL$10+SQRT(AY870*($AN$10-$AL$10)*($AM$10-$AL$10)),$AN$10-SQRT((1-AY870)*($AN$10-$AL$10)*($AN$10-$AM$10))),$AM$10)</f>
        <v>0.859737207933513</v>
      </c>
      <c r="AQ870" s="0" t="n">
        <f aca="false">IFERROR(IF(AZ870&lt;($AM$11-$AL$11)/($AN$11-$AL$11),$AL$11+SQRT(AZ870*($AN$11-$AL$11)*($AM$11-$AL$11)),$AN$11-SQRT((1-AZ870)*($AN$11-$AL$11)*($AN$11-$AM$11))),$AM$11)</f>
        <v>0.533211753984082</v>
      </c>
      <c r="AR870" s="0" t="n">
        <f aca="false">SUMPRODUCT((B24:B31&lt;=$B$6)*(C24:C31*AM870+D24:D31*AO870*$B$8*AQ870)/(1+AL870/100)^B24:B31)+C32*AM870*AP870/(1+AL870/100)^$B$6</f>
        <v>12164837.6549013</v>
      </c>
      <c r="AS870" s="0" t="n">
        <f aca="false">SUMPRODUCT((K24:K26&lt;=$B$6)*(L24:L26*AN870+M24:M26*AO870*$B$8*AQ870)/(1+AL870/100)^K24:K26)+L27*AN870*AP870/(1+AL870/100)^$B$6</f>
        <v>14410039.6791708</v>
      </c>
      <c r="AT870" s="0" t="n">
        <f aca="false">AS870-AR870</f>
        <v>2245202.02426951</v>
      </c>
      <c r="AU870" s="0" t="n">
        <f aca="true">RAND()</f>
        <v>0.576344892213823</v>
      </c>
      <c r="AV870" s="0" t="n">
        <f aca="true">RAND()</f>
        <v>0.182054139805576</v>
      </c>
      <c r="AW870" s="0" t="n">
        <f aca="true">RAND()</f>
        <v>0.312297555517548</v>
      </c>
      <c r="AX870" s="0" t="n">
        <f aca="true">RAND()</f>
        <v>0.670568791440641</v>
      </c>
      <c r="AY870" s="0" t="n">
        <f aca="true">RAND()</f>
        <v>0.517643435087199</v>
      </c>
      <c r="AZ870" s="0" t="n">
        <f aca="true">RAND()</f>
        <v>0.221990702842172</v>
      </c>
    </row>
    <row r="871" customFormat="false" ht="15" hidden="false" customHeight="false" outlineLevel="0" collapsed="false">
      <c r="AK871" s="0" t="n">
        <v>858</v>
      </c>
      <c r="AL871" s="0" t="n">
        <f aca="false">IFERROR(IF(AU871&lt;($AM$6-$AL$6)/($AN$6-$AL$6),$AL$6+SQRT(AU871*($AN$6-$AL$6)*($AM$6-$AL$6)),$AN$6-SQRT((1-AU871)*($AN$6-$AL$6)*($AN$6-$AM$6))),$AM$6)</f>
        <v>3.14949803945242</v>
      </c>
      <c r="AM871" s="0" t="n">
        <f aca="false">IFERROR(IF(AV871&lt;($AM$7-$AL$7)/($AN$7-$AL$7),$AL$7+SQRT(AV871*($AN$7-$AL$7)*($AM$7-$AL$7)),$AN$7-SQRT((1-AV871)*($AN$7-$AL$7)*($AN$7-$AM$7))),$AM$7)</f>
        <v>0.898426345683355</v>
      </c>
      <c r="AN871" s="0" t="n">
        <f aca="false">IFERROR(IF(AW871&lt;($AM$8-$AL$8)/($AN$8-$AL$8),$AL$8+SQRT(AW871*($AN$8-$AL$8)*($AM$8-$AL$8)),$AN$8-SQRT((1-AW871)*($AN$8-$AL$8)*($AN$8-$AM$8))),$AM$8)</f>
        <v>1.09051222103987</v>
      </c>
      <c r="AO871" s="0" t="n">
        <f aca="false">IFERROR(IF(AX871&lt;($AM$9-$AL$9)/($AN$9-$AL$9),$AL$9+SQRT(AX871*($AN$9-$AL$9)*($AM$9-$AL$9)),$AN$9-SQRT((1-AX871)*($AN$9-$AL$9)*($AN$9-$AM$9))),$AM$9)</f>
        <v>1.68399845149686</v>
      </c>
      <c r="AP871" s="0" t="n">
        <f aca="false">IFERROR(IF(AY871&lt;($AM$10-$AL$10)/($AN$10-$AL$10),$AL$10+SQRT(AY871*($AN$10-$AL$10)*($AM$10-$AL$10)),$AN$10-SQRT((1-AY871)*($AN$10-$AL$10)*($AN$10-$AM$10))),$AM$10)</f>
        <v>0.802195729381876</v>
      </c>
      <c r="AQ871" s="0" t="n">
        <f aca="false">IFERROR(IF(AZ871&lt;($AM$11-$AL$11)/($AN$11-$AL$11),$AL$11+SQRT(AZ871*($AN$11-$AL$11)*($AM$11-$AL$11)),$AN$11-SQRT((1-AZ871)*($AN$11-$AL$11)*($AN$11-$AM$11))),$AM$11)</f>
        <v>0.431605848335506</v>
      </c>
      <c r="AR871" s="0" t="n">
        <f aca="false">SUMPRODUCT((B24:B31&lt;=$B$6)*(C24:C31*AM871+D24:D31*AO871*$B$8*AQ871)/(1+AL871/100)^B24:B31)+C32*AM871*AP871/(1+AL871/100)^$B$6</f>
        <v>12345045.1704066</v>
      </c>
      <c r="AS871" s="0" t="n">
        <f aca="false">SUMPRODUCT((K24:K26&lt;=$B$6)*(L24:L26*AN871+M24:M26*AO871*$B$8*AQ871)/(1+AL871/100)^K24:K26)+L27*AN871*AP871/(1+AL871/100)^$B$6</f>
        <v>16104803.6007535</v>
      </c>
      <c r="AT871" s="0" t="n">
        <f aca="false">AS871-AR871</f>
        <v>3759758.43034691</v>
      </c>
      <c r="AU871" s="0" t="n">
        <f aca="true">RAND()</f>
        <v>0.258681732590962</v>
      </c>
      <c r="AV871" s="0" t="n">
        <f aca="true">RAND()</f>
        <v>0.10764161693977</v>
      </c>
      <c r="AW871" s="0" t="n">
        <f aca="true">RAND()</f>
        <v>0.773899096554364</v>
      </c>
      <c r="AX871" s="0" t="n">
        <f aca="true">RAND()</f>
        <v>0.933428680895747</v>
      </c>
      <c r="AY871" s="0" t="n">
        <f aca="true">RAND()</f>
        <v>0.365289035426576</v>
      </c>
      <c r="AZ871" s="0" t="n">
        <f aca="true">RAND()</f>
        <v>0.0706942829228902</v>
      </c>
    </row>
    <row r="872" customFormat="false" ht="15" hidden="false" customHeight="false" outlineLevel="0" collapsed="false">
      <c r="AK872" s="0" t="n">
        <v>859</v>
      </c>
      <c r="AL872" s="0" t="n">
        <f aca="false">IFERROR(IF(AU872&lt;($AM$6-$AL$6)/($AN$6-$AL$6),$AL$6+SQRT(AU872*($AN$6-$AL$6)*($AM$6-$AL$6)),$AN$6-SQRT((1-AU872)*($AN$6-$AL$6)*($AN$6-$AM$6))),$AM$6)</f>
        <v>4.44322997284457</v>
      </c>
      <c r="AM872" s="0" t="n">
        <f aca="false">IFERROR(IF(AV872&lt;($AM$7-$AL$7)/($AN$7-$AL$7),$AL$7+SQRT(AV872*($AN$7-$AL$7)*($AM$7-$AL$7)),$AN$7-SQRT((1-AV872)*($AN$7-$AL$7)*($AN$7-$AM$7))),$AM$7)</f>
        <v>0.984939156100369</v>
      </c>
      <c r="AN872" s="0" t="n">
        <f aca="false">IFERROR(IF(AW872&lt;($AM$8-$AL$8)/($AN$8-$AL$8),$AL$8+SQRT(AW872*($AN$8-$AL$8)*($AM$8-$AL$8)),$AN$8-SQRT((1-AW872)*($AN$8-$AL$8)*($AN$8-$AM$8))),$AM$8)</f>
        <v>1.03433279233403</v>
      </c>
      <c r="AO872" s="0" t="n">
        <f aca="false">IFERROR(IF(AX872&lt;($AM$9-$AL$9)/($AN$9-$AL$9),$AL$9+SQRT(AX872*($AN$9-$AL$9)*($AM$9-$AL$9)),$AN$9-SQRT((1-AX872)*($AN$9-$AL$9)*($AN$9-$AM$9))),$AM$9)</f>
        <v>0.727341902864252</v>
      </c>
      <c r="AP872" s="0" t="n">
        <f aca="false">IFERROR(IF(AY872&lt;($AM$10-$AL$10)/($AN$10-$AL$10),$AL$10+SQRT(AY872*($AN$10-$AL$10)*($AM$10-$AL$10)),$AN$10-SQRT((1-AY872)*($AN$10-$AL$10)*($AN$10-$AM$10))),$AM$10)</f>
        <v>0.823588670793742</v>
      </c>
      <c r="AQ872" s="0" t="n">
        <f aca="false">IFERROR(IF(AZ872&lt;($AM$11-$AL$11)/($AN$11-$AL$11),$AL$11+SQRT(AZ872*($AN$11-$AL$11)*($AM$11-$AL$11)),$AN$11-SQRT((1-AZ872)*($AN$11-$AL$11)*($AN$11-$AM$11))),$AM$11)</f>
        <v>0.753546522480919</v>
      </c>
      <c r="AR872" s="0" t="n">
        <f aca="false">SUMPRODUCT((B24:B31&lt;=$B$6)*(C24:C31*AM872+D24:D31*AO872*$B$8*AQ872)/(1+AL872/100)^B24:B31)+C32*AM872*AP872/(1+AL872/100)^$B$6</f>
        <v>12683869.7583861</v>
      </c>
      <c r="AS872" s="0" t="n">
        <f aca="false">SUMPRODUCT((K24:K26&lt;=$B$6)*(L24:L26*AN872+M24:M26*AO872*$B$8*AQ872)/(1+AL872/100)^K24:K26)+L27*AN872*AP872/(1+AL872/100)^$B$6</f>
        <v>15498478.8552422</v>
      </c>
      <c r="AT872" s="0" t="n">
        <f aca="false">AS872-AR872</f>
        <v>2814609.09685613</v>
      </c>
      <c r="AU872" s="0" t="n">
        <f aca="true">RAND()</f>
        <v>0.67314635141198</v>
      </c>
      <c r="AV872" s="0" t="n">
        <f aca="true">RAND()</f>
        <v>0.380027682879072</v>
      </c>
      <c r="AW872" s="0" t="n">
        <f aca="true">RAND()</f>
        <v>0.586556938111673</v>
      </c>
      <c r="AX872" s="0" t="n">
        <f aca="true">RAND()</f>
        <v>0.0689124543972517</v>
      </c>
      <c r="AY872" s="0" t="n">
        <f aca="true">RAND()</f>
        <v>0.418838511464243</v>
      </c>
      <c r="AZ872" s="0" t="n">
        <f aca="true">RAND()</f>
        <v>0.752084422117355</v>
      </c>
    </row>
    <row r="873" customFormat="false" ht="15" hidden="false" customHeight="false" outlineLevel="0" collapsed="false">
      <c r="AK873" s="0" t="n">
        <v>860</v>
      </c>
      <c r="AL873" s="0" t="n">
        <f aca="false">IFERROR(IF(AU873&lt;($AM$6-$AL$6)/($AN$6-$AL$6),$AL$6+SQRT(AU873*($AN$6-$AL$6)*($AM$6-$AL$6)),$AN$6-SQRT((1-AU873)*($AN$6-$AL$6)*($AN$6-$AM$6))),$AM$6)</f>
        <v>6.32697702734954</v>
      </c>
      <c r="AM873" s="0" t="n">
        <f aca="false">IFERROR(IF(AV873&lt;($AM$7-$AL$7)/($AN$7-$AL$7),$AL$7+SQRT(AV873*($AN$7-$AL$7)*($AM$7-$AL$7)),$AN$7-SQRT((1-AV873)*($AN$7-$AL$7)*($AN$7-$AM$7))),$AM$7)</f>
        <v>0.935216702280335</v>
      </c>
      <c r="AN873" s="0" t="n">
        <f aca="false">IFERROR(IF(AW873&lt;($AM$8-$AL$8)/($AN$8-$AL$8),$AL$8+SQRT(AW873*($AN$8-$AL$8)*($AM$8-$AL$8)),$AN$8-SQRT((1-AW873)*($AN$8-$AL$8)*($AN$8-$AM$8))),$AM$8)</f>
        <v>1.09052267783395</v>
      </c>
      <c r="AO873" s="0" t="n">
        <f aca="false">IFERROR(IF(AX873&lt;($AM$9-$AL$9)/($AN$9-$AL$9),$AL$9+SQRT(AX873*($AN$9-$AL$9)*($AM$9-$AL$9)),$AN$9-SQRT((1-AX873)*($AN$9-$AL$9)*($AN$9-$AM$9))),$AM$9)</f>
        <v>1.78569319602937</v>
      </c>
      <c r="AP873" s="0" t="n">
        <f aca="false">IFERROR(IF(AY873&lt;($AM$10-$AL$10)/($AN$10-$AL$10),$AL$10+SQRT(AY873*($AN$10-$AL$10)*($AM$10-$AL$10)),$AN$10-SQRT((1-AY873)*($AN$10-$AL$10)*($AN$10-$AM$10))),$AM$10)</f>
        <v>0.730382229254024</v>
      </c>
      <c r="AQ873" s="0" t="n">
        <f aca="false">IFERROR(IF(AZ873&lt;($AM$11-$AL$11)/($AN$11-$AL$11),$AL$11+SQRT(AZ873*($AN$11-$AL$11)*($AM$11-$AL$11)),$AN$11-SQRT((1-AZ873)*($AN$11-$AL$11)*($AN$11-$AM$11))),$AM$11)</f>
        <v>0.820192390228306</v>
      </c>
      <c r="AR873" s="0" t="n">
        <f aca="false">SUMPRODUCT((B24:B31&lt;=$B$6)*(C24:C31*AM873+D24:D31*AO873*$B$8*AQ873)/(1+AL873/100)^B24:B31)+C32*AM873*AP873/(1+AL873/100)^$B$6</f>
        <v>11343001.792918</v>
      </c>
      <c r="AS873" s="0" t="n">
        <f aca="false">SUMPRODUCT((K24:K26&lt;=$B$6)*(L24:L26*AN873+M24:M26*AO873*$B$8*AQ873)/(1+AL873/100)^K24:K26)+L27*AN873*AP873/(1+AL873/100)^$B$6</f>
        <v>16674338.6749636</v>
      </c>
      <c r="AT873" s="0" t="n">
        <f aca="false">AS873-AR873</f>
        <v>5331336.88204553</v>
      </c>
      <c r="AU873" s="0" t="n">
        <f aca="true">RAND()</f>
        <v>0.977352003914237</v>
      </c>
      <c r="AV873" s="0" t="n">
        <f aca="true">RAND()</f>
        <v>0.203150628617431</v>
      </c>
      <c r="AW873" s="0" t="n">
        <f aca="true">RAND()</f>
        <v>0.773928744131088</v>
      </c>
      <c r="AX873" s="0" t="n">
        <f aca="true">RAND()</f>
        <v>0.969381729181263</v>
      </c>
      <c r="AY873" s="0" t="n">
        <f aca="true">RAND()</f>
        <v>0.212303886224214</v>
      </c>
      <c r="AZ873" s="0" t="n">
        <f aca="true">RAND()</f>
        <v>0.86803764680894</v>
      </c>
    </row>
    <row r="874" customFormat="false" ht="15" hidden="false" customHeight="false" outlineLevel="0" collapsed="false">
      <c r="AK874" s="0" t="n">
        <v>861</v>
      </c>
      <c r="AL874" s="0" t="n">
        <f aca="false">IFERROR(IF(AU874&lt;($AM$6-$AL$6)/($AN$6-$AL$6),$AL$6+SQRT(AU874*($AN$6-$AL$6)*($AM$6-$AL$6)),$AN$6-SQRT((1-AU874)*($AN$6-$AL$6)*($AN$6-$AM$6))),$AM$6)</f>
        <v>2.7559687977534</v>
      </c>
      <c r="AM874" s="0" t="n">
        <f aca="false">IFERROR(IF(AV874&lt;($AM$7-$AL$7)/($AN$7-$AL$7),$AL$7+SQRT(AV874*($AN$7-$AL$7)*($AM$7-$AL$7)),$AN$7-SQRT((1-AV874)*($AN$7-$AL$7)*($AN$7-$AM$7))),$AM$7)</f>
        <v>1.22341359800992</v>
      </c>
      <c r="AN874" s="0" t="n">
        <f aca="false">IFERROR(IF(AW874&lt;($AM$8-$AL$8)/($AN$8-$AL$8),$AL$8+SQRT(AW874*($AN$8-$AL$8)*($AM$8-$AL$8)),$AN$8-SQRT((1-AW874)*($AN$8-$AL$8)*($AN$8-$AM$8))),$AM$8)</f>
        <v>0.931452522426473</v>
      </c>
      <c r="AO874" s="0" t="n">
        <f aca="false">IFERROR(IF(AX874&lt;($AM$9-$AL$9)/($AN$9-$AL$9),$AL$9+SQRT(AX874*($AN$9-$AL$9)*($AM$9-$AL$9)),$AN$9-SQRT((1-AX874)*($AN$9-$AL$9)*($AN$9-$AM$9))),$AM$9)</f>
        <v>1.34589454208288</v>
      </c>
      <c r="AP874" s="0" t="n">
        <f aca="false">IFERROR(IF(AY874&lt;($AM$10-$AL$10)/($AN$10-$AL$10),$AL$10+SQRT(AY874*($AN$10-$AL$10)*($AM$10-$AL$10)),$AN$10-SQRT((1-AY874)*($AN$10-$AL$10)*($AN$10-$AM$10))),$AM$10)</f>
        <v>0.884479451089933</v>
      </c>
      <c r="AQ874" s="0" t="n">
        <f aca="false">IFERROR(IF(AZ874&lt;($AM$11-$AL$11)/($AN$11-$AL$11),$AL$11+SQRT(AZ874*($AN$11-$AL$11)*($AM$11-$AL$11)),$AN$11-SQRT((1-AZ874)*($AN$11-$AL$11)*($AN$11-$AM$11))),$AM$11)</f>
        <v>0.572882616078163</v>
      </c>
      <c r="AR874" s="0" t="n">
        <f aca="false">SUMPRODUCT((B24:B31&lt;=$B$6)*(C24:C31*AM874+D24:D31*AO874*$B$8*AQ874)/(1+AL874/100)^B24:B31)+C32*AM874*AP874/(1+AL874/100)^$B$6</f>
        <v>17102838.5253401</v>
      </c>
      <c r="AS874" s="0" t="n">
        <f aca="false">SUMPRODUCT((K24:K26&lt;=$B$6)*(L24:L26*AN874+M24:M26*AO874*$B$8*AQ874)/(1+AL874/100)^K24:K26)+L27*AN874*AP874/(1+AL874/100)^$B$6</f>
        <v>13544266.1262392</v>
      </c>
      <c r="AT874" s="0" t="n">
        <f aca="false">AS874-AR874</f>
        <v>-3558572.39910086</v>
      </c>
      <c r="AU874" s="0" t="n">
        <f aca="true">RAND()</f>
        <v>0.114297764635345</v>
      </c>
      <c r="AV874" s="0" t="n">
        <f aca="true">RAND()</f>
        <v>0.993717006481971</v>
      </c>
      <c r="AW874" s="0" t="n">
        <f aca="true">RAND()</f>
        <v>0.191997396136469</v>
      </c>
      <c r="AX874" s="0" t="n">
        <f aca="true">RAND()</f>
        <v>0.714764033282025</v>
      </c>
      <c r="AY874" s="0" t="n">
        <f aca="true">RAND()</f>
        <v>0.591297793241664</v>
      </c>
      <c r="AZ874" s="0" t="n">
        <f aca="true">RAND()</f>
        <v>0.303938457786376</v>
      </c>
    </row>
    <row r="875" customFormat="false" ht="15" hidden="false" customHeight="false" outlineLevel="0" collapsed="false">
      <c r="AK875" s="0" t="n">
        <v>862</v>
      </c>
      <c r="AL875" s="0" t="n">
        <f aca="false">IFERROR(IF(AU875&lt;($AM$6-$AL$6)/($AN$6-$AL$6),$AL$6+SQRT(AU875*($AN$6-$AL$6)*($AM$6-$AL$6)),$AN$6-SQRT((1-AU875)*($AN$6-$AL$6)*($AN$6-$AM$6))),$AM$6)</f>
        <v>4.59795887649668</v>
      </c>
      <c r="AM875" s="0" t="n">
        <f aca="false">IFERROR(IF(AV875&lt;($AM$7-$AL$7)/($AN$7-$AL$7),$AL$7+SQRT(AV875*($AN$7-$AL$7)*($AM$7-$AL$7)),$AN$7-SQRT((1-AV875)*($AN$7-$AL$7)*($AN$7-$AM$7))),$AM$7)</f>
        <v>0.982330364259377</v>
      </c>
      <c r="AN875" s="0" t="n">
        <f aca="false">IFERROR(IF(AW875&lt;($AM$8-$AL$8)/($AN$8-$AL$8),$AL$8+SQRT(AW875*($AN$8-$AL$8)*($AM$8-$AL$8)),$AN$8-SQRT((1-AW875)*($AN$8-$AL$8)*($AN$8-$AM$8))),$AM$8)</f>
        <v>1.01647188976494</v>
      </c>
      <c r="AO875" s="0" t="n">
        <f aca="false">IFERROR(IF(AX875&lt;($AM$9-$AL$9)/($AN$9-$AL$9),$AL$9+SQRT(AX875*($AN$9-$AL$9)*($AM$9-$AL$9)),$AN$9-SQRT((1-AX875)*($AN$9-$AL$9)*($AN$9-$AM$9))),$AM$9)</f>
        <v>0.716906573899841</v>
      </c>
      <c r="AP875" s="0" t="n">
        <f aca="false">IFERROR(IF(AY875&lt;($AM$10-$AL$10)/($AN$10-$AL$10),$AL$10+SQRT(AY875*($AN$10-$AL$10)*($AM$10-$AL$10)),$AN$10-SQRT((1-AY875)*($AN$10-$AL$10)*($AN$10-$AM$10))),$AM$10)</f>
        <v>0.660075413181137</v>
      </c>
      <c r="AQ875" s="0" t="n">
        <f aca="false">IFERROR(IF(AZ875&lt;($AM$11-$AL$11)/($AN$11-$AL$11),$AL$11+SQRT(AZ875*($AN$11-$AL$11)*($AM$11-$AL$11)),$AN$11-SQRT((1-AZ875)*($AN$11-$AL$11)*($AN$11-$AM$11))),$AM$11)</f>
        <v>0.49895351180731</v>
      </c>
      <c r="AR875" s="0" t="n">
        <f aca="false">SUMPRODUCT((B24:B31&lt;=$B$6)*(C24:C31*AM875+D24:D31*AO875*$B$8*AQ875)/(1+AL875/100)^B24:B31)+C32*AM875*AP875/(1+AL875/100)^$B$6</f>
        <v>12553904.5727378</v>
      </c>
      <c r="AS875" s="0" t="n">
        <f aca="false">SUMPRODUCT((K24:K26&lt;=$B$6)*(L24:L26*AN875+M24:M26*AO875*$B$8*AQ875)/(1+AL875/100)^K24:K26)+L27*AN875*AP875/(1+AL875/100)^$B$6</f>
        <v>15413549.8875058</v>
      </c>
      <c r="AT875" s="0" t="n">
        <f aca="false">AS875-AR875</f>
        <v>2859645.31476804</v>
      </c>
      <c r="AU875" s="0" t="n">
        <f aca="true">RAND()</f>
        <v>0.711509922049945</v>
      </c>
      <c r="AV875" s="0" t="n">
        <f aca="true">RAND()</f>
        <v>0.369381797010636</v>
      </c>
      <c r="AW875" s="0" t="n">
        <f aca="true">RAND()</f>
        <v>0.515241082044827</v>
      </c>
      <c r="AX875" s="0" t="n">
        <f aca="true">RAND()</f>
        <v>0.0627312824012894</v>
      </c>
      <c r="AY875" s="0" t="n">
        <f aca="true">RAND()</f>
        <v>0.102496551620446</v>
      </c>
      <c r="AZ875" s="0" t="n">
        <f aca="true">RAND()</f>
        <v>0.16156122392025</v>
      </c>
    </row>
    <row r="876" customFormat="false" ht="15" hidden="false" customHeight="false" outlineLevel="0" collapsed="false">
      <c r="AK876" s="0" t="n">
        <v>863</v>
      </c>
      <c r="AL876" s="0" t="n">
        <f aca="false">IFERROR(IF(AU876&lt;($AM$6-$AL$6)/($AN$6-$AL$6),$AL$6+SQRT(AU876*($AN$6-$AL$6)*($AM$6-$AL$6)),$AN$6-SQRT((1-AU876)*($AN$6-$AL$6)*($AN$6-$AM$6))),$AM$6)</f>
        <v>2.73700578369498</v>
      </c>
      <c r="AM876" s="0" t="n">
        <f aca="false">IFERROR(IF(AV876&lt;($AM$7-$AL$7)/($AN$7-$AL$7),$AL$7+SQRT(AV876*($AN$7-$AL$7)*($AM$7-$AL$7)),$AN$7-SQRT((1-AV876)*($AN$7-$AL$7)*($AN$7-$AM$7))),$AM$7)</f>
        <v>1.1317482590097</v>
      </c>
      <c r="AN876" s="0" t="n">
        <f aca="false">IFERROR(IF(AW876&lt;($AM$8-$AL$8)/($AN$8-$AL$8),$AL$8+SQRT(AW876*($AN$8-$AL$8)*($AM$8-$AL$8)),$AN$8-SQRT((1-AW876)*($AN$8-$AL$8)*($AN$8-$AM$8))),$AM$8)</f>
        <v>0.931423443139263</v>
      </c>
      <c r="AO876" s="0" t="n">
        <f aca="false">IFERROR(IF(AX876&lt;($AM$9-$AL$9)/($AN$9-$AL$9),$AL$9+SQRT(AX876*($AN$9-$AL$9)*($AM$9-$AL$9)),$AN$9-SQRT((1-AX876)*($AN$9-$AL$9)*($AN$9-$AM$9))),$AM$9)</f>
        <v>1.15412320834142</v>
      </c>
      <c r="AP876" s="0" t="n">
        <f aca="false">IFERROR(IF(AY876&lt;($AM$10-$AL$10)/($AN$10-$AL$10),$AL$10+SQRT(AY876*($AN$10-$AL$10)*($AM$10-$AL$10)),$AN$10-SQRT((1-AY876)*($AN$10-$AL$10)*($AN$10-$AM$10))),$AM$10)</f>
        <v>0.940848961320952</v>
      </c>
      <c r="AQ876" s="0" t="n">
        <f aca="false">IFERROR(IF(AZ876&lt;($AM$11-$AL$11)/($AN$11-$AL$11),$AL$11+SQRT(AZ876*($AN$11-$AL$11)*($AM$11-$AL$11)),$AN$11-SQRT((1-AZ876)*($AN$11-$AL$11)*($AN$11-$AM$11))),$AM$11)</f>
        <v>0.743475902079215</v>
      </c>
      <c r="AR876" s="0" t="n">
        <f aca="false">SUMPRODUCT((B24:B31&lt;=$B$6)*(C24:C31*AM876+D24:D31*AO876*$B$8*AQ876)/(1+AL876/100)^B24:B31)+C32*AM876*AP876/(1+AL876/100)^$B$6</f>
        <v>15856582.4298042</v>
      </c>
      <c r="AS876" s="0" t="n">
        <f aca="false">SUMPRODUCT((K24:K26&lt;=$B$6)*(L24:L26*AN876+M24:M26*AO876*$B$8*AQ876)/(1+AL876/100)^K24:K26)+L27*AN876*AP876/(1+AL876/100)^$B$6</f>
        <v>13454418.3745986</v>
      </c>
      <c r="AT876" s="0" t="n">
        <f aca="false">AS876-AR876</f>
        <v>-2402164.05520555</v>
      </c>
      <c r="AU876" s="0" t="n">
        <f aca="true">RAND()</f>
        <v>0.108635505039971</v>
      </c>
      <c r="AV876" s="0" t="n">
        <f aca="true">RAND()</f>
        <v>0.875702451135662</v>
      </c>
      <c r="AW876" s="0" t="n">
        <f aca="true">RAND()</f>
        <v>0.191912460073101</v>
      </c>
      <c r="AX876" s="0" t="n">
        <f aca="true">RAND()</f>
        <v>0.52299496888892</v>
      </c>
      <c r="AY876" s="0" t="n">
        <f aca="true">RAND()</f>
        <v>0.777391226791048</v>
      </c>
      <c r="AZ876" s="0" t="n">
        <f aca="true">RAND()</f>
        <v>0.731409743616032</v>
      </c>
    </row>
    <row r="877" customFormat="false" ht="15" hidden="false" customHeight="false" outlineLevel="0" collapsed="false">
      <c r="AK877" s="0" t="n">
        <v>864</v>
      </c>
      <c r="AL877" s="0" t="n">
        <f aca="false">IFERROR(IF(AU877&lt;($AM$6-$AL$6)/($AN$6-$AL$6),$AL$6+SQRT(AU877*($AN$6-$AL$6)*($AM$6-$AL$6)),$AN$6-SQRT((1-AU877)*($AN$6-$AL$6)*($AN$6-$AM$6))),$AM$6)</f>
        <v>3.51868515519096</v>
      </c>
      <c r="AM877" s="0" t="n">
        <f aca="false">IFERROR(IF(AV877&lt;($AM$7-$AL$7)/($AN$7-$AL$7),$AL$7+SQRT(AV877*($AN$7-$AL$7)*($AM$7-$AL$7)),$AN$7-SQRT((1-AV877)*($AN$7-$AL$7)*($AN$7-$AM$7))),$AM$7)</f>
        <v>1.20873555122895</v>
      </c>
      <c r="AN877" s="0" t="n">
        <f aca="false">IFERROR(IF(AW877&lt;($AM$8-$AL$8)/($AN$8-$AL$8),$AL$8+SQRT(AW877*($AN$8-$AL$8)*($AM$8-$AL$8)),$AN$8-SQRT((1-AW877)*($AN$8-$AL$8)*($AN$8-$AM$8))),$AM$8)</f>
        <v>0.973835215347457</v>
      </c>
      <c r="AO877" s="0" t="n">
        <f aca="false">IFERROR(IF(AX877&lt;($AM$9-$AL$9)/($AN$9-$AL$9),$AL$9+SQRT(AX877*($AN$9-$AL$9)*($AM$9-$AL$9)),$AN$9-SQRT((1-AX877)*($AN$9-$AL$9)*($AN$9-$AM$9))),$AM$9)</f>
        <v>0.75662875420507</v>
      </c>
      <c r="AP877" s="0" t="n">
        <f aca="false">IFERROR(IF(AY877&lt;($AM$10-$AL$10)/($AN$10-$AL$10),$AL$10+SQRT(AY877*($AN$10-$AL$10)*($AM$10-$AL$10)),$AN$10-SQRT((1-AY877)*($AN$10-$AL$10)*($AN$10-$AM$10))),$AM$10)</f>
        <v>0.957256695144413</v>
      </c>
      <c r="AQ877" s="0" t="n">
        <f aca="false">IFERROR(IF(AZ877&lt;($AM$11-$AL$11)/($AN$11-$AL$11),$AL$11+SQRT(AZ877*($AN$11-$AL$11)*($AM$11-$AL$11)),$AN$11-SQRT((1-AZ877)*($AN$11-$AL$11)*($AN$11-$AM$11))),$AM$11)</f>
        <v>0.857726198333506</v>
      </c>
      <c r="AR877" s="0" t="n">
        <f aca="false">SUMPRODUCT((B24:B31&lt;=$B$6)*(C24:C31*AM877+D24:D31*AO877*$B$8*AQ877)/(1+AL877/100)^B24:B31)+C32*AM877*AP877/(1+AL877/100)^$B$6</f>
        <v>16212791.7503652</v>
      </c>
      <c r="AS877" s="0" t="n">
        <f aca="false">SUMPRODUCT((K24:K26&lt;=$B$6)*(L24:L26*AN877+M24:M26*AO877*$B$8*AQ877)/(1+AL877/100)^K24:K26)+L27*AN877*AP877/(1+AL877/100)^$B$6</f>
        <v>14253862.3297853</v>
      </c>
      <c r="AT877" s="0" t="n">
        <f aca="false">AS877-AR877</f>
        <v>-1958929.42057988</v>
      </c>
      <c r="AU877" s="0" t="n">
        <f aca="true">RAND()</f>
        <v>0.394022347565609</v>
      </c>
      <c r="AV877" s="0" t="n">
        <f aca="true">RAND()</f>
        <v>0.984864402378857</v>
      </c>
      <c r="AW877" s="0" t="n">
        <f aca="true">RAND()</f>
        <v>0.335763134387743</v>
      </c>
      <c r="AX877" s="0" t="n">
        <f aca="true">RAND()</f>
        <v>0.0878110899797952</v>
      </c>
      <c r="AY877" s="0" t="n">
        <f aca="true">RAND()</f>
        <v>0.836334741017562</v>
      </c>
      <c r="AZ877" s="0" t="n">
        <f aca="true">RAND()</f>
        <v>0.91738026677291</v>
      </c>
    </row>
    <row r="878" customFormat="false" ht="15" hidden="false" customHeight="false" outlineLevel="0" collapsed="false">
      <c r="AK878" s="0" t="n">
        <v>865</v>
      </c>
      <c r="AL878" s="0" t="n">
        <f aca="false">IFERROR(IF(AU878&lt;($AM$6-$AL$6)/($AN$6-$AL$6),$AL$6+SQRT(AU878*($AN$6-$AL$6)*($AM$6-$AL$6)),$AN$6-SQRT((1-AU878)*($AN$6-$AL$6)*($AN$6-$AM$6))),$AM$6)</f>
        <v>3.45472532032103</v>
      </c>
      <c r="AM878" s="0" t="n">
        <f aca="false">IFERROR(IF(AV878&lt;($AM$7-$AL$7)/($AN$7-$AL$7),$AL$7+SQRT(AV878*($AN$7-$AL$7)*($AM$7-$AL$7)),$AN$7-SQRT((1-AV878)*($AN$7-$AL$7)*($AN$7-$AM$7))),$AM$7)</f>
        <v>1.00711333225495</v>
      </c>
      <c r="AN878" s="0" t="n">
        <f aca="false">IFERROR(IF(AW878&lt;($AM$8-$AL$8)/($AN$8-$AL$8),$AL$8+SQRT(AW878*($AN$8-$AL$8)*($AM$8-$AL$8)),$AN$8-SQRT((1-AW878)*($AN$8-$AL$8)*($AN$8-$AM$8))),$AM$8)</f>
        <v>1.06230855284066</v>
      </c>
      <c r="AO878" s="0" t="n">
        <f aca="false">IFERROR(IF(AX878&lt;($AM$9-$AL$9)/($AN$9-$AL$9),$AL$9+SQRT(AX878*($AN$9-$AL$9)*($AM$9-$AL$9)),$AN$9-SQRT((1-AX878)*($AN$9-$AL$9)*($AN$9-$AM$9))),$AM$9)</f>
        <v>0.799238597272355</v>
      </c>
      <c r="AP878" s="0" t="n">
        <f aca="false">IFERROR(IF(AY878&lt;($AM$10-$AL$10)/($AN$10-$AL$10),$AL$10+SQRT(AY878*($AN$10-$AL$10)*($AM$10-$AL$10)),$AN$10-SQRT((1-AY878)*($AN$10-$AL$10)*($AN$10-$AM$10))),$AM$10)</f>
        <v>0.769353794688765</v>
      </c>
      <c r="AQ878" s="0" t="n">
        <f aca="false">IFERROR(IF(AZ878&lt;($AM$11-$AL$11)/($AN$11-$AL$11),$AL$11+SQRT(AZ878*($AN$11-$AL$11)*($AM$11-$AL$11)),$AN$11-SQRT((1-AZ878)*($AN$11-$AL$11)*($AN$11-$AM$11))),$AM$11)</f>
        <v>0.805534606208724</v>
      </c>
      <c r="AR878" s="0" t="n">
        <f aca="false">SUMPRODUCT((B24:B31&lt;=$B$6)*(C24:C31*AM878+D24:D31*AO878*$B$8*AQ878)/(1+AL878/100)^B24:B31)+C32*AM878*AP878/(1+AL878/100)^$B$6</f>
        <v>13598061.9622977</v>
      </c>
      <c r="AS878" s="0" t="n">
        <f aca="false">SUMPRODUCT((K24:K26&lt;=$B$6)*(L24:L26*AN878+M24:M26*AO878*$B$8*AQ878)/(1+AL878/100)^K24:K26)+L27*AN878*AP878/(1+AL878/100)^$B$6</f>
        <v>15804871.1612251</v>
      </c>
      <c r="AT878" s="0" t="n">
        <f aca="false">AS878-AR878</f>
        <v>2206809.1989274</v>
      </c>
      <c r="AU878" s="0" t="n">
        <f aca="true">RAND()</f>
        <v>0.37155137228136</v>
      </c>
      <c r="AV878" s="0" t="n">
        <f aca="true">RAND()</f>
        <v>0.475609481170729</v>
      </c>
      <c r="AW878" s="0" t="n">
        <f aca="true">RAND()</f>
        <v>0.686861517006514</v>
      </c>
      <c r="AX878" s="0" t="n">
        <f aca="true">RAND()</f>
        <v>0.119391650796702</v>
      </c>
      <c r="AY878" s="0" t="n">
        <f aca="true">RAND()</f>
        <v>0.29020586685295</v>
      </c>
      <c r="AZ878" s="0" t="n">
        <f aca="true">RAND()</f>
        <v>0.845645757622874</v>
      </c>
    </row>
    <row r="879" customFormat="false" ht="15" hidden="false" customHeight="false" outlineLevel="0" collapsed="false">
      <c r="AK879" s="0" t="n">
        <v>866</v>
      </c>
      <c r="AL879" s="0" t="n">
        <f aca="false">IFERROR(IF(AU879&lt;($AM$6-$AL$6)/($AN$6-$AL$6),$AL$6+SQRT(AU879*($AN$6-$AL$6)*($AM$6-$AL$6)),$AN$6-SQRT((1-AU879)*($AN$6-$AL$6)*($AN$6-$AM$6))),$AM$6)</f>
        <v>5.56179851603894</v>
      </c>
      <c r="AM879" s="0" t="n">
        <f aca="false">IFERROR(IF(AV879&lt;($AM$7-$AL$7)/($AN$7-$AL$7),$AL$7+SQRT(AV879*($AN$7-$AL$7)*($AM$7-$AL$7)),$AN$7-SQRT((1-AV879)*($AN$7-$AL$7)*($AN$7-$AM$7))),$AM$7)</f>
        <v>1.00444606005231</v>
      </c>
      <c r="AN879" s="0" t="n">
        <f aca="false">IFERROR(IF(AW879&lt;($AM$8-$AL$8)/($AN$8-$AL$8),$AL$8+SQRT(AW879*($AN$8-$AL$8)*($AM$8-$AL$8)),$AN$8-SQRT((1-AW879)*($AN$8-$AL$8)*($AN$8-$AM$8))),$AM$8)</f>
        <v>0.966585465272566</v>
      </c>
      <c r="AO879" s="0" t="n">
        <f aca="false">IFERROR(IF(AX879&lt;($AM$9-$AL$9)/($AN$9-$AL$9),$AL$9+SQRT(AX879*($AN$9-$AL$9)*($AM$9-$AL$9)),$AN$9-SQRT((1-AX879)*($AN$9-$AL$9)*($AN$9-$AM$9))),$AM$9)</f>
        <v>1.41120710089681</v>
      </c>
      <c r="AP879" s="0" t="n">
        <f aca="false">IFERROR(IF(AY879&lt;($AM$10-$AL$10)/($AN$10-$AL$10),$AL$10+SQRT(AY879*($AN$10-$AL$10)*($AM$10-$AL$10)),$AN$10-SQRT((1-AY879)*($AN$10-$AL$10)*($AN$10-$AM$10))),$AM$10)</f>
        <v>0.667485589700198</v>
      </c>
      <c r="AQ879" s="0" t="n">
        <f aca="false">IFERROR(IF(AZ879&lt;($AM$11-$AL$11)/($AN$11-$AL$11),$AL$11+SQRT(AZ879*($AN$11-$AL$11)*($AM$11-$AL$11)),$AN$11-SQRT((1-AZ879)*($AN$11-$AL$11)*($AN$11-$AM$11))),$AM$11)</f>
        <v>0.836787726742045</v>
      </c>
      <c r="AR879" s="0" t="n">
        <f aca="false">SUMPRODUCT((B24:B31&lt;=$B$6)*(C24:C31*AM879+D24:D31*AO879*$B$8*AQ879)/(1+AL879/100)^B24:B31)+C32*AM879*AP879/(1+AL879/100)^$B$6</f>
        <v>12472583.614987</v>
      </c>
      <c r="AS879" s="0" t="n">
        <f aca="false">SUMPRODUCT((K24:K26&lt;=$B$6)*(L24:L26*AN879+M24:M26*AO879*$B$8*AQ879)/(1+AL879/100)^K24:K26)+L27*AN879*AP879/(1+AL879/100)^$B$6</f>
        <v>14767195.3867569</v>
      </c>
      <c r="AT879" s="0" t="n">
        <f aca="false">AS879-AR879</f>
        <v>2294611.77176988</v>
      </c>
      <c r="AU879" s="0" t="n">
        <f aca="true">RAND()</f>
        <v>0.89657882457661</v>
      </c>
      <c r="AV879" s="0" t="n">
        <f aca="true">RAND()</f>
        <v>0.464029000677048</v>
      </c>
      <c r="AW879" s="0" t="n">
        <f aca="true">RAND()</f>
        <v>0.308341302667524</v>
      </c>
      <c r="AX879" s="0" t="n">
        <f aca="true">RAND()</f>
        <v>0.768881947977108</v>
      </c>
      <c r="AY879" s="0" t="n">
        <f aca="true">RAND()</f>
        <v>0.112205691028892</v>
      </c>
      <c r="AZ879" s="0" t="n">
        <f aca="true">RAND()</f>
        <v>0.891272464726411</v>
      </c>
    </row>
    <row r="880" customFormat="false" ht="15" hidden="false" customHeight="false" outlineLevel="0" collapsed="false">
      <c r="AK880" s="0" t="n">
        <v>867</v>
      </c>
      <c r="AL880" s="0" t="n">
        <f aca="false">IFERROR(IF(AU880&lt;($AM$6-$AL$6)/($AN$6-$AL$6),$AL$6+SQRT(AU880*($AN$6-$AL$6)*($AM$6-$AL$6)),$AN$6-SQRT((1-AU880)*($AN$6-$AL$6)*($AN$6-$AM$6))),$AM$6)</f>
        <v>2.14896002291545</v>
      </c>
      <c r="AM880" s="0" t="n">
        <f aca="false">IFERROR(IF(AV880&lt;($AM$7-$AL$7)/($AN$7-$AL$7),$AL$7+SQRT(AV880*($AN$7-$AL$7)*($AM$7-$AL$7)),$AN$7-SQRT((1-AV880)*($AN$7-$AL$7)*($AN$7-$AM$7))),$AM$7)</f>
        <v>1.02507417405564</v>
      </c>
      <c r="AN880" s="0" t="n">
        <f aca="false">IFERROR(IF(AW880&lt;($AM$8-$AL$8)/($AN$8-$AL$8),$AL$8+SQRT(AW880*($AN$8-$AL$8)*($AM$8-$AL$8)),$AN$8-SQRT((1-AW880)*($AN$8-$AL$8)*($AN$8-$AM$8))),$AM$8)</f>
        <v>1.14206785818148</v>
      </c>
      <c r="AO880" s="0" t="n">
        <f aca="false">IFERROR(IF(AX880&lt;($AM$9-$AL$9)/($AN$9-$AL$9),$AL$9+SQRT(AX880*($AN$9-$AL$9)*($AM$9-$AL$9)),$AN$9-SQRT((1-AX880)*($AN$9-$AL$9)*($AN$9-$AM$9))),$AM$9)</f>
        <v>0.864518397295241</v>
      </c>
      <c r="AP880" s="0" t="n">
        <f aca="false">IFERROR(IF(AY880&lt;($AM$10-$AL$10)/($AN$10-$AL$10),$AL$10+SQRT(AY880*($AN$10-$AL$10)*($AM$10-$AL$10)),$AN$10-SQRT((1-AY880)*($AN$10-$AL$10)*($AN$10-$AM$10))),$AM$10)</f>
        <v>0.911175542976933</v>
      </c>
      <c r="AQ880" s="0" t="n">
        <f aca="false">IFERROR(IF(AZ880&lt;($AM$11-$AL$11)/($AN$11-$AL$11),$AL$11+SQRT(AZ880*($AN$11-$AL$11)*($AM$11-$AL$11)),$AN$11-SQRT((1-AZ880)*($AN$11-$AL$11)*($AN$11-$AM$11))),$AM$11)</f>
        <v>0.509450719943165</v>
      </c>
      <c r="AR880" s="0" t="n">
        <f aca="false">SUMPRODUCT((B24:B31&lt;=$B$6)*(C24:C31*AM880+D24:D31*AO880*$B$8*AQ880)/(1+AL880/100)^B24:B31)+C32*AM880*AP880/(1+AL880/100)^$B$6</f>
        <v>14777184.0416276</v>
      </c>
      <c r="AS880" s="0" t="n">
        <f aca="false">SUMPRODUCT((K24:K26&lt;=$B$6)*(L24:L26*AN880+M24:M26*AO880*$B$8*AQ880)/(1+AL880/100)^K24:K26)+L27*AN880*AP880/(1+AL880/100)^$B$6</f>
        <v>16270831.0749555</v>
      </c>
      <c r="AT880" s="0" t="n">
        <f aca="false">AS880-AR880</f>
        <v>1493647.03332793</v>
      </c>
      <c r="AU880" s="0" t="n">
        <f aca="true">RAND()</f>
        <v>0.00443781768539452</v>
      </c>
      <c r="AV880" s="0" t="n">
        <f aca="true">RAND()</f>
        <v>0.550296647317761</v>
      </c>
      <c r="AW880" s="0" t="n">
        <f aca="true">RAND()</f>
        <v>0.896450246777492</v>
      </c>
      <c r="AX880" s="0" t="n">
        <f aca="true">RAND()</f>
        <v>0.177164882622255</v>
      </c>
      <c r="AY880" s="0" t="n">
        <f aca="true">RAND()</f>
        <v>0.676261308569503</v>
      </c>
      <c r="AZ880" s="0" t="n">
        <f aca="true">RAND()</f>
        <v>0.179059608509021</v>
      </c>
    </row>
    <row r="881" customFormat="false" ht="15" hidden="false" customHeight="false" outlineLevel="0" collapsed="false">
      <c r="AK881" s="0" t="n">
        <v>868</v>
      </c>
      <c r="AL881" s="0" t="n">
        <f aca="false">IFERROR(IF(AU881&lt;($AM$6-$AL$6)/($AN$6-$AL$6),$AL$6+SQRT(AU881*($AN$6-$AL$6)*($AM$6-$AL$6)),$AN$6-SQRT((1-AU881)*($AN$6-$AL$6)*($AN$6-$AM$6))),$AM$6)</f>
        <v>3.47441767280146</v>
      </c>
      <c r="AM881" s="0" t="n">
        <f aca="false">IFERROR(IF(AV881&lt;($AM$7-$AL$7)/($AN$7-$AL$7),$AL$7+SQRT(AV881*($AN$7-$AL$7)*($AM$7-$AL$7)),$AN$7-SQRT((1-AV881)*($AN$7-$AL$7)*($AN$7-$AM$7))),$AM$7)</f>
        <v>1.04185009862301</v>
      </c>
      <c r="AN881" s="0" t="n">
        <f aca="false">IFERROR(IF(AW881&lt;($AM$8-$AL$8)/($AN$8-$AL$8),$AL$8+SQRT(AW881*($AN$8-$AL$8)*($AM$8-$AL$8)),$AN$8-SQRT((1-AW881)*($AN$8-$AL$8)*($AN$8-$AM$8))),$AM$8)</f>
        <v>1.01244029366325</v>
      </c>
      <c r="AO881" s="0" t="n">
        <f aca="false">IFERROR(IF(AX881&lt;($AM$9-$AL$9)/($AN$9-$AL$9),$AL$9+SQRT(AX881*($AN$9-$AL$9)*($AM$9-$AL$9)),$AN$9-SQRT((1-AX881)*($AN$9-$AL$9)*($AN$9-$AM$9))),$AM$9)</f>
        <v>1.58969301569128</v>
      </c>
      <c r="AP881" s="0" t="n">
        <f aca="false">IFERROR(IF(AY881&lt;($AM$10-$AL$10)/($AN$10-$AL$10),$AL$10+SQRT(AY881*($AN$10-$AL$10)*($AM$10-$AL$10)),$AN$10-SQRT((1-AY881)*($AN$10-$AL$10)*($AN$10-$AM$10))),$AM$10)</f>
        <v>0.822973593814436</v>
      </c>
      <c r="AQ881" s="0" t="n">
        <f aca="false">IFERROR(IF(AZ881&lt;($AM$11-$AL$11)/($AN$11-$AL$11),$AL$11+SQRT(AZ881*($AN$11-$AL$11)*($AM$11-$AL$11)),$AN$11-SQRT((1-AZ881)*($AN$11-$AL$11)*($AN$11-$AM$11))),$AM$11)</f>
        <v>0.692724316060392</v>
      </c>
      <c r="AR881" s="0" t="n">
        <f aca="false">SUMPRODUCT((B24:B31&lt;=$B$6)*(C24:C31*AM881+D24:D31*AO881*$B$8*AQ881)/(1+AL881/100)^B24:B31)+C32*AM881*AP881/(1+AL881/100)^$B$6</f>
        <v>14127344.0388416</v>
      </c>
      <c r="AS881" s="0" t="n">
        <f aca="false">SUMPRODUCT((K24:K26&lt;=$B$6)*(L24:L26*AN881+M24:M26*AO881*$B$8*AQ881)/(1+AL881/100)^K24:K26)+L27*AN881*AP881/(1+AL881/100)^$B$6</f>
        <v>15020657.4975115</v>
      </c>
      <c r="AT881" s="0" t="n">
        <f aca="false">AS881-AR881</f>
        <v>893313.458669873</v>
      </c>
      <c r="AU881" s="0" t="n">
        <f aca="true">RAND()</f>
        <v>0.378513462707265</v>
      </c>
      <c r="AV881" s="0" t="n">
        <f aca="true">RAND()</f>
        <v>0.614876609393324</v>
      </c>
      <c r="AW881" s="0" t="n">
        <f aca="true">RAND()</f>
        <v>0.498358986001767</v>
      </c>
      <c r="AX881" s="0" t="n">
        <f aca="true">RAND()</f>
        <v>0.887765452418325</v>
      </c>
      <c r="AY881" s="0" t="n">
        <f aca="true">RAND()</f>
        <v>0.41724776920565</v>
      </c>
      <c r="AZ881" s="0" t="n">
        <f aca="true">RAND()</f>
        <v>0.614618996161004</v>
      </c>
    </row>
    <row r="882" customFormat="false" ht="15" hidden="false" customHeight="false" outlineLevel="0" collapsed="false">
      <c r="AK882" s="0" t="n">
        <v>869</v>
      </c>
      <c r="AL882" s="0" t="n">
        <f aca="false">IFERROR(IF(AU882&lt;($AM$6-$AL$6)/($AN$6-$AL$6),$AL$6+SQRT(AU882*($AN$6-$AL$6)*($AM$6-$AL$6)),$AN$6-SQRT((1-AU882)*($AN$6-$AL$6)*($AN$6-$AM$6))),$AM$6)</f>
        <v>4.55715789813294</v>
      </c>
      <c r="AM882" s="0" t="n">
        <f aca="false">IFERROR(IF(AV882&lt;($AM$7-$AL$7)/($AN$7-$AL$7),$AL$7+SQRT(AV882*($AN$7-$AL$7)*($AM$7-$AL$7)),$AN$7-SQRT((1-AV882)*($AN$7-$AL$7)*($AN$7-$AM$7))),$AM$7)</f>
        <v>1.07604463717643</v>
      </c>
      <c r="AN882" s="0" t="n">
        <f aca="false">IFERROR(IF(AW882&lt;($AM$8-$AL$8)/($AN$8-$AL$8),$AL$8+SQRT(AW882*($AN$8-$AL$8)*($AM$8-$AL$8)),$AN$8-SQRT((1-AW882)*($AN$8-$AL$8)*($AN$8-$AM$8))),$AM$8)</f>
        <v>1.18618925913514</v>
      </c>
      <c r="AO882" s="0" t="n">
        <f aca="false">IFERROR(IF(AX882&lt;($AM$9-$AL$9)/($AN$9-$AL$9),$AL$9+SQRT(AX882*($AN$9-$AL$9)*($AM$9-$AL$9)),$AN$9-SQRT((1-AX882)*($AN$9-$AL$9)*($AN$9-$AM$9))),$AM$9)</f>
        <v>0.795698022922087</v>
      </c>
      <c r="AP882" s="0" t="n">
        <f aca="false">IFERROR(IF(AY882&lt;($AM$10-$AL$10)/($AN$10-$AL$10),$AL$10+SQRT(AY882*($AN$10-$AL$10)*($AM$10-$AL$10)),$AN$10-SQRT((1-AY882)*($AN$10-$AL$10)*($AN$10-$AM$10))),$AM$10)</f>
        <v>0.873636171647261</v>
      </c>
      <c r="AQ882" s="0" t="n">
        <f aca="false">IFERROR(IF(AZ882&lt;($AM$11-$AL$11)/($AN$11-$AL$11),$AL$11+SQRT(AZ882*($AN$11-$AL$11)*($AM$11-$AL$11)),$AN$11-SQRT((1-AZ882)*($AN$11-$AL$11)*($AN$11-$AM$11))),$AM$11)</f>
        <v>0.647673289520688</v>
      </c>
      <c r="AR882" s="0" t="n">
        <f aca="false">SUMPRODUCT((B24:B31&lt;=$B$6)*(C24:C31*AM882+D24:D31*AO882*$B$8*AQ882)/(1+AL882/100)^B24:B31)+C32*AM882*AP882/(1+AL882/100)^$B$6</f>
        <v>13770633.8833565</v>
      </c>
      <c r="AS882" s="0" t="n">
        <f aca="false">SUMPRODUCT((K24:K26&lt;=$B$6)*(L24:L26*AN882+M24:M26*AO882*$B$8*AQ882)/(1+AL882/100)^K24:K26)+L27*AN882*AP882/(1+AL882/100)^$B$6</f>
        <v>17729563.2508553</v>
      </c>
      <c r="AT882" s="0" t="n">
        <f aca="false">AS882-AR882</f>
        <v>3958929.36749884</v>
      </c>
      <c r="AU882" s="0" t="n">
        <f aca="true">RAND()</f>
        <v>0.701626123267287</v>
      </c>
      <c r="AV882" s="0" t="n">
        <f aca="true">RAND()</f>
        <v>0.731018059954851</v>
      </c>
      <c r="AW882" s="0" t="n">
        <f aca="true">RAND()</f>
        <v>0.963806127558024</v>
      </c>
      <c r="AX882" s="0" t="n">
        <f aca="true">RAND()</f>
        <v>0.116583094346708</v>
      </c>
      <c r="AY882" s="0" t="n">
        <f aca="true">RAND()</f>
        <v>0.558415955052885</v>
      </c>
      <c r="AZ882" s="0" t="n">
        <f aca="true">RAND()</f>
        <v>0.493374352025045</v>
      </c>
    </row>
    <row r="883" customFormat="false" ht="15" hidden="false" customHeight="false" outlineLevel="0" collapsed="false">
      <c r="AK883" s="0" t="n">
        <v>870</v>
      </c>
      <c r="AL883" s="0" t="n">
        <f aca="false">IFERROR(IF(AU883&lt;($AM$6-$AL$6)/($AN$6-$AL$6),$AL$6+SQRT(AU883*($AN$6-$AL$6)*($AM$6-$AL$6)),$AN$6-SQRT((1-AU883)*($AN$6-$AL$6)*($AN$6-$AM$6))),$AM$6)</f>
        <v>2.88771659185251</v>
      </c>
      <c r="AM883" s="0" t="n">
        <f aca="false">IFERROR(IF(AV883&lt;($AM$7-$AL$7)/($AN$7-$AL$7),$AL$7+SQRT(AV883*($AN$7-$AL$7)*($AM$7-$AL$7)),$AN$7-SQRT((1-AV883)*($AN$7-$AL$7)*($AN$7-$AM$7))),$AM$7)</f>
        <v>1.00536081894277</v>
      </c>
      <c r="AN883" s="0" t="n">
        <f aca="false">IFERROR(IF(AW883&lt;($AM$8-$AL$8)/($AN$8-$AL$8),$AL$8+SQRT(AW883*($AN$8-$AL$8)*($AM$8-$AL$8)),$AN$8-SQRT((1-AW883)*($AN$8-$AL$8)*($AN$8-$AM$8))),$AM$8)</f>
        <v>1.07491780444383</v>
      </c>
      <c r="AO883" s="0" t="n">
        <f aca="false">IFERROR(IF(AX883&lt;($AM$9-$AL$9)/($AN$9-$AL$9),$AL$9+SQRT(AX883*($AN$9-$AL$9)*($AM$9-$AL$9)),$AN$9-SQRT((1-AX883)*($AN$9-$AL$9)*($AN$9-$AM$9))),$AM$9)</f>
        <v>0.576680088022084</v>
      </c>
      <c r="AP883" s="0" t="n">
        <f aca="false">IFERROR(IF(AY883&lt;($AM$10-$AL$10)/($AN$10-$AL$10),$AL$10+SQRT(AY883*($AN$10-$AL$10)*($AM$10-$AL$10)),$AN$10-SQRT((1-AY883)*($AN$10-$AL$10)*($AN$10-$AM$10))),$AM$10)</f>
        <v>0.663951963360632</v>
      </c>
      <c r="AQ883" s="0" t="n">
        <f aca="false">IFERROR(IF(AZ883&lt;($AM$11-$AL$11)/($AN$11-$AL$11),$AL$11+SQRT(AZ883*($AN$11-$AL$11)*($AM$11-$AL$11)),$AN$11-SQRT((1-AZ883)*($AN$11-$AL$11)*($AN$11-$AM$11))),$AM$11)</f>
        <v>0.791052866473181</v>
      </c>
      <c r="AR883" s="0" t="n">
        <f aca="false">SUMPRODUCT((B24:B31&lt;=$B$6)*(C24:C31*AM883+D24:D31*AO883*$B$8*AQ883)/(1+AL883/100)^B24:B31)+C32*AM883*AP883/(1+AL883/100)^$B$6</f>
        <v>13957413.6563598</v>
      </c>
      <c r="AS883" s="0" t="n">
        <f aca="false">SUMPRODUCT((K24:K26&lt;=$B$6)*(L24:L26*AN883+M24:M26*AO883*$B$8*AQ883)/(1+AL883/100)^K24:K26)+L27*AN883*AP883/(1+AL883/100)^$B$6</f>
        <v>16032602.4710533</v>
      </c>
      <c r="AT883" s="0" t="n">
        <f aca="false">AS883-AR883</f>
        <v>2075188.81469351</v>
      </c>
      <c r="AU883" s="0" t="n">
        <f aca="true">RAND()</f>
        <v>0.157608149490049</v>
      </c>
      <c r="AV883" s="0" t="n">
        <f aca="true">RAND()</f>
        <v>0.468014854147995</v>
      </c>
      <c r="AW883" s="0" t="n">
        <f aca="true">RAND()</f>
        <v>0.727521998215392</v>
      </c>
      <c r="AX883" s="0" t="n">
        <f aca="true">RAND()</f>
        <v>0.00783978119876595</v>
      </c>
      <c r="AY883" s="0" t="n">
        <f aca="true">RAND()</f>
        <v>0.107520985159224</v>
      </c>
      <c r="AZ883" s="0" t="n">
        <f aca="true">RAND()</f>
        <v>0.821800389350717</v>
      </c>
    </row>
    <row r="884" customFormat="false" ht="15" hidden="false" customHeight="false" outlineLevel="0" collapsed="false">
      <c r="AK884" s="0" t="n">
        <v>871</v>
      </c>
      <c r="AL884" s="0" t="n">
        <f aca="false">IFERROR(IF(AU884&lt;($AM$6-$AL$6)/($AN$6-$AL$6),$AL$6+SQRT(AU884*($AN$6-$AL$6)*($AM$6-$AL$6)),$AN$6-SQRT((1-AU884)*($AN$6-$AL$6)*($AN$6-$AM$6))),$AM$6)</f>
        <v>4.02792505809754</v>
      </c>
      <c r="AM884" s="0" t="n">
        <f aca="false">IFERROR(IF(AV884&lt;($AM$7-$AL$7)/($AN$7-$AL$7),$AL$7+SQRT(AV884*($AN$7-$AL$7)*($AM$7-$AL$7)),$AN$7-SQRT((1-AV884)*($AN$7-$AL$7)*($AN$7-$AM$7))),$AM$7)</f>
        <v>1.00293328266467</v>
      </c>
      <c r="AN884" s="0" t="n">
        <f aca="false">IFERROR(IF(AW884&lt;($AM$8-$AL$8)/($AN$8-$AL$8),$AL$8+SQRT(AW884*($AN$8-$AL$8)*($AM$8-$AL$8)),$AN$8-SQRT((1-AW884)*($AN$8-$AL$8)*($AN$8-$AM$8))),$AM$8)</f>
        <v>0.999508794960674</v>
      </c>
      <c r="AO884" s="0" t="n">
        <f aca="false">IFERROR(IF(AX884&lt;($AM$9-$AL$9)/($AN$9-$AL$9),$AL$9+SQRT(AX884*($AN$9-$AL$9)*($AM$9-$AL$9)),$AN$9-SQRT((1-AX884)*($AN$9-$AL$9)*($AN$9-$AM$9))),$AM$9)</f>
        <v>1.60094032002703</v>
      </c>
      <c r="AP884" s="0" t="n">
        <f aca="false">IFERROR(IF(AY884&lt;($AM$10-$AL$10)/($AN$10-$AL$10),$AL$10+SQRT(AY884*($AN$10-$AL$10)*($AM$10-$AL$10)),$AN$10-SQRT((1-AY884)*($AN$10-$AL$10)*($AN$10-$AM$10))),$AM$10)</f>
        <v>0.841687151313968</v>
      </c>
      <c r="AQ884" s="0" t="n">
        <f aca="false">IFERROR(IF(AZ884&lt;($AM$11-$AL$11)/($AN$11-$AL$11),$AL$11+SQRT(AZ884*($AN$11-$AL$11)*($AM$11-$AL$11)),$AN$11-SQRT((1-AZ884)*($AN$11-$AL$11)*($AN$11-$AM$11))),$AM$11)</f>
        <v>0.662318585803749</v>
      </c>
      <c r="AR884" s="0" t="n">
        <f aca="false">SUMPRODUCT((B24:B31&lt;=$B$6)*(C24:C31*AM884+D24:D31*AO884*$B$8*AQ884)/(1+AL884/100)^B24:B31)+C32*AM884*AP884/(1+AL884/100)^$B$6</f>
        <v>13240596.7575144</v>
      </c>
      <c r="AS884" s="0" t="n">
        <f aca="false">SUMPRODUCT((K24:K26&lt;=$B$6)*(L24:L26*AN884+M24:M26*AO884*$B$8*AQ884)/(1+AL884/100)^K24:K26)+L27*AN884*AP884/(1+AL884/100)^$B$6</f>
        <v>14912236.5772207</v>
      </c>
      <c r="AT884" s="0" t="n">
        <f aca="false">AS884-AR884</f>
        <v>1671639.81970631</v>
      </c>
      <c r="AU884" s="0" t="n">
        <f aca="true">RAND()</f>
        <v>0.558338526985776</v>
      </c>
      <c r="AV884" s="0" t="n">
        <f aca="true">RAND()</f>
        <v>0.457404774979074</v>
      </c>
      <c r="AW884" s="0" t="n">
        <f aca="true">RAND()</f>
        <v>0.44226399185178</v>
      </c>
      <c r="AX884" s="0" t="n">
        <f aca="true">RAND()</f>
        <v>0.893834247879912</v>
      </c>
      <c r="AY884" s="0" t="n">
        <f aca="true">RAND()</f>
        <v>0.467000437492218</v>
      </c>
      <c r="AZ884" s="0" t="n">
        <f aca="true">RAND()</f>
        <v>0.534576581658857</v>
      </c>
    </row>
    <row r="885" customFormat="false" ht="15" hidden="false" customHeight="false" outlineLevel="0" collapsed="false">
      <c r="AK885" s="0" t="n">
        <v>872</v>
      </c>
      <c r="AL885" s="0" t="n">
        <f aca="false">IFERROR(IF(AU885&lt;($AM$6-$AL$6)/($AN$6-$AL$6),$AL$6+SQRT(AU885*($AN$6-$AL$6)*($AM$6-$AL$6)),$AN$6-SQRT((1-AU885)*($AN$6-$AL$6)*($AN$6-$AM$6))),$AM$6)</f>
        <v>4.40742476985227</v>
      </c>
      <c r="AM885" s="0" t="n">
        <f aca="false">IFERROR(IF(AV885&lt;($AM$7-$AL$7)/($AN$7-$AL$7),$AL$7+SQRT(AV885*($AN$7-$AL$7)*($AM$7-$AL$7)),$AN$7-SQRT((1-AV885)*($AN$7-$AL$7)*($AN$7-$AM$7))),$AM$7)</f>
        <v>0.948724691207845</v>
      </c>
      <c r="AN885" s="0" t="n">
        <f aca="false">IFERROR(IF(AW885&lt;($AM$8-$AL$8)/($AN$8-$AL$8),$AL$8+SQRT(AW885*($AN$8-$AL$8)*($AM$8-$AL$8)),$AN$8-SQRT((1-AW885)*($AN$8-$AL$8)*($AN$8-$AM$8))),$AM$8)</f>
        <v>0.932606208218037</v>
      </c>
      <c r="AO885" s="0" t="n">
        <f aca="false">IFERROR(IF(AX885&lt;($AM$9-$AL$9)/($AN$9-$AL$9),$AL$9+SQRT(AX885*($AN$9-$AL$9)*($AM$9-$AL$9)),$AN$9-SQRT((1-AX885)*($AN$9-$AL$9)*($AN$9-$AM$9))),$AM$9)</f>
        <v>1.10525935119128</v>
      </c>
      <c r="AP885" s="0" t="n">
        <f aca="false">IFERROR(IF(AY885&lt;($AM$10-$AL$10)/($AN$10-$AL$10),$AL$10+SQRT(AY885*($AN$10-$AL$10)*($AM$10-$AL$10)),$AN$10-SQRT((1-AY885)*($AN$10-$AL$10)*($AN$10-$AM$10))),$AM$10)</f>
        <v>0.846247609000398</v>
      </c>
      <c r="AQ885" s="0" t="n">
        <f aca="false">IFERROR(IF(AZ885&lt;($AM$11-$AL$11)/($AN$11-$AL$11),$AL$11+SQRT(AZ885*($AN$11-$AL$11)*($AM$11-$AL$11)),$AN$11-SQRT((1-AZ885)*($AN$11-$AL$11)*($AN$11-$AM$11))),$AM$11)</f>
        <v>0.679503924741363</v>
      </c>
      <c r="AR885" s="0" t="n">
        <f aca="false">SUMPRODUCT((B24:B31&lt;=$B$6)*(C24:C31*AM885+D24:D31*AO885*$B$8*AQ885)/(1+AL885/100)^B24:B31)+C32*AM885*AP885/(1+AL885/100)^$B$6</f>
        <v>12270860.8926191</v>
      </c>
      <c r="AS885" s="0" t="n">
        <f aca="false">SUMPRODUCT((K24:K26&lt;=$B$6)*(L24:L26*AN885+M24:M26*AO885*$B$8*AQ885)/(1+AL885/100)^K24:K26)+L27*AN885*AP885/(1+AL885/100)^$B$6</f>
        <v>13958848.1011172</v>
      </c>
      <c r="AT885" s="0" t="n">
        <f aca="false">AS885-AR885</f>
        <v>1687987.20849814</v>
      </c>
      <c r="AU885" s="0" t="n">
        <f aca="true">RAND()</f>
        <v>0.663927683801221</v>
      </c>
      <c r="AV885" s="0" t="n">
        <f aca="true">RAND()</f>
        <v>0.245767041942988</v>
      </c>
      <c r="AW885" s="0" t="n">
        <f aca="true">RAND()</f>
        <v>0.195382293977393</v>
      </c>
      <c r="AX885" s="0" t="n">
        <f aca="true">RAND()</f>
        <v>0.466292780912905</v>
      </c>
      <c r="AY885" s="0" t="n">
        <f aca="true">RAND()</f>
        <v>0.479549626953971</v>
      </c>
      <c r="AZ885" s="0" t="n">
        <f aca="true">RAND()</f>
        <v>0.58074394181147</v>
      </c>
    </row>
    <row r="886" customFormat="false" ht="15" hidden="false" customHeight="false" outlineLevel="0" collapsed="false">
      <c r="AK886" s="0" t="n">
        <v>873</v>
      </c>
      <c r="AL886" s="0" t="n">
        <f aca="false">IFERROR(IF(AU886&lt;($AM$6-$AL$6)/($AN$6-$AL$6),$AL$6+SQRT(AU886*($AN$6-$AL$6)*($AM$6-$AL$6)),$AN$6-SQRT((1-AU886)*($AN$6-$AL$6)*($AN$6-$AM$6))),$AM$6)</f>
        <v>2.80036143602223</v>
      </c>
      <c r="AM886" s="0" t="n">
        <f aca="false">IFERROR(IF(AV886&lt;($AM$7-$AL$7)/($AN$7-$AL$7),$AL$7+SQRT(AV886*($AN$7-$AL$7)*($AM$7-$AL$7)),$AN$7-SQRT((1-AV886)*($AN$7-$AL$7)*($AN$7-$AM$7))),$AM$7)</f>
        <v>0.880856329698898</v>
      </c>
      <c r="AN886" s="0" t="n">
        <f aca="false">IFERROR(IF(AW886&lt;($AM$8-$AL$8)/($AN$8-$AL$8),$AL$8+SQRT(AW886*($AN$8-$AL$8)*($AM$8-$AL$8)),$AN$8-SQRT((1-AW886)*($AN$8-$AL$8)*($AN$8-$AM$8))),$AM$8)</f>
        <v>0.954899010861725</v>
      </c>
      <c r="AO886" s="0" t="n">
        <f aca="false">IFERROR(IF(AX886&lt;($AM$9-$AL$9)/($AN$9-$AL$9),$AL$9+SQRT(AX886*($AN$9-$AL$9)*($AM$9-$AL$9)),$AN$9-SQRT((1-AX886)*($AN$9-$AL$9)*($AN$9-$AM$9))),$AM$9)</f>
        <v>1.26941951675939</v>
      </c>
      <c r="AP886" s="0" t="n">
        <f aca="false">IFERROR(IF(AY886&lt;($AM$10-$AL$10)/($AN$10-$AL$10),$AL$10+SQRT(AY886*($AN$10-$AL$10)*($AM$10-$AL$10)),$AN$10-SQRT((1-AY886)*($AN$10-$AL$10)*($AN$10-$AM$10))),$AM$10)</f>
        <v>0.615334307384611</v>
      </c>
      <c r="AQ886" s="0" t="n">
        <f aca="false">IFERROR(IF(AZ886&lt;($AM$11-$AL$11)/($AN$11-$AL$11),$AL$11+SQRT(AZ886*($AN$11-$AL$11)*($AM$11-$AL$11)),$AN$11-SQRT((1-AZ886)*($AN$11-$AL$11)*($AN$11-$AM$11))),$AM$11)</f>
        <v>0.491703224184639</v>
      </c>
      <c r="AR886" s="0" t="n">
        <f aca="false">SUMPRODUCT((B24:B31&lt;=$B$6)*(C24:C31*AM886+D24:D31*AO886*$B$8*AQ886)/(1+AL886/100)^B24:B31)+C32*AM886*AP886/(1+AL886/100)^$B$6</f>
        <v>12341212.1537039</v>
      </c>
      <c r="AS886" s="0" t="n">
        <f aca="false">SUMPRODUCT((K24:K26&lt;=$B$6)*(L24:L26*AN886+M24:M26*AO886*$B$8*AQ886)/(1+AL886/100)^K24:K26)+L27*AN886*AP886/(1+AL886/100)^$B$6</f>
        <v>14319782.1989394</v>
      </c>
      <c r="AT886" s="0" t="n">
        <f aca="false">AS886-AR886</f>
        <v>1978570.04523545</v>
      </c>
      <c r="AU886" s="0" t="n">
        <f aca="true">RAND()</f>
        <v>0.128115685654313</v>
      </c>
      <c r="AV886" s="0" t="n">
        <f aca="true">RAND()</f>
        <v>0.0726416228041873</v>
      </c>
      <c r="AW886" s="0" t="n">
        <f aca="true">RAND()</f>
        <v>0.266596706288232</v>
      </c>
      <c r="AX886" s="0" t="n">
        <f aca="true">RAND()</f>
        <v>0.644168105005276</v>
      </c>
      <c r="AY886" s="0" t="n">
        <f aca="true">RAND()</f>
        <v>0.0532080098395513</v>
      </c>
      <c r="AZ886" s="0" t="n">
        <f aca="true">RAND()</f>
        <v>0.150000514950147</v>
      </c>
    </row>
    <row r="887" customFormat="false" ht="15" hidden="false" customHeight="false" outlineLevel="0" collapsed="false">
      <c r="AK887" s="0" t="n">
        <v>874</v>
      </c>
      <c r="AL887" s="0" t="n">
        <f aca="false">IFERROR(IF(AU887&lt;($AM$6-$AL$6)/($AN$6-$AL$6),$AL$6+SQRT(AU887*($AN$6-$AL$6)*($AM$6-$AL$6)),$AN$6-SQRT((1-AU887)*($AN$6-$AL$6)*($AN$6-$AM$6))),$AM$6)</f>
        <v>2.82728566197978</v>
      </c>
      <c r="AM887" s="0" t="n">
        <f aca="false">IFERROR(IF(AV887&lt;($AM$7-$AL$7)/($AN$7-$AL$7),$AL$7+SQRT(AV887*($AN$7-$AL$7)*($AM$7-$AL$7)),$AN$7-SQRT((1-AV887)*($AN$7-$AL$7)*($AN$7-$AM$7))),$AM$7)</f>
        <v>1.16385150421576</v>
      </c>
      <c r="AN887" s="0" t="n">
        <f aca="false">IFERROR(IF(AW887&lt;($AM$8-$AL$8)/($AN$8-$AL$8),$AL$8+SQRT(AW887*($AN$8-$AL$8)*($AM$8-$AL$8)),$AN$8-SQRT((1-AW887)*($AN$8-$AL$8)*($AN$8-$AM$8))),$AM$8)</f>
        <v>0.94155973451147</v>
      </c>
      <c r="AO887" s="0" t="n">
        <f aca="false">IFERROR(IF(AX887&lt;($AM$9-$AL$9)/($AN$9-$AL$9),$AL$9+SQRT(AX887*($AN$9-$AL$9)*($AM$9-$AL$9)),$AN$9-SQRT((1-AX887)*($AN$9-$AL$9)*($AN$9-$AM$9))),$AM$9)</f>
        <v>0.537459556185061</v>
      </c>
      <c r="AP887" s="0" t="n">
        <f aca="false">IFERROR(IF(AY887&lt;($AM$10-$AL$10)/($AN$10-$AL$10),$AL$10+SQRT(AY887*($AN$10-$AL$10)*($AM$10-$AL$10)),$AN$10-SQRT((1-AY887)*($AN$10-$AL$10)*($AN$10-$AM$10))),$AM$10)</f>
        <v>0.871538111855844</v>
      </c>
      <c r="AQ887" s="0" t="n">
        <f aca="false">IFERROR(IF(AZ887&lt;($AM$11-$AL$11)/($AN$11-$AL$11),$AL$11+SQRT(AZ887*($AN$11-$AL$11)*($AM$11-$AL$11)),$AN$11-SQRT((1-AZ887)*($AN$11-$AL$11)*($AN$11-$AM$11))),$AM$11)</f>
        <v>0.711999488928047</v>
      </c>
      <c r="AR887" s="0" t="n">
        <f aca="false">SUMPRODUCT((B24:B31&lt;=$B$6)*(C24:C31*AM887+D24:D31*AO887*$B$8*AQ887)/(1+AL887/100)^B24:B31)+C32*AM887*AP887/(1+AL887/100)^$B$6</f>
        <v>16137464.171251</v>
      </c>
      <c r="AS887" s="0" t="n">
        <f aca="false">SUMPRODUCT((K24:K26&lt;=$B$6)*(L24:L26*AN887+M24:M26*AO887*$B$8*AQ887)/(1+AL887/100)^K24:K26)+L27*AN887*AP887/(1+AL887/100)^$B$6</f>
        <v>13704376.3617827</v>
      </c>
      <c r="AT887" s="0" t="n">
        <f aca="false">AS887-AR887</f>
        <v>-2433087.80946824</v>
      </c>
      <c r="AU887" s="0" t="n">
        <f aca="true">RAND()</f>
        <v>0.136880313303466</v>
      </c>
      <c r="AV887" s="0" t="n">
        <f aca="true">RAND()</f>
        <v>0.934030548214337</v>
      </c>
      <c r="AW887" s="0" t="n">
        <f aca="true">RAND()</f>
        <v>0.222657315943975</v>
      </c>
      <c r="AX887" s="0" t="n">
        <f aca="true">RAND()</f>
        <v>0.00187095779944227</v>
      </c>
      <c r="AY887" s="0" t="n">
        <f aca="true">RAND()</f>
        <v>0.552162274245623</v>
      </c>
      <c r="AZ887" s="0" t="n">
        <f aca="true">RAND()</f>
        <v>0.661451859682833</v>
      </c>
    </row>
    <row r="888" customFormat="false" ht="15" hidden="false" customHeight="false" outlineLevel="0" collapsed="false">
      <c r="AK888" s="0" t="n">
        <v>875</v>
      </c>
      <c r="AL888" s="0" t="n">
        <f aca="false">IFERROR(IF(AU888&lt;($AM$6-$AL$6)/($AN$6-$AL$6),$AL$6+SQRT(AU888*($AN$6-$AL$6)*($AM$6-$AL$6)),$AN$6-SQRT((1-AU888)*($AN$6-$AL$6)*($AN$6-$AM$6))),$AM$6)</f>
        <v>3.13742487241341</v>
      </c>
      <c r="AM888" s="0" t="n">
        <f aca="false">IFERROR(IF(AV888&lt;($AM$7-$AL$7)/($AN$7-$AL$7),$AL$7+SQRT(AV888*($AN$7-$AL$7)*($AM$7-$AL$7)),$AN$7-SQRT((1-AV888)*($AN$7-$AL$7)*($AN$7-$AM$7))),$AM$7)</f>
        <v>0.961176253666538</v>
      </c>
      <c r="AN888" s="0" t="n">
        <f aca="false">IFERROR(IF(AW888&lt;($AM$8-$AL$8)/($AN$8-$AL$8),$AL$8+SQRT(AW888*($AN$8-$AL$8)*($AM$8-$AL$8)),$AN$8-SQRT((1-AW888)*($AN$8-$AL$8)*($AN$8-$AM$8))),$AM$8)</f>
        <v>0.907059452059027</v>
      </c>
      <c r="AO888" s="0" t="n">
        <f aca="false">IFERROR(IF(AX888&lt;($AM$9-$AL$9)/($AN$9-$AL$9),$AL$9+SQRT(AX888*($AN$9-$AL$9)*($AM$9-$AL$9)),$AN$9-SQRT((1-AX888)*($AN$9-$AL$9)*($AN$9-$AM$9))),$AM$9)</f>
        <v>0.813117898929838</v>
      </c>
      <c r="AP888" s="0" t="n">
        <f aca="false">IFERROR(IF(AY888&lt;($AM$10-$AL$10)/($AN$10-$AL$10),$AL$10+SQRT(AY888*($AN$10-$AL$10)*($AM$10-$AL$10)),$AN$10-SQRT((1-AY888)*($AN$10-$AL$10)*($AN$10-$AM$10))),$AM$10)</f>
        <v>0.97681279519359</v>
      </c>
      <c r="AQ888" s="0" t="n">
        <f aca="false">IFERROR(IF(AZ888&lt;($AM$11-$AL$11)/($AN$11-$AL$11),$AL$11+SQRT(AZ888*($AN$11-$AL$11)*($AM$11-$AL$11)),$AN$11-SQRT((1-AZ888)*($AN$11-$AL$11)*($AN$11-$AM$11))),$AM$11)</f>
        <v>0.725464343140915</v>
      </c>
      <c r="AR888" s="0" t="n">
        <f aca="false">SUMPRODUCT((B24:B31&lt;=$B$6)*(C24:C31*AM888+D24:D31*AO888*$B$8*AQ888)/(1+AL888/100)^B24:B31)+C32*AM888*AP888/(1+AL888/100)^$B$6</f>
        <v>13151166.4067802</v>
      </c>
      <c r="AS888" s="0" t="n">
        <f aca="false">SUMPRODUCT((K24:K26&lt;=$B$6)*(L24:L26*AN888+M24:M26*AO888*$B$8*AQ888)/(1+AL888/100)^K24:K26)+L27*AN888*AP888/(1+AL888/100)^$B$6</f>
        <v>13149967.6455618</v>
      </c>
      <c r="AT888" s="0" t="n">
        <f aca="false">AS888-AR888</f>
        <v>-1198.76121845096</v>
      </c>
      <c r="AU888" s="0" t="n">
        <f aca="true">RAND()</f>
        <v>0.254025669187473</v>
      </c>
      <c r="AV888" s="0" t="n">
        <f aca="true">RAND()</f>
        <v>0.288642052733112</v>
      </c>
      <c r="AW888" s="0" t="n">
        <f aca="true">RAND()</f>
        <v>0.127352514168655</v>
      </c>
      <c r="AX888" s="0" t="n">
        <f aca="true">RAND()</f>
        <v>0.130723758173648</v>
      </c>
      <c r="AY888" s="0" t="n">
        <f aca="true">RAND()</f>
        <v>0.909401766641299</v>
      </c>
      <c r="AZ888" s="0" t="n">
        <f aca="true">RAND()</f>
        <v>0.692368053522247</v>
      </c>
    </row>
    <row r="889" customFormat="false" ht="15" hidden="false" customHeight="false" outlineLevel="0" collapsed="false">
      <c r="AK889" s="0" t="n">
        <v>876</v>
      </c>
      <c r="AL889" s="0" t="n">
        <f aca="false">IFERROR(IF(AU889&lt;($AM$6-$AL$6)/($AN$6-$AL$6),$AL$6+SQRT(AU889*($AN$6-$AL$6)*($AM$6-$AL$6)),$AN$6-SQRT((1-AU889)*($AN$6-$AL$6)*($AN$6-$AM$6))),$AM$6)</f>
        <v>4.89268763800381</v>
      </c>
      <c r="AM889" s="0" t="n">
        <f aca="false">IFERROR(IF(AV889&lt;($AM$7-$AL$7)/($AN$7-$AL$7),$AL$7+SQRT(AV889*($AN$7-$AL$7)*($AM$7-$AL$7)),$AN$7-SQRT((1-AV889)*($AN$7-$AL$7)*($AN$7-$AM$7))),$AM$7)</f>
        <v>0.831280001356668</v>
      </c>
      <c r="AN889" s="0" t="n">
        <f aca="false">IFERROR(IF(AW889&lt;($AM$8-$AL$8)/($AN$8-$AL$8),$AL$8+SQRT(AW889*($AN$8-$AL$8)*($AM$8-$AL$8)),$AN$8-SQRT((1-AW889)*($AN$8-$AL$8)*($AN$8-$AM$8))),$AM$8)</f>
        <v>0.902538456428443</v>
      </c>
      <c r="AO889" s="0" t="n">
        <f aca="false">IFERROR(IF(AX889&lt;($AM$9-$AL$9)/($AN$9-$AL$9),$AL$9+SQRT(AX889*($AN$9-$AL$9)*($AM$9-$AL$9)),$AN$9-SQRT((1-AX889)*($AN$9-$AL$9)*($AN$9-$AM$9))),$AM$9)</f>
        <v>1.84935248770163</v>
      </c>
      <c r="AP889" s="0" t="n">
        <f aca="false">IFERROR(IF(AY889&lt;($AM$10-$AL$10)/($AN$10-$AL$10),$AL$10+SQRT(AY889*($AN$10-$AL$10)*($AM$10-$AL$10)),$AN$10-SQRT((1-AY889)*($AN$10-$AL$10)*($AN$10-$AM$10))),$AM$10)</f>
        <v>0.838163446388029</v>
      </c>
      <c r="AQ889" s="0" t="n">
        <f aca="false">IFERROR(IF(AZ889&lt;($AM$11-$AL$11)/($AN$11-$AL$11),$AL$11+SQRT(AZ889*($AN$11-$AL$11)*($AM$11-$AL$11)),$AN$11-SQRT((1-AZ889)*($AN$11-$AL$11)*($AN$11-$AM$11))),$AM$11)</f>
        <v>0.573353195420122</v>
      </c>
      <c r="AR889" s="0" t="n">
        <f aca="false">SUMPRODUCT((B24:B31&lt;=$B$6)*(C24:C31*AM889+D24:D31*AO889*$B$8*AQ889)/(1+AL889/100)^B24:B31)+C32*AM889*AP889/(1+AL889/100)^$B$6</f>
        <v>10597718.7609793</v>
      </c>
      <c r="AS889" s="0" t="n">
        <f aca="false">SUMPRODUCT((K24:K26&lt;=$B$6)*(L24:L26*AN889+M24:M26*AO889*$B$8*AQ889)/(1+AL889/100)^K24:K26)+L27*AN889*AP889/(1+AL889/100)^$B$6</f>
        <v>13596793.2131104</v>
      </c>
      <c r="AT889" s="0" t="n">
        <f aca="false">AS889-AR889</f>
        <v>2999074.45213114</v>
      </c>
      <c r="AU889" s="0" t="n">
        <f aca="true">RAND()</f>
        <v>0.777961730448902</v>
      </c>
      <c r="AV889" s="0" t="n">
        <f aca="true">RAND()</f>
        <v>0.0108715387208129</v>
      </c>
      <c r="AW889" s="0" t="n">
        <f aca="true">RAND()</f>
        <v>0.116823722741419</v>
      </c>
      <c r="AX889" s="0" t="n">
        <f aca="true">RAND()</f>
        <v>0.984870218025541</v>
      </c>
      <c r="AY889" s="0" t="n">
        <f aca="true">RAND()</f>
        <v>0.457418065892116</v>
      </c>
      <c r="AZ889" s="0" t="n">
        <f aca="true">RAND()</f>
        <v>0.304987630393433</v>
      </c>
    </row>
    <row r="890" customFormat="false" ht="15" hidden="false" customHeight="false" outlineLevel="0" collapsed="false">
      <c r="AK890" s="0" t="n">
        <v>877</v>
      </c>
      <c r="AL890" s="0" t="n">
        <f aca="false">IFERROR(IF(AU890&lt;($AM$6-$AL$6)/($AN$6-$AL$6),$AL$6+SQRT(AU890*($AN$6-$AL$6)*($AM$6-$AL$6)),$AN$6-SQRT((1-AU890)*($AN$6-$AL$6)*($AN$6-$AM$6))),$AM$6)</f>
        <v>2.44762362916556</v>
      </c>
      <c r="AM890" s="0" t="n">
        <f aca="false">IFERROR(IF(AV890&lt;($AM$7-$AL$7)/($AN$7-$AL$7),$AL$7+SQRT(AV890*($AN$7-$AL$7)*($AM$7-$AL$7)),$AN$7-SQRT((1-AV890)*($AN$7-$AL$7)*($AN$7-$AM$7))),$AM$7)</f>
        <v>1.03448752121573</v>
      </c>
      <c r="AN890" s="0" t="n">
        <f aca="false">IFERROR(IF(AW890&lt;($AM$8-$AL$8)/($AN$8-$AL$8),$AL$8+SQRT(AW890*($AN$8-$AL$8)*($AM$8-$AL$8)),$AN$8-SQRT((1-AW890)*($AN$8-$AL$8)*($AN$8-$AM$8))),$AM$8)</f>
        <v>0.915622945137757</v>
      </c>
      <c r="AO890" s="0" t="n">
        <f aca="false">IFERROR(IF(AX890&lt;($AM$9-$AL$9)/($AN$9-$AL$9),$AL$9+SQRT(AX890*($AN$9-$AL$9)*($AM$9-$AL$9)),$AN$9-SQRT((1-AX890)*($AN$9-$AL$9)*($AN$9-$AM$9))),$AM$9)</f>
        <v>0.696312233772142</v>
      </c>
      <c r="AP890" s="0" t="n">
        <f aca="false">IFERROR(IF(AY890&lt;($AM$10-$AL$10)/($AN$10-$AL$10),$AL$10+SQRT(AY890*($AN$10-$AL$10)*($AM$10-$AL$10)),$AN$10-SQRT((1-AY890)*($AN$10-$AL$10)*($AN$10-$AM$10))),$AM$10)</f>
        <v>0.617336553685143</v>
      </c>
      <c r="AQ890" s="0" t="n">
        <f aca="false">IFERROR(IF(AZ890&lt;($AM$11-$AL$11)/($AN$11-$AL$11),$AL$11+SQRT(AZ890*($AN$11-$AL$11)*($AM$11-$AL$11)),$AN$11-SQRT((1-AZ890)*($AN$11-$AL$11)*($AN$11-$AM$11))),$AM$11)</f>
        <v>0.481739701223253</v>
      </c>
      <c r="AR890" s="0" t="n">
        <f aca="false">SUMPRODUCT((B24:B31&lt;=$B$6)*(C24:C31*AM890+D24:D31*AO890*$B$8*AQ890)/(1+AL890/100)^B24:B31)+C32*AM890*AP890/(1+AL890/100)^$B$6</f>
        <v>14695919.6833583</v>
      </c>
      <c r="AS890" s="0" t="n">
        <f aca="false">SUMPRODUCT((K24:K26&lt;=$B$6)*(L24:L26*AN890+M24:M26*AO890*$B$8*AQ890)/(1+AL890/100)^K24:K26)+L27*AN890*AP890/(1+AL890/100)^$B$6</f>
        <v>13649241.0793949</v>
      </c>
      <c r="AT890" s="0" t="n">
        <f aca="false">AS890-AR890</f>
        <v>-1046678.60396335</v>
      </c>
      <c r="AU890" s="0" t="n">
        <f aca="true">RAND()</f>
        <v>0.0400733826774694</v>
      </c>
      <c r="AV890" s="0" t="n">
        <f aca="true">RAND()</f>
        <v>0.587149968784518</v>
      </c>
      <c r="AW890" s="0" t="n">
        <f aca="true">RAND()</f>
        <v>0.148540727136986</v>
      </c>
      <c r="AX890" s="0" t="n">
        <f aca="true">RAND()</f>
        <v>0.0513846575048109</v>
      </c>
      <c r="AY890" s="0" t="n">
        <f aca="true">RAND()</f>
        <v>0.0550714673228261</v>
      </c>
      <c r="AZ890" s="0" t="n">
        <f aca="true">RAND()</f>
        <v>0.134813546941704</v>
      </c>
    </row>
    <row r="891" customFormat="false" ht="15" hidden="false" customHeight="false" outlineLevel="0" collapsed="false">
      <c r="AK891" s="0" t="n">
        <v>878</v>
      </c>
      <c r="AL891" s="0" t="n">
        <f aca="false">IFERROR(IF(AU891&lt;($AM$6-$AL$6)/($AN$6-$AL$6),$AL$6+SQRT(AU891*($AN$6-$AL$6)*($AM$6-$AL$6)),$AN$6-SQRT((1-AU891)*($AN$6-$AL$6)*($AN$6-$AM$6))),$AM$6)</f>
        <v>2.10228437805203</v>
      </c>
      <c r="AM891" s="0" t="n">
        <f aca="false">IFERROR(IF(AV891&lt;($AM$7-$AL$7)/($AN$7-$AL$7),$AL$7+SQRT(AV891*($AN$7-$AL$7)*($AM$7-$AL$7)),$AN$7-SQRT((1-AV891)*($AN$7-$AL$7)*($AN$7-$AM$7))),$AM$7)</f>
        <v>0.943572136638732</v>
      </c>
      <c r="AN891" s="0" t="n">
        <f aca="false">IFERROR(IF(AW891&lt;($AM$8-$AL$8)/($AN$8-$AL$8),$AL$8+SQRT(AW891*($AN$8-$AL$8)*($AM$8-$AL$8)),$AN$8-SQRT((1-AW891)*($AN$8-$AL$8)*($AN$8-$AM$8))),$AM$8)</f>
        <v>0.873299416956791</v>
      </c>
      <c r="AO891" s="0" t="n">
        <f aca="false">IFERROR(IF(AX891&lt;($AM$9-$AL$9)/($AN$9-$AL$9),$AL$9+SQRT(AX891*($AN$9-$AL$9)*($AM$9-$AL$9)),$AN$9-SQRT((1-AX891)*($AN$9-$AL$9)*($AN$9-$AM$9))),$AM$9)</f>
        <v>0.792113986490684</v>
      </c>
      <c r="AP891" s="0" t="n">
        <f aca="false">IFERROR(IF(AY891&lt;($AM$10-$AL$10)/($AN$10-$AL$10),$AL$10+SQRT(AY891*($AN$10-$AL$10)*($AM$10-$AL$10)),$AN$10-SQRT((1-AY891)*($AN$10-$AL$10)*($AN$10-$AM$10))),$AM$10)</f>
        <v>0.859222811379715</v>
      </c>
      <c r="AQ891" s="0" t="n">
        <f aca="false">IFERROR(IF(AZ891&lt;($AM$11-$AL$11)/($AN$11-$AL$11),$AL$11+SQRT(AZ891*($AN$11-$AL$11)*($AM$11-$AL$11)),$AN$11-SQRT((1-AZ891)*($AN$11-$AL$11)*($AN$11-$AM$11))),$AM$11)</f>
        <v>0.501198422951311</v>
      </c>
      <c r="AR891" s="0" t="n">
        <f aca="false">SUMPRODUCT((B24:B31&lt;=$B$6)*(C24:C31*AM891+D24:D31*AO891*$B$8*AQ891)/(1+AL891/100)^B24:B31)+C32*AM891*AP891/(1+AL891/100)^$B$6</f>
        <v>13648356.7709036</v>
      </c>
      <c r="AS891" s="0" t="n">
        <f aca="false">SUMPRODUCT((K24:K26&lt;=$B$6)*(L24:L26*AN891+M24:M26*AO891*$B$8*AQ891)/(1+AL891/100)^K24:K26)+L27*AN891*AP891/(1+AL891/100)^$B$6</f>
        <v>12524287.129081</v>
      </c>
      <c r="AT891" s="0" t="n">
        <f aca="false">AS891-AR891</f>
        <v>-1124069.64182256</v>
      </c>
      <c r="AU891" s="0" t="n">
        <f aca="true">RAND()</f>
        <v>0.00209241879869804</v>
      </c>
      <c r="AV891" s="0" t="n">
        <f aca="true">RAND()</f>
        <v>0.229032871322342</v>
      </c>
      <c r="AW891" s="0" t="n">
        <f aca="true">RAND()</f>
        <v>0.0596978280689492</v>
      </c>
      <c r="AX891" s="0" t="n">
        <f aca="true">RAND()</f>
        <v>0.113774108137972</v>
      </c>
      <c r="AY891" s="0" t="n">
        <f aca="true">RAND()</f>
        <v>0.516164112862186</v>
      </c>
      <c r="AZ891" s="0" t="n">
        <f aca="true">RAND()</f>
        <v>0.16522777713508</v>
      </c>
    </row>
    <row r="892" customFormat="false" ht="15" hidden="false" customHeight="false" outlineLevel="0" collapsed="false">
      <c r="AK892" s="0" t="n">
        <v>879</v>
      </c>
      <c r="AL892" s="0" t="n">
        <f aca="false">IFERROR(IF(AU892&lt;($AM$6-$AL$6)/($AN$6-$AL$6),$AL$6+SQRT(AU892*($AN$6-$AL$6)*($AM$6-$AL$6)),$AN$6-SQRT((1-AU892)*($AN$6-$AL$6)*($AN$6-$AM$6))),$AM$6)</f>
        <v>3.92079965309945</v>
      </c>
      <c r="AM892" s="0" t="n">
        <f aca="false">IFERROR(IF(AV892&lt;($AM$7-$AL$7)/($AN$7-$AL$7),$AL$7+SQRT(AV892*($AN$7-$AL$7)*($AM$7-$AL$7)),$AN$7-SQRT((1-AV892)*($AN$7-$AL$7)*($AN$7-$AM$7))),$AM$7)</f>
        <v>1.03855962701967</v>
      </c>
      <c r="AN892" s="0" t="n">
        <f aca="false">IFERROR(IF(AW892&lt;($AM$8-$AL$8)/($AN$8-$AL$8),$AL$8+SQRT(AW892*($AN$8-$AL$8)*($AM$8-$AL$8)),$AN$8-SQRT((1-AW892)*($AN$8-$AL$8)*($AN$8-$AM$8))),$AM$8)</f>
        <v>0.951591260778403</v>
      </c>
      <c r="AO892" s="0" t="n">
        <f aca="false">IFERROR(IF(AX892&lt;($AM$9-$AL$9)/($AN$9-$AL$9),$AL$9+SQRT(AX892*($AN$9-$AL$9)*($AM$9-$AL$9)),$AN$9-SQRT((1-AX892)*($AN$9-$AL$9)*($AN$9-$AM$9))),$AM$9)</f>
        <v>0.516703290501572</v>
      </c>
      <c r="AP892" s="0" t="n">
        <f aca="false">IFERROR(IF(AY892&lt;($AM$10-$AL$10)/($AN$10-$AL$10),$AL$10+SQRT(AY892*($AN$10-$AL$10)*($AM$10-$AL$10)),$AN$10-SQRT((1-AY892)*($AN$10-$AL$10)*($AN$10-$AM$10))),$AM$10)</f>
        <v>0.817008398469179</v>
      </c>
      <c r="AQ892" s="0" t="n">
        <f aca="false">IFERROR(IF(AZ892&lt;($AM$11-$AL$11)/($AN$11-$AL$11),$AL$11+SQRT(AZ892*($AN$11-$AL$11)*($AM$11-$AL$11)),$AN$11-SQRT((1-AZ892)*($AN$11-$AL$11)*($AN$11-$AM$11))),$AM$11)</f>
        <v>0.533910299981658</v>
      </c>
      <c r="AR892" s="0" t="n">
        <f aca="false">SUMPRODUCT((B24:B31&lt;=$B$6)*(C24:C31*AM892+D24:D31*AO892*$B$8*AQ892)/(1+AL892/100)^B24:B31)+C32*AM892*AP892/(1+AL892/100)^$B$6</f>
        <v>13637129.3090311</v>
      </c>
      <c r="AS892" s="0" t="n">
        <f aca="false">SUMPRODUCT((K24:K26&lt;=$B$6)*(L24:L26*AN892+M24:M26*AO892*$B$8*AQ892)/(1+AL892/100)^K24:K26)+L27*AN892*AP892/(1+AL892/100)^$B$6</f>
        <v>14167526.2755176</v>
      </c>
      <c r="AT892" s="0" t="n">
        <f aca="false">AS892-AR892</f>
        <v>530396.96648654</v>
      </c>
      <c r="AU892" s="0" t="n">
        <f aca="true">RAND()</f>
        <v>0.525926261182378</v>
      </c>
      <c r="AV892" s="0" t="n">
        <f aca="true">RAND()</f>
        <v>0.602604165990568</v>
      </c>
      <c r="AW892" s="0" t="n">
        <f aca="true">RAND()</f>
        <v>0.255332337159843</v>
      </c>
      <c r="AX892" s="0" t="n">
        <f aca="true">RAND()</f>
        <v>0.000371999884773194</v>
      </c>
      <c r="AY892" s="0" t="n">
        <f aca="true">RAND()</f>
        <v>0.401977298799975</v>
      </c>
      <c r="AZ892" s="0" t="n">
        <f aca="true">RAND()</f>
        <v>0.223322565051059</v>
      </c>
    </row>
    <row r="893" customFormat="false" ht="15" hidden="false" customHeight="false" outlineLevel="0" collapsed="false">
      <c r="AK893" s="0" t="n">
        <v>880</v>
      </c>
      <c r="AL893" s="0" t="n">
        <f aca="false">IFERROR(IF(AU893&lt;($AM$6-$AL$6)/($AN$6-$AL$6),$AL$6+SQRT(AU893*($AN$6-$AL$6)*($AM$6-$AL$6)),$AN$6-SQRT((1-AU893)*($AN$6-$AL$6)*($AN$6-$AM$6))),$AM$6)</f>
        <v>3.94210895771713</v>
      </c>
      <c r="AM893" s="0" t="n">
        <f aca="false">IFERROR(IF(AV893&lt;($AM$7-$AL$7)/($AN$7-$AL$7),$AL$7+SQRT(AV893*($AN$7-$AL$7)*($AM$7-$AL$7)),$AN$7-SQRT((1-AV893)*($AN$7-$AL$7)*($AN$7-$AM$7))),$AM$7)</f>
        <v>1.10822299145208</v>
      </c>
      <c r="AN893" s="0" t="n">
        <f aca="false">IFERROR(IF(AW893&lt;($AM$8-$AL$8)/($AN$8-$AL$8),$AL$8+SQRT(AW893*($AN$8-$AL$8)*($AM$8-$AL$8)),$AN$8-SQRT((1-AW893)*($AN$8-$AL$8)*($AN$8-$AM$8))),$AM$8)</f>
        <v>1.1304358730414</v>
      </c>
      <c r="AO893" s="0" t="n">
        <f aca="false">IFERROR(IF(AX893&lt;($AM$9-$AL$9)/($AN$9-$AL$9),$AL$9+SQRT(AX893*($AN$9-$AL$9)*($AM$9-$AL$9)),$AN$9-SQRT((1-AX893)*($AN$9-$AL$9)*($AN$9-$AM$9))),$AM$9)</f>
        <v>1.2987058378525</v>
      </c>
      <c r="AP893" s="0" t="n">
        <f aca="false">IFERROR(IF(AY893&lt;($AM$10-$AL$10)/($AN$10-$AL$10),$AL$10+SQRT(AY893*($AN$10-$AL$10)*($AM$10-$AL$10)),$AN$10-SQRT((1-AY893)*($AN$10-$AL$10)*($AN$10-$AM$10))),$AM$10)</f>
        <v>0.964361583011685</v>
      </c>
      <c r="AQ893" s="0" t="n">
        <f aca="false">IFERROR(IF(AZ893&lt;($AM$11-$AL$11)/($AN$11-$AL$11),$AL$11+SQRT(AZ893*($AN$11-$AL$11)*($AM$11-$AL$11)),$AN$11-SQRT((1-AZ893)*($AN$11-$AL$11)*($AN$11-$AM$11))),$AM$11)</f>
        <v>0.528411786040341</v>
      </c>
      <c r="AR893" s="0" t="n">
        <f aca="false">SUMPRODUCT((B24:B31&lt;=$B$6)*(C24:C31*AM893+D24:D31*AO893*$B$8*AQ893)/(1+AL893/100)^B24:B31)+C32*AM893*AP893/(1+AL893/100)^$B$6</f>
        <v>14585921.2128085</v>
      </c>
      <c r="AS893" s="0" t="n">
        <f aca="false">SUMPRODUCT((K24:K26&lt;=$B$6)*(L24:L26*AN893+M24:M26*AO893*$B$8*AQ893)/(1+AL893/100)^K24:K26)+L27*AN893*AP893/(1+AL893/100)^$B$6</f>
        <v>16652305.8375539</v>
      </c>
      <c r="AT893" s="0" t="n">
        <f aca="false">AS893-AR893</f>
        <v>2066384.6247454</v>
      </c>
      <c r="AU893" s="0" t="n">
        <f aca="true">RAND()</f>
        <v>0.532465118676308</v>
      </c>
      <c r="AV893" s="0" t="n">
        <f aca="true">RAND()</f>
        <v>0.821326931975142</v>
      </c>
      <c r="AW893" s="0" t="n">
        <f aca="true">RAND()</f>
        <v>0.872928173730029</v>
      </c>
      <c r="AX893" s="0" t="n">
        <f aca="true">RAND()</f>
        <v>0.67212433209189</v>
      </c>
      <c r="AY893" s="0" t="n">
        <f aca="true">RAND()</f>
        <v>0.862526719108472</v>
      </c>
      <c r="AZ893" s="0" t="n">
        <f aca="true">RAND()</f>
        <v>0.21294671021281</v>
      </c>
    </row>
    <row r="894" customFormat="false" ht="15" hidden="false" customHeight="false" outlineLevel="0" collapsed="false">
      <c r="AK894" s="0" t="n">
        <v>881</v>
      </c>
      <c r="AL894" s="0" t="n">
        <f aca="false">IFERROR(IF(AU894&lt;($AM$6-$AL$6)/($AN$6-$AL$6),$AL$6+SQRT(AU894*($AN$6-$AL$6)*($AM$6-$AL$6)),$AN$6-SQRT((1-AU894)*($AN$6-$AL$6)*($AN$6-$AM$6))),$AM$6)</f>
        <v>5.09400903381691</v>
      </c>
      <c r="AM894" s="0" t="n">
        <f aca="false">IFERROR(IF(AV894&lt;($AM$7-$AL$7)/($AN$7-$AL$7),$AL$7+SQRT(AV894*($AN$7-$AL$7)*($AM$7-$AL$7)),$AN$7-SQRT((1-AV894)*($AN$7-$AL$7)*($AN$7-$AM$7))),$AM$7)</f>
        <v>0.853746901545072</v>
      </c>
      <c r="AN894" s="0" t="n">
        <f aca="false">IFERROR(IF(AW894&lt;($AM$8-$AL$8)/($AN$8-$AL$8),$AL$8+SQRT(AW894*($AN$8-$AL$8)*($AM$8-$AL$8)),$AN$8-SQRT((1-AW894)*($AN$8-$AL$8)*($AN$8-$AM$8))),$AM$8)</f>
        <v>0.824865435407004</v>
      </c>
      <c r="AO894" s="0" t="n">
        <f aca="false">IFERROR(IF(AX894&lt;($AM$9-$AL$9)/($AN$9-$AL$9),$AL$9+SQRT(AX894*($AN$9-$AL$9)*($AM$9-$AL$9)),$AN$9-SQRT((1-AX894)*($AN$9-$AL$9)*($AN$9-$AM$9))),$AM$9)</f>
        <v>0.829975297863683</v>
      </c>
      <c r="AP894" s="0" t="n">
        <f aca="false">IFERROR(IF(AY894&lt;($AM$10-$AL$10)/($AN$10-$AL$10),$AL$10+SQRT(AY894*($AN$10-$AL$10)*($AM$10-$AL$10)),$AN$10-SQRT((1-AY894)*($AN$10-$AL$10)*($AN$10-$AM$10))),$AM$10)</f>
        <v>0.883704143003161</v>
      </c>
      <c r="AQ894" s="0" t="n">
        <f aca="false">IFERROR(IF(AZ894&lt;($AM$11-$AL$11)/($AN$11-$AL$11),$AL$11+SQRT(AZ894*($AN$11-$AL$11)*($AM$11-$AL$11)),$AN$11-SQRT((1-AZ894)*($AN$11-$AL$11)*($AN$11-$AM$11))),$AM$11)</f>
        <v>0.810451186040738</v>
      </c>
      <c r="AR894" s="0" t="n">
        <f aca="false">SUMPRODUCT((B24:B31&lt;=$B$6)*(C24:C31*AM894+D24:D31*AO894*$B$8*AQ894)/(1+AL894/100)^B24:B31)+C32*AM894*AP894/(1+AL894/100)^$B$6</f>
        <v>10729288.7248885</v>
      </c>
      <c r="AS894" s="0" t="n">
        <f aca="false">SUMPRODUCT((K24:K26&lt;=$B$6)*(L24:L26*AN894+M24:M26*AO894*$B$8*AQ894)/(1+AL894/100)^K24:K26)+L27*AN894*AP894/(1+AL894/100)^$B$6</f>
        <v>12403413.8314427</v>
      </c>
      <c r="AT894" s="0" t="n">
        <f aca="false">AS894-AR894</f>
        <v>1674125.10655416</v>
      </c>
      <c r="AU894" s="0" t="n">
        <f aca="true">RAND()</f>
        <v>0.818359921841423</v>
      </c>
      <c r="AV894" s="0" t="n">
        <f aca="true">RAND()</f>
        <v>0.0320969936188402</v>
      </c>
      <c r="AW894" s="0" t="n">
        <f aca="true">RAND()</f>
        <v>0.00686988753310991</v>
      </c>
      <c r="AX894" s="0" t="n">
        <f aca="true">RAND()</f>
        <v>0.145178262933635</v>
      </c>
      <c r="AY894" s="0" t="n">
        <f aca="true">RAND()</f>
        <v>0.58891547743116</v>
      </c>
      <c r="AZ894" s="0" t="n">
        <f aca="true">RAND()</f>
        <v>0.853352029088314</v>
      </c>
    </row>
    <row r="895" customFormat="false" ht="15" hidden="false" customHeight="false" outlineLevel="0" collapsed="false">
      <c r="AK895" s="0" t="n">
        <v>882</v>
      </c>
      <c r="AL895" s="0" t="n">
        <f aca="false">IFERROR(IF(AU895&lt;($AM$6-$AL$6)/($AN$6-$AL$6),$AL$6+SQRT(AU895*($AN$6-$AL$6)*($AM$6-$AL$6)),$AN$6-SQRT((1-AU895)*($AN$6-$AL$6)*($AN$6-$AM$6))),$AM$6)</f>
        <v>2.93453291224654</v>
      </c>
      <c r="AM895" s="0" t="n">
        <f aca="false">IFERROR(IF(AV895&lt;($AM$7-$AL$7)/($AN$7-$AL$7),$AL$7+SQRT(AV895*($AN$7-$AL$7)*($AM$7-$AL$7)),$AN$7-SQRT((1-AV895)*($AN$7-$AL$7)*($AN$7-$AM$7))),$AM$7)</f>
        <v>0.992172512605872</v>
      </c>
      <c r="AN895" s="0" t="n">
        <f aca="false">IFERROR(IF(AW895&lt;($AM$8-$AL$8)/($AN$8-$AL$8),$AL$8+SQRT(AW895*($AN$8-$AL$8)*($AM$8-$AL$8)),$AN$8-SQRT((1-AW895)*($AN$8-$AL$8)*($AN$8-$AM$8))),$AM$8)</f>
        <v>0.914845395765421</v>
      </c>
      <c r="AO895" s="0" t="n">
        <f aca="false">IFERROR(IF(AX895&lt;($AM$9-$AL$9)/($AN$9-$AL$9),$AL$9+SQRT(AX895*($AN$9-$AL$9)*($AM$9-$AL$9)),$AN$9-SQRT((1-AX895)*($AN$9-$AL$9)*($AN$9-$AM$9))),$AM$9)</f>
        <v>1.56505375220421</v>
      </c>
      <c r="AP895" s="0" t="n">
        <f aca="false">IFERROR(IF(AY895&lt;($AM$10-$AL$10)/($AN$10-$AL$10),$AL$10+SQRT(AY895*($AN$10-$AL$10)*($AM$10-$AL$10)),$AN$10-SQRT((1-AY895)*($AN$10-$AL$10)*($AN$10-$AM$10))),$AM$10)</f>
        <v>0.861645717082088</v>
      </c>
      <c r="AQ895" s="0" t="n">
        <f aca="false">IFERROR(IF(AZ895&lt;($AM$11-$AL$11)/($AN$11-$AL$11),$AL$11+SQRT(AZ895*($AN$11-$AL$11)*($AM$11-$AL$11)),$AN$11-SQRT((1-AZ895)*($AN$11-$AL$11)*($AN$11-$AM$11))),$AM$11)</f>
        <v>0.660294425988108</v>
      </c>
      <c r="AR895" s="0" t="n">
        <f aca="false">SUMPRODUCT((B24:B31&lt;=$B$6)*(C24:C31*AM895+D24:D31*AO895*$B$8*AQ895)/(1+AL895/100)^B24:B31)+C32*AM895*AP895/(1+AL895/100)^$B$6</f>
        <v>13825408.1031293</v>
      </c>
      <c r="AS895" s="0" t="n">
        <f aca="false">SUMPRODUCT((K24:K26&lt;=$B$6)*(L24:L26*AN895+M24:M26*AO895*$B$8*AQ895)/(1+AL895/100)^K24:K26)+L27*AN895*AP895/(1+AL895/100)^$B$6</f>
        <v>13403437.2130434</v>
      </c>
      <c r="AT895" s="0" t="n">
        <f aca="false">AS895-AR895</f>
        <v>-421970.890085924</v>
      </c>
      <c r="AU895" s="0" t="n">
        <f aca="true">RAND()</f>
        <v>0.174670352814399</v>
      </c>
      <c r="AV895" s="0" t="n">
        <f aca="true">RAND()</f>
        <v>0.410336384458376</v>
      </c>
      <c r="AW895" s="0" t="n">
        <f aca="true">RAND()</f>
        <v>0.146549610316847</v>
      </c>
      <c r="AX895" s="0" t="n">
        <f aca="true">RAND()</f>
        <v>0.873881174352245</v>
      </c>
      <c r="AY895" s="0" t="n">
        <f aca="true">RAND()</f>
        <v>0.52315049873527</v>
      </c>
      <c r="AZ895" s="0" t="n">
        <f aca="true">RAND()</f>
        <v>0.52898009381735</v>
      </c>
    </row>
    <row r="896" customFormat="false" ht="15" hidden="false" customHeight="false" outlineLevel="0" collapsed="false">
      <c r="AK896" s="0" t="n">
        <v>883</v>
      </c>
      <c r="AL896" s="0" t="n">
        <f aca="false">IFERROR(IF(AU896&lt;($AM$6-$AL$6)/($AN$6-$AL$6),$AL$6+SQRT(AU896*($AN$6-$AL$6)*($AM$6-$AL$6)),$AN$6-SQRT((1-AU896)*($AN$6-$AL$6)*($AN$6-$AM$6))),$AM$6)</f>
        <v>2.79779348632419</v>
      </c>
      <c r="AM896" s="0" t="n">
        <f aca="false">IFERROR(IF(AV896&lt;($AM$7-$AL$7)/($AN$7-$AL$7),$AL$7+SQRT(AV896*($AN$7-$AL$7)*($AM$7-$AL$7)),$AN$7-SQRT((1-AV896)*($AN$7-$AL$7)*($AN$7-$AM$7))),$AM$7)</f>
        <v>0.949019462982887</v>
      </c>
      <c r="AN896" s="0" t="n">
        <f aca="false">IFERROR(IF(AW896&lt;($AM$8-$AL$8)/($AN$8-$AL$8),$AL$8+SQRT(AW896*($AN$8-$AL$8)*($AM$8-$AL$8)),$AN$8-SQRT((1-AW896)*($AN$8-$AL$8)*($AN$8-$AM$8))),$AM$8)</f>
        <v>1.0497330713578</v>
      </c>
      <c r="AO896" s="0" t="n">
        <f aca="false">IFERROR(IF(AX896&lt;($AM$9-$AL$9)/($AN$9-$AL$9),$AL$9+SQRT(AX896*($AN$9-$AL$9)*($AM$9-$AL$9)),$AN$9-SQRT((1-AX896)*($AN$9-$AL$9)*($AN$9-$AM$9))),$AM$9)</f>
        <v>0.676760050064595</v>
      </c>
      <c r="AP896" s="0" t="n">
        <f aca="false">IFERROR(IF(AY896&lt;($AM$10-$AL$10)/($AN$10-$AL$10),$AL$10+SQRT(AY896*($AN$10-$AL$10)*($AM$10-$AL$10)),$AN$10-SQRT((1-AY896)*($AN$10-$AL$10)*($AN$10-$AM$10))),$AM$10)</f>
        <v>0.909718183695921</v>
      </c>
      <c r="AQ896" s="0" t="n">
        <f aca="false">IFERROR(IF(AZ896&lt;($AM$11-$AL$11)/($AN$11-$AL$11),$AL$11+SQRT(AZ896*($AN$11-$AL$11)*($AM$11-$AL$11)),$AN$11-SQRT((1-AZ896)*($AN$11-$AL$11)*($AN$11-$AM$11))),$AM$11)</f>
        <v>0.945613456033462</v>
      </c>
      <c r="AR896" s="0" t="n">
        <f aca="false">SUMPRODUCT((B24:B31&lt;=$B$6)*(C24:C31*AM896+D24:D31*AO896*$B$8*AQ896)/(1+AL896/100)^B24:B31)+C32*AM896*AP896/(1+AL896/100)^$B$6</f>
        <v>13241391.3960188</v>
      </c>
      <c r="AS896" s="0" t="n">
        <f aca="false">SUMPRODUCT((K24:K26&lt;=$B$6)*(L24:L26*AN896+M24:M26*AO896*$B$8*AQ896)/(1+AL896/100)^K24:K26)+L27*AN896*AP896/(1+AL896/100)^$B$6</f>
        <v>15216797.8330551</v>
      </c>
      <c r="AT896" s="0" t="n">
        <f aca="false">AS896-AR896</f>
        <v>1975406.43703623</v>
      </c>
      <c r="AU896" s="0" t="n">
        <f aca="true">RAND()</f>
        <v>0.127294889364262</v>
      </c>
      <c r="AV896" s="0" t="n">
        <f aca="true">RAND()</f>
        <v>0.246742226085645</v>
      </c>
      <c r="AW896" s="0" t="n">
        <f aca="true">RAND()</f>
        <v>0.643494731486405</v>
      </c>
      <c r="AX896" s="0" t="n">
        <f aca="true">RAND()</f>
        <v>0.0416588203984508</v>
      </c>
      <c r="AY896" s="0" t="n">
        <f aca="true">RAND()</f>
        <v>0.671475960204337</v>
      </c>
      <c r="AZ896" s="0" t="n">
        <f aca="true">RAND()</f>
        <v>0.987926954430105</v>
      </c>
    </row>
    <row r="897" customFormat="false" ht="15" hidden="false" customHeight="false" outlineLevel="0" collapsed="false">
      <c r="AK897" s="0" t="n">
        <v>884</v>
      </c>
      <c r="AL897" s="0" t="n">
        <f aca="false">IFERROR(IF(AU897&lt;($AM$6-$AL$6)/($AN$6-$AL$6),$AL$6+SQRT(AU897*($AN$6-$AL$6)*($AM$6-$AL$6)),$AN$6-SQRT((1-AU897)*($AN$6-$AL$6)*($AN$6-$AM$6))),$AM$6)</f>
        <v>4.89416455260256</v>
      </c>
      <c r="AM897" s="0" t="n">
        <f aca="false">IFERROR(IF(AV897&lt;($AM$7-$AL$7)/($AN$7-$AL$7),$AL$7+SQRT(AV897*($AN$7-$AL$7)*($AM$7-$AL$7)),$AN$7-SQRT((1-AV897)*($AN$7-$AL$7)*($AN$7-$AM$7))),$AM$7)</f>
        <v>1.11658540242342</v>
      </c>
      <c r="AN897" s="0" t="n">
        <f aca="false">IFERROR(IF(AW897&lt;($AM$8-$AL$8)/($AN$8-$AL$8),$AL$8+SQRT(AW897*($AN$8-$AL$8)*($AM$8-$AL$8)),$AN$8-SQRT((1-AW897)*($AN$8-$AL$8)*($AN$8-$AM$8))),$AM$8)</f>
        <v>0.845535984152311</v>
      </c>
      <c r="AO897" s="0" t="n">
        <f aca="false">IFERROR(IF(AX897&lt;($AM$9-$AL$9)/($AN$9-$AL$9),$AL$9+SQRT(AX897*($AN$9-$AL$9)*($AM$9-$AL$9)),$AN$9-SQRT((1-AX897)*($AN$9-$AL$9)*($AN$9-$AM$9))),$AM$9)</f>
        <v>0.817692226870041</v>
      </c>
      <c r="AP897" s="0" t="n">
        <f aca="false">IFERROR(IF(AY897&lt;($AM$10-$AL$10)/($AN$10-$AL$10),$AL$10+SQRT(AY897*($AN$10-$AL$10)*($AM$10-$AL$10)),$AN$10-SQRT((1-AY897)*($AN$10-$AL$10)*($AN$10-$AM$10))),$AM$10)</f>
        <v>0.671905218635393</v>
      </c>
      <c r="AQ897" s="0" t="n">
        <f aca="false">IFERROR(IF(AZ897&lt;($AM$11-$AL$11)/($AN$11-$AL$11),$AL$11+SQRT(AZ897*($AN$11-$AL$11)*($AM$11-$AL$11)),$AN$11-SQRT((1-AZ897)*($AN$11-$AL$11)*($AN$11-$AM$11))),$AM$11)</f>
        <v>0.563576457286489</v>
      </c>
      <c r="AR897" s="0" t="n">
        <f aca="false">SUMPRODUCT((B24:B31&lt;=$B$6)*(C24:C31*AM897+D24:D31*AO897*$B$8*AQ897)/(1+AL897/100)^B24:B31)+C32*AM897*AP897/(1+AL897/100)^$B$6</f>
        <v>14103223.3651555</v>
      </c>
      <c r="AS897" s="0" t="n">
        <f aca="false">SUMPRODUCT((K24:K26&lt;=$B$6)*(L24:L26*AN897+M24:M26*AO897*$B$8*AQ897)/(1+AL897/100)^K24:K26)+L27*AN897*AP897/(1+AL897/100)^$B$6</f>
        <v>12844670.1042437</v>
      </c>
      <c r="AT897" s="0" t="n">
        <f aca="false">AS897-AR897</f>
        <v>-1258553.26091183</v>
      </c>
      <c r="AU897" s="0" t="n">
        <f aca="true">RAND()</f>
        <v>0.77827285342422</v>
      </c>
      <c r="AV897" s="0" t="n">
        <f aca="true">RAND()</f>
        <v>0.841782623586476</v>
      </c>
      <c r="AW897" s="0" t="n">
        <f aca="true">RAND()</f>
        <v>0.0230391761413277</v>
      </c>
      <c r="AX897" s="0" t="n">
        <f aca="true">RAND()</f>
        <v>0.134571134684861</v>
      </c>
      <c r="AY897" s="0" t="n">
        <f aca="true">RAND()</f>
        <v>0.118205616776329</v>
      </c>
      <c r="AZ897" s="0" t="n">
        <f aca="true">RAND()</f>
        <v>0.283561423819168</v>
      </c>
    </row>
    <row r="898" customFormat="false" ht="15" hidden="false" customHeight="false" outlineLevel="0" collapsed="false">
      <c r="AK898" s="0" t="n">
        <v>885</v>
      </c>
      <c r="AL898" s="0" t="n">
        <f aca="false">IFERROR(IF(AU898&lt;($AM$6-$AL$6)/($AN$6-$AL$6),$AL$6+SQRT(AU898*($AN$6-$AL$6)*($AM$6-$AL$6)),$AN$6-SQRT((1-AU898)*($AN$6-$AL$6)*($AN$6-$AM$6))),$AM$6)</f>
        <v>4.34021371778926</v>
      </c>
      <c r="AM898" s="0" t="n">
        <f aca="false">IFERROR(IF(AV898&lt;($AM$7-$AL$7)/($AN$7-$AL$7),$AL$7+SQRT(AV898*($AN$7-$AL$7)*($AM$7-$AL$7)),$AN$7-SQRT((1-AV898)*($AN$7-$AL$7)*($AN$7-$AM$7))),$AM$7)</f>
        <v>1.02028775270221</v>
      </c>
      <c r="AN898" s="0" t="n">
        <f aca="false">IFERROR(IF(AW898&lt;($AM$8-$AL$8)/($AN$8-$AL$8),$AL$8+SQRT(AW898*($AN$8-$AL$8)*($AM$8-$AL$8)),$AN$8-SQRT((1-AW898)*($AN$8-$AL$8)*($AN$8-$AM$8))),$AM$8)</f>
        <v>0.9369094816459</v>
      </c>
      <c r="AO898" s="0" t="n">
        <f aca="false">IFERROR(IF(AX898&lt;($AM$9-$AL$9)/($AN$9-$AL$9),$AL$9+SQRT(AX898*($AN$9-$AL$9)*($AM$9-$AL$9)),$AN$9-SQRT((1-AX898)*($AN$9-$AL$9)*($AN$9-$AM$9))),$AM$9)</f>
        <v>1.38893549680827</v>
      </c>
      <c r="AP898" s="0" t="n">
        <f aca="false">IFERROR(IF(AY898&lt;($AM$10-$AL$10)/($AN$10-$AL$10),$AL$10+SQRT(AY898*($AN$10-$AL$10)*($AM$10-$AL$10)),$AN$10-SQRT((1-AY898)*($AN$10-$AL$10)*($AN$10-$AM$10))),$AM$10)</f>
        <v>0.540586316555527</v>
      </c>
      <c r="AQ898" s="0" t="n">
        <f aca="false">IFERROR(IF(AZ898&lt;($AM$11-$AL$11)/($AN$11-$AL$11),$AL$11+SQRT(AZ898*($AN$11-$AL$11)*($AM$11-$AL$11)),$AN$11-SQRT((1-AZ898)*($AN$11-$AL$11)*($AN$11-$AM$11))),$AM$11)</f>
        <v>0.493841124034769</v>
      </c>
      <c r="AR898" s="0" t="n">
        <f aca="false">SUMPRODUCT((B24:B31&lt;=$B$6)*(C24:C31*AM898+D24:D31*AO898*$B$8*AQ898)/(1+AL898/100)^B24:B31)+C32*AM898*AP898/(1+AL898/100)^$B$6</f>
        <v>13250553.7253699</v>
      </c>
      <c r="AS898" s="0" t="n">
        <f aca="false">SUMPRODUCT((K24:K26&lt;=$B$6)*(L24:L26*AN898+M24:M26*AO898*$B$8*AQ898)/(1+AL898/100)^K24:K26)+L27*AN898*AP898/(1+AL898/100)^$B$6</f>
        <v>14318502.1549599</v>
      </c>
      <c r="AT898" s="0" t="n">
        <f aca="false">AS898-AR898</f>
        <v>1067948.42958998</v>
      </c>
      <c r="AU898" s="0" t="n">
        <f aca="true">RAND()</f>
        <v>0.646276846648179</v>
      </c>
      <c r="AV898" s="0" t="n">
        <f aca="true">RAND()</f>
        <v>0.530953630590231</v>
      </c>
      <c r="AW898" s="0" t="n">
        <f aca="true">RAND()</f>
        <v>0.208268957383878</v>
      </c>
      <c r="AX898" s="0" t="n">
        <f aca="true">RAND()</f>
        <v>0.751066781959362</v>
      </c>
      <c r="AY898" s="0" t="n">
        <f aca="true">RAND()</f>
        <v>0.00658899636618167</v>
      </c>
      <c r="AZ898" s="0" t="n">
        <f aca="true">RAND()</f>
        <v>0.153364821906378</v>
      </c>
    </row>
    <row r="899" customFormat="false" ht="15" hidden="false" customHeight="false" outlineLevel="0" collapsed="false">
      <c r="AK899" s="0" t="n">
        <v>886</v>
      </c>
      <c r="AL899" s="0" t="n">
        <f aca="false">IFERROR(IF(AU899&lt;($AM$6-$AL$6)/($AN$6-$AL$6),$AL$6+SQRT(AU899*($AN$6-$AL$6)*($AM$6-$AL$6)),$AN$6-SQRT((1-AU899)*($AN$6-$AL$6)*($AN$6-$AM$6))),$AM$6)</f>
        <v>3.09003006983302</v>
      </c>
      <c r="AM899" s="0" t="n">
        <f aca="false">IFERROR(IF(AV899&lt;($AM$7-$AL$7)/($AN$7-$AL$7),$AL$7+SQRT(AV899*($AN$7-$AL$7)*($AM$7-$AL$7)),$AN$7-SQRT((1-AV899)*($AN$7-$AL$7)*($AN$7-$AM$7))),$AM$7)</f>
        <v>1.13973439072789</v>
      </c>
      <c r="AN899" s="0" t="n">
        <f aca="false">IFERROR(IF(AW899&lt;($AM$8-$AL$8)/($AN$8-$AL$8),$AL$8+SQRT(AW899*($AN$8-$AL$8)*($AM$8-$AL$8)),$AN$8-SQRT((1-AW899)*($AN$8-$AL$8)*($AN$8-$AM$8))),$AM$8)</f>
        <v>1.21454932593733</v>
      </c>
      <c r="AO899" s="0" t="n">
        <f aca="false">IFERROR(IF(AX899&lt;($AM$9-$AL$9)/($AN$9-$AL$9),$AL$9+SQRT(AX899*($AN$9-$AL$9)*($AM$9-$AL$9)),$AN$9-SQRT((1-AX899)*($AN$9-$AL$9)*($AN$9-$AM$9))),$AM$9)</f>
        <v>0.644670533784523</v>
      </c>
      <c r="AP899" s="0" t="n">
        <f aca="false">IFERROR(IF(AY899&lt;($AM$10-$AL$10)/($AN$10-$AL$10),$AL$10+SQRT(AY899*($AN$10-$AL$10)*($AM$10-$AL$10)),$AN$10-SQRT((1-AY899)*($AN$10-$AL$10)*($AN$10-$AM$10))),$AM$10)</f>
        <v>0.830142553444939</v>
      </c>
      <c r="AQ899" s="0" t="n">
        <f aca="false">IFERROR(IF(AZ899&lt;($AM$11-$AL$11)/($AN$11-$AL$11),$AL$11+SQRT(AZ899*($AN$11-$AL$11)*($AM$11-$AL$11)),$AN$11-SQRT((1-AZ899)*($AN$11-$AL$11)*($AN$11-$AM$11))),$AM$11)</f>
        <v>0.64361643590344</v>
      </c>
      <c r="AR899" s="0" t="n">
        <f aca="false">SUMPRODUCT((B24:B31&lt;=$B$6)*(C24:C31*AM899+D24:D31*AO899*$B$8*AQ899)/(1+AL899/100)^B24:B31)+C32*AM899*AP899/(1+AL899/100)^$B$6</f>
        <v>15602855.3769056</v>
      </c>
      <c r="AS899" s="0" t="n">
        <f aca="false">SUMPRODUCT((K24:K26&lt;=$B$6)*(L24:L26*AN899+M24:M26*AO899*$B$8*AQ899)/(1+AL899/100)^K24:K26)+L27*AN899*AP899/(1+AL899/100)^$B$6</f>
        <v>17841366.2082733</v>
      </c>
      <c r="AT899" s="0" t="n">
        <f aca="false">AS899-AR899</f>
        <v>2238510.83136771</v>
      </c>
      <c r="AU899" s="0" t="n">
        <f aca="true">RAND()</f>
        <v>0.2356067572595</v>
      </c>
      <c r="AV899" s="0" t="n">
        <f aca="true">RAND()</f>
        <v>0.8919244036609</v>
      </c>
      <c r="AW899" s="0" t="n">
        <f aca="true">RAND()</f>
        <v>0.988828886297797</v>
      </c>
      <c r="AX899" s="0" t="n">
        <f aca="true">RAND()</f>
        <v>0.027906084460665</v>
      </c>
      <c r="AY899" s="0" t="n">
        <f aca="true">RAND()</f>
        <v>0.435976422380577</v>
      </c>
      <c r="AZ899" s="0" t="n">
        <f aca="true">RAND()</f>
        <v>0.481927571522379</v>
      </c>
    </row>
    <row r="900" customFormat="false" ht="15" hidden="false" customHeight="false" outlineLevel="0" collapsed="false">
      <c r="AK900" s="0" t="n">
        <v>887</v>
      </c>
      <c r="AL900" s="0" t="n">
        <f aca="false">IFERROR(IF(AU900&lt;($AM$6-$AL$6)/($AN$6-$AL$6),$AL$6+SQRT(AU900*($AN$6-$AL$6)*($AM$6-$AL$6)),$AN$6-SQRT((1-AU900)*($AN$6-$AL$6)*($AN$6-$AM$6))),$AM$6)</f>
        <v>5.452199314187</v>
      </c>
      <c r="AM900" s="0" t="n">
        <f aca="false">IFERROR(IF(AV900&lt;($AM$7-$AL$7)/($AN$7-$AL$7),$AL$7+SQRT(AV900*($AN$7-$AL$7)*($AM$7-$AL$7)),$AN$7-SQRT((1-AV900)*($AN$7-$AL$7)*($AN$7-$AM$7))),$AM$7)</f>
        <v>1.0347617033097</v>
      </c>
      <c r="AN900" s="0" t="n">
        <f aca="false">IFERROR(IF(AW900&lt;($AM$8-$AL$8)/($AN$8-$AL$8),$AL$8+SQRT(AW900*($AN$8-$AL$8)*($AM$8-$AL$8)),$AN$8-SQRT((1-AW900)*($AN$8-$AL$8)*($AN$8-$AM$8))),$AM$8)</f>
        <v>0.976312113077789</v>
      </c>
      <c r="AO900" s="0" t="n">
        <f aca="false">IFERROR(IF(AX900&lt;($AM$9-$AL$9)/($AN$9-$AL$9),$AL$9+SQRT(AX900*($AN$9-$AL$9)*($AM$9-$AL$9)),$AN$9-SQRT((1-AX900)*($AN$9-$AL$9)*($AN$9-$AM$9))),$AM$9)</f>
        <v>1.37545628092722</v>
      </c>
      <c r="AP900" s="0" t="n">
        <f aca="false">IFERROR(IF(AY900&lt;($AM$10-$AL$10)/($AN$10-$AL$10),$AL$10+SQRT(AY900*($AN$10-$AL$10)*($AM$10-$AL$10)),$AN$10-SQRT((1-AY900)*($AN$10-$AL$10)*($AN$10-$AM$10))),$AM$10)</f>
        <v>0.885047327719846</v>
      </c>
      <c r="AQ900" s="0" t="n">
        <f aca="false">IFERROR(IF(AZ900&lt;($AM$11-$AL$11)/($AN$11-$AL$11),$AL$11+SQRT(AZ900*($AN$11-$AL$11)*($AM$11-$AL$11)),$AN$11-SQRT((1-AZ900)*($AN$11-$AL$11)*($AN$11-$AM$11))),$AM$11)</f>
        <v>0.655007853857294</v>
      </c>
      <c r="AR900" s="0" t="n">
        <f aca="false">SUMPRODUCT((B24:B31&lt;=$B$6)*(C24:C31*AM900+D24:D31*AO900*$B$8*AQ900)/(1+AL900/100)^B24:B31)+C32*AM900*AP900/(1+AL900/100)^$B$6</f>
        <v>12838582.3013778</v>
      </c>
      <c r="AS900" s="0" t="n">
        <f aca="false">SUMPRODUCT((K24:K26&lt;=$B$6)*(L24:L26*AN900+M24:M26*AO900*$B$8*AQ900)/(1+AL900/100)^K24:K26)+L27*AN900*AP900/(1+AL900/100)^$B$6</f>
        <v>14730136.8618962</v>
      </c>
      <c r="AT900" s="0" t="n">
        <f aca="false">AS900-AR900</f>
        <v>1891554.56051847</v>
      </c>
      <c r="AU900" s="0" t="n">
        <f aca="true">RAND()</f>
        <v>0.880215651849841</v>
      </c>
      <c r="AV900" s="0" t="n">
        <f aca="true">RAND()</f>
        <v>0.588199783447627</v>
      </c>
      <c r="AW900" s="0" t="n">
        <f aca="true">RAND()</f>
        <v>0.345399569088389</v>
      </c>
      <c r="AX900" s="0" t="n">
        <f aca="true">RAND()</f>
        <v>0.739963428644496</v>
      </c>
      <c r="AY900" s="0" t="n">
        <f aca="true">RAND()</f>
        <v>0.593045778336779</v>
      </c>
      <c r="AZ900" s="0" t="n">
        <f aca="true">RAND()</f>
        <v>0.514205792244286</v>
      </c>
    </row>
    <row r="901" customFormat="false" ht="15" hidden="false" customHeight="false" outlineLevel="0" collapsed="false">
      <c r="AK901" s="0" t="n">
        <v>888</v>
      </c>
      <c r="AL901" s="0" t="n">
        <f aca="false">IFERROR(IF(AU901&lt;($AM$6-$AL$6)/($AN$6-$AL$6),$AL$6+SQRT(AU901*($AN$6-$AL$6)*($AM$6-$AL$6)),$AN$6-SQRT((1-AU901)*($AN$6-$AL$6)*($AN$6-$AM$6))),$AM$6)</f>
        <v>3.82824141388653</v>
      </c>
      <c r="AM901" s="0" t="n">
        <f aca="false">IFERROR(IF(AV901&lt;($AM$7-$AL$7)/($AN$7-$AL$7),$AL$7+SQRT(AV901*($AN$7-$AL$7)*($AM$7-$AL$7)),$AN$7-SQRT((1-AV901)*($AN$7-$AL$7)*($AN$7-$AM$7))),$AM$7)</f>
        <v>1.07728937852743</v>
      </c>
      <c r="AN901" s="0" t="n">
        <f aca="false">IFERROR(IF(AW901&lt;($AM$8-$AL$8)/($AN$8-$AL$8),$AL$8+SQRT(AW901*($AN$8-$AL$8)*($AM$8-$AL$8)),$AN$8-SQRT((1-AW901)*($AN$8-$AL$8)*($AN$8-$AM$8))),$AM$8)</f>
        <v>1.04322756858704</v>
      </c>
      <c r="AO901" s="0" t="n">
        <f aca="false">IFERROR(IF(AX901&lt;($AM$9-$AL$9)/($AN$9-$AL$9),$AL$9+SQRT(AX901*($AN$9-$AL$9)*($AM$9-$AL$9)),$AN$9-SQRT((1-AX901)*($AN$9-$AL$9)*($AN$9-$AM$9))),$AM$9)</f>
        <v>1.14750206104846</v>
      </c>
      <c r="AP901" s="0" t="n">
        <f aca="false">IFERROR(IF(AY901&lt;($AM$10-$AL$10)/($AN$10-$AL$10),$AL$10+SQRT(AY901*($AN$10-$AL$10)*($AM$10-$AL$10)),$AN$10-SQRT((1-AY901)*($AN$10-$AL$10)*($AN$10-$AM$10))),$AM$10)</f>
        <v>0.871592497885302</v>
      </c>
      <c r="AQ901" s="0" t="n">
        <f aca="false">IFERROR(IF(AZ901&lt;($AM$11-$AL$11)/($AN$11-$AL$11),$AL$11+SQRT(AZ901*($AN$11-$AL$11)*($AM$11-$AL$11)),$AN$11-SQRT((1-AZ901)*($AN$11-$AL$11)*($AN$11-$AM$11))),$AM$11)</f>
        <v>0.456435865561464</v>
      </c>
      <c r="AR901" s="0" t="n">
        <f aca="false">SUMPRODUCT((B24:B31&lt;=$B$6)*(C24:C31*AM901+D24:D31*AO901*$B$8*AQ901)/(1+AL901/100)^B24:B31)+C32*AM901*AP901/(1+AL901/100)^$B$6</f>
        <v>14241138.498779</v>
      </c>
      <c r="AS901" s="0" t="n">
        <f aca="false">SUMPRODUCT((K24:K26&lt;=$B$6)*(L24:L26*AN901+M24:M26*AO901*$B$8*AQ901)/(1+AL901/100)^K24:K26)+L27*AN901*AP901/(1+AL901/100)^$B$6</f>
        <v>15454112.2058706</v>
      </c>
      <c r="AT901" s="0" t="n">
        <f aca="false">AS901-AR901</f>
        <v>1212973.70709165</v>
      </c>
      <c r="AU901" s="0" t="n">
        <f aca="true">RAND()</f>
        <v>0.496997373570773</v>
      </c>
      <c r="AV901" s="0" t="n">
        <f aca="true">RAND()</f>
        <v>0.734853699827188</v>
      </c>
      <c r="AW901" s="0" t="n">
        <f aca="true">RAND()</f>
        <v>0.619956992067304</v>
      </c>
      <c r="AX901" s="0" t="n">
        <f aca="true">RAND()</f>
        <v>0.515498176055581</v>
      </c>
      <c r="AY901" s="0" t="n">
        <f aca="true">RAND()</f>
        <v>0.552323937938553</v>
      </c>
      <c r="AZ901" s="0" t="n">
        <f aca="true">RAND()</f>
        <v>0.0998864491182225</v>
      </c>
    </row>
    <row r="902" customFormat="false" ht="15" hidden="false" customHeight="false" outlineLevel="0" collapsed="false">
      <c r="AK902" s="0" t="n">
        <v>889</v>
      </c>
      <c r="AL902" s="0" t="n">
        <f aca="false">IFERROR(IF(AU902&lt;($AM$6-$AL$6)/($AN$6-$AL$6),$AL$6+SQRT(AU902*($AN$6-$AL$6)*($AM$6-$AL$6)),$AN$6-SQRT((1-AU902)*($AN$6-$AL$6)*($AN$6-$AM$6))),$AM$6)</f>
        <v>4.75205408173471</v>
      </c>
      <c r="AM902" s="0" t="n">
        <f aca="false">IFERROR(IF(AV902&lt;($AM$7-$AL$7)/($AN$7-$AL$7),$AL$7+SQRT(AV902*($AN$7-$AL$7)*($AM$7-$AL$7)),$AN$7-SQRT((1-AV902)*($AN$7-$AL$7)*($AN$7-$AM$7))),$AM$7)</f>
        <v>0.946667295321813</v>
      </c>
      <c r="AN902" s="0" t="n">
        <f aca="false">IFERROR(IF(AW902&lt;($AM$8-$AL$8)/($AN$8-$AL$8),$AL$8+SQRT(AW902*($AN$8-$AL$8)*($AM$8-$AL$8)),$AN$8-SQRT((1-AW902)*($AN$8-$AL$8)*($AN$8-$AM$8))),$AM$8)</f>
        <v>1.14282854466603</v>
      </c>
      <c r="AO902" s="0" t="n">
        <f aca="false">IFERROR(IF(AX902&lt;($AM$9-$AL$9)/($AN$9-$AL$9),$AL$9+SQRT(AX902*($AN$9-$AL$9)*($AM$9-$AL$9)),$AN$9-SQRT((1-AX902)*($AN$9-$AL$9)*($AN$9-$AM$9))),$AM$9)</f>
        <v>1.26405614563333</v>
      </c>
      <c r="AP902" s="0" t="n">
        <f aca="false">IFERROR(IF(AY902&lt;($AM$10-$AL$10)/($AN$10-$AL$10),$AL$10+SQRT(AY902*($AN$10-$AL$10)*($AM$10-$AL$10)),$AN$10-SQRT((1-AY902)*($AN$10-$AL$10)*($AN$10-$AM$10))),$AM$10)</f>
        <v>0.553032227668376</v>
      </c>
      <c r="AQ902" s="0" t="n">
        <f aca="false">IFERROR(IF(AZ902&lt;($AM$11-$AL$11)/($AN$11-$AL$11),$AL$11+SQRT(AZ902*($AN$11-$AL$11)*($AM$11-$AL$11)),$AN$11-SQRT((1-AZ902)*($AN$11-$AL$11)*($AN$11-$AM$11))),$AM$11)</f>
        <v>0.842592326886388</v>
      </c>
      <c r="AR902" s="0" t="n">
        <f aca="false">SUMPRODUCT((B24:B31&lt;=$B$6)*(C24:C31*AM902+D24:D31*AO902*$B$8*AQ902)/(1+AL902/100)^B24:B31)+C32*AM902*AP902/(1+AL902/100)^$B$6</f>
        <v>12144488.4460076</v>
      </c>
      <c r="AS902" s="0" t="n">
        <f aca="false">SUMPRODUCT((K24:K26&lt;=$B$6)*(L24:L26*AN902+M24:M26*AO902*$B$8*AQ902)/(1+AL902/100)^K24:K26)+L27*AN902*AP902/(1+AL902/100)^$B$6</f>
        <v>17494711.0289811</v>
      </c>
      <c r="AT902" s="0" t="n">
        <f aca="false">AS902-AR902</f>
        <v>5350222.58297352</v>
      </c>
      <c r="AU902" s="0" t="n">
        <f aca="true">RAND()</f>
        <v>0.747336957427722</v>
      </c>
      <c r="AV902" s="0" t="n">
        <f aca="true">RAND()</f>
        <v>0.239014394633509</v>
      </c>
      <c r="AW902" s="0" t="n">
        <f aca="true">RAND()</f>
        <v>0.897904703658652</v>
      </c>
      <c r="AX902" s="0" t="n">
        <f aca="true">RAND()</f>
        <v>0.638924428813291</v>
      </c>
      <c r="AY902" s="0" t="n">
        <f aca="true">RAND()</f>
        <v>0.011249668685882</v>
      </c>
      <c r="AZ902" s="0" t="n">
        <f aca="true">RAND()</f>
        <v>0.898868671203911</v>
      </c>
    </row>
    <row r="903" customFormat="false" ht="15" hidden="false" customHeight="false" outlineLevel="0" collapsed="false">
      <c r="AK903" s="0" t="n">
        <v>890</v>
      </c>
      <c r="AL903" s="0" t="n">
        <f aca="false">IFERROR(IF(AU903&lt;($AM$6-$AL$6)/($AN$6-$AL$6),$AL$6+SQRT(AU903*($AN$6-$AL$6)*($AM$6-$AL$6)),$AN$6-SQRT((1-AU903)*($AN$6-$AL$6)*($AN$6-$AM$6))),$AM$6)</f>
        <v>3.11209205318121</v>
      </c>
      <c r="AM903" s="0" t="n">
        <f aca="false">IFERROR(IF(AV903&lt;($AM$7-$AL$7)/($AN$7-$AL$7),$AL$7+SQRT(AV903*($AN$7-$AL$7)*($AM$7-$AL$7)),$AN$7-SQRT((1-AV903)*($AN$7-$AL$7)*($AN$7-$AM$7))),$AM$7)</f>
        <v>0.844858352534185</v>
      </c>
      <c r="AN903" s="0" t="n">
        <f aca="false">IFERROR(IF(AW903&lt;($AM$8-$AL$8)/($AN$8-$AL$8),$AL$8+SQRT(AW903*($AN$8-$AL$8)*($AM$8-$AL$8)),$AN$8-SQRT((1-AW903)*($AN$8-$AL$8)*($AN$8-$AM$8))),$AM$8)</f>
        <v>1.18235170546188</v>
      </c>
      <c r="AO903" s="0" t="n">
        <f aca="false">IFERROR(IF(AX903&lt;($AM$9-$AL$9)/($AN$9-$AL$9),$AL$9+SQRT(AX903*($AN$9-$AL$9)*($AM$9-$AL$9)),$AN$9-SQRT((1-AX903)*($AN$9-$AL$9)*($AN$9-$AM$9))),$AM$9)</f>
        <v>1.29317994321128</v>
      </c>
      <c r="AP903" s="0" t="n">
        <f aca="false">IFERROR(IF(AY903&lt;($AM$10-$AL$10)/($AN$10-$AL$10),$AL$10+SQRT(AY903*($AN$10-$AL$10)*($AM$10-$AL$10)),$AN$10-SQRT((1-AY903)*($AN$10-$AL$10)*($AN$10-$AM$10))),$AM$10)</f>
        <v>0.958334129709831</v>
      </c>
      <c r="AQ903" s="0" t="n">
        <f aca="false">IFERROR(IF(AZ903&lt;($AM$11-$AL$11)/($AN$11-$AL$11),$AL$11+SQRT(AZ903*($AN$11-$AL$11)*($AM$11-$AL$11)),$AN$11-SQRT((1-AZ903)*($AN$11-$AL$11)*($AN$11-$AM$11))),$AM$11)</f>
        <v>0.857423666203697</v>
      </c>
      <c r="AR903" s="0" t="n">
        <f aca="false">SUMPRODUCT((B24:B31&lt;=$B$6)*(C24:C31*AM903+D24:D31*AO903*$B$8*AQ903)/(1+AL903/100)^B24:B31)+C32*AM903*AP903/(1+AL903/100)^$B$6</f>
        <v>11694773.4991575</v>
      </c>
      <c r="AS903" s="0" t="n">
        <f aca="false">SUMPRODUCT((K24:K26&lt;=$B$6)*(L24:L26*AN903+M24:M26*AO903*$B$8*AQ903)/(1+AL903/100)^K24:K26)+L27*AN903*AP903/(1+AL903/100)^$B$6</f>
        <v>17187229.8524114</v>
      </c>
      <c r="AT903" s="0" t="n">
        <f aca="false">AS903-AR903</f>
        <v>5492456.35325392</v>
      </c>
      <c r="AU903" s="0" t="n">
        <f aca="true">RAND()</f>
        <v>0.244208589853166</v>
      </c>
      <c r="AV903" s="0" t="n">
        <f aca="true">RAND()</f>
        <v>0.0223585754675686</v>
      </c>
      <c r="AW903" s="0" t="n">
        <f aca="true">RAND()</f>
        <v>0.959321851076302</v>
      </c>
      <c r="AX903" s="0" t="n">
        <f aca="true">RAND()</f>
        <v>0.666936938214123</v>
      </c>
      <c r="AY903" s="0" t="n">
        <f aca="true">RAND()</f>
        <v>0.840280697827473</v>
      </c>
      <c r="AZ903" s="0" t="n">
        <f aca="true">RAND()</f>
        <v>0.917028526698796</v>
      </c>
    </row>
    <row r="904" customFormat="false" ht="15" hidden="false" customHeight="false" outlineLevel="0" collapsed="false">
      <c r="AK904" s="0" t="n">
        <v>891</v>
      </c>
      <c r="AL904" s="0" t="n">
        <f aca="false">IFERROR(IF(AU904&lt;($AM$6-$AL$6)/($AN$6-$AL$6),$AL$6+SQRT(AU904*($AN$6-$AL$6)*($AM$6-$AL$6)),$AN$6-SQRT((1-AU904)*($AN$6-$AL$6)*($AN$6-$AM$6))),$AM$6)</f>
        <v>2.56039870138205</v>
      </c>
      <c r="AM904" s="0" t="n">
        <f aca="false">IFERROR(IF(AV904&lt;($AM$7-$AL$7)/($AN$7-$AL$7),$AL$7+SQRT(AV904*($AN$7-$AL$7)*($AM$7-$AL$7)),$AN$7-SQRT((1-AV904)*($AN$7-$AL$7)*($AN$7-$AM$7))),$AM$7)</f>
        <v>0.906010091866904</v>
      </c>
      <c r="AN904" s="0" t="n">
        <f aca="false">IFERROR(IF(AW904&lt;($AM$8-$AL$8)/($AN$8-$AL$8),$AL$8+SQRT(AW904*($AN$8-$AL$8)*($AM$8-$AL$8)),$AN$8-SQRT((1-AW904)*($AN$8-$AL$8)*($AN$8-$AM$8))),$AM$8)</f>
        <v>0.834383093087486</v>
      </c>
      <c r="AO904" s="0" t="n">
        <f aca="false">IFERROR(IF(AX904&lt;($AM$9-$AL$9)/($AN$9-$AL$9),$AL$9+SQRT(AX904*($AN$9-$AL$9)*($AM$9-$AL$9)),$AN$9-SQRT((1-AX904)*($AN$9-$AL$9)*($AN$9-$AM$9))),$AM$9)</f>
        <v>1.22716196107515</v>
      </c>
      <c r="AP904" s="0" t="n">
        <f aca="false">IFERROR(IF(AY904&lt;($AM$10-$AL$10)/($AN$10-$AL$10),$AL$10+SQRT(AY904*($AN$10-$AL$10)*($AM$10-$AL$10)),$AN$10-SQRT((1-AY904)*($AN$10-$AL$10)*($AN$10-$AM$10))),$AM$10)</f>
        <v>0.767409608721107</v>
      </c>
      <c r="AQ904" s="0" t="n">
        <f aca="false">IFERROR(IF(AZ904&lt;($AM$11-$AL$11)/($AN$11-$AL$11),$AL$11+SQRT(AZ904*($AN$11-$AL$11)*($AM$11-$AL$11)),$AN$11-SQRT((1-AZ904)*($AN$11-$AL$11)*($AN$11-$AM$11))),$AM$11)</f>
        <v>0.480122299168686</v>
      </c>
      <c r="AR904" s="0" t="n">
        <f aca="false">SUMPRODUCT((B24:B31&lt;=$B$6)*(C24:C31*AM904+D24:D31*AO904*$B$8*AQ904)/(1+AL904/100)^B24:B31)+C32*AM904*AP904/(1+AL904/100)^$B$6</f>
        <v>12826795.9960605</v>
      </c>
      <c r="AS904" s="0" t="n">
        <f aca="false">SUMPRODUCT((K24:K26&lt;=$B$6)*(L24:L26*AN904+M24:M26*AO904*$B$8*AQ904)/(1+AL904/100)^K24:K26)+L27*AN904*AP904/(1+AL904/100)^$B$6</f>
        <v>12250810.820338</v>
      </c>
      <c r="AT904" s="0" t="n">
        <f aca="false">AS904-AR904</f>
        <v>-575985.175722467</v>
      </c>
      <c r="AU904" s="0" t="n">
        <f aca="true">RAND()</f>
        <v>0.0628093409021374</v>
      </c>
      <c r="AV904" s="0" t="n">
        <f aca="true">RAND()</f>
        <v>0.124868217529217</v>
      </c>
      <c r="AW904" s="0" t="n">
        <f aca="true">RAND()</f>
        <v>0.0131355232251412</v>
      </c>
      <c r="AX904" s="0" t="n">
        <f aca="true">RAND()</f>
        <v>0.601814243727194</v>
      </c>
      <c r="AY904" s="0" t="n">
        <f aca="true">RAND()</f>
        <v>0.286031595345502</v>
      </c>
      <c r="AZ904" s="0" t="n">
        <f aca="true">RAND()</f>
        <v>0.132424663909443</v>
      </c>
    </row>
    <row r="905" customFormat="false" ht="15" hidden="false" customHeight="false" outlineLevel="0" collapsed="false">
      <c r="AK905" s="0" t="n">
        <v>892</v>
      </c>
      <c r="AL905" s="0" t="n">
        <f aca="false">IFERROR(IF(AU905&lt;($AM$6-$AL$6)/($AN$6-$AL$6),$AL$6+SQRT(AU905*($AN$6-$AL$6)*($AM$6-$AL$6)),$AN$6-SQRT((1-AU905)*($AN$6-$AL$6)*($AN$6-$AM$6))),$AM$6)</f>
        <v>4.46198174756033</v>
      </c>
      <c r="AM905" s="0" t="n">
        <f aca="false">IFERROR(IF(AV905&lt;($AM$7-$AL$7)/($AN$7-$AL$7),$AL$7+SQRT(AV905*($AN$7-$AL$7)*($AM$7-$AL$7)),$AN$7-SQRT((1-AV905)*($AN$7-$AL$7)*($AN$7-$AM$7))),$AM$7)</f>
        <v>1.00377696733977</v>
      </c>
      <c r="AN905" s="0" t="n">
        <f aca="false">IFERROR(IF(AW905&lt;($AM$8-$AL$8)/($AN$8-$AL$8),$AL$8+SQRT(AW905*($AN$8-$AL$8)*($AM$8-$AL$8)),$AN$8-SQRT((1-AW905)*($AN$8-$AL$8)*($AN$8-$AM$8))),$AM$8)</f>
        <v>0.989441360778168</v>
      </c>
      <c r="AO905" s="0" t="n">
        <f aca="false">IFERROR(IF(AX905&lt;($AM$9-$AL$9)/($AN$9-$AL$9),$AL$9+SQRT(AX905*($AN$9-$AL$9)*($AM$9-$AL$9)),$AN$9-SQRT((1-AX905)*($AN$9-$AL$9)*($AN$9-$AM$9))),$AM$9)</f>
        <v>1.59200314469831</v>
      </c>
      <c r="AP905" s="0" t="n">
        <f aca="false">IFERROR(IF(AY905&lt;($AM$10-$AL$10)/($AN$10-$AL$10),$AL$10+SQRT(AY905*($AN$10-$AL$10)*($AM$10-$AL$10)),$AN$10-SQRT((1-AY905)*($AN$10-$AL$10)*($AN$10-$AM$10))),$AM$10)</f>
        <v>0.773947349962366</v>
      </c>
      <c r="AQ905" s="0" t="n">
        <f aca="false">IFERROR(IF(AZ905&lt;($AM$11-$AL$11)/($AN$11-$AL$11),$AL$11+SQRT(AZ905*($AN$11-$AL$11)*($AM$11-$AL$11)),$AN$11-SQRT((1-AZ905)*($AN$11-$AL$11)*($AN$11-$AM$11))),$AM$11)</f>
        <v>0.85524741982401</v>
      </c>
      <c r="AR905" s="0" t="n">
        <f aca="false">SUMPRODUCT((B24:B31&lt;=$B$6)*(C24:C31*AM905+D24:D31*AO905*$B$8*AQ905)/(1+AL905/100)^B24:B31)+C32*AM905*AP905/(1+AL905/100)^$B$6</f>
        <v>13053335.8355126</v>
      </c>
      <c r="AS905" s="0" t="n">
        <f aca="false">SUMPRODUCT((K24:K26&lt;=$B$6)*(L24:L26*AN905+M24:M26*AO905*$B$8*AQ905)/(1+AL905/100)^K24:K26)+L27*AN905*AP905/(1+AL905/100)^$B$6</f>
        <v>14919806.4749093</v>
      </c>
      <c r="AT905" s="0" t="n">
        <f aca="false">AS905-AR905</f>
        <v>1866470.63939672</v>
      </c>
      <c r="AU905" s="0" t="n">
        <f aca="true">RAND()</f>
        <v>0.677923167514154</v>
      </c>
      <c r="AV905" s="0" t="n">
        <f aca="true">RAND()</f>
        <v>0.461104161667567</v>
      </c>
      <c r="AW905" s="0" t="n">
        <f aca="true">RAND()</f>
        <v>0.398755879705379</v>
      </c>
      <c r="AX905" s="0" t="n">
        <f aca="true">RAND()</f>
        <v>0.889025710709289</v>
      </c>
      <c r="AY905" s="0" t="n">
        <f aca="true">RAND()</f>
        <v>0.300188602205612</v>
      </c>
      <c r="AZ905" s="0" t="n">
        <f aca="true">RAND()</f>
        <v>0.914476287887321</v>
      </c>
    </row>
    <row r="906" customFormat="false" ht="15" hidden="false" customHeight="false" outlineLevel="0" collapsed="false">
      <c r="AK906" s="0" t="n">
        <v>893</v>
      </c>
      <c r="AL906" s="0" t="n">
        <f aca="false">IFERROR(IF(AU906&lt;($AM$6-$AL$6)/($AN$6-$AL$6),$AL$6+SQRT(AU906*($AN$6-$AL$6)*($AM$6-$AL$6)),$AN$6-SQRT((1-AU906)*($AN$6-$AL$6)*($AN$6-$AM$6))),$AM$6)</f>
        <v>3.8776424066234</v>
      </c>
      <c r="AM906" s="0" t="n">
        <f aca="false">IFERROR(IF(AV906&lt;($AM$7-$AL$7)/($AN$7-$AL$7),$AL$7+SQRT(AV906*($AN$7-$AL$7)*($AM$7-$AL$7)),$AN$7-SQRT((1-AV906)*($AN$7-$AL$7)*($AN$7-$AM$7))),$AM$7)</f>
        <v>1.01779351577569</v>
      </c>
      <c r="AN906" s="0" t="n">
        <f aca="false">IFERROR(IF(AW906&lt;($AM$8-$AL$8)/($AN$8-$AL$8),$AL$8+SQRT(AW906*($AN$8-$AL$8)*($AM$8-$AL$8)),$AN$8-SQRT((1-AW906)*($AN$8-$AL$8)*($AN$8-$AM$8))),$AM$8)</f>
        <v>1.06233135009801</v>
      </c>
      <c r="AO906" s="0" t="n">
        <f aca="false">IFERROR(IF(AX906&lt;($AM$9-$AL$9)/($AN$9-$AL$9),$AL$9+SQRT(AX906*($AN$9-$AL$9)*($AM$9-$AL$9)),$AN$9-SQRT((1-AX906)*($AN$9-$AL$9)*($AN$9-$AM$9))),$AM$9)</f>
        <v>1.35241186286075</v>
      </c>
      <c r="AP906" s="0" t="n">
        <f aca="false">IFERROR(IF(AY906&lt;($AM$10-$AL$10)/($AN$10-$AL$10),$AL$10+SQRT(AY906*($AN$10-$AL$10)*($AM$10-$AL$10)),$AN$10-SQRT((1-AY906)*($AN$10-$AL$10)*($AN$10-$AM$10))),$AM$10)</f>
        <v>0.826234017861313</v>
      </c>
      <c r="AQ906" s="0" t="n">
        <f aca="false">IFERROR(IF(AZ906&lt;($AM$11-$AL$11)/($AN$11-$AL$11),$AL$11+SQRT(AZ906*($AN$11-$AL$11)*($AM$11-$AL$11)),$AN$11-SQRT((1-AZ906)*($AN$11-$AL$11)*($AN$11-$AM$11))),$AM$11)</f>
        <v>0.731201841710062</v>
      </c>
      <c r="AR906" s="0" t="n">
        <f aca="false">SUMPRODUCT((B24:B31&lt;=$B$6)*(C24:C31*AM906+D24:D31*AO906*$B$8*AQ906)/(1+AL906/100)^B24:B31)+C32*AM906*AP906/(1+AL906/100)^$B$6</f>
        <v>13517831.8402979</v>
      </c>
      <c r="AS906" s="0" t="n">
        <f aca="false">SUMPRODUCT((K24:K26&lt;=$B$6)*(L24:L26*AN906+M24:M26*AO906*$B$8*AQ906)/(1+AL906/100)^K24:K26)+L27*AN906*AP906/(1+AL906/100)^$B$6</f>
        <v>15832362.8181641</v>
      </c>
      <c r="AT906" s="0" t="n">
        <f aca="false">AS906-AR906</f>
        <v>2314530.97786618</v>
      </c>
      <c r="AU906" s="0" t="n">
        <f aca="true">RAND()</f>
        <v>0.512544152954175</v>
      </c>
      <c r="AV906" s="0" t="n">
        <f aca="true">RAND()</f>
        <v>0.520712432748293</v>
      </c>
      <c r="AW906" s="0" t="n">
        <f aca="true">RAND()</f>
        <v>0.68693758083523</v>
      </c>
      <c r="AX906" s="0" t="n">
        <f aca="true">RAND()</f>
        <v>0.720419736424347</v>
      </c>
      <c r="AY906" s="0" t="n">
        <f aca="true">RAND()</f>
        <v>0.425714537639743</v>
      </c>
      <c r="AZ906" s="0" t="n">
        <f aca="true">RAND()</f>
        <v>0.705092041224234</v>
      </c>
    </row>
    <row r="907" customFormat="false" ht="15" hidden="false" customHeight="false" outlineLevel="0" collapsed="false">
      <c r="AK907" s="0" t="n">
        <v>894</v>
      </c>
      <c r="AL907" s="0" t="n">
        <f aca="false">IFERROR(IF(AU907&lt;($AM$6-$AL$6)/($AN$6-$AL$6),$AL$6+SQRT(AU907*($AN$6-$AL$6)*($AM$6-$AL$6)),$AN$6-SQRT((1-AU907)*($AN$6-$AL$6)*($AN$6-$AM$6))),$AM$6)</f>
        <v>4.34257521348245</v>
      </c>
      <c r="AM907" s="0" t="n">
        <f aca="false">IFERROR(IF(AV907&lt;($AM$7-$AL$7)/($AN$7-$AL$7),$AL$7+SQRT(AV907*($AN$7-$AL$7)*($AM$7-$AL$7)),$AN$7-SQRT((1-AV907)*($AN$7-$AL$7)*($AN$7-$AM$7))),$AM$7)</f>
        <v>0.997912908731962</v>
      </c>
      <c r="AN907" s="0" t="n">
        <f aca="false">IFERROR(IF(AW907&lt;($AM$8-$AL$8)/($AN$8-$AL$8),$AL$8+SQRT(AW907*($AN$8-$AL$8)*($AM$8-$AL$8)),$AN$8-SQRT((1-AW907)*($AN$8-$AL$8)*($AN$8-$AM$8))),$AM$8)</f>
        <v>0.990492679166393</v>
      </c>
      <c r="AO907" s="0" t="n">
        <f aca="false">IFERROR(IF(AX907&lt;($AM$9-$AL$9)/($AN$9-$AL$9),$AL$9+SQRT(AX907*($AN$9-$AL$9)*($AM$9-$AL$9)),$AN$9-SQRT((1-AX907)*($AN$9-$AL$9)*($AN$9-$AM$9))),$AM$9)</f>
        <v>0.985157430896704</v>
      </c>
      <c r="AP907" s="0" t="n">
        <f aca="false">IFERROR(IF(AY907&lt;($AM$10-$AL$10)/($AN$10-$AL$10),$AL$10+SQRT(AY907*($AN$10-$AL$10)*($AM$10-$AL$10)),$AN$10-SQRT((1-AY907)*($AN$10-$AL$10)*($AN$10-$AM$10))),$AM$10)</f>
        <v>0.8398786705654</v>
      </c>
      <c r="AQ907" s="0" t="n">
        <f aca="false">IFERROR(IF(AZ907&lt;($AM$11-$AL$11)/($AN$11-$AL$11),$AL$11+SQRT(AZ907*($AN$11-$AL$11)*($AM$11-$AL$11)),$AN$11-SQRT((1-AZ907)*($AN$11-$AL$11)*($AN$11-$AM$11))),$AM$11)</f>
        <v>0.629999286609469</v>
      </c>
      <c r="AR907" s="0" t="n">
        <f aca="false">SUMPRODUCT((B24:B31&lt;=$B$6)*(C24:C31*AM907+D24:D31*AO907*$B$8*AQ907)/(1+AL907/100)^B24:B31)+C32*AM907*AP907/(1+AL907/100)^$B$6</f>
        <v>12916126.9779823</v>
      </c>
      <c r="AS907" s="0" t="n">
        <f aca="false">SUMPRODUCT((K24:K26&lt;=$B$6)*(L24:L26*AN907+M24:M26*AO907*$B$8*AQ907)/(1+AL907/100)^K24:K26)+L27*AN907*AP907/(1+AL907/100)^$B$6</f>
        <v>14812694.0418538</v>
      </c>
      <c r="AT907" s="0" t="n">
        <f aca="false">AS907-AR907</f>
        <v>1896567.06387148</v>
      </c>
      <c r="AU907" s="0" t="n">
        <f aca="true">RAND()</f>
        <v>0.646904675200107</v>
      </c>
      <c r="AV907" s="0" t="n">
        <f aca="true">RAND()</f>
        <v>0.435216882697175</v>
      </c>
      <c r="AW907" s="0" t="n">
        <f aca="true">RAND()</f>
        <v>0.403194009066557</v>
      </c>
      <c r="AX907" s="0" t="n">
        <f aca="true">RAND()</f>
        <v>0.31383697700572</v>
      </c>
      <c r="AY907" s="0" t="n">
        <f aca="true">RAND()</f>
        <v>0.462070042821215</v>
      </c>
      <c r="AZ907" s="0" t="n">
        <f aca="true">RAND()</f>
        <v>0.444487874133708</v>
      </c>
    </row>
    <row r="908" customFormat="false" ht="15" hidden="false" customHeight="false" outlineLevel="0" collapsed="false">
      <c r="AK908" s="0" t="n">
        <v>895</v>
      </c>
      <c r="AL908" s="0" t="n">
        <f aca="false">IFERROR(IF(AU908&lt;($AM$6-$AL$6)/($AN$6-$AL$6),$AL$6+SQRT(AU908*($AN$6-$AL$6)*($AM$6-$AL$6)),$AN$6-SQRT((1-AU908)*($AN$6-$AL$6)*($AN$6-$AM$6))),$AM$6)</f>
        <v>5.62918823179932</v>
      </c>
      <c r="AM908" s="0" t="n">
        <f aca="false">IFERROR(IF(AV908&lt;($AM$7-$AL$7)/($AN$7-$AL$7),$AL$7+SQRT(AV908*($AN$7-$AL$7)*($AM$7-$AL$7)),$AN$7-SQRT((1-AV908)*($AN$7-$AL$7)*($AN$7-$AM$7))),$AM$7)</f>
        <v>1.07150090928697</v>
      </c>
      <c r="AN908" s="0" t="n">
        <f aca="false">IFERROR(IF(AW908&lt;($AM$8-$AL$8)/($AN$8-$AL$8),$AL$8+SQRT(AW908*($AN$8-$AL$8)*($AM$8-$AL$8)),$AN$8-SQRT((1-AW908)*($AN$8-$AL$8)*($AN$8-$AM$8))),$AM$8)</f>
        <v>0.917921423384867</v>
      </c>
      <c r="AO908" s="0" t="n">
        <f aca="false">IFERROR(IF(AX908&lt;($AM$9-$AL$9)/($AN$9-$AL$9),$AL$9+SQRT(AX908*($AN$9-$AL$9)*($AM$9-$AL$9)),$AN$9-SQRT((1-AX908)*($AN$9-$AL$9)*($AN$9-$AM$9))),$AM$9)</f>
        <v>1.53445477937946</v>
      </c>
      <c r="AP908" s="0" t="n">
        <f aca="false">IFERROR(IF(AY908&lt;($AM$10-$AL$10)/($AN$10-$AL$10),$AL$10+SQRT(AY908*($AN$10-$AL$10)*($AM$10-$AL$10)),$AN$10-SQRT((1-AY908)*($AN$10-$AL$10)*($AN$10-$AM$10))),$AM$10)</f>
        <v>0.852331437941119</v>
      </c>
      <c r="AQ908" s="0" t="n">
        <f aca="false">IFERROR(IF(AZ908&lt;($AM$11-$AL$11)/($AN$11-$AL$11),$AL$11+SQRT(AZ908*($AN$11-$AL$11)*($AM$11-$AL$11)),$AN$11-SQRT((1-AZ908)*($AN$11-$AL$11)*($AN$11-$AM$11))),$AM$11)</f>
        <v>0.66479262810545</v>
      </c>
      <c r="AR908" s="0" t="n">
        <f aca="false">SUMPRODUCT((B24:B31&lt;=$B$6)*(C24:C31*AM908+D24:D31*AO908*$B$8*AQ908)/(1+AL908/100)^B24:B31)+C32*AM908*AP908/(1+AL908/100)^$B$6</f>
        <v>13222421.4027169</v>
      </c>
      <c r="AS908" s="0" t="n">
        <f aca="false">SUMPRODUCT((K24:K26&lt;=$B$6)*(L24:L26*AN908+M24:M26*AO908*$B$8*AQ908)/(1+AL908/100)^K24:K26)+L27*AN908*AP908/(1+AL908/100)^$B$6</f>
        <v>13897603.9520938</v>
      </c>
      <c r="AT908" s="0" t="n">
        <f aca="false">AS908-AR908</f>
        <v>675182.549376929</v>
      </c>
      <c r="AU908" s="0" t="n">
        <f aca="true">RAND()</f>
        <v>0.906043754808126</v>
      </c>
      <c r="AV908" s="0" t="n">
        <f aca="true">RAND()</f>
        <v>0.716782885463317</v>
      </c>
      <c r="AW908" s="0" t="n">
        <f aca="true">RAND()</f>
        <v>0.154505134367922</v>
      </c>
      <c r="AX908" s="0" t="n">
        <f aca="true">RAND()</f>
        <v>0.855511765038248</v>
      </c>
      <c r="AY908" s="0" t="n">
        <f aca="true">RAND()</f>
        <v>0.496549768646626</v>
      </c>
      <c r="AZ908" s="0" t="n">
        <f aca="true">RAND()</f>
        <v>0.541371501336934</v>
      </c>
    </row>
    <row r="909" customFormat="false" ht="15" hidden="false" customHeight="false" outlineLevel="0" collapsed="false">
      <c r="AK909" s="0" t="n">
        <v>896</v>
      </c>
      <c r="AL909" s="0" t="n">
        <f aca="false">IFERROR(IF(AU909&lt;($AM$6-$AL$6)/($AN$6-$AL$6),$AL$6+SQRT(AU909*($AN$6-$AL$6)*($AM$6-$AL$6)),$AN$6-SQRT((1-AU909)*($AN$6-$AL$6)*($AN$6-$AM$6))),$AM$6)</f>
        <v>3.15234186583909</v>
      </c>
      <c r="AM909" s="0" t="n">
        <f aca="false">IFERROR(IF(AV909&lt;($AM$7-$AL$7)/($AN$7-$AL$7),$AL$7+SQRT(AV909*($AN$7-$AL$7)*($AM$7-$AL$7)),$AN$7-SQRT((1-AV909)*($AN$7-$AL$7)*($AN$7-$AM$7))),$AM$7)</f>
        <v>0.934365068055985</v>
      </c>
      <c r="AN909" s="0" t="n">
        <f aca="false">IFERROR(IF(AW909&lt;($AM$8-$AL$8)/($AN$8-$AL$8),$AL$8+SQRT(AW909*($AN$8-$AL$8)*($AM$8-$AL$8)),$AN$8-SQRT((1-AW909)*($AN$8-$AL$8)*($AN$8-$AM$8))),$AM$8)</f>
        <v>0.846930187795949</v>
      </c>
      <c r="AO909" s="0" t="n">
        <f aca="false">IFERROR(IF(AX909&lt;($AM$9-$AL$9)/($AN$9-$AL$9),$AL$9+SQRT(AX909*($AN$9-$AL$9)*($AM$9-$AL$9)),$AN$9-SQRT((1-AX909)*($AN$9-$AL$9)*($AN$9-$AM$9))),$AM$9)</f>
        <v>0.969249733923685</v>
      </c>
      <c r="AP909" s="0" t="n">
        <f aca="false">IFERROR(IF(AY909&lt;($AM$10-$AL$10)/($AN$10-$AL$10),$AL$10+SQRT(AY909*($AN$10-$AL$10)*($AM$10-$AL$10)),$AN$10-SQRT((1-AY909)*($AN$10-$AL$10)*($AN$10-$AM$10))),$AM$10)</f>
        <v>0.951963843127173</v>
      </c>
      <c r="AQ909" s="0" t="n">
        <f aca="false">IFERROR(IF(AZ909&lt;($AM$11-$AL$11)/($AN$11-$AL$11),$AL$11+SQRT(AZ909*($AN$11-$AL$11)*($AM$11-$AL$11)),$AN$11-SQRT((1-AZ909)*($AN$11-$AL$11)*($AN$11-$AM$11))),$AM$11)</f>
        <v>0.905564236357293</v>
      </c>
      <c r="AR909" s="0" t="n">
        <f aca="false">SUMPRODUCT((B24:B31&lt;=$B$6)*(C24:C31*AM909+D24:D31*AO909*$B$8*AQ909)/(1+AL909/100)^B24:B31)+C32*AM909*AP909/(1+AL909/100)^$B$6</f>
        <v>12838544.5620463</v>
      </c>
      <c r="AS909" s="0" t="n">
        <f aca="false">SUMPRODUCT((K24:K26&lt;=$B$6)*(L24:L26*AN909+M24:M26*AO909*$B$8*AQ909)/(1+AL909/100)^K24:K26)+L27*AN909*AP909/(1+AL909/100)^$B$6</f>
        <v>12335156.7260688</v>
      </c>
      <c r="AT909" s="0" t="n">
        <f aca="false">AS909-AR909</f>
        <v>-503387.835977497</v>
      </c>
      <c r="AU909" s="0" t="n">
        <f aca="true">RAND()</f>
        <v>0.25977634413127</v>
      </c>
      <c r="AV909" s="0" t="n">
        <f aca="true">RAND()</f>
        <v>0.200599683485439</v>
      </c>
      <c r="AW909" s="0" t="n">
        <f aca="true">RAND()</f>
        <v>0.024471583628478</v>
      </c>
      <c r="AX909" s="0" t="n">
        <f aca="true">RAND()</f>
        <v>0.293593750383265</v>
      </c>
      <c r="AY909" s="0" t="n">
        <f aca="true">RAND()</f>
        <v>0.817085261977137</v>
      </c>
      <c r="AZ909" s="0" t="n">
        <f aca="true">RAND()</f>
        <v>0.96359953691926</v>
      </c>
    </row>
    <row r="910" customFormat="false" ht="15" hidden="false" customHeight="false" outlineLevel="0" collapsed="false">
      <c r="AK910" s="0" t="n">
        <v>897</v>
      </c>
      <c r="AL910" s="0" t="n">
        <f aca="false">IFERROR(IF(AU910&lt;($AM$6-$AL$6)/($AN$6-$AL$6),$AL$6+SQRT(AU910*($AN$6-$AL$6)*($AM$6-$AL$6)),$AN$6-SQRT((1-AU910)*($AN$6-$AL$6)*($AN$6-$AM$6))),$AM$6)</f>
        <v>3.68300153659037</v>
      </c>
      <c r="AM910" s="0" t="n">
        <f aca="false">IFERROR(IF(AV910&lt;($AM$7-$AL$7)/($AN$7-$AL$7),$AL$7+SQRT(AV910*($AN$7-$AL$7)*($AM$7-$AL$7)),$AN$7-SQRT((1-AV910)*($AN$7-$AL$7)*($AN$7-$AM$7))),$AM$7)</f>
        <v>1.06418624522564</v>
      </c>
      <c r="AN910" s="0" t="n">
        <f aca="false">IFERROR(IF(AW910&lt;($AM$8-$AL$8)/($AN$8-$AL$8),$AL$8+SQRT(AW910*($AN$8-$AL$8)*($AM$8-$AL$8)),$AN$8-SQRT((1-AW910)*($AN$8-$AL$8)*($AN$8-$AM$8))),$AM$8)</f>
        <v>0.81951679619888</v>
      </c>
      <c r="AO910" s="0" t="n">
        <f aca="false">IFERROR(IF(AX910&lt;($AM$9-$AL$9)/($AN$9-$AL$9),$AL$9+SQRT(AX910*($AN$9-$AL$9)*($AM$9-$AL$9)),$AN$9-SQRT((1-AX910)*($AN$9-$AL$9)*($AN$9-$AM$9))),$AM$9)</f>
        <v>1.45021692907459</v>
      </c>
      <c r="AP910" s="0" t="n">
        <f aca="false">IFERROR(IF(AY910&lt;($AM$10-$AL$10)/($AN$10-$AL$10),$AL$10+SQRT(AY910*($AN$10-$AL$10)*($AM$10-$AL$10)),$AN$10-SQRT((1-AY910)*($AN$10-$AL$10)*($AN$10-$AM$10))),$AM$10)</f>
        <v>0.933969066282786</v>
      </c>
      <c r="AQ910" s="0" t="n">
        <f aca="false">IFERROR(IF(AZ910&lt;($AM$11-$AL$11)/($AN$11-$AL$11),$AL$11+SQRT(AZ910*($AN$11-$AL$11)*($AM$11-$AL$11)),$AN$11-SQRT((1-AZ910)*($AN$11-$AL$11)*($AN$11-$AM$11))),$AM$11)</f>
        <v>0.499696897720754</v>
      </c>
      <c r="AR910" s="0" t="n">
        <f aca="false">SUMPRODUCT((B24:B31&lt;=$B$6)*(C24:C31*AM910+D24:D31*AO910*$B$8*AQ910)/(1+AL910/100)^B24:B31)+C32*AM910*AP910/(1+AL910/100)^$B$6</f>
        <v>14193339.5982777</v>
      </c>
      <c r="AS910" s="0" t="n">
        <f aca="false">SUMPRODUCT((K24:K26&lt;=$B$6)*(L24:L26*AN910+M24:M26*AO910*$B$8*AQ910)/(1+AL910/100)^K24:K26)+L27*AN910*AP910/(1+AL910/100)^$B$6</f>
        <v>12065235.167155</v>
      </c>
      <c r="AT910" s="0" t="n">
        <f aca="false">AS910-AR910</f>
        <v>-2128104.43112272</v>
      </c>
      <c r="AU910" s="0" t="n">
        <f aca="true">RAND()</f>
        <v>0.449876059686907</v>
      </c>
      <c r="AV910" s="0" t="n">
        <f aca="true">RAND()</f>
        <v>0.693095542548021</v>
      </c>
      <c r="AW910" s="0" t="n">
        <f aca="true">RAND()</f>
        <v>0.00423228148742895</v>
      </c>
      <c r="AX910" s="0" t="n">
        <f aca="true">RAND()</f>
        <v>0.798492383282551</v>
      </c>
      <c r="AY910" s="0" t="n">
        <f aca="true">RAND()</f>
        <v>0.753316601961412</v>
      </c>
      <c r="AZ910" s="0" t="n">
        <f aca="true">RAND()</f>
        <v>0.162770820242013</v>
      </c>
    </row>
    <row r="911" customFormat="false" ht="15" hidden="false" customHeight="false" outlineLevel="0" collapsed="false">
      <c r="AK911" s="0" t="n">
        <v>898</v>
      </c>
      <c r="AL911" s="0" t="n">
        <f aca="false">IFERROR(IF(AU911&lt;($AM$6-$AL$6)/($AN$6-$AL$6),$AL$6+SQRT(AU911*($AN$6-$AL$6)*($AM$6-$AL$6)),$AN$6-SQRT((1-AU911)*($AN$6-$AL$6)*($AN$6-$AM$6))),$AM$6)</f>
        <v>4.99151145949196</v>
      </c>
      <c r="AM911" s="0" t="n">
        <f aca="false">IFERROR(IF(AV911&lt;($AM$7-$AL$7)/($AN$7-$AL$7),$AL$7+SQRT(AV911*($AN$7-$AL$7)*($AM$7-$AL$7)),$AN$7-SQRT((1-AV911)*($AN$7-$AL$7)*($AN$7-$AM$7))),$AM$7)</f>
        <v>1.06902418894251</v>
      </c>
      <c r="AN911" s="0" t="n">
        <f aca="false">IFERROR(IF(AW911&lt;($AM$8-$AL$8)/($AN$8-$AL$8),$AL$8+SQRT(AW911*($AN$8-$AL$8)*($AM$8-$AL$8)),$AN$8-SQRT((1-AW911)*($AN$8-$AL$8)*($AN$8-$AM$8))),$AM$8)</f>
        <v>1.02854502835454</v>
      </c>
      <c r="AO911" s="0" t="n">
        <f aca="false">IFERROR(IF(AX911&lt;($AM$9-$AL$9)/($AN$9-$AL$9),$AL$9+SQRT(AX911*($AN$9-$AL$9)*($AM$9-$AL$9)),$AN$9-SQRT((1-AX911)*($AN$9-$AL$9)*($AN$9-$AM$9))),$AM$9)</f>
        <v>0.631617395505889</v>
      </c>
      <c r="AP911" s="0" t="n">
        <f aca="false">IFERROR(IF(AY911&lt;($AM$10-$AL$10)/($AN$10-$AL$10),$AL$10+SQRT(AY911*($AN$10-$AL$10)*($AM$10-$AL$10)),$AN$10-SQRT((1-AY911)*($AN$10-$AL$10)*($AN$10-$AM$10))),$AM$10)</f>
        <v>0.661957789013406</v>
      </c>
      <c r="AQ911" s="0" t="n">
        <f aca="false">IFERROR(IF(AZ911&lt;($AM$11-$AL$11)/($AN$11-$AL$11),$AL$11+SQRT(AZ911*($AN$11-$AL$11)*($AM$11-$AL$11)),$AN$11-SQRT((1-AZ911)*($AN$11-$AL$11)*($AN$11-$AM$11))),$AM$11)</f>
        <v>0.665266379926003</v>
      </c>
      <c r="AR911" s="0" t="n">
        <f aca="false">SUMPRODUCT((B24:B31&lt;=$B$6)*(C24:C31*AM911+D24:D31*AO911*$B$8*AQ911)/(1+AL911/100)^B24:B31)+C32*AM911*AP911/(1+AL911/100)^$B$6</f>
        <v>13447555.0560208</v>
      </c>
      <c r="AS911" s="0" t="n">
        <f aca="false">SUMPRODUCT((K24:K26&lt;=$B$6)*(L24:L26*AN911+M24:M26*AO911*$B$8*AQ911)/(1+AL911/100)^K24:K26)+L27*AN911*AP911/(1+AL911/100)^$B$6</f>
        <v>15637595.2067323</v>
      </c>
      <c r="AT911" s="0" t="n">
        <f aca="false">AS911-AR911</f>
        <v>2190040.15071149</v>
      </c>
      <c r="AU911" s="0" t="n">
        <f aca="true">RAND()</f>
        <v>0.798298689132394</v>
      </c>
      <c r="AV911" s="0" t="n">
        <f aca="true">RAND()</f>
        <v>0.708868940551861</v>
      </c>
      <c r="AW911" s="0" t="n">
        <f aca="true">RAND()</f>
        <v>0.564068404742302</v>
      </c>
      <c r="AX911" s="0" t="n">
        <f aca="true">RAND()</f>
        <v>0.0230975183996715</v>
      </c>
      <c r="AY911" s="0" t="n">
        <f aca="true">RAND()</f>
        <v>0.104921301688444</v>
      </c>
      <c r="AZ911" s="0" t="n">
        <f aca="true">RAND()</f>
        <v>0.542666953437377</v>
      </c>
    </row>
    <row r="912" customFormat="false" ht="15" hidden="false" customHeight="false" outlineLevel="0" collapsed="false">
      <c r="AK912" s="0" t="n">
        <v>899</v>
      </c>
      <c r="AL912" s="0" t="n">
        <f aca="false">IFERROR(IF(AU912&lt;($AM$6-$AL$6)/($AN$6-$AL$6),$AL$6+SQRT(AU912*($AN$6-$AL$6)*($AM$6-$AL$6)),$AN$6-SQRT((1-AU912)*($AN$6-$AL$6)*($AN$6-$AM$6))),$AM$6)</f>
        <v>4.46875994887181</v>
      </c>
      <c r="AM912" s="0" t="n">
        <f aca="false">IFERROR(IF(AV912&lt;($AM$7-$AL$7)/($AN$7-$AL$7),$AL$7+SQRT(AV912*($AN$7-$AL$7)*($AM$7-$AL$7)),$AN$7-SQRT((1-AV912)*($AN$7-$AL$7)*($AN$7-$AM$7))),$AM$7)</f>
        <v>1.13314576402429</v>
      </c>
      <c r="AN912" s="0" t="n">
        <f aca="false">IFERROR(IF(AW912&lt;($AM$8-$AL$8)/($AN$8-$AL$8),$AL$8+SQRT(AW912*($AN$8-$AL$8)*($AM$8-$AL$8)),$AN$8-SQRT((1-AW912)*($AN$8-$AL$8)*($AN$8-$AM$8))),$AM$8)</f>
        <v>0.923673351655559</v>
      </c>
      <c r="AO912" s="0" t="n">
        <f aca="false">IFERROR(IF(AX912&lt;($AM$9-$AL$9)/($AN$9-$AL$9),$AL$9+SQRT(AX912*($AN$9-$AL$9)*($AM$9-$AL$9)),$AN$9-SQRT((1-AX912)*($AN$9-$AL$9)*($AN$9-$AM$9))),$AM$9)</f>
        <v>0.821465278859979</v>
      </c>
      <c r="AP912" s="0" t="n">
        <f aca="false">IFERROR(IF(AY912&lt;($AM$10-$AL$10)/($AN$10-$AL$10),$AL$10+SQRT(AY912*($AN$10-$AL$10)*($AM$10-$AL$10)),$AN$10-SQRT((1-AY912)*($AN$10-$AL$10)*($AN$10-$AM$10))),$AM$10)</f>
        <v>0.656460359697917</v>
      </c>
      <c r="AQ912" s="0" t="n">
        <f aca="false">IFERROR(IF(AZ912&lt;($AM$11-$AL$11)/($AN$11-$AL$11),$AL$11+SQRT(AZ912*($AN$11-$AL$11)*($AM$11-$AL$11)),$AN$11-SQRT((1-AZ912)*($AN$11-$AL$11)*($AN$11-$AM$11))),$AM$11)</f>
        <v>0.589783946524303</v>
      </c>
      <c r="AR912" s="0" t="n">
        <f aca="false">SUMPRODUCT((B24:B31&lt;=$B$6)*(C24:C31*AM912+D24:D31*AO912*$B$8*AQ912)/(1+AL912/100)^B24:B31)+C32*AM912*AP912/(1+AL912/100)^$B$6</f>
        <v>14573371.2478942</v>
      </c>
      <c r="AS912" s="0" t="n">
        <f aca="false">SUMPRODUCT((K24:K26&lt;=$B$6)*(L24:L26*AN912+M24:M26*AO912*$B$8*AQ912)/(1+AL912/100)^K24:K26)+L27*AN912*AP912/(1+AL912/100)^$B$6</f>
        <v>14004450.1491393</v>
      </c>
      <c r="AT912" s="0" t="n">
        <f aca="false">AS912-AR912</f>
        <v>-568921.098754896</v>
      </c>
      <c r="AU912" s="0" t="n">
        <f aca="true">RAND()</f>
        <v>0.679641190178227</v>
      </c>
      <c r="AV912" s="0" t="n">
        <f aca="true">RAND()</f>
        <v>0.878623000306963</v>
      </c>
      <c r="AW912" s="0" t="n">
        <f aca="true">RAND()</f>
        <v>0.169945532330217</v>
      </c>
      <c r="AX912" s="0" t="n">
        <f aca="true">RAND()</f>
        <v>0.137786567350032</v>
      </c>
      <c r="AY912" s="0" t="n">
        <f aca="true">RAND()</f>
        <v>0.0979193766272058</v>
      </c>
      <c r="AZ912" s="0" t="n">
        <f aca="true">RAND()</f>
        <v>0.342754023115102</v>
      </c>
    </row>
    <row r="913" customFormat="false" ht="15" hidden="false" customHeight="false" outlineLevel="0" collapsed="false">
      <c r="AK913" s="0" t="n">
        <v>900</v>
      </c>
      <c r="AL913" s="0" t="n">
        <f aca="false">IFERROR(IF(AU913&lt;($AM$6-$AL$6)/($AN$6-$AL$6),$AL$6+SQRT(AU913*($AN$6-$AL$6)*($AM$6-$AL$6)),$AN$6-SQRT((1-AU913)*($AN$6-$AL$6)*($AN$6-$AM$6))),$AM$6)</f>
        <v>5.09294928999532</v>
      </c>
      <c r="AM913" s="0" t="n">
        <f aca="false">IFERROR(IF(AV913&lt;($AM$7-$AL$7)/($AN$7-$AL$7),$AL$7+SQRT(AV913*($AN$7-$AL$7)*($AM$7-$AL$7)),$AN$7-SQRT((1-AV913)*($AN$7-$AL$7)*($AN$7-$AM$7))),$AM$7)</f>
        <v>0.931969214295686</v>
      </c>
      <c r="AN913" s="0" t="n">
        <f aca="false">IFERROR(IF(AW913&lt;($AM$8-$AL$8)/($AN$8-$AL$8),$AL$8+SQRT(AW913*($AN$8-$AL$8)*($AM$8-$AL$8)),$AN$8-SQRT((1-AW913)*($AN$8-$AL$8)*($AN$8-$AM$8))),$AM$8)</f>
        <v>1.01774067561353</v>
      </c>
      <c r="AO913" s="0" t="n">
        <f aca="false">IFERROR(IF(AX913&lt;($AM$9-$AL$9)/($AN$9-$AL$9),$AL$9+SQRT(AX913*($AN$9-$AL$9)*($AM$9-$AL$9)),$AN$9-SQRT((1-AX913)*($AN$9-$AL$9)*($AN$9-$AM$9))),$AM$9)</f>
        <v>0.85078946695532</v>
      </c>
      <c r="AP913" s="0" t="n">
        <f aca="false">IFERROR(IF(AY913&lt;($AM$10-$AL$10)/($AN$10-$AL$10),$AL$10+SQRT(AY913*($AN$10-$AL$10)*($AM$10-$AL$10)),$AN$10-SQRT((1-AY913)*($AN$10-$AL$10)*($AN$10-$AM$10))),$AM$10)</f>
        <v>0.995034369513627</v>
      </c>
      <c r="AQ913" s="0" t="n">
        <f aca="false">IFERROR(IF(AZ913&lt;($AM$11-$AL$11)/($AN$11-$AL$11),$AL$11+SQRT(AZ913*($AN$11-$AL$11)*($AM$11-$AL$11)),$AN$11-SQRT((1-AZ913)*($AN$11-$AL$11)*($AN$11-$AM$11))),$AM$11)</f>
        <v>0.578659557842562</v>
      </c>
      <c r="AR913" s="0" t="n">
        <f aca="false">SUMPRODUCT((B24:B31&lt;=$B$6)*(C24:C31*AM913+D24:D31*AO913*$B$8*AQ913)/(1+AL913/100)^B24:B31)+C32*AM913*AP913/(1+AL913/100)^$B$6</f>
        <v>11666838.5963841</v>
      </c>
      <c r="AS913" s="0" t="n">
        <f aca="false">SUMPRODUCT((K24:K26&lt;=$B$6)*(L24:L26*AN913+M24:M26*AO913*$B$8*AQ913)/(1+AL913/100)^K24:K26)+L27*AN913*AP913/(1+AL913/100)^$B$6</f>
        <v>15190978.4382795</v>
      </c>
      <c r="AT913" s="0" t="n">
        <f aca="false">AS913-AR913</f>
        <v>3524139.84189533</v>
      </c>
      <c r="AU913" s="0" t="n">
        <f aca="true">RAND()</f>
        <v>0.818157879473532</v>
      </c>
      <c r="AV913" s="0" t="n">
        <f aca="true">RAND()</f>
        <v>0.193509705798007</v>
      </c>
      <c r="AW913" s="0" t="n">
        <f aca="true">RAND()</f>
        <v>0.520494277649239</v>
      </c>
      <c r="AX913" s="0" t="n">
        <f aca="true">RAND()</f>
        <v>0.164071000169064</v>
      </c>
      <c r="AY913" s="0" t="n">
        <f aca="true">RAND()</f>
        <v>0.980236107999019</v>
      </c>
      <c r="AZ913" s="0" t="n">
        <f aca="true">RAND()</f>
        <v>0.31694346602862</v>
      </c>
    </row>
    <row r="914" customFormat="false" ht="15" hidden="false" customHeight="false" outlineLevel="0" collapsed="false">
      <c r="AK914" s="0" t="n">
        <v>901</v>
      </c>
      <c r="AL914" s="0" t="n">
        <f aca="false">IFERROR(IF(AU914&lt;($AM$6-$AL$6)/($AN$6-$AL$6),$AL$6+SQRT(AU914*($AN$6-$AL$6)*($AM$6-$AL$6)),$AN$6-SQRT((1-AU914)*($AN$6-$AL$6)*($AN$6-$AM$6))),$AM$6)</f>
        <v>2.39233291746692</v>
      </c>
      <c r="AM914" s="0" t="n">
        <f aca="false">IFERROR(IF(AV914&lt;($AM$7-$AL$7)/($AN$7-$AL$7),$AL$7+SQRT(AV914*($AN$7-$AL$7)*($AM$7-$AL$7)),$AN$7-SQRT((1-AV914)*($AN$7-$AL$7)*($AN$7-$AM$7))),$AM$7)</f>
        <v>0.844550352798459</v>
      </c>
      <c r="AN914" s="0" t="n">
        <f aca="false">IFERROR(IF(AW914&lt;($AM$8-$AL$8)/($AN$8-$AL$8),$AL$8+SQRT(AW914*($AN$8-$AL$8)*($AM$8-$AL$8)),$AN$8-SQRT((1-AW914)*($AN$8-$AL$8)*($AN$8-$AM$8))),$AM$8)</f>
        <v>1.01125044040282</v>
      </c>
      <c r="AO914" s="0" t="n">
        <f aca="false">IFERROR(IF(AX914&lt;($AM$9-$AL$9)/($AN$9-$AL$9),$AL$9+SQRT(AX914*($AN$9-$AL$9)*($AM$9-$AL$9)),$AN$9-SQRT((1-AX914)*($AN$9-$AL$9)*($AN$9-$AM$9))),$AM$9)</f>
        <v>0.907779146824886</v>
      </c>
      <c r="AP914" s="0" t="n">
        <f aca="false">IFERROR(IF(AY914&lt;($AM$10-$AL$10)/($AN$10-$AL$10),$AL$10+SQRT(AY914*($AN$10-$AL$10)*($AM$10-$AL$10)),$AN$10-SQRT((1-AY914)*($AN$10-$AL$10)*($AN$10-$AM$10))),$AM$10)</f>
        <v>0.863577374171891</v>
      </c>
      <c r="AQ914" s="0" t="n">
        <f aca="false">IFERROR(IF(AZ914&lt;($AM$11-$AL$11)/($AN$11-$AL$11),$AL$11+SQRT(AZ914*($AN$11-$AL$11)*($AM$11-$AL$11)),$AN$11-SQRT((1-AZ914)*($AN$11-$AL$11)*($AN$11-$AM$11))),$AM$11)</f>
        <v>0.860306189382294</v>
      </c>
      <c r="AR914" s="0" t="n">
        <f aca="false">SUMPRODUCT((B24:B31&lt;=$B$6)*(C24:C31*AM914+D24:D31*AO914*$B$8*AQ914)/(1+AL914/100)^B24:B31)+C32*AM914*AP914/(1+AL914/100)^$B$6</f>
        <v>12106343.0799385</v>
      </c>
      <c r="AS914" s="0" t="n">
        <f aca="false">SUMPRODUCT((K24:K26&lt;=$B$6)*(L24:L26*AN914+M24:M26*AO914*$B$8*AQ914)/(1+AL914/100)^K24:K26)+L27*AN914*AP914/(1+AL914/100)^$B$6</f>
        <v>14621870.1772357</v>
      </c>
      <c r="AT914" s="0" t="n">
        <f aca="false">AS914-AR914</f>
        <v>2515527.09729718</v>
      </c>
      <c r="AU914" s="0" t="n">
        <f aca="true">RAND()</f>
        <v>0.0307850236256203</v>
      </c>
      <c r="AV914" s="0" t="n">
        <f aca="true">RAND()</f>
        <v>0.0220525992718577</v>
      </c>
      <c r="AW914" s="0" t="n">
        <f aca="true">RAND()</f>
        <v>0.493321313708036</v>
      </c>
      <c r="AX914" s="0" t="n">
        <f aca="true">RAND()</f>
        <v>0.221711776780309</v>
      </c>
      <c r="AY914" s="0" t="n">
        <f aca="true">RAND()</f>
        <v>0.528754028038908</v>
      </c>
      <c r="AZ914" s="0" t="n">
        <f aca="true">RAND()</f>
        <v>0.920349548061651</v>
      </c>
    </row>
    <row r="915" customFormat="false" ht="15" hidden="false" customHeight="false" outlineLevel="0" collapsed="false">
      <c r="AK915" s="0" t="n">
        <v>902</v>
      </c>
      <c r="AL915" s="0" t="n">
        <f aca="false">IFERROR(IF(AU915&lt;($AM$6-$AL$6)/($AN$6-$AL$6),$AL$6+SQRT(AU915*($AN$6-$AL$6)*($AM$6-$AL$6)),$AN$6-SQRT((1-AU915)*($AN$6-$AL$6)*($AN$6-$AM$6))),$AM$6)</f>
        <v>3.86599488643198</v>
      </c>
      <c r="AM915" s="0" t="n">
        <f aca="false">IFERROR(IF(AV915&lt;($AM$7-$AL$7)/($AN$7-$AL$7),$AL$7+SQRT(AV915*($AN$7-$AL$7)*($AM$7-$AL$7)),$AN$7-SQRT((1-AV915)*($AN$7-$AL$7)*($AN$7-$AM$7))),$AM$7)</f>
        <v>1.11079192971392</v>
      </c>
      <c r="AN915" s="0" t="n">
        <f aca="false">IFERROR(IF(AW915&lt;($AM$8-$AL$8)/($AN$8-$AL$8),$AL$8+SQRT(AW915*($AN$8-$AL$8)*($AM$8-$AL$8)),$AN$8-SQRT((1-AW915)*($AN$8-$AL$8)*($AN$8-$AM$8))),$AM$8)</f>
        <v>0.938065692774959</v>
      </c>
      <c r="AO915" s="0" t="n">
        <f aca="false">IFERROR(IF(AX915&lt;($AM$9-$AL$9)/($AN$9-$AL$9),$AL$9+SQRT(AX915*($AN$9-$AL$9)*($AM$9-$AL$9)),$AN$9-SQRT((1-AX915)*($AN$9-$AL$9)*($AN$9-$AM$9))),$AM$9)</f>
        <v>1.0863652822656</v>
      </c>
      <c r="AP915" s="0" t="n">
        <f aca="false">IFERROR(IF(AY915&lt;($AM$10-$AL$10)/($AN$10-$AL$10),$AL$10+SQRT(AY915*($AN$10-$AL$10)*($AM$10-$AL$10)),$AN$10-SQRT((1-AY915)*($AN$10-$AL$10)*($AN$10-$AM$10))),$AM$10)</f>
        <v>0.980246512134599</v>
      </c>
      <c r="AQ915" s="0" t="n">
        <f aca="false">IFERROR(IF(AZ915&lt;($AM$11-$AL$11)/($AN$11-$AL$11),$AL$11+SQRT(AZ915*($AN$11-$AL$11)*($AM$11-$AL$11)),$AN$11-SQRT((1-AZ915)*($AN$11-$AL$11)*($AN$11-$AM$11))),$AM$11)</f>
        <v>0.67970188774028</v>
      </c>
      <c r="AR915" s="0" t="n">
        <f aca="false">SUMPRODUCT((B24:B31&lt;=$B$6)*(C24:C31*AM915+D24:D31*AO915*$B$8*AQ915)/(1+AL915/100)^B24:B31)+C32*AM915*AP915/(1+AL915/100)^$B$6</f>
        <v>14677844.2951965</v>
      </c>
      <c r="AS915" s="0" t="n">
        <f aca="false">SUMPRODUCT((K24:K26&lt;=$B$6)*(L24:L26*AN915+M24:M26*AO915*$B$8*AQ915)/(1+AL915/100)^K24:K26)+L27*AN915*AP915/(1+AL915/100)^$B$6</f>
        <v>13792198.2509741</v>
      </c>
      <c r="AT915" s="0" t="n">
        <f aca="false">AS915-AR915</f>
        <v>-885646.044222366</v>
      </c>
      <c r="AU915" s="0" t="n">
        <f aca="true">RAND()</f>
        <v>0.508900597406475</v>
      </c>
      <c r="AV915" s="0" t="n">
        <f aca="true">RAND()</f>
        <v>0.827743228153116</v>
      </c>
      <c r="AW915" s="0" t="n">
        <f aca="true">RAND()</f>
        <v>0.211801505793659</v>
      </c>
      <c r="AX915" s="0" t="n">
        <f aca="true">RAND()</f>
        <v>0.443514401700256</v>
      </c>
      <c r="AY915" s="0" t="n">
        <f aca="true">RAND()</f>
        <v>0.922546849669792</v>
      </c>
      <c r="AZ915" s="0" t="n">
        <f aca="true">RAND()</f>
        <v>0.581261711358611</v>
      </c>
    </row>
    <row r="916" customFormat="false" ht="15" hidden="false" customHeight="false" outlineLevel="0" collapsed="false">
      <c r="AK916" s="0" t="n">
        <v>903</v>
      </c>
      <c r="AL916" s="0" t="n">
        <f aca="false">IFERROR(IF(AU916&lt;($AM$6-$AL$6)/($AN$6-$AL$6),$AL$6+SQRT(AU916*($AN$6-$AL$6)*($AM$6-$AL$6)),$AN$6-SQRT((1-AU916)*($AN$6-$AL$6)*($AN$6-$AM$6))),$AM$6)</f>
        <v>3.38161496818521</v>
      </c>
      <c r="AM916" s="0" t="n">
        <f aca="false">IFERROR(IF(AV916&lt;($AM$7-$AL$7)/($AN$7-$AL$7),$AL$7+SQRT(AV916*($AN$7-$AL$7)*($AM$7-$AL$7)),$AN$7-SQRT((1-AV916)*($AN$7-$AL$7)*($AN$7-$AM$7))),$AM$7)</f>
        <v>1.20782704448797</v>
      </c>
      <c r="AN916" s="0" t="n">
        <f aca="false">IFERROR(IF(AW916&lt;($AM$8-$AL$8)/($AN$8-$AL$8),$AL$8+SQRT(AW916*($AN$8-$AL$8)*($AM$8-$AL$8)),$AN$8-SQRT((1-AW916)*($AN$8-$AL$8)*($AN$8-$AM$8))),$AM$8)</f>
        <v>1.01605836132467</v>
      </c>
      <c r="AO916" s="0" t="n">
        <f aca="false">IFERROR(IF(AX916&lt;($AM$9-$AL$9)/($AN$9-$AL$9),$AL$9+SQRT(AX916*($AN$9-$AL$9)*($AM$9-$AL$9)),$AN$9-SQRT((1-AX916)*($AN$9-$AL$9)*($AN$9-$AM$9))),$AM$9)</f>
        <v>0.891908145798991</v>
      </c>
      <c r="AP916" s="0" t="n">
        <f aca="false">IFERROR(IF(AY916&lt;($AM$10-$AL$10)/($AN$10-$AL$10),$AL$10+SQRT(AY916*($AN$10-$AL$10)*($AM$10-$AL$10)),$AN$10-SQRT((1-AY916)*($AN$10-$AL$10)*($AN$10-$AM$10))),$AM$10)</f>
        <v>0.868552301028544</v>
      </c>
      <c r="AQ916" s="0" t="n">
        <f aca="false">IFERROR(IF(AZ916&lt;($AM$11-$AL$11)/($AN$11-$AL$11),$AL$11+SQRT(AZ916*($AN$11-$AL$11)*($AM$11-$AL$11)),$AN$11-SQRT((1-AZ916)*($AN$11-$AL$11)*($AN$11-$AM$11))),$AM$11)</f>
        <v>0.61691123755581</v>
      </c>
      <c r="AR916" s="0" t="n">
        <f aca="false">SUMPRODUCT((B24:B31&lt;=$B$6)*(C24:C31*AM916+D24:D31*AO916*$B$8*AQ916)/(1+AL916/100)^B24:B31)+C32*AM916*AP916/(1+AL916/100)^$B$6</f>
        <v>16307121.5890219</v>
      </c>
      <c r="AS916" s="0" t="n">
        <f aca="false">SUMPRODUCT((K24:K26&lt;=$B$6)*(L24:L26*AN916+M24:M26*AO916*$B$8*AQ916)/(1+AL916/100)^K24:K26)+L27*AN916*AP916/(1+AL916/100)^$B$6</f>
        <v>14954393.3293514</v>
      </c>
      <c r="AT916" s="0" t="n">
        <f aca="false">AS916-AR916</f>
        <v>-1352728.25967051</v>
      </c>
      <c r="AU916" s="0" t="n">
        <f aca="true">RAND()</f>
        <v>0.345364488076933</v>
      </c>
      <c r="AV916" s="0" t="n">
        <f aca="true">RAND()</f>
        <v>0.984190593985605</v>
      </c>
      <c r="AW916" s="0" t="n">
        <f aca="true">RAND()</f>
        <v>0.513522752834668</v>
      </c>
      <c r="AX916" s="0" t="n">
        <f aca="true">RAND()</f>
        <v>0.204789326324804</v>
      </c>
      <c r="AY916" s="0" t="n">
        <f aca="true">RAND()</f>
        <v>0.543323194373739</v>
      </c>
      <c r="AZ916" s="0" t="n">
        <f aca="true">RAND()</f>
        <v>0.409929520363899</v>
      </c>
    </row>
    <row r="917" customFormat="false" ht="15" hidden="false" customHeight="false" outlineLevel="0" collapsed="false">
      <c r="AK917" s="0" t="n">
        <v>904</v>
      </c>
      <c r="AL917" s="0" t="n">
        <f aca="false">IFERROR(IF(AU917&lt;($AM$6-$AL$6)/($AN$6-$AL$6),$AL$6+SQRT(AU917*($AN$6-$AL$6)*($AM$6-$AL$6)),$AN$6-SQRT((1-AU917)*($AN$6-$AL$6)*($AN$6-$AM$6))),$AM$6)</f>
        <v>5.10197679478185</v>
      </c>
      <c r="AM917" s="0" t="n">
        <f aca="false">IFERROR(IF(AV917&lt;($AM$7-$AL$7)/($AN$7-$AL$7),$AL$7+SQRT(AV917*($AN$7-$AL$7)*($AM$7-$AL$7)),$AN$7-SQRT((1-AV917)*($AN$7-$AL$7)*($AN$7-$AM$7))),$AM$7)</f>
        <v>1.05777588083395</v>
      </c>
      <c r="AN917" s="0" t="n">
        <f aca="false">IFERROR(IF(AW917&lt;($AM$8-$AL$8)/($AN$8-$AL$8),$AL$8+SQRT(AW917*($AN$8-$AL$8)*($AM$8-$AL$8)),$AN$8-SQRT((1-AW917)*($AN$8-$AL$8)*($AN$8-$AM$8))),$AM$8)</f>
        <v>0.876788348709387</v>
      </c>
      <c r="AO917" s="0" t="n">
        <f aca="false">IFERROR(IF(AX917&lt;($AM$9-$AL$9)/($AN$9-$AL$9),$AL$9+SQRT(AX917*($AN$9-$AL$9)*($AM$9-$AL$9)),$AN$9-SQRT((1-AX917)*($AN$9-$AL$9)*($AN$9-$AM$9))),$AM$9)</f>
        <v>1.09761862727037</v>
      </c>
      <c r="AP917" s="0" t="n">
        <f aca="false">IFERROR(IF(AY917&lt;($AM$10-$AL$10)/($AN$10-$AL$10),$AL$10+SQRT(AY917*($AN$10-$AL$10)*($AM$10-$AL$10)),$AN$10-SQRT((1-AY917)*($AN$10-$AL$10)*($AN$10-$AM$10))),$AM$10)</f>
        <v>0.761661886120974</v>
      </c>
      <c r="AQ917" s="0" t="n">
        <f aca="false">IFERROR(IF(AZ917&lt;($AM$11-$AL$11)/($AN$11-$AL$11),$AL$11+SQRT(AZ917*($AN$11-$AL$11)*($AM$11-$AL$11)),$AN$11-SQRT((1-AZ917)*($AN$11-$AL$11)*($AN$11-$AM$11))),$AM$11)</f>
        <v>0.80109033224733</v>
      </c>
      <c r="AR917" s="0" t="n">
        <f aca="false">SUMPRODUCT((B24:B31&lt;=$B$6)*(C24:C31*AM917+D24:D31*AO917*$B$8*AQ917)/(1+AL917/100)^B24:B31)+C32*AM917*AP917/(1+AL917/100)^$B$6</f>
        <v>13307969.3290972</v>
      </c>
      <c r="AS917" s="0" t="n">
        <f aca="false">SUMPRODUCT((K24:K26&lt;=$B$6)*(L24:L26*AN917+M24:M26*AO917*$B$8*AQ917)/(1+AL917/100)^K24:K26)+L27*AN917*AP917/(1+AL917/100)^$B$6</f>
        <v>13284788.1031561</v>
      </c>
      <c r="AT917" s="0" t="n">
        <f aca="false">AS917-AR917</f>
        <v>-23181.2259411514</v>
      </c>
      <c r="AU917" s="0" t="n">
        <f aca="true">RAND()</f>
        <v>0.819875395622671</v>
      </c>
      <c r="AV917" s="0" t="n">
        <f aca="true">RAND()</f>
        <v>0.671554560096309</v>
      </c>
      <c r="AW917" s="0" t="n">
        <f aca="true">RAND()</f>
        <v>0.0655161166390489</v>
      </c>
      <c r="AX917" s="0" t="n">
        <f aca="true">RAND()</f>
        <v>0.457138572100397</v>
      </c>
      <c r="AY917" s="0" t="n">
        <f aca="true">RAND()</f>
        <v>0.273867770593541</v>
      </c>
      <c r="AZ917" s="0" t="n">
        <f aca="true">RAND()</f>
        <v>0.838509975814377</v>
      </c>
    </row>
    <row r="918" customFormat="false" ht="15" hidden="false" customHeight="false" outlineLevel="0" collapsed="false">
      <c r="AK918" s="0" t="n">
        <v>905</v>
      </c>
      <c r="AL918" s="0" t="n">
        <f aca="false">IFERROR(IF(AU918&lt;($AM$6-$AL$6)/($AN$6-$AL$6),$AL$6+SQRT(AU918*($AN$6-$AL$6)*($AM$6-$AL$6)),$AN$6-SQRT((1-AU918)*($AN$6-$AL$6)*($AN$6-$AM$6))),$AM$6)</f>
        <v>3.46632190964389</v>
      </c>
      <c r="AM918" s="0" t="n">
        <f aca="false">IFERROR(IF(AV918&lt;($AM$7-$AL$7)/($AN$7-$AL$7),$AL$7+SQRT(AV918*($AN$7-$AL$7)*($AM$7-$AL$7)),$AN$7-SQRT((1-AV918)*($AN$7-$AL$7)*($AN$7-$AM$7))),$AM$7)</f>
        <v>1.15399982852288</v>
      </c>
      <c r="AN918" s="0" t="n">
        <f aca="false">IFERROR(IF(AW918&lt;($AM$8-$AL$8)/($AN$8-$AL$8),$AL$8+SQRT(AW918*($AN$8-$AL$8)*($AM$8-$AL$8)),$AN$8-SQRT((1-AW918)*($AN$8-$AL$8)*($AN$8-$AM$8))),$AM$8)</f>
        <v>1.01467806153502</v>
      </c>
      <c r="AO918" s="0" t="n">
        <f aca="false">IFERROR(IF(AX918&lt;($AM$9-$AL$9)/($AN$9-$AL$9),$AL$9+SQRT(AX918*($AN$9-$AL$9)*($AM$9-$AL$9)),$AN$9-SQRT((1-AX918)*($AN$9-$AL$9)*($AN$9-$AM$9))),$AM$9)</f>
        <v>0.541716773037844</v>
      </c>
      <c r="AP918" s="0" t="n">
        <f aca="false">IFERROR(IF(AY918&lt;($AM$10-$AL$10)/($AN$10-$AL$10),$AL$10+SQRT(AY918*($AN$10-$AL$10)*($AM$10-$AL$10)),$AN$10-SQRT((1-AY918)*($AN$10-$AL$10)*($AN$10-$AM$10))),$AM$10)</f>
        <v>0.915978231445046</v>
      </c>
      <c r="AQ918" s="0" t="n">
        <f aca="false">IFERROR(IF(AZ918&lt;($AM$11-$AL$11)/($AN$11-$AL$11),$AL$11+SQRT(AZ918*($AN$11-$AL$11)*($AM$11-$AL$11)),$AN$11-SQRT((1-AZ918)*($AN$11-$AL$11)*($AN$11-$AM$11))),$AM$11)</f>
        <v>0.825188551793741</v>
      </c>
      <c r="AR918" s="0" t="n">
        <f aca="false">SUMPRODUCT((B24:B31&lt;=$B$6)*(C24:C31*AM918+D24:D31*AO918*$B$8*AQ918)/(1+AL918/100)^B24:B31)+C32*AM918*AP918/(1+AL918/100)^$B$6</f>
        <v>15492534.4439544</v>
      </c>
      <c r="AS918" s="0" t="n">
        <f aca="false">SUMPRODUCT((K24:K26&lt;=$B$6)*(L24:L26*AN918+M24:M26*AO918*$B$8*AQ918)/(1+AL918/100)^K24:K26)+L27*AN918*AP918/(1+AL918/100)^$B$6</f>
        <v>14881859.9066276</v>
      </c>
      <c r="AT918" s="0" t="n">
        <f aca="false">AS918-AR918</f>
        <v>-610674.537326746</v>
      </c>
      <c r="AU918" s="0" t="n">
        <f aca="true">RAND()</f>
        <v>0.37565595768686</v>
      </c>
      <c r="AV918" s="0" t="n">
        <f aca="true">RAND()</f>
        <v>0.918079707345446</v>
      </c>
      <c r="AW918" s="0" t="n">
        <f aca="true">RAND()</f>
        <v>0.507765202462977</v>
      </c>
      <c r="AX918" s="0" t="n">
        <f aca="true">RAND()</f>
        <v>0.00232038553692133</v>
      </c>
      <c r="AY918" s="0" t="n">
        <f aca="true">RAND()</f>
        <v>0.692151556144593</v>
      </c>
      <c r="AZ918" s="0" t="n">
        <f aca="true">RAND()</f>
        <v>0.875269214596043</v>
      </c>
    </row>
    <row r="919" customFormat="false" ht="15" hidden="false" customHeight="false" outlineLevel="0" collapsed="false">
      <c r="AK919" s="0" t="n">
        <v>906</v>
      </c>
      <c r="AL919" s="0" t="n">
        <f aca="false">IFERROR(IF(AU919&lt;($AM$6-$AL$6)/($AN$6-$AL$6),$AL$6+SQRT(AU919*($AN$6-$AL$6)*($AM$6-$AL$6)),$AN$6-SQRT((1-AU919)*($AN$6-$AL$6)*($AN$6-$AM$6))),$AM$6)</f>
        <v>3.85507976195178</v>
      </c>
      <c r="AM919" s="0" t="n">
        <f aca="false">IFERROR(IF(AV919&lt;($AM$7-$AL$7)/($AN$7-$AL$7),$AL$7+SQRT(AV919*($AN$7-$AL$7)*($AM$7-$AL$7)),$AN$7-SQRT((1-AV919)*($AN$7-$AL$7)*($AN$7-$AM$7))),$AM$7)</f>
        <v>0.882450045113335</v>
      </c>
      <c r="AN919" s="0" t="n">
        <f aca="false">IFERROR(IF(AW919&lt;($AM$8-$AL$8)/($AN$8-$AL$8),$AL$8+SQRT(AW919*($AN$8-$AL$8)*($AM$8-$AL$8)),$AN$8-SQRT((1-AW919)*($AN$8-$AL$8)*($AN$8-$AM$8))),$AM$8)</f>
        <v>1.11195423775726</v>
      </c>
      <c r="AO919" s="0" t="n">
        <f aca="false">IFERROR(IF(AX919&lt;($AM$9-$AL$9)/($AN$9-$AL$9),$AL$9+SQRT(AX919*($AN$9-$AL$9)*($AM$9-$AL$9)),$AN$9-SQRT((1-AX919)*($AN$9-$AL$9)*($AN$9-$AM$9))),$AM$9)</f>
        <v>1.20968999911019</v>
      </c>
      <c r="AP919" s="0" t="n">
        <f aca="false">IFERROR(IF(AY919&lt;($AM$10-$AL$10)/($AN$10-$AL$10),$AL$10+SQRT(AY919*($AN$10-$AL$10)*($AM$10-$AL$10)),$AN$10-SQRT((1-AY919)*($AN$10-$AL$10)*($AN$10-$AM$10))),$AM$10)</f>
        <v>0.977991637169595</v>
      </c>
      <c r="AQ919" s="0" t="n">
        <f aca="false">IFERROR(IF(AZ919&lt;($AM$11-$AL$11)/($AN$11-$AL$11),$AL$11+SQRT(AZ919*($AN$11-$AL$11)*($AM$11-$AL$11)),$AN$11-SQRT((1-AZ919)*($AN$11-$AL$11)*($AN$11-$AM$11))),$AM$11)</f>
        <v>0.675247474186149</v>
      </c>
      <c r="AR919" s="0" t="n">
        <f aca="false">SUMPRODUCT((B24:B31&lt;=$B$6)*(C24:C31*AM919+D24:D31*AO919*$B$8*AQ919)/(1+AL919/100)^B24:B31)+C32*AM919*AP919/(1+AL919/100)^$B$6</f>
        <v>11707891.4369759</v>
      </c>
      <c r="AS919" s="0" t="n">
        <f aca="false">SUMPRODUCT((K24:K26&lt;=$B$6)*(L24:L26*AN919+M24:M26*AO919*$B$8*AQ919)/(1+AL919/100)^K24:K26)+L27*AN919*AP919/(1+AL919/100)^$B$6</f>
        <v>16345783.4714437</v>
      </c>
      <c r="AT919" s="0" t="n">
        <f aca="false">AS919-AR919</f>
        <v>4637892.03446789</v>
      </c>
      <c r="AU919" s="0" t="n">
        <f aca="true">RAND()</f>
        <v>0.505473834815737</v>
      </c>
      <c r="AV919" s="0" t="n">
        <f aca="true">RAND()</f>
        <v>0.075533443768788</v>
      </c>
      <c r="AW919" s="0" t="n">
        <f aca="true">RAND()</f>
        <v>0.830607711349513</v>
      </c>
      <c r="AX919" s="0" t="n">
        <f aca="true">RAND()</f>
        <v>0.583606734995697</v>
      </c>
      <c r="AY919" s="0" t="n">
        <f aca="true">RAND()</f>
        <v>0.913904020816281</v>
      </c>
      <c r="AZ919" s="0" t="n">
        <f aca="true">RAND()</f>
        <v>0.569533865214383</v>
      </c>
    </row>
    <row r="920" customFormat="false" ht="15" hidden="false" customHeight="false" outlineLevel="0" collapsed="false">
      <c r="AK920" s="0" t="n">
        <v>907</v>
      </c>
      <c r="AL920" s="0" t="n">
        <f aca="false">IFERROR(IF(AU920&lt;($AM$6-$AL$6)/($AN$6-$AL$6),$AL$6+SQRT(AU920*($AN$6-$AL$6)*($AM$6-$AL$6)),$AN$6-SQRT((1-AU920)*($AN$6-$AL$6)*($AN$6-$AM$6))),$AM$6)</f>
        <v>3.80315777530155</v>
      </c>
      <c r="AM920" s="0" t="n">
        <f aca="false">IFERROR(IF(AV920&lt;($AM$7-$AL$7)/($AN$7-$AL$7),$AL$7+SQRT(AV920*($AN$7-$AL$7)*($AM$7-$AL$7)),$AN$7-SQRT((1-AV920)*($AN$7-$AL$7)*($AN$7-$AM$7))),$AM$7)</f>
        <v>1.06165963928948</v>
      </c>
      <c r="AN920" s="0" t="n">
        <f aca="false">IFERROR(IF(AW920&lt;($AM$8-$AL$8)/($AN$8-$AL$8),$AL$8+SQRT(AW920*($AN$8-$AL$8)*($AM$8-$AL$8)),$AN$8-SQRT((1-AW920)*($AN$8-$AL$8)*($AN$8-$AM$8))),$AM$8)</f>
        <v>0.965751448433577</v>
      </c>
      <c r="AO920" s="0" t="n">
        <f aca="false">IFERROR(IF(AX920&lt;($AM$9-$AL$9)/($AN$9-$AL$9),$AL$9+SQRT(AX920*($AN$9-$AL$9)*($AM$9-$AL$9)),$AN$9-SQRT((1-AX920)*($AN$9-$AL$9)*($AN$9-$AM$9))),$AM$9)</f>
        <v>0.991452917231005</v>
      </c>
      <c r="AP920" s="0" t="n">
        <f aca="false">IFERROR(IF(AY920&lt;($AM$10-$AL$10)/($AN$10-$AL$10),$AL$10+SQRT(AY920*($AN$10-$AL$10)*($AM$10-$AL$10)),$AN$10-SQRT((1-AY920)*($AN$10-$AL$10)*($AN$10-$AM$10))),$AM$10)</f>
        <v>0.946519148644833</v>
      </c>
      <c r="AQ920" s="0" t="n">
        <f aca="false">IFERROR(IF(AZ920&lt;($AM$11-$AL$11)/($AN$11-$AL$11),$AL$11+SQRT(AZ920*($AN$11-$AL$11)*($AM$11-$AL$11)),$AN$11-SQRT((1-AZ920)*($AN$11-$AL$11)*($AN$11-$AM$11))),$AM$11)</f>
        <v>0.72661884586979</v>
      </c>
      <c r="AR920" s="0" t="n">
        <f aca="false">SUMPRODUCT((B24:B31&lt;=$B$6)*(C24:C31*AM920+D24:D31*AO920*$B$8*AQ920)/(1+AL920/100)^B24:B31)+C32*AM920*AP920/(1+AL920/100)^$B$6</f>
        <v>14077152.5583315</v>
      </c>
      <c r="AS920" s="0" t="n">
        <f aca="false">SUMPRODUCT((K24:K26&lt;=$B$6)*(L24:L26*AN920+M24:M26*AO920*$B$8*AQ920)/(1+AL920/100)^K24:K26)+L27*AN920*AP920/(1+AL920/100)^$B$6</f>
        <v>14223042.4419645</v>
      </c>
      <c r="AT920" s="0" t="n">
        <f aca="false">AS920-AR920</f>
        <v>145889.883633057</v>
      </c>
      <c r="AU920" s="0" t="n">
        <f aca="true">RAND()</f>
        <v>0.489009989519254</v>
      </c>
      <c r="AV920" s="0" t="n">
        <f aca="true">RAND()</f>
        <v>0.684692520243846</v>
      </c>
      <c r="AW920" s="0" t="n">
        <f aca="true">RAND()</f>
        <v>0.305261585086986</v>
      </c>
      <c r="AX920" s="0" t="n">
        <f aca="true">RAND()</f>
        <v>0.322034626473154</v>
      </c>
      <c r="AY920" s="0" t="n">
        <f aca="true">RAND()</f>
        <v>0.797517400426024</v>
      </c>
      <c r="AZ920" s="0" t="n">
        <f aca="true">RAND()</f>
        <v>0.694949977822182</v>
      </c>
    </row>
    <row r="921" customFormat="false" ht="15" hidden="false" customHeight="false" outlineLevel="0" collapsed="false">
      <c r="AK921" s="0" t="n">
        <v>908</v>
      </c>
      <c r="AL921" s="0" t="n">
        <f aca="false">IFERROR(IF(AU921&lt;($AM$6-$AL$6)/($AN$6-$AL$6),$AL$6+SQRT(AU921*($AN$6-$AL$6)*($AM$6-$AL$6)),$AN$6-SQRT((1-AU921)*($AN$6-$AL$6)*($AN$6-$AM$6))),$AM$6)</f>
        <v>2.90994086855454</v>
      </c>
      <c r="AM921" s="0" t="n">
        <f aca="false">IFERROR(IF(AV921&lt;($AM$7-$AL$7)/($AN$7-$AL$7),$AL$7+SQRT(AV921*($AN$7-$AL$7)*($AM$7-$AL$7)),$AN$7-SQRT((1-AV921)*($AN$7-$AL$7)*($AN$7-$AM$7))),$AM$7)</f>
        <v>1.03024725174908</v>
      </c>
      <c r="AN921" s="0" t="n">
        <f aca="false">IFERROR(IF(AW921&lt;($AM$8-$AL$8)/($AN$8-$AL$8),$AL$8+SQRT(AW921*($AN$8-$AL$8)*($AM$8-$AL$8)),$AN$8-SQRT((1-AW921)*($AN$8-$AL$8)*($AN$8-$AM$8))),$AM$8)</f>
        <v>1.20921832116646</v>
      </c>
      <c r="AO921" s="0" t="n">
        <f aca="false">IFERROR(IF(AX921&lt;($AM$9-$AL$9)/($AN$9-$AL$9),$AL$9+SQRT(AX921*($AN$9-$AL$9)*($AM$9-$AL$9)),$AN$9-SQRT((1-AX921)*($AN$9-$AL$9)*($AN$9-$AM$9))),$AM$9)</f>
        <v>1.6513500881328</v>
      </c>
      <c r="AP921" s="0" t="n">
        <f aca="false">IFERROR(IF(AY921&lt;($AM$10-$AL$10)/($AN$10-$AL$10),$AL$10+SQRT(AY921*($AN$10-$AL$10)*($AM$10-$AL$10)),$AN$10-SQRT((1-AY921)*($AN$10-$AL$10)*($AN$10-$AM$10))),$AM$10)</f>
        <v>0.714458876222726</v>
      </c>
      <c r="AQ921" s="0" t="n">
        <f aca="false">IFERROR(IF(AZ921&lt;($AM$11-$AL$11)/($AN$11-$AL$11),$AL$11+SQRT(AZ921*($AN$11-$AL$11)*($AM$11-$AL$11)),$AN$11-SQRT((1-AZ921)*($AN$11-$AL$11)*($AN$11-$AM$11))),$AM$11)</f>
        <v>0.454324357832775</v>
      </c>
      <c r="AR921" s="0" t="n">
        <f aca="false">SUMPRODUCT((B24:B31&lt;=$B$6)*(C24:C31*AM921+D24:D31*AO921*$B$8*AQ921)/(1+AL921/100)^B24:B31)+C32*AM921*AP921/(1+AL921/100)^$B$6</f>
        <v>14334905.1757747</v>
      </c>
      <c r="AS921" s="0" t="n">
        <f aca="false">SUMPRODUCT((K24:K26&lt;=$B$6)*(L24:L26*AN921+M24:M26*AO921*$B$8*AQ921)/(1+AL921/100)^K24:K26)+L27*AN921*AP921/(1+AL921/100)^$B$6</f>
        <v>17957167.7639251</v>
      </c>
      <c r="AT921" s="0" t="n">
        <f aca="false">AS921-AR921</f>
        <v>3622262.58815042</v>
      </c>
      <c r="AU921" s="0" t="n">
        <f aca="true">RAND()</f>
        <v>0.165598476853158</v>
      </c>
      <c r="AV921" s="0" t="n">
        <f aca="true">RAND()</f>
        <v>0.570744263432602</v>
      </c>
      <c r="AW921" s="0" t="n">
        <f aca="true">RAND()</f>
        <v>0.985216485969048</v>
      </c>
      <c r="AX921" s="0" t="n">
        <f aca="true">RAND()</f>
        <v>0.918962159303331</v>
      </c>
      <c r="AY921" s="0" t="n">
        <f aca="true">RAND()</f>
        <v>0.183970438362859</v>
      </c>
      <c r="AZ921" s="0" t="n">
        <f aca="true">RAND()</f>
        <v>0.0972081935530549</v>
      </c>
    </row>
    <row r="922" customFormat="false" ht="15" hidden="false" customHeight="false" outlineLevel="0" collapsed="false">
      <c r="AK922" s="0" t="n">
        <v>909</v>
      </c>
      <c r="AL922" s="0" t="n">
        <f aca="false">IFERROR(IF(AU922&lt;($AM$6-$AL$6)/($AN$6-$AL$6),$AL$6+SQRT(AU922*($AN$6-$AL$6)*($AM$6-$AL$6)),$AN$6-SQRT((1-AU922)*($AN$6-$AL$6)*($AN$6-$AM$6))),$AM$6)</f>
        <v>3.20311172340711</v>
      </c>
      <c r="AM922" s="0" t="n">
        <f aca="false">IFERROR(IF(AV922&lt;($AM$7-$AL$7)/($AN$7-$AL$7),$AL$7+SQRT(AV922*($AN$7-$AL$7)*($AM$7-$AL$7)),$AN$7-SQRT((1-AV922)*($AN$7-$AL$7)*($AN$7-$AM$7))),$AM$7)</f>
        <v>0.922378048631186</v>
      </c>
      <c r="AN922" s="0" t="n">
        <f aca="false">IFERROR(IF(AW922&lt;($AM$8-$AL$8)/($AN$8-$AL$8),$AL$8+SQRT(AW922*($AN$8-$AL$8)*($AM$8-$AL$8)),$AN$8-SQRT((1-AW922)*($AN$8-$AL$8)*($AN$8-$AM$8))),$AM$8)</f>
        <v>1.15565048105819</v>
      </c>
      <c r="AO922" s="0" t="n">
        <f aca="false">IFERROR(IF(AX922&lt;($AM$9-$AL$9)/($AN$9-$AL$9),$AL$9+SQRT(AX922*($AN$9-$AL$9)*($AM$9-$AL$9)),$AN$9-SQRT((1-AX922)*($AN$9-$AL$9)*($AN$9-$AM$9))),$AM$9)</f>
        <v>1.21292923127936</v>
      </c>
      <c r="AP922" s="0" t="n">
        <f aca="false">IFERROR(IF(AY922&lt;($AM$10-$AL$10)/($AN$10-$AL$10),$AL$10+SQRT(AY922*($AN$10-$AL$10)*($AM$10-$AL$10)),$AN$10-SQRT((1-AY922)*($AN$10-$AL$10)*($AN$10-$AM$10))),$AM$10)</f>
        <v>0.99486775403151</v>
      </c>
      <c r="AQ922" s="0" t="n">
        <f aca="false">IFERROR(IF(AZ922&lt;($AM$11-$AL$11)/($AN$11-$AL$11),$AL$11+SQRT(AZ922*($AN$11-$AL$11)*($AM$11-$AL$11)),$AN$11-SQRT((1-AZ922)*($AN$11-$AL$11)*($AN$11-$AM$11))),$AM$11)</f>
        <v>0.653964714629233</v>
      </c>
      <c r="AR922" s="0" t="n">
        <f aca="false">SUMPRODUCT((B24:B31&lt;=$B$6)*(C24:C31*AM922+D24:D31*AO922*$B$8*AQ922)/(1+AL922/100)^B24:B31)+C32*AM922*AP922/(1+AL922/100)^$B$6</f>
        <v>12620111.1139951</v>
      </c>
      <c r="AS922" s="0" t="n">
        <f aca="false">SUMPRODUCT((K24:K26&lt;=$B$6)*(L24:L26*AN922+M24:M26*AO922*$B$8*AQ922)/(1+AL922/100)^K24:K26)+L27*AN922*AP922/(1+AL922/100)^$B$6</f>
        <v>16748636.8660599</v>
      </c>
      <c r="AT922" s="0" t="n">
        <f aca="false">AS922-AR922</f>
        <v>4128525.75206481</v>
      </c>
      <c r="AU922" s="0" t="n">
        <f aca="true">RAND()</f>
        <v>0.279181970753574</v>
      </c>
      <c r="AV922" s="0" t="n">
        <f aca="true">RAND()</f>
        <v>0.166404297630855</v>
      </c>
      <c r="AW922" s="0" t="n">
        <f aca="true">RAND()</f>
        <v>0.920872606892883</v>
      </c>
      <c r="AX922" s="0" t="n">
        <f aca="true">RAND()</f>
        <v>0.587013070017004</v>
      </c>
      <c r="AY922" s="0" t="n">
        <f aca="true">RAND()</f>
        <v>0.979576375920762</v>
      </c>
      <c r="AZ922" s="0" t="n">
        <f aca="true">RAND()</f>
        <v>0.51126359705458</v>
      </c>
    </row>
    <row r="923" customFormat="false" ht="15" hidden="false" customHeight="false" outlineLevel="0" collapsed="false">
      <c r="AK923" s="0" t="n">
        <v>910</v>
      </c>
      <c r="AL923" s="0" t="n">
        <f aca="false">IFERROR(IF(AU923&lt;($AM$6-$AL$6)/($AN$6-$AL$6),$AL$6+SQRT(AU923*($AN$6-$AL$6)*($AM$6-$AL$6)),$AN$6-SQRT((1-AU923)*($AN$6-$AL$6)*($AN$6-$AM$6))),$AM$6)</f>
        <v>4.19633509902233</v>
      </c>
      <c r="AM923" s="0" t="n">
        <f aca="false">IFERROR(IF(AV923&lt;($AM$7-$AL$7)/($AN$7-$AL$7),$AL$7+SQRT(AV923*($AN$7-$AL$7)*($AM$7-$AL$7)),$AN$7-SQRT((1-AV923)*($AN$7-$AL$7)*($AN$7-$AM$7))),$AM$7)</f>
        <v>1.07569579330583</v>
      </c>
      <c r="AN923" s="0" t="n">
        <f aca="false">IFERROR(IF(AW923&lt;($AM$8-$AL$8)/($AN$8-$AL$8),$AL$8+SQRT(AW923*($AN$8-$AL$8)*($AM$8-$AL$8)),$AN$8-SQRT((1-AW923)*($AN$8-$AL$8)*($AN$8-$AM$8))),$AM$8)</f>
        <v>1.11761176847677</v>
      </c>
      <c r="AO923" s="0" t="n">
        <f aca="false">IFERROR(IF(AX923&lt;($AM$9-$AL$9)/($AN$9-$AL$9),$AL$9+SQRT(AX923*($AN$9-$AL$9)*($AM$9-$AL$9)),$AN$9-SQRT((1-AX923)*($AN$9-$AL$9)*($AN$9-$AM$9))),$AM$9)</f>
        <v>1.43324151212365</v>
      </c>
      <c r="AP923" s="0" t="n">
        <f aca="false">IFERROR(IF(AY923&lt;($AM$10-$AL$10)/($AN$10-$AL$10),$AL$10+SQRT(AY923*($AN$10-$AL$10)*($AM$10-$AL$10)),$AN$10-SQRT((1-AY923)*($AN$10-$AL$10)*($AN$10-$AM$10))),$AM$10)</f>
        <v>0.911458095736759</v>
      </c>
      <c r="AQ923" s="0" t="n">
        <f aca="false">IFERROR(IF(AZ923&lt;($AM$11-$AL$11)/($AN$11-$AL$11),$AL$11+SQRT(AZ923*($AN$11-$AL$11)*($AM$11-$AL$11)),$AN$11-SQRT((1-AZ923)*($AN$11-$AL$11)*($AN$11-$AM$11))),$AM$11)</f>
        <v>0.515235168719849</v>
      </c>
      <c r="AR923" s="0" t="n">
        <f aca="false">SUMPRODUCT((B24:B31&lt;=$B$6)*(C24:C31*AM923+D24:D31*AO923*$B$8*AQ923)/(1+AL923/100)^B24:B31)+C32*AM923*AP923/(1+AL923/100)^$B$6</f>
        <v>14015628.7255573</v>
      </c>
      <c r="AS923" s="0" t="n">
        <f aca="false">SUMPRODUCT((K24:K26&lt;=$B$6)*(L24:L26*AN923+M24:M26*AO923*$B$8*AQ923)/(1+AL923/100)^K24:K26)+L27*AN923*AP923/(1+AL923/100)^$B$6</f>
        <v>16597407.7523154</v>
      </c>
      <c r="AT923" s="0" t="n">
        <f aca="false">AS923-AR923</f>
        <v>2581779.02675811</v>
      </c>
      <c r="AU923" s="0" t="n">
        <f aca="true">RAND()</f>
        <v>0.606973156151292</v>
      </c>
      <c r="AV923" s="0" t="n">
        <f aca="true">RAND()</f>
        <v>0.729938164699684</v>
      </c>
      <c r="AW923" s="0" t="n">
        <f aca="true">RAND()</f>
        <v>0.844207610259133</v>
      </c>
      <c r="AX923" s="0" t="n">
        <f aca="true">RAND()</f>
        <v>0.785856544280077</v>
      </c>
      <c r="AY923" s="0" t="n">
        <f aca="true">RAND()</f>
        <v>0.67719105818928</v>
      </c>
      <c r="AZ923" s="0" t="n">
        <f aca="true">RAND()</f>
        <v>0.189086440219844</v>
      </c>
    </row>
    <row r="924" customFormat="false" ht="15" hidden="false" customHeight="false" outlineLevel="0" collapsed="false">
      <c r="AK924" s="0" t="n">
        <v>911</v>
      </c>
      <c r="AL924" s="0" t="n">
        <f aca="false">IFERROR(IF(AU924&lt;($AM$6-$AL$6)/($AN$6-$AL$6),$AL$6+SQRT(AU924*($AN$6-$AL$6)*($AM$6-$AL$6)),$AN$6-SQRT((1-AU924)*($AN$6-$AL$6)*($AN$6-$AM$6))),$AM$6)</f>
        <v>4.06347916771488</v>
      </c>
      <c r="AM924" s="0" t="n">
        <f aca="false">IFERROR(IF(AV924&lt;($AM$7-$AL$7)/($AN$7-$AL$7),$AL$7+SQRT(AV924*($AN$7-$AL$7)*($AM$7-$AL$7)),$AN$7-SQRT((1-AV924)*($AN$7-$AL$7)*($AN$7-$AM$7))),$AM$7)</f>
        <v>1.06568373989491</v>
      </c>
      <c r="AN924" s="0" t="n">
        <f aca="false">IFERROR(IF(AW924&lt;($AM$8-$AL$8)/($AN$8-$AL$8),$AL$8+SQRT(AW924*($AN$8-$AL$8)*($AM$8-$AL$8)),$AN$8-SQRT((1-AW924)*($AN$8-$AL$8)*($AN$8-$AM$8))),$AM$8)</f>
        <v>1.09448256151602</v>
      </c>
      <c r="AO924" s="0" t="n">
        <f aca="false">IFERROR(IF(AX924&lt;($AM$9-$AL$9)/($AN$9-$AL$9),$AL$9+SQRT(AX924*($AN$9-$AL$9)*($AM$9-$AL$9)),$AN$9-SQRT((1-AX924)*($AN$9-$AL$9)*($AN$9-$AM$9))),$AM$9)</f>
        <v>1.25875827168785</v>
      </c>
      <c r="AP924" s="0" t="n">
        <f aca="false">IFERROR(IF(AY924&lt;($AM$10-$AL$10)/($AN$10-$AL$10),$AL$10+SQRT(AY924*($AN$10-$AL$10)*($AM$10-$AL$10)),$AN$10-SQRT((1-AY924)*($AN$10-$AL$10)*($AN$10-$AM$10))),$AM$10)</f>
        <v>0.60453401718901</v>
      </c>
      <c r="AQ924" s="0" t="n">
        <f aca="false">IFERROR(IF(AZ924&lt;($AM$11-$AL$11)/($AN$11-$AL$11),$AL$11+SQRT(AZ924*($AN$11-$AL$11)*($AM$11-$AL$11)),$AN$11-SQRT((1-AZ924)*($AN$11-$AL$11)*($AN$11-$AM$11))),$AM$11)</f>
        <v>0.446932941010794</v>
      </c>
      <c r="AR924" s="0" t="n">
        <f aca="false">SUMPRODUCT((B24:B31&lt;=$B$6)*(C24:C31*AM924+D24:D31*AO924*$B$8*AQ924)/(1+AL924/100)^B24:B31)+C32*AM924*AP924/(1+AL924/100)^$B$6</f>
        <v>13979385.3673822</v>
      </c>
      <c r="AS924" s="0" t="n">
        <f aca="false">SUMPRODUCT((K24:K26&lt;=$B$6)*(L24:L26*AN924+M24:M26*AO924*$B$8*AQ924)/(1+AL924/100)^K24:K26)+L27*AN924*AP924/(1+AL924/100)^$B$6</f>
        <v>16608521.3135833</v>
      </c>
      <c r="AT924" s="0" t="n">
        <f aca="false">AS924-AR924</f>
        <v>2629135.94620108</v>
      </c>
      <c r="AU924" s="0" t="n">
        <f aca="true">RAND()</f>
        <v>0.568842270077775</v>
      </c>
      <c r="AV924" s="0" t="n">
        <f aca="true">RAND()</f>
        <v>0.698022366763297</v>
      </c>
      <c r="AW924" s="0" t="n">
        <f aca="true">RAND()</f>
        <v>0.785016234021157</v>
      </c>
      <c r="AX924" s="0" t="n">
        <f aca="true">RAND()</f>
        <v>0.633707133472541</v>
      </c>
      <c r="AY924" s="0" t="n">
        <f aca="true">RAND()</f>
        <v>0.043709442998689</v>
      </c>
      <c r="AZ924" s="0" t="n">
        <f aca="true">RAND()</f>
        <v>0.0881195475676792</v>
      </c>
    </row>
    <row r="925" customFormat="false" ht="15" hidden="false" customHeight="false" outlineLevel="0" collapsed="false">
      <c r="AK925" s="0" t="n">
        <v>912</v>
      </c>
      <c r="AL925" s="0" t="n">
        <f aca="false">IFERROR(IF(AU925&lt;($AM$6-$AL$6)/($AN$6-$AL$6),$AL$6+SQRT(AU925*($AN$6-$AL$6)*($AM$6-$AL$6)),$AN$6-SQRT((1-AU925)*($AN$6-$AL$6)*($AN$6-$AM$6))),$AM$6)</f>
        <v>2.42264511407706</v>
      </c>
      <c r="AM925" s="0" t="n">
        <f aca="false">IFERROR(IF(AV925&lt;($AM$7-$AL$7)/($AN$7-$AL$7),$AL$7+SQRT(AV925*($AN$7-$AL$7)*($AM$7-$AL$7)),$AN$7-SQRT((1-AV925)*($AN$7-$AL$7)*($AN$7-$AM$7))),$AM$7)</f>
        <v>1.07385240951172</v>
      </c>
      <c r="AN925" s="0" t="n">
        <f aca="false">IFERROR(IF(AW925&lt;($AM$8-$AL$8)/($AN$8-$AL$8),$AL$8+SQRT(AW925*($AN$8-$AL$8)*($AM$8-$AL$8)),$AN$8-SQRT((1-AW925)*($AN$8-$AL$8)*($AN$8-$AM$8))),$AM$8)</f>
        <v>1.12573243013197</v>
      </c>
      <c r="AO925" s="0" t="n">
        <f aca="false">IFERROR(IF(AX925&lt;($AM$9-$AL$9)/($AN$9-$AL$9),$AL$9+SQRT(AX925*($AN$9-$AL$9)*($AM$9-$AL$9)),$AN$9-SQRT((1-AX925)*($AN$9-$AL$9)*($AN$9-$AM$9))),$AM$9)</f>
        <v>0.790227985907914</v>
      </c>
      <c r="AP925" s="0" t="n">
        <f aca="false">IFERROR(IF(AY925&lt;($AM$10-$AL$10)/($AN$10-$AL$10),$AL$10+SQRT(AY925*($AN$10-$AL$10)*($AM$10-$AL$10)),$AN$10-SQRT((1-AY925)*($AN$10-$AL$10)*($AN$10-$AM$10))),$AM$10)</f>
        <v>0.970824475356876</v>
      </c>
      <c r="AQ925" s="0" t="n">
        <f aca="false">IFERROR(IF(AZ925&lt;($AM$11-$AL$11)/($AN$11-$AL$11),$AL$11+SQRT(AZ925*($AN$11-$AL$11)*($AM$11-$AL$11)),$AN$11-SQRT((1-AZ925)*($AN$11-$AL$11)*($AN$11-$AM$11))),$AM$11)</f>
        <v>0.76666357769399</v>
      </c>
      <c r="AR925" s="0" t="n">
        <f aca="false">SUMPRODUCT((B24:B31&lt;=$B$6)*(C24:C31*AM925+D24:D31*AO925*$B$8*AQ925)/(1+AL925/100)^B24:B31)+C32*AM925*AP925/(1+AL925/100)^$B$6</f>
        <v>15258121.0723852</v>
      </c>
      <c r="AS925" s="0" t="n">
        <f aca="false">SUMPRODUCT((K24:K26&lt;=$B$6)*(L24:L26*AN925+M24:M26*AO925*$B$8*AQ925)/(1+AL925/100)^K24:K26)+L27*AN925*AP925/(1+AL925/100)^$B$6</f>
        <v>16041113.7342303</v>
      </c>
      <c r="AT925" s="0" t="n">
        <f aca="false">AS925-AR925</f>
        <v>782992.661845151</v>
      </c>
      <c r="AU925" s="0" t="n">
        <f aca="true">RAND()</f>
        <v>0.0357257784906418</v>
      </c>
      <c r="AV925" s="0" t="n">
        <f aca="true">RAND()</f>
        <v>0.724195789912658</v>
      </c>
      <c r="AW925" s="0" t="n">
        <f aca="true">RAND()</f>
        <v>0.862733965147516</v>
      </c>
      <c r="AX925" s="0" t="n">
        <f aca="true">RAND()</f>
        <v>0.112309711738886</v>
      </c>
      <c r="AY925" s="0" t="n">
        <f aca="true">RAND()</f>
        <v>0.886702746380311</v>
      </c>
      <c r="AZ925" s="0" t="n">
        <f aca="true">RAND()</f>
        <v>0.777771893981353</v>
      </c>
    </row>
    <row r="926" customFormat="false" ht="15" hidden="false" customHeight="false" outlineLevel="0" collapsed="false">
      <c r="AK926" s="0" t="n">
        <v>913</v>
      </c>
      <c r="AL926" s="0" t="n">
        <f aca="false">IFERROR(IF(AU926&lt;($AM$6-$AL$6)/($AN$6-$AL$6),$AL$6+SQRT(AU926*($AN$6-$AL$6)*($AM$6-$AL$6)),$AN$6-SQRT((1-AU926)*($AN$6-$AL$6)*($AN$6-$AM$6))),$AM$6)</f>
        <v>2.82977602754429</v>
      </c>
      <c r="AM926" s="0" t="n">
        <f aca="false">IFERROR(IF(AV926&lt;($AM$7-$AL$7)/($AN$7-$AL$7),$AL$7+SQRT(AV926*($AN$7-$AL$7)*($AM$7-$AL$7)),$AN$7-SQRT((1-AV926)*($AN$7-$AL$7)*($AN$7-$AM$7))),$AM$7)</f>
        <v>0.892603069816298</v>
      </c>
      <c r="AN926" s="0" t="n">
        <f aca="false">IFERROR(IF(AW926&lt;($AM$8-$AL$8)/($AN$8-$AL$8),$AL$8+SQRT(AW926*($AN$8-$AL$8)*($AM$8-$AL$8)),$AN$8-SQRT((1-AW926)*($AN$8-$AL$8)*($AN$8-$AM$8))),$AM$8)</f>
        <v>1.08542344357639</v>
      </c>
      <c r="AO926" s="0" t="n">
        <f aca="false">IFERROR(IF(AX926&lt;($AM$9-$AL$9)/($AN$9-$AL$9),$AL$9+SQRT(AX926*($AN$9-$AL$9)*($AM$9-$AL$9)),$AN$9-SQRT((1-AX926)*($AN$9-$AL$9)*($AN$9-$AM$9))),$AM$9)</f>
        <v>1.35507861308514</v>
      </c>
      <c r="AP926" s="0" t="n">
        <f aca="false">IFERROR(IF(AY926&lt;($AM$10-$AL$10)/($AN$10-$AL$10),$AL$10+SQRT(AY926*($AN$10-$AL$10)*($AM$10-$AL$10)),$AN$10-SQRT((1-AY926)*($AN$10-$AL$10)*($AN$10-$AM$10))),$AM$10)</f>
        <v>0.950087819549185</v>
      </c>
      <c r="AQ926" s="0" t="n">
        <f aca="false">IFERROR(IF(AZ926&lt;($AM$11-$AL$11)/($AN$11-$AL$11),$AL$11+SQRT(AZ926*($AN$11-$AL$11)*($AM$11-$AL$11)),$AN$11-SQRT((1-AZ926)*($AN$11-$AL$11)*($AN$11-$AM$11))),$AM$11)</f>
        <v>0.798020624159575</v>
      </c>
      <c r="AR926" s="0" t="n">
        <f aca="false">SUMPRODUCT((B24:B31&lt;=$B$6)*(C24:C31*AM926+D24:D31*AO926*$B$8*AQ926)/(1+AL926/100)^B24:B31)+C32*AM926*AP926/(1+AL926/100)^$B$6</f>
        <v>12526000.0163049</v>
      </c>
      <c r="AS926" s="0" t="n">
        <f aca="false">SUMPRODUCT((K24:K26&lt;=$B$6)*(L24:L26*AN926+M24:M26*AO926*$B$8*AQ926)/(1+AL926/100)^K24:K26)+L27*AN926*AP926/(1+AL926/100)^$B$6</f>
        <v>15700768.2587876</v>
      </c>
      <c r="AT926" s="0" t="n">
        <f aca="false">AS926-AR926</f>
        <v>3174768.2424827</v>
      </c>
      <c r="AU926" s="0" t="n">
        <f aca="true">RAND()</f>
        <v>0.137705651177436</v>
      </c>
      <c r="AV926" s="0" t="n">
        <f aca="true">RAND()</f>
        <v>0.0952814282155793</v>
      </c>
      <c r="AW926" s="0" t="n">
        <f aca="true">RAND()</f>
        <v>0.759240507339981</v>
      </c>
      <c r="AX926" s="0" t="n">
        <f aca="true">RAND()</f>
        <v>0.722717603133206</v>
      </c>
      <c r="AY926" s="0" t="n">
        <f aca="true">RAND()</f>
        <v>0.81031618122616</v>
      </c>
      <c r="AZ926" s="0" t="n">
        <f aca="true">RAND()</f>
        <v>0.833487068306581</v>
      </c>
    </row>
    <row r="927" customFormat="false" ht="15" hidden="false" customHeight="false" outlineLevel="0" collapsed="false">
      <c r="AK927" s="0" t="n">
        <v>914</v>
      </c>
      <c r="AL927" s="0" t="n">
        <f aca="false">IFERROR(IF(AU927&lt;($AM$6-$AL$6)/($AN$6-$AL$6),$AL$6+SQRT(AU927*($AN$6-$AL$6)*($AM$6-$AL$6)),$AN$6-SQRT((1-AU927)*($AN$6-$AL$6)*($AN$6-$AM$6))),$AM$6)</f>
        <v>2.30095853493141</v>
      </c>
      <c r="AM927" s="0" t="n">
        <f aca="false">IFERROR(IF(AV927&lt;($AM$7-$AL$7)/($AN$7-$AL$7),$AL$7+SQRT(AV927*($AN$7-$AL$7)*($AM$7-$AL$7)),$AN$7-SQRT((1-AV927)*($AN$7-$AL$7)*($AN$7-$AM$7))),$AM$7)</f>
        <v>1.0875513807789</v>
      </c>
      <c r="AN927" s="0" t="n">
        <f aca="false">IFERROR(IF(AW927&lt;($AM$8-$AL$8)/($AN$8-$AL$8),$AL$8+SQRT(AW927*($AN$8-$AL$8)*($AM$8-$AL$8)),$AN$8-SQRT((1-AW927)*($AN$8-$AL$8)*($AN$8-$AM$8))),$AM$8)</f>
        <v>1.12564974935048</v>
      </c>
      <c r="AO927" s="0" t="n">
        <f aca="false">IFERROR(IF(AX927&lt;($AM$9-$AL$9)/($AN$9-$AL$9),$AL$9+SQRT(AX927*($AN$9-$AL$9)*($AM$9-$AL$9)),$AN$9-SQRT((1-AX927)*($AN$9-$AL$9)*($AN$9-$AM$9))),$AM$9)</f>
        <v>1.07898148524847</v>
      </c>
      <c r="AP927" s="0" t="n">
        <f aca="false">IFERROR(IF(AY927&lt;($AM$10-$AL$10)/($AN$10-$AL$10),$AL$10+SQRT(AY927*($AN$10-$AL$10)*($AM$10-$AL$10)),$AN$10-SQRT((1-AY927)*($AN$10-$AL$10)*($AN$10-$AM$10))),$AM$10)</f>
        <v>0.785445901487702</v>
      </c>
      <c r="AQ927" s="0" t="n">
        <f aca="false">IFERROR(IF(AZ927&lt;($AM$11-$AL$11)/($AN$11-$AL$11),$AL$11+SQRT(AZ927*($AN$11-$AL$11)*($AM$11-$AL$11)),$AN$11-SQRT((1-AZ927)*($AN$11-$AL$11)*($AN$11-$AM$11))),$AM$11)</f>
        <v>0.526348510493516</v>
      </c>
      <c r="AR927" s="0" t="n">
        <f aca="false">SUMPRODUCT((B24:B31&lt;=$B$6)*(C24:C31*AM927+D24:D31*AO927*$B$8*AQ927)/(1+AL927/100)^B24:B31)+C32*AM927*AP927/(1+AL927/100)^$B$6</f>
        <v>15591380.474925</v>
      </c>
      <c r="AS927" s="0" t="n">
        <f aca="false">SUMPRODUCT((K24:K26&lt;=$B$6)*(L24:L26*AN927+M24:M26*AO927*$B$8*AQ927)/(1+AL927/100)^K24:K26)+L27*AN927*AP927/(1+AL927/100)^$B$6</f>
        <v>16389481.8379285</v>
      </c>
      <c r="AT927" s="0" t="n">
        <f aca="false">AS927-AR927</f>
        <v>798101.363003496</v>
      </c>
      <c r="AU927" s="0" t="n">
        <f aca="true">RAND()</f>
        <v>0.0181152079496119</v>
      </c>
      <c r="AV927" s="0" t="n">
        <f aca="true">RAND()</f>
        <v>0.765426187672502</v>
      </c>
      <c r="AW927" s="0" t="n">
        <f aca="true">RAND()</f>
        <v>0.862551245896895</v>
      </c>
      <c r="AX927" s="0" t="n">
        <f aca="true">RAND()</f>
        <v>0.434483263656592</v>
      </c>
      <c r="AY927" s="0" t="n">
        <f aca="true">RAND()</f>
        <v>0.325917450704506</v>
      </c>
      <c r="AZ927" s="0" t="n">
        <f aca="true">RAND()</f>
        <v>0.20911693143932</v>
      </c>
    </row>
    <row r="928" customFormat="false" ht="15" hidden="false" customHeight="false" outlineLevel="0" collapsed="false">
      <c r="AK928" s="0" t="n">
        <v>915</v>
      </c>
      <c r="AL928" s="0" t="n">
        <f aca="false">IFERROR(IF(AU928&lt;($AM$6-$AL$6)/($AN$6-$AL$6),$AL$6+SQRT(AU928*($AN$6-$AL$6)*($AM$6-$AL$6)),$AN$6-SQRT((1-AU928)*($AN$6-$AL$6)*($AN$6-$AM$6))),$AM$6)</f>
        <v>3.75461595465306</v>
      </c>
      <c r="AM928" s="0" t="n">
        <f aca="false">IFERROR(IF(AV928&lt;($AM$7-$AL$7)/($AN$7-$AL$7),$AL$7+SQRT(AV928*($AN$7-$AL$7)*($AM$7-$AL$7)),$AN$7-SQRT((1-AV928)*($AN$7-$AL$7)*($AN$7-$AM$7))),$AM$7)</f>
        <v>0.931473420828508</v>
      </c>
      <c r="AN928" s="0" t="n">
        <f aca="false">IFERROR(IF(AW928&lt;($AM$8-$AL$8)/($AN$8-$AL$8),$AL$8+SQRT(AW928*($AN$8-$AL$8)*($AM$8-$AL$8)),$AN$8-SQRT((1-AW928)*($AN$8-$AL$8)*($AN$8-$AM$8))),$AM$8)</f>
        <v>1.10791560941419</v>
      </c>
      <c r="AO928" s="0" t="n">
        <f aca="false">IFERROR(IF(AX928&lt;($AM$9-$AL$9)/($AN$9-$AL$9),$AL$9+SQRT(AX928*($AN$9-$AL$9)*($AM$9-$AL$9)),$AN$9-SQRT((1-AX928)*($AN$9-$AL$9)*($AN$9-$AM$9))),$AM$9)</f>
        <v>1.25165509350714</v>
      </c>
      <c r="AP928" s="0" t="n">
        <f aca="false">IFERROR(IF(AY928&lt;($AM$10-$AL$10)/($AN$10-$AL$10),$AL$10+SQRT(AY928*($AN$10-$AL$10)*($AM$10-$AL$10)),$AN$10-SQRT((1-AY928)*($AN$10-$AL$10)*($AN$10-$AM$10))),$AM$10)</f>
        <v>0.739164752228265</v>
      </c>
      <c r="AQ928" s="0" t="n">
        <f aca="false">IFERROR(IF(AZ928&lt;($AM$11-$AL$11)/($AN$11-$AL$11),$AL$11+SQRT(AZ928*($AN$11-$AL$11)*($AM$11-$AL$11)),$AN$11-SQRT((1-AZ928)*($AN$11-$AL$11)*($AN$11-$AM$11))),$AM$11)</f>
        <v>0.743171923408174</v>
      </c>
      <c r="AR928" s="0" t="n">
        <f aca="false">SUMPRODUCT((B24:B31&lt;=$B$6)*(C24:C31*AM928+D24:D31*AO928*$B$8*AQ928)/(1+AL928/100)^B24:B31)+C32*AM928*AP928/(1+AL928/100)^$B$6</f>
        <v>12459363.9865563</v>
      </c>
      <c r="AS928" s="0" t="n">
        <f aca="false">SUMPRODUCT((K24:K26&lt;=$B$6)*(L24:L26*AN928+M24:M26*AO928*$B$8*AQ928)/(1+AL928/100)^K24:K26)+L27*AN928*AP928/(1+AL928/100)^$B$6</f>
        <v>16603180.9817263</v>
      </c>
      <c r="AT928" s="0" t="n">
        <f aca="false">AS928-AR928</f>
        <v>4143816.99517004</v>
      </c>
      <c r="AU928" s="0" t="n">
        <f aca="true">RAND()</f>
        <v>0.473374119910375</v>
      </c>
      <c r="AV928" s="0" t="n">
        <f aca="true">RAND()</f>
        <v>0.192058448714999</v>
      </c>
      <c r="AW928" s="0" t="n">
        <f aca="true">RAND()</f>
        <v>0.820551341794313</v>
      </c>
      <c r="AX928" s="0" t="n">
        <f aca="true">RAND()</f>
        <v>0.626653267284127</v>
      </c>
      <c r="AY928" s="0" t="n">
        <f aca="true">RAND()</f>
        <v>0.22879911483363</v>
      </c>
      <c r="AZ928" s="0" t="n">
        <f aca="true">RAND()</f>
        <v>0.730772812547523</v>
      </c>
    </row>
    <row r="929" customFormat="false" ht="15" hidden="false" customHeight="false" outlineLevel="0" collapsed="false">
      <c r="AK929" s="0" t="n">
        <v>916</v>
      </c>
      <c r="AL929" s="0" t="n">
        <f aca="false">IFERROR(IF(AU929&lt;($AM$6-$AL$6)/($AN$6-$AL$6),$AL$6+SQRT(AU929*($AN$6-$AL$6)*($AM$6-$AL$6)),$AN$6-SQRT((1-AU929)*($AN$6-$AL$6)*($AN$6-$AM$6))),$AM$6)</f>
        <v>3.64220078486533</v>
      </c>
      <c r="AM929" s="0" t="n">
        <f aca="false">IFERROR(IF(AV929&lt;($AM$7-$AL$7)/($AN$7-$AL$7),$AL$7+SQRT(AV929*($AN$7-$AL$7)*($AM$7-$AL$7)),$AN$7-SQRT((1-AV929)*($AN$7-$AL$7)*($AN$7-$AM$7))),$AM$7)</f>
        <v>1.05868659336673</v>
      </c>
      <c r="AN929" s="0" t="n">
        <f aca="false">IFERROR(IF(AW929&lt;($AM$8-$AL$8)/($AN$8-$AL$8),$AL$8+SQRT(AW929*($AN$8-$AL$8)*($AM$8-$AL$8)),$AN$8-SQRT((1-AW929)*($AN$8-$AL$8)*($AN$8-$AM$8))),$AM$8)</f>
        <v>0.956661563864323</v>
      </c>
      <c r="AO929" s="0" t="n">
        <f aca="false">IFERROR(IF(AX929&lt;($AM$9-$AL$9)/($AN$9-$AL$9),$AL$9+SQRT(AX929*($AN$9-$AL$9)*($AM$9-$AL$9)),$AN$9-SQRT((1-AX929)*($AN$9-$AL$9)*($AN$9-$AM$9))),$AM$9)</f>
        <v>0.687606262827351</v>
      </c>
      <c r="AP929" s="0" t="n">
        <f aca="false">IFERROR(IF(AY929&lt;($AM$10-$AL$10)/($AN$10-$AL$10),$AL$10+SQRT(AY929*($AN$10-$AL$10)*($AM$10-$AL$10)),$AN$10-SQRT((1-AY929)*($AN$10-$AL$10)*($AN$10-$AM$10))),$AM$10)</f>
        <v>0.737886641106265</v>
      </c>
      <c r="AQ929" s="0" t="n">
        <f aca="false">IFERROR(IF(AZ929&lt;($AM$11-$AL$11)/($AN$11-$AL$11),$AL$11+SQRT(AZ929*($AN$11-$AL$11)*($AM$11-$AL$11)),$AN$11-SQRT((1-AZ929)*($AN$11-$AL$11)*($AN$11-$AM$11))),$AM$11)</f>
        <v>0.951036354854288</v>
      </c>
      <c r="AR929" s="0" t="n">
        <f aca="false">SUMPRODUCT((B24:B31&lt;=$B$6)*(C24:C31*AM929+D24:D31*AO929*$B$8*AQ929)/(1+AL929/100)^B24:B31)+C32*AM929*AP929/(1+AL929/100)^$B$6</f>
        <v>14164240.051959</v>
      </c>
      <c r="AS929" s="0" t="n">
        <f aca="false">SUMPRODUCT((K24:K26&lt;=$B$6)*(L24:L26*AN929+M24:M26*AO929*$B$8*AQ929)/(1+AL929/100)^K24:K26)+L27*AN929*AP929/(1+AL929/100)^$B$6</f>
        <v>14311474.5423209</v>
      </c>
      <c r="AT929" s="0" t="n">
        <f aca="false">AS929-AR929</f>
        <v>147234.490361838</v>
      </c>
      <c r="AU929" s="0" t="n">
        <f aca="true">RAND()</f>
        <v>0.436259221542049</v>
      </c>
      <c r="AV929" s="0" t="n">
        <f aca="true">RAND()</f>
        <v>0.674659381709982</v>
      </c>
      <c r="AW929" s="0" t="n">
        <f aca="true">RAND()</f>
        <v>0.272698284360171</v>
      </c>
      <c r="AX929" s="0" t="n">
        <f aca="true">RAND()</f>
        <v>0.0469281464693937</v>
      </c>
      <c r="AY929" s="0" t="n">
        <f aca="true">RAND()</f>
        <v>0.226360216067284</v>
      </c>
      <c r="AZ929" s="0" t="n">
        <f aca="true">RAND()</f>
        <v>0.990214536547122</v>
      </c>
    </row>
    <row r="930" customFormat="false" ht="15" hidden="false" customHeight="false" outlineLevel="0" collapsed="false">
      <c r="AK930" s="0" t="n">
        <v>917</v>
      </c>
      <c r="AL930" s="0" t="n">
        <f aca="false">IFERROR(IF(AU930&lt;($AM$6-$AL$6)/($AN$6-$AL$6),$AL$6+SQRT(AU930*($AN$6-$AL$6)*($AM$6-$AL$6)),$AN$6-SQRT((1-AU930)*($AN$6-$AL$6)*($AN$6-$AM$6))),$AM$6)</f>
        <v>6.47302043348292</v>
      </c>
      <c r="AM930" s="0" t="n">
        <f aca="false">IFERROR(IF(AV930&lt;($AM$7-$AL$7)/($AN$7-$AL$7),$AL$7+SQRT(AV930*($AN$7-$AL$7)*($AM$7-$AL$7)),$AN$7-SQRT((1-AV930)*($AN$7-$AL$7)*($AN$7-$AM$7))),$AM$7)</f>
        <v>0.961152646968019</v>
      </c>
      <c r="AN930" s="0" t="n">
        <f aca="false">IFERROR(IF(AW930&lt;($AM$8-$AL$8)/($AN$8-$AL$8),$AL$8+SQRT(AW930*($AN$8-$AL$8)*($AM$8-$AL$8)),$AN$8-SQRT((1-AW930)*($AN$8-$AL$8)*($AN$8-$AM$8))),$AM$8)</f>
        <v>1.03102366946132</v>
      </c>
      <c r="AO930" s="0" t="n">
        <f aca="false">IFERROR(IF(AX930&lt;($AM$9-$AL$9)/($AN$9-$AL$9),$AL$9+SQRT(AX930*($AN$9-$AL$9)*($AM$9-$AL$9)),$AN$9-SQRT((1-AX930)*($AN$9-$AL$9)*($AN$9-$AM$9))),$AM$9)</f>
        <v>1.22942630487935</v>
      </c>
      <c r="AP930" s="0" t="n">
        <f aca="false">IFERROR(IF(AY930&lt;($AM$10-$AL$10)/($AN$10-$AL$10),$AL$10+SQRT(AY930*($AN$10-$AL$10)*($AM$10-$AL$10)),$AN$10-SQRT((1-AY930)*($AN$10-$AL$10)*($AN$10-$AM$10))),$AM$10)</f>
        <v>0.782891112452144</v>
      </c>
      <c r="AQ930" s="0" t="n">
        <f aca="false">IFERROR(IF(AZ930&lt;($AM$11-$AL$11)/($AN$11-$AL$11),$AL$11+SQRT(AZ930*($AN$11-$AL$11)*($AM$11-$AL$11)),$AN$11-SQRT((1-AZ930)*($AN$11-$AL$11)*($AN$11-$AM$11))),$AM$11)</f>
        <v>0.39680383039731</v>
      </c>
      <c r="AR930" s="0" t="n">
        <f aca="false">SUMPRODUCT((B24:B31&lt;=$B$6)*(C24:C31*AM930+D24:D31*AO930*$B$8*AQ930)/(1+AL930/100)^B24:B31)+C32*AM930*AP930/(1+AL930/100)^$B$6</f>
        <v>11469213.1570519</v>
      </c>
      <c r="AS930" s="0" t="n">
        <f aca="false">SUMPRODUCT((K24:K26&lt;=$B$6)*(L24:L26*AN930+M24:M26*AO930*$B$8*AQ930)/(1+AL930/100)^K24:K26)+L27*AN930*AP930/(1+AL930/100)^$B$6</f>
        <v>15714742.9878463</v>
      </c>
      <c r="AT930" s="0" t="n">
        <f aca="false">AS930-AR930</f>
        <v>4245529.83079444</v>
      </c>
      <c r="AU930" s="0" t="n">
        <f aca="true">RAND()</f>
        <v>0.986114626823674</v>
      </c>
      <c r="AV930" s="0" t="n">
        <f aca="true">RAND()</f>
        <v>0.288557506942211</v>
      </c>
      <c r="AW930" s="0" t="n">
        <f aca="true">RAND()</f>
        <v>0.573772148122792</v>
      </c>
      <c r="AX930" s="0" t="n">
        <f aca="true">RAND()</f>
        <v>0.604144120258734</v>
      </c>
      <c r="AY930" s="0" t="n">
        <f aca="true">RAND()</f>
        <v>0.320109526017647</v>
      </c>
      <c r="AZ930" s="0" t="n">
        <f aca="true">RAND()</f>
        <v>0.0382489044064944</v>
      </c>
    </row>
    <row r="931" customFormat="false" ht="15" hidden="false" customHeight="false" outlineLevel="0" collapsed="false">
      <c r="AK931" s="0" t="n">
        <v>918</v>
      </c>
      <c r="AL931" s="0" t="n">
        <f aca="false">IFERROR(IF(AU931&lt;($AM$6-$AL$6)/($AN$6-$AL$6),$AL$6+SQRT(AU931*($AN$6-$AL$6)*($AM$6-$AL$6)),$AN$6-SQRT((1-AU931)*($AN$6-$AL$6)*($AN$6-$AM$6))),$AM$6)</f>
        <v>5.94850227239802</v>
      </c>
      <c r="AM931" s="0" t="n">
        <f aca="false">IFERROR(IF(AV931&lt;($AM$7-$AL$7)/($AN$7-$AL$7),$AL$7+SQRT(AV931*($AN$7-$AL$7)*($AM$7-$AL$7)),$AN$7-SQRT((1-AV931)*($AN$7-$AL$7)*($AN$7-$AM$7))),$AM$7)</f>
        <v>0.999528789058021</v>
      </c>
      <c r="AN931" s="0" t="n">
        <f aca="false">IFERROR(IF(AW931&lt;($AM$8-$AL$8)/($AN$8-$AL$8),$AL$8+SQRT(AW931*($AN$8-$AL$8)*($AM$8-$AL$8)),$AN$8-SQRT((1-AW931)*($AN$8-$AL$8)*($AN$8-$AM$8))),$AM$8)</f>
        <v>1.10934218909054</v>
      </c>
      <c r="AO931" s="0" t="n">
        <f aca="false">IFERROR(IF(AX931&lt;($AM$9-$AL$9)/($AN$9-$AL$9),$AL$9+SQRT(AX931*($AN$9-$AL$9)*($AM$9-$AL$9)),$AN$9-SQRT((1-AX931)*($AN$9-$AL$9)*($AN$9-$AM$9))),$AM$9)</f>
        <v>1.41479664063735</v>
      </c>
      <c r="AP931" s="0" t="n">
        <f aca="false">IFERROR(IF(AY931&lt;($AM$10-$AL$10)/($AN$10-$AL$10),$AL$10+SQRT(AY931*($AN$10-$AL$10)*($AM$10-$AL$10)),$AN$10-SQRT((1-AY931)*($AN$10-$AL$10)*($AN$10-$AM$10))),$AM$10)</f>
        <v>0.733816121851075</v>
      </c>
      <c r="AQ931" s="0" t="n">
        <f aca="false">IFERROR(IF(AZ931&lt;($AM$11-$AL$11)/($AN$11-$AL$11),$AL$11+SQRT(AZ931*($AN$11-$AL$11)*($AM$11-$AL$11)),$AN$11-SQRT((1-AZ931)*($AN$11-$AL$11)*($AN$11-$AM$11))),$AM$11)</f>
        <v>0.606616905386917</v>
      </c>
      <c r="AR931" s="0" t="n">
        <f aca="false">SUMPRODUCT((B24:B31&lt;=$B$6)*(C24:C31*AM931+D24:D31*AO931*$B$8*AQ931)/(1+AL931/100)^B24:B31)+C32*AM931*AP931/(1+AL931/100)^$B$6</f>
        <v>12189484.9582753</v>
      </c>
      <c r="AS931" s="0" t="n">
        <f aca="false">SUMPRODUCT((K24:K26&lt;=$B$6)*(L24:L26*AN931+M24:M26*AO931*$B$8*AQ931)/(1+AL931/100)^K24:K26)+L27*AN931*AP931/(1+AL931/100)^$B$6</f>
        <v>16909296.2674655</v>
      </c>
      <c r="AT931" s="0" t="n">
        <f aca="false">AS931-AR931</f>
        <v>4719811.30919014</v>
      </c>
      <c r="AU931" s="0" t="n">
        <f aca="true">RAND()</f>
        <v>0.944717626442394</v>
      </c>
      <c r="AV931" s="0" t="n">
        <f aca="true">RAND()</f>
        <v>0.44235264069956</v>
      </c>
      <c r="AW931" s="0" t="n">
        <f aca="true">RAND()</f>
        <v>0.824136713156964</v>
      </c>
      <c r="AX931" s="0" t="n">
        <f aca="true">RAND()</f>
        <v>0.771691352127115</v>
      </c>
      <c r="AY931" s="0" t="n">
        <f aca="true">RAND()</f>
        <v>0.218679915349908</v>
      </c>
      <c r="AZ931" s="0" t="n">
        <f aca="true">RAND()</f>
        <v>0.383730312934896</v>
      </c>
    </row>
    <row r="932" customFormat="false" ht="15" hidden="false" customHeight="false" outlineLevel="0" collapsed="false">
      <c r="AK932" s="0" t="n">
        <v>919</v>
      </c>
      <c r="AL932" s="0" t="n">
        <f aca="false">IFERROR(IF(AU932&lt;($AM$6-$AL$6)/($AN$6-$AL$6),$AL$6+SQRT(AU932*($AN$6-$AL$6)*($AM$6-$AL$6)),$AN$6-SQRT((1-AU932)*($AN$6-$AL$6)*($AN$6-$AM$6))),$AM$6)</f>
        <v>3.68541018087045</v>
      </c>
      <c r="AM932" s="0" t="n">
        <f aca="false">IFERROR(IF(AV932&lt;($AM$7-$AL$7)/($AN$7-$AL$7),$AL$7+SQRT(AV932*($AN$7-$AL$7)*($AM$7-$AL$7)),$AN$7-SQRT((1-AV932)*($AN$7-$AL$7)*($AN$7-$AM$7))),$AM$7)</f>
        <v>1.08126311636988</v>
      </c>
      <c r="AN932" s="0" t="n">
        <f aca="false">IFERROR(IF(AW932&lt;($AM$8-$AL$8)/($AN$8-$AL$8),$AL$8+SQRT(AW932*($AN$8-$AL$8)*($AM$8-$AL$8)),$AN$8-SQRT((1-AW932)*($AN$8-$AL$8)*($AN$8-$AM$8))),$AM$8)</f>
        <v>0.926129733584385</v>
      </c>
      <c r="AO932" s="0" t="n">
        <f aca="false">IFERROR(IF(AX932&lt;($AM$9-$AL$9)/($AN$9-$AL$9),$AL$9+SQRT(AX932*($AN$9-$AL$9)*($AM$9-$AL$9)),$AN$9-SQRT((1-AX932)*($AN$9-$AL$9)*($AN$9-$AM$9))),$AM$9)</f>
        <v>1.18436911813508</v>
      </c>
      <c r="AP932" s="0" t="n">
        <f aca="false">IFERROR(IF(AY932&lt;($AM$10-$AL$10)/($AN$10-$AL$10),$AL$10+SQRT(AY932*($AN$10-$AL$10)*($AM$10-$AL$10)),$AN$10-SQRT((1-AY932)*($AN$10-$AL$10)*($AN$10-$AM$10))),$AM$10)</f>
        <v>0.808915204596669</v>
      </c>
      <c r="AQ932" s="0" t="n">
        <f aca="false">IFERROR(IF(AZ932&lt;($AM$11-$AL$11)/($AN$11-$AL$11),$AL$11+SQRT(AZ932*($AN$11-$AL$11)*($AM$11-$AL$11)),$AN$11-SQRT((1-AZ932)*($AN$11-$AL$11)*($AN$11-$AM$11))),$AM$11)</f>
        <v>0.56603169280095</v>
      </c>
      <c r="AR932" s="0" t="n">
        <f aca="false">SUMPRODUCT((B24:B31&lt;=$B$6)*(C24:C31*AM932+D24:D31*AO932*$B$8*AQ932)/(1+AL932/100)^B24:B31)+C32*AM932*AP932/(1+AL932/100)^$B$6</f>
        <v>14426033.4003866</v>
      </c>
      <c r="AS932" s="0" t="n">
        <f aca="false">SUMPRODUCT((K24:K26&lt;=$B$6)*(L24:L26*AN932+M24:M26*AO932*$B$8*AQ932)/(1+AL932/100)^K24:K26)+L27*AN932*AP932/(1+AL932/100)^$B$6</f>
        <v>13777944.4481505</v>
      </c>
      <c r="AT932" s="0" t="n">
        <f aca="false">AS932-AR932</f>
        <v>-648088.952236019</v>
      </c>
      <c r="AU932" s="0" t="n">
        <f aca="true">RAND()</f>
        <v>0.450674716546137</v>
      </c>
      <c r="AV932" s="0" t="n">
        <f aca="true">RAND()</f>
        <v>0.746914347580407</v>
      </c>
      <c r="AW932" s="0" t="n">
        <f aca="true">RAND()</f>
        <v>0.176763441045201</v>
      </c>
      <c r="AX932" s="0" t="n">
        <f aca="true">RAND()</f>
        <v>0.55649750969884</v>
      </c>
      <c r="AY932" s="0" t="n">
        <f aca="true">RAND()</f>
        <v>0.381714414524009</v>
      </c>
      <c r="AZ932" s="0" t="n">
        <f aca="true">RAND()</f>
        <v>0.28886882275322</v>
      </c>
    </row>
    <row r="933" customFormat="false" ht="15" hidden="false" customHeight="false" outlineLevel="0" collapsed="false">
      <c r="AK933" s="0" t="n">
        <v>920</v>
      </c>
      <c r="AL933" s="0" t="n">
        <f aca="false">IFERROR(IF(AU933&lt;($AM$6-$AL$6)/($AN$6-$AL$6),$AL$6+SQRT(AU933*($AN$6-$AL$6)*($AM$6-$AL$6)),$AN$6-SQRT((1-AU933)*($AN$6-$AL$6)*($AN$6-$AM$6))),$AM$6)</f>
        <v>5.36262085184413</v>
      </c>
      <c r="AM933" s="0" t="n">
        <f aca="false">IFERROR(IF(AV933&lt;($AM$7-$AL$7)/($AN$7-$AL$7),$AL$7+SQRT(AV933*($AN$7-$AL$7)*($AM$7-$AL$7)),$AN$7-SQRT((1-AV933)*($AN$7-$AL$7)*($AN$7-$AM$7))),$AM$7)</f>
        <v>1.02776983221364</v>
      </c>
      <c r="AN933" s="0" t="n">
        <f aca="false">IFERROR(IF(AW933&lt;($AM$8-$AL$8)/($AN$8-$AL$8),$AL$8+SQRT(AW933*($AN$8-$AL$8)*($AM$8-$AL$8)),$AN$8-SQRT((1-AW933)*($AN$8-$AL$8)*($AN$8-$AM$8))),$AM$8)</f>
        <v>1.00543752028887</v>
      </c>
      <c r="AO933" s="0" t="n">
        <f aca="false">IFERROR(IF(AX933&lt;($AM$9-$AL$9)/($AN$9-$AL$9),$AL$9+SQRT(AX933*($AN$9-$AL$9)*($AM$9-$AL$9)),$AN$9-SQRT((1-AX933)*($AN$9-$AL$9)*($AN$9-$AM$9))),$AM$9)</f>
        <v>0.893861832911822</v>
      </c>
      <c r="AP933" s="0" t="n">
        <f aca="false">IFERROR(IF(AY933&lt;($AM$10-$AL$10)/($AN$10-$AL$10),$AL$10+SQRT(AY933*($AN$10-$AL$10)*($AM$10-$AL$10)),$AN$10-SQRT((1-AY933)*($AN$10-$AL$10)*($AN$10-$AM$10))),$AM$10)</f>
        <v>0.736642147711374</v>
      </c>
      <c r="AQ933" s="0" t="n">
        <f aca="false">IFERROR(IF(AZ933&lt;($AM$11-$AL$11)/($AN$11-$AL$11),$AL$11+SQRT(AZ933*($AN$11-$AL$11)*($AM$11-$AL$11)),$AN$11-SQRT((1-AZ933)*($AN$11-$AL$11)*($AN$11-$AM$11))),$AM$11)</f>
        <v>0.630225503045657</v>
      </c>
      <c r="AR933" s="0" t="n">
        <f aca="false">SUMPRODUCT((B24:B31&lt;=$B$6)*(C24:C31*AM933+D24:D31*AO933*$B$8*AQ933)/(1+AL933/100)^B24:B31)+C32*AM933*AP933/(1+AL933/100)^$B$6</f>
        <v>12759946.1828461</v>
      </c>
      <c r="AS933" s="0" t="n">
        <f aca="false">SUMPRODUCT((K24:K26&lt;=$B$6)*(L24:L26*AN933+M24:M26*AO933*$B$8*AQ933)/(1+AL933/100)^K24:K26)+L27*AN933*AP933/(1+AL933/100)^$B$6</f>
        <v>15264206.5067492</v>
      </c>
      <c r="AT933" s="0" t="n">
        <f aca="false">AS933-AR933</f>
        <v>2504260.32390316</v>
      </c>
      <c r="AU933" s="0" t="n">
        <f aca="true">RAND()</f>
        <v>0.865949476259219</v>
      </c>
      <c r="AV933" s="0" t="n">
        <f aca="true">RAND()</f>
        <v>0.561011133561292</v>
      </c>
      <c r="AW933" s="0" t="n">
        <f aca="true">RAND()</f>
        <v>0.468348386822616</v>
      </c>
      <c r="AX933" s="0" t="n">
        <f aca="true">RAND()</f>
        <v>0.20683619123288</v>
      </c>
      <c r="AY933" s="0" t="n">
        <f aca="true">RAND()</f>
        <v>0.223998024293808</v>
      </c>
      <c r="AZ933" s="0" t="n">
        <f aca="true">RAND()</f>
        <v>0.445097481068396</v>
      </c>
    </row>
    <row r="934" customFormat="false" ht="15" hidden="false" customHeight="false" outlineLevel="0" collapsed="false">
      <c r="AK934" s="0" t="n">
        <v>921</v>
      </c>
      <c r="AL934" s="0" t="n">
        <f aca="false">IFERROR(IF(AU934&lt;($AM$6-$AL$6)/($AN$6-$AL$6),$AL$6+SQRT(AU934*($AN$6-$AL$6)*($AM$6-$AL$6)),$AN$6-SQRT((1-AU934)*($AN$6-$AL$6)*($AN$6-$AM$6))),$AM$6)</f>
        <v>5.94787574745175</v>
      </c>
      <c r="AM934" s="0" t="n">
        <f aca="false">IFERROR(IF(AV934&lt;($AM$7-$AL$7)/($AN$7-$AL$7),$AL$7+SQRT(AV934*($AN$7-$AL$7)*($AM$7-$AL$7)),$AN$7-SQRT((1-AV934)*($AN$7-$AL$7)*($AN$7-$AM$7))),$AM$7)</f>
        <v>0.960023021858107</v>
      </c>
      <c r="AN934" s="0" t="n">
        <f aca="false">IFERROR(IF(AW934&lt;($AM$8-$AL$8)/($AN$8-$AL$8),$AL$8+SQRT(AW934*($AN$8-$AL$8)*($AM$8-$AL$8)),$AN$8-SQRT((1-AW934)*($AN$8-$AL$8)*($AN$8-$AM$8))),$AM$8)</f>
        <v>1.1972951188881</v>
      </c>
      <c r="AO934" s="0" t="n">
        <f aca="false">IFERROR(IF(AX934&lt;($AM$9-$AL$9)/($AN$9-$AL$9),$AL$9+SQRT(AX934*($AN$9-$AL$9)*($AM$9-$AL$9)),$AN$9-SQRT((1-AX934)*($AN$9-$AL$9)*($AN$9-$AM$9))),$AM$9)</f>
        <v>0.610695144439901</v>
      </c>
      <c r="AP934" s="0" t="n">
        <f aca="false">IFERROR(IF(AY934&lt;($AM$10-$AL$10)/($AN$10-$AL$10),$AL$10+SQRT(AY934*($AN$10-$AL$10)*($AM$10-$AL$10)),$AN$10-SQRT((1-AY934)*($AN$10-$AL$10)*($AN$10-$AM$10))),$AM$10)</f>
        <v>0.692898833183398</v>
      </c>
      <c r="AQ934" s="0" t="n">
        <f aca="false">IFERROR(IF(AZ934&lt;($AM$11-$AL$11)/($AN$11-$AL$11),$AL$11+SQRT(AZ934*($AN$11-$AL$11)*($AM$11-$AL$11)),$AN$11-SQRT((1-AZ934)*($AN$11-$AL$11)*($AN$11-$AM$11))),$AM$11)</f>
        <v>0.65353546297308</v>
      </c>
      <c r="AR934" s="0" t="n">
        <f aca="false">SUMPRODUCT((B24:B31&lt;=$B$6)*(C24:C31*AM934+D24:D31*AO934*$B$8*AQ934)/(1+AL934/100)^B24:B31)+C32*AM934*AP934/(1+AL934/100)^$B$6</f>
        <v>11653628.6640153</v>
      </c>
      <c r="AS934" s="0" t="n">
        <f aca="false">SUMPRODUCT((K24:K26&lt;=$B$6)*(L24:L26*AN934+M24:M26*AO934*$B$8*AQ934)/(1+AL934/100)^K24:K26)+L27*AN934*AP934/(1+AL934/100)^$B$6</f>
        <v>18265268.8540938</v>
      </c>
      <c r="AT934" s="0" t="n">
        <f aca="false">AS934-AR934</f>
        <v>6611640.19007854</v>
      </c>
      <c r="AU934" s="0" t="n">
        <f aca="true">RAND()</f>
        <v>0.94465172785999</v>
      </c>
      <c r="AV934" s="0" t="n">
        <f aca="true">RAND()</f>
        <v>0.28452630582889</v>
      </c>
      <c r="AW934" s="0" t="n">
        <f aca="true">RAND()</f>
        <v>0.975308404506497</v>
      </c>
      <c r="AX934" s="0" t="n">
        <f aca="true">RAND()</f>
        <v>0.0163378866700939</v>
      </c>
      <c r="AY934" s="0" t="n">
        <f aca="true">RAND()</f>
        <v>0.148839839374065</v>
      </c>
      <c r="AZ934" s="0" t="n">
        <f aca="true">RAND()</f>
        <v>0.510050304419273</v>
      </c>
    </row>
    <row r="935" customFormat="false" ht="15" hidden="false" customHeight="false" outlineLevel="0" collapsed="false">
      <c r="AK935" s="0" t="n">
        <v>922</v>
      </c>
      <c r="AL935" s="0" t="n">
        <f aca="false">IFERROR(IF(AU935&lt;($AM$6-$AL$6)/($AN$6-$AL$6),$AL$6+SQRT(AU935*($AN$6-$AL$6)*($AM$6-$AL$6)),$AN$6-SQRT((1-AU935)*($AN$6-$AL$6)*($AN$6-$AM$6))),$AM$6)</f>
        <v>3.84682463243607</v>
      </c>
      <c r="AM935" s="0" t="n">
        <f aca="false">IFERROR(IF(AV935&lt;($AM$7-$AL$7)/($AN$7-$AL$7),$AL$7+SQRT(AV935*($AN$7-$AL$7)*($AM$7-$AL$7)),$AN$7-SQRT((1-AV935)*($AN$7-$AL$7)*($AN$7-$AM$7))),$AM$7)</f>
        <v>1.04992912377771</v>
      </c>
      <c r="AN935" s="0" t="n">
        <f aca="false">IFERROR(IF(AW935&lt;($AM$8-$AL$8)/($AN$8-$AL$8),$AL$8+SQRT(AW935*($AN$8-$AL$8)*($AM$8-$AL$8)),$AN$8-SQRT((1-AW935)*($AN$8-$AL$8)*($AN$8-$AM$8))),$AM$8)</f>
        <v>1.13878507697028</v>
      </c>
      <c r="AO935" s="0" t="n">
        <f aca="false">IFERROR(IF(AX935&lt;($AM$9-$AL$9)/($AN$9-$AL$9),$AL$9+SQRT(AX935*($AN$9-$AL$9)*($AM$9-$AL$9)),$AN$9-SQRT((1-AX935)*($AN$9-$AL$9)*($AN$9-$AM$9))),$AM$9)</f>
        <v>1.09444095355794</v>
      </c>
      <c r="AP935" s="0" t="n">
        <f aca="false">IFERROR(IF(AY935&lt;($AM$10-$AL$10)/($AN$10-$AL$10),$AL$10+SQRT(AY935*($AN$10-$AL$10)*($AM$10-$AL$10)),$AN$10-SQRT((1-AY935)*($AN$10-$AL$10)*($AN$10-$AM$10))),$AM$10)</f>
        <v>0.927738185528079</v>
      </c>
      <c r="AQ935" s="0" t="n">
        <f aca="false">IFERROR(IF(AZ935&lt;($AM$11-$AL$11)/($AN$11-$AL$11),$AL$11+SQRT(AZ935*($AN$11-$AL$11)*($AM$11-$AL$11)),$AN$11-SQRT((1-AZ935)*($AN$11-$AL$11)*($AN$11-$AM$11))),$AM$11)</f>
        <v>0.716864555715086</v>
      </c>
      <c r="AR935" s="0" t="n">
        <f aca="false">SUMPRODUCT((B24:B31&lt;=$B$6)*(C24:C31*AM935+D24:D31*AO935*$B$8*AQ935)/(1+AL935/100)^B24:B31)+C32*AM935*AP935/(1+AL935/100)^$B$6</f>
        <v>13908731.5977087</v>
      </c>
      <c r="AS935" s="0" t="n">
        <f aca="false">SUMPRODUCT((K24:K26&lt;=$B$6)*(L24:L26*AN935+M24:M26*AO935*$B$8*AQ935)/(1+AL935/100)^K24:K26)+L27*AN935*AP935/(1+AL935/100)^$B$6</f>
        <v>16806247.6255438</v>
      </c>
      <c r="AT935" s="0" t="n">
        <f aca="false">AS935-AR935</f>
        <v>2897516.02783514</v>
      </c>
      <c r="AU935" s="0" t="n">
        <f aca="true">RAND()</f>
        <v>0.502874255069404</v>
      </c>
      <c r="AV935" s="0" t="n">
        <f aca="true">RAND()</f>
        <v>0.64419239544573</v>
      </c>
      <c r="AW935" s="0" t="n">
        <f aca="true">RAND()</f>
        <v>0.890055474626616</v>
      </c>
      <c r="AX935" s="0" t="n">
        <f aca="true">RAND()</f>
        <v>0.453308542271297</v>
      </c>
      <c r="AY935" s="0" t="n">
        <f aca="true">RAND()</f>
        <v>0.731839821435414</v>
      </c>
      <c r="AZ935" s="0" t="n">
        <f aca="true">RAND()</f>
        <v>0.672793143630956</v>
      </c>
    </row>
    <row r="936" customFormat="false" ht="15" hidden="false" customHeight="false" outlineLevel="0" collapsed="false">
      <c r="AK936" s="0" t="n">
        <v>923</v>
      </c>
      <c r="AL936" s="0" t="n">
        <f aca="false">IFERROR(IF(AU936&lt;($AM$6-$AL$6)/($AN$6-$AL$6),$AL$6+SQRT(AU936*($AN$6-$AL$6)*($AM$6-$AL$6)),$AN$6-SQRT((1-AU936)*($AN$6-$AL$6)*($AN$6-$AM$6))),$AM$6)</f>
        <v>5.10063488874837</v>
      </c>
      <c r="AM936" s="0" t="n">
        <f aca="false">IFERROR(IF(AV936&lt;($AM$7-$AL$7)/($AN$7-$AL$7),$AL$7+SQRT(AV936*($AN$7-$AL$7)*($AM$7-$AL$7)),$AN$7-SQRT((1-AV936)*($AN$7-$AL$7)*($AN$7-$AM$7))),$AM$7)</f>
        <v>0.974049645548814</v>
      </c>
      <c r="AN936" s="0" t="n">
        <f aca="false">IFERROR(IF(AW936&lt;($AM$8-$AL$8)/($AN$8-$AL$8),$AL$8+SQRT(AW936*($AN$8-$AL$8)*($AM$8-$AL$8)),$AN$8-SQRT((1-AW936)*($AN$8-$AL$8)*($AN$8-$AM$8))),$AM$8)</f>
        <v>0.877725342663804</v>
      </c>
      <c r="AO936" s="0" t="n">
        <f aca="false">IFERROR(IF(AX936&lt;($AM$9-$AL$9)/($AN$9-$AL$9),$AL$9+SQRT(AX936*($AN$9-$AL$9)*($AM$9-$AL$9)),$AN$9-SQRT((1-AX936)*($AN$9-$AL$9)*($AN$9-$AM$9))),$AM$9)</f>
        <v>1.30426424659441</v>
      </c>
      <c r="AP936" s="0" t="n">
        <f aca="false">IFERROR(IF(AY936&lt;($AM$10-$AL$10)/($AN$10-$AL$10),$AL$10+SQRT(AY936*($AN$10-$AL$10)*($AM$10-$AL$10)),$AN$10-SQRT((1-AY936)*($AN$10-$AL$10)*($AN$10-$AM$10))),$AM$10)</f>
        <v>0.588067983521908</v>
      </c>
      <c r="AQ936" s="0" t="n">
        <f aca="false">IFERROR(IF(AZ936&lt;($AM$11-$AL$11)/($AN$11-$AL$11),$AL$11+SQRT(AZ936*($AN$11-$AL$11)*($AM$11-$AL$11)),$AN$11-SQRT((1-AZ936)*($AN$11-$AL$11)*($AN$11-$AM$11))),$AM$11)</f>
        <v>0.805384378916011</v>
      </c>
      <c r="AR936" s="0" t="n">
        <f aca="false">SUMPRODUCT((B24:B31&lt;=$B$6)*(C24:C31*AM936+D24:D31*AO936*$B$8*AQ936)/(1+AL936/100)^B24:B31)+C32*AM936*AP936/(1+AL936/100)^$B$6</f>
        <v>12306997.0026376</v>
      </c>
      <c r="AS936" s="0" t="n">
        <f aca="false">SUMPRODUCT((K24:K26&lt;=$B$6)*(L24:L26*AN936+M24:M26*AO936*$B$8*AQ936)/(1+AL936/100)^K24:K26)+L27*AN936*AP936/(1+AL936/100)^$B$6</f>
        <v>13438150.7207576</v>
      </c>
      <c r="AT936" s="0" t="n">
        <f aca="false">AS936-AR936</f>
        <v>1131153.71811995</v>
      </c>
      <c r="AU936" s="0" t="n">
        <f aca="true">RAND()</f>
        <v>0.819620608708004</v>
      </c>
      <c r="AV936" s="0" t="n">
        <f aca="true">RAND()</f>
        <v>0.336591990174085</v>
      </c>
      <c r="AW936" s="0" t="n">
        <f aca="true">RAND()</f>
        <v>0.0671247654689519</v>
      </c>
      <c r="AX936" s="0" t="n">
        <f aca="true">RAND()</f>
        <v>0.677301174288768</v>
      </c>
      <c r="AY936" s="0" t="n">
        <f aca="true">RAND()</f>
        <v>0.0310238788864599</v>
      </c>
      <c r="AZ936" s="0" t="n">
        <f aca="true">RAND()</f>
        <v>0.845407183796299</v>
      </c>
    </row>
    <row r="937" customFormat="false" ht="15" hidden="false" customHeight="false" outlineLevel="0" collapsed="false">
      <c r="AK937" s="0" t="n">
        <v>924</v>
      </c>
      <c r="AL937" s="0" t="n">
        <f aca="false">IFERROR(IF(AU937&lt;($AM$6-$AL$6)/($AN$6-$AL$6),$AL$6+SQRT(AU937*($AN$6-$AL$6)*($AM$6-$AL$6)),$AN$6-SQRT((1-AU937)*($AN$6-$AL$6)*($AN$6-$AM$6))),$AM$6)</f>
        <v>5.017523069075</v>
      </c>
      <c r="AM937" s="0" t="n">
        <f aca="false">IFERROR(IF(AV937&lt;($AM$7-$AL$7)/($AN$7-$AL$7),$AL$7+SQRT(AV937*($AN$7-$AL$7)*($AM$7-$AL$7)),$AN$7-SQRT((1-AV937)*($AN$7-$AL$7)*($AN$7-$AM$7))),$AM$7)</f>
        <v>0.908099281325919</v>
      </c>
      <c r="AN937" s="0" t="n">
        <f aca="false">IFERROR(IF(AW937&lt;($AM$8-$AL$8)/($AN$8-$AL$8),$AL$8+SQRT(AW937*($AN$8-$AL$8)*($AM$8-$AL$8)),$AN$8-SQRT((1-AW937)*($AN$8-$AL$8)*($AN$8-$AM$8))),$AM$8)</f>
        <v>0.969394103187183</v>
      </c>
      <c r="AO937" s="0" t="n">
        <f aca="false">IFERROR(IF(AX937&lt;($AM$9-$AL$9)/($AN$9-$AL$9),$AL$9+SQRT(AX937*($AN$9-$AL$9)*($AM$9-$AL$9)),$AN$9-SQRT((1-AX937)*($AN$9-$AL$9)*($AN$9-$AM$9))),$AM$9)</f>
        <v>1.04583089621566</v>
      </c>
      <c r="AP937" s="0" t="n">
        <f aca="false">IFERROR(IF(AY937&lt;($AM$10-$AL$10)/($AN$10-$AL$10),$AL$10+SQRT(AY937*($AN$10-$AL$10)*($AM$10-$AL$10)),$AN$10-SQRT((1-AY937)*($AN$10-$AL$10)*($AN$10-$AM$10))),$AM$10)</f>
        <v>0.657141963691695</v>
      </c>
      <c r="AQ937" s="0" t="n">
        <f aca="false">IFERROR(IF(AZ937&lt;($AM$11-$AL$11)/($AN$11-$AL$11),$AL$11+SQRT(AZ937*($AN$11-$AL$11)*($AM$11-$AL$11)),$AN$11-SQRT((1-AZ937)*($AN$11-$AL$11)*($AN$11-$AM$11))),$AM$11)</f>
        <v>0.674315728958174</v>
      </c>
      <c r="AR937" s="0" t="n">
        <f aca="false">SUMPRODUCT((B24:B31&lt;=$B$6)*(C24:C31*AM937+D24:D31*AO937*$B$8*AQ937)/(1+AL937/100)^B24:B31)+C32*AM937*AP937/(1+AL937/100)^$B$6</f>
        <v>11464780.1069741</v>
      </c>
      <c r="AS937" s="0" t="n">
        <f aca="false">SUMPRODUCT((K24:K26&lt;=$B$6)*(L24:L26*AN937+M24:M26*AO937*$B$8*AQ937)/(1+AL937/100)^K24:K26)+L27*AN937*AP937/(1+AL937/100)^$B$6</f>
        <v>14757758.0657432</v>
      </c>
      <c r="AT937" s="0" t="n">
        <f aca="false">AS937-AR937</f>
        <v>3292977.95876901</v>
      </c>
      <c r="AU937" s="0" t="n">
        <f aca="true">RAND()</f>
        <v>0.80348926091751</v>
      </c>
      <c r="AV937" s="0" t="n">
        <f aca="true">RAND()</f>
        <v>0.129838384702003</v>
      </c>
      <c r="AW937" s="0" t="n">
        <f aca="true">RAND()</f>
        <v>0.318826246606556</v>
      </c>
      <c r="AX937" s="0" t="n">
        <f aca="true">RAND()</f>
        <v>0.393040880922262</v>
      </c>
      <c r="AY937" s="0" t="n">
        <f aca="true">RAND()</f>
        <v>0.0987743870115275</v>
      </c>
      <c r="AZ937" s="0" t="n">
        <f aca="true">RAND()</f>
        <v>0.567060226922262</v>
      </c>
    </row>
    <row r="938" customFormat="false" ht="15" hidden="false" customHeight="false" outlineLevel="0" collapsed="false">
      <c r="AK938" s="0" t="n">
        <v>925</v>
      </c>
      <c r="AL938" s="0" t="n">
        <f aca="false">IFERROR(IF(AU938&lt;($AM$6-$AL$6)/($AN$6-$AL$6),$AL$6+SQRT(AU938*($AN$6-$AL$6)*($AM$6-$AL$6)),$AN$6-SQRT((1-AU938)*($AN$6-$AL$6)*($AN$6-$AM$6))),$AM$6)</f>
        <v>4.12490435826322</v>
      </c>
      <c r="AM938" s="0" t="n">
        <f aca="false">IFERROR(IF(AV938&lt;($AM$7-$AL$7)/($AN$7-$AL$7),$AL$7+SQRT(AV938*($AN$7-$AL$7)*($AM$7-$AL$7)),$AN$7-SQRT((1-AV938)*($AN$7-$AL$7)*($AN$7-$AM$7))),$AM$7)</f>
        <v>0.865399682489555</v>
      </c>
      <c r="AN938" s="0" t="n">
        <f aca="false">IFERROR(IF(AW938&lt;($AM$8-$AL$8)/($AN$8-$AL$8),$AL$8+SQRT(AW938*($AN$8-$AL$8)*($AM$8-$AL$8)),$AN$8-SQRT((1-AW938)*($AN$8-$AL$8)*($AN$8-$AM$8))),$AM$8)</f>
        <v>1.00152434001848</v>
      </c>
      <c r="AO938" s="0" t="n">
        <f aca="false">IFERROR(IF(AX938&lt;($AM$9-$AL$9)/($AN$9-$AL$9),$AL$9+SQRT(AX938*($AN$9-$AL$9)*($AM$9-$AL$9)),$AN$9-SQRT((1-AX938)*($AN$9-$AL$9)*($AN$9-$AM$9))),$AM$9)</f>
        <v>1.76224133186956</v>
      </c>
      <c r="AP938" s="0" t="n">
        <f aca="false">IFERROR(IF(AY938&lt;($AM$10-$AL$10)/($AN$10-$AL$10),$AL$10+SQRT(AY938*($AN$10-$AL$10)*($AM$10-$AL$10)),$AN$10-SQRT((1-AY938)*($AN$10-$AL$10)*($AN$10-$AM$10))),$AM$10)</f>
        <v>0.870449273119319</v>
      </c>
      <c r="AQ938" s="0" t="n">
        <f aca="false">IFERROR(IF(AZ938&lt;($AM$11-$AL$11)/($AN$11-$AL$11),$AL$11+SQRT(AZ938*($AN$11-$AL$11)*($AM$11-$AL$11)),$AN$11-SQRT((1-AZ938)*($AN$11-$AL$11)*($AN$11-$AM$11))),$AM$11)</f>
        <v>0.645732595280896</v>
      </c>
      <c r="AR938" s="0" t="n">
        <f aca="false">SUMPRODUCT((B24:B31&lt;=$B$6)*(C24:C31*AM938+D24:D31*AO938*$B$8*AQ938)/(1+AL938/100)^B24:B31)+C32*AM938*AP938/(1+AL938/100)^$B$6</f>
        <v>11409543.7124403</v>
      </c>
      <c r="AS938" s="0" t="n">
        <f aca="false">SUMPRODUCT((K24:K26&lt;=$B$6)*(L24:L26*AN938+M24:M26*AO938*$B$8*AQ938)/(1+AL938/100)^K24:K26)+L27*AN938*AP938/(1+AL938/100)^$B$6</f>
        <v>14930563.0288225</v>
      </c>
      <c r="AT938" s="0" t="n">
        <f aca="false">AS938-AR938</f>
        <v>3521019.31638215</v>
      </c>
      <c r="AU938" s="0" t="n">
        <f aca="true">RAND()</f>
        <v>0.586691252543309</v>
      </c>
      <c r="AV938" s="0" t="n">
        <f aca="true">RAND()</f>
        <v>0.0475235385526067</v>
      </c>
      <c r="AW938" s="0" t="n">
        <f aca="true">RAND()</f>
        <v>0.451198634637775</v>
      </c>
      <c r="AX938" s="0" t="n">
        <f aca="true">RAND()</f>
        <v>0.962313877152559</v>
      </c>
      <c r="AY938" s="0" t="n">
        <f aca="true">RAND()</f>
        <v>0.548930655818526</v>
      </c>
      <c r="AZ938" s="0" t="n">
        <f aca="true">RAND()</f>
        <v>0.48788174465169</v>
      </c>
    </row>
    <row r="939" customFormat="false" ht="15" hidden="false" customHeight="false" outlineLevel="0" collapsed="false">
      <c r="AK939" s="0" t="n">
        <v>926</v>
      </c>
      <c r="AL939" s="0" t="n">
        <f aca="false">IFERROR(IF(AU939&lt;($AM$6-$AL$6)/($AN$6-$AL$6),$AL$6+SQRT(AU939*($AN$6-$AL$6)*($AM$6-$AL$6)),$AN$6-SQRT((1-AU939)*($AN$6-$AL$6)*($AN$6-$AM$6))),$AM$6)</f>
        <v>3.10048891499435</v>
      </c>
      <c r="AM939" s="0" t="n">
        <f aca="false">IFERROR(IF(AV939&lt;($AM$7-$AL$7)/($AN$7-$AL$7),$AL$7+SQRT(AV939*($AN$7-$AL$7)*($AM$7-$AL$7)),$AN$7-SQRT((1-AV939)*($AN$7-$AL$7)*($AN$7-$AM$7))),$AM$7)</f>
        <v>0.979601268486257</v>
      </c>
      <c r="AN939" s="0" t="n">
        <f aca="false">IFERROR(IF(AW939&lt;($AM$8-$AL$8)/($AN$8-$AL$8),$AL$8+SQRT(AW939*($AN$8-$AL$8)*($AM$8-$AL$8)),$AN$8-SQRT((1-AW939)*($AN$8-$AL$8)*($AN$8-$AM$8))),$AM$8)</f>
        <v>0.917068895834986</v>
      </c>
      <c r="AO939" s="0" t="n">
        <f aca="false">IFERROR(IF(AX939&lt;($AM$9-$AL$9)/($AN$9-$AL$9),$AL$9+SQRT(AX939*($AN$9-$AL$9)*($AM$9-$AL$9)),$AN$9-SQRT((1-AX939)*($AN$9-$AL$9)*($AN$9-$AM$9))),$AM$9)</f>
        <v>1.00211065474433</v>
      </c>
      <c r="AP939" s="0" t="n">
        <f aca="false">IFERROR(IF(AY939&lt;($AM$10-$AL$10)/($AN$10-$AL$10),$AL$10+SQRT(AY939*($AN$10-$AL$10)*($AM$10-$AL$10)),$AN$10-SQRT((1-AY939)*($AN$10-$AL$10)*($AN$10-$AM$10))),$AM$10)</f>
        <v>0.753526659622557</v>
      </c>
      <c r="AQ939" s="0" t="n">
        <f aca="false">IFERROR(IF(AZ939&lt;($AM$11-$AL$11)/($AN$11-$AL$11),$AL$11+SQRT(AZ939*($AN$11-$AL$11)*($AM$11-$AL$11)),$AN$11-SQRT((1-AZ939)*($AN$11-$AL$11)*($AN$11-$AM$11))),$AM$11)</f>
        <v>0.627755970566267</v>
      </c>
      <c r="AR939" s="0" t="n">
        <f aca="false">SUMPRODUCT((B24:B31&lt;=$B$6)*(C24:C31*AM939+D24:D31*AO939*$B$8*AQ939)/(1+AL939/100)^B24:B31)+C32*AM939*AP939/(1+AL939/100)^$B$6</f>
        <v>13470035.3420479</v>
      </c>
      <c r="AS939" s="0" t="n">
        <f aca="false">SUMPRODUCT((K24:K26&lt;=$B$6)*(L24:L26*AN939+M24:M26*AO939*$B$8*AQ939)/(1+AL939/100)^K24:K26)+L27*AN939*AP939/(1+AL939/100)^$B$6</f>
        <v>13602938.710887</v>
      </c>
      <c r="AT939" s="0" t="n">
        <f aca="false">AS939-AR939</f>
        <v>132903.36883916</v>
      </c>
      <c r="AU939" s="0" t="n">
        <f aca="true">RAND()</f>
        <v>0.239690664895903</v>
      </c>
      <c r="AV939" s="0" t="n">
        <f aca="true">RAND()</f>
        <v>0.358406840465249</v>
      </c>
      <c r="AW939" s="0" t="n">
        <f aca="true">RAND()</f>
        <v>0.152279181911364</v>
      </c>
      <c r="AX939" s="0" t="n">
        <f aca="true">RAND()</f>
        <v>0.336144569750141</v>
      </c>
      <c r="AY939" s="0" t="n">
        <f aca="true">RAND()</f>
        <v>0.257103068557487</v>
      </c>
      <c r="AZ939" s="0" t="n">
        <f aca="true">RAND()</f>
        <v>0.43846520915035</v>
      </c>
    </row>
    <row r="940" customFormat="false" ht="15" hidden="false" customHeight="false" outlineLevel="0" collapsed="false">
      <c r="AK940" s="0" t="n">
        <v>927</v>
      </c>
      <c r="AL940" s="0" t="n">
        <f aca="false">IFERROR(IF(AU940&lt;($AM$6-$AL$6)/($AN$6-$AL$6),$AL$6+SQRT(AU940*($AN$6-$AL$6)*($AM$6-$AL$6)),$AN$6-SQRT((1-AU940)*($AN$6-$AL$6)*($AN$6-$AM$6))),$AM$6)</f>
        <v>4.1192630508832</v>
      </c>
      <c r="AM940" s="0" t="n">
        <f aca="false">IFERROR(IF(AV940&lt;($AM$7-$AL$7)/($AN$7-$AL$7),$AL$7+SQRT(AV940*($AN$7-$AL$7)*($AM$7-$AL$7)),$AN$7-SQRT((1-AV940)*($AN$7-$AL$7)*($AN$7-$AM$7))),$AM$7)</f>
        <v>1.11218873457515</v>
      </c>
      <c r="AN940" s="0" t="n">
        <f aca="false">IFERROR(IF(AW940&lt;($AM$8-$AL$8)/($AN$8-$AL$8),$AL$8+SQRT(AW940*($AN$8-$AL$8)*($AM$8-$AL$8)),$AN$8-SQRT((1-AW940)*($AN$8-$AL$8)*($AN$8-$AM$8))),$AM$8)</f>
        <v>0.975223058292891</v>
      </c>
      <c r="AO940" s="0" t="n">
        <f aca="false">IFERROR(IF(AX940&lt;($AM$9-$AL$9)/($AN$9-$AL$9),$AL$9+SQRT(AX940*($AN$9-$AL$9)*($AM$9-$AL$9)),$AN$9-SQRT((1-AX940)*($AN$9-$AL$9)*($AN$9-$AM$9))),$AM$9)</f>
        <v>1.00737526264452</v>
      </c>
      <c r="AP940" s="0" t="n">
        <f aca="false">IFERROR(IF(AY940&lt;($AM$10-$AL$10)/($AN$10-$AL$10),$AL$10+SQRT(AY940*($AN$10-$AL$10)*($AM$10-$AL$10)),$AN$10-SQRT((1-AY940)*($AN$10-$AL$10)*($AN$10-$AM$10))),$AM$10)</f>
        <v>0.713350760634756</v>
      </c>
      <c r="AQ940" s="0" t="n">
        <f aca="false">IFERROR(IF(AZ940&lt;($AM$11-$AL$11)/($AN$11-$AL$11),$AL$11+SQRT(AZ940*($AN$11-$AL$11)*($AM$11-$AL$11)),$AN$11-SQRT((1-AZ940)*($AN$11-$AL$11)*($AN$11-$AM$11))),$AM$11)</f>
        <v>0.665660292181831</v>
      </c>
      <c r="AR940" s="0" t="n">
        <f aca="false">SUMPRODUCT((B24:B31&lt;=$B$6)*(C24:C31*AM940+D24:D31*AO940*$B$8*AQ940)/(1+AL940/100)^B24:B31)+C32*AM940*AP940/(1+AL940/100)^$B$6</f>
        <v>14551966.2029933</v>
      </c>
      <c r="AS940" s="0" t="n">
        <f aca="false">SUMPRODUCT((K24:K26&lt;=$B$6)*(L24:L26*AN940+M24:M26*AO940*$B$8*AQ940)/(1+AL940/100)^K24:K26)+L27*AN940*AP940/(1+AL940/100)^$B$6</f>
        <v>14691187.6428354</v>
      </c>
      <c r="AT940" s="0" t="n">
        <f aca="false">AS940-AR940</f>
        <v>139221.439842062</v>
      </c>
      <c r="AU940" s="0" t="n">
        <f aca="true">RAND()</f>
        <v>0.585067731499663</v>
      </c>
      <c r="AV940" s="0" t="n">
        <f aca="true">RAND()</f>
        <v>0.831182712195573</v>
      </c>
      <c r="AW940" s="0" t="n">
        <f aca="true">RAND()</f>
        <v>0.341145779527933</v>
      </c>
      <c r="AX940" s="0" t="n">
        <f aca="true">RAND()</f>
        <v>0.343130753859972</v>
      </c>
      <c r="AY940" s="0" t="n">
        <f aca="true">RAND()</f>
        <v>0.182074188253717</v>
      </c>
      <c r="AZ940" s="0" t="n">
        <f aca="true">RAND()</f>
        <v>0.543742692963516</v>
      </c>
    </row>
    <row r="941" customFormat="false" ht="15" hidden="false" customHeight="false" outlineLevel="0" collapsed="false">
      <c r="AK941" s="0" t="n">
        <v>928</v>
      </c>
      <c r="AL941" s="0" t="n">
        <f aca="false">IFERROR(IF(AU941&lt;($AM$6-$AL$6)/($AN$6-$AL$6),$AL$6+SQRT(AU941*($AN$6-$AL$6)*($AM$6-$AL$6)),$AN$6-SQRT((1-AU941)*($AN$6-$AL$6)*($AN$6-$AM$6))),$AM$6)</f>
        <v>2.9156664806467</v>
      </c>
      <c r="AM941" s="0" t="n">
        <f aca="false">IFERROR(IF(AV941&lt;($AM$7-$AL$7)/($AN$7-$AL$7),$AL$7+SQRT(AV941*($AN$7-$AL$7)*($AM$7-$AL$7)),$AN$7-SQRT((1-AV941)*($AN$7-$AL$7)*($AN$7-$AM$7))),$AM$7)</f>
        <v>0.910435201934204</v>
      </c>
      <c r="AN941" s="0" t="n">
        <f aca="false">IFERROR(IF(AW941&lt;($AM$8-$AL$8)/($AN$8-$AL$8),$AL$8+SQRT(AW941*($AN$8-$AL$8)*($AM$8-$AL$8)),$AN$8-SQRT((1-AW941)*($AN$8-$AL$8)*($AN$8-$AM$8))),$AM$8)</f>
        <v>0.894152308491301</v>
      </c>
      <c r="AO941" s="0" t="n">
        <f aca="false">IFERROR(IF(AX941&lt;($AM$9-$AL$9)/($AN$9-$AL$9),$AL$9+SQRT(AX941*($AN$9-$AL$9)*($AM$9-$AL$9)),$AN$9-SQRT((1-AX941)*($AN$9-$AL$9)*($AN$9-$AM$9))),$AM$9)</f>
        <v>1.02807778800863</v>
      </c>
      <c r="AP941" s="0" t="n">
        <f aca="false">IFERROR(IF(AY941&lt;($AM$10-$AL$10)/($AN$10-$AL$10),$AL$10+SQRT(AY941*($AN$10-$AL$10)*($AM$10-$AL$10)),$AN$10-SQRT((1-AY941)*($AN$10-$AL$10)*($AN$10-$AM$10))),$AM$10)</f>
        <v>0.760889423851512</v>
      </c>
      <c r="AQ941" s="0" t="n">
        <f aca="false">IFERROR(IF(AZ941&lt;($AM$11-$AL$11)/($AN$11-$AL$11),$AL$11+SQRT(AZ941*($AN$11-$AL$11)*($AM$11-$AL$11)),$AN$11-SQRT((1-AZ941)*($AN$11-$AL$11)*($AN$11-$AM$11))),$AM$11)</f>
        <v>0.662303401753916</v>
      </c>
      <c r="AR941" s="0" t="n">
        <f aca="false">SUMPRODUCT((B24:B31&lt;=$B$6)*(C24:C31*AM941+D24:D31*AO941*$B$8*AQ941)/(1+AL941/100)^B24:B31)+C32*AM941*AP941/(1+AL941/100)^$B$6</f>
        <v>12660311.9390277</v>
      </c>
      <c r="AS941" s="0" t="n">
        <f aca="false">SUMPRODUCT((K24:K26&lt;=$B$6)*(L24:L26*AN941+M24:M26*AO941*$B$8*AQ941)/(1+AL941/100)^K24:K26)+L27*AN941*AP941/(1+AL941/100)^$B$6</f>
        <v>13220292.0418901</v>
      </c>
      <c r="AT941" s="0" t="n">
        <f aca="false">AS941-AR941</f>
        <v>559980.102862401</v>
      </c>
      <c r="AU941" s="0" t="n">
        <f aca="true">RAND()</f>
        <v>0.167689020755984</v>
      </c>
      <c r="AV941" s="0" t="n">
        <f aca="true">RAND()</f>
        <v>0.135510375847204</v>
      </c>
      <c r="AW941" s="0" t="n">
        <f aca="true">RAND()</f>
        <v>0.0984961910471232</v>
      </c>
      <c r="AX941" s="0" t="n">
        <f aca="true">RAND()</f>
        <v>0.370244809225195</v>
      </c>
      <c r="AY941" s="0" t="n">
        <f aca="true">RAND()</f>
        <v>0.272253165910295</v>
      </c>
      <c r="AZ941" s="0" t="n">
        <f aca="true">RAND()</f>
        <v>0.534534724624584</v>
      </c>
    </row>
    <row r="942" customFormat="false" ht="15" hidden="false" customHeight="false" outlineLevel="0" collapsed="false">
      <c r="AK942" s="0" t="n">
        <v>929</v>
      </c>
      <c r="AL942" s="0" t="n">
        <f aca="false">IFERROR(IF(AU942&lt;($AM$6-$AL$6)/($AN$6-$AL$6),$AL$6+SQRT(AU942*($AN$6-$AL$6)*($AM$6-$AL$6)),$AN$6-SQRT((1-AU942)*($AN$6-$AL$6)*($AN$6-$AM$6))),$AM$6)</f>
        <v>3.27755191697267</v>
      </c>
      <c r="AM942" s="0" t="n">
        <f aca="false">IFERROR(IF(AV942&lt;($AM$7-$AL$7)/($AN$7-$AL$7),$AL$7+SQRT(AV942*($AN$7-$AL$7)*($AM$7-$AL$7)),$AN$7-SQRT((1-AV942)*($AN$7-$AL$7)*($AN$7-$AM$7))),$AM$7)</f>
        <v>1.145434883845</v>
      </c>
      <c r="AN942" s="0" t="n">
        <f aca="false">IFERROR(IF(AW942&lt;($AM$8-$AL$8)/($AN$8-$AL$8),$AL$8+SQRT(AW942*($AN$8-$AL$8)*($AM$8-$AL$8)),$AN$8-SQRT((1-AW942)*($AN$8-$AL$8)*($AN$8-$AM$8))),$AM$8)</f>
        <v>1.07356762634192</v>
      </c>
      <c r="AO942" s="0" t="n">
        <f aca="false">IFERROR(IF(AX942&lt;($AM$9-$AL$9)/($AN$9-$AL$9),$AL$9+SQRT(AX942*($AN$9-$AL$9)*($AM$9-$AL$9)),$AN$9-SQRT((1-AX942)*($AN$9-$AL$9)*($AN$9-$AM$9))),$AM$9)</f>
        <v>0.972462995263351</v>
      </c>
      <c r="AP942" s="0" t="n">
        <f aca="false">IFERROR(IF(AY942&lt;($AM$10-$AL$10)/($AN$10-$AL$10),$AL$10+SQRT(AY942*($AN$10-$AL$10)*($AM$10-$AL$10)),$AN$10-SQRT((1-AY942)*($AN$10-$AL$10)*($AN$10-$AM$10))),$AM$10)</f>
        <v>0.691711256263663</v>
      </c>
      <c r="AQ942" s="0" t="n">
        <f aca="false">IFERROR(IF(AZ942&lt;($AM$11-$AL$11)/($AN$11-$AL$11),$AL$11+SQRT(AZ942*($AN$11-$AL$11)*($AM$11-$AL$11)),$AN$11-SQRT((1-AZ942)*($AN$11-$AL$11)*($AN$11-$AM$11))),$AM$11)</f>
        <v>0.621515894548389</v>
      </c>
      <c r="AR942" s="0" t="n">
        <f aca="false">SUMPRODUCT((B24:B31&lt;=$B$6)*(C24:C31*AM942+D24:D31*AO942*$B$8*AQ942)/(1+AL942/100)^B24:B31)+C32*AM942*AP942/(1+AL942/100)^$B$6</f>
        <v>15592860.0048268</v>
      </c>
      <c r="AS942" s="0" t="n">
        <f aca="false">SUMPRODUCT((K24:K26&lt;=$B$6)*(L24:L26*AN942+M24:M26*AO942*$B$8*AQ942)/(1+AL942/100)^K24:K26)+L27*AN942*AP942/(1+AL942/100)^$B$6</f>
        <v>16053036.4990396</v>
      </c>
      <c r="AT942" s="0" t="n">
        <f aca="false">AS942-AR942</f>
        <v>460176.494212784</v>
      </c>
      <c r="AU942" s="0" t="n">
        <f aca="true">RAND()</f>
        <v>0.307169013458308</v>
      </c>
      <c r="AV942" s="0" t="n">
        <f aca="true">RAND()</f>
        <v>0.902810102075488</v>
      </c>
      <c r="AW942" s="0" t="n">
        <f aca="true">RAND()</f>
        <v>0.723303266892234</v>
      </c>
      <c r="AX942" s="0" t="n">
        <f aca="true">RAND()</f>
        <v>0.297628375857623</v>
      </c>
      <c r="AY942" s="0" t="n">
        <f aca="true">RAND()</f>
        <v>0.147012823112767</v>
      </c>
      <c r="AZ942" s="0" t="n">
        <f aca="true">RAND()</f>
        <v>0.421928450805106</v>
      </c>
    </row>
    <row r="943" customFormat="false" ht="15" hidden="false" customHeight="false" outlineLevel="0" collapsed="false">
      <c r="AK943" s="0" t="n">
        <v>930</v>
      </c>
      <c r="AL943" s="0" t="n">
        <f aca="false">IFERROR(IF(AU943&lt;($AM$6-$AL$6)/($AN$6-$AL$6),$AL$6+SQRT(AU943*($AN$6-$AL$6)*($AM$6-$AL$6)),$AN$6-SQRT((1-AU943)*($AN$6-$AL$6)*($AN$6-$AM$6))),$AM$6)</f>
        <v>3.76788848504406</v>
      </c>
      <c r="AM943" s="0" t="n">
        <f aca="false">IFERROR(IF(AV943&lt;($AM$7-$AL$7)/($AN$7-$AL$7),$AL$7+SQRT(AV943*($AN$7-$AL$7)*($AM$7-$AL$7)),$AN$7-SQRT((1-AV943)*($AN$7-$AL$7)*($AN$7-$AM$7))),$AM$7)</f>
        <v>0.853268427805473</v>
      </c>
      <c r="AN943" s="0" t="n">
        <f aca="false">IFERROR(IF(AW943&lt;($AM$8-$AL$8)/($AN$8-$AL$8),$AL$8+SQRT(AW943*($AN$8-$AL$8)*($AM$8-$AL$8)),$AN$8-SQRT((1-AW943)*($AN$8-$AL$8)*($AN$8-$AM$8))),$AM$8)</f>
        <v>1.20660909145135</v>
      </c>
      <c r="AO943" s="0" t="n">
        <f aca="false">IFERROR(IF(AX943&lt;($AM$9-$AL$9)/($AN$9-$AL$9),$AL$9+SQRT(AX943*($AN$9-$AL$9)*($AM$9-$AL$9)),$AN$9-SQRT((1-AX943)*($AN$9-$AL$9)*($AN$9-$AM$9))),$AM$9)</f>
        <v>0.924511676943766</v>
      </c>
      <c r="AP943" s="0" t="n">
        <f aca="false">IFERROR(IF(AY943&lt;($AM$10-$AL$10)/($AN$10-$AL$10),$AL$10+SQRT(AY943*($AN$10-$AL$10)*($AM$10-$AL$10)),$AN$10-SQRT((1-AY943)*($AN$10-$AL$10)*($AN$10-$AM$10))),$AM$10)</f>
        <v>0.941819317457458</v>
      </c>
      <c r="AQ943" s="0" t="n">
        <f aca="false">IFERROR(IF(AZ943&lt;($AM$11-$AL$11)/($AN$11-$AL$11),$AL$11+SQRT(AZ943*($AN$11-$AL$11)*($AM$11-$AL$11)),$AN$11-SQRT((1-AZ943)*($AN$11-$AL$11)*($AN$11-$AM$11))),$AM$11)</f>
        <v>0.845323999474175</v>
      </c>
      <c r="AR943" s="0" t="n">
        <f aca="false">SUMPRODUCT((B24:B31&lt;=$B$6)*(C24:C31*AM943+D24:D31*AO943*$B$8*AQ943)/(1+AL943/100)^B24:B31)+C32*AM943*AP943/(1+AL943/100)^$B$6</f>
        <v>11369936.3307061</v>
      </c>
      <c r="AS943" s="0" t="n">
        <f aca="false">SUMPRODUCT((K24:K26&lt;=$B$6)*(L24:L26*AN943+M24:M26*AO943*$B$8*AQ943)/(1+AL943/100)^K24:K26)+L27*AN943*AP943/(1+AL943/100)^$B$6</f>
        <v>17760648.1148426</v>
      </c>
      <c r="AT943" s="0" t="n">
        <f aca="false">AS943-AR943</f>
        <v>6390711.78413648</v>
      </c>
      <c r="AU943" s="0" t="n">
        <f aca="true">RAND()</f>
        <v>0.477672757744462</v>
      </c>
      <c r="AV943" s="0" t="n">
        <f aca="true">RAND()</f>
        <v>0.0315280600096318</v>
      </c>
      <c r="AW943" s="0" t="n">
        <f aca="true">RAND()</f>
        <v>0.983264258269535</v>
      </c>
      <c r="AX943" s="0" t="n">
        <f aca="true">RAND()</f>
        <v>0.240280218482145</v>
      </c>
      <c r="AY943" s="0" t="n">
        <f aca="true">RAND()</f>
        <v>0.780817237114297</v>
      </c>
      <c r="AZ943" s="0" t="n">
        <f aca="true">RAND()</f>
        <v>0.90234830555647</v>
      </c>
    </row>
    <row r="944" customFormat="false" ht="15" hidden="false" customHeight="false" outlineLevel="0" collapsed="false">
      <c r="AK944" s="0" t="n">
        <v>931</v>
      </c>
      <c r="AL944" s="0" t="n">
        <f aca="false">IFERROR(IF(AU944&lt;($AM$6-$AL$6)/($AN$6-$AL$6),$AL$6+SQRT(AU944*($AN$6-$AL$6)*($AM$6-$AL$6)),$AN$6-SQRT((1-AU944)*($AN$6-$AL$6)*($AN$6-$AM$6))),$AM$6)</f>
        <v>2.53275298177595</v>
      </c>
      <c r="AM944" s="0" t="n">
        <f aca="false">IFERROR(IF(AV944&lt;($AM$7-$AL$7)/($AN$7-$AL$7),$AL$7+SQRT(AV944*($AN$7-$AL$7)*($AM$7-$AL$7)),$AN$7-SQRT((1-AV944)*($AN$7-$AL$7)*($AN$7-$AM$7))),$AM$7)</f>
        <v>0.863038539611687</v>
      </c>
      <c r="AN944" s="0" t="n">
        <f aca="false">IFERROR(IF(AW944&lt;($AM$8-$AL$8)/($AN$8-$AL$8),$AL$8+SQRT(AW944*($AN$8-$AL$8)*($AM$8-$AL$8)),$AN$8-SQRT((1-AW944)*($AN$8-$AL$8)*($AN$8-$AM$8))),$AM$8)</f>
        <v>0.880208440351708</v>
      </c>
      <c r="AO944" s="0" t="n">
        <f aca="false">IFERROR(IF(AX944&lt;($AM$9-$AL$9)/($AN$9-$AL$9),$AL$9+SQRT(AX944*($AN$9-$AL$9)*($AM$9-$AL$9)),$AN$9-SQRT((1-AX944)*($AN$9-$AL$9)*($AN$9-$AM$9))),$AM$9)</f>
        <v>0.957058958152082</v>
      </c>
      <c r="AP944" s="0" t="n">
        <f aca="false">IFERROR(IF(AY944&lt;($AM$10-$AL$10)/($AN$10-$AL$10),$AL$10+SQRT(AY944*($AN$10-$AL$10)*($AM$10-$AL$10)),$AN$10-SQRT((1-AY944)*($AN$10-$AL$10)*($AN$10-$AM$10))),$AM$10)</f>
        <v>0.770900321988313</v>
      </c>
      <c r="AQ944" s="0" t="n">
        <f aca="false">IFERROR(IF(AZ944&lt;($AM$11-$AL$11)/($AN$11-$AL$11),$AL$11+SQRT(AZ944*($AN$11-$AL$11)*($AM$11-$AL$11)),$AN$11-SQRT((1-AZ944)*($AN$11-$AL$11)*($AN$11-$AM$11))),$AM$11)</f>
        <v>0.424233265864936</v>
      </c>
      <c r="AR944" s="0" t="n">
        <f aca="false">SUMPRODUCT((B24:B31&lt;=$B$6)*(C24:C31*AM944+D24:D31*AO944*$B$8*AQ944)/(1+AL944/100)^B24:B31)+C32*AM944*AP944/(1+AL944/100)^$B$6</f>
        <v>12203143.6226932</v>
      </c>
      <c r="AS944" s="0" t="n">
        <f aca="false">SUMPRODUCT((K24:K26&lt;=$B$6)*(L24:L26*AN944+M24:M26*AO944*$B$8*AQ944)/(1+AL944/100)^K24:K26)+L27*AN944*AP944/(1+AL944/100)^$B$6</f>
        <v>12895650.8446501</v>
      </c>
      <c r="AT944" s="0" t="n">
        <f aca="false">AS944-AR944</f>
        <v>692507.22195695</v>
      </c>
      <c r="AU944" s="0" t="n">
        <f aca="true">RAND()</f>
        <v>0.0567651479182339</v>
      </c>
      <c r="AV944" s="0" t="n">
        <f aca="true">RAND()</f>
        <v>0.0441539719597136</v>
      </c>
      <c r="AW944" s="0" t="n">
        <f aca="true">RAND()</f>
        <v>0.0714821544850395</v>
      </c>
      <c r="AX944" s="0" t="n">
        <f aca="true">RAND()</f>
        <v>0.278537188302756</v>
      </c>
      <c r="AY944" s="0" t="n">
        <f aca="true">RAND()</f>
        <v>0.293547937813486</v>
      </c>
      <c r="AZ944" s="0" t="n">
        <f aca="true">RAND()</f>
        <v>0.0629955279488481</v>
      </c>
    </row>
    <row r="945" customFormat="false" ht="15" hidden="false" customHeight="false" outlineLevel="0" collapsed="false">
      <c r="AK945" s="0" t="n">
        <v>932</v>
      </c>
      <c r="AL945" s="0" t="n">
        <f aca="false">IFERROR(IF(AU945&lt;($AM$6-$AL$6)/($AN$6-$AL$6),$AL$6+SQRT(AU945*($AN$6-$AL$6)*($AM$6-$AL$6)),$AN$6-SQRT((1-AU945)*($AN$6-$AL$6)*($AN$6-$AM$6))),$AM$6)</f>
        <v>2.92284958553714</v>
      </c>
      <c r="AM945" s="0" t="n">
        <f aca="false">IFERROR(IF(AV945&lt;($AM$7-$AL$7)/($AN$7-$AL$7),$AL$7+SQRT(AV945*($AN$7-$AL$7)*($AM$7-$AL$7)),$AN$7-SQRT((1-AV945)*($AN$7-$AL$7)*($AN$7-$AM$7))),$AM$7)</f>
        <v>0.948674888354442</v>
      </c>
      <c r="AN945" s="0" t="n">
        <f aca="false">IFERROR(IF(AW945&lt;($AM$8-$AL$8)/($AN$8-$AL$8),$AL$8+SQRT(AW945*($AN$8-$AL$8)*($AM$8-$AL$8)),$AN$8-SQRT((1-AW945)*($AN$8-$AL$8)*($AN$8-$AM$8))),$AM$8)</f>
        <v>1.08020716575724</v>
      </c>
      <c r="AO945" s="0" t="n">
        <f aca="false">IFERROR(IF(AX945&lt;($AM$9-$AL$9)/($AN$9-$AL$9),$AL$9+SQRT(AX945*($AN$9-$AL$9)*($AM$9-$AL$9)),$AN$9-SQRT((1-AX945)*($AN$9-$AL$9)*($AN$9-$AM$9))),$AM$9)</f>
        <v>1.79469851188087</v>
      </c>
      <c r="AP945" s="0" t="n">
        <f aca="false">IFERROR(IF(AY945&lt;($AM$10-$AL$10)/($AN$10-$AL$10),$AL$10+SQRT(AY945*($AN$10-$AL$10)*($AM$10-$AL$10)),$AN$10-SQRT((1-AY945)*($AN$10-$AL$10)*($AN$10-$AM$10))),$AM$10)</f>
        <v>0.991135952232461</v>
      </c>
      <c r="AQ945" s="0" t="n">
        <f aca="false">IFERROR(IF(AZ945&lt;($AM$11-$AL$11)/($AN$11-$AL$11),$AL$11+SQRT(AZ945*($AN$11-$AL$11)*($AM$11-$AL$11)),$AN$11-SQRT((1-AZ945)*($AN$11-$AL$11)*($AN$11-$AM$11))),$AM$11)</f>
        <v>0.575380934058541</v>
      </c>
      <c r="AR945" s="0" t="n">
        <f aca="false">SUMPRODUCT((B24:B31&lt;=$B$6)*(C24:C31*AM945+D24:D31*AO945*$B$8*AQ945)/(1+AL945/100)^B24:B31)+C32*AM945*AP945/(1+AL945/100)^$B$6</f>
        <v>13215539.6778898</v>
      </c>
      <c r="AS945" s="0" t="n">
        <f aca="false">SUMPRODUCT((K24:K26&lt;=$B$6)*(L24:L26*AN945+M24:M26*AO945*$B$8*AQ945)/(1+AL945/100)^K24:K26)+L27*AN945*AP945/(1+AL945/100)^$B$6</f>
        <v>15582486.1925348</v>
      </c>
      <c r="AT945" s="0" t="n">
        <f aca="false">AS945-AR945</f>
        <v>2366946.514645</v>
      </c>
      <c r="AU945" s="0" t="n">
        <f aca="true">RAND()</f>
        <v>0.170330271505213</v>
      </c>
      <c r="AV945" s="0" t="n">
        <f aca="true">RAND()</f>
        <v>0.245602471413396</v>
      </c>
      <c r="AW945" s="0" t="n">
        <f aca="true">RAND()</f>
        <v>0.743736830576092</v>
      </c>
      <c r="AX945" s="0" t="n">
        <f aca="true">RAND()</f>
        <v>0.971900865984049</v>
      </c>
      <c r="AY945" s="0" t="n">
        <f aca="true">RAND()</f>
        <v>0.964858094301144</v>
      </c>
      <c r="AZ945" s="0" t="n">
        <f aca="true">RAND()</f>
        <v>0.309529219767161</v>
      </c>
    </row>
    <row r="946" customFormat="false" ht="15" hidden="false" customHeight="false" outlineLevel="0" collapsed="false">
      <c r="AK946" s="0" t="n">
        <v>933</v>
      </c>
      <c r="AL946" s="0" t="n">
        <f aca="false">IFERROR(IF(AU946&lt;($AM$6-$AL$6)/($AN$6-$AL$6),$AL$6+SQRT(AU946*($AN$6-$AL$6)*($AM$6-$AL$6)),$AN$6-SQRT((1-AU946)*($AN$6-$AL$6)*($AN$6-$AM$6))),$AM$6)</f>
        <v>5.46551837097225</v>
      </c>
      <c r="AM946" s="0" t="n">
        <f aca="false">IFERROR(IF(AV946&lt;($AM$7-$AL$7)/($AN$7-$AL$7),$AL$7+SQRT(AV946*($AN$7-$AL$7)*($AM$7-$AL$7)),$AN$7-SQRT((1-AV946)*($AN$7-$AL$7)*($AN$7-$AM$7))),$AM$7)</f>
        <v>1.04891173044586</v>
      </c>
      <c r="AN946" s="0" t="n">
        <f aca="false">IFERROR(IF(AW946&lt;($AM$8-$AL$8)/($AN$8-$AL$8),$AL$8+SQRT(AW946*($AN$8-$AL$8)*($AM$8-$AL$8)),$AN$8-SQRT((1-AW946)*($AN$8-$AL$8)*($AN$8-$AM$8))),$AM$8)</f>
        <v>1.06925996038217</v>
      </c>
      <c r="AO946" s="0" t="n">
        <f aca="false">IFERROR(IF(AX946&lt;($AM$9-$AL$9)/($AN$9-$AL$9),$AL$9+SQRT(AX946*($AN$9-$AL$9)*($AM$9-$AL$9)),$AN$9-SQRT((1-AX946)*($AN$9-$AL$9)*($AN$9-$AM$9))),$AM$9)</f>
        <v>0.878121661166723</v>
      </c>
      <c r="AP946" s="0" t="n">
        <f aca="false">IFERROR(IF(AY946&lt;($AM$10-$AL$10)/($AN$10-$AL$10),$AL$10+SQRT(AY946*($AN$10-$AL$10)*($AM$10-$AL$10)),$AN$10-SQRT((1-AY946)*($AN$10-$AL$10)*($AN$10-$AM$10))),$AM$10)</f>
        <v>0.823693009499376</v>
      </c>
      <c r="AQ946" s="0" t="n">
        <f aca="false">IFERROR(IF(AZ946&lt;($AM$11-$AL$11)/($AN$11-$AL$11),$AL$11+SQRT(AZ946*($AN$11-$AL$11)*($AM$11-$AL$11)),$AN$11-SQRT((1-AZ946)*($AN$11-$AL$11)*($AN$11-$AM$11))),$AM$11)</f>
        <v>0.592076809197398</v>
      </c>
      <c r="AR946" s="0" t="n">
        <f aca="false">SUMPRODUCT((B24:B31&lt;=$B$6)*(C24:C31*AM946+D24:D31*AO946*$B$8*AQ946)/(1+AL946/100)^B24:B31)+C32*AM946*AP946/(1+AL946/100)^$B$6</f>
        <v>12956637.8172206</v>
      </c>
      <c r="AS946" s="0" t="n">
        <f aca="false">SUMPRODUCT((K24:K26&lt;=$B$6)*(L24:L26*AN946+M24:M26*AO946*$B$8*AQ946)/(1+AL946/100)^K24:K26)+L27*AN946*AP946/(1+AL946/100)^$B$6</f>
        <v>16167833.1012269</v>
      </c>
      <c r="AT946" s="0" t="n">
        <f aca="false">AS946-AR946</f>
        <v>3211195.2840063</v>
      </c>
      <c r="AU946" s="0" t="n">
        <f aca="true">RAND()</f>
        <v>0.882268306508818</v>
      </c>
      <c r="AV946" s="0" t="n">
        <f aca="true">RAND()</f>
        <v>0.640564514201961</v>
      </c>
      <c r="AW946" s="0" t="n">
        <f aca="true">RAND()</f>
        <v>0.709627005146173</v>
      </c>
      <c r="AX946" s="0" t="n">
        <f aca="true">RAND()</f>
        <v>0.190634654191309</v>
      </c>
      <c r="AY946" s="0" t="n">
        <f aca="true">RAND()</f>
        <v>0.419108657595052</v>
      </c>
      <c r="AZ946" s="0" t="n">
        <f aca="true">RAND()</f>
        <v>0.34819943865687</v>
      </c>
    </row>
    <row r="947" customFormat="false" ht="15" hidden="false" customHeight="false" outlineLevel="0" collapsed="false">
      <c r="AK947" s="0" t="n">
        <v>934</v>
      </c>
      <c r="AL947" s="0" t="n">
        <f aca="false">IFERROR(IF(AU947&lt;($AM$6-$AL$6)/($AN$6-$AL$6),$AL$6+SQRT(AU947*($AN$6-$AL$6)*($AM$6-$AL$6)),$AN$6-SQRT((1-AU947)*($AN$6-$AL$6)*($AN$6-$AM$6))),$AM$6)</f>
        <v>6.27729378177702</v>
      </c>
      <c r="AM947" s="0" t="n">
        <f aca="false">IFERROR(IF(AV947&lt;($AM$7-$AL$7)/($AN$7-$AL$7),$AL$7+SQRT(AV947*($AN$7-$AL$7)*($AM$7-$AL$7)),$AN$7-SQRT((1-AV947)*($AN$7-$AL$7)*($AN$7-$AM$7))),$AM$7)</f>
        <v>1.10553536978948</v>
      </c>
      <c r="AN947" s="0" t="n">
        <f aca="false">IFERROR(IF(AW947&lt;($AM$8-$AL$8)/($AN$8-$AL$8),$AL$8+SQRT(AW947*($AN$8-$AL$8)*($AM$8-$AL$8)),$AN$8-SQRT((1-AW947)*($AN$8-$AL$8)*($AN$8-$AM$8))),$AM$8)</f>
        <v>0.856854903082262</v>
      </c>
      <c r="AO947" s="0" t="n">
        <f aca="false">IFERROR(IF(AX947&lt;($AM$9-$AL$9)/($AN$9-$AL$9),$AL$9+SQRT(AX947*($AN$9-$AL$9)*($AM$9-$AL$9)),$AN$9-SQRT((1-AX947)*($AN$9-$AL$9)*($AN$9-$AM$9))),$AM$9)</f>
        <v>1.49219987881572</v>
      </c>
      <c r="AP947" s="0" t="n">
        <f aca="false">IFERROR(IF(AY947&lt;($AM$10-$AL$10)/($AN$10-$AL$10),$AL$10+SQRT(AY947*($AN$10-$AL$10)*($AM$10-$AL$10)),$AN$10-SQRT((1-AY947)*($AN$10-$AL$10)*($AN$10-$AM$10))),$AM$10)</f>
        <v>0.87100177341736</v>
      </c>
      <c r="AQ947" s="0" t="n">
        <f aca="false">IFERROR(IF(AZ947&lt;($AM$11-$AL$11)/($AN$11-$AL$11),$AL$11+SQRT(AZ947*($AN$11-$AL$11)*($AM$11-$AL$11)),$AN$11-SQRT((1-AZ947)*($AN$11-$AL$11)*($AN$11-$AM$11))),$AM$11)</f>
        <v>0.702694441454794</v>
      </c>
      <c r="AR947" s="0" t="n">
        <f aca="false">SUMPRODUCT((B24:B31&lt;=$B$6)*(C24:C31*AM947+D24:D31*AO947*$B$8*AQ947)/(1+AL947/100)^B24:B31)+C32*AM947*AP947/(1+AL947/100)^$B$6</f>
        <v>13333344.8500987</v>
      </c>
      <c r="AS947" s="0" t="n">
        <f aca="false">SUMPRODUCT((K24:K26&lt;=$B$6)*(L24:L26*AN947+M24:M26*AO947*$B$8*AQ947)/(1+AL947/100)^K24:K26)+L27*AN947*AP947/(1+AL947/100)^$B$6</f>
        <v>13020618.401408</v>
      </c>
      <c r="AT947" s="0" t="n">
        <f aca="false">AS947-AR947</f>
        <v>-312726.448690621</v>
      </c>
      <c r="AU947" s="0" t="n">
        <f aca="true">RAND()</f>
        <v>0.973884786107092</v>
      </c>
      <c r="AV947" s="0" t="n">
        <f aca="true">RAND()</f>
        <v>0.814488627716771</v>
      </c>
      <c r="AW947" s="0" t="n">
        <f aca="true">RAND()</f>
        <v>0.0359164444943708</v>
      </c>
      <c r="AX947" s="0" t="n">
        <f aca="true">RAND()</f>
        <v>0.828092691283484</v>
      </c>
      <c r="AY947" s="0" t="n">
        <f aca="true">RAND()</f>
        <v>0.550569263515303</v>
      </c>
      <c r="AZ947" s="0" t="n">
        <f aca="true">RAND()</f>
        <v>0.6392220606454</v>
      </c>
    </row>
    <row r="948" customFormat="false" ht="15" hidden="false" customHeight="false" outlineLevel="0" collapsed="false">
      <c r="AK948" s="0" t="n">
        <v>935</v>
      </c>
      <c r="AL948" s="0" t="n">
        <f aca="false">IFERROR(IF(AU948&lt;($AM$6-$AL$6)/($AN$6-$AL$6),$AL$6+SQRT(AU948*($AN$6-$AL$6)*($AM$6-$AL$6)),$AN$6-SQRT((1-AU948)*($AN$6-$AL$6)*($AN$6-$AM$6))),$AM$6)</f>
        <v>5.76291007200044</v>
      </c>
      <c r="AM948" s="0" t="n">
        <f aca="false">IFERROR(IF(AV948&lt;($AM$7-$AL$7)/($AN$7-$AL$7),$AL$7+SQRT(AV948*($AN$7-$AL$7)*($AM$7-$AL$7)),$AN$7-SQRT((1-AV948)*($AN$7-$AL$7)*($AN$7-$AM$7))),$AM$7)</f>
        <v>0.914083838437083</v>
      </c>
      <c r="AN948" s="0" t="n">
        <f aca="false">IFERROR(IF(AW948&lt;($AM$8-$AL$8)/($AN$8-$AL$8),$AL$8+SQRT(AW948*($AN$8-$AL$8)*($AM$8-$AL$8)),$AN$8-SQRT((1-AW948)*($AN$8-$AL$8)*($AN$8-$AM$8))),$AM$8)</f>
        <v>1.0193278645223</v>
      </c>
      <c r="AO948" s="0" t="n">
        <f aca="false">IFERROR(IF(AX948&lt;($AM$9-$AL$9)/($AN$9-$AL$9),$AL$9+SQRT(AX948*($AN$9-$AL$9)*($AM$9-$AL$9)),$AN$9-SQRT((1-AX948)*($AN$9-$AL$9)*($AN$9-$AM$9))),$AM$9)</f>
        <v>1.26719786353152</v>
      </c>
      <c r="AP948" s="0" t="n">
        <f aca="false">IFERROR(IF(AY948&lt;($AM$10-$AL$10)/($AN$10-$AL$10),$AL$10+SQRT(AY948*($AN$10-$AL$10)*($AM$10-$AL$10)),$AN$10-SQRT((1-AY948)*($AN$10-$AL$10)*($AN$10-$AM$10))),$AM$10)</f>
        <v>0.987105721359415</v>
      </c>
      <c r="AQ948" s="0" t="n">
        <f aca="false">IFERROR(IF(AZ948&lt;($AM$11-$AL$11)/($AN$11-$AL$11),$AL$11+SQRT(AZ948*($AN$11-$AL$11)*($AM$11-$AL$11)),$AN$11-SQRT((1-AZ948)*($AN$11-$AL$11)*($AN$11-$AM$11))),$AM$11)</f>
        <v>0.789321010406622</v>
      </c>
      <c r="AR948" s="0" t="n">
        <f aca="false">SUMPRODUCT((B24:B31&lt;=$B$6)*(C24:C31*AM948+D24:D31*AO948*$B$8*AQ948)/(1+AL948/100)^B24:B31)+C32*AM948*AP948/(1+AL948/100)^$B$6</f>
        <v>11233597.7479035</v>
      </c>
      <c r="AS948" s="0" t="n">
        <f aca="false">SUMPRODUCT((K24:K26&lt;=$B$6)*(L24:L26*AN948+M24:M26*AO948*$B$8*AQ948)/(1+AL948/100)^K24:K26)+L27*AN948*AP948/(1+AL948/100)^$B$6</f>
        <v>15343967.5181029</v>
      </c>
      <c r="AT948" s="0" t="n">
        <f aca="false">AS948-AR948</f>
        <v>4110369.77019942</v>
      </c>
      <c r="AU948" s="0" t="n">
        <f aca="true">RAND()</f>
        <v>0.923480425502103</v>
      </c>
      <c r="AV948" s="0" t="n">
        <f aca="true">RAND()</f>
        <v>0.144612468805983</v>
      </c>
      <c r="AW948" s="0" t="n">
        <f aca="true">RAND()</f>
        <v>0.527025474792519</v>
      </c>
      <c r="AX948" s="0" t="n">
        <f aca="true">RAND()</f>
        <v>0.642000685858151</v>
      </c>
      <c r="AY948" s="0" t="n">
        <f aca="true">RAND()</f>
        <v>0.949087935124305</v>
      </c>
      <c r="AZ948" s="0" t="n">
        <f aca="true">RAND()</f>
        <v>0.818834136097606</v>
      </c>
    </row>
    <row r="949" customFormat="false" ht="15" hidden="false" customHeight="false" outlineLevel="0" collapsed="false">
      <c r="AK949" s="0" t="n">
        <v>936</v>
      </c>
      <c r="AL949" s="0" t="n">
        <f aca="false">IFERROR(IF(AU949&lt;($AM$6-$AL$6)/($AN$6-$AL$6),$AL$6+SQRT(AU949*($AN$6-$AL$6)*($AM$6-$AL$6)),$AN$6-SQRT((1-AU949)*($AN$6-$AL$6)*($AN$6-$AM$6))),$AM$6)</f>
        <v>4.61018311375593</v>
      </c>
      <c r="AM949" s="0" t="n">
        <f aca="false">IFERROR(IF(AV949&lt;($AM$7-$AL$7)/($AN$7-$AL$7),$AL$7+SQRT(AV949*($AN$7-$AL$7)*($AM$7-$AL$7)),$AN$7-SQRT((1-AV949)*($AN$7-$AL$7)*($AN$7-$AM$7))),$AM$7)</f>
        <v>1.08588498988575</v>
      </c>
      <c r="AN949" s="0" t="n">
        <f aca="false">IFERROR(IF(AW949&lt;($AM$8-$AL$8)/($AN$8-$AL$8),$AL$8+SQRT(AW949*($AN$8-$AL$8)*($AM$8-$AL$8)),$AN$8-SQRT((1-AW949)*($AN$8-$AL$8)*($AN$8-$AM$8))),$AM$8)</f>
        <v>0.964753501375988</v>
      </c>
      <c r="AO949" s="0" t="n">
        <f aca="false">IFERROR(IF(AX949&lt;($AM$9-$AL$9)/($AN$9-$AL$9),$AL$9+SQRT(AX949*($AN$9-$AL$9)*($AM$9-$AL$9)),$AN$9-SQRT((1-AX949)*($AN$9-$AL$9)*($AN$9-$AM$9))),$AM$9)</f>
        <v>1.14427274111475</v>
      </c>
      <c r="AP949" s="0" t="n">
        <f aca="false">IFERROR(IF(AY949&lt;($AM$10-$AL$10)/($AN$10-$AL$10),$AL$10+SQRT(AY949*($AN$10-$AL$10)*($AM$10-$AL$10)),$AN$10-SQRT((1-AY949)*($AN$10-$AL$10)*($AN$10-$AM$10))),$AM$10)</f>
        <v>0.837484314460592</v>
      </c>
      <c r="AQ949" s="0" t="n">
        <f aca="false">IFERROR(IF(AZ949&lt;($AM$11-$AL$11)/($AN$11-$AL$11),$AL$11+SQRT(AZ949*($AN$11-$AL$11)*($AM$11-$AL$11)),$AN$11-SQRT((1-AZ949)*($AN$11-$AL$11)*($AN$11-$AM$11))),$AM$11)</f>
        <v>0.489797847244796</v>
      </c>
      <c r="AR949" s="0" t="n">
        <f aca="false">SUMPRODUCT((B24:B31&lt;=$B$6)*(C24:C31*AM949+D24:D31*AO949*$B$8*AQ949)/(1+AL949/100)^B24:B31)+C32*AM949*AP949/(1+AL949/100)^$B$6</f>
        <v>13876323.4272868</v>
      </c>
      <c r="AS949" s="0" t="n">
        <f aca="false">SUMPRODUCT((K24:K26&lt;=$B$6)*(L24:L26*AN949+M24:M26*AO949*$B$8*AQ949)/(1+AL949/100)^K24:K26)+L27*AN949*AP949/(1+AL949/100)^$B$6</f>
        <v>14469757.7207111</v>
      </c>
      <c r="AT949" s="0" t="n">
        <f aca="false">AS949-AR949</f>
        <v>593434.293424301</v>
      </c>
      <c r="AU949" s="0" t="n">
        <f aca="true">RAND()</f>
        <v>0.714438762511136</v>
      </c>
      <c r="AV949" s="0" t="n">
        <f aca="true">RAND()</f>
        <v>0.760589008490653</v>
      </c>
      <c r="AW949" s="0" t="n">
        <f aca="true">RAND()</f>
        <v>0.301596846840528</v>
      </c>
      <c r="AX949" s="0" t="n">
        <f aca="true">RAND()</f>
        <v>0.511820572267162</v>
      </c>
      <c r="AY949" s="0" t="n">
        <f aca="true">RAND()</f>
        <v>0.455582650027742</v>
      </c>
      <c r="AZ949" s="0" t="n">
        <f aca="true">RAND()</f>
        <v>0.147033562525547</v>
      </c>
    </row>
    <row r="950" customFormat="false" ht="15" hidden="false" customHeight="false" outlineLevel="0" collapsed="false">
      <c r="AK950" s="0" t="n">
        <v>937</v>
      </c>
      <c r="AL950" s="0" t="n">
        <f aca="false">IFERROR(IF(AU950&lt;($AM$6-$AL$6)/($AN$6-$AL$6),$AL$6+SQRT(AU950*($AN$6-$AL$6)*($AM$6-$AL$6)),$AN$6-SQRT((1-AU950)*($AN$6-$AL$6)*($AN$6-$AM$6))),$AM$6)</f>
        <v>2.05699689071734</v>
      </c>
      <c r="AM950" s="0" t="n">
        <f aca="false">IFERROR(IF(AV950&lt;($AM$7-$AL$7)/($AN$7-$AL$7),$AL$7+SQRT(AV950*($AN$7-$AL$7)*($AM$7-$AL$7)),$AN$7-SQRT((1-AV950)*($AN$7-$AL$7)*($AN$7-$AM$7))),$AM$7)</f>
        <v>0.957239618120027</v>
      </c>
      <c r="AN950" s="0" t="n">
        <f aca="false">IFERROR(IF(AW950&lt;($AM$8-$AL$8)/($AN$8-$AL$8),$AL$8+SQRT(AW950*($AN$8-$AL$8)*($AM$8-$AL$8)),$AN$8-SQRT((1-AW950)*($AN$8-$AL$8)*($AN$8-$AM$8))),$AM$8)</f>
        <v>0.892847463064422</v>
      </c>
      <c r="AO950" s="0" t="n">
        <f aca="false">IFERROR(IF(AX950&lt;($AM$9-$AL$9)/($AN$9-$AL$9),$AL$9+SQRT(AX950*($AN$9-$AL$9)*($AM$9-$AL$9)),$AN$9-SQRT((1-AX950)*($AN$9-$AL$9)*($AN$9-$AM$9))),$AM$9)</f>
        <v>0.986705456547785</v>
      </c>
      <c r="AP950" s="0" t="n">
        <f aca="false">IFERROR(IF(AY950&lt;($AM$10-$AL$10)/($AN$10-$AL$10),$AL$10+SQRT(AY950*($AN$10-$AL$10)*($AM$10-$AL$10)),$AN$10-SQRT((1-AY950)*($AN$10-$AL$10)*($AN$10-$AM$10))),$AM$10)</f>
        <v>0.869850264703193</v>
      </c>
      <c r="AQ950" s="0" t="n">
        <f aca="false">IFERROR(IF(AZ950&lt;($AM$11-$AL$11)/($AN$11-$AL$11),$AL$11+SQRT(AZ950*($AN$11-$AL$11)*($AM$11-$AL$11)),$AN$11-SQRT((1-AZ950)*($AN$11-$AL$11)*($AN$11-$AM$11))),$AM$11)</f>
        <v>0.616567629953653</v>
      </c>
      <c r="AR950" s="0" t="n">
        <f aca="false">SUMPRODUCT((B24:B31&lt;=$B$6)*(C24:C31*AM950+D24:D31*AO950*$B$8*AQ950)/(1+AL950/100)^B24:B31)+C32*AM950*AP950/(1+AL950/100)^$B$6</f>
        <v>13928985.7560718</v>
      </c>
      <c r="AS950" s="0" t="n">
        <f aca="false">SUMPRODUCT((K24:K26&lt;=$B$6)*(L24:L26*AN950+M24:M26*AO950*$B$8*AQ950)/(1+AL950/100)^K24:K26)+L27*AN950*AP950/(1+AL950/100)^$B$6</f>
        <v>12786467.03304</v>
      </c>
      <c r="AT950" s="0" t="n">
        <f aca="false">AS950-AR950</f>
        <v>-1142518.72303182</v>
      </c>
      <c r="AU950" s="0" t="n">
        <f aca="true">RAND()</f>
        <v>0.000649729110288819</v>
      </c>
      <c r="AV950" s="0" t="n">
        <f aca="true">RAND()</f>
        <v>0.274714416739243</v>
      </c>
      <c r="AW950" s="0" t="n">
        <f aca="true">RAND()</f>
        <v>0.0957850155277683</v>
      </c>
      <c r="AX950" s="0" t="n">
        <f aca="true">RAND()</f>
        <v>0.315842935244517</v>
      </c>
      <c r="AY950" s="0" t="n">
        <f aca="true">RAND()</f>
        <v>0.547156873204087</v>
      </c>
      <c r="AZ950" s="0" t="n">
        <f aca="true">RAND()</f>
        <v>0.409041078916217</v>
      </c>
    </row>
    <row r="951" customFormat="false" ht="15" hidden="false" customHeight="false" outlineLevel="0" collapsed="false">
      <c r="AK951" s="0" t="n">
        <v>938</v>
      </c>
      <c r="AL951" s="0" t="n">
        <f aca="false">IFERROR(IF(AU951&lt;($AM$6-$AL$6)/($AN$6-$AL$6),$AL$6+SQRT(AU951*($AN$6-$AL$6)*($AM$6-$AL$6)),$AN$6-SQRT((1-AU951)*($AN$6-$AL$6)*($AN$6-$AM$6))),$AM$6)</f>
        <v>4.46043709495161</v>
      </c>
      <c r="AM951" s="0" t="n">
        <f aca="false">IFERROR(IF(AV951&lt;($AM$7-$AL$7)/($AN$7-$AL$7),$AL$7+SQRT(AV951*($AN$7-$AL$7)*($AM$7-$AL$7)),$AN$7-SQRT((1-AV951)*($AN$7-$AL$7)*($AN$7-$AM$7))),$AM$7)</f>
        <v>0.966979858072029</v>
      </c>
      <c r="AN951" s="0" t="n">
        <f aca="false">IFERROR(IF(AW951&lt;($AM$8-$AL$8)/($AN$8-$AL$8),$AL$8+SQRT(AW951*($AN$8-$AL$8)*($AM$8-$AL$8)),$AN$8-SQRT((1-AW951)*($AN$8-$AL$8)*($AN$8-$AM$8))),$AM$8)</f>
        <v>1.11368957014653</v>
      </c>
      <c r="AO951" s="0" t="n">
        <f aca="false">IFERROR(IF(AX951&lt;($AM$9-$AL$9)/($AN$9-$AL$9),$AL$9+SQRT(AX951*($AN$9-$AL$9)*($AM$9-$AL$9)),$AN$9-SQRT((1-AX951)*($AN$9-$AL$9)*($AN$9-$AM$9))),$AM$9)</f>
        <v>1.16278059933595</v>
      </c>
      <c r="AP951" s="0" t="n">
        <f aca="false">IFERROR(IF(AY951&lt;($AM$10-$AL$10)/($AN$10-$AL$10),$AL$10+SQRT(AY951*($AN$10-$AL$10)*($AM$10-$AL$10)),$AN$10-SQRT((1-AY951)*($AN$10-$AL$10)*($AN$10-$AM$10))),$AM$10)</f>
        <v>0.808293942547155</v>
      </c>
      <c r="AQ951" s="0" t="n">
        <f aca="false">IFERROR(IF(AZ951&lt;($AM$11-$AL$11)/($AN$11-$AL$11),$AL$11+SQRT(AZ951*($AN$11-$AL$11)*($AM$11-$AL$11)),$AN$11-SQRT((1-AZ951)*($AN$11-$AL$11)*($AN$11-$AM$11))),$AM$11)</f>
        <v>0.612082442371619</v>
      </c>
      <c r="AR951" s="0" t="n">
        <f aca="false">SUMPRODUCT((B24:B31&lt;=$B$6)*(C24:C31*AM951+D24:D31*AO951*$B$8*AQ951)/(1+AL951/100)^B24:B31)+C32*AM951*AP951/(1+AL951/100)^$B$6</f>
        <v>12473527.3954911</v>
      </c>
      <c r="AS951" s="0" t="n">
        <f aca="false">SUMPRODUCT((K24:K26&lt;=$B$6)*(L24:L26*AN951+M24:M26*AO951*$B$8*AQ951)/(1+AL951/100)^K24:K26)+L27*AN951*AP951/(1+AL951/100)^$B$6</f>
        <v>16714159.0039778</v>
      </c>
      <c r="AT951" s="0" t="n">
        <f aca="false">AS951-AR951</f>
        <v>4240631.60848663</v>
      </c>
      <c r="AU951" s="0" t="n">
        <f aca="true">RAND()</f>
        <v>0.677531012565109</v>
      </c>
      <c r="AV951" s="0" t="n">
        <f aca="true">RAND()</f>
        <v>0.309803033352832</v>
      </c>
      <c r="AW951" s="0" t="n">
        <f aca="true">RAND()</f>
        <v>0.834839704117001</v>
      </c>
      <c r="AX951" s="0" t="n">
        <f aca="true">RAND()</f>
        <v>0.532709116767814</v>
      </c>
      <c r="AY951" s="0" t="n">
        <f aca="true">RAND()</f>
        <v>0.380180620045074</v>
      </c>
      <c r="AZ951" s="0" t="n">
        <f aca="true">RAND()</f>
        <v>0.397532452394428</v>
      </c>
    </row>
    <row r="952" customFormat="false" ht="15" hidden="false" customHeight="false" outlineLevel="0" collapsed="false">
      <c r="AK952" s="0" t="n">
        <v>939</v>
      </c>
      <c r="AL952" s="0" t="n">
        <f aca="false">IFERROR(IF(AU952&lt;($AM$6-$AL$6)/($AN$6-$AL$6),$AL$6+SQRT(AU952*($AN$6-$AL$6)*($AM$6-$AL$6)),$AN$6-SQRT((1-AU952)*($AN$6-$AL$6)*($AN$6-$AM$6))),$AM$6)</f>
        <v>3.81631577688414</v>
      </c>
      <c r="AM952" s="0" t="n">
        <f aca="false">IFERROR(IF(AV952&lt;($AM$7-$AL$7)/($AN$7-$AL$7),$AL$7+SQRT(AV952*($AN$7-$AL$7)*($AM$7-$AL$7)),$AN$7-SQRT((1-AV952)*($AN$7-$AL$7)*($AN$7-$AM$7))),$AM$7)</f>
        <v>0.99937636840135</v>
      </c>
      <c r="AN952" s="0" t="n">
        <f aca="false">IFERROR(IF(AW952&lt;($AM$8-$AL$8)/($AN$8-$AL$8),$AL$8+SQRT(AW952*($AN$8-$AL$8)*($AM$8-$AL$8)),$AN$8-SQRT((1-AW952)*($AN$8-$AL$8)*($AN$8-$AM$8))),$AM$8)</f>
        <v>1.05604840498987</v>
      </c>
      <c r="AO952" s="0" t="n">
        <f aca="false">IFERROR(IF(AX952&lt;($AM$9-$AL$9)/($AN$9-$AL$9),$AL$9+SQRT(AX952*($AN$9-$AL$9)*($AM$9-$AL$9)),$AN$9-SQRT((1-AX952)*($AN$9-$AL$9)*($AN$9-$AM$9))),$AM$9)</f>
        <v>1.26409780145503</v>
      </c>
      <c r="AP952" s="0" t="n">
        <f aca="false">IFERROR(IF(AY952&lt;($AM$10-$AL$10)/($AN$10-$AL$10),$AL$10+SQRT(AY952*($AN$10-$AL$10)*($AM$10-$AL$10)),$AN$10-SQRT((1-AY952)*($AN$10-$AL$10)*($AN$10-$AM$10))),$AM$10)</f>
        <v>0.967674686874414</v>
      </c>
      <c r="AQ952" s="0" t="n">
        <f aca="false">IFERROR(IF(AZ952&lt;($AM$11-$AL$11)/($AN$11-$AL$11),$AL$11+SQRT(AZ952*($AN$11-$AL$11)*($AM$11-$AL$11)),$AN$11-SQRT((1-AZ952)*($AN$11-$AL$11)*($AN$11-$AM$11))),$AM$11)</f>
        <v>0.829100880387567</v>
      </c>
      <c r="AR952" s="0" t="n">
        <f aca="false">SUMPRODUCT((B24:B31&lt;=$B$6)*(C24:C31*AM952+D24:D31*AO952*$B$8*AQ952)/(1+AL952/100)^B24:B31)+C32*AM952*AP952/(1+AL952/100)^$B$6</f>
        <v>13306821.5036164</v>
      </c>
      <c r="AS952" s="0" t="n">
        <f aca="false">SUMPRODUCT((K24:K26&lt;=$B$6)*(L24:L26*AN952+M24:M26*AO952*$B$8*AQ952)/(1+AL952/100)^K24:K26)+L27*AN952*AP952/(1+AL952/100)^$B$6</f>
        <v>15542484.505575</v>
      </c>
      <c r="AT952" s="0" t="n">
        <f aca="false">AS952-AR952</f>
        <v>2235663.0019586</v>
      </c>
      <c r="AU952" s="0" t="n">
        <f aca="true">RAND()</f>
        <v>0.493207738374157</v>
      </c>
      <c r="AV952" s="0" t="n">
        <f aca="true">RAND()</f>
        <v>0.441677069743455</v>
      </c>
      <c r="AW952" s="0" t="n">
        <f aca="true">RAND()</f>
        <v>0.665624700382461</v>
      </c>
      <c r="AX952" s="0" t="n">
        <f aca="true">RAND()</f>
        <v>0.638965302784452</v>
      </c>
      <c r="AY952" s="0" t="n">
        <f aca="true">RAND()</f>
        <v>0.874878450972323</v>
      </c>
      <c r="AZ952" s="0" t="n">
        <f aca="true">RAND()</f>
        <v>0.880789758839573</v>
      </c>
    </row>
    <row r="953" customFormat="false" ht="15" hidden="false" customHeight="false" outlineLevel="0" collapsed="false">
      <c r="AK953" s="0" t="n">
        <v>940</v>
      </c>
      <c r="AL953" s="0" t="n">
        <f aca="false">IFERROR(IF(AU953&lt;($AM$6-$AL$6)/($AN$6-$AL$6),$AL$6+SQRT(AU953*($AN$6-$AL$6)*($AM$6-$AL$6)),$AN$6-SQRT((1-AU953)*($AN$6-$AL$6)*($AN$6-$AM$6))),$AM$6)</f>
        <v>4.83375820635384</v>
      </c>
      <c r="AM953" s="0" t="n">
        <f aca="false">IFERROR(IF(AV953&lt;($AM$7-$AL$7)/($AN$7-$AL$7),$AL$7+SQRT(AV953*($AN$7-$AL$7)*($AM$7-$AL$7)),$AN$7-SQRT((1-AV953)*($AN$7-$AL$7)*($AN$7-$AM$7))),$AM$7)</f>
        <v>1.00335558834035</v>
      </c>
      <c r="AN953" s="0" t="n">
        <f aca="false">IFERROR(IF(AW953&lt;($AM$8-$AL$8)/($AN$8-$AL$8),$AL$8+SQRT(AW953*($AN$8-$AL$8)*($AM$8-$AL$8)),$AN$8-SQRT((1-AW953)*($AN$8-$AL$8)*($AN$8-$AM$8))),$AM$8)</f>
        <v>1.07427600153368</v>
      </c>
      <c r="AO953" s="0" t="n">
        <f aca="false">IFERROR(IF(AX953&lt;($AM$9-$AL$9)/($AN$9-$AL$9),$AL$9+SQRT(AX953*($AN$9-$AL$9)*($AM$9-$AL$9)),$AN$9-SQRT((1-AX953)*($AN$9-$AL$9)*($AN$9-$AM$9))),$AM$9)</f>
        <v>0.668507436280472</v>
      </c>
      <c r="AP953" s="0" t="n">
        <f aca="false">IFERROR(IF(AY953&lt;($AM$10-$AL$10)/($AN$10-$AL$10),$AL$10+SQRT(AY953*($AN$10-$AL$10)*($AM$10-$AL$10)),$AN$10-SQRT((1-AY953)*($AN$10-$AL$10)*($AN$10-$AM$10))),$AM$10)</f>
        <v>0.92076510520762</v>
      </c>
      <c r="AQ953" s="0" t="n">
        <f aca="false">IFERROR(IF(AZ953&lt;($AM$11-$AL$11)/($AN$11-$AL$11),$AL$11+SQRT(AZ953*($AN$11-$AL$11)*($AM$11-$AL$11)),$AN$11-SQRT((1-AZ953)*($AN$11-$AL$11)*($AN$11-$AM$11))),$AM$11)</f>
        <v>0.415590027441189</v>
      </c>
      <c r="AR953" s="0" t="n">
        <f aca="false">SUMPRODUCT((B24:B31&lt;=$B$6)*(C24:C31*AM953+D24:D31*AO953*$B$8*AQ953)/(1+AL953/100)^B24:B31)+C32*AM953*AP953/(1+AL953/100)^$B$6</f>
        <v>12658200.0526908</v>
      </c>
      <c r="AS953" s="0" t="n">
        <f aca="false">SUMPRODUCT((K24:K26&lt;=$B$6)*(L24:L26*AN953+M24:M26*AO953*$B$8*AQ953)/(1+AL953/100)^K24:K26)+L27*AN953*AP953/(1+AL953/100)^$B$6</f>
        <v>16049168.2653027</v>
      </c>
      <c r="AT953" s="0" t="n">
        <f aca="false">AS953-AR953</f>
        <v>3390968.21261185</v>
      </c>
      <c r="AU953" s="0" t="n">
        <f aca="true">RAND()</f>
        <v>0.765369824573034</v>
      </c>
      <c r="AV953" s="0" t="n">
        <f aca="true">RAND()</f>
        <v>0.459258081751703</v>
      </c>
      <c r="AW953" s="0" t="n">
        <f aca="true">RAND()</f>
        <v>0.725520678782296</v>
      </c>
      <c r="AX953" s="0" t="n">
        <f aca="true">RAND()</f>
        <v>0.0378596747757563</v>
      </c>
      <c r="AY953" s="0" t="n">
        <f aca="true">RAND()</f>
        <v>0.70817309504152</v>
      </c>
      <c r="AZ953" s="0" t="n">
        <f aca="true">RAND()</f>
        <v>0.0545349160973662</v>
      </c>
    </row>
    <row r="954" customFormat="false" ht="15" hidden="false" customHeight="false" outlineLevel="0" collapsed="false">
      <c r="AK954" s="0" t="n">
        <v>941</v>
      </c>
      <c r="AL954" s="0" t="n">
        <f aca="false">IFERROR(IF(AU954&lt;($AM$6-$AL$6)/($AN$6-$AL$6),$AL$6+SQRT(AU954*($AN$6-$AL$6)*($AM$6-$AL$6)),$AN$6-SQRT((1-AU954)*($AN$6-$AL$6)*($AN$6-$AM$6))),$AM$6)</f>
        <v>3.42052026375148</v>
      </c>
      <c r="AM954" s="0" t="n">
        <f aca="false">IFERROR(IF(AV954&lt;($AM$7-$AL$7)/($AN$7-$AL$7),$AL$7+SQRT(AV954*($AN$7-$AL$7)*($AM$7-$AL$7)),$AN$7-SQRT((1-AV954)*($AN$7-$AL$7)*($AN$7-$AM$7))),$AM$7)</f>
        <v>1.02315124447762</v>
      </c>
      <c r="AN954" s="0" t="n">
        <f aca="false">IFERROR(IF(AW954&lt;($AM$8-$AL$8)/($AN$8-$AL$8),$AL$8+SQRT(AW954*($AN$8-$AL$8)*($AM$8-$AL$8)),$AN$8-SQRT((1-AW954)*($AN$8-$AL$8)*($AN$8-$AM$8))),$AM$8)</f>
        <v>0.972212368825479</v>
      </c>
      <c r="AO954" s="0" t="n">
        <f aca="false">IFERROR(IF(AX954&lt;($AM$9-$AL$9)/($AN$9-$AL$9),$AL$9+SQRT(AX954*($AN$9-$AL$9)*($AM$9-$AL$9)),$AN$9-SQRT((1-AX954)*($AN$9-$AL$9)*($AN$9-$AM$9))),$AM$9)</f>
        <v>1.8697194389554</v>
      </c>
      <c r="AP954" s="0" t="n">
        <f aca="false">IFERROR(IF(AY954&lt;($AM$10-$AL$10)/($AN$10-$AL$10),$AL$10+SQRT(AY954*($AN$10-$AL$10)*($AM$10-$AL$10)),$AN$10-SQRT((1-AY954)*($AN$10-$AL$10)*($AN$10-$AM$10))),$AM$10)</f>
        <v>0.771882868186173</v>
      </c>
      <c r="AQ954" s="0" t="n">
        <f aca="false">IFERROR(IF(AZ954&lt;($AM$11-$AL$11)/($AN$11-$AL$11),$AL$11+SQRT(AZ954*($AN$11-$AL$11)*($AM$11-$AL$11)),$AN$11-SQRT((1-AZ954)*($AN$11-$AL$11)*($AN$11-$AM$11))),$AM$11)</f>
        <v>0.930211019627605</v>
      </c>
      <c r="AR954" s="0" t="n">
        <f aca="false">SUMPRODUCT((B24:B31&lt;=$B$6)*(C24:C31*AM954+D24:D31*AO954*$B$8*AQ954)/(1+AL954/100)^B24:B31)+C32*AM954*AP954/(1+AL954/100)^$B$6</f>
        <v>14044253.320757</v>
      </c>
      <c r="AS954" s="0" t="n">
        <f aca="false">SUMPRODUCT((K24:K26&lt;=$B$6)*(L24:L26*AN954+M24:M26*AO954*$B$8*AQ954)/(1+AL954/100)^K24:K26)+L27*AN954*AP954/(1+AL954/100)^$B$6</f>
        <v>14523652.2498905</v>
      </c>
      <c r="AT954" s="0" t="n">
        <f aca="false">AS954-AR954</f>
        <v>479398.929133482</v>
      </c>
      <c r="AU954" s="0" t="n">
        <f aca="true">RAND()</f>
        <v>0.359366240889311</v>
      </c>
      <c r="AV954" s="0" t="n">
        <f aca="true">RAND()</f>
        <v>0.542574596603964</v>
      </c>
      <c r="AW954" s="0" t="n">
        <f aca="true">RAND()</f>
        <v>0.329523333072031</v>
      </c>
      <c r="AX954" s="0" t="n">
        <f aca="true">RAND()</f>
        <v>0.988684650275937</v>
      </c>
      <c r="AY954" s="0" t="n">
        <f aca="true">RAND()</f>
        <v>0.295681176052559</v>
      </c>
      <c r="AZ954" s="0" t="n">
        <f aca="true">RAND()</f>
        <v>0.98012040089217</v>
      </c>
    </row>
    <row r="955" customFormat="false" ht="15" hidden="false" customHeight="false" outlineLevel="0" collapsed="false">
      <c r="AK955" s="0" t="n">
        <v>942</v>
      </c>
      <c r="AL955" s="0" t="n">
        <f aca="false">IFERROR(IF(AU955&lt;($AM$6-$AL$6)/($AN$6-$AL$6),$AL$6+SQRT(AU955*($AN$6-$AL$6)*($AM$6-$AL$6)),$AN$6-SQRT((1-AU955)*($AN$6-$AL$6)*($AN$6-$AM$6))),$AM$6)</f>
        <v>2.87399894305275</v>
      </c>
      <c r="AM955" s="0" t="n">
        <f aca="false">IFERROR(IF(AV955&lt;($AM$7-$AL$7)/($AN$7-$AL$7),$AL$7+SQRT(AV955*($AN$7-$AL$7)*($AM$7-$AL$7)),$AN$7-SQRT((1-AV955)*($AN$7-$AL$7)*($AN$7-$AM$7))),$AM$7)</f>
        <v>0.870597553163369</v>
      </c>
      <c r="AN955" s="0" t="n">
        <f aca="false">IFERROR(IF(AW955&lt;($AM$8-$AL$8)/($AN$8-$AL$8),$AL$8+SQRT(AW955*($AN$8-$AL$8)*($AM$8-$AL$8)),$AN$8-SQRT((1-AW955)*($AN$8-$AL$8)*($AN$8-$AM$8))),$AM$8)</f>
        <v>0.887599016281603</v>
      </c>
      <c r="AO955" s="0" t="n">
        <f aca="false">IFERROR(IF(AX955&lt;($AM$9-$AL$9)/($AN$9-$AL$9),$AL$9+SQRT(AX955*($AN$9-$AL$9)*($AM$9-$AL$9)),$AN$9-SQRT((1-AX955)*($AN$9-$AL$9)*($AN$9-$AM$9))),$AM$9)</f>
        <v>0.895536484373988</v>
      </c>
      <c r="AP955" s="0" t="n">
        <f aca="false">IFERROR(IF(AY955&lt;($AM$10-$AL$10)/($AN$10-$AL$10),$AL$10+SQRT(AY955*($AN$10-$AL$10)*($AM$10-$AL$10)),$AN$10-SQRT((1-AY955)*($AN$10-$AL$10)*($AN$10-$AM$10))),$AM$10)</f>
        <v>0.909655006207345</v>
      </c>
      <c r="AQ955" s="0" t="n">
        <f aca="false">IFERROR(IF(AZ955&lt;($AM$11-$AL$11)/($AN$11-$AL$11),$AL$11+SQRT(AZ955*($AN$11-$AL$11)*($AM$11-$AL$11)),$AN$11-SQRT((1-AZ955)*($AN$11-$AL$11)*($AN$11-$AM$11))),$AM$11)</f>
        <v>0.595128020907131</v>
      </c>
      <c r="AR955" s="0" t="n">
        <f aca="false">SUMPRODUCT((B24:B31&lt;=$B$6)*(C24:C31*AM955+D24:D31*AO955*$B$8*AQ955)/(1+AL955/100)^B24:B31)+C32*AM955*AP955/(1+AL955/100)^$B$6</f>
        <v>12086488.5611921</v>
      </c>
      <c r="AS955" s="0" t="n">
        <f aca="false">SUMPRODUCT((K24:K26&lt;=$B$6)*(L24:L26*AN955+M24:M26*AO955*$B$8*AQ955)/(1+AL955/100)^K24:K26)+L27*AN955*AP955/(1+AL955/100)^$B$6</f>
        <v>12887133.8343291</v>
      </c>
      <c r="AT955" s="0" t="n">
        <f aca="false">AS955-AR955</f>
        <v>800645.273136998</v>
      </c>
      <c r="AU955" s="0" t="n">
        <f aca="true">RAND()</f>
        <v>0.152774830491466</v>
      </c>
      <c r="AV955" s="0" t="n">
        <f aca="true">RAND()</f>
        <v>0.0553779390294963</v>
      </c>
      <c r="AW955" s="0" t="n">
        <f aca="true">RAND()</f>
        <v>0.0852620850389398</v>
      </c>
      <c r="AX955" s="0" t="n">
        <f aca="true">RAND()</f>
        <v>0.208598813961245</v>
      </c>
      <c r="AY955" s="0" t="n">
        <f aca="true">RAND()</f>
        <v>0.671268896442958</v>
      </c>
      <c r="AZ955" s="0" t="n">
        <f aca="true">RAND()</f>
        <v>0.355512443773715</v>
      </c>
    </row>
    <row r="956" customFormat="false" ht="15" hidden="false" customHeight="false" outlineLevel="0" collapsed="false">
      <c r="AK956" s="0" t="n">
        <v>943</v>
      </c>
      <c r="AL956" s="0" t="n">
        <f aca="false">IFERROR(IF(AU956&lt;($AM$6-$AL$6)/($AN$6-$AL$6),$AL$6+SQRT(AU956*($AN$6-$AL$6)*($AM$6-$AL$6)),$AN$6-SQRT((1-AU956)*($AN$6-$AL$6)*($AN$6-$AM$6))),$AM$6)</f>
        <v>2.54864065587256</v>
      </c>
      <c r="AM956" s="0" t="n">
        <f aca="false">IFERROR(IF(AV956&lt;($AM$7-$AL$7)/($AN$7-$AL$7),$AL$7+SQRT(AV956*($AN$7-$AL$7)*($AM$7-$AL$7)),$AN$7-SQRT((1-AV956)*($AN$7-$AL$7)*($AN$7-$AM$7))),$AM$7)</f>
        <v>1.09720039648488</v>
      </c>
      <c r="AN956" s="0" t="n">
        <f aca="false">IFERROR(IF(AW956&lt;($AM$8-$AL$8)/($AN$8-$AL$8),$AL$8+SQRT(AW956*($AN$8-$AL$8)*($AM$8-$AL$8)),$AN$8-SQRT((1-AW956)*($AN$8-$AL$8)*($AN$8-$AM$8))),$AM$8)</f>
        <v>0.863740310243157</v>
      </c>
      <c r="AO956" s="0" t="n">
        <f aca="false">IFERROR(IF(AX956&lt;($AM$9-$AL$9)/($AN$9-$AL$9),$AL$9+SQRT(AX956*($AN$9-$AL$9)*($AM$9-$AL$9)),$AN$9-SQRT((1-AX956)*($AN$9-$AL$9)*($AN$9-$AM$9))),$AM$9)</f>
        <v>1.24894599549361</v>
      </c>
      <c r="AP956" s="0" t="n">
        <f aca="false">IFERROR(IF(AY956&lt;($AM$10-$AL$10)/($AN$10-$AL$10),$AL$10+SQRT(AY956*($AN$10-$AL$10)*($AM$10-$AL$10)),$AN$10-SQRT((1-AY956)*($AN$10-$AL$10)*($AN$10-$AM$10))),$AM$10)</f>
        <v>0.918783966275586</v>
      </c>
      <c r="AQ956" s="0" t="n">
        <f aca="false">IFERROR(IF(AZ956&lt;($AM$11-$AL$11)/($AN$11-$AL$11),$AL$11+SQRT(AZ956*($AN$11-$AL$11)*($AM$11-$AL$11)),$AN$11-SQRT((1-AZ956)*($AN$11-$AL$11)*($AN$11-$AM$11))),$AM$11)</f>
        <v>0.668526368094478</v>
      </c>
      <c r="AR956" s="0" t="n">
        <f aca="false">SUMPRODUCT((B24:B31&lt;=$B$6)*(C24:C31*AM956+D24:D31*AO956*$B$8*AQ956)/(1+AL956/100)^B24:B31)+C32*AM956*AP956/(1+AL956/100)^$B$6</f>
        <v>15538217.9710534</v>
      </c>
      <c r="AS956" s="0" t="n">
        <f aca="false">SUMPRODUCT((K24:K26&lt;=$B$6)*(L24:L26*AN956+M24:M26*AO956*$B$8*AQ956)/(1+AL956/100)^K24:K26)+L27*AN956*AP956/(1+AL956/100)^$B$6</f>
        <v>12458448.9094561</v>
      </c>
      <c r="AT956" s="0" t="n">
        <f aca="false">AS956-AR956</f>
        <v>-3079769.06159728</v>
      </c>
      <c r="AU956" s="0" t="n">
        <f aca="true">RAND()</f>
        <v>0.0602013138552535</v>
      </c>
      <c r="AV956" s="0" t="n">
        <f aca="true">RAND()</f>
        <v>0.792464721472205</v>
      </c>
      <c r="AW956" s="0" t="n">
        <f aca="true">RAND()</f>
        <v>0.0451425238877103</v>
      </c>
      <c r="AX956" s="0" t="n">
        <f aca="true">RAND()</f>
        <v>0.623945254876614</v>
      </c>
      <c r="AY956" s="0" t="n">
        <f aca="true">RAND()</f>
        <v>0.701520041638044</v>
      </c>
      <c r="AZ956" s="0" t="n">
        <f aca="true">RAND()</f>
        <v>0.551531556536173</v>
      </c>
    </row>
    <row r="957" customFormat="false" ht="15" hidden="false" customHeight="false" outlineLevel="0" collapsed="false">
      <c r="AK957" s="0" t="n">
        <v>944</v>
      </c>
      <c r="AL957" s="0" t="n">
        <f aca="false">IFERROR(IF(AU957&lt;($AM$6-$AL$6)/($AN$6-$AL$6),$AL$6+SQRT(AU957*($AN$6-$AL$6)*($AM$6-$AL$6)),$AN$6-SQRT((1-AU957)*($AN$6-$AL$6)*($AN$6-$AM$6))),$AM$6)</f>
        <v>4.41426717681881</v>
      </c>
      <c r="AM957" s="0" t="n">
        <f aca="false">IFERROR(IF(AV957&lt;($AM$7-$AL$7)/($AN$7-$AL$7),$AL$7+SQRT(AV957*($AN$7-$AL$7)*($AM$7-$AL$7)),$AN$7-SQRT((1-AV957)*($AN$7-$AL$7)*($AN$7-$AM$7))),$AM$7)</f>
        <v>0.843601287889489</v>
      </c>
      <c r="AN957" s="0" t="n">
        <f aca="false">IFERROR(IF(AW957&lt;($AM$8-$AL$8)/($AN$8-$AL$8),$AL$8+SQRT(AW957*($AN$8-$AL$8)*($AM$8-$AL$8)),$AN$8-SQRT((1-AW957)*($AN$8-$AL$8)*($AN$8-$AM$8))),$AM$8)</f>
        <v>0.999339882441832</v>
      </c>
      <c r="AO957" s="0" t="n">
        <f aca="false">IFERROR(IF(AX957&lt;($AM$9-$AL$9)/($AN$9-$AL$9),$AL$9+SQRT(AX957*($AN$9-$AL$9)*($AM$9-$AL$9)),$AN$9-SQRT((1-AX957)*($AN$9-$AL$9)*($AN$9-$AM$9))),$AM$9)</f>
        <v>0.827842864043305</v>
      </c>
      <c r="AP957" s="0" t="n">
        <f aca="false">IFERROR(IF(AY957&lt;($AM$10-$AL$10)/($AN$10-$AL$10),$AL$10+SQRT(AY957*($AN$10-$AL$10)*($AM$10-$AL$10)),$AN$10-SQRT((1-AY957)*($AN$10-$AL$10)*($AN$10-$AM$10))),$AM$10)</f>
        <v>0.798218654644069</v>
      </c>
      <c r="AQ957" s="0" t="n">
        <f aca="false">IFERROR(IF(AZ957&lt;($AM$11-$AL$11)/($AN$11-$AL$11),$AL$11+SQRT(AZ957*($AN$11-$AL$11)*($AM$11-$AL$11)),$AN$11-SQRT((1-AZ957)*($AN$11-$AL$11)*($AN$11-$AM$11))),$AM$11)</f>
        <v>0.642192270241693</v>
      </c>
      <c r="AR957" s="0" t="n">
        <f aca="false">SUMPRODUCT((B24:B31&lt;=$B$6)*(C24:C31*AM957+D24:D31*AO957*$B$8*AQ957)/(1+AL957/100)^B24:B31)+C32*AM957*AP957/(1+AL957/100)^$B$6</f>
        <v>10889981.1854479</v>
      </c>
      <c r="AS957" s="0" t="n">
        <f aca="false">SUMPRODUCT((K24:K26&lt;=$B$6)*(L24:L26*AN957+M24:M26*AO957*$B$8*AQ957)/(1+AL957/100)^K24:K26)+L27*AN957*AP957/(1+AL957/100)^$B$6</f>
        <v>14996398.4734551</v>
      </c>
      <c r="AT957" s="0" t="n">
        <f aca="false">AS957-AR957</f>
        <v>4106417.28800719</v>
      </c>
      <c r="AU957" s="0" t="n">
        <f aca="true">RAND()</f>
        <v>0.665699288356173</v>
      </c>
      <c r="AV957" s="0" t="n">
        <f aca="true">RAND()</f>
        <v>0.0211230256180236</v>
      </c>
      <c r="AW957" s="0" t="n">
        <f aca="true">RAND()</f>
        <v>0.441515430354706</v>
      </c>
      <c r="AX957" s="0" t="n">
        <f aca="true">RAND()</f>
        <v>0.143307924672156</v>
      </c>
      <c r="AY957" s="0" t="n">
        <f aca="true">RAND()</f>
        <v>0.355737463910874</v>
      </c>
      <c r="AZ957" s="0" t="n">
        <f aca="true">RAND()</f>
        <v>0.477941019645568</v>
      </c>
    </row>
    <row r="958" customFormat="false" ht="15" hidden="false" customHeight="false" outlineLevel="0" collapsed="false">
      <c r="AK958" s="0" t="n">
        <v>945</v>
      </c>
      <c r="AL958" s="0" t="n">
        <f aca="false">IFERROR(IF(AU958&lt;($AM$6-$AL$6)/($AN$6-$AL$6),$AL$6+SQRT(AU958*($AN$6-$AL$6)*($AM$6-$AL$6)),$AN$6-SQRT((1-AU958)*($AN$6-$AL$6)*($AN$6-$AM$6))),$AM$6)</f>
        <v>3.08890102944464</v>
      </c>
      <c r="AM958" s="0" t="n">
        <f aca="false">IFERROR(IF(AV958&lt;($AM$7-$AL$7)/($AN$7-$AL$7),$AL$7+SQRT(AV958*($AN$7-$AL$7)*($AM$7-$AL$7)),$AN$7-SQRT((1-AV958)*($AN$7-$AL$7)*($AN$7-$AM$7))),$AM$7)</f>
        <v>1.1375443255051</v>
      </c>
      <c r="AN958" s="0" t="n">
        <f aca="false">IFERROR(IF(AW958&lt;($AM$8-$AL$8)/($AN$8-$AL$8),$AL$8+SQRT(AW958*($AN$8-$AL$8)*($AM$8-$AL$8)),$AN$8-SQRT((1-AW958)*($AN$8-$AL$8)*($AN$8-$AM$8))),$AM$8)</f>
        <v>1.1014856069454</v>
      </c>
      <c r="AO958" s="0" t="n">
        <f aca="false">IFERROR(IF(AX958&lt;($AM$9-$AL$9)/($AN$9-$AL$9),$AL$9+SQRT(AX958*($AN$9-$AL$9)*($AM$9-$AL$9)),$AN$9-SQRT((1-AX958)*($AN$9-$AL$9)*($AN$9-$AM$9))),$AM$9)</f>
        <v>1.37388989021616</v>
      </c>
      <c r="AP958" s="0" t="n">
        <f aca="false">IFERROR(IF(AY958&lt;($AM$10-$AL$10)/($AN$10-$AL$10),$AL$10+SQRT(AY958*($AN$10-$AL$10)*($AM$10-$AL$10)),$AN$10-SQRT((1-AY958)*($AN$10-$AL$10)*($AN$10-$AM$10))),$AM$10)</f>
        <v>0.812035808418832</v>
      </c>
      <c r="AQ958" s="0" t="n">
        <f aca="false">IFERROR(IF(AZ958&lt;($AM$11-$AL$11)/($AN$11-$AL$11),$AL$11+SQRT(AZ958*($AN$11-$AL$11)*($AM$11-$AL$11)),$AN$11-SQRT((1-AZ958)*($AN$11-$AL$11)*($AN$11-$AM$11))),$AM$11)</f>
        <v>0.806674869957319</v>
      </c>
      <c r="AR958" s="0" t="n">
        <f aca="false">SUMPRODUCT((B24:B31&lt;=$B$6)*(C24:C31*AM958+D24:D31*AO958*$B$8*AQ958)/(1+AL958/100)^B24:B31)+C32*AM958*AP958/(1+AL958/100)^$B$6</f>
        <v>15715852.2419221</v>
      </c>
      <c r="AS958" s="0" t="n">
        <f aca="false">SUMPRODUCT((K24:K26&lt;=$B$6)*(L24:L26*AN958+M24:M26*AO958*$B$8*AQ958)/(1+AL958/100)^K24:K26)+L27*AN958*AP958/(1+AL958/100)^$B$6</f>
        <v>16258688.8666138</v>
      </c>
      <c r="AT958" s="0" t="n">
        <f aca="false">AS958-AR958</f>
        <v>542836.624691755</v>
      </c>
      <c r="AU958" s="0" t="n">
        <f aca="true">RAND()</f>
        <v>0.23516524212604</v>
      </c>
      <c r="AV958" s="0" t="n">
        <f aca="true">RAND()</f>
        <v>0.887588633545747</v>
      </c>
      <c r="AW958" s="0" t="n">
        <f aca="true">RAND()</f>
        <v>0.803942000494439</v>
      </c>
      <c r="AX958" s="0" t="n">
        <f aca="true">RAND()</f>
        <v>0.73865742028431</v>
      </c>
      <c r="AY958" s="0" t="n">
        <f aca="true">RAND()</f>
        <v>0.389465382942376</v>
      </c>
      <c r="AZ958" s="0" t="n">
        <f aca="true">RAND()</f>
        <v>0.847450588138696</v>
      </c>
    </row>
    <row r="959" customFormat="false" ht="15" hidden="false" customHeight="false" outlineLevel="0" collapsed="false">
      <c r="AK959" s="0" t="n">
        <v>946</v>
      </c>
      <c r="AL959" s="0" t="n">
        <f aca="false">IFERROR(IF(AU959&lt;($AM$6-$AL$6)/($AN$6-$AL$6),$AL$6+SQRT(AU959*($AN$6-$AL$6)*($AM$6-$AL$6)),$AN$6-SQRT((1-AU959)*($AN$6-$AL$6)*($AN$6-$AM$6))),$AM$6)</f>
        <v>3.84354145706805</v>
      </c>
      <c r="AM959" s="0" t="n">
        <f aca="false">IFERROR(IF(AV959&lt;($AM$7-$AL$7)/($AN$7-$AL$7),$AL$7+SQRT(AV959*($AN$7-$AL$7)*($AM$7-$AL$7)),$AN$7-SQRT((1-AV959)*($AN$7-$AL$7)*($AN$7-$AM$7))),$AM$7)</f>
        <v>0.915834992850502</v>
      </c>
      <c r="AN959" s="0" t="n">
        <f aca="false">IFERROR(IF(AW959&lt;($AM$8-$AL$8)/($AN$8-$AL$8),$AL$8+SQRT(AW959*($AN$8-$AL$8)*($AM$8-$AL$8)),$AN$8-SQRT((1-AW959)*($AN$8-$AL$8)*($AN$8-$AM$8))),$AM$8)</f>
        <v>1.01249880837027</v>
      </c>
      <c r="AO959" s="0" t="n">
        <f aca="false">IFERROR(IF(AX959&lt;($AM$9-$AL$9)/($AN$9-$AL$9),$AL$9+SQRT(AX959*($AN$9-$AL$9)*($AM$9-$AL$9)),$AN$9-SQRT((1-AX959)*($AN$9-$AL$9)*($AN$9-$AM$9))),$AM$9)</f>
        <v>0.992903969869193</v>
      </c>
      <c r="AP959" s="0" t="n">
        <f aca="false">IFERROR(IF(AY959&lt;($AM$10-$AL$10)/($AN$10-$AL$10),$AL$10+SQRT(AY959*($AN$10-$AL$10)*($AM$10-$AL$10)),$AN$10-SQRT((1-AY959)*($AN$10-$AL$10)*($AN$10-$AM$10))),$AM$10)</f>
        <v>0.933589988302879</v>
      </c>
      <c r="AQ959" s="0" t="n">
        <f aca="false">IFERROR(IF(AZ959&lt;($AM$11-$AL$11)/($AN$11-$AL$11),$AL$11+SQRT(AZ959*($AN$11-$AL$11)*($AM$11-$AL$11)),$AN$11-SQRT((1-AZ959)*($AN$11-$AL$11)*($AN$11-$AM$11))),$AM$11)</f>
        <v>0.529554144004801</v>
      </c>
      <c r="AR959" s="0" t="n">
        <f aca="false">SUMPRODUCT((B24:B31&lt;=$B$6)*(C24:C31*AM959+D24:D31*AO959*$B$8*AQ959)/(1+AL959/100)^B24:B31)+C32*AM959*AP959/(1+AL959/100)^$B$6</f>
        <v>12105109.7910559</v>
      </c>
      <c r="AS959" s="0" t="n">
        <f aca="false">SUMPRODUCT((K24:K26&lt;=$B$6)*(L24:L26*AN959+M24:M26*AO959*$B$8*AQ959)/(1+AL959/100)^K24:K26)+L27*AN959*AP959/(1+AL959/100)^$B$6</f>
        <v>14924966.0558342</v>
      </c>
      <c r="AT959" s="0" t="n">
        <f aca="false">AS959-AR959</f>
        <v>2819856.26477836</v>
      </c>
      <c r="AU959" s="0" t="n">
        <f aca="true">RAND()</f>
        <v>0.501838473337596</v>
      </c>
      <c r="AV959" s="0" t="n">
        <f aca="true">RAND()</f>
        <v>0.149086061874175</v>
      </c>
      <c r="AW959" s="0" t="n">
        <f aca="true">RAND()</f>
        <v>0.498606079772982</v>
      </c>
      <c r="AX959" s="0" t="n">
        <f aca="true">RAND()</f>
        <v>0.32393909801708</v>
      </c>
      <c r="AY959" s="0" t="n">
        <f aca="true">RAND()</f>
        <v>0.752001111825963</v>
      </c>
      <c r="AZ959" s="0" t="n">
        <f aca="true">RAND()</f>
        <v>0.215082061346027</v>
      </c>
    </row>
    <row r="960" customFormat="false" ht="15" hidden="false" customHeight="false" outlineLevel="0" collapsed="false">
      <c r="AK960" s="0" t="n">
        <v>947</v>
      </c>
      <c r="AL960" s="0" t="n">
        <f aca="false">IFERROR(IF(AU960&lt;($AM$6-$AL$6)/($AN$6-$AL$6),$AL$6+SQRT(AU960*($AN$6-$AL$6)*($AM$6-$AL$6)),$AN$6-SQRT((1-AU960)*($AN$6-$AL$6)*($AN$6-$AM$6))),$AM$6)</f>
        <v>5.92863955255593</v>
      </c>
      <c r="AM960" s="0" t="n">
        <f aca="false">IFERROR(IF(AV960&lt;($AM$7-$AL$7)/($AN$7-$AL$7),$AL$7+SQRT(AV960*($AN$7-$AL$7)*($AM$7-$AL$7)),$AN$7-SQRT((1-AV960)*($AN$7-$AL$7)*($AN$7-$AM$7))),$AM$7)</f>
        <v>1.15621389391043</v>
      </c>
      <c r="AN960" s="0" t="n">
        <f aca="false">IFERROR(IF(AW960&lt;($AM$8-$AL$8)/($AN$8-$AL$8),$AL$8+SQRT(AW960*($AN$8-$AL$8)*($AM$8-$AL$8)),$AN$8-SQRT((1-AW960)*($AN$8-$AL$8)*($AN$8-$AM$8))),$AM$8)</f>
        <v>1.04138641019825</v>
      </c>
      <c r="AO960" s="0" t="n">
        <f aca="false">IFERROR(IF(AX960&lt;($AM$9-$AL$9)/($AN$9-$AL$9),$AL$9+SQRT(AX960*($AN$9-$AL$9)*($AM$9-$AL$9)),$AN$9-SQRT((1-AX960)*($AN$9-$AL$9)*($AN$9-$AM$9))),$AM$9)</f>
        <v>0.567631849320441</v>
      </c>
      <c r="AP960" s="0" t="n">
        <f aca="false">IFERROR(IF(AY960&lt;($AM$10-$AL$10)/($AN$10-$AL$10),$AL$10+SQRT(AY960*($AN$10-$AL$10)*($AM$10-$AL$10)),$AN$10-SQRT((1-AY960)*($AN$10-$AL$10)*($AN$10-$AM$10))),$AM$10)</f>
        <v>0.937342128345856</v>
      </c>
      <c r="AQ960" s="0" t="n">
        <f aca="false">IFERROR(IF(AZ960&lt;($AM$11-$AL$11)/($AN$11-$AL$11),$AL$11+SQRT(AZ960*($AN$11-$AL$11)*($AM$11-$AL$11)),$AN$11-SQRT((1-AZ960)*($AN$11-$AL$11)*($AN$11-$AM$11))),$AM$11)</f>
        <v>0.727789523890322</v>
      </c>
      <c r="AR960" s="0" t="n">
        <f aca="false">SUMPRODUCT((B24:B31&lt;=$B$6)*(C24:C31*AM960+D24:D31*AO960*$B$8*AQ960)/(1+AL960/100)^B24:B31)+C32*AM960*AP960/(1+AL960/100)^$B$6</f>
        <v>14014959.7317833</v>
      </c>
      <c r="AS960" s="0" t="n">
        <f aca="false">SUMPRODUCT((K24:K26&lt;=$B$6)*(L24:L26*AN960+M24:M26*AO960*$B$8*AQ960)/(1+AL960/100)^K24:K26)+L27*AN960*AP960/(1+AL960/100)^$B$6</f>
        <v>15712975.6443893</v>
      </c>
      <c r="AT960" s="0" t="n">
        <f aca="false">AS960-AR960</f>
        <v>1698015.91260593</v>
      </c>
      <c r="AU960" s="0" t="n">
        <f aca="true">RAND()</f>
        <v>0.942609339582622</v>
      </c>
      <c r="AV960" s="0" t="n">
        <f aca="true">RAND()</f>
        <v>0.921814811596044</v>
      </c>
      <c r="AW960" s="0" t="n">
        <f aca="true">RAND()</f>
        <v>0.613158845778033</v>
      </c>
      <c r="AX960" s="0" t="n">
        <f aca="true">RAND()</f>
        <v>0.00609875605667035</v>
      </c>
      <c r="AY960" s="0" t="n">
        <f aca="true">RAND()</f>
        <v>0.765072548904331</v>
      </c>
      <c r="AZ960" s="0" t="n">
        <f aca="true">RAND()</f>
        <v>0.697556966106703</v>
      </c>
    </row>
    <row r="961" customFormat="false" ht="15" hidden="false" customHeight="false" outlineLevel="0" collapsed="false">
      <c r="AK961" s="0" t="n">
        <v>948</v>
      </c>
      <c r="AL961" s="0" t="n">
        <f aca="false">IFERROR(IF(AU961&lt;($AM$6-$AL$6)/($AN$6-$AL$6),$AL$6+SQRT(AU961*($AN$6-$AL$6)*($AM$6-$AL$6)),$AN$6-SQRT((1-AU961)*($AN$6-$AL$6)*($AN$6-$AM$6))),$AM$6)</f>
        <v>3.01659937432397</v>
      </c>
      <c r="AM961" s="0" t="n">
        <f aca="false">IFERROR(IF(AV961&lt;($AM$7-$AL$7)/($AN$7-$AL$7),$AL$7+SQRT(AV961*($AN$7-$AL$7)*($AM$7-$AL$7)),$AN$7-SQRT((1-AV961)*($AN$7-$AL$7)*($AN$7-$AM$7))),$AM$7)</f>
        <v>1.06925905017326</v>
      </c>
      <c r="AN961" s="0" t="n">
        <f aca="false">IFERROR(IF(AW961&lt;($AM$8-$AL$8)/($AN$8-$AL$8),$AL$8+SQRT(AW961*($AN$8-$AL$8)*($AM$8-$AL$8)),$AN$8-SQRT((1-AW961)*($AN$8-$AL$8)*($AN$8-$AM$8))),$AM$8)</f>
        <v>0.995253750364044</v>
      </c>
      <c r="AO961" s="0" t="n">
        <f aca="false">IFERROR(IF(AX961&lt;($AM$9-$AL$9)/($AN$9-$AL$9),$AL$9+SQRT(AX961*($AN$9-$AL$9)*($AM$9-$AL$9)),$AN$9-SQRT((1-AX961)*($AN$9-$AL$9)*($AN$9-$AM$9))),$AM$9)</f>
        <v>1.15544401804209</v>
      </c>
      <c r="AP961" s="0" t="n">
        <f aca="false">IFERROR(IF(AY961&lt;($AM$10-$AL$10)/($AN$10-$AL$10),$AL$10+SQRT(AY961*($AN$10-$AL$10)*($AM$10-$AL$10)),$AN$10-SQRT((1-AY961)*($AN$10-$AL$10)*($AN$10-$AM$10))),$AM$10)</f>
        <v>0.743804980121983</v>
      </c>
      <c r="AQ961" s="0" t="n">
        <f aca="false">IFERROR(IF(AZ961&lt;($AM$11-$AL$11)/($AN$11-$AL$11),$AL$11+SQRT(AZ961*($AN$11-$AL$11)*($AM$11-$AL$11)),$AN$11-SQRT((1-AZ961)*($AN$11-$AL$11)*($AN$11-$AM$11))),$AM$11)</f>
        <v>0.450874000194925</v>
      </c>
      <c r="AR961" s="0" t="n">
        <f aca="false">SUMPRODUCT((B24:B31&lt;=$B$6)*(C24:C31*AM961+D24:D31*AO961*$B$8*AQ961)/(1+AL961/100)^B24:B31)+C32*AM961*AP961/(1+AL961/100)^$B$6</f>
        <v>14735977.4658896</v>
      </c>
      <c r="AS961" s="0" t="n">
        <f aca="false">SUMPRODUCT((K24:K26&lt;=$B$6)*(L24:L26*AN961+M24:M26*AO961*$B$8*AQ961)/(1+AL961/100)^K24:K26)+L27*AN961*AP961/(1+AL961/100)^$B$6</f>
        <v>14749124.6292921</v>
      </c>
      <c r="AT961" s="0" t="n">
        <f aca="false">AS961-AR961</f>
        <v>13147.1634025034</v>
      </c>
      <c r="AU961" s="0" t="n">
        <f aca="true">RAND()</f>
        <v>0.20662597276819</v>
      </c>
      <c r="AV961" s="0" t="n">
        <f aca="true">RAND()</f>
        <v>0.70962408049537</v>
      </c>
      <c r="AW961" s="0" t="n">
        <f aca="true">RAND()</f>
        <v>0.423600300346938</v>
      </c>
      <c r="AX961" s="0" t="n">
        <f aca="true">RAND()</f>
        <v>0.524483462226074</v>
      </c>
      <c r="AY961" s="0" t="n">
        <f aca="true">RAND()</f>
        <v>0.237763473329122</v>
      </c>
      <c r="AZ961" s="0" t="n">
        <f aca="true">RAND()</f>
        <v>0.0929100568768095</v>
      </c>
    </row>
    <row r="962" customFormat="false" ht="15" hidden="false" customHeight="false" outlineLevel="0" collapsed="false">
      <c r="AK962" s="0" t="n">
        <v>949</v>
      </c>
      <c r="AL962" s="0" t="n">
        <f aca="false">IFERROR(IF(AU962&lt;($AM$6-$AL$6)/($AN$6-$AL$6),$AL$6+SQRT(AU962*($AN$6-$AL$6)*($AM$6-$AL$6)),$AN$6-SQRT((1-AU962)*($AN$6-$AL$6)*($AN$6-$AM$6))),$AM$6)</f>
        <v>4.32226656484876</v>
      </c>
      <c r="AM962" s="0" t="n">
        <f aca="false">IFERROR(IF(AV962&lt;($AM$7-$AL$7)/($AN$7-$AL$7),$AL$7+SQRT(AV962*($AN$7-$AL$7)*($AM$7-$AL$7)),$AN$7-SQRT((1-AV962)*($AN$7-$AL$7)*($AN$7-$AM$7))),$AM$7)</f>
        <v>1.16845400399647</v>
      </c>
      <c r="AN962" s="0" t="n">
        <f aca="false">IFERROR(IF(AW962&lt;($AM$8-$AL$8)/($AN$8-$AL$8),$AL$8+SQRT(AW962*($AN$8-$AL$8)*($AM$8-$AL$8)),$AN$8-SQRT((1-AW962)*($AN$8-$AL$8)*($AN$8-$AM$8))),$AM$8)</f>
        <v>1.05265050569231</v>
      </c>
      <c r="AO962" s="0" t="n">
        <f aca="false">IFERROR(IF(AX962&lt;($AM$9-$AL$9)/($AN$9-$AL$9),$AL$9+SQRT(AX962*($AN$9-$AL$9)*($AM$9-$AL$9)),$AN$9-SQRT((1-AX962)*($AN$9-$AL$9)*($AN$9-$AM$9))),$AM$9)</f>
        <v>1.01207225390245</v>
      </c>
      <c r="AP962" s="0" t="n">
        <f aca="false">IFERROR(IF(AY962&lt;($AM$10-$AL$10)/($AN$10-$AL$10),$AL$10+SQRT(AY962*($AN$10-$AL$10)*($AM$10-$AL$10)),$AN$10-SQRT((1-AY962)*($AN$10-$AL$10)*($AN$10-$AM$10))),$AM$10)</f>
        <v>0.886864182710999</v>
      </c>
      <c r="AQ962" s="0" t="n">
        <f aca="false">IFERROR(IF(AZ962&lt;($AM$11-$AL$11)/($AN$11-$AL$11),$AL$11+SQRT(AZ962*($AN$11-$AL$11)*($AM$11-$AL$11)),$AN$11-SQRT((1-AZ962)*($AN$11-$AL$11)*($AN$11-$AM$11))),$AM$11)</f>
        <v>0.777357788794346</v>
      </c>
      <c r="AR962" s="0" t="n">
        <f aca="false">SUMPRODUCT((B24:B31&lt;=$B$6)*(C24:C31*AM962+D24:D31*AO962*$B$8*AQ962)/(1+AL962/100)^B24:B31)+C32*AM962*AP962/(1+AL962/100)^$B$6</f>
        <v>15140636.7541828</v>
      </c>
      <c r="AS962" s="0" t="n">
        <f aca="false">SUMPRODUCT((K24:K26&lt;=$B$6)*(L24:L26*AN962+M24:M26*AO962*$B$8*AQ962)/(1+AL962/100)^K24:K26)+L27*AN962*AP962/(1+AL962/100)^$B$6</f>
        <v>15691216.0590097</v>
      </c>
      <c r="AT962" s="0" t="n">
        <f aca="false">AS962-AR962</f>
        <v>550579.304826826</v>
      </c>
      <c r="AU962" s="0" t="n">
        <f aca="true">RAND()</f>
        <v>0.641487182513656</v>
      </c>
      <c r="AV962" s="0" t="n">
        <f aca="true">RAND()</f>
        <v>0.940891115873713</v>
      </c>
      <c r="AW962" s="0" t="n">
        <f aca="true">RAND()</f>
        <v>0.653806018635561</v>
      </c>
      <c r="AX962" s="0" t="n">
        <f aca="true">RAND()</f>
        <v>0.349332512327071</v>
      </c>
      <c r="AY962" s="0" t="n">
        <f aca="true">RAND()</f>
        <v>0.598655583458596</v>
      </c>
      <c r="AZ962" s="0" t="n">
        <f aca="true">RAND()</f>
        <v>0.797675288936558</v>
      </c>
    </row>
    <row r="963" customFormat="false" ht="15" hidden="false" customHeight="false" outlineLevel="0" collapsed="false">
      <c r="AK963" s="0" t="n">
        <v>950</v>
      </c>
      <c r="AL963" s="0" t="n">
        <f aca="false">IFERROR(IF(AU963&lt;($AM$6-$AL$6)/($AN$6-$AL$6),$AL$6+SQRT(AU963*($AN$6-$AL$6)*($AM$6-$AL$6)),$AN$6-SQRT((1-AU963)*($AN$6-$AL$6)*($AN$6-$AM$6))),$AM$6)</f>
        <v>4.4712906447812</v>
      </c>
      <c r="AM963" s="0" t="n">
        <f aca="false">IFERROR(IF(AV963&lt;($AM$7-$AL$7)/($AN$7-$AL$7),$AL$7+SQRT(AV963*($AN$7-$AL$7)*($AM$7-$AL$7)),$AN$7-SQRT((1-AV963)*($AN$7-$AL$7)*($AN$7-$AM$7))),$AM$7)</f>
        <v>1.09921775456297</v>
      </c>
      <c r="AN963" s="0" t="n">
        <f aca="false">IFERROR(IF(AW963&lt;($AM$8-$AL$8)/($AN$8-$AL$8),$AL$8+SQRT(AW963*($AN$8-$AL$8)*($AM$8-$AL$8)),$AN$8-SQRT((1-AW963)*($AN$8-$AL$8)*($AN$8-$AM$8))),$AM$8)</f>
        <v>0.955953542672488</v>
      </c>
      <c r="AO963" s="0" t="n">
        <f aca="false">IFERROR(IF(AX963&lt;($AM$9-$AL$9)/($AN$9-$AL$9),$AL$9+SQRT(AX963*($AN$9-$AL$9)*($AM$9-$AL$9)),$AN$9-SQRT((1-AX963)*($AN$9-$AL$9)*($AN$9-$AM$9))),$AM$9)</f>
        <v>1.10640996860381</v>
      </c>
      <c r="AP963" s="0" t="n">
        <f aca="false">IFERROR(IF(AY963&lt;($AM$10-$AL$10)/($AN$10-$AL$10),$AL$10+SQRT(AY963*($AN$10-$AL$10)*($AM$10-$AL$10)),$AN$10-SQRT((1-AY963)*($AN$10-$AL$10)*($AN$10-$AM$10))),$AM$10)</f>
        <v>0.850260788512708</v>
      </c>
      <c r="AQ963" s="0" t="n">
        <f aca="false">IFERROR(IF(AZ963&lt;($AM$11-$AL$11)/($AN$11-$AL$11),$AL$11+SQRT(AZ963*($AN$11-$AL$11)*($AM$11-$AL$11)),$AN$11-SQRT((1-AZ963)*($AN$11-$AL$11)*($AN$11-$AM$11))),$AM$11)</f>
        <v>0.836528055685781</v>
      </c>
      <c r="AR963" s="0" t="n">
        <f aca="false">SUMPRODUCT((B24:B31&lt;=$B$6)*(C24:C31*AM963+D24:D31*AO963*$B$8*AQ963)/(1+AL963/100)^B24:B31)+C32*AM963*AP963/(1+AL963/100)^$B$6</f>
        <v>14186710.2808384</v>
      </c>
      <c r="AS963" s="0" t="n">
        <f aca="false">SUMPRODUCT((K24:K26&lt;=$B$6)*(L24:L26*AN963+M24:M26*AO963*$B$8*AQ963)/(1+AL963/100)^K24:K26)+L27*AN963*AP963/(1+AL963/100)^$B$6</f>
        <v>14321688.1941913</v>
      </c>
      <c r="AT963" s="0" t="n">
        <f aca="false">AS963-AR963</f>
        <v>134977.913352864</v>
      </c>
      <c r="AU963" s="0" t="n">
        <f aca="true">RAND()</f>
        <v>0.680281449841446</v>
      </c>
      <c r="AV963" s="0" t="n">
        <f aca="true">RAND()</f>
        <v>0.79790857298638</v>
      </c>
      <c r="AW963" s="0" t="n">
        <f aca="true">RAND()</f>
        <v>0.270238971912218</v>
      </c>
      <c r="AX963" s="0" t="n">
        <f aca="true">RAND()</f>
        <v>0.467664570526238</v>
      </c>
      <c r="AY963" s="0" t="n">
        <f aca="true">RAND()</f>
        <v>0.490730479878175</v>
      </c>
      <c r="AZ963" s="0" t="n">
        <f aca="true">RAND()</f>
        <v>0.890926218049506</v>
      </c>
    </row>
    <row r="964" customFormat="false" ht="15" hidden="false" customHeight="false" outlineLevel="0" collapsed="false">
      <c r="AK964" s="0" t="n">
        <v>951</v>
      </c>
      <c r="AL964" s="0" t="n">
        <f aca="false">IFERROR(IF(AU964&lt;($AM$6-$AL$6)/($AN$6-$AL$6),$AL$6+SQRT(AU964*($AN$6-$AL$6)*($AM$6-$AL$6)),$AN$6-SQRT((1-AU964)*($AN$6-$AL$6)*($AN$6-$AM$6))),$AM$6)</f>
        <v>2.96521010641827</v>
      </c>
      <c r="AM964" s="0" t="n">
        <f aca="false">IFERROR(IF(AV964&lt;($AM$7-$AL$7)/($AN$7-$AL$7),$AL$7+SQRT(AV964*($AN$7-$AL$7)*($AM$7-$AL$7)),$AN$7-SQRT((1-AV964)*($AN$7-$AL$7)*($AN$7-$AM$7))),$AM$7)</f>
        <v>0.909574654962854</v>
      </c>
      <c r="AN964" s="0" t="n">
        <f aca="false">IFERROR(IF(AW964&lt;($AM$8-$AL$8)/($AN$8-$AL$8),$AL$8+SQRT(AW964*($AN$8-$AL$8)*($AM$8-$AL$8)),$AN$8-SQRT((1-AW964)*($AN$8-$AL$8)*($AN$8-$AM$8))),$AM$8)</f>
        <v>0.835637343547671</v>
      </c>
      <c r="AO964" s="0" t="n">
        <f aca="false">IFERROR(IF(AX964&lt;($AM$9-$AL$9)/($AN$9-$AL$9),$AL$9+SQRT(AX964*($AN$9-$AL$9)*($AM$9-$AL$9)),$AN$9-SQRT((1-AX964)*($AN$9-$AL$9)*($AN$9-$AM$9))),$AM$9)</f>
        <v>1.02113936193187</v>
      </c>
      <c r="AP964" s="0" t="n">
        <f aca="false">IFERROR(IF(AY964&lt;($AM$10-$AL$10)/($AN$10-$AL$10),$AL$10+SQRT(AY964*($AN$10-$AL$10)*($AM$10-$AL$10)),$AN$10-SQRT((1-AY964)*($AN$10-$AL$10)*($AN$10-$AM$10))),$AM$10)</f>
        <v>0.994714606332799</v>
      </c>
      <c r="AQ964" s="0" t="n">
        <f aca="false">IFERROR(IF(AZ964&lt;($AM$11-$AL$11)/($AN$11-$AL$11),$AL$11+SQRT(AZ964*($AN$11-$AL$11)*($AM$11-$AL$11)),$AN$11-SQRT((1-AZ964)*($AN$11-$AL$11)*($AN$11-$AM$11))),$AM$11)</f>
        <v>0.668265823987108</v>
      </c>
      <c r="AR964" s="0" t="n">
        <f aca="false">SUMPRODUCT((B24:B31&lt;=$B$6)*(C24:C31*AM964+D24:D31*AO964*$B$8*AQ964)/(1+AL964/100)^B24:B31)+C32*AM964*AP964/(1+AL964/100)^$B$6</f>
        <v>12579165.9949635</v>
      </c>
      <c r="AS964" s="0" t="n">
        <f aca="false">SUMPRODUCT((K24:K26&lt;=$B$6)*(L24:L26*AN964+M24:M26*AO964*$B$8*AQ964)/(1+AL964/100)^K24:K26)+L27*AN964*AP964/(1+AL964/100)^$B$6</f>
        <v>12053673.0550419</v>
      </c>
      <c r="AT964" s="0" t="n">
        <f aca="false">AS964-AR964</f>
        <v>-525492.939921649</v>
      </c>
      <c r="AU964" s="0" t="n">
        <f aca="true">RAND()</f>
        <v>0.186326109906395</v>
      </c>
      <c r="AV964" s="0" t="n">
        <f aca="true">RAND()</f>
        <v>0.133406722335872</v>
      </c>
      <c r="AW964" s="0" t="n">
        <f aca="true">RAND()</f>
        <v>0.0141113361681634</v>
      </c>
      <c r="AX964" s="0" t="n">
        <f aca="true">RAND()</f>
        <v>0.361221234160569</v>
      </c>
      <c r="AY964" s="0" t="n">
        <f aca="true">RAND()</f>
        <v>0.978970166876065</v>
      </c>
      <c r="AZ964" s="0" t="n">
        <f aca="true">RAND()</f>
        <v>0.550826271285907</v>
      </c>
    </row>
    <row r="965" customFormat="false" ht="15" hidden="false" customHeight="false" outlineLevel="0" collapsed="false">
      <c r="AK965" s="0" t="n">
        <v>952</v>
      </c>
      <c r="AL965" s="0" t="n">
        <f aca="false">IFERROR(IF(AU965&lt;($AM$6-$AL$6)/($AN$6-$AL$6),$AL$6+SQRT(AU965*($AN$6-$AL$6)*($AM$6-$AL$6)),$AN$6-SQRT((1-AU965)*($AN$6-$AL$6)*($AN$6-$AM$6))),$AM$6)</f>
        <v>4.05754935299809</v>
      </c>
      <c r="AM965" s="0" t="n">
        <f aca="false">IFERROR(IF(AV965&lt;($AM$7-$AL$7)/($AN$7-$AL$7),$AL$7+SQRT(AV965*($AN$7-$AL$7)*($AM$7-$AL$7)),$AN$7-SQRT((1-AV965)*($AN$7-$AL$7)*($AN$7-$AM$7))),$AM$7)</f>
        <v>1.08125334161027</v>
      </c>
      <c r="AN965" s="0" t="n">
        <f aca="false">IFERROR(IF(AW965&lt;($AM$8-$AL$8)/($AN$8-$AL$8),$AL$8+SQRT(AW965*($AN$8-$AL$8)*($AM$8-$AL$8)),$AN$8-SQRT((1-AW965)*($AN$8-$AL$8)*($AN$8-$AM$8))),$AM$8)</f>
        <v>1.13957058252457</v>
      </c>
      <c r="AO965" s="0" t="n">
        <f aca="false">IFERROR(IF(AX965&lt;($AM$9-$AL$9)/($AN$9-$AL$9),$AL$9+SQRT(AX965*($AN$9-$AL$9)*($AM$9-$AL$9)),$AN$9-SQRT((1-AX965)*($AN$9-$AL$9)*($AN$9-$AM$9))),$AM$9)</f>
        <v>1.49704029910212</v>
      </c>
      <c r="AP965" s="0" t="n">
        <f aca="false">IFERROR(IF(AY965&lt;($AM$10-$AL$10)/($AN$10-$AL$10),$AL$10+SQRT(AY965*($AN$10-$AL$10)*($AM$10-$AL$10)),$AN$10-SQRT((1-AY965)*($AN$10-$AL$10)*($AN$10-$AM$10))),$AM$10)</f>
        <v>0.950226331773918</v>
      </c>
      <c r="AQ965" s="0" t="n">
        <f aca="false">IFERROR(IF(AZ965&lt;($AM$11-$AL$11)/($AN$11-$AL$11),$AL$11+SQRT(AZ965*($AN$11-$AL$11)*($AM$11-$AL$11)),$AN$11-SQRT((1-AZ965)*($AN$11-$AL$11)*($AN$11-$AM$11))),$AM$11)</f>
        <v>0.502054594884899</v>
      </c>
      <c r="AR965" s="0" t="n">
        <f aca="false">SUMPRODUCT((B24:B31&lt;=$B$6)*(C24:C31*AM965+D24:D31*AO965*$B$8*AQ965)/(1+AL965/100)^B24:B31)+C32*AM965*AP965/(1+AL965/100)^$B$6</f>
        <v>14172548.3548268</v>
      </c>
      <c r="AS965" s="0" t="n">
        <f aca="false">SUMPRODUCT((K24:K26&lt;=$B$6)*(L24:L26*AN965+M24:M26*AO965*$B$8*AQ965)/(1+AL965/100)^K24:K26)+L27*AN965*AP965/(1+AL965/100)^$B$6</f>
        <v>16839364.9352365</v>
      </c>
      <c r="AT965" s="0" t="n">
        <f aca="false">AS965-AR965</f>
        <v>2666816.58040973</v>
      </c>
      <c r="AU965" s="0" t="n">
        <f aca="true">RAND()</f>
        <v>0.567099209497901</v>
      </c>
      <c r="AV965" s="0" t="n">
        <f aca="true">RAND()</f>
        <v>0.746885024731564</v>
      </c>
      <c r="AW965" s="0" t="n">
        <f aca="true">RAND()</f>
        <v>0.891603055609224</v>
      </c>
      <c r="AX965" s="0" t="n">
        <f aca="true">RAND()</f>
        <v>0.831354359515145</v>
      </c>
      <c r="AY965" s="0" t="n">
        <f aca="true">RAND()</f>
        <v>0.810814999290394</v>
      </c>
      <c r="AZ965" s="0" t="n">
        <f aca="true">RAND()</f>
        <v>0.166636976792247</v>
      </c>
    </row>
    <row r="966" customFormat="false" ht="15" hidden="false" customHeight="false" outlineLevel="0" collapsed="false">
      <c r="AK966" s="0" t="n">
        <v>953</v>
      </c>
      <c r="AL966" s="0" t="n">
        <f aca="false">IFERROR(IF(AU966&lt;($AM$6-$AL$6)/($AN$6-$AL$6),$AL$6+SQRT(AU966*($AN$6-$AL$6)*($AM$6-$AL$6)),$AN$6-SQRT((1-AU966)*($AN$6-$AL$6)*($AN$6-$AM$6))),$AM$6)</f>
        <v>2.70518486051423</v>
      </c>
      <c r="AM966" s="0" t="n">
        <f aca="false">IFERROR(IF(AV966&lt;($AM$7-$AL$7)/($AN$7-$AL$7),$AL$7+SQRT(AV966*($AN$7-$AL$7)*($AM$7-$AL$7)),$AN$7-SQRT((1-AV966)*($AN$7-$AL$7)*($AN$7-$AM$7))),$AM$7)</f>
        <v>0.934333612987251</v>
      </c>
      <c r="AN966" s="0" t="n">
        <f aca="false">IFERROR(IF(AW966&lt;($AM$8-$AL$8)/($AN$8-$AL$8),$AL$8+SQRT(AW966*($AN$8-$AL$8)*($AM$8-$AL$8)),$AN$8-SQRT((1-AW966)*($AN$8-$AL$8)*($AN$8-$AM$8))),$AM$8)</f>
        <v>1.1378481970591</v>
      </c>
      <c r="AO966" s="0" t="n">
        <f aca="false">IFERROR(IF(AX966&lt;($AM$9-$AL$9)/($AN$9-$AL$9),$AL$9+SQRT(AX966*($AN$9-$AL$9)*($AM$9-$AL$9)),$AN$9-SQRT((1-AX966)*($AN$9-$AL$9)*($AN$9-$AM$9))),$AM$9)</f>
        <v>0.781514015154477</v>
      </c>
      <c r="AP966" s="0" t="n">
        <f aca="false">IFERROR(IF(AY966&lt;($AM$10-$AL$10)/($AN$10-$AL$10),$AL$10+SQRT(AY966*($AN$10-$AL$10)*($AM$10-$AL$10)),$AN$10-SQRT((1-AY966)*($AN$10-$AL$10)*($AN$10-$AM$10))),$AM$10)</f>
        <v>0.825073301283915</v>
      </c>
      <c r="AQ966" s="0" t="n">
        <f aca="false">IFERROR(IF(AZ966&lt;($AM$11-$AL$11)/($AN$11-$AL$11),$AL$11+SQRT(AZ966*($AN$11-$AL$11)*($AM$11-$AL$11)),$AN$11-SQRT((1-AZ966)*($AN$11-$AL$11)*($AN$11-$AM$11))),$AM$11)</f>
        <v>0.540005326452936</v>
      </c>
      <c r="AR966" s="0" t="n">
        <f aca="false">SUMPRODUCT((B24:B31&lt;=$B$6)*(C24:C31*AM966+D24:D31*AO966*$B$8*AQ966)/(1+AL966/100)^B24:B31)+C32*AM966*AP966/(1+AL966/100)^$B$6</f>
        <v>13072660.7907619</v>
      </c>
      <c r="AS966" s="0" t="n">
        <f aca="false">SUMPRODUCT((K24:K26&lt;=$B$6)*(L24:L26*AN966+M24:M26*AO966*$B$8*AQ966)/(1+AL966/100)^K24:K26)+L27*AN966*AP966/(1+AL966/100)^$B$6</f>
        <v>16608032.1700326</v>
      </c>
      <c r="AT966" s="0" t="n">
        <f aca="false">AS966-AR966</f>
        <v>3535371.3792707</v>
      </c>
      <c r="AU966" s="0" t="n">
        <f aca="true">RAND()</f>
        <v>0.0994571374996955</v>
      </c>
      <c r="AV966" s="0" t="n">
        <f aca="true">RAND()</f>
        <v>0.200505773091206</v>
      </c>
      <c r="AW966" s="0" t="n">
        <f aca="true">RAND()</f>
        <v>0.888195316418712</v>
      </c>
      <c r="AX966" s="0" t="n">
        <f aca="true">RAND()</f>
        <v>0.105666854304526</v>
      </c>
      <c r="AY966" s="0" t="n">
        <f aca="true">RAND()</f>
        <v>0.422690604830492</v>
      </c>
      <c r="AZ966" s="0" t="n">
        <f aca="true">RAND()</f>
        <v>0.235112476431757</v>
      </c>
    </row>
    <row r="967" customFormat="false" ht="15" hidden="false" customHeight="false" outlineLevel="0" collapsed="false">
      <c r="AK967" s="0" t="n">
        <v>954</v>
      </c>
      <c r="AL967" s="0" t="n">
        <f aca="false">IFERROR(IF(AU967&lt;($AM$6-$AL$6)/($AN$6-$AL$6),$AL$6+SQRT(AU967*($AN$6-$AL$6)*($AM$6-$AL$6)),$AN$6-SQRT((1-AU967)*($AN$6-$AL$6)*($AN$6-$AM$6))),$AM$6)</f>
        <v>3.43984799655392</v>
      </c>
      <c r="AM967" s="0" t="n">
        <f aca="false">IFERROR(IF(AV967&lt;($AM$7-$AL$7)/($AN$7-$AL$7),$AL$7+SQRT(AV967*($AN$7-$AL$7)*($AM$7-$AL$7)),$AN$7-SQRT((1-AV967)*($AN$7-$AL$7)*($AN$7-$AM$7))),$AM$7)</f>
        <v>1.02825917850905</v>
      </c>
      <c r="AN967" s="0" t="n">
        <f aca="false">IFERROR(IF(AW967&lt;($AM$8-$AL$8)/($AN$8-$AL$8),$AL$8+SQRT(AW967*($AN$8-$AL$8)*($AM$8-$AL$8)),$AN$8-SQRT((1-AW967)*($AN$8-$AL$8)*($AN$8-$AM$8))),$AM$8)</f>
        <v>1.11800189134761</v>
      </c>
      <c r="AO967" s="0" t="n">
        <f aca="false">IFERROR(IF(AX967&lt;($AM$9-$AL$9)/($AN$9-$AL$9),$AL$9+SQRT(AX967*($AN$9-$AL$9)*($AM$9-$AL$9)),$AN$9-SQRT((1-AX967)*($AN$9-$AL$9)*($AN$9-$AM$9))),$AM$9)</f>
        <v>1.10629385845018</v>
      </c>
      <c r="AP967" s="0" t="n">
        <f aca="false">IFERROR(IF(AY967&lt;($AM$10-$AL$10)/($AN$10-$AL$10),$AL$10+SQRT(AY967*($AN$10-$AL$10)*($AM$10-$AL$10)),$AN$10-SQRT((1-AY967)*($AN$10-$AL$10)*($AN$10-$AM$10))),$AM$10)</f>
        <v>0.940970558218798</v>
      </c>
      <c r="AQ967" s="0" t="n">
        <f aca="false">IFERROR(IF(AZ967&lt;($AM$11-$AL$11)/($AN$11-$AL$11),$AL$11+SQRT(AZ967*($AN$11-$AL$11)*($AM$11-$AL$11)),$AN$11-SQRT((1-AZ967)*($AN$11-$AL$11)*($AN$11-$AM$11))),$AM$11)</f>
        <v>0.458038612044188</v>
      </c>
      <c r="AR967" s="0" t="n">
        <f aca="false">SUMPRODUCT((B24:B31&lt;=$B$6)*(C24:C31*AM967+D24:D31*AO967*$B$8*AQ967)/(1+AL967/100)^B24:B31)+C32*AM967*AP967/(1+AL967/100)^$B$6</f>
        <v>13839099.7398749</v>
      </c>
      <c r="AS967" s="0" t="n">
        <f aca="false">SUMPRODUCT((K24:K26&lt;=$B$6)*(L24:L26*AN967+M24:M26*AO967*$B$8*AQ967)/(1+AL967/100)^K24:K26)+L27*AN967*AP967/(1+AL967/100)^$B$6</f>
        <v>16351318.9453865</v>
      </c>
      <c r="AT967" s="0" t="n">
        <f aca="false">AS967-AR967</f>
        <v>2512219.20551157</v>
      </c>
      <c r="AU967" s="0" t="n">
        <f aca="true">RAND()</f>
        <v>0.366265885617944</v>
      </c>
      <c r="AV967" s="0" t="n">
        <f aca="true">RAND()</f>
        <v>0.56294229408459</v>
      </c>
      <c r="AW967" s="0" t="n">
        <f aca="true">RAND()</f>
        <v>0.845124438330584</v>
      </c>
      <c r="AX967" s="0" t="n">
        <f aca="true">RAND()</f>
        <v>0.467526221704087</v>
      </c>
      <c r="AY967" s="0" t="n">
        <f aca="true">RAND()</f>
        <v>0.777820132863193</v>
      </c>
      <c r="AZ967" s="0" t="n">
        <f aca="true">RAND()</f>
        <v>0.101943685293279</v>
      </c>
    </row>
    <row r="968" customFormat="false" ht="15" hidden="false" customHeight="false" outlineLevel="0" collapsed="false">
      <c r="AK968" s="0" t="n">
        <v>955</v>
      </c>
      <c r="AL968" s="0" t="n">
        <f aca="false">IFERROR(IF(AU968&lt;($AM$6-$AL$6)/($AN$6-$AL$6),$AL$6+SQRT(AU968*($AN$6-$AL$6)*($AM$6-$AL$6)),$AN$6-SQRT((1-AU968)*($AN$6-$AL$6)*($AN$6-$AM$6))),$AM$6)</f>
        <v>4.73855269074072</v>
      </c>
      <c r="AM968" s="0" t="n">
        <f aca="false">IFERROR(IF(AV968&lt;($AM$7-$AL$7)/($AN$7-$AL$7),$AL$7+SQRT(AV968*($AN$7-$AL$7)*($AM$7-$AL$7)),$AN$7-SQRT((1-AV968)*($AN$7-$AL$7)*($AN$7-$AM$7))),$AM$7)</f>
        <v>1.10502828567003</v>
      </c>
      <c r="AN968" s="0" t="n">
        <f aca="false">IFERROR(IF(AW968&lt;($AM$8-$AL$8)/($AN$8-$AL$8),$AL$8+SQRT(AW968*($AN$8-$AL$8)*($AM$8-$AL$8)),$AN$8-SQRT((1-AW968)*($AN$8-$AL$8)*($AN$8-$AM$8))),$AM$8)</f>
        <v>1.21074075141112</v>
      </c>
      <c r="AO968" s="0" t="n">
        <f aca="false">IFERROR(IF(AX968&lt;($AM$9-$AL$9)/($AN$9-$AL$9),$AL$9+SQRT(AX968*($AN$9-$AL$9)*($AM$9-$AL$9)),$AN$9-SQRT((1-AX968)*($AN$9-$AL$9)*($AN$9-$AM$9))),$AM$9)</f>
        <v>0.884147907457784</v>
      </c>
      <c r="AP968" s="0" t="n">
        <f aca="false">IFERROR(IF(AY968&lt;($AM$10-$AL$10)/($AN$10-$AL$10),$AL$10+SQRT(AY968*($AN$10-$AL$10)*($AM$10-$AL$10)),$AN$10-SQRT((1-AY968)*($AN$10-$AL$10)*($AN$10-$AM$10))),$AM$10)</f>
        <v>0.678736816870595</v>
      </c>
      <c r="AQ968" s="0" t="n">
        <f aca="false">IFERROR(IF(AZ968&lt;($AM$11-$AL$11)/($AN$11-$AL$11),$AL$11+SQRT(AZ968*($AN$11-$AL$11)*($AM$11-$AL$11)),$AN$11-SQRT((1-AZ968)*($AN$11-$AL$11)*($AN$11-$AM$11))),$AM$11)</f>
        <v>0.847597307296027</v>
      </c>
      <c r="AR968" s="0" t="n">
        <f aca="false">SUMPRODUCT((B24:B31&lt;=$B$6)*(C24:C31*AM968+D24:D31*AO968*$B$8*AQ968)/(1+AL968/100)^B24:B31)+C32*AM968*AP968/(1+AL968/100)^$B$6</f>
        <v>14091997.0730745</v>
      </c>
      <c r="AS968" s="0" t="n">
        <f aca="false">SUMPRODUCT((K24:K26&lt;=$B$6)*(L24:L26*AN968+M24:M26*AO968*$B$8*AQ968)/(1+AL968/100)^K24:K26)+L27*AN968*AP968/(1+AL968/100)^$B$6</f>
        <v>18369769.4670269</v>
      </c>
      <c r="AT968" s="0" t="n">
        <f aca="false">AS968-AR968</f>
        <v>4277772.39395246</v>
      </c>
      <c r="AU968" s="0" t="n">
        <f aca="true">RAND()</f>
        <v>0.744292803372198</v>
      </c>
      <c r="AV968" s="0" t="n">
        <f aca="true">RAND()</f>
        <v>0.813184018170936</v>
      </c>
      <c r="AW968" s="0" t="n">
        <f aca="true">RAND()</f>
        <v>0.986299656890989</v>
      </c>
      <c r="AX968" s="0" t="n">
        <f aca="true">RAND()</f>
        <v>0.196759486405592</v>
      </c>
      <c r="AY968" s="0" t="n">
        <f aca="true">RAND()</f>
        <v>0.12778739882013</v>
      </c>
      <c r="AZ968" s="0" t="n">
        <f aca="true">RAND()</f>
        <v>0.905197629618687</v>
      </c>
    </row>
    <row r="969" customFormat="false" ht="15" hidden="false" customHeight="false" outlineLevel="0" collapsed="false">
      <c r="AK969" s="0" t="n">
        <v>956</v>
      </c>
      <c r="AL969" s="0" t="n">
        <f aca="false">IFERROR(IF(AU969&lt;($AM$6-$AL$6)/($AN$6-$AL$6),$AL$6+SQRT(AU969*($AN$6-$AL$6)*($AM$6-$AL$6)),$AN$6-SQRT((1-AU969)*($AN$6-$AL$6)*($AN$6-$AM$6))),$AM$6)</f>
        <v>3.91456841743356</v>
      </c>
      <c r="AM969" s="0" t="n">
        <f aca="false">IFERROR(IF(AV969&lt;($AM$7-$AL$7)/($AN$7-$AL$7),$AL$7+SQRT(AV969*($AN$7-$AL$7)*($AM$7-$AL$7)),$AN$7-SQRT((1-AV969)*($AN$7-$AL$7)*($AN$7-$AM$7))),$AM$7)</f>
        <v>1.06994219460253</v>
      </c>
      <c r="AN969" s="0" t="n">
        <f aca="false">IFERROR(IF(AW969&lt;($AM$8-$AL$8)/($AN$8-$AL$8),$AL$8+SQRT(AW969*($AN$8-$AL$8)*($AM$8-$AL$8)),$AN$8-SQRT((1-AW969)*($AN$8-$AL$8)*($AN$8-$AM$8))),$AM$8)</f>
        <v>1.08780321352298</v>
      </c>
      <c r="AO969" s="0" t="n">
        <f aca="false">IFERROR(IF(AX969&lt;($AM$9-$AL$9)/($AN$9-$AL$9),$AL$9+SQRT(AX969*($AN$9-$AL$9)*($AM$9-$AL$9)),$AN$9-SQRT((1-AX969)*($AN$9-$AL$9)*($AN$9-$AM$9))),$AM$9)</f>
        <v>0.902257718601876</v>
      </c>
      <c r="AP969" s="0" t="n">
        <f aca="false">IFERROR(IF(AY969&lt;($AM$10-$AL$10)/($AN$10-$AL$10),$AL$10+SQRT(AY969*($AN$10-$AL$10)*($AM$10-$AL$10)),$AN$10-SQRT((1-AY969)*($AN$10-$AL$10)*($AN$10-$AM$10))),$AM$10)</f>
        <v>0.821804592156718</v>
      </c>
      <c r="AQ969" s="0" t="n">
        <f aca="false">IFERROR(IF(AZ969&lt;($AM$11-$AL$11)/($AN$11-$AL$11),$AL$11+SQRT(AZ969*($AN$11-$AL$11)*($AM$11-$AL$11)),$AN$11-SQRT((1-AZ969)*($AN$11-$AL$11)*($AN$11-$AM$11))),$AM$11)</f>
        <v>0.430170847923536</v>
      </c>
      <c r="AR969" s="0" t="n">
        <f aca="false">SUMPRODUCT((B24:B31&lt;=$B$6)*(C24:C31*AM969+D24:D31*AO969*$B$8*AQ969)/(1+AL969/100)^B24:B31)+C32*AM969*AP969/(1+AL969/100)^$B$6</f>
        <v>14070983.569403</v>
      </c>
      <c r="AS969" s="0" t="n">
        <f aca="false">SUMPRODUCT((K24:K26&lt;=$B$6)*(L24:L26*AN969+M24:M26*AO969*$B$8*AQ969)/(1+AL969/100)^K24:K26)+L27*AN969*AP969/(1+AL969/100)^$B$6</f>
        <v>16191745.7090761</v>
      </c>
      <c r="AT969" s="0" t="n">
        <f aca="false">AS969-AR969</f>
        <v>2120762.13967311</v>
      </c>
      <c r="AU969" s="0" t="n">
        <f aca="true">RAND()</f>
        <v>0.524005597465079</v>
      </c>
      <c r="AV969" s="0" t="n">
        <f aca="true">RAND()</f>
        <v>0.711814993026206</v>
      </c>
      <c r="AW969" s="0" t="n">
        <f aca="true">RAND()</f>
        <v>0.766152910724701</v>
      </c>
      <c r="AX969" s="0" t="n">
        <f aca="true">RAND()</f>
        <v>0.215748362899715</v>
      </c>
      <c r="AY969" s="0" t="n">
        <f aca="true">RAND()</f>
        <v>0.414232782132606</v>
      </c>
      <c r="AZ969" s="0" t="n">
        <f aca="true">RAND()</f>
        <v>0.0691610189760499</v>
      </c>
    </row>
    <row r="970" customFormat="false" ht="15" hidden="false" customHeight="false" outlineLevel="0" collapsed="false">
      <c r="AK970" s="0" t="n">
        <v>957</v>
      </c>
      <c r="AL970" s="0" t="n">
        <f aca="false">IFERROR(IF(AU970&lt;($AM$6-$AL$6)/($AN$6-$AL$6),$AL$6+SQRT(AU970*($AN$6-$AL$6)*($AM$6-$AL$6)),$AN$6-SQRT((1-AU970)*($AN$6-$AL$6)*($AN$6-$AM$6))),$AM$6)</f>
        <v>2.41778367638804</v>
      </c>
      <c r="AM970" s="0" t="n">
        <f aca="false">IFERROR(IF(AV970&lt;($AM$7-$AL$7)/($AN$7-$AL$7),$AL$7+SQRT(AV970*($AN$7-$AL$7)*($AM$7-$AL$7)),$AN$7-SQRT((1-AV970)*($AN$7-$AL$7)*($AN$7-$AM$7))),$AM$7)</f>
        <v>1.18198812851744</v>
      </c>
      <c r="AN970" s="0" t="n">
        <f aca="false">IFERROR(IF(AW970&lt;($AM$8-$AL$8)/($AN$8-$AL$8),$AL$8+SQRT(AW970*($AN$8-$AL$8)*($AM$8-$AL$8)),$AN$8-SQRT((1-AW970)*($AN$8-$AL$8)*($AN$8-$AM$8))),$AM$8)</f>
        <v>0.973669742145269</v>
      </c>
      <c r="AO970" s="0" t="n">
        <f aca="false">IFERROR(IF(AX970&lt;($AM$9-$AL$9)/($AN$9-$AL$9),$AL$9+SQRT(AX970*($AN$9-$AL$9)*($AM$9-$AL$9)),$AN$9-SQRT((1-AX970)*($AN$9-$AL$9)*($AN$9-$AM$9))),$AM$9)</f>
        <v>1.39556161651498</v>
      </c>
      <c r="AP970" s="0" t="n">
        <f aca="false">IFERROR(IF(AY970&lt;($AM$10-$AL$10)/($AN$10-$AL$10),$AL$10+SQRT(AY970*($AN$10-$AL$10)*($AM$10-$AL$10)),$AN$10-SQRT((1-AY970)*($AN$10-$AL$10)*($AN$10-$AM$10))),$AM$10)</f>
        <v>0.833434648742242</v>
      </c>
      <c r="AQ970" s="0" t="n">
        <f aca="false">IFERROR(IF(AZ970&lt;($AM$11-$AL$11)/($AN$11-$AL$11),$AL$11+SQRT(AZ970*($AN$11-$AL$11)*($AM$11-$AL$11)),$AN$11-SQRT((1-AZ970)*($AN$11-$AL$11)*($AN$11-$AM$11))),$AM$11)</f>
        <v>0.65679933540693</v>
      </c>
      <c r="AR970" s="0" t="n">
        <f aca="false">SUMPRODUCT((B24:B31&lt;=$B$6)*(C24:C31*AM970+D24:D31*AO970*$B$8*AQ970)/(1+AL970/100)^B24:B31)+C32*AM970*AP970/(1+AL970/100)^$B$6</f>
        <v>16886805.0567326</v>
      </c>
      <c r="AS970" s="0" t="n">
        <f aca="false">SUMPRODUCT((K24:K26&lt;=$B$6)*(L24:L26*AN970+M24:M26*AO970*$B$8*AQ970)/(1+AL970/100)^K24:K26)+L27*AN970*AP970/(1+AL970/100)^$B$6</f>
        <v>14154511.9364981</v>
      </c>
      <c r="AT970" s="0" t="n">
        <f aca="false">AS970-AR970</f>
        <v>-2732293.12023452</v>
      </c>
      <c r="AU970" s="0" t="n">
        <f aca="true">RAND()</f>
        <v>0.0349086400512614</v>
      </c>
      <c r="AV970" s="0" t="n">
        <f aca="true">RAND()</f>
        <v>0.958883425221686</v>
      </c>
      <c r="AW970" s="0" t="n">
        <f aca="true">RAND()</f>
        <v>0.335124214853381</v>
      </c>
      <c r="AX970" s="0" t="n">
        <f aca="true">RAND()</f>
        <v>0.756436160380008</v>
      </c>
      <c r="AY970" s="0" t="n">
        <f aca="true">RAND()</f>
        <v>0.444714659927449</v>
      </c>
      <c r="AZ970" s="0" t="n">
        <f aca="true">RAND()</f>
        <v>0.519237974787244</v>
      </c>
    </row>
    <row r="971" customFormat="false" ht="15" hidden="false" customHeight="false" outlineLevel="0" collapsed="false">
      <c r="AK971" s="0" t="n">
        <v>958</v>
      </c>
      <c r="AL971" s="0" t="n">
        <f aca="false">IFERROR(IF(AU971&lt;($AM$6-$AL$6)/($AN$6-$AL$6),$AL$6+SQRT(AU971*($AN$6-$AL$6)*($AM$6-$AL$6)),$AN$6-SQRT((1-AU971)*($AN$6-$AL$6)*($AN$6-$AM$6))),$AM$6)</f>
        <v>5.45826940247519</v>
      </c>
      <c r="AM971" s="0" t="n">
        <f aca="false">IFERROR(IF(AV971&lt;($AM$7-$AL$7)/($AN$7-$AL$7),$AL$7+SQRT(AV971*($AN$7-$AL$7)*($AM$7-$AL$7)),$AN$7-SQRT((1-AV971)*($AN$7-$AL$7)*($AN$7-$AM$7))),$AM$7)</f>
        <v>1.14783763195829</v>
      </c>
      <c r="AN971" s="0" t="n">
        <f aca="false">IFERROR(IF(AW971&lt;($AM$8-$AL$8)/($AN$8-$AL$8),$AL$8+SQRT(AW971*($AN$8-$AL$8)*($AM$8-$AL$8)),$AN$8-SQRT((1-AW971)*($AN$8-$AL$8)*($AN$8-$AM$8))),$AM$8)</f>
        <v>1.0905051599026</v>
      </c>
      <c r="AO971" s="0" t="n">
        <f aca="false">IFERROR(IF(AX971&lt;($AM$9-$AL$9)/($AN$9-$AL$9),$AL$9+SQRT(AX971*($AN$9-$AL$9)*($AM$9-$AL$9)),$AN$9-SQRT((1-AX971)*($AN$9-$AL$9)*($AN$9-$AM$9))),$AM$9)</f>
        <v>1.35640407111561</v>
      </c>
      <c r="AP971" s="0" t="n">
        <f aca="false">IFERROR(IF(AY971&lt;($AM$10-$AL$10)/($AN$10-$AL$10),$AL$10+SQRT(AY971*($AN$10-$AL$10)*($AM$10-$AL$10)),$AN$10-SQRT((1-AY971)*($AN$10-$AL$10)*($AN$10-$AM$10))),$AM$10)</f>
        <v>0.810671574332789</v>
      </c>
      <c r="AQ971" s="0" t="n">
        <f aca="false">IFERROR(IF(AZ971&lt;($AM$11-$AL$11)/($AN$11-$AL$11),$AL$11+SQRT(AZ971*($AN$11-$AL$11)*($AM$11-$AL$11)),$AN$11-SQRT((1-AZ971)*($AN$11-$AL$11)*($AN$11-$AM$11))),$AM$11)</f>
        <v>0.656404480831843</v>
      </c>
      <c r="AR971" s="0" t="n">
        <f aca="false">SUMPRODUCT((B24:B31&lt;=$B$6)*(C24:C31*AM971+D24:D31*AO971*$B$8*AQ971)/(1+AL971/100)^B24:B31)+C32*AM971*AP971/(1+AL971/100)^$B$6</f>
        <v>14229756.339882</v>
      </c>
      <c r="AS971" s="0" t="n">
        <f aca="false">SUMPRODUCT((K24:K26&lt;=$B$6)*(L24:L26*AN971+M24:M26*AO971*$B$8*AQ971)/(1+AL971/100)^K24:K26)+L27*AN971*AP971/(1+AL971/100)^$B$6</f>
        <v>16513022.268758</v>
      </c>
      <c r="AT971" s="0" t="n">
        <f aca="false">AS971-AR971</f>
        <v>2283265.92887594</v>
      </c>
      <c r="AU971" s="0" t="n">
        <f aca="true">RAND()</f>
        <v>0.88115333823279</v>
      </c>
      <c r="AV971" s="0" t="n">
        <f aca="true">RAND()</f>
        <v>0.907225338276536</v>
      </c>
      <c r="AW971" s="0" t="n">
        <f aca="true">RAND()</f>
        <v>0.773879075398254</v>
      </c>
      <c r="AX971" s="0" t="n">
        <f aca="true">RAND()</f>
        <v>0.723856186882294</v>
      </c>
      <c r="AY971" s="0" t="n">
        <f aca="true">RAND()</f>
        <v>0.386067308393654</v>
      </c>
      <c r="AZ971" s="0" t="n">
        <f aca="true">RAND()</f>
        <v>0.518131098806385</v>
      </c>
    </row>
    <row r="972" customFormat="false" ht="15" hidden="false" customHeight="false" outlineLevel="0" collapsed="false">
      <c r="AK972" s="0" t="n">
        <v>959</v>
      </c>
      <c r="AL972" s="0" t="n">
        <f aca="false">IFERROR(IF(AU972&lt;($AM$6-$AL$6)/($AN$6-$AL$6),$AL$6+SQRT(AU972*($AN$6-$AL$6)*($AM$6-$AL$6)),$AN$6-SQRT((1-AU972)*($AN$6-$AL$6)*($AN$6-$AM$6))),$AM$6)</f>
        <v>4.64332829952966</v>
      </c>
      <c r="AM972" s="0" t="n">
        <f aca="false">IFERROR(IF(AV972&lt;($AM$7-$AL$7)/($AN$7-$AL$7),$AL$7+SQRT(AV972*($AN$7-$AL$7)*($AM$7-$AL$7)),$AN$7-SQRT((1-AV972)*($AN$7-$AL$7)*($AN$7-$AM$7))),$AM$7)</f>
        <v>0.952155719643716</v>
      </c>
      <c r="AN972" s="0" t="n">
        <f aca="false">IFERROR(IF(AW972&lt;($AM$8-$AL$8)/($AN$8-$AL$8),$AL$8+SQRT(AW972*($AN$8-$AL$8)*($AM$8-$AL$8)),$AN$8-SQRT((1-AW972)*($AN$8-$AL$8)*($AN$8-$AM$8))),$AM$8)</f>
        <v>1.15326588601559</v>
      </c>
      <c r="AO972" s="0" t="n">
        <f aca="false">IFERROR(IF(AX972&lt;($AM$9-$AL$9)/($AN$9-$AL$9),$AL$9+SQRT(AX972*($AN$9-$AL$9)*($AM$9-$AL$9)),$AN$9-SQRT((1-AX972)*($AN$9-$AL$9)*($AN$9-$AM$9))),$AM$9)</f>
        <v>0.892441867699506</v>
      </c>
      <c r="AP972" s="0" t="n">
        <f aca="false">IFERROR(IF(AY972&lt;($AM$10-$AL$10)/($AN$10-$AL$10),$AL$10+SQRT(AY972*($AN$10-$AL$10)*($AM$10-$AL$10)),$AN$10-SQRT((1-AY972)*($AN$10-$AL$10)*($AN$10-$AM$10))),$AM$10)</f>
        <v>0.975388757780789</v>
      </c>
      <c r="AQ972" s="0" t="n">
        <f aca="false">IFERROR(IF(AZ972&lt;($AM$11-$AL$11)/($AN$11-$AL$11),$AL$11+SQRT(AZ972*($AN$11-$AL$11)*($AM$11-$AL$11)),$AN$11-SQRT((1-AZ972)*($AN$11-$AL$11)*($AN$11-$AM$11))),$AM$11)</f>
        <v>0.383117135288118</v>
      </c>
      <c r="AR972" s="0" t="n">
        <f aca="false">SUMPRODUCT((B24:B31&lt;=$B$6)*(C24:C31*AM972+D24:D31*AO972*$B$8*AQ972)/(1+AL972/100)^B24:B31)+C32*AM972*AP972/(1+AL972/100)^$B$6</f>
        <v>12112877.6583686</v>
      </c>
      <c r="AS972" s="0" t="n">
        <f aca="false">SUMPRODUCT((K24:K26&lt;=$B$6)*(L24:L26*AN972+M24:M26*AO972*$B$8*AQ972)/(1+AL972/100)^K24:K26)+L27*AN972*AP972/(1+AL972/100)^$B$6</f>
        <v>17130658.7405834</v>
      </c>
      <c r="AT972" s="0" t="n">
        <f aca="false">AS972-AR972</f>
        <v>5017781.08221479</v>
      </c>
      <c r="AU972" s="0" t="n">
        <f aca="true">RAND()</f>
        <v>0.722304924810111</v>
      </c>
      <c r="AV972" s="0" t="n">
        <f aca="true">RAND()</f>
        <v>0.25723736689219</v>
      </c>
      <c r="AW972" s="0" t="n">
        <f aca="true">RAND()</f>
        <v>0.91682232170356</v>
      </c>
      <c r="AX972" s="0" t="n">
        <f aca="true">RAND()</f>
        <v>0.205347492697969</v>
      </c>
      <c r="AY972" s="0" t="n">
        <f aca="true">RAND()</f>
        <v>0.903977884097447</v>
      </c>
      <c r="AZ972" s="0" t="n">
        <f aca="true">RAND()</f>
        <v>0.0281977884836871</v>
      </c>
    </row>
    <row r="973" customFormat="false" ht="15" hidden="false" customHeight="false" outlineLevel="0" collapsed="false">
      <c r="AK973" s="0" t="n">
        <v>960</v>
      </c>
      <c r="AL973" s="0" t="n">
        <f aca="false">IFERROR(IF(AU973&lt;($AM$6-$AL$6)/($AN$6-$AL$6),$AL$6+SQRT(AU973*($AN$6-$AL$6)*($AM$6-$AL$6)),$AN$6-SQRT((1-AU973)*($AN$6-$AL$6)*($AN$6-$AM$6))),$AM$6)</f>
        <v>2.97576478096777</v>
      </c>
      <c r="AM973" s="0" t="n">
        <f aca="false">IFERROR(IF(AV973&lt;($AM$7-$AL$7)/($AN$7-$AL$7),$AL$7+SQRT(AV973*($AN$7-$AL$7)*($AM$7-$AL$7)),$AN$7-SQRT((1-AV973)*($AN$7-$AL$7)*($AN$7-$AM$7))),$AM$7)</f>
        <v>0.900693168911865</v>
      </c>
      <c r="AN973" s="0" t="n">
        <f aca="false">IFERROR(IF(AW973&lt;($AM$8-$AL$8)/($AN$8-$AL$8),$AL$8+SQRT(AW973*($AN$8-$AL$8)*($AM$8-$AL$8)),$AN$8-SQRT((1-AW973)*($AN$8-$AL$8)*($AN$8-$AM$8))),$AM$8)</f>
        <v>1.13234126269222</v>
      </c>
      <c r="AO973" s="0" t="n">
        <f aca="false">IFERROR(IF(AX973&lt;($AM$9-$AL$9)/($AN$9-$AL$9),$AL$9+SQRT(AX973*($AN$9-$AL$9)*($AM$9-$AL$9)),$AN$9-SQRT((1-AX973)*($AN$9-$AL$9)*($AN$9-$AM$9))),$AM$9)</f>
        <v>1.25944250171152</v>
      </c>
      <c r="AP973" s="0" t="n">
        <f aca="false">IFERROR(IF(AY973&lt;($AM$10-$AL$10)/($AN$10-$AL$10),$AL$10+SQRT(AY973*($AN$10-$AL$10)*($AM$10-$AL$10)),$AN$10-SQRT((1-AY973)*($AN$10-$AL$10)*($AN$10-$AM$10))),$AM$10)</f>
        <v>0.977498802335479</v>
      </c>
      <c r="AQ973" s="0" t="n">
        <f aca="false">IFERROR(IF(AZ973&lt;($AM$11-$AL$11)/($AN$11-$AL$11),$AL$11+SQRT(AZ973*($AN$11-$AL$11)*($AM$11-$AL$11)),$AN$11-SQRT((1-AZ973)*($AN$11-$AL$11)*($AN$11-$AM$11))),$AM$11)</f>
        <v>0.727523988521764</v>
      </c>
      <c r="AR973" s="0" t="n">
        <f aca="false">SUMPRODUCT((B24:B31&lt;=$B$6)*(C24:C31*AM973+D24:D31*AO973*$B$8*AQ973)/(1+AL973/100)^B24:B31)+C32*AM973*AP973/(1+AL973/100)^$B$6</f>
        <v>12500936.7318667</v>
      </c>
      <c r="AS973" s="0" t="n">
        <f aca="false">SUMPRODUCT((K24:K26&lt;=$B$6)*(L24:L26*AN973+M24:M26*AO973*$B$8*AQ973)/(1+AL973/100)^K24:K26)+L27*AN973*AP973/(1+AL973/100)^$B$6</f>
        <v>16368157.440234</v>
      </c>
      <c r="AT973" s="0" t="n">
        <f aca="false">AS973-AR973</f>
        <v>3867220.70836728</v>
      </c>
      <c r="AU973" s="0" t="n">
        <f aca="true">RAND()</f>
        <v>0.190423381555415</v>
      </c>
      <c r="AV973" s="0" t="n">
        <f aca="true">RAND()</f>
        <v>0.112656825172371</v>
      </c>
      <c r="AW973" s="0" t="n">
        <f aca="true">RAND()</f>
        <v>0.876945969201227</v>
      </c>
      <c r="AX973" s="0" t="n">
        <f aca="true">RAND()</f>
        <v>0.634383061152474</v>
      </c>
      <c r="AY973" s="0" t="n">
        <f aca="true">RAND()</f>
        <v>0.912020424927269</v>
      </c>
      <c r="AZ973" s="0" t="n">
        <f aca="true">RAND()</f>
        <v>0.696966625179233</v>
      </c>
    </row>
    <row r="974" customFormat="false" ht="15" hidden="false" customHeight="false" outlineLevel="0" collapsed="false">
      <c r="AK974" s="0" t="n">
        <v>961</v>
      </c>
      <c r="AL974" s="0" t="n">
        <f aca="false">IFERROR(IF(AU974&lt;($AM$6-$AL$6)/($AN$6-$AL$6),$AL$6+SQRT(AU974*($AN$6-$AL$6)*($AM$6-$AL$6)),$AN$6-SQRT((1-AU974)*($AN$6-$AL$6)*($AN$6-$AM$6))),$AM$6)</f>
        <v>4.24009011342033</v>
      </c>
      <c r="AM974" s="0" t="n">
        <f aca="false">IFERROR(IF(AV974&lt;($AM$7-$AL$7)/($AN$7-$AL$7),$AL$7+SQRT(AV974*($AN$7-$AL$7)*($AM$7-$AL$7)),$AN$7-SQRT((1-AV974)*($AN$7-$AL$7)*($AN$7-$AM$7))),$AM$7)</f>
        <v>1.02745067807191</v>
      </c>
      <c r="AN974" s="0" t="n">
        <f aca="false">IFERROR(IF(AW974&lt;($AM$8-$AL$8)/($AN$8-$AL$8),$AL$8+SQRT(AW974*($AN$8-$AL$8)*($AM$8-$AL$8)),$AN$8-SQRT((1-AW974)*($AN$8-$AL$8)*($AN$8-$AM$8))),$AM$8)</f>
        <v>1.17842352512532</v>
      </c>
      <c r="AO974" s="0" t="n">
        <f aca="false">IFERROR(IF(AX974&lt;($AM$9-$AL$9)/($AN$9-$AL$9),$AL$9+SQRT(AX974*($AN$9-$AL$9)*($AM$9-$AL$9)),$AN$9-SQRT((1-AX974)*($AN$9-$AL$9)*($AN$9-$AM$9))),$AM$9)</f>
        <v>1.71015627526235</v>
      </c>
      <c r="AP974" s="0" t="n">
        <f aca="false">IFERROR(IF(AY974&lt;($AM$10-$AL$10)/($AN$10-$AL$10),$AL$10+SQRT(AY974*($AN$10-$AL$10)*($AM$10-$AL$10)),$AN$10-SQRT((1-AY974)*($AN$10-$AL$10)*($AN$10-$AM$10))),$AM$10)</f>
        <v>0.63345173917797</v>
      </c>
      <c r="AQ974" s="0" t="n">
        <f aca="false">IFERROR(IF(AZ974&lt;($AM$11-$AL$11)/($AN$11-$AL$11),$AL$11+SQRT(AZ974*($AN$11-$AL$11)*($AM$11-$AL$11)),$AN$11-SQRT((1-AZ974)*($AN$11-$AL$11)*($AN$11-$AM$11))),$AM$11)</f>
        <v>0.903311703174055</v>
      </c>
      <c r="AR974" s="0" t="n">
        <f aca="false">SUMPRODUCT((B24:B31&lt;=$B$6)*(C24:C31*AM974+D24:D31*AO974*$B$8*AQ974)/(1+AL974/100)^B24:B31)+C32*AM974*AP974/(1+AL974/100)^$B$6</f>
        <v>13536771.83411</v>
      </c>
      <c r="AS974" s="0" t="n">
        <f aca="false">SUMPRODUCT((K24:K26&lt;=$B$6)*(L24:L26*AN974+M24:M26*AO974*$B$8*AQ974)/(1+AL974/100)^K24:K26)+L27*AN974*AP974/(1+AL974/100)^$B$6</f>
        <v>17913029.1102687</v>
      </c>
      <c r="AT974" s="0" t="n">
        <f aca="false">AS974-AR974</f>
        <v>4376257.27615866</v>
      </c>
      <c r="AU974" s="0" t="n">
        <f aca="true">RAND()</f>
        <v>0.61914487089799</v>
      </c>
      <c r="AV974" s="0" t="n">
        <f aca="true">RAND()</f>
        <v>0.559749327194207</v>
      </c>
      <c r="AW974" s="0" t="n">
        <f aca="true">RAND()</f>
        <v>0.954460517729022</v>
      </c>
      <c r="AX974" s="0" t="n">
        <f aca="true">RAND()</f>
        <v>0.943993743486803</v>
      </c>
      <c r="AY974" s="0" t="n">
        <f aca="true">RAND()</f>
        <v>0.0712374667584991</v>
      </c>
      <c r="AZ974" s="0" t="n">
        <f aca="true">RAND()</f>
        <v>0.961842339824073</v>
      </c>
    </row>
    <row r="975" customFormat="false" ht="15" hidden="false" customHeight="false" outlineLevel="0" collapsed="false">
      <c r="AK975" s="0" t="n">
        <v>962</v>
      </c>
      <c r="AL975" s="0" t="n">
        <f aca="false">IFERROR(IF(AU975&lt;($AM$6-$AL$6)/($AN$6-$AL$6),$AL$6+SQRT(AU975*($AN$6-$AL$6)*($AM$6-$AL$6)),$AN$6-SQRT((1-AU975)*($AN$6-$AL$6)*($AN$6-$AM$6))),$AM$6)</f>
        <v>4.98846655048188</v>
      </c>
      <c r="AM975" s="0" t="n">
        <f aca="false">IFERROR(IF(AV975&lt;($AM$7-$AL$7)/($AN$7-$AL$7),$AL$7+SQRT(AV975*($AN$7-$AL$7)*($AM$7-$AL$7)),$AN$7-SQRT((1-AV975)*($AN$7-$AL$7)*($AN$7-$AM$7))),$AM$7)</f>
        <v>0.919961104108763</v>
      </c>
      <c r="AN975" s="0" t="n">
        <f aca="false">IFERROR(IF(AW975&lt;($AM$8-$AL$8)/($AN$8-$AL$8),$AL$8+SQRT(AW975*($AN$8-$AL$8)*($AM$8-$AL$8)),$AN$8-SQRT((1-AW975)*($AN$8-$AL$8)*($AN$8-$AM$8))),$AM$8)</f>
        <v>0.906667170054637</v>
      </c>
      <c r="AO975" s="0" t="n">
        <f aca="false">IFERROR(IF(AX975&lt;($AM$9-$AL$9)/($AN$9-$AL$9),$AL$9+SQRT(AX975*($AN$9-$AL$9)*($AM$9-$AL$9)),$AN$9-SQRT((1-AX975)*($AN$9-$AL$9)*($AN$9-$AM$9))),$AM$9)</f>
        <v>1.15084240274924</v>
      </c>
      <c r="AP975" s="0" t="n">
        <f aca="false">IFERROR(IF(AY975&lt;($AM$10-$AL$10)/($AN$10-$AL$10),$AL$10+SQRT(AY975*($AN$10-$AL$10)*($AM$10-$AL$10)),$AN$10-SQRT((1-AY975)*($AN$10-$AL$10)*($AN$10-$AM$10))),$AM$10)</f>
        <v>0.969663715179193</v>
      </c>
      <c r="AQ975" s="0" t="n">
        <f aca="false">IFERROR(IF(AZ975&lt;($AM$11-$AL$11)/($AN$11-$AL$11),$AL$11+SQRT(AZ975*($AN$11-$AL$11)*($AM$11-$AL$11)),$AN$11-SQRT((1-AZ975)*($AN$11-$AL$11)*($AN$11-$AM$11))),$AM$11)</f>
        <v>0.492088756727293</v>
      </c>
      <c r="AR975" s="0" t="n">
        <f aca="false">SUMPRODUCT((B24:B31&lt;=$B$6)*(C24:C31*AM975+D24:D31*AO975*$B$8*AQ975)/(1+AL975/100)^B24:B31)+C32*AM975*AP975/(1+AL975/100)^$B$6</f>
        <v>11578250.5488013</v>
      </c>
      <c r="AS975" s="0" t="n">
        <f aca="false">SUMPRODUCT((K24:K26&lt;=$B$6)*(L24:L26*AN975+M24:M26*AO975*$B$8*AQ975)/(1+AL975/100)^K24:K26)+L27*AN975*AP975/(1+AL975/100)^$B$6</f>
        <v>13542563.2505356</v>
      </c>
      <c r="AT975" s="0" t="n">
        <f aca="false">AS975-AR975</f>
        <v>1964312.70173432</v>
      </c>
      <c r="AU975" s="0" t="n">
        <f aca="true">RAND()</f>
        <v>0.797686659073486</v>
      </c>
      <c r="AV975" s="0" t="n">
        <f aca="true">RAND()</f>
        <v>0.15989629443326</v>
      </c>
      <c r="AW975" s="0" t="n">
        <f aca="true">RAND()</f>
        <v>0.126420946305164</v>
      </c>
      <c r="AX975" s="0" t="n">
        <f aca="true">RAND()</f>
        <v>0.519287583354211</v>
      </c>
      <c r="AY975" s="0" t="n">
        <f aca="true">RAND()</f>
        <v>0.882336021423687</v>
      </c>
      <c r="AZ975" s="0" t="n">
        <f aca="true">RAND()</f>
        <v>0.150604450861377</v>
      </c>
    </row>
    <row r="976" customFormat="false" ht="15" hidden="false" customHeight="false" outlineLevel="0" collapsed="false">
      <c r="AK976" s="0" t="n">
        <v>963</v>
      </c>
      <c r="AL976" s="0" t="n">
        <f aca="false">IFERROR(IF(AU976&lt;($AM$6-$AL$6)/($AN$6-$AL$6),$AL$6+SQRT(AU976*($AN$6-$AL$6)*($AM$6-$AL$6)),$AN$6-SQRT((1-AU976)*($AN$6-$AL$6)*($AN$6-$AM$6))),$AM$6)</f>
        <v>2.98237907518192</v>
      </c>
      <c r="AM976" s="0" t="n">
        <f aca="false">IFERROR(IF(AV976&lt;($AM$7-$AL$7)/($AN$7-$AL$7),$AL$7+SQRT(AV976*($AN$7-$AL$7)*($AM$7-$AL$7)),$AN$7-SQRT((1-AV976)*($AN$7-$AL$7)*($AN$7-$AM$7))),$AM$7)</f>
        <v>1.20250709908461</v>
      </c>
      <c r="AN976" s="0" t="n">
        <f aca="false">IFERROR(IF(AW976&lt;($AM$8-$AL$8)/($AN$8-$AL$8),$AL$8+SQRT(AW976*($AN$8-$AL$8)*($AM$8-$AL$8)),$AN$8-SQRT((1-AW976)*($AN$8-$AL$8)*($AN$8-$AM$8))),$AM$8)</f>
        <v>0.935460417391758</v>
      </c>
      <c r="AO976" s="0" t="n">
        <f aca="false">IFERROR(IF(AX976&lt;($AM$9-$AL$9)/($AN$9-$AL$9),$AL$9+SQRT(AX976*($AN$9-$AL$9)*($AM$9-$AL$9)),$AN$9-SQRT((1-AX976)*($AN$9-$AL$9)*($AN$9-$AM$9))),$AM$9)</f>
        <v>1.17637067947062</v>
      </c>
      <c r="AP976" s="0" t="n">
        <f aca="false">IFERROR(IF(AY976&lt;($AM$10-$AL$10)/($AN$10-$AL$10),$AL$10+SQRT(AY976*($AN$10-$AL$10)*($AM$10-$AL$10)),$AN$10-SQRT((1-AY976)*($AN$10-$AL$10)*($AN$10-$AM$10))),$AM$10)</f>
        <v>0.8093253429325</v>
      </c>
      <c r="AQ976" s="0" t="n">
        <f aca="false">IFERROR(IF(AZ976&lt;($AM$11-$AL$11)/($AN$11-$AL$11),$AL$11+SQRT(AZ976*($AN$11-$AL$11)*($AM$11-$AL$11)),$AN$11-SQRT((1-AZ976)*($AN$11-$AL$11)*($AN$11-$AM$11))),$AM$11)</f>
        <v>0.803230683437616</v>
      </c>
      <c r="AR976" s="0" t="n">
        <f aca="false">SUMPRODUCT((B24:B31&lt;=$B$6)*(C24:C31*AM976+D24:D31*AO976*$B$8*AQ976)/(1+AL976/100)^B24:B31)+C32*AM976*AP976/(1+AL976/100)^$B$6</f>
        <v>16661768.4393982</v>
      </c>
      <c r="AS976" s="0" t="n">
        <f aca="false">SUMPRODUCT((K24:K26&lt;=$B$6)*(L24:L26*AN976+M24:M26*AO976*$B$8*AQ976)/(1+AL976/100)^K24:K26)+L27*AN976*AP976/(1+AL976/100)^$B$6</f>
        <v>13788311.4938735</v>
      </c>
      <c r="AT976" s="0" t="n">
        <f aca="false">AS976-AR976</f>
        <v>-2873456.94552468</v>
      </c>
      <c r="AU976" s="0" t="n">
        <f aca="true">RAND()</f>
        <v>0.193013729471057</v>
      </c>
      <c r="AV976" s="0" t="n">
        <f aca="true">RAND()</f>
        <v>0.979950438779029</v>
      </c>
      <c r="AW976" s="0" t="n">
        <f aca="true">RAND()</f>
        <v>0.203883607554991</v>
      </c>
      <c r="AX976" s="0" t="n">
        <f aca="true">RAND()</f>
        <v>0.547756494909538</v>
      </c>
      <c r="AY976" s="0" t="n">
        <f aca="true">RAND()</f>
        <v>0.382728671121235</v>
      </c>
      <c r="AZ976" s="0" t="n">
        <f aca="true">RAND()</f>
        <v>0.841966677794172</v>
      </c>
    </row>
    <row r="977" customFormat="false" ht="15" hidden="false" customHeight="false" outlineLevel="0" collapsed="false">
      <c r="AK977" s="0" t="n">
        <v>964</v>
      </c>
      <c r="AL977" s="0" t="n">
        <f aca="false">IFERROR(IF(AU977&lt;($AM$6-$AL$6)/($AN$6-$AL$6),$AL$6+SQRT(AU977*($AN$6-$AL$6)*($AM$6-$AL$6)),$AN$6-SQRT((1-AU977)*($AN$6-$AL$6)*($AN$6-$AM$6))),$AM$6)</f>
        <v>4.11632552218127</v>
      </c>
      <c r="AM977" s="0" t="n">
        <f aca="false">IFERROR(IF(AV977&lt;($AM$7-$AL$7)/($AN$7-$AL$7),$AL$7+SQRT(AV977*($AN$7-$AL$7)*($AM$7-$AL$7)),$AN$7-SQRT((1-AV977)*($AN$7-$AL$7)*($AN$7-$AM$7))),$AM$7)</f>
        <v>1.12362874947615</v>
      </c>
      <c r="AN977" s="0" t="n">
        <f aca="false">IFERROR(IF(AW977&lt;($AM$8-$AL$8)/($AN$8-$AL$8),$AL$8+SQRT(AW977*($AN$8-$AL$8)*($AM$8-$AL$8)),$AN$8-SQRT((1-AW977)*($AN$8-$AL$8)*($AN$8-$AM$8))),$AM$8)</f>
        <v>0.928663046249646</v>
      </c>
      <c r="AO977" s="0" t="n">
        <f aca="false">IFERROR(IF(AX977&lt;($AM$9-$AL$9)/($AN$9-$AL$9),$AL$9+SQRT(AX977*($AN$9-$AL$9)*($AM$9-$AL$9)),$AN$9-SQRT((1-AX977)*($AN$9-$AL$9)*($AN$9-$AM$9))),$AM$9)</f>
        <v>0.969498694445674</v>
      </c>
      <c r="AP977" s="0" t="n">
        <f aca="false">IFERROR(IF(AY977&lt;($AM$10-$AL$10)/($AN$10-$AL$10),$AL$10+SQRT(AY977*($AN$10-$AL$10)*($AM$10-$AL$10)),$AN$10-SQRT((1-AY977)*($AN$10-$AL$10)*($AN$10-$AM$10))),$AM$10)</f>
        <v>0.987568816738892</v>
      </c>
      <c r="AQ977" s="0" t="n">
        <f aca="false">IFERROR(IF(AZ977&lt;($AM$11-$AL$11)/($AN$11-$AL$11),$AL$11+SQRT(AZ977*($AN$11-$AL$11)*($AM$11-$AL$11)),$AN$11-SQRT((1-AZ977)*($AN$11-$AL$11)*($AN$11-$AM$11))),$AM$11)</f>
        <v>0.463062710825265</v>
      </c>
      <c r="AR977" s="0" t="n">
        <f aca="false">SUMPRODUCT((B24:B31&lt;=$B$6)*(C24:C31*AM977+D24:D31*AO977*$B$8*AQ977)/(1+AL977/100)^B24:B31)+C32*AM977*AP977/(1+AL977/100)^$B$6</f>
        <v>14626689.9201879</v>
      </c>
      <c r="AS977" s="0" t="n">
        <f aca="false">SUMPRODUCT((K24:K26&lt;=$B$6)*(L24:L26*AN977+M24:M26*AO977*$B$8*AQ977)/(1+AL977/100)^K24:K26)+L27*AN977*AP977/(1+AL977/100)^$B$6</f>
        <v>13686477.7822599</v>
      </c>
      <c r="AT977" s="0" t="n">
        <f aca="false">AS977-AR977</f>
        <v>-940212.137927949</v>
      </c>
      <c r="AU977" s="0" t="n">
        <f aca="true">RAND()</f>
        <v>0.584221075298843</v>
      </c>
      <c r="AV977" s="0" t="n">
        <f aca="true">RAND()</f>
        <v>0.858047173698118</v>
      </c>
      <c r="AW977" s="0" t="n">
        <f aca="true">RAND()</f>
        <v>0.183935327447095</v>
      </c>
      <c r="AX977" s="0" t="n">
        <f aca="true">RAND()</f>
        <v>0.293905365448257</v>
      </c>
      <c r="AY977" s="0" t="n">
        <f aca="true">RAND()</f>
        <v>0.950893404224652</v>
      </c>
      <c r="AZ977" s="0" t="n">
        <f aca="true">RAND()</f>
        <v>0.108528357802792</v>
      </c>
    </row>
    <row r="978" customFormat="false" ht="15" hidden="false" customHeight="false" outlineLevel="0" collapsed="false">
      <c r="AK978" s="0" t="n">
        <v>965</v>
      </c>
      <c r="AL978" s="0" t="n">
        <f aca="false">IFERROR(IF(AU978&lt;($AM$6-$AL$6)/($AN$6-$AL$6),$AL$6+SQRT(AU978*($AN$6-$AL$6)*($AM$6-$AL$6)),$AN$6-SQRT((1-AU978)*($AN$6-$AL$6)*($AN$6-$AM$6))),$AM$6)</f>
        <v>3.81880822087599</v>
      </c>
      <c r="AM978" s="0" t="n">
        <f aca="false">IFERROR(IF(AV978&lt;($AM$7-$AL$7)/($AN$7-$AL$7),$AL$7+SQRT(AV978*($AN$7-$AL$7)*($AM$7-$AL$7)),$AN$7-SQRT((1-AV978)*($AN$7-$AL$7)*($AN$7-$AM$7))),$AM$7)</f>
        <v>0.905628542540033</v>
      </c>
      <c r="AN978" s="0" t="n">
        <f aca="false">IFERROR(IF(AW978&lt;($AM$8-$AL$8)/($AN$8-$AL$8),$AL$8+SQRT(AW978*($AN$8-$AL$8)*($AM$8-$AL$8)),$AN$8-SQRT((1-AW978)*($AN$8-$AL$8)*($AN$8-$AM$8))),$AM$8)</f>
        <v>1.03021023293524</v>
      </c>
      <c r="AO978" s="0" t="n">
        <f aca="false">IFERROR(IF(AX978&lt;($AM$9-$AL$9)/($AN$9-$AL$9),$AL$9+SQRT(AX978*($AN$9-$AL$9)*($AM$9-$AL$9)),$AN$9-SQRT((1-AX978)*($AN$9-$AL$9)*($AN$9-$AM$9))),$AM$9)</f>
        <v>0.697565569271487</v>
      </c>
      <c r="AP978" s="0" t="n">
        <f aca="false">IFERROR(IF(AY978&lt;($AM$10-$AL$10)/($AN$10-$AL$10),$AL$10+SQRT(AY978*($AN$10-$AL$10)*($AM$10-$AL$10)),$AN$10-SQRT((1-AY978)*($AN$10-$AL$10)*($AN$10-$AM$10))),$AM$10)</f>
        <v>0.884427077784196</v>
      </c>
      <c r="AQ978" s="0" t="n">
        <f aca="false">IFERROR(IF(AZ978&lt;($AM$11-$AL$11)/($AN$11-$AL$11),$AL$11+SQRT(AZ978*($AN$11-$AL$11)*($AM$11-$AL$11)),$AN$11-SQRT((1-AZ978)*($AN$11-$AL$11)*($AN$11-$AM$11))),$AM$11)</f>
        <v>0.828010574735107</v>
      </c>
      <c r="AR978" s="0" t="n">
        <f aca="false">SUMPRODUCT((B24:B31&lt;=$B$6)*(C24:C31*AM978+D24:D31*AO978*$B$8*AQ978)/(1+AL978/100)^B24:B31)+C32*AM978*AP978/(1+AL978/100)^$B$6</f>
        <v>12000279.8030889</v>
      </c>
      <c r="AS978" s="0" t="n">
        <f aca="false">SUMPRODUCT((K24:K26&lt;=$B$6)*(L24:L26*AN978+M24:M26*AO978*$B$8*AQ978)/(1+AL978/100)^K24:K26)+L27*AN978*AP978/(1+AL978/100)^$B$6</f>
        <v>15245938.5391229</v>
      </c>
      <c r="AT978" s="0" t="n">
        <f aca="false">AS978-AR978</f>
        <v>3245658.73603398</v>
      </c>
      <c r="AU978" s="0" t="n">
        <f aca="true">RAND()</f>
        <v>0.49400094322169</v>
      </c>
      <c r="AV978" s="0" t="n">
        <f aca="true">RAND()</f>
        <v>0.12397098887924</v>
      </c>
      <c r="AW978" s="0" t="n">
        <f aca="true">RAND()</f>
        <v>0.570599629276619</v>
      </c>
      <c r="AX978" s="0" t="n">
        <f aca="true">RAND()</f>
        <v>0.0520428722154225</v>
      </c>
      <c r="AY978" s="0" t="n">
        <f aca="true">RAND()</f>
        <v>0.591136712534784</v>
      </c>
      <c r="AZ978" s="0" t="n">
        <f aca="true">RAND()</f>
        <v>0.879263826926741</v>
      </c>
    </row>
    <row r="979" customFormat="false" ht="15" hidden="false" customHeight="false" outlineLevel="0" collapsed="false">
      <c r="AK979" s="0" t="n">
        <v>966</v>
      </c>
      <c r="AL979" s="0" t="n">
        <f aca="false">IFERROR(IF(AU979&lt;($AM$6-$AL$6)/($AN$6-$AL$6),$AL$6+SQRT(AU979*($AN$6-$AL$6)*($AM$6-$AL$6)),$AN$6-SQRT((1-AU979)*($AN$6-$AL$6)*($AN$6-$AM$6))),$AM$6)</f>
        <v>4.36662857787457</v>
      </c>
      <c r="AM979" s="0" t="n">
        <f aca="false">IFERROR(IF(AV979&lt;($AM$7-$AL$7)/($AN$7-$AL$7),$AL$7+SQRT(AV979*($AN$7-$AL$7)*($AM$7-$AL$7)),$AN$7-SQRT((1-AV979)*($AN$7-$AL$7)*($AN$7-$AM$7))),$AM$7)</f>
        <v>0.933447105297995</v>
      </c>
      <c r="AN979" s="0" t="n">
        <f aca="false">IFERROR(IF(AW979&lt;($AM$8-$AL$8)/($AN$8-$AL$8),$AL$8+SQRT(AW979*($AN$8-$AL$8)*($AM$8-$AL$8)),$AN$8-SQRT((1-AW979)*($AN$8-$AL$8)*($AN$8-$AM$8))),$AM$8)</f>
        <v>0.88395909239572</v>
      </c>
      <c r="AO979" s="0" t="n">
        <f aca="false">IFERROR(IF(AX979&lt;($AM$9-$AL$9)/($AN$9-$AL$9),$AL$9+SQRT(AX979*($AN$9-$AL$9)*($AM$9-$AL$9)),$AN$9-SQRT((1-AX979)*($AN$9-$AL$9)*($AN$9-$AM$9))),$AM$9)</f>
        <v>1.36219687787043</v>
      </c>
      <c r="AP979" s="0" t="n">
        <f aca="false">IFERROR(IF(AY979&lt;($AM$10-$AL$10)/($AN$10-$AL$10),$AL$10+SQRT(AY979*($AN$10-$AL$10)*($AM$10-$AL$10)),$AN$10-SQRT((1-AY979)*($AN$10-$AL$10)*($AN$10-$AM$10))),$AM$10)</f>
        <v>0.646610403289892</v>
      </c>
      <c r="AQ979" s="0" t="n">
        <f aca="false">IFERROR(IF(AZ979&lt;($AM$11-$AL$11)/($AN$11-$AL$11),$AL$11+SQRT(AZ979*($AN$11-$AL$11)*($AM$11-$AL$11)),$AN$11-SQRT((1-AZ979)*($AN$11-$AL$11)*($AN$11-$AM$11))),$AM$11)</f>
        <v>0.458505860051185</v>
      </c>
      <c r="AR979" s="0" t="n">
        <f aca="false">SUMPRODUCT((B24:B31&lt;=$B$6)*(C24:C31*AM979+D24:D31*AO979*$B$8*AQ979)/(1+AL979/100)^B24:B31)+C32*AM979*AP979/(1+AL979/100)^$B$6</f>
        <v>12096857.8063962</v>
      </c>
      <c r="AS979" s="0" t="n">
        <f aca="false">SUMPRODUCT((K24:K26&lt;=$B$6)*(L24:L26*AN979+M24:M26*AO979*$B$8*AQ979)/(1+AL979/100)^K24:K26)+L27*AN979*AP979/(1+AL979/100)^$B$6</f>
        <v>13409521.5768364</v>
      </c>
      <c r="AT979" s="0" t="n">
        <f aca="false">AS979-AR979</f>
        <v>1312663.77044019</v>
      </c>
      <c r="AU979" s="0" t="n">
        <f aca="true">RAND()</f>
        <v>0.653267747656655</v>
      </c>
      <c r="AV979" s="0" t="n">
        <f aca="true">RAND()</f>
        <v>0.197868110137935</v>
      </c>
      <c r="AW979" s="0" t="n">
        <f aca="true">RAND()</f>
        <v>0.0783236577323666</v>
      </c>
      <c r="AX979" s="0" t="n">
        <f aca="true">RAND()</f>
        <v>0.728804784934516</v>
      </c>
      <c r="AY979" s="0" t="n">
        <f aca="true">RAND()</f>
        <v>0.0859784414112986</v>
      </c>
      <c r="AZ979" s="0" t="n">
        <f aca="true">RAND()</f>
        <v>0.102547378247208</v>
      </c>
    </row>
    <row r="980" customFormat="false" ht="15" hidden="false" customHeight="false" outlineLevel="0" collapsed="false">
      <c r="AK980" s="0" t="n">
        <v>967</v>
      </c>
      <c r="AL980" s="0" t="n">
        <f aca="false">IFERROR(IF(AU980&lt;($AM$6-$AL$6)/($AN$6-$AL$6),$AL$6+SQRT(AU980*($AN$6-$AL$6)*($AM$6-$AL$6)),$AN$6-SQRT((1-AU980)*($AN$6-$AL$6)*($AN$6-$AM$6))),$AM$6)</f>
        <v>2.59020341608183</v>
      </c>
      <c r="AM980" s="0" t="n">
        <f aca="false">IFERROR(IF(AV980&lt;($AM$7-$AL$7)/($AN$7-$AL$7),$AL$7+SQRT(AV980*($AN$7-$AL$7)*($AM$7-$AL$7)),$AN$7-SQRT((1-AV980)*($AN$7-$AL$7)*($AN$7-$AM$7))),$AM$7)</f>
        <v>1.15533295652757</v>
      </c>
      <c r="AN980" s="0" t="n">
        <f aca="false">IFERROR(IF(AW980&lt;($AM$8-$AL$8)/($AN$8-$AL$8),$AL$8+SQRT(AW980*($AN$8-$AL$8)*($AM$8-$AL$8)),$AN$8-SQRT((1-AW980)*($AN$8-$AL$8)*($AN$8-$AM$8))),$AM$8)</f>
        <v>0.950369887445192</v>
      </c>
      <c r="AO980" s="0" t="n">
        <f aca="false">IFERROR(IF(AX980&lt;($AM$9-$AL$9)/($AN$9-$AL$9),$AL$9+SQRT(AX980*($AN$9-$AL$9)*($AM$9-$AL$9)),$AN$9-SQRT((1-AX980)*($AN$9-$AL$9)*($AN$9-$AM$9))),$AM$9)</f>
        <v>0.965430701095672</v>
      </c>
      <c r="AP980" s="0" t="n">
        <f aca="false">IFERROR(IF(AY980&lt;($AM$10-$AL$10)/($AN$10-$AL$10),$AL$10+SQRT(AY980*($AN$10-$AL$10)*($AM$10-$AL$10)),$AN$10-SQRT((1-AY980)*($AN$10-$AL$10)*($AN$10-$AM$10))),$AM$10)</f>
        <v>0.896457916532389</v>
      </c>
      <c r="AQ980" s="0" t="n">
        <f aca="false">IFERROR(IF(AZ980&lt;($AM$11-$AL$11)/($AN$11-$AL$11),$AL$11+SQRT(AZ980*($AN$11-$AL$11)*($AM$11-$AL$11)),$AN$11-SQRT((1-AZ980)*($AN$11-$AL$11)*($AN$11-$AM$11))),$AM$11)</f>
        <v>0.573869133413748</v>
      </c>
      <c r="AR980" s="0" t="n">
        <f aca="false">SUMPRODUCT((B24:B31&lt;=$B$6)*(C24:C31*AM980+D24:D31*AO980*$B$8*AQ980)/(1+AL980/100)^B24:B31)+C32*AM980*AP980/(1+AL980/100)^$B$6</f>
        <v>16258532.4469727</v>
      </c>
      <c r="AS980" s="0" t="n">
        <f aca="false">SUMPRODUCT((K24:K26&lt;=$B$6)*(L24:L26*AN980+M24:M26*AO980*$B$8*AQ980)/(1+AL980/100)^K24:K26)+L27*AN980*AP980/(1+AL980/100)^$B$6</f>
        <v>13732792.8213624</v>
      </c>
      <c r="AT980" s="0" t="n">
        <f aca="false">AS980-AR980</f>
        <v>-2525739.62561031</v>
      </c>
      <c r="AU980" s="0" t="n">
        <f aca="true">RAND()</f>
        <v>0.0696680144709329</v>
      </c>
      <c r="AV980" s="0" t="n">
        <f aca="true">RAND()</f>
        <v>0.920339118935014</v>
      </c>
      <c r="AW980" s="0" t="n">
        <f aca="true">RAND()</f>
        <v>0.251234478336439</v>
      </c>
      <c r="AX980" s="0" t="n">
        <f aca="true">RAND()</f>
        <v>0.288834316696545</v>
      </c>
      <c r="AY980" s="0" t="n">
        <f aca="true">RAND()</f>
        <v>0.62871551832481</v>
      </c>
      <c r="AZ980" s="0" t="n">
        <f aca="true">RAND()</f>
        <v>0.306140009129784</v>
      </c>
    </row>
    <row r="981" customFormat="false" ht="15" hidden="false" customHeight="false" outlineLevel="0" collapsed="false">
      <c r="AK981" s="0" t="n">
        <v>968</v>
      </c>
      <c r="AL981" s="0" t="n">
        <f aca="false">IFERROR(IF(AU981&lt;($AM$6-$AL$6)/($AN$6-$AL$6),$AL$6+SQRT(AU981*($AN$6-$AL$6)*($AM$6-$AL$6)),$AN$6-SQRT((1-AU981)*($AN$6-$AL$6)*($AN$6-$AM$6))),$AM$6)</f>
        <v>6.07268629631233</v>
      </c>
      <c r="AM981" s="0" t="n">
        <f aca="false">IFERROR(IF(AV981&lt;($AM$7-$AL$7)/($AN$7-$AL$7),$AL$7+SQRT(AV981*($AN$7-$AL$7)*($AM$7-$AL$7)),$AN$7-SQRT((1-AV981)*($AN$7-$AL$7)*($AN$7-$AM$7))),$AM$7)</f>
        <v>1.01321167565965</v>
      </c>
      <c r="AN981" s="0" t="n">
        <f aca="false">IFERROR(IF(AW981&lt;($AM$8-$AL$8)/($AN$8-$AL$8),$AL$8+SQRT(AW981*($AN$8-$AL$8)*($AM$8-$AL$8)),$AN$8-SQRT((1-AW981)*($AN$8-$AL$8)*($AN$8-$AM$8))),$AM$8)</f>
        <v>0.870309149631491</v>
      </c>
      <c r="AO981" s="0" t="n">
        <f aca="false">IFERROR(IF(AX981&lt;($AM$9-$AL$9)/($AN$9-$AL$9),$AL$9+SQRT(AX981*($AN$9-$AL$9)*($AM$9-$AL$9)),$AN$9-SQRT((1-AX981)*($AN$9-$AL$9)*($AN$9-$AM$9))),$AM$9)</f>
        <v>1.46478065886227</v>
      </c>
      <c r="AP981" s="0" t="n">
        <f aca="false">IFERROR(IF(AY981&lt;($AM$10-$AL$10)/($AN$10-$AL$10),$AL$10+SQRT(AY981*($AN$10-$AL$10)*($AM$10-$AL$10)),$AN$10-SQRT((1-AY981)*($AN$10-$AL$10)*($AN$10-$AM$10))),$AM$10)</f>
        <v>0.791509459940836</v>
      </c>
      <c r="AQ981" s="0" t="n">
        <f aca="false">IFERROR(IF(AZ981&lt;($AM$11-$AL$11)/($AN$11-$AL$11),$AL$11+SQRT(AZ981*($AN$11-$AL$11)*($AM$11-$AL$11)),$AN$11-SQRT((1-AZ981)*($AN$11-$AL$11)*($AN$11-$AM$11))),$AM$11)</f>
        <v>0.716328587078734</v>
      </c>
      <c r="AR981" s="0" t="n">
        <f aca="false">SUMPRODUCT((B24:B31&lt;=$B$6)*(C24:C31*AM981+D24:D31*AO981*$B$8*AQ981)/(1+AL981/100)^B24:B31)+C32*AM981*AP981/(1+AL981/100)^$B$6</f>
        <v>12322523.0717401</v>
      </c>
      <c r="AS981" s="0" t="n">
        <f aca="false">SUMPRODUCT((K24:K26&lt;=$B$6)*(L24:L26*AN981+M24:M26*AO981*$B$8*AQ981)/(1+AL981/100)^K24:K26)+L27*AN981*AP981/(1+AL981/100)^$B$6</f>
        <v>13253462.1929628</v>
      </c>
      <c r="AT981" s="0" t="n">
        <f aca="false">AS981-AR981</f>
        <v>930939.121222701</v>
      </c>
      <c r="AU981" s="0" t="n">
        <f aca="true">RAND()</f>
        <v>0.957004464747653</v>
      </c>
      <c r="AV981" s="0" t="n">
        <f aca="true">RAND()</f>
        <v>0.501611461831921</v>
      </c>
      <c r="AW981" s="0" t="n">
        <f aca="true">RAND()</f>
        <v>0.0549264057989262</v>
      </c>
      <c r="AX981" s="0" t="n">
        <f aca="true">RAND()</f>
        <v>0.80902683791473</v>
      </c>
      <c r="AY981" s="0" t="n">
        <f aca="true">RAND()</f>
        <v>0.33991106093999</v>
      </c>
      <c r="AZ981" s="0" t="n">
        <f aca="true">RAND()</f>
        <v>0.67155318159695</v>
      </c>
    </row>
    <row r="982" customFormat="false" ht="15" hidden="false" customHeight="false" outlineLevel="0" collapsed="false">
      <c r="AK982" s="0" t="n">
        <v>969</v>
      </c>
      <c r="AL982" s="0" t="n">
        <f aca="false">IFERROR(IF(AU982&lt;($AM$6-$AL$6)/($AN$6-$AL$6),$AL$6+SQRT(AU982*($AN$6-$AL$6)*($AM$6-$AL$6)),$AN$6-SQRT((1-AU982)*($AN$6-$AL$6)*($AN$6-$AM$6))),$AM$6)</f>
        <v>6.46717849095242</v>
      </c>
      <c r="AM982" s="0" t="n">
        <f aca="false">IFERROR(IF(AV982&lt;($AM$7-$AL$7)/($AN$7-$AL$7),$AL$7+SQRT(AV982*($AN$7-$AL$7)*($AM$7-$AL$7)),$AN$7-SQRT((1-AV982)*($AN$7-$AL$7)*($AN$7-$AM$7))),$AM$7)</f>
        <v>0.883969136416332</v>
      </c>
      <c r="AN982" s="0" t="n">
        <f aca="false">IFERROR(IF(AW982&lt;($AM$8-$AL$8)/($AN$8-$AL$8),$AL$8+SQRT(AW982*($AN$8-$AL$8)*($AM$8-$AL$8)),$AN$8-SQRT((1-AW982)*($AN$8-$AL$8)*($AN$8-$AM$8))),$AM$8)</f>
        <v>1.08878669394815</v>
      </c>
      <c r="AO982" s="0" t="n">
        <f aca="false">IFERROR(IF(AX982&lt;($AM$9-$AL$9)/($AN$9-$AL$9),$AL$9+SQRT(AX982*($AN$9-$AL$9)*($AM$9-$AL$9)),$AN$9-SQRT((1-AX982)*($AN$9-$AL$9)*($AN$9-$AM$9))),$AM$9)</f>
        <v>0.942442920627427</v>
      </c>
      <c r="AP982" s="0" t="n">
        <f aca="false">IFERROR(IF(AY982&lt;($AM$10-$AL$10)/($AN$10-$AL$10),$AL$10+SQRT(AY982*($AN$10-$AL$10)*($AM$10-$AL$10)),$AN$10-SQRT((1-AY982)*($AN$10-$AL$10)*($AN$10-$AM$10))),$AM$10)</f>
        <v>0.957555541109779</v>
      </c>
      <c r="AQ982" s="0" t="n">
        <f aca="false">IFERROR(IF(AZ982&lt;($AM$11-$AL$11)/($AN$11-$AL$11),$AL$11+SQRT(AZ982*($AN$11-$AL$11)*($AM$11-$AL$11)),$AN$11-SQRT((1-AZ982)*($AN$11-$AL$11)*($AN$11-$AM$11))),$AM$11)</f>
        <v>0.660644463288206</v>
      </c>
      <c r="AR982" s="0" t="n">
        <f aca="false">SUMPRODUCT((B24:B31&lt;=$B$6)*(C24:C31*AM982+D24:D31*AO982*$B$8*AQ982)/(1+AL982/100)^B24:B31)+C32*AM982*AP982/(1+AL982/100)^$B$6</f>
        <v>10562445.103164</v>
      </c>
      <c r="AS982" s="0" t="n">
        <f aca="false">SUMPRODUCT((K24:K26&lt;=$B$6)*(L24:L26*AN982+M24:M26*AO982*$B$8*AQ982)/(1+AL982/100)^K24:K26)+L27*AN982*AP982/(1+AL982/100)^$B$6</f>
        <v>16485912.4494613</v>
      </c>
      <c r="AT982" s="0" t="n">
        <f aca="false">AS982-AR982</f>
        <v>5923467.34629723</v>
      </c>
      <c r="AU982" s="0" t="n">
        <f aca="true">RAND()</f>
        <v>0.985805061974813</v>
      </c>
      <c r="AV982" s="0" t="n">
        <f aca="true">RAND()</f>
        <v>0.078342398561162</v>
      </c>
      <c r="AW982" s="0" t="n">
        <f aca="true">RAND()</f>
        <v>0.768980177349636</v>
      </c>
      <c r="AX982" s="0" t="n">
        <f aca="true">RAND()</f>
        <v>0.261007650684437</v>
      </c>
      <c r="AY982" s="0" t="n">
        <f aca="true">RAND()</f>
        <v>0.837428292801051</v>
      </c>
      <c r="AZ982" s="0" t="n">
        <f aca="true">RAND()</f>
        <v>0.529950284502245</v>
      </c>
    </row>
    <row r="983" customFormat="false" ht="15" hidden="false" customHeight="false" outlineLevel="0" collapsed="false">
      <c r="AK983" s="0" t="n">
        <v>970</v>
      </c>
      <c r="AL983" s="0" t="n">
        <f aca="false">IFERROR(IF(AU983&lt;($AM$6-$AL$6)/($AN$6-$AL$6),$AL$6+SQRT(AU983*($AN$6-$AL$6)*($AM$6-$AL$6)),$AN$6-SQRT((1-AU983)*($AN$6-$AL$6)*($AN$6-$AM$6))),$AM$6)</f>
        <v>2.52752413619693</v>
      </c>
      <c r="AM983" s="0" t="n">
        <f aca="false">IFERROR(IF(AV983&lt;($AM$7-$AL$7)/($AN$7-$AL$7),$AL$7+SQRT(AV983*($AN$7-$AL$7)*($AM$7-$AL$7)),$AN$7-SQRT((1-AV983)*($AN$7-$AL$7)*($AN$7-$AM$7))),$AM$7)</f>
        <v>1.01284081180886</v>
      </c>
      <c r="AN983" s="0" t="n">
        <f aca="false">IFERROR(IF(AW983&lt;($AM$8-$AL$8)/($AN$8-$AL$8),$AL$8+SQRT(AW983*($AN$8-$AL$8)*($AM$8-$AL$8)),$AN$8-SQRT((1-AW983)*($AN$8-$AL$8)*($AN$8-$AM$8))),$AM$8)</f>
        <v>0.886570201006168</v>
      </c>
      <c r="AO983" s="0" t="n">
        <f aca="false">IFERROR(IF(AX983&lt;($AM$9-$AL$9)/($AN$9-$AL$9),$AL$9+SQRT(AX983*($AN$9-$AL$9)*($AM$9-$AL$9)),$AN$9-SQRT((1-AX983)*($AN$9-$AL$9)*($AN$9-$AM$9))),$AM$9)</f>
        <v>1.25337885084497</v>
      </c>
      <c r="AP983" s="0" t="n">
        <f aca="false">IFERROR(IF(AY983&lt;($AM$10-$AL$10)/($AN$10-$AL$10),$AL$10+SQRT(AY983*($AN$10-$AL$10)*($AM$10-$AL$10)),$AN$10-SQRT((1-AY983)*($AN$10-$AL$10)*($AN$10-$AM$10))),$AM$10)</f>
        <v>0.690392301545005</v>
      </c>
      <c r="AQ983" s="0" t="n">
        <f aca="false">IFERROR(IF(AZ983&lt;($AM$11-$AL$11)/($AN$11-$AL$11),$AL$11+SQRT(AZ983*($AN$11-$AL$11)*($AM$11-$AL$11)),$AN$11-SQRT((1-AZ983)*($AN$11-$AL$11)*($AN$11-$AM$11))),$AM$11)</f>
        <v>0.564544694611982</v>
      </c>
      <c r="AR983" s="0" t="n">
        <f aca="false">SUMPRODUCT((B24:B31&lt;=$B$6)*(C24:C31*AM983+D24:D31*AO983*$B$8*AQ983)/(1+AL983/100)^B24:B31)+C32*AM983*AP983/(1+AL983/100)^$B$6</f>
        <v>14391490.6769905</v>
      </c>
      <c r="AS983" s="0" t="n">
        <f aca="false">SUMPRODUCT((K24:K26&lt;=$B$6)*(L24:L26*AN983+M24:M26*AO983*$B$8*AQ983)/(1+AL983/100)^K24:K26)+L27*AN983*AP983/(1+AL983/100)^$B$6</f>
        <v>13140036.4849306</v>
      </c>
      <c r="AT983" s="0" t="n">
        <f aca="false">AS983-AR983</f>
        <v>-1251454.19205982</v>
      </c>
      <c r="AU983" s="0" t="n">
        <f aca="true">RAND()</f>
        <v>0.0556563428540641</v>
      </c>
      <c r="AV983" s="0" t="n">
        <f aca="true">RAND()</f>
        <v>0.500049061835733</v>
      </c>
      <c r="AW983" s="0" t="n">
        <f aca="true">RAND()</f>
        <v>0.0832711078027597</v>
      </c>
      <c r="AX983" s="0" t="n">
        <f aca="true">RAND()</f>
        <v>0.628371239756282</v>
      </c>
      <c r="AY983" s="0" t="n">
        <f aca="true">RAND()</f>
        <v>0.144996913950416</v>
      </c>
      <c r="AZ983" s="0" t="n">
        <f aca="true">RAND()</f>
        <v>0.285648552846314</v>
      </c>
    </row>
    <row r="984" customFormat="false" ht="15" hidden="false" customHeight="false" outlineLevel="0" collapsed="false">
      <c r="AK984" s="0" t="n">
        <v>971</v>
      </c>
      <c r="AL984" s="0" t="n">
        <f aca="false">IFERROR(IF(AU984&lt;($AM$6-$AL$6)/($AN$6-$AL$6),$AL$6+SQRT(AU984*($AN$6-$AL$6)*($AM$6-$AL$6)),$AN$6-SQRT((1-AU984)*($AN$6-$AL$6)*($AN$6-$AM$6))),$AM$6)</f>
        <v>3.45867542083414</v>
      </c>
      <c r="AM984" s="0" t="n">
        <f aca="false">IFERROR(IF(AV984&lt;($AM$7-$AL$7)/($AN$7-$AL$7),$AL$7+SQRT(AV984*($AN$7-$AL$7)*($AM$7-$AL$7)),$AN$7-SQRT((1-AV984)*($AN$7-$AL$7)*($AN$7-$AM$7))),$AM$7)</f>
        <v>0.960937702359284</v>
      </c>
      <c r="AN984" s="0" t="n">
        <f aca="false">IFERROR(IF(AW984&lt;($AM$8-$AL$8)/($AN$8-$AL$8),$AL$8+SQRT(AW984*($AN$8-$AL$8)*($AM$8-$AL$8)),$AN$8-SQRT((1-AW984)*($AN$8-$AL$8)*($AN$8-$AM$8))),$AM$8)</f>
        <v>1.23148270634618</v>
      </c>
      <c r="AO984" s="0" t="n">
        <f aca="false">IFERROR(IF(AX984&lt;($AM$9-$AL$9)/($AN$9-$AL$9),$AL$9+SQRT(AX984*($AN$9-$AL$9)*($AM$9-$AL$9)),$AN$9-SQRT((1-AX984)*($AN$9-$AL$9)*($AN$9-$AM$9))),$AM$9)</f>
        <v>1.09796449278708</v>
      </c>
      <c r="AP984" s="0" t="n">
        <f aca="false">IFERROR(IF(AY984&lt;($AM$10-$AL$10)/($AN$10-$AL$10),$AL$10+SQRT(AY984*($AN$10-$AL$10)*($AM$10-$AL$10)),$AN$10-SQRT((1-AY984)*($AN$10-$AL$10)*($AN$10-$AM$10))),$AM$10)</f>
        <v>0.844692615012793</v>
      </c>
      <c r="AQ984" s="0" t="n">
        <f aca="false">IFERROR(IF(AZ984&lt;($AM$11-$AL$11)/($AN$11-$AL$11),$AL$11+SQRT(AZ984*($AN$11-$AL$11)*($AM$11-$AL$11)),$AN$11-SQRT((1-AZ984)*($AN$11-$AL$11)*($AN$11-$AM$11))),$AM$11)</f>
        <v>0.582714355792687</v>
      </c>
      <c r="AR984" s="0" t="n">
        <f aca="false">SUMPRODUCT((B24:B31&lt;=$B$6)*(C24:C31*AM984+D24:D31*AO984*$B$8*AQ984)/(1+AL984/100)^B24:B31)+C32*AM984*AP984/(1+AL984/100)^$B$6</f>
        <v>12966213.1058461</v>
      </c>
      <c r="AS984" s="0" t="n">
        <f aca="false">SUMPRODUCT((K24:K26&lt;=$B$6)*(L24:L26*AN984+M24:M26*AO984*$B$8*AQ984)/(1+AL984/100)^K24:K26)+L27*AN984*AP984/(1+AL984/100)^$B$6</f>
        <v>18187242.0529667</v>
      </c>
      <c r="AT984" s="0" t="n">
        <f aca="false">AS984-AR984</f>
        <v>5221028.94712061</v>
      </c>
      <c r="AU984" s="0" t="n">
        <f aca="true">RAND()</f>
        <v>0.372951011249787</v>
      </c>
      <c r="AV984" s="0" t="n">
        <f aca="true">RAND()</f>
        <v>0.287788267118726</v>
      </c>
      <c r="AW984" s="0" t="n">
        <f aca="true">RAND()</f>
        <v>0.996952087428783</v>
      </c>
      <c r="AX984" s="0" t="n">
        <f aca="true">RAND()</f>
        <v>0.457554629151418</v>
      </c>
      <c r="AY984" s="0" t="n">
        <f aca="true">RAND()</f>
        <v>0.475251995377428</v>
      </c>
      <c r="AZ984" s="0" t="n">
        <f aca="true">RAND()</f>
        <v>0.326234314168466</v>
      </c>
    </row>
    <row r="985" customFormat="false" ht="15" hidden="false" customHeight="false" outlineLevel="0" collapsed="false">
      <c r="AK985" s="0" t="n">
        <v>972</v>
      </c>
      <c r="AL985" s="0" t="n">
        <f aca="false">IFERROR(IF(AU985&lt;($AM$6-$AL$6)/($AN$6-$AL$6),$AL$6+SQRT(AU985*($AN$6-$AL$6)*($AM$6-$AL$6)),$AN$6-SQRT((1-AU985)*($AN$6-$AL$6)*($AN$6-$AM$6))),$AM$6)</f>
        <v>4.70174895614588</v>
      </c>
      <c r="AM985" s="0" t="n">
        <f aca="false">IFERROR(IF(AV985&lt;($AM$7-$AL$7)/($AN$7-$AL$7),$AL$7+SQRT(AV985*($AN$7-$AL$7)*($AM$7-$AL$7)),$AN$7-SQRT((1-AV985)*($AN$7-$AL$7)*($AN$7-$AM$7))),$AM$7)</f>
        <v>1.18510958603339</v>
      </c>
      <c r="AN985" s="0" t="n">
        <f aca="false">IFERROR(IF(AW985&lt;($AM$8-$AL$8)/($AN$8-$AL$8),$AL$8+SQRT(AW985*($AN$8-$AL$8)*($AM$8-$AL$8)),$AN$8-SQRT((1-AW985)*($AN$8-$AL$8)*($AN$8-$AM$8))),$AM$8)</f>
        <v>1.14015211832296</v>
      </c>
      <c r="AO985" s="0" t="n">
        <f aca="false">IFERROR(IF(AX985&lt;($AM$9-$AL$9)/($AN$9-$AL$9),$AL$9+SQRT(AX985*($AN$9-$AL$9)*($AM$9-$AL$9)),$AN$9-SQRT((1-AX985)*($AN$9-$AL$9)*($AN$9-$AM$9))),$AM$9)</f>
        <v>1.54843430384038</v>
      </c>
      <c r="AP985" s="0" t="n">
        <f aca="false">IFERROR(IF(AY985&lt;($AM$10-$AL$10)/($AN$10-$AL$10),$AL$10+SQRT(AY985*($AN$10-$AL$10)*($AM$10-$AL$10)),$AN$10-SQRT((1-AY985)*($AN$10-$AL$10)*($AN$10-$AM$10))),$AM$10)</f>
        <v>0.932792628783094</v>
      </c>
      <c r="AQ985" s="0" t="n">
        <f aca="false">IFERROR(IF(AZ985&lt;($AM$11-$AL$11)/($AN$11-$AL$11),$AL$11+SQRT(AZ985*($AN$11-$AL$11)*($AM$11-$AL$11)),$AN$11-SQRT((1-AZ985)*($AN$11-$AL$11)*($AN$11-$AM$11))),$AM$11)</f>
        <v>0.416891288163917</v>
      </c>
      <c r="AR985" s="0" t="n">
        <f aca="false">SUMPRODUCT((B24:B31&lt;=$B$6)*(C24:C31*AM985+D24:D31*AO985*$B$8*AQ985)/(1+AL985/100)^B24:B31)+C32*AM985*AP985/(1+AL985/100)^$B$6</f>
        <v>15080377.9765208</v>
      </c>
      <c r="AS985" s="0" t="n">
        <f aca="false">SUMPRODUCT((K24:K26&lt;=$B$6)*(L24:L26*AN985+M24:M26*AO985*$B$8*AQ985)/(1+AL985/100)^K24:K26)+L27*AN985*AP985/(1+AL985/100)^$B$6</f>
        <v>17009832.9233923</v>
      </c>
      <c r="AT985" s="0" t="n">
        <f aca="false">AS985-AR985</f>
        <v>1929454.94687149</v>
      </c>
      <c r="AU985" s="0" t="n">
        <f aca="true">RAND()</f>
        <v>0.735902106971171</v>
      </c>
      <c r="AV985" s="0" t="n">
        <f aca="true">RAND()</f>
        <v>0.962570970446592</v>
      </c>
      <c r="AW985" s="0" t="n">
        <f aca="true">RAND()</f>
        <v>0.892741714587259</v>
      </c>
      <c r="AX985" s="0" t="n">
        <f aca="true">RAND()</f>
        <v>0.864058948034588</v>
      </c>
      <c r="AY985" s="0" t="n">
        <f aca="true">RAND()</f>
        <v>0.749237838115923</v>
      </c>
      <c r="AZ985" s="0" t="n">
        <f aca="true">RAND()</f>
        <v>0.0557696867290612</v>
      </c>
    </row>
    <row r="986" customFormat="false" ht="15" hidden="false" customHeight="false" outlineLevel="0" collapsed="false">
      <c r="AK986" s="0" t="n">
        <v>973</v>
      </c>
      <c r="AL986" s="0" t="n">
        <f aca="false">IFERROR(IF(AU986&lt;($AM$6-$AL$6)/($AN$6-$AL$6),$AL$6+SQRT(AU986*($AN$6-$AL$6)*($AM$6-$AL$6)),$AN$6-SQRT((1-AU986)*($AN$6-$AL$6)*($AN$6-$AM$6))),$AM$6)</f>
        <v>2.85575995483433</v>
      </c>
      <c r="AM986" s="0" t="n">
        <f aca="false">IFERROR(IF(AV986&lt;($AM$7-$AL$7)/($AN$7-$AL$7),$AL$7+SQRT(AV986*($AN$7-$AL$7)*($AM$7-$AL$7)),$AN$7-SQRT((1-AV986)*($AN$7-$AL$7)*($AN$7-$AM$7))),$AM$7)</f>
        <v>0.881622721074775</v>
      </c>
      <c r="AN986" s="0" t="n">
        <f aca="false">IFERROR(IF(AW986&lt;($AM$8-$AL$8)/($AN$8-$AL$8),$AL$8+SQRT(AW986*($AN$8-$AL$8)*($AM$8-$AL$8)),$AN$8-SQRT((1-AW986)*($AN$8-$AL$8)*($AN$8-$AM$8))),$AM$8)</f>
        <v>1.04923654600343</v>
      </c>
      <c r="AO986" s="0" t="n">
        <f aca="false">IFERROR(IF(AX986&lt;($AM$9-$AL$9)/($AN$9-$AL$9),$AL$9+SQRT(AX986*($AN$9-$AL$9)*($AM$9-$AL$9)),$AN$9-SQRT((1-AX986)*($AN$9-$AL$9)*($AN$9-$AM$9))),$AM$9)</f>
        <v>1.43301242691789</v>
      </c>
      <c r="AP986" s="0" t="n">
        <f aca="false">IFERROR(IF(AY986&lt;($AM$10-$AL$10)/($AN$10-$AL$10),$AL$10+SQRT(AY986*($AN$10-$AL$10)*($AM$10-$AL$10)),$AN$10-SQRT((1-AY986)*($AN$10-$AL$10)*($AN$10-$AM$10))),$AM$10)</f>
        <v>0.681274863096086</v>
      </c>
      <c r="AQ986" s="0" t="n">
        <f aca="false">IFERROR(IF(AZ986&lt;($AM$11-$AL$11)/($AN$11-$AL$11),$AL$11+SQRT(AZ986*($AN$11-$AL$11)*($AM$11-$AL$11)),$AN$11-SQRT((1-AZ986)*($AN$11-$AL$11)*($AN$11-$AM$11))),$AM$11)</f>
        <v>0.487555022852438</v>
      </c>
      <c r="AR986" s="0" t="n">
        <f aca="false">SUMPRODUCT((B24:B31&lt;=$B$6)*(C24:C31*AM986+D24:D31*AO986*$B$8*AQ986)/(1+AL986/100)^B24:B31)+C32*AM986*AP986/(1+AL986/100)^$B$6</f>
        <v>12319707.4122286</v>
      </c>
      <c r="AS986" s="0" t="n">
        <f aca="false">SUMPRODUCT((K24:K26&lt;=$B$6)*(L24:L26*AN986+M24:M26*AO986*$B$8*AQ986)/(1+AL986/100)^K24:K26)+L27*AN986*AP986/(1+AL986/100)^$B$6</f>
        <v>15630335.1406505</v>
      </c>
      <c r="AT986" s="0" t="n">
        <f aca="false">AS986-AR986</f>
        <v>3310627.72842189</v>
      </c>
      <c r="AU986" s="0" t="n">
        <f aca="true">RAND()</f>
        <v>0.146465020059612</v>
      </c>
      <c r="AV986" s="0" t="n">
        <f aca="true">RAND()</f>
        <v>0.0740252066183383</v>
      </c>
      <c r="AW986" s="0" t="n">
        <f aca="true">RAND()</f>
        <v>0.641724760349916</v>
      </c>
      <c r="AX986" s="0" t="n">
        <f aca="true">RAND()</f>
        <v>0.785683394646975</v>
      </c>
      <c r="AY986" s="0" t="n">
        <f aca="true">RAND()</f>
        <v>0.131442303962018</v>
      </c>
      <c r="AZ986" s="0" t="n">
        <f aca="true">RAND()</f>
        <v>0.143579128968076</v>
      </c>
    </row>
    <row r="987" customFormat="false" ht="15" hidden="false" customHeight="false" outlineLevel="0" collapsed="false">
      <c r="AK987" s="0" t="n">
        <v>974</v>
      </c>
      <c r="AL987" s="0" t="n">
        <f aca="false">IFERROR(IF(AU987&lt;($AM$6-$AL$6)/($AN$6-$AL$6),$AL$6+SQRT(AU987*($AN$6-$AL$6)*($AM$6-$AL$6)),$AN$6-SQRT((1-AU987)*($AN$6-$AL$6)*($AN$6-$AM$6))),$AM$6)</f>
        <v>3.43022945525317</v>
      </c>
      <c r="AM987" s="0" t="n">
        <f aca="false">IFERROR(IF(AV987&lt;($AM$7-$AL$7)/($AN$7-$AL$7),$AL$7+SQRT(AV987*($AN$7-$AL$7)*($AM$7-$AL$7)),$AN$7-SQRT((1-AV987)*($AN$7-$AL$7)*($AN$7-$AM$7))),$AM$7)</f>
        <v>1.06895286980547</v>
      </c>
      <c r="AN987" s="0" t="n">
        <f aca="false">IFERROR(IF(AW987&lt;($AM$8-$AL$8)/($AN$8-$AL$8),$AL$8+SQRT(AW987*($AN$8-$AL$8)*($AM$8-$AL$8)),$AN$8-SQRT((1-AW987)*($AN$8-$AL$8)*($AN$8-$AM$8))),$AM$8)</f>
        <v>0.85695108079823</v>
      </c>
      <c r="AO987" s="0" t="n">
        <f aca="false">IFERROR(IF(AX987&lt;($AM$9-$AL$9)/($AN$9-$AL$9),$AL$9+SQRT(AX987*($AN$9-$AL$9)*($AM$9-$AL$9)),$AN$9-SQRT((1-AX987)*($AN$9-$AL$9)*($AN$9-$AM$9))),$AM$9)</f>
        <v>0.902422127909042</v>
      </c>
      <c r="AP987" s="0" t="n">
        <f aca="false">IFERROR(IF(AY987&lt;($AM$10-$AL$10)/($AN$10-$AL$10),$AL$10+SQRT(AY987*($AN$10-$AL$10)*($AM$10-$AL$10)),$AN$10-SQRT((1-AY987)*($AN$10-$AL$10)*($AN$10-$AM$10))),$AM$10)</f>
        <v>0.993229802940934</v>
      </c>
      <c r="AQ987" s="0" t="n">
        <f aca="false">IFERROR(IF(AZ987&lt;($AM$11-$AL$11)/($AN$11-$AL$11),$AL$11+SQRT(AZ987*($AN$11-$AL$11)*($AM$11-$AL$11)),$AN$11-SQRT((1-AZ987)*($AN$11-$AL$11)*($AN$11-$AM$11))),$AM$11)</f>
        <v>0.590302718308118</v>
      </c>
      <c r="AR987" s="0" t="n">
        <f aca="false">SUMPRODUCT((B24:B31&lt;=$B$6)*(C24:C31*AM987+D24:D31*AO987*$B$8*AQ987)/(1+AL987/100)^B24:B31)+C32*AM987*AP987/(1+AL987/100)^$B$6</f>
        <v>14386404.3360033</v>
      </c>
      <c r="AS987" s="0" t="n">
        <f aca="false">SUMPRODUCT((K24:K26&lt;=$B$6)*(L24:L26*AN987+M24:M26*AO987*$B$8*AQ987)/(1+AL987/100)^K24:K26)+L27*AN987*AP987/(1+AL987/100)^$B$6</f>
        <v>12476897.1410281</v>
      </c>
      <c r="AT987" s="0" t="n">
        <f aca="false">AS987-AR987</f>
        <v>-1909507.19497527</v>
      </c>
      <c r="AU987" s="0" t="n">
        <f aca="true">RAND()</f>
        <v>0.362836912892898</v>
      </c>
      <c r="AV987" s="0" t="n">
        <f aca="true">RAND()</f>
        <v>0.708639436874009</v>
      </c>
      <c r="AW987" s="0" t="n">
        <f aca="true">RAND()</f>
        <v>0.036038062267628</v>
      </c>
      <c r="AX987" s="0" t="n">
        <f aca="true">RAND()</f>
        <v>0.215924758707788</v>
      </c>
      <c r="AY987" s="0" t="n">
        <f aca="true">RAND()</f>
        <v>0.973102554036609</v>
      </c>
      <c r="AZ987" s="0" t="n">
        <f aca="true">RAND()</f>
        <v>0.343982319416663</v>
      </c>
    </row>
    <row r="988" customFormat="false" ht="15" hidden="false" customHeight="false" outlineLevel="0" collapsed="false">
      <c r="AK988" s="0" t="n">
        <v>975</v>
      </c>
      <c r="AL988" s="0" t="n">
        <f aca="false">IFERROR(IF(AU988&lt;($AM$6-$AL$6)/($AN$6-$AL$6),$AL$6+SQRT(AU988*($AN$6-$AL$6)*($AM$6-$AL$6)),$AN$6-SQRT((1-AU988)*($AN$6-$AL$6)*($AN$6-$AM$6))),$AM$6)</f>
        <v>4.26514787973287</v>
      </c>
      <c r="AM988" s="0" t="n">
        <f aca="false">IFERROR(IF(AV988&lt;($AM$7-$AL$7)/($AN$7-$AL$7),$AL$7+SQRT(AV988*($AN$7-$AL$7)*($AM$7-$AL$7)),$AN$7-SQRT((1-AV988)*($AN$7-$AL$7)*($AN$7-$AM$7))),$AM$7)</f>
        <v>0.977075693700685</v>
      </c>
      <c r="AN988" s="0" t="n">
        <f aca="false">IFERROR(IF(AW988&lt;($AM$8-$AL$8)/($AN$8-$AL$8),$AL$8+SQRT(AW988*($AN$8-$AL$8)*($AM$8-$AL$8)),$AN$8-SQRT((1-AW988)*($AN$8-$AL$8)*($AN$8-$AM$8))),$AM$8)</f>
        <v>1.02983360444669</v>
      </c>
      <c r="AO988" s="0" t="n">
        <f aca="false">IFERROR(IF(AX988&lt;($AM$9-$AL$9)/($AN$9-$AL$9),$AL$9+SQRT(AX988*($AN$9-$AL$9)*($AM$9-$AL$9)),$AN$9-SQRT((1-AX988)*($AN$9-$AL$9)*($AN$9-$AM$9))),$AM$9)</f>
        <v>1.10358063854792</v>
      </c>
      <c r="AP988" s="0" t="n">
        <f aca="false">IFERROR(IF(AY988&lt;($AM$10-$AL$10)/($AN$10-$AL$10),$AL$10+SQRT(AY988*($AN$10-$AL$10)*($AM$10-$AL$10)),$AN$10-SQRT((1-AY988)*($AN$10-$AL$10)*($AN$10-$AM$10))),$AM$10)</f>
        <v>0.923451903083896</v>
      </c>
      <c r="AQ988" s="0" t="n">
        <f aca="false">IFERROR(IF(AZ988&lt;($AM$11-$AL$11)/($AN$11-$AL$11),$AL$11+SQRT(AZ988*($AN$11-$AL$11)*($AM$11-$AL$11)),$AN$11-SQRT((1-AZ988)*($AN$11-$AL$11)*($AN$11-$AM$11))),$AM$11)</f>
        <v>0.664129851277209</v>
      </c>
      <c r="AR988" s="0" t="n">
        <f aca="false">SUMPRODUCT((B24:B31&lt;=$B$6)*(C24:C31*AM988+D24:D31*AO988*$B$8*AQ988)/(1+AL988/100)^B24:B31)+C32*AM988*AP988/(1+AL988/100)^$B$6</f>
        <v>12701070.266223</v>
      </c>
      <c r="AS988" s="0" t="n">
        <f aca="false">SUMPRODUCT((K24:K26&lt;=$B$6)*(L24:L26*AN988+M24:M26*AO988*$B$8*AQ988)/(1+AL988/100)^K24:K26)+L27*AN988*AP988/(1+AL988/100)^$B$6</f>
        <v>15296829.6915693</v>
      </c>
      <c r="AT988" s="0" t="n">
        <f aca="false">AS988-AR988</f>
        <v>2595759.42534623</v>
      </c>
      <c r="AU988" s="0" t="n">
        <f aca="true">RAND()</f>
        <v>0.626029194013519</v>
      </c>
      <c r="AV988" s="0" t="n">
        <f aca="true">RAND()</f>
        <v>0.348397792217542</v>
      </c>
      <c r="AW988" s="0" t="n">
        <f aca="true">RAND()</f>
        <v>0.569126740169442</v>
      </c>
      <c r="AX988" s="0" t="n">
        <f aca="true">RAND()</f>
        <v>0.464288218942562</v>
      </c>
      <c r="AY988" s="0" t="n">
        <f aca="true">RAND()</f>
        <v>0.717246056901492</v>
      </c>
      <c r="AZ988" s="0" t="n">
        <f aca="true">RAND()</f>
        <v>0.539556094681347</v>
      </c>
    </row>
    <row r="989" customFormat="false" ht="15" hidden="false" customHeight="false" outlineLevel="0" collapsed="false">
      <c r="AK989" s="0" t="n">
        <v>976</v>
      </c>
      <c r="AL989" s="0" t="n">
        <f aca="false">IFERROR(IF(AU989&lt;($AM$6-$AL$6)/($AN$6-$AL$6),$AL$6+SQRT(AU989*($AN$6-$AL$6)*($AM$6-$AL$6)),$AN$6-SQRT((1-AU989)*($AN$6-$AL$6)*($AN$6-$AM$6))),$AM$6)</f>
        <v>3.62804683293135</v>
      </c>
      <c r="AM989" s="0" t="n">
        <f aca="false">IFERROR(IF(AV989&lt;($AM$7-$AL$7)/($AN$7-$AL$7),$AL$7+SQRT(AV989*($AN$7-$AL$7)*($AM$7-$AL$7)),$AN$7-SQRT((1-AV989)*($AN$7-$AL$7)*($AN$7-$AM$7))),$AM$7)</f>
        <v>0.967838554742469</v>
      </c>
      <c r="AN989" s="0" t="n">
        <f aca="false">IFERROR(IF(AW989&lt;($AM$8-$AL$8)/($AN$8-$AL$8),$AL$8+SQRT(AW989*($AN$8-$AL$8)*($AM$8-$AL$8)),$AN$8-SQRT((1-AW989)*($AN$8-$AL$8)*($AN$8-$AM$8))),$AM$8)</f>
        <v>1.0133764239422</v>
      </c>
      <c r="AO989" s="0" t="n">
        <f aca="false">IFERROR(IF(AX989&lt;($AM$9-$AL$9)/($AN$9-$AL$9),$AL$9+SQRT(AX989*($AN$9-$AL$9)*($AM$9-$AL$9)),$AN$9-SQRT((1-AX989)*($AN$9-$AL$9)*($AN$9-$AM$9))),$AM$9)</f>
        <v>1.02462367483608</v>
      </c>
      <c r="AP989" s="0" t="n">
        <f aca="false">IFERROR(IF(AY989&lt;($AM$10-$AL$10)/($AN$10-$AL$10),$AL$10+SQRT(AY989*($AN$10-$AL$10)*($AM$10-$AL$10)),$AN$10-SQRT((1-AY989)*($AN$10-$AL$10)*($AN$10-$AM$10))),$AM$10)</f>
        <v>0.778410009117851</v>
      </c>
      <c r="AQ989" s="0" t="n">
        <f aca="false">IFERROR(IF(AZ989&lt;($AM$11-$AL$11)/($AN$11-$AL$11),$AL$11+SQRT(AZ989*($AN$11-$AL$11)*($AM$11-$AL$11)),$AN$11-SQRT((1-AZ989)*($AN$11-$AL$11)*($AN$11-$AM$11))),$AM$11)</f>
        <v>0.578434109039981</v>
      </c>
      <c r="AR989" s="0" t="n">
        <f aca="false">SUMPRODUCT((B24:B31&lt;=$B$6)*(C24:C31*AM989+D24:D31*AO989*$B$8*AQ989)/(1+AL989/100)^B24:B31)+C32*AM989*AP989/(1+AL989/100)^$B$6</f>
        <v>12951202.4156557</v>
      </c>
      <c r="AS989" s="0" t="n">
        <f aca="false">SUMPRODUCT((K24:K26&lt;=$B$6)*(L24:L26*AN989+M24:M26*AO989*$B$8*AQ989)/(1+AL989/100)^K24:K26)+L27*AN989*AP989/(1+AL989/100)^$B$6</f>
        <v>15097246.0535791</v>
      </c>
      <c r="AT989" s="0" t="n">
        <f aca="false">AS989-AR989</f>
        <v>2146043.63792334</v>
      </c>
      <c r="AU989" s="0" t="n">
        <f aca="true">RAND()</f>
        <v>0.431496591954786</v>
      </c>
      <c r="AV989" s="0" t="n">
        <f aca="true">RAND()</f>
        <v>0.312997560644896</v>
      </c>
      <c r="AW989" s="0" t="n">
        <f aca="true">RAND()</f>
        <v>0.502304740032161</v>
      </c>
      <c r="AX989" s="0" t="n">
        <f aca="true">RAND()</f>
        <v>0.365760682873149</v>
      </c>
      <c r="AY989" s="0" t="n">
        <f aca="true">RAND()</f>
        <v>0.310048532708007</v>
      </c>
      <c r="AZ989" s="0" t="n">
        <f aca="true">RAND()</f>
        <v>0.316430828885257</v>
      </c>
    </row>
    <row r="990" customFormat="false" ht="15" hidden="false" customHeight="false" outlineLevel="0" collapsed="false">
      <c r="AK990" s="0" t="n">
        <v>977</v>
      </c>
      <c r="AL990" s="0" t="n">
        <f aca="false">IFERROR(IF(AU990&lt;($AM$6-$AL$6)/($AN$6-$AL$6),$AL$6+SQRT(AU990*($AN$6-$AL$6)*($AM$6-$AL$6)),$AN$6-SQRT((1-AU990)*($AN$6-$AL$6)*($AN$6-$AM$6))),$AM$6)</f>
        <v>4.26980628662116</v>
      </c>
      <c r="AM990" s="0" t="n">
        <f aca="false">IFERROR(IF(AV990&lt;($AM$7-$AL$7)/($AN$7-$AL$7),$AL$7+SQRT(AV990*($AN$7-$AL$7)*($AM$7-$AL$7)),$AN$7-SQRT((1-AV990)*($AN$7-$AL$7)*($AN$7-$AM$7))),$AM$7)</f>
        <v>0.895837828407894</v>
      </c>
      <c r="AN990" s="0" t="n">
        <f aca="false">IFERROR(IF(AW990&lt;($AM$8-$AL$8)/($AN$8-$AL$8),$AL$8+SQRT(AW990*($AN$8-$AL$8)*($AM$8-$AL$8)),$AN$8-SQRT((1-AW990)*($AN$8-$AL$8)*($AN$8-$AM$8))),$AM$8)</f>
        <v>1.0411733209501</v>
      </c>
      <c r="AO990" s="0" t="n">
        <f aca="false">IFERROR(IF(AX990&lt;($AM$9-$AL$9)/($AN$9-$AL$9),$AL$9+SQRT(AX990*($AN$9-$AL$9)*($AM$9-$AL$9)),$AN$9-SQRT((1-AX990)*($AN$9-$AL$9)*($AN$9-$AM$9))),$AM$9)</f>
        <v>1.24013224632742</v>
      </c>
      <c r="AP990" s="0" t="n">
        <f aca="false">IFERROR(IF(AY990&lt;($AM$10-$AL$10)/($AN$10-$AL$10),$AL$10+SQRT(AY990*($AN$10-$AL$10)*($AM$10-$AL$10)),$AN$10-SQRT((1-AY990)*($AN$10-$AL$10)*($AN$10-$AM$10))),$AM$10)</f>
        <v>0.995280165697853</v>
      </c>
      <c r="AQ990" s="0" t="n">
        <f aca="false">IFERROR(IF(AZ990&lt;($AM$11-$AL$11)/($AN$11-$AL$11),$AL$11+SQRT(AZ990*($AN$11-$AL$11)*($AM$11-$AL$11)),$AN$11-SQRT((1-AZ990)*($AN$11-$AL$11)*($AN$11-$AM$11))),$AM$11)</f>
        <v>0.449766860401915</v>
      </c>
      <c r="AR990" s="0" t="n">
        <f aca="false">SUMPRODUCT((B24:B31&lt;=$B$6)*(C24:C31*AM990+D24:D31*AO990*$B$8*AQ990)/(1+AL990/100)^B24:B31)+C32*AM990*AP990/(1+AL990/100)^$B$6</f>
        <v>11615906.0195404</v>
      </c>
      <c r="AS990" s="0" t="n">
        <f aca="false">SUMPRODUCT((K24:K26&lt;=$B$6)*(L24:L26*AN990+M24:M26*AO990*$B$8*AQ990)/(1+AL990/100)^K24:K26)+L27*AN990*AP990/(1+AL990/100)^$B$6</f>
        <v>15374749.6492756</v>
      </c>
      <c r="AT990" s="0" t="n">
        <f aca="false">AS990-AR990</f>
        <v>3758843.62973519</v>
      </c>
      <c r="AU990" s="0" t="n">
        <f aca="true">RAND()</f>
        <v>0.627302114371333</v>
      </c>
      <c r="AV990" s="0" t="n">
        <f aca="true">RAND()</f>
        <v>0.102054326154898</v>
      </c>
      <c r="AW990" s="0" t="n">
        <f aca="true">RAND()</f>
        <v>0.612368161039925</v>
      </c>
      <c r="AX990" s="0" t="n">
        <f aca="true">RAND()</f>
        <v>0.615067331285726</v>
      </c>
      <c r="AY990" s="0" t="n">
        <f aca="true">RAND()</f>
        <v>0.981209770134771</v>
      </c>
      <c r="AZ990" s="0" t="n">
        <f aca="true">RAND()</f>
        <v>0.0915514794883537</v>
      </c>
    </row>
    <row r="991" customFormat="false" ht="15" hidden="false" customHeight="false" outlineLevel="0" collapsed="false">
      <c r="AK991" s="0" t="n">
        <v>978</v>
      </c>
      <c r="AL991" s="0" t="n">
        <f aca="false">IFERROR(IF(AU991&lt;($AM$6-$AL$6)/($AN$6-$AL$6),$AL$6+SQRT(AU991*($AN$6-$AL$6)*($AM$6-$AL$6)),$AN$6-SQRT((1-AU991)*($AN$6-$AL$6)*($AN$6-$AM$6))),$AM$6)</f>
        <v>5.10002960865835</v>
      </c>
      <c r="AM991" s="0" t="n">
        <f aca="false">IFERROR(IF(AV991&lt;($AM$7-$AL$7)/($AN$7-$AL$7),$AL$7+SQRT(AV991*($AN$7-$AL$7)*($AM$7-$AL$7)),$AN$7-SQRT((1-AV991)*($AN$7-$AL$7)*($AN$7-$AM$7))),$AM$7)</f>
        <v>0.911965383040987</v>
      </c>
      <c r="AN991" s="0" t="n">
        <f aca="false">IFERROR(IF(AW991&lt;($AM$8-$AL$8)/($AN$8-$AL$8),$AL$8+SQRT(AW991*($AN$8-$AL$8)*($AM$8-$AL$8)),$AN$8-SQRT((1-AW991)*($AN$8-$AL$8)*($AN$8-$AM$8))),$AM$8)</f>
        <v>1.0733184610698</v>
      </c>
      <c r="AO991" s="0" t="n">
        <f aca="false">IFERROR(IF(AX991&lt;($AM$9-$AL$9)/($AN$9-$AL$9),$AL$9+SQRT(AX991*($AN$9-$AL$9)*($AM$9-$AL$9)),$AN$9-SQRT((1-AX991)*($AN$9-$AL$9)*($AN$9-$AM$9))),$AM$9)</f>
        <v>0.66012036960195</v>
      </c>
      <c r="AP991" s="0" t="n">
        <f aca="false">IFERROR(IF(AY991&lt;($AM$10-$AL$10)/($AN$10-$AL$10),$AL$10+SQRT(AY991*($AN$10-$AL$10)*($AM$10-$AL$10)),$AN$10-SQRT((1-AY991)*($AN$10-$AL$10)*($AN$10-$AM$10))),$AM$10)</f>
        <v>0.677071344179548</v>
      </c>
      <c r="AQ991" s="0" t="n">
        <f aca="false">IFERROR(IF(AZ991&lt;($AM$11-$AL$11)/($AN$11-$AL$11),$AL$11+SQRT(AZ991*($AN$11-$AL$11)*($AM$11-$AL$11)),$AN$11-SQRT((1-AZ991)*($AN$11-$AL$11)*($AN$11-$AM$11))),$AM$11)</f>
        <v>0.779269784904804</v>
      </c>
      <c r="AR991" s="0" t="n">
        <f aca="false">SUMPRODUCT((B24:B31&lt;=$B$6)*(C24:C31*AM991+D24:D31*AO991*$B$8*AQ991)/(1+AL991/100)^B24:B31)+C32*AM991*AP991/(1+AL991/100)^$B$6</f>
        <v>11444843.2425778</v>
      </c>
      <c r="AS991" s="0" t="n">
        <f aca="false">SUMPRODUCT((K24:K26&lt;=$B$6)*(L24:L26*AN991+M24:M26*AO991*$B$8*AQ991)/(1+AL991/100)^K24:K26)+L27*AN991*AP991/(1+AL991/100)^$B$6</f>
        <v>16317966.1760697</v>
      </c>
      <c r="AT991" s="0" t="n">
        <f aca="false">AS991-AR991</f>
        <v>4873122.93349184</v>
      </c>
      <c r="AU991" s="0" t="n">
        <f aca="true">RAND()</f>
        <v>0.819505625601253</v>
      </c>
      <c r="AV991" s="0" t="n">
        <f aca="true">RAND()</f>
        <v>0.139291633327943</v>
      </c>
      <c r="AW991" s="0" t="n">
        <f aca="true">RAND()</f>
        <v>0.72252118934451</v>
      </c>
      <c r="AX991" s="0" t="n">
        <f aca="true">RAND()</f>
        <v>0.0341847103486202</v>
      </c>
      <c r="AY991" s="0" t="n">
        <f aca="true">RAND()</f>
        <v>0.125417043718208</v>
      </c>
      <c r="AZ991" s="0" t="n">
        <f aca="true">RAND()</f>
        <v>0.801135396506239</v>
      </c>
    </row>
    <row r="992" customFormat="false" ht="15" hidden="false" customHeight="false" outlineLevel="0" collapsed="false">
      <c r="AK992" s="0" t="n">
        <v>979</v>
      </c>
      <c r="AL992" s="0" t="n">
        <f aca="false">IFERROR(IF(AU992&lt;($AM$6-$AL$6)/($AN$6-$AL$6),$AL$6+SQRT(AU992*($AN$6-$AL$6)*($AM$6-$AL$6)),$AN$6-SQRT((1-AU992)*($AN$6-$AL$6)*($AN$6-$AM$6))),$AM$6)</f>
        <v>3.41394309658128</v>
      </c>
      <c r="AM992" s="0" t="n">
        <f aca="false">IFERROR(IF(AV992&lt;($AM$7-$AL$7)/($AN$7-$AL$7),$AL$7+SQRT(AV992*($AN$7-$AL$7)*($AM$7-$AL$7)),$AN$7-SQRT((1-AV992)*($AN$7-$AL$7)*($AN$7-$AM$7))),$AM$7)</f>
        <v>0.994622828508292</v>
      </c>
      <c r="AN992" s="0" t="n">
        <f aca="false">IFERROR(IF(AW992&lt;($AM$8-$AL$8)/($AN$8-$AL$8),$AL$8+SQRT(AW992*($AN$8-$AL$8)*($AM$8-$AL$8)),$AN$8-SQRT((1-AW992)*($AN$8-$AL$8)*($AN$8-$AM$8))),$AM$8)</f>
        <v>0.941041070840104</v>
      </c>
      <c r="AO992" s="0" t="n">
        <f aca="false">IFERROR(IF(AX992&lt;($AM$9-$AL$9)/($AN$9-$AL$9),$AL$9+SQRT(AX992*($AN$9-$AL$9)*($AM$9-$AL$9)),$AN$9-SQRT((1-AX992)*($AN$9-$AL$9)*($AN$9-$AM$9))),$AM$9)</f>
        <v>1.33524793172879</v>
      </c>
      <c r="AP992" s="0" t="n">
        <f aca="false">IFERROR(IF(AY992&lt;($AM$10-$AL$10)/($AN$10-$AL$10),$AL$10+SQRT(AY992*($AN$10-$AL$10)*($AM$10-$AL$10)),$AN$10-SQRT((1-AY992)*($AN$10-$AL$10)*($AN$10-$AM$10))),$AM$10)</f>
        <v>0.804111629530361</v>
      </c>
      <c r="AQ992" s="0" t="n">
        <f aca="false">IFERROR(IF(AZ992&lt;($AM$11-$AL$11)/($AN$11-$AL$11),$AL$11+SQRT(AZ992*($AN$11-$AL$11)*($AM$11-$AL$11)),$AN$11-SQRT((1-AZ992)*($AN$11-$AL$11)*($AN$11-$AM$11))),$AM$11)</f>
        <v>0.44007719836789</v>
      </c>
      <c r="AR992" s="0" t="n">
        <f aca="false">SUMPRODUCT((B24:B31&lt;=$B$6)*(C24:C31*AM992+D24:D31*AO992*$B$8*AQ992)/(1+AL992/100)^B24:B31)+C32*AM992*AP992/(1+AL992/100)^$B$6</f>
        <v>13442337.9312066</v>
      </c>
      <c r="AS992" s="0" t="n">
        <f aca="false">SUMPRODUCT((K24:K26&lt;=$B$6)*(L24:L26*AN992+M24:M26*AO992*$B$8*AQ992)/(1+AL992/100)^K24:K26)+L27*AN992*AP992/(1+AL992/100)^$B$6</f>
        <v>13947931.8126256</v>
      </c>
      <c r="AT992" s="0" t="n">
        <f aca="false">AS992-AR992</f>
        <v>505593.881418999</v>
      </c>
      <c r="AU992" s="0" t="n">
        <f aca="true">RAND()</f>
        <v>0.357009794272146</v>
      </c>
      <c r="AV992" s="0" t="n">
        <f aca="true">RAND()</f>
        <v>0.420867170850756</v>
      </c>
      <c r="AW992" s="0" t="n">
        <f aca="true">RAND()</f>
        <v>0.221028707374701</v>
      </c>
      <c r="AX992" s="0" t="n">
        <f aca="true">RAND()</f>
        <v>0.705403125152763</v>
      </c>
      <c r="AY992" s="0" t="n">
        <f aca="true">RAND()</f>
        <v>0.369935532862445</v>
      </c>
      <c r="AZ992" s="0" t="n">
        <f aca="true">RAND()</f>
        <v>0.0800882510310091</v>
      </c>
    </row>
    <row r="993" customFormat="false" ht="15" hidden="false" customHeight="false" outlineLevel="0" collapsed="false">
      <c r="AK993" s="0" t="n">
        <v>980</v>
      </c>
      <c r="AL993" s="0" t="n">
        <f aca="false">IFERROR(IF(AU993&lt;($AM$6-$AL$6)/($AN$6-$AL$6),$AL$6+SQRT(AU993*($AN$6-$AL$6)*($AM$6-$AL$6)),$AN$6-SQRT((1-AU993)*($AN$6-$AL$6)*($AN$6-$AM$6))),$AM$6)</f>
        <v>3.3183648087442</v>
      </c>
      <c r="AM993" s="0" t="n">
        <f aca="false">IFERROR(IF(AV993&lt;($AM$7-$AL$7)/($AN$7-$AL$7),$AL$7+SQRT(AV993*($AN$7-$AL$7)*($AM$7-$AL$7)),$AN$7-SQRT((1-AV993)*($AN$7-$AL$7)*($AN$7-$AM$7))),$AM$7)</f>
        <v>0.863775308241561</v>
      </c>
      <c r="AN993" s="0" t="n">
        <f aca="false">IFERROR(IF(AW993&lt;($AM$8-$AL$8)/($AN$8-$AL$8),$AL$8+SQRT(AW993*($AN$8-$AL$8)*($AM$8-$AL$8)),$AN$8-SQRT((1-AW993)*($AN$8-$AL$8)*($AN$8-$AM$8))),$AM$8)</f>
        <v>1.05274306181804</v>
      </c>
      <c r="AO993" s="0" t="n">
        <f aca="false">IFERROR(IF(AX993&lt;($AM$9-$AL$9)/($AN$9-$AL$9),$AL$9+SQRT(AX993*($AN$9-$AL$9)*($AM$9-$AL$9)),$AN$9-SQRT((1-AX993)*($AN$9-$AL$9)*($AN$9-$AM$9))),$AM$9)</f>
        <v>1.00369377846116</v>
      </c>
      <c r="AP993" s="0" t="n">
        <f aca="false">IFERROR(IF(AY993&lt;($AM$10-$AL$10)/($AN$10-$AL$10),$AL$10+SQRT(AY993*($AN$10-$AL$10)*($AM$10-$AL$10)),$AN$10-SQRT((1-AY993)*($AN$10-$AL$10)*($AN$10-$AM$10))),$AM$10)</f>
        <v>0.867371434312793</v>
      </c>
      <c r="AQ993" s="0" t="n">
        <f aca="false">IFERROR(IF(AZ993&lt;($AM$11-$AL$11)/($AN$11-$AL$11),$AL$11+SQRT(AZ993*($AN$11-$AL$11)*($AM$11-$AL$11)),$AN$11-SQRT((1-AZ993)*($AN$11-$AL$11)*($AN$11-$AM$11))),$AM$11)</f>
        <v>0.805939228668356</v>
      </c>
      <c r="AR993" s="0" t="n">
        <f aca="false">SUMPRODUCT((B24:B31&lt;=$B$6)*(C24:C31*AM993+D24:D31*AO993*$B$8*AQ993)/(1+AL993/100)^B24:B31)+C32*AM993*AP993/(1+AL993/100)^$B$6</f>
        <v>11779208.4634915</v>
      </c>
      <c r="AS993" s="0" t="n">
        <f aca="false">SUMPRODUCT((K24:K26&lt;=$B$6)*(L24:L26*AN993+M24:M26*AO993*$B$8*AQ993)/(1+AL993/100)^K24:K26)+L27*AN993*AP993/(1+AL993/100)^$B$6</f>
        <v>15494390.8557325</v>
      </c>
      <c r="AT993" s="0" t="n">
        <f aca="false">AS993-AR993</f>
        <v>3715182.392241</v>
      </c>
      <c r="AU993" s="0" t="n">
        <f aca="true">RAND()</f>
        <v>0.322278115925345</v>
      </c>
      <c r="AV993" s="0" t="n">
        <f aca="true">RAND()</f>
        <v>0.0451921104589563</v>
      </c>
      <c r="AW993" s="0" t="n">
        <f aca="true">RAND()</f>
        <v>0.654130669680694</v>
      </c>
      <c r="AX993" s="0" t="n">
        <f aca="true">RAND()</f>
        <v>0.338249275281995</v>
      </c>
      <c r="AY993" s="0" t="n">
        <f aca="true">RAND()</f>
        <v>0.539847082996156</v>
      </c>
      <c r="AZ993" s="0" t="n">
        <f aca="true">RAND()</f>
        <v>0.846287416449663</v>
      </c>
    </row>
    <row r="994" customFormat="false" ht="15" hidden="false" customHeight="false" outlineLevel="0" collapsed="false">
      <c r="AK994" s="0" t="n">
        <v>981</v>
      </c>
      <c r="AL994" s="0" t="n">
        <f aca="false">IFERROR(IF(AU994&lt;($AM$6-$AL$6)/($AN$6-$AL$6),$AL$6+SQRT(AU994*($AN$6-$AL$6)*($AM$6-$AL$6)),$AN$6-SQRT((1-AU994)*($AN$6-$AL$6)*($AN$6-$AM$6))),$AM$6)</f>
        <v>5.76795480984961</v>
      </c>
      <c r="AM994" s="0" t="n">
        <f aca="false">IFERROR(IF(AV994&lt;($AM$7-$AL$7)/($AN$7-$AL$7),$AL$7+SQRT(AV994*($AN$7-$AL$7)*($AM$7-$AL$7)),$AN$7-SQRT((1-AV994)*($AN$7-$AL$7)*($AN$7-$AM$7))),$AM$7)</f>
        <v>1.04528078368654</v>
      </c>
      <c r="AN994" s="0" t="n">
        <f aca="false">IFERROR(IF(AW994&lt;($AM$8-$AL$8)/($AN$8-$AL$8),$AL$8+SQRT(AW994*($AN$8-$AL$8)*($AM$8-$AL$8)),$AN$8-SQRT((1-AW994)*($AN$8-$AL$8)*($AN$8-$AM$8))),$AM$8)</f>
        <v>0.863754890465382</v>
      </c>
      <c r="AO994" s="0" t="n">
        <f aca="false">IFERROR(IF(AX994&lt;($AM$9-$AL$9)/($AN$9-$AL$9),$AL$9+SQRT(AX994*($AN$9-$AL$9)*($AM$9-$AL$9)),$AN$9-SQRT((1-AX994)*($AN$9-$AL$9)*($AN$9-$AM$9))),$AM$9)</f>
        <v>0.873696405390887</v>
      </c>
      <c r="AP994" s="0" t="n">
        <f aca="false">IFERROR(IF(AY994&lt;($AM$10-$AL$10)/($AN$10-$AL$10),$AL$10+SQRT(AY994*($AN$10-$AL$10)*($AM$10-$AL$10)),$AN$10-SQRT((1-AY994)*($AN$10-$AL$10)*($AN$10-$AM$10))),$AM$10)</f>
        <v>0.806378754628284</v>
      </c>
      <c r="AQ994" s="0" t="n">
        <f aca="false">IFERROR(IF(AZ994&lt;($AM$11-$AL$11)/($AN$11-$AL$11),$AL$11+SQRT(AZ994*($AN$11-$AL$11)*($AM$11-$AL$11)),$AN$11-SQRT((1-AZ994)*($AN$11-$AL$11)*($AN$11-$AM$11))),$AM$11)</f>
        <v>0.611088405225273</v>
      </c>
      <c r="AR994" s="0" t="n">
        <f aca="false">SUMPRODUCT((B24:B31&lt;=$B$6)*(C24:C31*AM994+D24:D31*AO994*$B$8*AQ994)/(1+AL994/100)^B24:B31)+C32*AM994*AP994/(1+AL994/100)^$B$6</f>
        <v>12774019.7518604</v>
      </c>
      <c r="AS994" s="0" t="n">
        <f aca="false">SUMPRODUCT((K24:K26&lt;=$B$6)*(L24:L26*AN994+M24:M26*AO994*$B$8*AQ994)/(1+AL994/100)^K24:K26)+L27*AN994*AP994/(1+AL994/100)^$B$6</f>
        <v>13103622.1403756</v>
      </c>
      <c r="AT994" s="0" t="n">
        <f aca="false">AS994-AR994</f>
        <v>329602.388515169</v>
      </c>
      <c r="AU994" s="0" t="n">
        <f aca="true">RAND()</f>
        <v>0.924103232471365</v>
      </c>
      <c r="AV994" s="0" t="n">
        <f aca="true">RAND()</f>
        <v>0.627467044195583</v>
      </c>
      <c r="AW994" s="0" t="n">
        <f aca="true">RAND()</f>
        <v>0.0451631784250322</v>
      </c>
      <c r="AX994" s="0" t="n">
        <f aca="true">RAND()</f>
        <v>0.18619867120276</v>
      </c>
      <c r="AY994" s="0" t="n">
        <f aca="true">RAND()</f>
        <v>0.375471765150314</v>
      </c>
      <c r="AZ994" s="0" t="n">
        <f aca="true">RAND()</f>
        <v>0.395004064757565</v>
      </c>
    </row>
    <row r="995" customFormat="false" ht="15" hidden="false" customHeight="false" outlineLevel="0" collapsed="false">
      <c r="AK995" s="0" t="n">
        <v>982</v>
      </c>
      <c r="AL995" s="0" t="n">
        <f aca="false">IFERROR(IF(AU995&lt;($AM$6-$AL$6)/($AN$6-$AL$6),$AL$6+SQRT(AU995*($AN$6-$AL$6)*($AM$6-$AL$6)),$AN$6-SQRT((1-AU995)*($AN$6-$AL$6)*($AN$6-$AM$6))),$AM$6)</f>
        <v>2.62266053732033</v>
      </c>
      <c r="AM995" s="0" t="n">
        <f aca="false">IFERROR(IF(AV995&lt;($AM$7-$AL$7)/($AN$7-$AL$7),$AL$7+SQRT(AV995*($AN$7-$AL$7)*($AM$7-$AL$7)),$AN$7-SQRT((1-AV995)*($AN$7-$AL$7)*($AN$7-$AM$7))),$AM$7)</f>
        <v>0.980718893401103</v>
      </c>
      <c r="AN995" s="0" t="n">
        <f aca="false">IFERROR(IF(AW995&lt;($AM$8-$AL$8)/($AN$8-$AL$8),$AL$8+SQRT(AW995*($AN$8-$AL$8)*($AM$8-$AL$8)),$AN$8-SQRT((1-AW995)*($AN$8-$AL$8)*($AN$8-$AM$8))),$AM$8)</f>
        <v>0.962284656262755</v>
      </c>
      <c r="AO995" s="0" t="n">
        <f aca="false">IFERROR(IF(AX995&lt;($AM$9-$AL$9)/($AN$9-$AL$9),$AL$9+SQRT(AX995*($AN$9-$AL$9)*($AM$9-$AL$9)),$AN$9-SQRT((1-AX995)*($AN$9-$AL$9)*($AN$9-$AM$9))),$AM$9)</f>
        <v>0.894263012395885</v>
      </c>
      <c r="AP995" s="0" t="n">
        <f aca="false">IFERROR(IF(AY995&lt;($AM$10-$AL$10)/($AN$10-$AL$10),$AL$10+SQRT(AY995*($AN$10-$AL$10)*($AM$10-$AL$10)),$AN$10-SQRT((1-AY995)*($AN$10-$AL$10)*($AN$10-$AM$10))),$AM$10)</f>
        <v>0.875101222654961</v>
      </c>
      <c r="AQ995" s="0" t="n">
        <f aca="false">IFERROR(IF(AZ995&lt;($AM$11-$AL$11)/($AN$11-$AL$11),$AL$11+SQRT(AZ995*($AN$11-$AL$11)*($AM$11-$AL$11)),$AN$11-SQRT((1-AZ995)*($AN$11-$AL$11)*($AN$11-$AM$11))),$AM$11)</f>
        <v>0.624744740646286</v>
      </c>
      <c r="AR995" s="0" t="n">
        <f aca="false">SUMPRODUCT((B24:B31&lt;=$B$6)*(C24:C31*AM995+D24:D31*AO995*$B$8*AQ995)/(1+AL995/100)^B24:B31)+C32*AM995*AP995/(1+AL995/100)^$B$6</f>
        <v>13799472.4664858</v>
      </c>
      <c r="AS995" s="0" t="n">
        <f aca="false">SUMPRODUCT((K24:K26&lt;=$B$6)*(L24:L26*AN995+M24:M26*AO995*$B$8*AQ995)/(1+AL995/100)^K24:K26)+L27*AN995*AP995/(1+AL995/100)^$B$6</f>
        <v>13951579.4680141</v>
      </c>
      <c r="AT995" s="0" t="n">
        <f aca="false">AS995-AR995</f>
        <v>152107.001528323</v>
      </c>
      <c r="AU995" s="0" t="n">
        <f aca="true">RAND()</f>
        <v>0.0775412289472079</v>
      </c>
      <c r="AV995" s="0" t="n">
        <f aca="true">RAND()</f>
        <v>0.362881315912434</v>
      </c>
      <c r="AW995" s="0" t="n">
        <f aca="true">RAND()</f>
        <v>0.292625662870227</v>
      </c>
      <c r="AX995" s="0" t="n">
        <f aca="true">RAND()</f>
        <v>0.207257763924637</v>
      </c>
      <c r="AY995" s="0" t="n">
        <f aca="true">RAND()</f>
        <v>0.562803708948986</v>
      </c>
      <c r="AZ995" s="0" t="n">
        <f aca="true">RAND()</f>
        <v>0.430445496234381</v>
      </c>
    </row>
    <row r="996" customFormat="false" ht="15" hidden="false" customHeight="false" outlineLevel="0" collapsed="false">
      <c r="AK996" s="0" t="n">
        <v>983</v>
      </c>
      <c r="AL996" s="0" t="n">
        <f aca="false">IFERROR(IF(AU996&lt;($AM$6-$AL$6)/($AN$6-$AL$6),$AL$6+SQRT(AU996*($AN$6-$AL$6)*($AM$6-$AL$6)),$AN$6-SQRT((1-AU996)*($AN$6-$AL$6)*($AN$6-$AM$6))),$AM$6)</f>
        <v>3.71221248223764</v>
      </c>
      <c r="AM996" s="0" t="n">
        <f aca="false">IFERROR(IF(AV996&lt;($AM$7-$AL$7)/($AN$7-$AL$7),$AL$7+SQRT(AV996*($AN$7-$AL$7)*($AM$7-$AL$7)),$AN$7-SQRT((1-AV996)*($AN$7-$AL$7)*($AN$7-$AM$7))),$AM$7)</f>
        <v>1.05582180539256</v>
      </c>
      <c r="AN996" s="0" t="n">
        <f aca="false">IFERROR(IF(AW996&lt;($AM$8-$AL$8)/($AN$8-$AL$8),$AL$8+SQRT(AW996*($AN$8-$AL$8)*($AM$8-$AL$8)),$AN$8-SQRT((1-AW996)*($AN$8-$AL$8)*($AN$8-$AM$8))),$AM$8)</f>
        <v>0.954947198737828</v>
      </c>
      <c r="AO996" s="0" t="n">
        <f aca="false">IFERROR(IF(AX996&lt;($AM$9-$AL$9)/($AN$9-$AL$9),$AL$9+SQRT(AX996*($AN$9-$AL$9)*($AM$9-$AL$9)),$AN$9-SQRT((1-AX996)*($AN$9-$AL$9)*($AN$9-$AM$9))),$AM$9)</f>
        <v>1.05194829280535</v>
      </c>
      <c r="AP996" s="0" t="n">
        <f aca="false">IFERROR(IF(AY996&lt;($AM$10-$AL$10)/($AN$10-$AL$10),$AL$10+SQRT(AY996*($AN$10-$AL$10)*($AM$10-$AL$10)),$AN$10-SQRT((1-AY996)*($AN$10-$AL$10)*($AN$10-$AM$10))),$AM$10)</f>
        <v>0.722029833833918</v>
      </c>
      <c r="AQ996" s="0" t="n">
        <f aca="false">IFERROR(IF(AZ996&lt;($AM$11-$AL$11)/($AN$11-$AL$11),$AL$11+SQRT(AZ996*($AN$11-$AL$11)*($AM$11-$AL$11)),$AN$11-SQRT((1-AZ996)*($AN$11-$AL$11)*($AN$11-$AM$11))),$AM$11)</f>
        <v>0.669193165872374</v>
      </c>
      <c r="AR996" s="0" t="n">
        <f aca="false">SUMPRODUCT((B24:B31&lt;=$B$6)*(C24:C31*AM996+D24:D31*AO996*$B$8*AQ996)/(1+AL996/100)^B24:B31)+C32*AM996*AP996/(1+AL996/100)^$B$6</f>
        <v>14090120.0327511</v>
      </c>
      <c r="AS996" s="0" t="n">
        <f aca="false">SUMPRODUCT((K24:K26&lt;=$B$6)*(L24:L26*AN996+M24:M26*AO996*$B$8*AQ996)/(1+AL996/100)^K24:K26)+L27*AN996*AP996/(1+AL996/100)^$B$6</f>
        <v>14319728.7803689</v>
      </c>
      <c r="AT996" s="0" t="n">
        <f aca="false">AS996-AR996</f>
        <v>229608.747617794</v>
      </c>
      <c r="AU996" s="0" t="n">
        <f aca="true">RAND()</f>
        <v>0.459522661902301</v>
      </c>
      <c r="AV996" s="0" t="n">
        <f aca="true">RAND()</f>
        <v>0.664842922124403</v>
      </c>
      <c r="AW996" s="0" t="n">
        <f aca="true">RAND()</f>
        <v>0.266762604407776</v>
      </c>
      <c r="AX996" s="0" t="n">
        <f aca="true">RAND()</f>
        <v>0.400798640323542</v>
      </c>
      <c r="AY996" s="0" t="n">
        <f aca="true">RAND()</f>
        <v>0.197188988449269</v>
      </c>
      <c r="AZ996" s="0" t="n">
        <f aca="true">RAND()</f>
        <v>0.553334034671256</v>
      </c>
    </row>
    <row r="997" customFormat="false" ht="15" hidden="false" customHeight="false" outlineLevel="0" collapsed="false">
      <c r="AK997" s="0" t="n">
        <v>984</v>
      </c>
      <c r="AL997" s="0" t="n">
        <f aca="false">IFERROR(IF(AU997&lt;($AM$6-$AL$6)/($AN$6-$AL$6),$AL$6+SQRT(AU997*($AN$6-$AL$6)*($AM$6-$AL$6)),$AN$6-SQRT((1-AU997)*($AN$6-$AL$6)*($AN$6-$AM$6))),$AM$6)</f>
        <v>3.40715362578817</v>
      </c>
      <c r="AM997" s="0" t="n">
        <f aca="false">IFERROR(IF(AV997&lt;($AM$7-$AL$7)/($AN$7-$AL$7),$AL$7+SQRT(AV997*($AN$7-$AL$7)*($AM$7-$AL$7)),$AN$7-SQRT((1-AV997)*($AN$7-$AL$7)*($AN$7-$AM$7))),$AM$7)</f>
        <v>0.984132362420442</v>
      </c>
      <c r="AN997" s="0" t="n">
        <f aca="false">IFERROR(IF(AW997&lt;($AM$8-$AL$8)/($AN$8-$AL$8),$AL$8+SQRT(AW997*($AN$8-$AL$8)*($AM$8-$AL$8)),$AN$8-SQRT((1-AW997)*($AN$8-$AL$8)*($AN$8-$AM$8))),$AM$8)</f>
        <v>0.924012723748807</v>
      </c>
      <c r="AO997" s="0" t="n">
        <f aca="false">IFERROR(IF(AX997&lt;($AM$9-$AL$9)/($AN$9-$AL$9),$AL$9+SQRT(AX997*($AN$9-$AL$9)*($AM$9-$AL$9)),$AN$9-SQRT((1-AX997)*($AN$9-$AL$9)*($AN$9-$AM$9))),$AM$9)</f>
        <v>1.80494032762606</v>
      </c>
      <c r="AP997" s="0" t="n">
        <f aca="false">IFERROR(IF(AY997&lt;($AM$10-$AL$10)/($AN$10-$AL$10),$AL$10+SQRT(AY997*($AN$10-$AL$10)*($AM$10-$AL$10)),$AN$10-SQRT((1-AY997)*($AN$10-$AL$10)*($AN$10-$AM$10))),$AM$10)</f>
        <v>0.810596315035027</v>
      </c>
      <c r="AQ997" s="0" t="n">
        <f aca="false">IFERROR(IF(AZ997&lt;($AM$11-$AL$11)/($AN$11-$AL$11),$AL$11+SQRT(AZ997*($AN$11-$AL$11)*($AM$11-$AL$11)),$AN$11-SQRT((1-AZ997)*($AN$11-$AL$11)*($AN$11-$AM$11))),$AM$11)</f>
        <v>0.784701539292315</v>
      </c>
      <c r="AR997" s="0" t="n">
        <f aca="false">SUMPRODUCT((B24:B31&lt;=$B$6)*(C24:C31*AM997+D24:D31*AO997*$B$8*AQ997)/(1+AL997/100)^B24:B31)+C32*AM997*AP997/(1+AL997/100)^$B$6</f>
        <v>13463302.6896763</v>
      </c>
      <c r="AS997" s="0" t="n">
        <f aca="false">SUMPRODUCT((K24:K26&lt;=$B$6)*(L24:L26*AN997+M24:M26*AO997*$B$8*AQ997)/(1+AL997/100)^K24:K26)+L27*AN997*AP997/(1+AL997/100)^$B$6</f>
        <v>13736459.6469279</v>
      </c>
      <c r="AT997" s="0" t="n">
        <f aca="false">AS997-AR997</f>
        <v>273156.957251631</v>
      </c>
      <c r="AU997" s="0" t="n">
        <f aca="true">RAND()</f>
        <v>0.354572746565645</v>
      </c>
      <c r="AV997" s="0" t="n">
        <f aca="true">RAND()</f>
        <v>0.376719187672589</v>
      </c>
      <c r="AW997" s="0" t="n">
        <f aca="true">RAND()</f>
        <v>0.170879507239976</v>
      </c>
      <c r="AX997" s="0" t="n">
        <f aca="true">RAND()</f>
        <v>0.974634482808913</v>
      </c>
      <c r="AY997" s="0" t="n">
        <f aca="true">RAND()</f>
        <v>0.38588028365335</v>
      </c>
      <c r="AZ997" s="0" t="n">
        <f aca="true">RAND()</f>
        <v>0.810802338028168</v>
      </c>
    </row>
    <row r="998" customFormat="false" ht="15" hidden="false" customHeight="false" outlineLevel="0" collapsed="false">
      <c r="AK998" s="0" t="n">
        <v>985</v>
      </c>
      <c r="AL998" s="0" t="n">
        <f aca="false">IFERROR(IF(AU998&lt;($AM$6-$AL$6)/($AN$6-$AL$6),$AL$6+SQRT(AU998*($AN$6-$AL$6)*($AM$6-$AL$6)),$AN$6-SQRT((1-AU998)*($AN$6-$AL$6)*($AN$6-$AM$6))),$AM$6)</f>
        <v>2.48079417974831</v>
      </c>
      <c r="AM998" s="0" t="n">
        <f aca="false">IFERROR(IF(AV998&lt;($AM$7-$AL$7)/($AN$7-$AL$7),$AL$7+SQRT(AV998*($AN$7-$AL$7)*($AM$7-$AL$7)),$AN$7-SQRT((1-AV998)*($AN$7-$AL$7)*($AN$7-$AM$7))),$AM$7)</f>
        <v>1.04219996917376</v>
      </c>
      <c r="AN998" s="0" t="n">
        <f aca="false">IFERROR(IF(AW998&lt;($AM$8-$AL$8)/($AN$8-$AL$8),$AL$8+SQRT(AW998*($AN$8-$AL$8)*($AM$8-$AL$8)),$AN$8-SQRT((1-AW998)*($AN$8-$AL$8)*($AN$8-$AM$8))),$AM$8)</f>
        <v>1.02289635172296</v>
      </c>
      <c r="AO998" s="0" t="n">
        <f aca="false">IFERROR(IF(AX998&lt;($AM$9-$AL$9)/($AN$9-$AL$9),$AL$9+SQRT(AX998*($AN$9-$AL$9)*($AM$9-$AL$9)),$AN$9-SQRT((1-AX998)*($AN$9-$AL$9)*($AN$9-$AM$9))),$AM$9)</f>
        <v>1.53397368554208</v>
      </c>
      <c r="AP998" s="0" t="n">
        <f aca="false">IFERROR(IF(AY998&lt;($AM$10-$AL$10)/($AN$10-$AL$10),$AL$10+SQRT(AY998*($AN$10-$AL$10)*($AM$10-$AL$10)),$AN$10-SQRT((1-AY998)*($AN$10-$AL$10)*($AN$10-$AM$10))),$AM$10)</f>
        <v>0.658761274119524</v>
      </c>
      <c r="AQ998" s="0" t="n">
        <f aca="false">IFERROR(IF(AZ998&lt;($AM$11-$AL$11)/($AN$11-$AL$11),$AL$11+SQRT(AZ998*($AN$11-$AL$11)*($AM$11-$AL$11)),$AN$11-SQRT((1-AZ998)*($AN$11-$AL$11)*($AN$11-$AM$11))),$AM$11)</f>
        <v>0.519776587446065</v>
      </c>
      <c r="AR998" s="0" t="n">
        <f aca="false">SUMPRODUCT((B24:B31&lt;=$B$6)*(C24:C31*AM998+D24:D31*AO998*$B$8*AQ998)/(1+AL998/100)^B24:B31)+C32*AM998*AP998/(1+AL998/100)^$B$6</f>
        <v>14869663.5849491</v>
      </c>
      <c r="AS998" s="0" t="n">
        <f aca="false">SUMPRODUCT((K24:K26&lt;=$B$6)*(L24:L26*AN998+M24:M26*AO998*$B$8*AQ998)/(1+AL998/100)^K24:K26)+L27*AN998*AP998/(1+AL998/100)^$B$6</f>
        <v>15208225.6490577</v>
      </c>
      <c r="AT998" s="0" t="n">
        <f aca="false">AS998-AR998</f>
        <v>338562.064108642</v>
      </c>
      <c r="AU998" s="0" t="n">
        <f aca="true">RAND()</f>
        <v>0.0462326086559708</v>
      </c>
      <c r="AV998" s="0" t="n">
        <f aca="true">RAND()</f>
        <v>0.616170197232131</v>
      </c>
      <c r="AW998" s="0" t="n">
        <f aca="true">RAND()</f>
        <v>0.541546070571204</v>
      </c>
      <c r="AX998" s="0" t="n">
        <f aca="true">RAND()</f>
        <v>0.855212982821848</v>
      </c>
      <c r="AY998" s="0" t="n">
        <f aca="true">RAND()</f>
        <v>0.100820568640218</v>
      </c>
      <c r="AZ998" s="0" t="n">
        <f aca="true">RAND()</f>
        <v>0.197149993426277</v>
      </c>
    </row>
    <row r="999" customFormat="false" ht="15" hidden="false" customHeight="false" outlineLevel="0" collapsed="false">
      <c r="AK999" s="0" t="n">
        <v>986</v>
      </c>
      <c r="AL999" s="0" t="n">
        <f aca="false">IFERROR(IF(AU999&lt;($AM$6-$AL$6)/($AN$6-$AL$6),$AL$6+SQRT(AU999*($AN$6-$AL$6)*($AM$6-$AL$6)),$AN$6-SQRT((1-AU999)*($AN$6-$AL$6)*($AN$6-$AM$6))),$AM$6)</f>
        <v>3.46044906956229</v>
      </c>
      <c r="AM999" s="0" t="n">
        <f aca="false">IFERROR(IF(AV999&lt;($AM$7-$AL$7)/($AN$7-$AL$7),$AL$7+SQRT(AV999*($AN$7-$AL$7)*($AM$7-$AL$7)),$AN$7-SQRT((1-AV999)*($AN$7-$AL$7)*($AN$7-$AM$7))),$AM$7)</f>
        <v>0.926321714374501</v>
      </c>
      <c r="AN999" s="0" t="n">
        <f aca="false">IFERROR(IF(AW999&lt;($AM$8-$AL$8)/($AN$8-$AL$8),$AL$8+SQRT(AW999*($AN$8-$AL$8)*($AM$8-$AL$8)),$AN$8-SQRT((1-AW999)*($AN$8-$AL$8)*($AN$8-$AM$8))),$AM$8)</f>
        <v>0.988428848445706</v>
      </c>
      <c r="AO999" s="0" t="n">
        <f aca="false">IFERROR(IF(AX999&lt;($AM$9-$AL$9)/($AN$9-$AL$9),$AL$9+SQRT(AX999*($AN$9-$AL$9)*($AM$9-$AL$9)),$AN$9-SQRT((1-AX999)*($AN$9-$AL$9)*($AN$9-$AM$9))),$AM$9)</f>
        <v>1.26081592061086</v>
      </c>
      <c r="AP999" s="0" t="n">
        <f aca="false">IFERROR(IF(AY999&lt;($AM$10-$AL$10)/($AN$10-$AL$10),$AL$10+SQRT(AY999*($AN$10-$AL$10)*($AM$10-$AL$10)),$AN$10-SQRT((1-AY999)*($AN$10-$AL$10)*($AN$10-$AM$10))),$AM$10)</f>
        <v>0.923365855238447</v>
      </c>
      <c r="AQ999" s="0" t="n">
        <f aca="false">IFERROR(IF(AZ999&lt;($AM$11-$AL$11)/($AN$11-$AL$11),$AL$11+SQRT(AZ999*($AN$11-$AL$11)*($AM$11-$AL$11)),$AN$11-SQRT((1-AZ999)*($AN$11-$AL$11)*($AN$11-$AM$11))),$AM$11)</f>
        <v>0.549353759508486</v>
      </c>
      <c r="AR999" s="0" t="n">
        <f aca="false">SUMPRODUCT((B24:B31&lt;=$B$6)*(C24:C31*AM999+D24:D31*AO999*$B$8*AQ999)/(1+AL999/100)^B24:B31)+C32*AM999*AP999/(1+AL999/100)^$B$6</f>
        <v>12501656.090971</v>
      </c>
      <c r="AS999" s="0" t="n">
        <f aca="false">SUMPRODUCT((K24:K26&lt;=$B$6)*(L24:L26*AN999+M24:M26*AO999*$B$8*AQ999)/(1+AL999/100)^K24:K26)+L27*AN999*AP999/(1+AL999/100)^$B$6</f>
        <v>14500567.0363505</v>
      </c>
      <c r="AT999" s="0" t="n">
        <f aca="false">AS999-AR999</f>
        <v>1998910.94537945</v>
      </c>
      <c r="AU999" s="0" t="n">
        <f aca="true">RAND()</f>
        <v>0.373578960541877</v>
      </c>
      <c r="AV999" s="0" t="n">
        <f aca="true">RAND()</f>
        <v>0.177301950250144</v>
      </c>
      <c r="AW999" s="0" t="n">
        <f aca="true">RAND()</f>
        <v>0.394504788073054</v>
      </c>
      <c r="AX999" s="0" t="n">
        <f aca="true">RAND()</f>
        <v>0.635737931185082</v>
      </c>
      <c r="AY999" s="0" t="n">
        <f aca="true">RAND()</f>
        <v>0.716954589527125</v>
      </c>
      <c r="AZ999" s="0" t="n">
        <f aca="true">RAND()</f>
        <v>0.253784887269452</v>
      </c>
    </row>
    <row r="1000" customFormat="false" ht="15" hidden="false" customHeight="false" outlineLevel="0" collapsed="false">
      <c r="AK1000" s="0" t="n">
        <v>987</v>
      </c>
      <c r="AL1000" s="0" t="n">
        <f aca="false">IFERROR(IF(AU1000&lt;($AM$6-$AL$6)/($AN$6-$AL$6),$AL$6+SQRT(AU1000*($AN$6-$AL$6)*($AM$6-$AL$6)),$AN$6-SQRT((1-AU1000)*($AN$6-$AL$6)*($AN$6-$AM$6))),$AM$6)</f>
        <v>3.62370172804897</v>
      </c>
      <c r="AM1000" s="0" t="n">
        <f aca="false">IFERROR(IF(AV1000&lt;($AM$7-$AL$7)/($AN$7-$AL$7),$AL$7+SQRT(AV1000*($AN$7-$AL$7)*($AM$7-$AL$7)),$AN$7-SQRT((1-AV1000)*($AN$7-$AL$7)*($AN$7-$AM$7))),$AM$7)</f>
        <v>0.825794780472743</v>
      </c>
      <c r="AN1000" s="0" t="n">
        <f aca="false">IFERROR(IF(AW1000&lt;($AM$8-$AL$8)/($AN$8-$AL$8),$AL$8+SQRT(AW1000*($AN$8-$AL$8)*($AM$8-$AL$8)),$AN$8-SQRT((1-AW1000)*($AN$8-$AL$8)*($AN$8-$AM$8))),$AM$8)</f>
        <v>0.937856913733705</v>
      </c>
      <c r="AO1000" s="0" t="n">
        <f aca="false">IFERROR(IF(AX1000&lt;($AM$9-$AL$9)/($AN$9-$AL$9),$AL$9+SQRT(AX1000*($AN$9-$AL$9)*($AM$9-$AL$9)),$AN$9-SQRT((1-AX1000)*($AN$9-$AL$9)*($AN$9-$AM$9))),$AM$9)</f>
        <v>1.54289194372505</v>
      </c>
      <c r="AP1000" s="0" t="n">
        <f aca="false">IFERROR(IF(AY1000&lt;($AM$10-$AL$10)/($AN$10-$AL$10),$AL$10+SQRT(AY1000*($AN$10-$AL$10)*($AM$10-$AL$10)),$AN$10-SQRT((1-AY1000)*($AN$10-$AL$10)*($AN$10-$AM$10))),$AM$10)</f>
        <v>0.762210677788818</v>
      </c>
      <c r="AQ1000" s="0" t="n">
        <f aca="false">IFERROR(IF(AZ1000&lt;($AM$11-$AL$11)/($AN$11-$AL$11),$AL$11+SQRT(AZ1000*($AN$11-$AL$11)*($AM$11-$AL$11)),$AN$11-SQRT((1-AZ1000)*($AN$11-$AL$11)*($AN$11-$AM$11))),$AM$11)</f>
        <v>0.882640630835046</v>
      </c>
      <c r="AR1000" s="0" t="n">
        <f aca="false">SUMPRODUCT((B24:B31&lt;=$B$6)*(C24:C31*AM1000+D24:D31*AO1000*$B$8*AQ1000)/(1+AL1000/100)^B24:B31)+C32*AM1000*AP1000/(1+AL1000/100)^$B$6</f>
        <v>11212838.7438044</v>
      </c>
      <c r="AS1000" s="0" t="n">
        <f aca="false">SUMPRODUCT((K24:K26&lt;=$B$6)*(L24:L26*AN1000+M24:M26*AO1000*$B$8*AQ1000)/(1+AL1000/100)^K24:K26)+L27*AN1000*AP1000/(1+AL1000/100)^$B$6</f>
        <v>14038335.459932</v>
      </c>
      <c r="AT1000" s="0" t="n">
        <f aca="false">AS1000-AR1000</f>
        <v>2825496.71612767</v>
      </c>
      <c r="AU1000" s="0" t="n">
        <f aca="true">RAND()</f>
        <v>0.430030498941026</v>
      </c>
      <c r="AV1000" s="0" t="n">
        <f aca="true">RAND()</f>
        <v>0.00739300777374448</v>
      </c>
      <c r="AW1000" s="0" t="n">
        <f aca="true">RAND()</f>
        <v>0.211161429602023</v>
      </c>
      <c r="AX1000" s="0" t="n">
        <f aca="true">RAND()</f>
        <v>0.860701483259025</v>
      </c>
      <c r="AY1000" s="0" t="n">
        <f aca="true">RAND()</f>
        <v>0.275017758185885</v>
      </c>
      <c r="AZ1000" s="0" t="n">
        <f aca="true">RAND()</f>
        <v>0.943782769262057</v>
      </c>
    </row>
    <row r="1001" customFormat="false" ht="15" hidden="false" customHeight="false" outlineLevel="0" collapsed="false">
      <c r="AK1001" s="0" t="n">
        <v>988</v>
      </c>
      <c r="AL1001" s="0" t="n">
        <f aca="false">IFERROR(IF(AU1001&lt;($AM$6-$AL$6)/($AN$6-$AL$6),$AL$6+SQRT(AU1001*($AN$6-$AL$6)*($AM$6-$AL$6)),$AN$6-SQRT((1-AU1001)*($AN$6-$AL$6)*($AN$6-$AM$6))),$AM$6)</f>
        <v>3.18376588890749</v>
      </c>
      <c r="AM1001" s="0" t="n">
        <f aca="false">IFERROR(IF(AV1001&lt;($AM$7-$AL$7)/($AN$7-$AL$7),$AL$7+SQRT(AV1001*($AN$7-$AL$7)*($AM$7-$AL$7)),$AN$7-SQRT((1-AV1001)*($AN$7-$AL$7)*($AN$7-$AM$7))),$AM$7)</f>
        <v>1.07227253045277</v>
      </c>
      <c r="AN1001" s="0" t="n">
        <f aca="false">IFERROR(IF(AW1001&lt;($AM$8-$AL$8)/($AN$8-$AL$8),$AL$8+SQRT(AW1001*($AN$8-$AL$8)*($AM$8-$AL$8)),$AN$8-SQRT((1-AW1001)*($AN$8-$AL$8)*($AN$8-$AM$8))),$AM$8)</f>
        <v>1.00917314315199</v>
      </c>
      <c r="AO1001" s="0" t="n">
        <f aca="false">IFERROR(IF(AX1001&lt;($AM$9-$AL$9)/($AN$9-$AL$9),$AL$9+SQRT(AX1001*($AN$9-$AL$9)*($AM$9-$AL$9)),$AN$9-SQRT((1-AX1001)*($AN$9-$AL$9)*($AN$9-$AM$9))),$AM$9)</f>
        <v>1.10837712444057</v>
      </c>
      <c r="AP1001" s="0" t="n">
        <f aca="false">IFERROR(IF(AY1001&lt;($AM$10-$AL$10)/($AN$10-$AL$10),$AL$10+SQRT(AY1001*($AN$10-$AL$10)*($AM$10-$AL$10)),$AN$10-SQRT((1-AY1001)*($AN$10-$AL$10)*($AN$10-$AM$10))),$AM$10)</f>
        <v>0.971522979776713</v>
      </c>
      <c r="AQ1001" s="0" t="n">
        <f aca="false">IFERROR(IF(AZ1001&lt;($AM$11-$AL$11)/($AN$11-$AL$11),$AL$11+SQRT(AZ1001*($AN$11-$AL$11)*($AM$11-$AL$11)),$AN$11-SQRT((1-AZ1001)*($AN$11-$AL$11)*($AN$11-$AM$11))),$AM$11)</f>
        <v>0.602181821198751</v>
      </c>
      <c r="AR1001" s="0" t="n">
        <f aca="false">SUMPRODUCT((B24:B31&lt;=$B$6)*(C24:C31*AM1001+D24:D31*AO1001*$B$8*AQ1001)/(1+AL1001/100)^B24:B31)+C32*AM1001*AP1001/(1+AL1001/100)^$B$6</f>
        <v>14639319.8343118</v>
      </c>
      <c r="AS1001" s="0" t="n">
        <f aca="false">SUMPRODUCT((K24:K26&lt;=$B$6)*(L24:L26*AN1001+M24:M26*AO1001*$B$8*AQ1001)/(1+AL1001/100)^K24:K26)+L27*AN1001*AP1001/(1+AL1001/100)^$B$6</f>
        <v>14653570.1437674</v>
      </c>
      <c r="AT1001" s="0" t="n">
        <f aca="false">AS1001-AR1001</f>
        <v>14250.3094556853</v>
      </c>
      <c r="AU1001" s="0" t="n">
        <f aca="true">RAND()</f>
        <v>0.271817860466696</v>
      </c>
      <c r="AV1001" s="0" t="n">
        <f aca="true">RAND()</f>
        <v>0.719226191718571</v>
      </c>
      <c r="AW1001" s="0" t="n">
        <f aca="true">RAND()</f>
        <v>0.484466000184059</v>
      </c>
      <c r="AX1001" s="0" t="n">
        <f aca="true">RAND()</f>
        <v>0.470005765186091</v>
      </c>
      <c r="AY1001" s="0" t="n">
        <f aca="true">RAND()</f>
        <v>0.88933568183004</v>
      </c>
      <c r="AZ1001" s="0" t="n">
        <f aca="true">RAND()</f>
        <v>0.37270960433875</v>
      </c>
    </row>
    <row r="1002" customFormat="false" ht="15" hidden="false" customHeight="false" outlineLevel="0" collapsed="false">
      <c r="AK1002" s="0" t="n">
        <v>989</v>
      </c>
      <c r="AL1002" s="0" t="n">
        <f aca="false">IFERROR(IF(AU1002&lt;($AM$6-$AL$6)/($AN$6-$AL$6),$AL$6+SQRT(AU1002*($AN$6-$AL$6)*($AM$6-$AL$6)),$AN$6-SQRT((1-AU1002)*($AN$6-$AL$6)*($AN$6-$AM$6))),$AM$6)</f>
        <v>4.23425695677776</v>
      </c>
      <c r="AM1002" s="0" t="n">
        <f aca="false">IFERROR(IF(AV1002&lt;($AM$7-$AL$7)/($AN$7-$AL$7),$AL$7+SQRT(AV1002*($AN$7-$AL$7)*($AM$7-$AL$7)),$AN$7-SQRT((1-AV1002)*($AN$7-$AL$7)*($AN$7-$AM$7))),$AM$7)</f>
        <v>1.09172646104677</v>
      </c>
      <c r="AN1002" s="0" t="n">
        <f aca="false">IFERROR(IF(AW1002&lt;($AM$8-$AL$8)/($AN$8-$AL$8),$AL$8+SQRT(AW1002*($AN$8-$AL$8)*($AM$8-$AL$8)),$AN$8-SQRT((1-AW1002)*($AN$8-$AL$8)*($AN$8-$AM$8))),$AM$8)</f>
        <v>0.97777621391686</v>
      </c>
      <c r="AO1002" s="0" t="n">
        <f aca="false">IFERROR(IF(AX1002&lt;($AM$9-$AL$9)/($AN$9-$AL$9),$AL$9+SQRT(AX1002*($AN$9-$AL$9)*($AM$9-$AL$9)),$AN$9-SQRT((1-AX1002)*($AN$9-$AL$9)*($AN$9-$AM$9))),$AM$9)</f>
        <v>1.12242826270376</v>
      </c>
      <c r="AP1002" s="0" t="n">
        <f aca="false">IFERROR(IF(AY1002&lt;($AM$10-$AL$10)/($AN$10-$AL$10),$AL$10+SQRT(AY1002*($AN$10-$AL$10)*($AM$10-$AL$10)),$AN$10-SQRT((1-AY1002)*($AN$10-$AL$10)*($AN$10-$AM$10))),$AM$10)</f>
        <v>0.875422312580361</v>
      </c>
      <c r="AQ1002" s="0" t="n">
        <f aca="false">IFERROR(IF(AZ1002&lt;($AM$11-$AL$11)/($AN$11-$AL$11),$AL$11+SQRT(AZ1002*($AN$11-$AL$11)*($AM$11-$AL$11)),$AN$11-SQRT((1-AZ1002)*($AN$11-$AL$11)*($AN$11-$AM$11))),$AM$11)</f>
        <v>0.669557052584086</v>
      </c>
      <c r="AR1002" s="0" t="n">
        <f aca="false">SUMPRODUCT((B24:B31&lt;=$B$6)*(C24:C31*AM1002+D24:D31*AO1002*$B$8*AQ1002)/(1+AL1002/100)^B24:B31)+C32*AM1002*AP1002/(1+AL1002/100)^$B$6</f>
        <v>14205573.7088998</v>
      </c>
      <c r="AS1002" s="0" t="n">
        <f aca="false">SUMPRODUCT((K24:K26&lt;=$B$6)*(L24:L26*AN1002+M24:M26*AO1002*$B$8*AQ1002)/(1+AL1002/100)^K24:K26)+L27*AN1002*AP1002/(1+AL1002/100)^$B$6</f>
        <v>14572600.8768403</v>
      </c>
      <c r="AT1002" s="0" t="n">
        <f aca="false">AS1002-AR1002</f>
        <v>367027.167940438</v>
      </c>
      <c r="AU1002" s="0" t="n">
        <f aca="true">RAND()</f>
        <v>0.617533270943388</v>
      </c>
      <c r="AV1002" s="0" t="n">
        <f aca="true">RAND()</f>
        <v>0.777328772153078</v>
      </c>
      <c r="AW1002" s="0" t="n">
        <f aca="true">RAND()</f>
        <v>0.351159802606813</v>
      </c>
      <c r="AX1002" s="0" t="n">
        <f aca="true">RAND()</f>
        <v>0.486578563932576</v>
      </c>
      <c r="AY1002" s="0" t="n">
        <f aca="true">RAND()</f>
        <v>0.563767651132746</v>
      </c>
      <c r="AZ1002" s="0" t="n">
        <f aca="true">RAND()</f>
        <v>0.554316157155441</v>
      </c>
    </row>
    <row r="1003" customFormat="false" ht="15" hidden="false" customHeight="false" outlineLevel="0" collapsed="false">
      <c r="AK1003" s="0" t="n">
        <v>990</v>
      </c>
      <c r="AL1003" s="0" t="n">
        <f aca="false">IFERROR(IF(AU1003&lt;($AM$6-$AL$6)/($AN$6-$AL$6),$AL$6+SQRT(AU1003*($AN$6-$AL$6)*($AM$6-$AL$6)),$AN$6-SQRT((1-AU1003)*($AN$6-$AL$6)*($AN$6-$AM$6))),$AM$6)</f>
        <v>4.71292021166718</v>
      </c>
      <c r="AM1003" s="0" t="n">
        <f aca="false">IFERROR(IF(AV1003&lt;($AM$7-$AL$7)/($AN$7-$AL$7),$AL$7+SQRT(AV1003*($AN$7-$AL$7)*($AM$7-$AL$7)),$AN$7-SQRT((1-AV1003)*($AN$7-$AL$7)*($AN$7-$AM$7))),$AM$7)</f>
        <v>1.03867758874551</v>
      </c>
      <c r="AN1003" s="0" t="n">
        <f aca="false">IFERROR(IF(AW1003&lt;($AM$8-$AL$8)/($AN$8-$AL$8),$AL$8+SQRT(AW1003*($AN$8-$AL$8)*($AM$8-$AL$8)),$AN$8-SQRT((1-AW1003)*($AN$8-$AL$8)*($AN$8-$AM$8))),$AM$8)</f>
        <v>0.975000007193111</v>
      </c>
      <c r="AO1003" s="0" t="n">
        <f aca="false">IFERROR(IF(AX1003&lt;($AM$9-$AL$9)/($AN$9-$AL$9),$AL$9+SQRT(AX1003*($AN$9-$AL$9)*($AM$9-$AL$9)),$AN$9-SQRT((1-AX1003)*($AN$9-$AL$9)*($AN$9-$AM$9))),$AM$9)</f>
        <v>1.38581842530763</v>
      </c>
      <c r="AP1003" s="0" t="n">
        <f aca="false">IFERROR(IF(AY1003&lt;($AM$10-$AL$10)/($AN$10-$AL$10),$AL$10+SQRT(AY1003*($AN$10-$AL$10)*($AM$10-$AL$10)),$AN$10-SQRT((1-AY1003)*($AN$10-$AL$10)*($AN$10-$AM$10))),$AM$10)</f>
        <v>0.881312824826436</v>
      </c>
      <c r="AQ1003" s="0" t="n">
        <f aca="false">IFERROR(IF(AZ1003&lt;($AM$11-$AL$11)/($AN$11-$AL$11),$AL$11+SQRT(AZ1003*($AN$11-$AL$11)*($AM$11-$AL$11)),$AN$11-SQRT((1-AZ1003)*($AN$11-$AL$11)*($AN$11-$AM$11))),$AM$11)</f>
        <v>0.384394068005621</v>
      </c>
      <c r="AR1003" s="0" t="n">
        <f aca="false">SUMPRODUCT((B24:B31&lt;=$B$6)*(C24:C31*AM1003+D24:D31*AO1003*$B$8*AQ1003)/(1+AL1003/100)^B24:B31)+C32*AM1003*AP1003/(1+AL1003/100)^$B$6</f>
        <v>13211213.8269853</v>
      </c>
      <c r="AS1003" s="0" t="n">
        <f aca="false">SUMPRODUCT((K24:K26&lt;=$B$6)*(L24:L26*AN1003+M24:M26*AO1003*$B$8*AQ1003)/(1+AL1003/100)^K24:K26)+L27*AN1003*AP1003/(1+AL1003/100)^$B$6</f>
        <v>14595674.294927</v>
      </c>
      <c r="AT1003" s="0" t="n">
        <f aca="false">AS1003-AR1003</f>
        <v>1384460.46794169</v>
      </c>
      <c r="AU1003" s="0" t="n">
        <f aca="true">RAND()</f>
        <v>0.738463302089975</v>
      </c>
      <c r="AV1003" s="0" t="n">
        <f aca="true">RAND()</f>
        <v>0.603047453347465</v>
      </c>
      <c r="AW1003" s="0" t="n">
        <f aca="true">RAND()</f>
        <v>0.340277805750989</v>
      </c>
      <c r="AX1003" s="0" t="n">
        <f aca="true">RAND()</f>
        <v>0.748520662205604</v>
      </c>
      <c r="AY1003" s="0" t="n">
        <f aca="true">RAND()</f>
        <v>0.581597881508465</v>
      </c>
      <c r="AZ1003" s="0" t="n">
        <f aca="true">RAND()</f>
        <v>0.0290708518960711</v>
      </c>
    </row>
    <row r="1004" customFormat="false" ht="15" hidden="false" customHeight="false" outlineLevel="0" collapsed="false">
      <c r="AK1004" s="0" t="n">
        <v>991</v>
      </c>
      <c r="AL1004" s="0" t="n">
        <f aca="false">IFERROR(IF(AU1004&lt;($AM$6-$AL$6)/($AN$6-$AL$6),$AL$6+SQRT(AU1004*($AN$6-$AL$6)*($AM$6-$AL$6)),$AN$6-SQRT((1-AU1004)*($AN$6-$AL$6)*($AN$6-$AM$6))),$AM$6)</f>
        <v>4.00184387567493</v>
      </c>
      <c r="AM1004" s="0" t="n">
        <f aca="false">IFERROR(IF(AV1004&lt;($AM$7-$AL$7)/($AN$7-$AL$7),$AL$7+SQRT(AV1004*($AN$7-$AL$7)*($AM$7-$AL$7)),$AN$7-SQRT((1-AV1004)*($AN$7-$AL$7)*($AN$7-$AM$7))),$AM$7)</f>
        <v>1.05900481218952</v>
      </c>
      <c r="AN1004" s="0" t="n">
        <f aca="false">IFERROR(IF(AW1004&lt;($AM$8-$AL$8)/($AN$8-$AL$8),$AL$8+SQRT(AW1004*($AN$8-$AL$8)*($AM$8-$AL$8)),$AN$8-SQRT((1-AW1004)*($AN$8-$AL$8)*($AN$8-$AM$8))),$AM$8)</f>
        <v>0.879608103338366</v>
      </c>
      <c r="AO1004" s="0" t="n">
        <f aca="false">IFERROR(IF(AX1004&lt;($AM$9-$AL$9)/($AN$9-$AL$9),$AL$9+SQRT(AX1004*($AN$9-$AL$9)*($AM$9-$AL$9)),$AN$9-SQRT((1-AX1004)*($AN$9-$AL$9)*($AN$9-$AM$9))),$AM$9)</f>
        <v>1.42557783276394</v>
      </c>
      <c r="AP1004" s="0" t="n">
        <f aca="false">IFERROR(IF(AY1004&lt;($AM$10-$AL$10)/($AN$10-$AL$10),$AL$10+SQRT(AY1004*($AN$10-$AL$10)*($AM$10-$AL$10)),$AN$10-SQRT((1-AY1004)*($AN$10-$AL$10)*($AN$10-$AM$10))),$AM$10)</f>
        <v>0.951477914940513</v>
      </c>
      <c r="AQ1004" s="0" t="n">
        <f aca="false">IFERROR(IF(AZ1004&lt;($AM$11-$AL$11)/($AN$11-$AL$11),$AL$11+SQRT(AZ1004*($AN$11-$AL$11)*($AM$11-$AL$11)),$AN$11-SQRT((1-AZ1004)*($AN$11-$AL$11)*($AN$11-$AM$11))),$AM$11)</f>
        <v>0.581819888775478</v>
      </c>
      <c r="AR1004" s="0" t="n">
        <f aca="false">SUMPRODUCT((B24:B31&lt;=$B$6)*(C24:C31*AM1004+D24:D31*AO1004*$B$8*AQ1004)/(1+AL1004/100)^B24:B31)+C32*AM1004*AP1004/(1+AL1004/100)^$B$6</f>
        <v>13932274.2996613</v>
      </c>
      <c r="AS1004" s="0" t="n">
        <f aca="false">SUMPRODUCT((K24:K26&lt;=$B$6)*(L24:L26*AN1004+M24:M26*AO1004*$B$8*AQ1004)/(1+AL1004/100)^K24:K26)+L27*AN1004*AP1004/(1+AL1004/100)^$B$6</f>
        <v>12998774.7907575</v>
      </c>
      <c r="AT1004" s="0" t="n">
        <f aca="false">AS1004-AR1004</f>
        <v>-933499.508903798</v>
      </c>
      <c r="AU1004" s="0" t="n">
        <f aca="true">RAND()</f>
        <v>0.550552992708603</v>
      </c>
      <c r="AV1004" s="0" t="n">
        <f aca="true">RAND()</f>
        <v>0.675740784295458</v>
      </c>
      <c r="AW1004" s="0" t="n">
        <f aca="true">RAND()</f>
        <v>0.0704161124125775</v>
      </c>
      <c r="AX1004" s="0" t="n">
        <f aca="true">RAND()</f>
        <v>0.780026115858552</v>
      </c>
      <c r="AY1004" s="0" t="n">
        <f aca="true">RAND()</f>
        <v>0.815329230716133</v>
      </c>
      <c r="AZ1004" s="0" t="n">
        <f aca="true">RAND()</f>
        <v>0.324173264120094</v>
      </c>
    </row>
    <row r="1005" customFormat="false" ht="15" hidden="false" customHeight="false" outlineLevel="0" collapsed="false">
      <c r="AK1005" s="0" t="n">
        <v>992</v>
      </c>
      <c r="AL1005" s="0" t="n">
        <f aca="false">IFERROR(IF(AU1005&lt;($AM$6-$AL$6)/($AN$6-$AL$6),$AL$6+SQRT(AU1005*($AN$6-$AL$6)*($AM$6-$AL$6)),$AN$6-SQRT((1-AU1005)*($AN$6-$AL$6)*($AN$6-$AM$6))),$AM$6)</f>
        <v>4.59022296784389</v>
      </c>
      <c r="AM1005" s="0" t="n">
        <f aca="false">IFERROR(IF(AV1005&lt;($AM$7-$AL$7)/($AN$7-$AL$7),$AL$7+SQRT(AV1005*($AN$7-$AL$7)*($AM$7-$AL$7)),$AN$7-SQRT((1-AV1005)*($AN$7-$AL$7)*($AN$7-$AM$7))),$AM$7)</f>
        <v>0.894124683859303</v>
      </c>
      <c r="AN1005" s="0" t="n">
        <f aca="false">IFERROR(IF(AW1005&lt;($AM$8-$AL$8)/($AN$8-$AL$8),$AL$8+SQRT(AW1005*($AN$8-$AL$8)*($AM$8-$AL$8)),$AN$8-SQRT((1-AW1005)*($AN$8-$AL$8)*($AN$8-$AM$8))),$AM$8)</f>
        <v>1.12218189686625</v>
      </c>
      <c r="AO1005" s="0" t="n">
        <f aca="false">IFERROR(IF(AX1005&lt;($AM$9-$AL$9)/($AN$9-$AL$9),$AL$9+SQRT(AX1005*($AN$9-$AL$9)*($AM$9-$AL$9)),$AN$9-SQRT((1-AX1005)*($AN$9-$AL$9)*($AN$9-$AM$9))),$AM$9)</f>
        <v>0.950354469585589</v>
      </c>
      <c r="AP1005" s="0" t="n">
        <f aca="false">IFERROR(IF(AY1005&lt;($AM$10-$AL$10)/($AN$10-$AL$10),$AL$10+SQRT(AY1005*($AN$10-$AL$10)*($AM$10-$AL$10)),$AN$10-SQRT((1-AY1005)*($AN$10-$AL$10)*($AN$10-$AM$10))),$AM$10)</f>
        <v>0.563630742471867</v>
      </c>
      <c r="AQ1005" s="0" t="n">
        <f aca="false">IFERROR(IF(AZ1005&lt;($AM$11-$AL$11)/($AN$11-$AL$11),$AL$11+SQRT(AZ1005*($AN$11-$AL$11)*($AM$11-$AL$11)),$AN$11-SQRT((1-AZ1005)*($AN$11-$AL$11)*($AN$11-$AM$11))),$AM$11)</f>
        <v>0.603994780787572</v>
      </c>
      <c r="AR1005" s="0" t="n">
        <f aca="false">SUMPRODUCT((B24:B31&lt;=$B$6)*(C24:C31*AM1005+D24:D31*AO1005*$B$8*AQ1005)/(1+AL1005/100)^B24:B31)+C32*AM1005*AP1005/(1+AL1005/100)^$B$6</f>
        <v>11479615.8386455</v>
      </c>
      <c r="AS1005" s="0" t="n">
        <f aca="false">SUMPRODUCT((K24:K26&lt;=$B$6)*(L24:L26*AN1005+M24:M26*AO1005*$B$8*AQ1005)/(1+AL1005/100)^K24:K26)+L27*AN1005*AP1005/(1+AL1005/100)^$B$6</f>
        <v>17132598.3948351</v>
      </c>
      <c r="AT1005" s="0" t="n">
        <f aca="false">AS1005-AR1005</f>
        <v>5652982.55618956</v>
      </c>
      <c r="AU1005" s="0" t="n">
        <f aca="true">RAND()</f>
        <v>0.709648732764645</v>
      </c>
      <c r="AV1005" s="0" t="n">
        <f aca="true">RAND()</f>
        <v>0.0984384012401525</v>
      </c>
      <c r="AW1005" s="0" t="n">
        <f aca="true">RAND()</f>
        <v>0.854778066767029</v>
      </c>
      <c r="AX1005" s="0" t="n">
        <f aca="true">RAND()</f>
        <v>0.27042553103429</v>
      </c>
      <c r="AY1005" s="0" t="n">
        <f aca="true">RAND()</f>
        <v>0.0161954855500841</v>
      </c>
      <c r="AZ1005" s="0" t="n">
        <f aca="true">RAND()</f>
        <v>0.377195211208505</v>
      </c>
    </row>
    <row r="1006" customFormat="false" ht="15" hidden="false" customHeight="false" outlineLevel="0" collapsed="false">
      <c r="AK1006" s="0" t="n">
        <v>993</v>
      </c>
      <c r="AL1006" s="0" t="n">
        <f aca="false">IFERROR(IF(AU1006&lt;($AM$6-$AL$6)/($AN$6-$AL$6),$AL$6+SQRT(AU1006*($AN$6-$AL$6)*($AM$6-$AL$6)),$AN$6-SQRT((1-AU1006)*($AN$6-$AL$6)*($AN$6-$AM$6))),$AM$6)</f>
        <v>3.05715817815374</v>
      </c>
      <c r="AM1006" s="0" t="n">
        <f aca="false">IFERROR(IF(AV1006&lt;($AM$7-$AL$7)/($AN$7-$AL$7),$AL$7+SQRT(AV1006*($AN$7-$AL$7)*($AM$7-$AL$7)),$AN$7-SQRT((1-AV1006)*($AN$7-$AL$7)*($AN$7-$AM$7))),$AM$7)</f>
        <v>0.902685629033593</v>
      </c>
      <c r="AN1006" s="0" t="n">
        <f aca="false">IFERROR(IF(AW1006&lt;($AM$8-$AL$8)/($AN$8-$AL$8),$AL$8+SQRT(AW1006*($AN$8-$AL$8)*($AM$8-$AL$8)),$AN$8-SQRT((1-AW1006)*($AN$8-$AL$8)*($AN$8-$AM$8))),$AM$8)</f>
        <v>0.919433456818779</v>
      </c>
      <c r="AO1006" s="0" t="n">
        <f aca="false">IFERROR(IF(AX1006&lt;($AM$9-$AL$9)/($AN$9-$AL$9),$AL$9+SQRT(AX1006*($AN$9-$AL$9)*($AM$9-$AL$9)),$AN$9-SQRT((1-AX1006)*($AN$9-$AL$9)*($AN$9-$AM$9))),$AM$9)</f>
        <v>0.940743203768152</v>
      </c>
      <c r="AP1006" s="0" t="n">
        <f aca="false">IFERROR(IF(AY1006&lt;($AM$10-$AL$10)/($AN$10-$AL$10),$AL$10+SQRT(AY1006*($AN$10-$AL$10)*($AM$10-$AL$10)),$AN$10-SQRT((1-AY1006)*($AN$10-$AL$10)*($AN$10-$AM$10))),$AM$10)</f>
        <v>0.963015537334958</v>
      </c>
      <c r="AQ1006" s="0" t="n">
        <f aca="false">IFERROR(IF(AZ1006&lt;($AM$11-$AL$11)/($AN$11-$AL$11),$AL$11+SQRT(AZ1006*($AN$11-$AL$11)*($AM$11-$AL$11)),$AN$11-SQRT((1-AZ1006)*($AN$11-$AL$11)*($AN$11-$AM$11))),$AM$11)</f>
        <v>0.623299255822864</v>
      </c>
      <c r="AR1006" s="0" t="n">
        <f aca="false">SUMPRODUCT((B24:B31&lt;=$B$6)*(C24:C31*AM1006+D24:D31*AO1006*$B$8*AQ1006)/(1+AL1006/100)^B24:B31)+C32*AM1006*AP1006/(1+AL1006/100)^$B$6</f>
        <v>12410581.1513423</v>
      </c>
      <c r="AS1006" s="0" t="n">
        <f aca="false">SUMPRODUCT((K24:K26&lt;=$B$6)*(L24:L26*AN1006+M24:M26*AO1006*$B$8*AQ1006)/(1+AL1006/100)^K24:K26)+L27*AN1006*AP1006/(1+AL1006/100)^$B$6</f>
        <v>13325149.3037226</v>
      </c>
      <c r="AT1006" s="0" t="n">
        <f aca="false">AS1006-AR1006</f>
        <v>914568.15238029</v>
      </c>
      <c r="AU1006" s="0" t="n">
        <f aca="true">RAND()</f>
        <v>0.222699918395002</v>
      </c>
      <c r="AV1006" s="0" t="n">
        <f aca="true">RAND()</f>
        <v>0.11715931566694</v>
      </c>
      <c r="AW1006" s="0" t="n">
        <f aca="true">RAND()</f>
        <v>0.158492784529812</v>
      </c>
      <c r="AX1006" s="0" t="n">
        <f aca="true">RAND()</f>
        <v>0.259006095557086</v>
      </c>
      <c r="AY1006" s="0" t="n">
        <f aca="true">RAND()</f>
        <v>0.857533551254321</v>
      </c>
      <c r="AZ1006" s="0" t="n">
        <f aca="true">RAND()</f>
        <v>0.426622076798439</v>
      </c>
    </row>
    <row r="1007" customFormat="false" ht="15" hidden="false" customHeight="false" outlineLevel="0" collapsed="false">
      <c r="AK1007" s="0" t="n">
        <v>994</v>
      </c>
      <c r="AL1007" s="0" t="n">
        <f aca="false">IFERROR(IF(AU1007&lt;($AM$6-$AL$6)/($AN$6-$AL$6),$AL$6+SQRT(AU1007*($AN$6-$AL$6)*($AM$6-$AL$6)),$AN$6-SQRT((1-AU1007)*($AN$6-$AL$6)*($AN$6-$AM$6))),$AM$6)</f>
        <v>4.88645051064392</v>
      </c>
      <c r="AM1007" s="0" t="n">
        <f aca="false">IFERROR(IF(AV1007&lt;($AM$7-$AL$7)/($AN$7-$AL$7),$AL$7+SQRT(AV1007*($AN$7-$AL$7)*($AM$7-$AL$7)),$AN$7-SQRT((1-AV1007)*($AN$7-$AL$7)*($AN$7-$AM$7))),$AM$7)</f>
        <v>1.03090970305494</v>
      </c>
      <c r="AN1007" s="0" t="n">
        <f aca="false">IFERROR(IF(AW1007&lt;($AM$8-$AL$8)/($AN$8-$AL$8),$AL$8+SQRT(AW1007*($AN$8-$AL$8)*($AM$8-$AL$8)),$AN$8-SQRT((1-AW1007)*($AN$8-$AL$8)*($AN$8-$AM$8))),$AM$8)</f>
        <v>0.861486495630276</v>
      </c>
      <c r="AO1007" s="0" t="n">
        <f aca="false">IFERROR(IF(AX1007&lt;($AM$9-$AL$9)/($AN$9-$AL$9),$AL$9+SQRT(AX1007*($AN$9-$AL$9)*($AM$9-$AL$9)),$AN$9-SQRT((1-AX1007)*($AN$9-$AL$9)*($AN$9-$AM$9))),$AM$9)</f>
        <v>1.07218415823423</v>
      </c>
      <c r="AP1007" s="0" t="n">
        <f aca="false">IFERROR(IF(AY1007&lt;($AM$10-$AL$10)/($AN$10-$AL$10),$AL$10+SQRT(AY1007*($AN$10-$AL$10)*($AM$10-$AL$10)),$AN$10-SQRT((1-AY1007)*($AN$10-$AL$10)*($AN$10-$AM$10))),$AM$10)</f>
        <v>0.888219828941549</v>
      </c>
      <c r="AQ1007" s="0" t="n">
        <f aca="false">IFERROR(IF(AZ1007&lt;($AM$11-$AL$11)/($AN$11-$AL$11),$AL$11+SQRT(AZ1007*($AN$11-$AL$11)*($AM$11-$AL$11)),$AN$11-SQRT((1-AZ1007)*($AN$11-$AL$11)*($AN$11-$AM$11))),$AM$11)</f>
        <v>0.785255388819943</v>
      </c>
      <c r="AR1007" s="0" t="n">
        <f aca="false">SUMPRODUCT((B24:B31&lt;=$B$6)*(C24:C31*AM1007+D24:D31*AO1007*$B$8*AQ1007)/(1+AL1007/100)^B24:B31)+C32*AM1007*AP1007/(1+AL1007/100)^$B$6</f>
        <v>13067837.8093555</v>
      </c>
      <c r="AS1007" s="0" t="n">
        <f aca="false">SUMPRODUCT((K24:K26&lt;=$B$6)*(L24:L26*AN1007+M24:M26*AO1007*$B$8*AQ1007)/(1+AL1007/100)^K24:K26)+L27*AN1007*AP1007/(1+AL1007/100)^$B$6</f>
        <v>12930456.3693791</v>
      </c>
      <c r="AT1007" s="0" t="n">
        <f aca="false">AS1007-AR1007</f>
        <v>-137381.439976461</v>
      </c>
      <c r="AU1007" s="0" t="n">
        <f aca="true">RAND()</f>
        <v>0.776645427802133</v>
      </c>
      <c r="AV1007" s="0" t="n">
        <f aca="true">RAND()</f>
        <v>0.57332837141801</v>
      </c>
      <c r="AW1007" s="0" t="n">
        <f aca="true">RAND()</f>
        <v>0.0420065460543545</v>
      </c>
      <c r="AX1007" s="0" t="n">
        <f aca="true">RAND()</f>
        <v>0.426105175845649</v>
      </c>
      <c r="AY1007" s="0" t="n">
        <f aca="true">RAND()</f>
        <v>0.602858542333622</v>
      </c>
      <c r="AZ1007" s="0" t="n">
        <f aca="true">RAND()</f>
        <v>0.811774497833168</v>
      </c>
    </row>
    <row r="1008" customFormat="false" ht="15" hidden="false" customHeight="false" outlineLevel="0" collapsed="false">
      <c r="AK1008" s="0" t="n">
        <v>995</v>
      </c>
      <c r="AL1008" s="0" t="n">
        <f aca="false">IFERROR(IF(AU1008&lt;($AM$6-$AL$6)/($AN$6-$AL$6),$AL$6+SQRT(AU1008*($AN$6-$AL$6)*($AM$6-$AL$6)),$AN$6-SQRT((1-AU1008)*($AN$6-$AL$6)*($AN$6-$AM$6))),$AM$6)</f>
        <v>4.42188865793784</v>
      </c>
      <c r="AM1008" s="0" t="n">
        <f aca="false">IFERROR(IF(AV1008&lt;($AM$7-$AL$7)/($AN$7-$AL$7),$AL$7+SQRT(AV1008*($AN$7-$AL$7)*($AM$7-$AL$7)),$AN$7-SQRT((1-AV1008)*($AN$7-$AL$7)*($AN$7-$AM$7))),$AM$7)</f>
        <v>1.15868170481482</v>
      </c>
      <c r="AN1008" s="0" t="n">
        <f aca="false">IFERROR(IF(AW1008&lt;($AM$8-$AL$8)/($AN$8-$AL$8),$AL$8+SQRT(AW1008*($AN$8-$AL$8)*($AM$8-$AL$8)),$AN$8-SQRT((1-AW1008)*($AN$8-$AL$8)*($AN$8-$AM$8))),$AM$8)</f>
        <v>0.909886343946229</v>
      </c>
      <c r="AO1008" s="0" t="n">
        <f aca="false">IFERROR(IF(AX1008&lt;($AM$9-$AL$9)/($AN$9-$AL$9),$AL$9+SQRT(AX1008*($AN$9-$AL$9)*($AM$9-$AL$9)),$AN$9-SQRT((1-AX1008)*($AN$9-$AL$9)*($AN$9-$AM$9))),$AM$9)</f>
        <v>1.16410674271796</v>
      </c>
      <c r="AP1008" s="0" t="n">
        <f aca="false">IFERROR(IF(AY1008&lt;($AM$10-$AL$10)/($AN$10-$AL$10),$AL$10+SQRT(AY1008*($AN$10-$AL$10)*($AM$10-$AL$10)),$AN$10-SQRT((1-AY1008)*($AN$10-$AL$10)*($AN$10-$AM$10))),$AM$10)</f>
        <v>0.993848687485953</v>
      </c>
      <c r="AQ1008" s="0" t="n">
        <f aca="false">IFERROR(IF(AZ1008&lt;($AM$11-$AL$11)/($AN$11-$AL$11),$AL$11+SQRT(AZ1008*($AN$11-$AL$11)*($AM$11-$AL$11)),$AN$11-SQRT((1-AZ1008)*($AN$11-$AL$11)*($AN$11-$AM$11))),$AM$11)</f>
        <v>0.794745555608095</v>
      </c>
      <c r="AR1008" s="0" t="n">
        <f aca="false">SUMPRODUCT((B24:B31&lt;=$B$6)*(C24:C31*AM1008+D24:D31*AO1008*$B$8*AQ1008)/(1+AL1008/100)^B24:B31)+C32*AM1008*AP1008/(1+AL1008/100)^$B$6</f>
        <v>14959270.7020507</v>
      </c>
      <c r="AS1008" s="0" t="n">
        <f aca="false">SUMPRODUCT((K24:K26&lt;=$B$6)*(L24:L26*AN1008+M24:M26*AO1008*$B$8*AQ1008)/(1+AL1008/100)^K24:K26)+L27*AN1008*AP1008/(1+AL1008/100)^$B$6</f>
        <v>13488593.7785381</v>
      </c>
      <c r="AT1008" s="0" t="n">
        <f aca="false">AS1008-AR1008</f>
        <v>-1470676.92351257</v>
      </c>
      <c r="AU1008" s="0" t="n">
        <f aca="true">RAND()</f>
        <v>0.667667095396523</v>
      </c>
      <c r="AV1008" s="0" t="n">
        <f aca="true">RAND()</f>
        <v>0.925875279684194</v>
      </c>
      <c r="AW1008" s="0" t="n">
        <f aca="true">RAND()</f>
        <v>0.134166762065209</v>
      </c>
      <c r="AX1008" s="0" t="n">
        <f aca="true">RAND()</f>
        <v>0.53418830828695</v>
      </c>
      <c r="AY1008" s="0" t="n">
        <f aca="true">RAND()</f>
        <v>0.975546104526396</v>
      </c>
      <c r="AZ1008" s="0" t="n">
        <f aca="true">RAND()</f>
        <v>0.828043318601511</v>
      </c>
    </row>
    <row r="1009" customFormat="false" ht="15" hidden="false" customHeight="false" outlineLevel="0" collapsed="false">
      <c r="AK1009" s="0" t="n">
        <v>996</v>
      </c>
      <c r="AL1009" s="0" t="n">
        <f aca="false">IFERROR(IF(AU1009&lt;($AM$6-$AL$6)/($AN$6-$AL$6),$AL$6+SQRT(AU1009*($AN$6-$AL$6)*($AM$6-$AL$6)),$AN$6-SQRT((1-AU1009)*($AN$6-$AL$6)*($AN$6-$AM$6))),$AM$6)</f>
        <v>2.63394079541942</v>
      </c>
      <c r="AM1009" s="0" t="n">
        <f aca="false">IFERROR(IF(AV1009&lt;($AM$7-$AL$7)/($AN$7-$AL$7),$AL$7+SQRT(AV1009*($AN$7-$AL$7)*($AM$7-$AL$7)),$AN$7-SQRT((1-AV1009)*($AN$7-$AL$7)*($AN$7-$AM$7))),$AM$7)</f>
        <v>1.12321901018892</v>
      </c>
      <c r="AN1009" s="0" t="n">
        <f aca="false">IFERROR(IF(AW1009&lt;($AM$8-$AL$8)/($AN$8-$AL$8),$AL$8+SQRT(AW1009*($AN$8-$AL$8)*($AM$8-$AL$8)),$AN$8-SQRT((1-AW1009)*($AN$8-$AL$8)*($AN$8-$AM$8))),$AM$8)</f>
        <v>1.04115538835933</v>
      </c>
      <c r="AO1009" s="0" t="n">
        <f aca="false">IFERROR(IF(AX1009&lt;($AM$9-$AL$9)/($AN$9-$AL$9),$AL$9+SQRT(AX1009*($AN$9-$AL$9)*($AM$9-$AL$9)),$AN$9-SQRT((1-AX1009)*($AN$9-$AL$9)*($AN$9-$AM$9))),$AM$9)</f>
        <v>1.68199098569214</v>
      </c>
      <c r="AP1009" s="0" t="n">
        <f aca="false">IFERROR(IF(AY1009&lt;($AM$10-$AL$10)/($AN$10-$AL$10),$AL$10+SQRT(AY1009*($AN$10-$AL$10)*($AM$10-$AL$10)),$AN$10-SQRT((1-AY1009)*($AN$10-$AL$10)*($AN$10-$AM$10))),$AM$10)</f>
        <v>0.963627090578233</v>
      </c>
      <c r="AQ1009" s="0" t="n">
        <f aca="false">IFERROR(IF(AZ1009&lt;($AM$11-$AL$11)/($AN$11-$AL$11),$AL$11+SQRT(AZ1009*($AN$11-$AL$11)*($AM$11-$AL$11)),$AN$11-SQRT((1-AZ1009)*($AN$11-$AL$11)*($AN$11-$AM$11))),$AM$11)</f>
        <v>0.750367164701395</v>
      </c>
      <c r="AR1009" s="0" t="n">
        <f aca="false">SUMPRODUCT((B24:B31&lt;=$B$6)*(C24:C31*AM1009+D24:D31*AO1009*$B$8*AQ1009)/(1+AL1009/100)^B24:B31)+C32*AM1009*AP1009/(1+AL1009/100)^$B$6</f>
        <v>15909162.0958214</v>
      </c>
      <c r="AS1009" s="0" t="n">
        <f aca="false">SUMPRODUCT((K24:K26&lt;=$B$6)*(L24:L26*AN1009+M24:M26*AO1009*$B$8*AQ1009)/(1+AL1009/100)^K24:K26)+L27*AN1009*AP1009/(1+AL1009/100)^$B$6</f>
        <v>14983129.4217625</v>
      </c>
      <c r="AT1009" s="0" t="n">
        <f aca="false">AS1009-AR1009</f>
        <v>-926032.674058888</v>
      </c>
      <c r="AU1009" s="0" t="n">
        <f aca="true">RAND()</f>
        <v>0.0803761864194004</v>
      </c>
      <c r="AV1009" s="0" t="n">
        <f aca="true">RAND()</f>
        <v>0.857125161089085</v>
      </c>
      <c r="AW1009" s="0" t="n">
        <f aca="true">RAND()</f>
        <v>0.612301583899165</v>
      </c>
      <c r="AX1009" s="0" t="n">
        <f aca="true">RAND()</f>
        <v>0.932580177879297</v>
      </c>
      <c r="AY1009" s="0" t="n">
        <f aca="true">RAND()</f>
        <v>0.859800316472147</v>
      </c>
      <c r="AZ1009" s="0" t="n">
        <f aca="true">RAND()</f>
        <v>0.745646724656244</v>
      </c>
    </row>
    <row r="1010" customFormat="false" ht="15" hidden="false" customHeight="false" outlineLevel="0" collapsed="false">
      <c r="AK1010" s="0" t="n">
        <v>997</v>
      </c>
      <c r="AL1010" s="0" t="n">
        <f aca="false">IFERROR(IF(AU1010&lt;($AM$6-$AL$6)/($AN$6-$AL$6),$AL$6+SQRT(AU1010*($AN$6-$AL$6)*($AM$6-$AL$6)),$AN$6-SQRT((1-AU1010)*($AN$6-$AL$6)*($AN$6-$AM$6))),$AM$6)</f>
        <v>6.30048078472359</v>
      </c>
      <c r="AM1010" s="0" t="n">
        <f aca="false">IFERROR(IF(AV1010&lt;($AM$7-$AL$7)/($AN$7-$AL$7),$AL$7+SQRT(AV1010*($AN$7-$AL$7)*($AM$7-$AL$7)),$AN$7-SQRT((1-AV1010)*($AN$7-$AL$7)*($AN$7-$AM$7))),$AM$7)</f>
        <v>1.09892884139605</v>
      </c>
      <c r="AN1010" s="0" t="n">
        <f aca="false">IFERROR(IF(AW1010&lt;($AM$8-$AL$8)/($AN$8-$AL$8),$AL$8+SQRT(AW1010*($AN$8-$AL$8)*($AM$8-$AL$8)),$AN$8-SQRT((1-AW1010)*($AN$8-$AL$8)*($AN$8-$AM$8))),$AM$8)</f>
        <v>1.11177032479604</v>
      </c>
      <c r="AO1010" s="0" t="n">
        <f aca="false">IFERROR(IF(AX1010&lt;($AM$9-$AL$9)/($AN$9-$AL$9),$AL$9+SQRT(AX1010*($AN$9-$AL$9)*($AM$9-$AL$9)),$AN$9-SQRT((1-AX1010)*($AN$9-$AL$9)*($AN$9-$AM$9))),$AM$9)</f>
        <v>1.74910972486022</v>
      </c>
      <c r="AP1010" s="0" t="n">
        <f aca="false">IFERROR(IF(AY1010&lt;($AM$10-$AL$10)/($AN$10-$AL$10),$AL$10+SQRT(AY1010*($AN$10-$AL$10)*($AM$10-$AL$10)),$AN$10-SQRT((1-AY1010)*($AN$10-$AL$10)*($AN$10-$AM$10))),$AM$10)</f>
        <v>0.958733544384081</v>
      </c>
      <c r="AQ1010" s="0" t="n">
        <f aca="false">IFERROR(IF(AZ1010&lt;($AM$11-$AL$11)/($AN$11-$AL$11),$AL$11+SQRT(AZ1010*($AN$11-$AL$11)*($AM$11-$AL$11)),$AN$11-SQRT((1-AZ1010)*($AN$11-$AL$11)*($AN$11-$AM$11))),$AM$11)</f>
        <v>0.791435669030227</v>
      </c>
      <c r="AR1010" s="0" t="n">
        <f aca="false">SUMPRODUCT((B24:B31&lt;=$B$6)*(C24:C31*AM1010+D24:D31*AO1010*$B$8*AQ1010)/(1+AL1010/100)^B24:B31)+C32*AM1010*AP1010/(1+AL1010/100)^$B$6</f>
        <v>13281026.3189376</v>
      </c>
      <c r="AS1010" s="0" t="n">
        <f aca="false">SUMPRODUCT((K24:K26&lt;=$B$6)*(L24:L26*AN1010+M24:M26*AO1010*$B$8*AQ1010)/(1+AL1010/100)^K24:K26)+L27*AN1010*AP1010/(1+AL1010/100)^$B$6</f>
        <v>16837105.8097055</v>
      </c>
      <c r="AT1010" s="0" t="n">
        <f aca="false">AS1010-AR1010</f>
        <v>3556079.4907679</v>
      </c>
      <c r="AU1010" s="0" t="n">
        <f aca="true">RAND()</f>
        <v>0.975533643372954</v>
      </c>
      <c r="AV1010" s="0" t="n">
        <f aca="true">RAND()</f>
        <v>0.797133378116077</v>
      </c>
      <c r="AW1010" s="0" t="n">
        <f aca="true">RAND()</f>
        <v>0.83015606127119</v>
      </c>
      <c r="AX1010" s="0" t="n">
        <f aca="true">RAND()</f>
        <v>0.95803604656019</v>
      </c>
      <c r="AY1010" s="0" t="n">
        <f aca="true">RAND()</f>
        <v>0.841745858972725</v>
      </c>
      <c r="AZ1010" s="0" t="n">
        <f aca="true">RAND()</f>
        <v>0.822452734069923</v>
      </c>
    </row>
    <row r="1011" customFormat="false" ht="15" hidden="false" customHeight="false" outlineLevel="0" collapsed="false">
      <c r="AK1011" s="0" t="n">
        <v>998</v>
      </c>
      <c r="AL1011" s="0" t="n">
        <f aca="false">IFERROR(IF(AU1011&lt;($AM$6-$AL$6)/($AN$6-$AL$6),$AL$6+SQRT(AU1011*($AN$6-$AL$6)*($AM$6-$AL$6)),$AN$6-SQRT((1-AU1011)*($AN$6-$AL$6)*($AN$6-$AM$6))),$AM$6)</f>
        <v>6.35600587477232</v>
      </c>
      <c r="AM1011" s="0" t="n">
        <f aca="false">IFERROR(IF(AV1011&lt;($AM$7-$AL$7)/($AN$7-$AL$7),$AL$7+SQRT(AV1011*($AN$7-$AL$7)*($AM$7-$AL$7)),$AN$7-SQRT((1-AV1011)*($AN$7-$AL$7)*($AN$7-$AM$7))),$AM$7)</f>
        <v>1.10799325186811</v>
      </c>
      <c r="AN1011" s="0" t="n">
        <f aca="false">IFERROR(IF(AW1011&lt;($AM$8-$AL$8)/($AN$8-$AL$8),$AL$8+SQRT(AW1011*($AN$8-$AL$8)*($AM$8-$AL$8)),$AN$8-SQRT((1-AW1011)*($AN$8-$AL$8)*($AN$8-$AM$8))),$AM$8)</f>
        <v>1.0019897983532</v>
      </c>
      <c r="AO1011" s="0" t="n">
        <f aca="false">IFERROR(IF(AX1011&lt;($AM$9-$AL$9)/($AN$9-$AL$9),$AL$9+SQRT(AX1011*($AN$9-$AL$9)*($AM$9-$AL$9)),$AN$9-SQRT((1-AX1011)*($AN$9-$AL$9)*($AN$9-$AM$9))),$AM$9)</f>
        <v>0.54106880701416</v>
      </c>
      <c r="AP1011" s="0" t="n">
        <f aca="false">IFERROR(IF(AY1011&lt;($AM$10-$AL$10)/($AN$10-$AL$10),$AL$10+SQRT(AY1011*($AN$10-$AL$10)*($AM$10-$AL$10)),$AN$10-SQRT((1-AY1011)*($AN$10-$AL$10)*($AN$10-$AM$10))),$AM$10)</f>
        <v>0.601260388002383</v>
      </c>
      <c r="AQ1011" s="0" t="n">
        <f aca="false">IFERROR(IF(AZ1011&lt;($AM$11-$AL$11)/($AN$11-$AL$11),$AL$11+SQRT(AZ1011*($AN$11-$AL$11)*($AM$11-$AL$11)),$AN$11-SQRT((1-AZ1011)*($AN$11-$AL$11)*($AN$11-$AM$11))),$AM$11)</f>
        <v>0.420061106957065</v>
      </c>
      <c r="AR1011" s="0" t="n">
        <f aca="false">SUMPRODUCT((B24:B31&lt;=$B$6)*(C24:C31*AM1011+D24:D31*AO1011*$B$8*AQ1011)/(1+AL1011/100)^B24:B31)+C32*AM1011*AP1011/(1+AL1011/100)^$B$6</f>
        <v>13242109.6396019</v>
      </c>
      <c r="AS1011" s="0" t="n">
        <f aca="false">SUMPRODUCT((K24:K26&lt;=$B$6)*(L24:L26*AN1011+M24:M26*AO1011*$B$8*AQ1011)/(1+AL1011/100)^K24:K26)+L27*AN1011*AP1011/(1+AL1011/100)^$B$6</f>
        <v>15366171.6003307</v>
      </c>
      <c r="AT1011" s="0" t="n">
        <f aca="false">AS1011-AR1011</f>
        <v>2124061.96072873</v>
      </c>
      <c r="AU1011" s="0" t="n">
        <f aca="true">RAND()</f>
        <v>0.979263578333612</v>
      </c>
      <c r="AV1011" s="0" t="n">
        <f aca="true">RAND()</f>
        <v>0.820747408755602</v>
      </c>
      <c r="AW1011" s="0" t="n">
        <f aca="true">RAND()</f>
        <v>0.453252798925436</v>
      </c>
      <c r="AX1011" s="0" t="n">
        <f aca="true">RAND()</f>
        <v>0.00224886254608847</v>
      </c>
      <c r="AY1011" s="0" t="n">
        <f aca="true">RAND()</f>
        <v>0.0410146647135727</v>
      </c>
      <c r="AZ1011" s="0" t="n">
        <f aca="true">RAND()</f>
        <v>0.0588353853214521</v>
      </c>
    </row>
    <row r="1012" customFormat="false" ht="15" hidden="false" customHeight="false" outlineLevel="0" collapsed="false">
      <c r="AK1012" s="0" t="n">
        <v>999</v>
      </c>
      <c r="AL1012" s="0" t="n">
        <f aca="false">IFERROR(IF(AU1012&lt;($AM$6-$AL$6)/($AN$6-$AL$6),$AL$6+SQRT(AU1012*($AN$6-$AL$6)*($AM$6-$AL$6)),$AN$6-SQRT((1-AU1012)*($AN$6-$AL$6)*($AN$6-$AM$6))),$AM$6)</f>
        <v>5.32620539520004</v>
      </c>
      <c r="AM1012" s="0" t="n">
        <f aca="false">IFERROR(IF(AV1012&lt;($AM$7-$AL$7)/($AN$7-$AL$7),$AL$7+SQRT(AV1012*($AN$7-$AL$7)*($AM$7-$AL$7)),$AN$7-SQRT((1-AV1012)*($AN$7-$AL$7)*($AN$7-$AM$7))),$AM$7)</f>
        <v>0.888895294057035</v>
      </c>
      <c r="AN1012" s="0" t="n">
        <f aca="false">IFERROR(IF(AW1012&lt;($AM$8-$AL$8)/($AN$8-$AL$8),$AL$8+SQRT(AW1012*($AN$8-$AL$8)*($AM$8-$AL$8)),$AN$8-SQRT((1-AW1012)*($AN$8-$AL$8)*($AN$8-$AM$8))),$AM$8)</f>
        <v>1.05534457266337</v>
      </c>
      <c r="AO1012" s="0" t="n">
        <f aca="false">IFERROR(IF(AX1012&lt;($AM$9-$AL$9)/($AN$9-$AL$9),$AL$9+SQRT(AX1012*($AN$9-$AL$9)*($AM$9-$AL$9)),$AN$9-SQRT((1-AX1012)*($AN$9-$AL$9)*($AN$9-$AM$9))),$AM$9)</f>
        <v>1.56927097671383</v>
      </c>
      <c r="AP1012" s="0" t="n">
        <f aca="false">IFERROR(IF(AY1012&lt;($AM$10-$AL$10)/($AN$10-$AL$10),$AL$10+SQRT(AY1012*($AN$10-$AL$10)*($AM$10-$AL$10)),$AN$10-SQRT((1-AY1012)*($AN$10-$AL$10)*($AN$10-$AM$10))),$AM$10)</f>
        <v>0.900122729824352</v>
      </c>
      <c r="AQ1012" s="0" t="n">
        <f aca="false">IFERROR(IF(AZ1012&lt;($AM$11-$AL$11)/($AN$11-$AL$11),$AL$11+SQRT(AZ1012*($AN$11-$AL$11)*($AM$11-$AL$11)),$AN$11-SQRT((1-AZ1012)*($AN$11-$AL$11)*($AN$11-$AM$11))),$AM$11)</f>
        <v>0.764187515753392</v>
      </c>
      <c r="AR1012" s="0" t="n">
        <f aca="false">SUMPRODUCT((B24:B31&lt;=$B$6)*(C24:C31*AM1012+D24:D31*AO1012*$B$8*AQ1012)/(1+AL1012/100)^B24:B31)+C32*AM1012*AP1012/(1+AL1012/100)^$B$6</f>
        <v>11142444.7685399</v>
      </c>
      <c r="AS1012" s="0" t="n">
        <f aca="false">SUMPRODUCT((K24:K26&lt;=$B$6)*(L24:L26*AN1012+M24:M26*AO1012*$B$8*AQ1012)/(1+AL1012/100)^K24:K26)+L27*AN1012*AP1012/(1+AL1012/100)^$B$6</f>
        <v>15901514.7683013</v>
      </c>
      <c r="AT1012" s="0" t="n">
        <f aca="false">AS1012-AR1012</f>
        <v>4759069.99976139</v>
      </c>
      <c r="AU1012" s="0" t="n">
        <f aca="true">RAND()</f>
        <v>0.859920581047127</v>
      </c>
      <c r="AV1012" s="0" t="n">
        <f aca="true">RAND()</f>
        <v>0.0878041478387405</v>
      </c>
      <c r="AW1012" s="0" t="n">
        <f aca="true">RAND()</f>
        <v>0.663193463185708</v>
      </c>
      <c r="AX1012" s="0" t="n">
        <f aca="true">RAND()</f>
        <v>0.876315005665962</v>
      </c>
      <c r="AY1012" s="0" t="n">
        <f aca="true">RAND()</f>
        <v>0.640392795688364</v>
      </c>
      <c r="AZ1012" s="0" t="n">
        <f aca="true">RAND()</f>
        <v>0.773030499075278</v>
      </c>
    </row>
    <row r="1013" customFormat="false" ht="15" hidden="false" customHeight="false" outlineLevel="0" collapsed="false">
      <c r="AK1013" s="0" t="n">
        <v>1000</v>
      </c>
      <c r="AL1013" s="0" t="n">
        <f aca="false">IFERROR(IF(AU1013&lt;($AM$6-$AL$6)/($AN$6-$AL$6),$AL$6+SQRT(AU1013*($AN$6-$AL$6)*($AM$6-$AL$6)),$AN$6-SQRT((1-AU1013)*($AN$6-$AL$6)*($AN$6-$AM$6))),$AM$6)</f>
        <v>5.65122616705022</v>
      </c>
      <c r="AM1013" s="0" t="n">
        <f aca="false">IFERROR(IF(AV1013&lt;($AM$7-$AL$7)/($AN$7-$AL$7),$AL$7+SQRT(AV1013*($AN$7-$AL$7)*($AM$7-$AL$7)),$AN$7-SQRT((1-AV1013)*($AN$7-$AL$7)*($AN$7-$AM$7))),$AM$7)</f>
        <v>0.979964164518512</v>
      </c>
      <c r="AN1013" s="0" t="n">
        <f aca="false">IFERROR(IF(AW1013&lt;($AM$8-$AL$8)/($AN$8-$AL$8),$AL$8+SQRT(AW1013*($AN$8-$AL$8)*($AM$8-$AL$8)),$AN$8-SQRT((1-AW1013)*($AN$8-$AL$8)*($AN$8-$AM$8))),$AM$8)</f>
        <v>1.05433320027173</v>
      </c>
      <c r="AO1013" s="0" t="n">
        <f aca="false">IFERROR(IF(AX1013&lt;($AM$9-$AL$9)/($AN$9-$AL$9),$AL$9+SQRT(AX1013*($AN$9-$AL$9)*($AM$9-$AL$9)),$AN$9-SQRT((1-AX1013)*($AN$9-$AL$9)*($AN$9-$AM$9))),$AM$9)</f>
        <v>1.35804569427452</v>
      </c>
      <c r="AP1013" s="0" t="n">
        <f aca="false">IFERROR(IF(AY1013&lt;($AM$10-$AL$10)/($AN$10-$AL$10),$AL$10+SQRT(AY1013*($AN$10-$AL$10)*($AM$10-$AL$10)),$AN$10-SQRT((1-AY1013)*($AN$10-$AL$10)*($AN$10-$AM$10))),$AM$10)</f>
        <v>0.839612497795367</v>
      </c>
      <c r="AQ1013" s="0" t="n">
        <f aca="false">IFERROR(IF(AZ1013&lt;($AM$11-$AL$11)/($AN$11-$AL$11),$AL$11+SQRT(AZ1013*($AN$11-$AL$11)*($AM$11-$AL$11)),$AN$11-SQRT((1-AZ1013)*($AN$11-$AL$11)*($AN$11-$AM$11))),$AM$11)</f>
        <v>0.695657435730276</v>
      </c>
      <c r="AR1013" s="0" t="n">
        <f aca="false">SUMPRODUCT((B24:B31&lt;=$B$6)*(C24:C31*AM1013+D24:D31*AO1013*$B$8*AQ1013)/(1+AL1013/100)^B24:B31)+C32*AM1013*AP1013/(1+AL1013/100)^$B$6</f>
        <v>12085695.8419686</v>
      </c>
      <c r="AS1013" s="0" t="n">
        <f aca="false">SUMPRODUCT((K24:K26&lt;=$B$6)*(L24:L26*AN1013+M24:M26*AO1013*$B$8*AQ1013)/(1+AL1013/100)^K24:K26)+L27*AN1013*AP1013/(1+AL1013/100)^$B$6</f>
        <v>15967110.6280289</v>
      </c>
      <c r="AT1013" s="0" t="n">
        <f aca="false">AS1013-AR1013</f>
        <v>3881414.78606024</v>
      </c>
      <c r="AU1013" s="0" t="n">
        <f aca="true">RAND()</f>
        <v>0.909040457377498</v>
      </c>
      <c r="AV1013" s="0" t="n">
        <f aca="true">RAND()</f>
        <v>0.359856672342736</v>
      </c>
      <c r="AW1013" s="0" t="n">
        <f aca="true">RAND()</f>
        <v>0.659684475414187</v>
      </c>
      <c r="AX1013" s="0" t="n">
        <f aca="true">RAND()</f>
        <v>0.725263112907011</v>
      </c>
      <c r="AY1013" s="0" t="n">
        <f aca="true">RAND()</f>
        <v>0.461346594635233</v>
      </c>
      <c r="AZ1013" s="0" t="n">
        <f aca="true">RAND()</f>
        <v>0.621941239076445</v>
      </c>
    </row>
  </sheetData>
  <conditionalFormatting sqref="D65:D89">
    <cfRule type="colorScale" priority="2">
      <colorScale>
        <cfvo type="min" val="0"/>
        <cfvo type="num" val="0"/>
        <cfvo type="max" val="0"/>
        <color rgb="FFF8CDB9"/>
        <color rgb="FFFFFFFF"/>
        <color rgb="FFB7D3F6"/>
      </colorScale>
    </cfRule>
  </conditionalFormatting>
  <conditionalFormatting sqref="G130:G137">
    <cfRule type="cellIs" priority="3" operator="equal" aboveAverage="0" equalAverage="0" bottom="0" percent="0" rank="0" text="" dxfId="0">
      <formula>"YES"</formula>
    </cfRule>
  </conditionalFormatting>
  <conditionalFormatting sqref="K143:K154">
    <cfRule type="colorScale" priority="4">
      <colorScale>
        <cfvo type="min" val="0"/>
        <cfvo type="num" val="0"/>
        <cfvo type="max" val="0"/>
        <color rgb="FFF8CDB9"/>
        <color rgb="FFFFFFFF"/>
        <color rgb="FFB7D3F6"/>
      </colorScale>
    </cfRule>
  </conditionalFormatting>
  <conditionalFormatting sqref="B160:H164">
    <cfRule type="colorScale" priority="5">
      <colorScale>
        <cfvo type="min" val="0"/>
        <cfvo type="num" val="0"/>
        <cfvo type="max" val="0"/>
        <color rgb="FFF39C7A"/>
        <color rgb="FFFFFFFF"/>
        <color rgb="FF6DA7EC"/>
      </colorScale>
    </cfRule>
  </conditionalFormatting>
  <dataValidations count="1">
    <dataValidation allowBlank="false" errorStyle="stop" operator="between" showDropDown="false" showErrorMessage="false" showInputMessage="false" sqref="B16 B18" type="list">
      <formula1>"Initial,Rehabilitation"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10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18" min="2" style="0" width="14"/>
  </cols>
  <sheetData>
    <row r="1" customFormat="false" ht="17.35" hidden="false" customHeight="false" outlineLevel="0" collapsed="false">
      <c r="A1" s="4" t="s">
        <v>215</v>
      </c>
    </row>
    <row r="2" customFormat="false" ht="15" hidden="false" customHeight="false" outlineLevel="0" collapsed="false">
      <c r="A2" s="5" t="s">
        <v>18</v>
      </c>
    </row>
    <row r="4" customFormat="false" ht="17.35" hidden="false" customHeight="false" outlineLevel="0" collapsed="false">
      <c r="A4" s="6" t="s">
        <v>19</v>
      </c>
      <c r="B4" s="6" t="s">
        <v>20</v>
      </c>
      <c r="C4" s="6" t="s">
        <v>21</v>
      </c>
      <c r="AK4" s="4" t="s">
        <v>22</v>
      </c>
    </row>
    <row r="5" customFormat="false" ht="23.85" hidden="false" customHeight="false" outlineLevel="0" collapsed="false">
      <c r="A5" s="7" t="s">
        <v>23</v>
      </c>
      <c r="B5" s="8" t="n">
        <v>3</v>
      </c>
      <c r="C5" s="5" t="s">
        <v>24</v>
      </c>
      <c r="AK5" s="6" t="s">
        <v>25</v>
      </c>
      <c r="AL5" s="6" t="s">
        <v>26</v>
      </c>
      <c r="AM5" s="6" t="s">
        <v>27</v>
      </c>
      <c r="AN5" s="6" t="s">
        <v>28</v>
      </c>
      <c r="BB5" s="9" t="s">
        <v>29</v>
      </c>
    </row>
    <row r="6" customFormat="false" ht="15" hidden="false" customHeight="false" outlineLevel="0" collapsed="false">
      <c r="A6" s="7" t="s">
        <v>30</v>
      </c>
      <c r="B6" s="10" t="n">
        <v>30</v>
      </c>
      <c r="C6" s="5" t="s">
        <v>31</v>
      </c>
      <c r="AK6" s="7" t="s">
        <v>23</v>
      </c>
      <c r="AL6" s="10" t="n">
        <v>2</v>
      </c>
      <c r="AM6" s="10" t="n">
        <v>3</v>
      </c>
      <c r="AN6" s="10" t="n">
        <v>7</v>
      </c>
      <c r="BB6" s="7" t="s">
        <v>32</v>
      </c>
      <c r="BC6" s="11" t="n">
        <f aca="false">COUNT($AT$14:$AT$1013)</f>
        <v>1000</v>
      </c>
    </row>
    <row r="7" customFormat="false" ht="15" hidden="false" customHeight="false" outlineLevel="0" collapsed="false">
      <c r="A7" s="7" t="s">
        <v>33</v>
      </c>
      <c r="B7" s="10" t="n">
        <v>2028</v>
      </c>
      <c r="C7" s="5"/>
      <c r="AK7" s="7" t="s">
        <v>34</v>
      </c>
      <c r="AL7" s="10" t="n">
        <v>0.8</v>
      </c>
      <c r="AM7" s="10" t="n">
        <v>1</v>
      </c>
      <c r="AN7" s="10" t="n">
        <v>1.25</v>
      </c>
      <c r="BB7" s="7" t="s">
        <v>35</v>
      </c>
      <c r="BC7" s="12" t="n">
        <f aca="false">COUNTIF($AT$14:$AT$1013,"&lt;0")/COUNT($AT$14:$AT$1013)</f>
        <v>0.549</v>
      </c>
    </row>
    <row r="8" customFormat="false" ht="15" hidden="false" customHeight="false" outlineLevel="0" collapsed="false">
      <c r="A8" s="7" t="s">
        <v>36</v>
      </c>
      <c r="B8" s="13" t="n">
        <v>3239.39</v>
      </c>
      <c r="C8" s="5" t="s">
        <v>37</v>
      </c>
      <c r="AK8" s="7" t="s">
        <v>38</v>
      </c>
      <c r="AL8" s="10" t="n">
        <v>0.8</v>
      </c>
      <c r="AM8" s="10" t="n">
        <v>1</v>
      </c>
      <c r="AN8" s="10" t="n">
        <v>1.25</v>
      </c>
      <c r="BB8" s="7" t="s">
        <v>39</v>
      </c>
      <c r="BC8" s="14" t="n">
        <f aca="false">AVERAGE($AT$14:$AT$1013)</f>
        <v>-138215.996981203</v>
      </c>
    </row>
    <row r="9" customFormat="false" ht="15" hidden="false" customHeight="false" outlineLevel="0" collapsed="false">
      <c r="A9" s="7" t="s">
        <v>40</v>
      </c>
      <c r="B9" s="15" t="n">
        <v>1</v>
      </c>
      <c r="C9" s="5" t="s">
        <v>41</v>
      </c>
      <c r="AK9" s="7" t="s">
        <v>42</v>
      </c>
      <c r="AL9" s="10" t="n">
        <v>0.5</v>
      </c>
      <c r="AM9" s="10" t="n">
        <v>1</v>
      </c>
      <c r="AN9" s="10" t="n">
        <v>2</v>
      </c>
      <c r="BB9" s="7" t="s">
        <v>43</v>
      </c>
      <c r="BC9" s="14" t="n">
        <f aca="false">PERCENTILE($AT$14:$AT$1013,0.1)</f>
        <v>-1749245.35132301</v>
      </c>
    </row>
    <row r="10" customFormat="false" ht="15" hidden="false" customHeight="false" outlineLevel="0" collapsed="false">
      <c r="A10" s="7" t="s">
        <v>42</v>
      </c>
      <c r="B10" s="10" t="n">
        <v>1</v>
      </c>
      <c r="C10" s="5" t="s">
        <v>44</v>
      </c>
      <c r="AK10" s="7" t="s">
        <v>45</v>
      </c>
      <c r="AL10" s="10" t="n">
        <v>0.5</v>
      </c>
      <c r="AM10" s="10" t="n">
        <v>1</v>
      </c>
      <c r="AN10" s="10" t="n">
        <v>1</v>
      </c>
      <c r="BB10" s="7" t="s">
        <v>46</v>
      </c>
      <c r="BC10" s="14" t="n">
        <f aca="false">PERCENTILE($AT$14:$AT$1013,0.5)</f>
        <v>-157024.952194144</v>
      </c>
    </row>
    <row r="11" customFormat="false" ht="15" hidden="false" customHeight="false" outlineLevel="0" collapsed="false">
      <c r="A11" s="7" t="s">
        <v>34</v>
      </c>
      <c r="B11" s="10" t="n">
        <v>1</v>
      </c>
      <c r="C11" s="5" t="s">
        <v>47</v>
      </c>
      <c r="AK11" s="7" t="s">
        <v>48</v>
      </c>
      <c r="AL11" s="10" t="n">
        <v>0.3</v>
      </c>
      <c r="AM11" s="10" t="n">
        <v>0.65</v>
      </c>
      <c r="AN11" s="10" t="n">
        <v>1</v>
      </c>
      <c r="BB11" s="7" t="s">
        <v>49</v>
      </c>
      <c r="BC11" s="14" t="n">
        <f aca="false">PERCENTILE($AT$14:$AT$1013,0.9)</f>
        <v>1513026.48359874</v>
      </c>
    </row>
    <row r="12" customFormat="false" ht="15" hidden="false" customHeight="false" outlineLevel="0" collapsed="false">
      <c r="A12" s="7" t="s">
        <v>38</v>
      </c>
      <c r="B12" s="10" t="n">
        <v>1</v>
      </c>
      <c r="C12" s="5" t="s">
        <v>50</v>
      </c>
    </row>
    <row r="13" customFormat="false" ht="23.85" hidden="false" customHeight="false" outlineLevel="0" collapsed="false">
      <c r="A13" s="7" t="s">
        <v>45</v>
      </c>
      <c r="B13" s="10" t="n">
        <v>1</v>
      </c>
      <c r="C13" s="5" t="s">
        <v>51</v>
      </c>
      <c r="AK13" s="6" t="s">
        <v>52</v>
      </c>
      <c r="AL13" s="6" t="s">
        <v>53</v>
      </c>
      <c r="AM13" s="6" t="s">
        <v>54</v>
      </c>
      <c r="AN13" s="6" t="s">
        <v>55</v>
      </c>
      <c r="AO13" s="6" t="s">
        <v>56</v>
      </c>
      <c r="AP13" s="6" t="s">
        <v>57</v>
      </c>
      <c r="AQ13" s="6" t="s">
        <v>58</v>
      </c>
      <c r="AR13" s="6" t="s">
        <v>59</v>
      </c>
      <c r="AS13" s="6" t="s">
        <v>60</v>
      </c>
      <c r="AT13" s="6" t="s">
        <v>61</v>
      </c>
      <c r="AU13" s="6" t="s">
        <v>62</v>
      </c>
      <c r="AV13" s="6" t="s">
        <v>63</v>
      </c>
      <c r="AW13" s="6" t="s">
        <v>64</v>
      </c>
      <c r="AX13" s="6" t="s">
        <v>65</v>
      </c>
      <c r="AY13" s="6" t="s">
        <v>66</v>
      </c>
      <c r="AZ13" s="6" t="s">
        <v>67</v>
      </c>
      <c r="BB13" s="9" t="s">
        <v>68</v>
      </c>
    </row>
    <row r="14" customFormat="false" ht="23.85" hidden="false" customHeight="false" outlineLevel="0" collapsed="false">
      <c r="A14" s="7" t="s">
        <v>69</v>
      </c>
      <c r="B14" s="16" t="n">
        <v>66667</v>
      </c>
      <c r="C14" s="5"/>
      <c r="AK14" s="0" t="n">
        <v>1</v>
      </c>
      <c r="AL14" s="17" t="n">
        <f aca="false">IFERROR(IF(AU14&lt;($AM$6-$AL$6)/($AN$6-$AL$6),$AL$6+SQRT(AU14*($AN$6-$AL$6)*($AM$6-$AL$6)),$AN$6-SQRT((1-AU14)*($AN$6-$AL$6)*($AN$6-$AM$6))),$AM$6)</f>
        <v>3.0513805928156</v>
      </c>
      <c r="AM14" s="17" t="n">
        <f aca="false">IFERROR(IF(AV14&lt;($AM$7-$AL$7)/($AN$7-$AL$7),$AL$7+SQRT(AV14*($AN$7-$AL$7)*($AM$7-$AL$7)),$AN$7-SQRT((1-AV14)*($AN$7-$AL$7)*($AN$7-$AM$7))),$AM$7)</f>
        <v>0.901328232150862</v>
      </c>
      <c r="AN14" s="17" t="n">
        <f aca="false">IFERROR(IF(AW14&lt;($AM$8-$AL$8)/($AN$8-$AL$8),$AL$8+SQRT(AW14*($AN$8-$AL$8)*($AM$8-$AL$8)),$AN$8-SQRT((1-AW14)*($AN$8-$AL$8)*($AN$8-$AM$8))),$AM$8)</f>
        <v>0.885409723445769</v>
      </c>
      <c r="AO14" s="17" t="n">
        <f aca="false">IFERROR(IF(AX14&lt;($AM$9-$AL$9)/($AN$9-$AL$9),$AL$9+SQRT(AX14*($AN$9-$AL$9)*($AM$9-$AL$9)),$AN$9-SQRT((1-AX14)*($AN$9-$AL$9)*($AN$9-$AM$9))),$AM$9)</f>
        <v>1.09769401390533</v>
      </c>
      <c r="AP14" s="17" t="n">
        <f aca="false">IFERROR(IF(AY14&lt;($AM$10-$AL$10)/($AN$10-$AL$10),$AL$10+SQRT(AY14*($AN$10-$AL$10)*($AM$10-$AL$10)),$AN$10-SQRT((1-AY14)*($AN$10-$AL$10)*($AN$10-$AM$10))),$AM$10)</f>
        <v>0.628726455191923</v>
      </c>
      <c r="AQ14" s="17" t="n">
        <f aca="false">IFERROR(IF(AZ14&lt;($AM$11-$AL$11)/($AN$11-$AL$11),$AL$11+SQRT(AZ14*($AN$11-$AL$11)*($AM$11-$AL$11)),$AN$11-SQRT((1-AZ14)*($AN$11-$AL$11)*($AN$11-$AM$11))),$AM$11)</f>
        <v>0.732444146467779</v>
      </c>
      <c r="AR14" s="17" t="n">
        <f aca="false">SUMPRODUCT((B24:B31&lt;=$B$6)*(C24:C31*AM14+D24:D31*AO14*$B$8*AQ14)/(1+AL14/100)^B24:B31)+C32*AM14*AP14/(1+AL14/100)^$B$6</f>
        <v>8857030.50756294</v>
      </c>
      <c r="AS14" s="17" t="n">
        <f aca="false">SUMPRODUCT((K24:K26&lt;=$B$6)*(L24:L26*AN14+M24:M26*AO14*$B$8*AQ14)/(1+AL14/100)^K24:K26)+L27*AN14*AP14/(1+AL14/100)^$B$6</f>
        <v>8428869.19681716</v>
      </c>
      <c r="AT14" s="17" t="n">
        <f aca="false">AS14-AR14</f>
        <v>-428161.310745785</v>
      </c>
      <c r="AU14" s="17" t="n">
        <f aca="true">RAND()</f>
        <v>0.220420238860334</v>
      </c>
      <c r="AV14" s="17" t="n">
        <f aca="true">RAND()</f>
        <v>0.114082340342434</v>
      </c>
      <c r="AW14" s="17" t="n">
        <f aca="true">RAND()</f>
        <v>0.0810535651009191</v>
      </c>
      <c r="AX14" s="17" t="n">
        <f aca="true">RAND()</f>
        <v>0.457229271638485</v>
      </c>
      <c r="AY14" s="17" t="n">
        <f aca="true">RAND()</f>
        <v>0.0662820010651128</v>
      </c>
      <c r="AZ14" s="17" t="n">
        <f aca="true">RAND()</f>
        <v>0.707811694859774</v>
      </c>
      <c r="BB14" s="6" t="s">
        <v>70</v>
      </c>
      <c r="BC14" s="6" t="s">
        <v>32</v>
      </c>
      <c r="BD14" s="6" t="s">
        <v>71</v>
      </c>
    </row>
    <row r="15" customFormat="false" ht="15" hidden="false" customHeight="false" outlineLevel="0" collapsed="false">
      <c r="A15" s="7" t="s">
        <v>72</v>
      </c>
      <c r="B15" s="18" t="n">
        <v>0.125</v>
      </c>
      <c r="C15" s="5" t="s">
        <v>73</v>
      </c>
      <c r="AK15" s="0" t="n">
        <v>2</v>
      </c>
      <c r="AL15" s="17" t="n">
        <f aca="false">IFERROR(IF(AU15&lt;($AM$6-$AL$6)/($AN$6-$AL$6),$AL$6+SQRT(AU15*($AN$6-$AL$6)*($AM$6-$AL$6)),$AN$6-SQRT((1-AU15)*($AN$6-$AL$6)*($AN$6-$AM$6))),$AM$6)</f>
        <v>4.57504552422458</v>
      </c>
      <c r="AM15" s="17" t="n">
        <f aca="false">IFERROR(IF(AV15&lt;($AM$7-$AL$7)/($AN$7-$AL$7),$AL$7+SQRT(AV15*($AN$7-$AL$7)*($AM$7-$AL$7)),$AN$7-SQRT((1-AV15)*($AN$7-$AL$7)*($AN$7-$AM$7))),$AM$7)</f>
        <v>0.990736758304441</v>
      </c>
      <c r="AN15" s="17" t="n">
        <f aca="false">IFERROR(IF(AW15&lt;($AM$8-$AL$8)/($AN$8-$AL$8),$AL$8+SQRT(AW15*($AN$8-$AL$8)*($AM$8-$AL$8)),$AN$8-SQRT((1-AW15)*($AN$8-$AL$8)*($AN$8-$AM$8))),$AM$8)</f>
        <v>0.977617215783287</v>
      </c>
      <c r="AO15" s="17" t="n">
        <f aca="false">IFERROR(IF(AX15&lt;($AM$9-$AL$9)/($AN$9-$AL$9),$AL$9+SQRT(AX15*($AN$9-$AL$9)*($AM$9-$AL$9)),$AN$9-SQRT((1-AX15)*($AN$9-$AL$9)*($AN$9-$AM$9))),$AM$9)</f>
        <v>0.724891737156973</v>
      </c>
      <c r="AP15" s="17" t="n">
        <f aca="false">IFERROR(IF(AY15&lt;($AM$10-$AL$10)/($AN$10-$AL$10),$AL$10+SQRT(AY15*($AN$10-$AL$10)*($AM$10-$AL$10)),$AN$10-SQRT((1-AY15)*($AN$10-$AL$10)*($AN$10-$AM$10))),$AM$10)</f>
        <v>0.983769112583905</v>
      </c>
      <c r="AQ15" s="17" t="n">
        <f aca="false">IFERROR(IF(AZ15&lt;($AM$11-$AL$11)/($AN$11-$AL$11),$AL$11+SQRT(AZ15*($AN$11-$AL$11)*($AM$11-$AL$11)),$AN$11-SQRT((1-AZ15)*($AN$11-$AL$11)*($AN$11-$AM$11))),$AM$11)</f>
        <v>0.808011628879728</v>
      </c>
      <c r="AR15" s="17" t="n">
        <f aca="false">SUMPRODUCT((B24:B31&lt;=$B$6)*(C24:C31*AM15+D24:D31*AO15*$B$8*AQ15)/(1+AL15/100)^B24:B31)+C32*AM15*AP15/(1+AL15/100)^$B$6</f>
        <v>9164593.60766274</v>
      </c>
      <c r="AS15" s="17" t="n">
        <f aca="false">SUMPRODUCT((K24:K26&lt;=$B$6)*(L24:L26*AN15+M24:M26*AO15*$B$8*AQ15)/(1+AL15/100)^K24:K26)+L27*AN15*AP15/(1+AL15/100)^$B$6</f>
        <v>9005330.7756779</v>
      </c>
      <c r="AT15" s="17" t="n">
        <f aca="false">AS15-AR15</f>
        <v>-159262.831984835</v>
      </c>
      <c r="AU15" s="17" t="n">
        <f aca="true">RAND()</f>
        <v>0.705979789520837</v>
      </c>
      <c r="AV15" s="17" t="n">
        <f aca="true">RAND()</f>
        <v>0.404227899649851</v>
      </c>
      <c r="AW15" s="17" t="n">
        <f aca="true">RAND()</f>
        <v>0.350531948251186</v>
      </c>
      <c r="AX15" s="17" t="n">
        <f aca="true">RAND()</f>
        <v>0.067435057921975</v>
      </c>
      <c r="AY15" s="17" t="n">
        <f aca="true">RAND()</f>
        <v>0.936130217160877</v>
      </c>
      <c r="AZ15" s="17" t="n">
        <f aca="true">RAND()</f>
        <v>0.849552919814631</v>
      </c>
      <c r="BB15" s="19" t="n">
        <f aca="false">PERCENTILE($AT$14:$AT$1013,0.01)+(PERCENTILE($AT$14:$AT$1013,0.99)-PERCENTILE($AT$14:$AT$1013,0.01))*1/20</f>
        <v>-2758198.73312196</v>
      </c>
      <c r="BC15" s="17" t="n">
        <f aca="false">COUNTIF($AT$14:$AT$1013,"&lt;="&amp;BB15)</f>
        <v>20</v>
      </c>
      <c r="BD15" s="12" t="n">
        <f aca="false">COUNTIF($AT$14:$AT$1013,"&lt;="&amp;BB15)/COUNT($AT$14:$AT$1013)</f>
        <v>0.02</v>
      </c>
    </row>
    <row r="16" customFormat="false" ht="15" hidden="false" customHeight="false" outlineLevel="0" collapsed="false">
      <c r="A16" s="7" t="s">
        <v>74</v>
      </c>
      <c r="B16" s="10" t="s">
        <v>75</v>
      </c>
      <c r="C16" s="5" t="s">
        <v>76</v>
      </c>
      <c r="AK16" s="0" t="n">
        <v>3</v>
      </c>
      <c r="AL16" s="17" t="n">
        <f aca="false">IFERROR(IF(AU16&lt;($AM$6-$AL$6)/($AN$6-$AL$6),$AL$6+SQRT(AU16*($AN$6-$AL$6)*($AM$6-$AL$6)),$AN$6-SQRT((1-AU16)*($AN$6-$AL$6)*($AN$6-$AM$6))),$AM$6)</f>
        <v>3.1884365347828</v>
      </c>
      <c r="AM16" s="17" t="n">
        <f aca="false">IFERROR(IF(AV16&lt;($AM$7-$AL$7)/($AN$7-$AL$7),$AL$7+SQRT(AV16*($AN$7-$AL$7)*($AM$7-$AL$7)),$AN$7-SQRT((1-AV16)*($AN$7-$AL$7)*($AN$7-$AM$7))),$AM$7)</f>
        <v>1.02154621834924</v>
      </c>
      <c r="AN16" s="17" t="n">
        <f aca="false">IFERROR(IF(AW16&lt;($AM$8-$AL$8)/($AN$8-$AL$8),$AL$8+SQRT(AW16*($AN$8-$AL$8)*($AM$8-$AL$8)),$AN$8-SQRT((1-AW16)*($AN$8-$AL$8)*($AN$8-$AM$8))),$AM$8)</f>
        <v>1.05085445151883</v>
      </c>
      <c r="AO16" s="17" t="n">
        <f aca="false">IFERROR(IF(AX16&lt;($AM$9-$AL$9)/($AN$9-$AL$9),$AL$9+SQRT(AX16*($AN$9-$AL$9)*($AM$9-$AL$9)),$AN$9-SQRT((1-AX16)*($AN$9-$AL$9)*($AN$9-$AM$9))),$AM$9)</f>
        <v>1.05166037935419</v>
      </c>
      <c r="AP16" s="17" t="n">
        <f aca="false">IFERROR(IF(AY16&lt;($AM$10-$AL$10)/($AN$10-$AL$10),$AL$10+SQRT(AY16*($AN$10-$AL$10)*($AM$10-$AL$10)),$AN$10-SQRT((1-AY16)*($AN$10-$AL$10)*($AN$10-$AM$10))),$AM$10)</f>
        <v>0.845546574531159</v>
      </c>
      <c r="AQ16" s="17" t="n">
        <f aca="false">IFERROR(IF(AZ16&lt;($AM$11-$AL$11)/($AN$11-$AL$11),$AL$11+SQRT(AZ16*($AN$11-$AL$11)*($AM$11-$AL$11)),$AN$11-SQRT((1-AZ16)*($AN$11-$AL$11)*($AN$11-$AM$11))),$AM$11)</f>
        <v>0.844902336306306</v>
      </c>
      <c r="AR16" s="17" t="n">
        <f aca="false">SUMPRODUCT((B24:B31&lt;=$B$6)*(C24:C31*AM16+D24:D31*AO16*$B$8*AQ16)/(1+AL16/100)^B24:B31)+C32*AM16*AP16/(1+AL16/100)^$B$6</f>
        <v>9962304.54539713</v>
      </c>
      <c r="AS16" s="17" t="n">
        <f aca="false">SUMPRODUCT((K24:K26&lt;=$B$6)*(L24:L26*AN16+M24:M26*AO16*$B$8*AQ16)/(1+AL16/100)^K24:K26)+L27*AN16*AP16/(1+AL16/100)^$B$6</f>
        <v>9790814.51525549</v>
      </c>
      <c r="AT16" s="17" t="n">
        <f aca="false">AS16-AR16</f>
        <v>-171490.030141637</v>
      </c>
      <c r="AU16" s="17" t="n">
        <f aca="true">RAND()</f>
        <v>0.273599197531072</v>
      </c>
      <c r="AV16" s="17" t="n">
        <f aca="true">RAND()</f>
        <v>0.536078841328583</v>
      </c>
      <c r="AW16" s="17" t="n">
        <f aca="true">RAND()</f>
        <v>0.64747600462343</v>
      </c>
      <c r="AX16" s="17" t="n">
        <f aca="true">RAND()</f>
        <v>0.400434642608911</v>
      </c>
      <c r="AY16" s="17" t="n">
        <f aca="true">RAND()</f>
        <v>0.477609740680872</v>
      </c>
      <c r="AZ16" s="17" t="n">
        <f aca="true">RAND()</f>
        <v>0.901815162109215</v>
      </c>
      <c r="BB16" s="19" t="n">
        <f aca="false">PERCENTILE($AT$14:$AT$1013,0.01)+(PERCENTILE($AT$14:$AT$1013,0.99)-PERCENTILE($AT$14:$AT$1013,0.01))*2/20</f>
        <v>-2471937.92633497</v>
      </c>
      <c r="BC16" s="17" t="n">
        <f aca="false">COUNTIF($AT$14:$AT$1013,"&lt;="&amp;BB16)-COUNTIF($AT$14:$AT$1013,"&lt;="&amp;BB15)</f>
        <v>14</v>
      </c>
      <c r="BD16" s="12" t="n">
        <f aca="false">COUNTIF($AT$14:$AT$1013,"&lt;="&amp;BB16)/COUNT($AT$14:$AT$1013)</f>
        <v>0.034</v>
      </c>
    </row>
    <row r="17" customFormat="false" ht="15" hidden="false" customHeight="false" outlineLevel="0" collapsed="false">
      <c r="A17" s="7" t="s">
        <v>77</v>
      </c>
      <c r="B17" s="18" t="n">
        <v>0.25</v>
      </c>
      <c r="C17" s="5" t="s">
        <v>78</v>
      </c>
      <c r="AK17" s="0" t="n">
        <v>4</v>
      </c>
      <c r="AL17" s="17" t="n">
        <f aca="false">IFERROR(IF(AU17&lt;($AM$6-$AL$6)/($AN$6-$AL$6),$AL$6+SQRT(AU17*($AN$6-$AL$6)*($AM$6-$AL$6)),$AN$6-SQRT((1-AU17)*($AN$6-$AL$6)*($AN$6-$AM$6))),$AM$6)</f>
        <v>3.52842541928415</v>
      </c>
      <c r="AM17" s="17" t="n">
        <f aca="false">IFERROR(IF(AV17&lt;($AM$7-$AL$7)/($AN$7-$AL$7),$AL$7+SQRT(AV17*($AN$7-$AL$7)*($AM$7-$AL$7)),$AN$7-SQRT((1-AV17)*($AN$7-$AL$7)*($AN$7-$AM$7))),$AM$7)</f>
        <v>1.0223153387769</v>
      </c>
      <c r="AN17" s="17" t="n">
        <f aca="false">IFERROR(IF(AW17&lt;($AM$8-$AL$8)/($AN$8-$AL$8),$AL$8+SQRT(AW17*($AN$8-$AL$8)*($AM$8-$AL$8)),$AN$8-SQRT((1-AW17)*($AN$8-$AL$8)*($AN$8-$AM$8))),$AM$8)</f>
        <v>1.13776796973169</v>
      </c>
      <c r="AO17" s="17" t="n">
        <f aca="false">IFERROR(IF(AX17&lt;($AM$9-$AL$9)/($AN$9-$AL$9),$AL$9+SQRT(AX17*($AN$9-$AL$9)*($AM$9-$AL$9)),$AN$9-SQRT((1-AX17)*($AN$9-$AL$9)*($AN$9-$AM$9))),$AM$9)</f>
        <v>0.999128670488411</v>
      </c>
      <c r="AP17" s="17" t="n">
        <f aca="false">IFERROR(IF(AY17&lt;($AM$10-$AL$10)/($AN$10-$AL$10),$AL$10+SQRT(AY17*($AN$10-$AL$10)*($AM$10-$AL$10)),$AN$10-SQRT((1-AY17)*($AN$10-$AL$10)*($AN$10-$AM$10))),$AM$10)</f>
        <v>0.73861934165427</v>
      </c>
      <c r="AQ17" s="17" t="n">
        <f aca="false">IFERROR(IF(AZ17&lt;($AM$11-$AL$11)/($AN$11-$AL$11),$AL$11+SQRT(AZ17*($AN$11-$AL$11)*($AM$11-$AL$11)),$AN$11-SQRT((1-AZ17)*($AN$11-$AL$11)*($AN$11-$AM$11))),$AM$11)</f>
        <v>0.726498041893003</v>
      </c>
      <c r="AR17" s="17" t="n">
        <f aca="false">SUMPRODUCT((B24:B31&lt;=$B$6)*(C24:C31*AM17+D24:D31*AO17*$B$8*AQ17)/(1+AL17/100)^B24:B31)+C32*AM17*AP17/(1+AL17/100)^$B$6</f>
        <v>9829573.58251885</v>
      </c>
      <c r="AS17" s="17" t="n">
        <f aca="false">SUMPRODUCT((K24:K26&lt;=$B$6)*(L24:L26*AN17+M24:M26*AO17*$B$8*AQ17)/(1+AL17/100)^K24:K26)+L27*AN17*AP17/(1+AL17/100)^$B$6</f>
        <v>10685781.5579235</v>
      </c>
      <c r="AT17" s="17" t="n">
        <f aca="false">AS17-AR17</f>
        <v>856207.975404648</v>
      </c>
      <c r="AU17" s="17" t="n">
        <f aca="true">RAND()</f>
        <v>0.397408496526378</v>
      </c>
      <c r="AV17" s="17" t="n">
        <f aca="true">RAND()</f>
        <v>0.539197289277531</v>
      </c>
      <c r="AW17" s="17" t="n">
        <f aca="true">RAND()</f>
        <v>0.888035301172027</v>
      </c>
      <c r="AX17" s="17" t="n">
        <f aca="true">RAND()</f>
        <v>0.332172572938038</v>
      </c>
      <c r="AY17" s="17" t="n">
        <f aca="true">RAND()</f>
        <v>0.227756760846068</v>
      </c>
      <c r="AZ17" s="17" t="n">
        <f aca="true">RAND()</f>
        <v>0.69468032208832</v>
      </c>
      <c r="BB17" s="19" t="n">
        <f aca="false">PERCENTILE($AT$14:$AT$1013,0.01)+(PERCENTILE($AT$14:$AT$1013,0.99)-PERCENTILE($AT$14:$AT$1013,0.01))*3/20</f>
        <v>-2185677.11954797</v>
      </c>
      <c r="BC17" s="17" t="n">
        <f aca="false">COUNTIF($AT$14:$AT$1013,"&lt;="&amp;BB17)-COUNTIF($AT$14:$AT$1013,"&lt;="&amp;BB16)</f>
        <v>20</v>
      </c>
      <c r="BD17" s="12" t="n">
        <f aca="false">COUNTIF($AT$14:$AT$1013,"&lt;="&amp;BB17)/COUNT($AT$14:$AT$1013)</f>
        <v>0.054</v>
      </c>
    </row>
    <row r="18" customFormat="false" ht="15" hidden="false" customHeight="false" outlineLevel="0" collapsed="false">
      <c r="A18" s="7" t="s">
        <v>79</v>
      </c>
      <c r="B18" s="10" t="s">
        <v>80</v>
      </c>
      <c r="C18" s="5" t="s">
        <v>81</v>
      </c>
      <c r="AK18" s="0" t="n">
        <v>5</v>
      </c>
      <c r="AL18" s="17" t="n">
        <f aca="false">IFERROR(IF(AU18&lt;($AM$6-$AL$6)/($AN$6-$AL$6),$AL$6+SQRT(AU18*($AN$6-$AL$6)*($AM$6-$AL$6)),$AN$6-SQRT((1-AU18)*($AN$6-$AL$6)*($AN$6-$AM$6))),$AM$6)</f>
        <v>6.22681508571457</v>
      </c>
      <c r="AM18" s="17" t="n">
        <f aca="false">IFERROR(IF(AV18&lt;($AM$7-$AL$7)/($AN$7-$AL$7),$AL$7+SQRT(AV18*($AN$7-$AL$7)*($AM$7-$AL$7)),$AN$7-SQRT((1-AV18)*($AN$7-$AL$7)*($AN$7-$AM$7))),$AM$7)</f>
        <v>0.997141741155953</v>
      </c>
      <c r="AN18" s="17" t="n">
        <f aca="false">IFERROR(IF(AW18&lt;($AM$8-$AL$8)/($AN$8-$AL$8),$AL$8+SQRT(AW18*($AN$8-$AL$8)*($AM$8-$AL$8)),$AN$8-SQRT((1-AW18)*($AN$8-$AL$8)*($AN$8-$AM$8))),$AM$8)</f>
        <v>1.13319924433082</v>
      </c>
      <c r="AO18" s="17" t="n">
        <f aca="false">IFERROR(IF(AX18&lt;($AM$9-$AL$9)/($AN$9-$AL$9),$AL$9+SQRT(AX18*($AN$9-$AL$9)*($AM$9-$AL$9)),$AN$9-SQRT((1-AX18)*($AN$9-$AL$9)*($AN$9-$AM$9))),$AM$9)</f>
        <v>1.12815281258228</v>
      </c>
      <c r="AP18" s="17" t="n">
        <f aca="false">IFERROR(IF(AY18&lt;($AM$10-$AL$10)/($AN$10-$AL$10),$AL$10+SQRT(AY18*($AN$10-$AL$10)*($AM$10-$AL$10)),$AN$10-SQRT((1-AY18)*($AN$10-$AL$10)*($AN$10-$AM$10))),$AM$10)</f>
        <v>0.813392918872267</v>
      </c>
      <c r="AQ18" s="17" t="n">
        <f aca="false">IFERROR(IF(AZ18&lt;($AM$11-$AL$11)/($AN$11-$AL$11),$AL$11+SQRT(AZ18*($AN$11-$AL$11)*($AM$11-$AL$11)),$AN$11-SQRT((1-AZ18)*($AN$11-$AL$11)*($AN$11-$AM$11))),$AM$11)</f>
        <v>0.845414183285794</v>
      </c>
      <c r="AR18" s="17" t="n">
        <f aca="false">SUMPRODUCT((B24:B31&lt;=$B$6)*(C24:C31*AM18+D24:D31*AO18*$B$8*AQ18)/(1+AL18/100)^B24:B31)+C32*AM18*AP18/(1+AL18/100)^$B$6</f>
        <v>8852197.87960909</v>
      </c>
      <c r="AS18" s="17" t="n">
        <f aca="false">SUMPRODUCT((K24:K26&lt;=$B$6)*(L24:L26*AN18+M24:M26*AO18*$B$8*AQ18)/(1+AL18/100)^K24:K26)+L27*AN18*AP18/(1+AL18/100)^$B$6</f>
        <v>10517277.408501</v>
      </c>
      <c r="AT18" s="17" t="n">
        <f aca="false">AS18-AR18</f>
        <v>1665079.52889191</v>
      </c>
      <c r="AU18" s="17" t="n">
        <f aca="true">RAND()</f>
        <v>0.970109254416072</v>
      </c>
      <c r="AV18" s="17" t="n">
        <f aca="true">RAND()</f>
        <v>0.431831845622231</v>
      </c>
      <c r="AW18" s="17" t="n">
        <f aca="true">RAND()</f>
        <v>0.878734075334298</v>
      </c>
      <c r="AX18" s="17" t="n">
        <f aca="true">RAND()</f>
        <v>0.493254987861205</v>
      </c>
      <c r="AY18" s="17" t="n">
        <f aca="true">RAND()</f>
        <v>0.392860486397118</v>
      </c>
      <c r="AZ18" s="17" t="n">
        <f aca="true">RAND()</f>
        <v>0.902462143962457</v>
      </c>
      <c r="BB18" s="19" t="n">
        <f aca="false">PERCENTILE($AT$14:$AT$1013,0.01)+(PERCENTILE($AT$14:$AT$1013,0.99)-PERCENTILE($AT$14:$AT$1013,0.01))*4/20</f>
        <v>-1899416.31276098</v>
      </c>
      <c r="BC18" s="17" t="n">
        <f aca="false">COUNTIF($AT$14:$AT$1013,"&lt;="&amp;BB18)-COUNTIF($AT$14:$AT$1013,"&lt;="&amp;BB17)</f>
        <v>28</v>
      </c>
      <c r="BD18" s="12" t="n">
        <f aca="false">COUNTIF($AT$14:$AT$1013,"&lt;="&amp;BB18)/COUNT($AT$14:$AT$1013)</f>
        <v>0.082</v>
      </c>
    </row>
    <row r="19" customFormat="false" ht="15" hidden="false" customHeight="false" outlineLevel="0" collapsed="false">
      <c r="AK19" s="0" t="n">
        <v>6</v>
      </c>
      <c r="AL19" s="0" t="n">
        <f aca="false">IFERROR(IF(AU19&lt;($AM$6-$AL$6)/($AN$6-$AL$6),$AL$6+SQRT(AU19*($AN$6-$AL$6)*($AM$6-$AL$6)),$AN$6-SQRT((1-AU19)*($AN$6-$AL$6)*($AN$6-$AM$6))),$AM$6)</f>
        <v>4.72445775575279</v>
      </c>
      <c r="AM19" s="0" t="n">
        <f aca="false">IFERROR(IF(AV19&lt;($AM$7-$AL$7)/($AN$7-$AL$7),$AL$7+SQRT(AV19*($AN$7-$AL$7)*($AM$7-$AL$7)),$AN$7-SQRT((1-AV19)*($AN$7-$AL$7)*($AN$7-$AM$7))),$AM$7)</f>
        <v>0.990339190009914</v>
      </c>
      <c r="AN19" s="0" t="n">
        <f aca="false">IFERROR(IF(AW19&lt;($AM$8-$AL$8)/($AN$8-$AL$8),$AL$8+SQRT(AW19*($AN$8-$AL$8)*($AM$8-$AL$8)),$AN$8-SQRT((1-AW19)*($AN$8-$AL$8)*($AN$8-$AM$8))),$AM$8)</f>
        <v>0.910079936526624</v>
      </c>
      <c r="AO19" s="0" t="n">
        <f aca="false">IFERROR(IF(AX19&lt;($AM$9-$AL$9)/($AN$9-$AL$9),$AL$9+SQRT(AX19*($AN$9-$AL$9)*($AM$9-$AL$9)),$AN$9-SQRT((1-AX19)*($AN$9-$AL$9)*($AN$9-$AM$9))),$AM$9)</f>
        <v>0.836249481837323</v>
      </c>
      <c r="AP19" s="0" t="n">
        <f aca="false">IFERROR(IF(AY19&lt;($AM$10-$AL$10)/($AN$10-$AL$10),$AL$10+SQRT(AY19*($AN$10-$AL$10)*($AM$10-$AL$10)),$AN$10-SQRT((1-AY19)*($AN$10-$AL$10)*($AN$10-$AM$10))),$AM$10)</f>
        <v>0.998378264403838</v>
      </c>
      <c r="AQ19" s="0" t="n">
        <f aca="false">IFERROR(IF(AZ19&lt;($AM$11-$AL$11)/($AN$11-$AL$11),$AL$11+SQRT(AZ19*($AN$11-$AL$11)*($AM$11-$AL$11)),$AN$11-SQRT((1-AZ19)*($AN$11-$AL$11)*($AN$11-$AM$11))),$AM$11)</f>
        <v>0.77053678006713</v>
      </c>
      <c r="AR19" s="0" t="n">
        <f aca="false">SUMPRODUCT((B24:B31&lt;=$B$6)*(C24:C31*AM19+D24:D31*AO19*$B$8*AQ19)/(1+AL19/100)^B24:B31)+C32*AM19*AP19/(1+AL19/100)^$B$6</f>
        <v>9124425.00021381</v>
      </c>
      <c r="AS19" s="0" t="n">
        <f aca="false">SUMPRODUCT((K24:K26&lt;=$B$6)*(L24:L26*AN19+M24:M26*AO19*$B$8*AQ19)/(1+AL19/100)^K24:K26)+L27*AN19*AP19/(1+AL19/100)^$B$6</f>
        <v>8379832.21808776</v>
      </c>
      <c r="AT19" s="0" t="n">
        <f aca="false">AS19-AR19</f>
        <v>-744592.782126052</v>
      </c>
      <c r="AU19" s="0" t="n">
        <f aca="true">RAND()</f>
        <v>0.741095374732318</v>
      </c>
      <c r="AV19" s="0" t="n">
        <f aca="true">RAND()</f>
        <v>0.402544525040336</v>
      </c>
      <c r="AW19" s="0" t="n">
        <f aca="true">RAND()</f>
        <v>0.134639915841174</v>
      </c>
      <c r="AX19" s="0" t="n">
        <f aca="true">RAND()</f>
        <v>0.150751618714491</v>
      </c>
      <c r="AY19" s="0" t="n">
        <f aca="true">RAND()</f>
        <v>0.993523577720728</v>
      </c>
      <c r="AZ19" s="0" t="n">
        <f aca="true">RAND()</f>
        <v>0.785088288563426</v>
      </c>
      <c r="BB19" s="19" t="n">
        <f aca="false">PERCENTILE($AT$14:$AT$1013,0.01)+(PERCENTILE($AT$14:$AT$1013,0.99)-PERCENTILE($AT$14:$AT$1013,0.01))*5/20</f>
        <v>-1613155.50597399</v>
      </c>
      <c r="BC19" s="17" t="n">
        <f aca="false">COUNTIF($AT$14:$AT$1013,"&lt;="&amp;BB19)-COUNTIF($AT$14:$AT$1013,"&lt;="&amp;BB18)</f>
        <v>40</v>
      </c>
      <c r="BD19" s="12" t="n">
        <f aca="false">COUNTIF($AT$14:$AT$1013,"&lt;="&amp;BB19)/COUNT($AT$14:$AT$1013)</f>
        <v>0.122</v>
      </c>
    </row>
    <row r="20" customFormat="false" ht="15" hidden="false" customHeight="false" outlineLevel="0" collapsed="false">
      <c r="A20" s="5" t="s">
        <v>82</v>
      </c>
      <c r="AK20" s="0" t="n">
        <v>7</v>
      </c>
      <c r="AL20" s="17" t="n">
        <f aca="false">IFERROR(IF(AU20&lt;($AM$6-$AL$6)/($AN$6-$AL$6),$AL$6+SQRT(AU20*($AN$6-$AL$6)*($AM$6-$AL$6)),$AN$6-SQRT((1-AU20)*($AN$6-$AL$6)*($AN$6-$AM$6))),$AM$6)</f>
        <v>3.11114310255654</v>
      </c>
      <c r="AM20" s="17" t="n">
        <f aca="false">IFERROR(IF(AV20&lt;($AM$7-$AL$7)/($AN$7-$AL$7),$AL$7+SQRT(AV20*($AN$7-$AL$7)*($AM$7-$AL$7)),$AN$7-SQRT((1-AV20)*($AN$7-$AL$7)*($AN$7-$AM$7))),$AM$7)</f>
        <v>0.884282683813232</v>
      </c>
      <c r="AN20" s="17" t="n">
        <f aca="false">IFERROR(IF(AW20&lt;($AM$8-$AL$8)/($AN$8-$AL$8),$AL$8+SQRT(AW20*($AN$8-$AL$8)*($AM$8-$AL$8)),$AN$8-SQRT((1-AW20)*($AN$8-$AL$8)*($AN$8-$AM$8))),$AM$8)</f>
        <v>1.00495254315384</v>
      </c>
      <c r="AO20" s="17" t="n">
        <f aca="false">IFERROR(IF(AX20&lt;($AM$9-$AL$9)/($AN$9-$AL$9),$AL$9+SQRT(AX20*($AN$9-$AL$9)*($AM$9-$AL$9)),$AN$9-SQRT((1-AX20)*($AN$9-$AL$9)*($AN$9-$AM$9))),$AM$9)</f>
        <v>1.3684969073605</v>
      </c>
      <c r="AP20" s="17" t="n">
        <f aca="false">IFERROR(IF(AY20&lt;($AM$10-$AL$10)/($AN$10-$AL$10),$AL$10+SQRT(AY20*($AN$10-$AL$10)*($AM$10-$AL$10)),$AN$10-SQRT((1-AY20)*($AN$10-$AL$10)*($AN$10-$AM$10))),$AM$10)</f>
        <v>0.69392271403492</v>
      </c>
      <c r="AQ20" s="17" t="n">
        <f aca="false">IFERROR(IF(AZ20&lt;($AM$11-$AL$11)/($AN$11-$AL$11),$AL$11+SQRT(AZ20*($AN$11-$AL$11)*($AM$11-$AL$11)),$AN$11-SQRT((1-AZ20)*($AN$11-$AL$11)*($AN$11-$AM$11))),$AM$11)</f>
        <v>0.408703054562216</v>
      </c>
      <c r="AR20" s="17" t="n">
        <f aca="false">SUMPRODUCT((B24:B31&lt;=$B$6)*(C24:C31*AM20+D24:D31*AO20*$B$8*AQ20)/(1+AL20/100)^B24:B31)+C32*AM20*AP20/(1+AL20/100)^$B$6</f>
        <v>8633431.90692652</v>
      </c>
      <c r="AS20" s="17" t="n">
        <f aca="false">SUMPRODUCT((K24:K26&lt;=$B$6)*(L24:L26*AN20+M24:M26*AO20*$B$8*AQ20)/(1+AL20/100)^K24:K26)+L27*AN20*AP20/(1+AL20/100)^$B$6</f>
        <v>9488090.32191945</v>
      </c>
      <c r="AT20" s="17" t="n">
        <f aca="false">AS20-AR20</f>
        <v>854658.41499293</v>
      </c>
      <c r="AU20" s="17" t="n">
        <f aca="true">RAND()</f>
        <v>0.24383960156032</v>
      </c>
      <c r="AV20" s="17" t="n">
        <f aca="true">RAND()</f>
        <v>0.0789285643417906</v>
      </c>
      <c r="AW20" s="17" t="n">
        <f aca="true">RAND()</f>
        <v>0.466237723495378</v>
      </c>
      <c r="AX20" s="17" t="n">
        <f aca="true">RAND()</f>
        <v>0.734135895991167</v>
      </c>
      <c r="AY20" s="17" t="n">
        <f aca="true">RAND()</f>
        <v>0.150424076074677</v>
      </c>
      <c r="AZ20" s="17" t="n">
        <f aca="true">RAND()</f>
        <v>0.0482300166169638</v>
      </c>
      <c r="BB20" s="19" t="n">
        <f aca="false">PERCENTILE($AT$14:$AT$1013,0.01)+(PERCENTILE($AT$14:$AT$1013,0.99)-PERCENTILE($AT$14:$AT$1013,0.01))*6/20</f>
        <v>-1326894.69918699</v>
      </c>
      <c r="BC20" s="17" t="n">
        <f aca="false">COUNTIF($AT$14:$AT$1013,"&lt;="&amp;BB20)-COUNTIF($AT$14:$AT$1013,"&lt;="&amp;BB19)</f>
        <v>49</v>
      </c>
      <c r="BD20" s="12" t="n">
        <f aca="false">COUNTIF($AT$14:$AT$1013,"&lt;="&amp;BB20)/COUNT($AT$14:$AT$1013)</f>
        <v>0.171</v>
      </c>
    </row>
    <row r="21" customFormat="false" ht="15" hidden="false" customHeight="false" outlineLevel="0" collapsed="false">
      <c r="AK21" s="0" t="n">
        <v>8</v>
      </c>
      <c r="AL21" s="0" t="n">
        <f aca="false">IFERROR(IF(AU21&lt;($AM$6-$AL$6)/($AN$6-$AL$6),$AL$6+SQRT(AU21*($AN$6-$AL$6)*($AM$6-$AL$6)),$AN$6-SQRT((1-AU21)*($AN$6-$AL$6)*($AN$6-$AM$6))),$AM$6)</f>
        <v>5.59442583563031</v>
      </c>
      <c r="AM21" s="0" t="n">
        <f aca="false">IFERROR(IF(AV21&lt;($AM$7-$AL$7)/($AN$7-$AL$7),$AL$7+SQRT(AV21*($AN$7-$AL$7)*($AM$7-$AL$7)),$AN$7-SQRT((1-AV21)*($AN$7-$AL$7)*($AN$7-$AM$7))),$AM$7)</f>
        <v>1.05607612441937</v>
      </c>
      <c r="AN21" s="0" t="n">
        <f aca="false">IFERROR(IF(AW21&lt;($AM$8-$AL$8)/($AN$8-$AL$8),$AL$8+SQRT(AW21*($AN$8-$AL$8)*($AM$8-$AL$8)),$AN$8-SQRT((1-AW21)*($AN$8-$AL$8)*($AN$8-$AM$8))),$AM$8)</f>
        <v>1.08259087696975</v>
      </c>
      <c r="AO21" s="0" t="n">
        <f aca="false">IFERROR(IF(AX21&lt;($AM$9-$AL$9)/($AN$9-$AL$9),$AL$9+SQRT(AX21*($AN$9-$AL$9)*($AM$9-$AL$9)),$AN$9-SQRT((1-AX21)*($AN$9-$AL$9)*($AN$9-$AM$9))),$AM$9)</f>
        <v>1.3486780660587</v>
      </c>
      <c r="AP21" s="0" t="n">
        <f aca="false">IFERROR(IF(AY21&lt;($AM$10-$AL$10)/($AN$10-$AL$10),$AL$10+SQRT(AY21*($AN$10-$AL$10)*($AM$10-$AL$10)),$AN$10-SQRT((1-AY21)*($AN$10-$AL$10)*($AN$10-$AM$10))),$AM$10)</f>
        <v>0.649515114456542</v>
      </c>
      <c r="AQ21" s="0" t="n">
        <f aca="false">IFERROR(IF(AZ21&lt;($AM$11-$AL$11)/($AN$11-$AL$11),$AL$11+SQRT(AZ21*($AN$11-$AL$11)*($AM$11-$AL$11)),$AN$11-SQRT((1-AZ21)*($AN$11-$AL$11)*($AN$11-$AM$11))),$AM$11)</f>
        <v>0.641810052570534</v>
      </c>
      <c r="AR21" s="0" t="n">
        <f aca="false">SUMPRODUCT((B24:B31&lt;=$B$6)*(C24:C31*AM21+D24:D31*AO21*$B$8*AQ21)/(1+AL21/100)^B24:B31)+C32*AM21*AP21/(1+AL21/100)^$B$6</f>
        <v>9523978.16558097</v>
      </c>
      <c r="AS21" s="0" t="n">
        <f aca="false">SUMPRODUCT((K24:K26&lt;=$B$6)*(L24:L26*AN21+M24:M26*AO21*$B$8*AQ21)/(1+AL21/100)^K24:K26)+L27*AN21*AP21/(1+AL21/100)^$B$6</f>
        <v>10141633.291175</v>
      </c>
      <c r="AT21" s="0" t="n">
        <f aca="false">AS21-AR21</f>
        <v>617655.125594076</v>
      </c>
      <c r="AU21" s="0" t="n">
        <f aca="true">RAND()</f>
        <v>0.901218063422822</v>
      </c>
      <c r="AV21" s="0" t="n">
        <f aca="true">RAND()</f>
        <v>0.665720270931443</v>
      </c>
      <c r="AW21" s="0" t="n">
        <f aca="true">RAND()</f>
        <v>0.750881649122149</v>
      </c>
      <c r="AX21" s="0" t="n">
        <f aca="true">RAND()</f>
        <v>0.717186492244641</v>
      </c>
      <c r="AY21" s="0" t="n">
        <f aca="true">RAND()</f>
        <v>0.0894190778038115</v>
      </c>
      <c r="AZ21" s="0" t="n">
        <f aca="true">RAND()</f>
        <v>0.476873926686821</v>
      </c>
      <c r="BB21" s="19" t="n">
        <f aca="false">PERCENTILE($AT$14:$AT$1013,0.01)+(PERCENTILE($AT$14:$AT$1013,0.99)-PERCENTILE($AT$14:$AT$1013,0.01))*7/20</f>
        <v>-1040633.8924</v>
      </c>
      <c r="BC21" s="17" t="n">
        <f aca="false">COUNTIF($AT$14:$AT$1013,"&lt;="&amp;BB21)-COUNTIF($AT$14:$AT$1013,"&lt;="&amp;BB20)</f>
        <v>53</v>
      </c>
      <c r="BD21" s="12" t="n">
        <f aca="false">COUNTIF($AT$14:$AT$1013,"&lt;="&amp;BB21)/COUNT($AT$14:$AT$1013)</f>
        <v>0.224</v>
      </c>
    </row>
    <row r="22" customFormat="false" ht="15" hidden="false" customHeight="false" outlineLevel="0" collapsed="false">
      <c r="A22" s="9" t="s">
        <v>216</v>
      </c>
      <c r="J22" s="9" t="s">
        <v>217</v>
      </c>
      <c r="AK22" s="0" t="n">
        <v>9</v>
      </c>
      <c r="AL22" s="17" t="n">
        <f aca="false">IFERROR(IF(AU22&lt;($AM$6-$AL$6)/($AN$6-$AL$6),$AL$6+SQRT(AU22*($AN$6-$AL$6)*($AM$6-$AL$6)),$AN$6-SQRT((1-AU22)*($AN$6-$AL$6)*($AN$6-$AM$6))),$AM$6)</f>
        <v>2.42083329863139</v>
      </c>
      <c r="AM22" s="17" t="n">
        <f aca="false">IFERROR(IF(AV22&lt;($AM$7-$AL$7)/($AN$7-$AL$7),$AL$7+SQRT(AV22*($AN$7-$AL$7)*($AM$7-$AL$7)),$AN$7-SQRT((1-AV22)*($AN$7-$AL$7)*($AN$7-$AM$7))),$AM$7)</f>
        <v>1.05380768255274</v>
      </c>
      <c r="AN22" s="17" t="n">
        <f aca="false">IFERROR(IF(AW22&lt;($AM$8-$AL$8)/($AN$8-$AL$8),$AL$8+SQRT(AW22*($AN$8-$AL$8)*($AM$8-$AL$8)),$AN$8-SQRT((1-AW22)*($AN$8-$AL$8)*($AN$8-$AM$8))),$AM$8)</f>
        <v>0.930771416712149</v>
      </c>
      <c r="AO22" s="17" t="n">
        <f aca="false">IFERROR(IF(AX22&lt;($AM$9-$AL$9)/($AN$9-$AL$9),$AL$9+SQRT(AX22*($AN$9-$AL$9)*($AM$9-$AL$9)),$AN$9-SQRT((1-AX22)*($AN$9-$AL$9)*($AN$9-$AM$9))),$AM$9)</f>
        <v>1.33484887617494</v>
      </c>
      <c r="AP22" s="17" t="n">
        <f aca="false">IFERROR(IF(AY22&lt;($AM$10-$AL$10)/($AN$10-$AL$10),$AL$10+SQRT(AY22*($AN$10-$AL$10)*($AM$10-$AL$10)),$AN$10-SQRT((1-AY22)*($AN$10-$AL$10)*($AN$10-$AM$10))),$AM$10)</f>
        <v>0.912542157000142</v>
      </c>
      <c r="AQ22" s="17" t="n">
        <f aca="false">IFERROR(IF(AZ22&lt;($AM$11-$AL$11)/($AN$11-$AL$11),$AL$11+SQRT(AZ22*($AN$11-$AL$11)*($AM$11-$AL$11)),$AN$11-SQRT((1-AZ22)*($AN$11-$AL$11)*($AN$11-$AM$11))),$AM$11)</f>
        <v>0.746207641376534</v>
      </c>
      <c r="AR22" s="17" t="n">
        <f aca="false">SUMPRODUCT((B24:B31&lt;=$B$6)*(C24:C31*AM22+D24:D31*AO22*$B$8*AQ22)/(1+AL22/100)^B24:B31)+C32*AM22*AP22/(1+AL22/100)^$B$6</f>
        <v>10612871.5865304</v>
      </c>
      <c r="AS22" s="17" t="n">
        <f aca="false">SUMPRODUCT((K24:K26&lt;=$B$6)*(L24:L26*AN22+M24:M26*AO22*$B$8*AQ22)/(1+AL22/100)^K24:K26)+L27*AN22*AP22/(1+AL22/100)^$B$6</f>
        <v>8613436.95520805</v>
      </c>
      <c r="AT22" s="17" t="n">
        <f aca="false">AS22-AR22</f>
        <v>-1999434.63132234</v>
      </c>
      <c r="AU22" s="17" t="n">
        <f aca="true">RAND()</f>
        <v>0.0354201330473957</v>
      </c>
      <c r="AV22" s="17" t="n">
        <f aca="true">RAND()</f>
        <v>0.657853996219333</v>
      </c>
      <c r="AW22" s="17" t="n">
        <f aca="true">RAND()</f>
        <v>0.190012926987804</v>
      </c>
      <c r="AX22" s="17" t="n">
        <f aca="true">RAND()</f>
        <v>0.705049321649504</v>
      </c>
      <c r="AY22" s="17" t="n">
        <f aca="true">RAND()</f>
        <v>0.680764125209317</v>
      </c>
      <c r="AZ22" s="17" t="n">
        <f aca="true">RAND()</f>
        <v>0.737099749813624</v>
      </c>
      <c r="BB22" s="19" t="n">
        <f aca="false">PERCENTILE($AT$14:$AT$1013,0.01)+(PERCENTILE($AT$14:$AT$1013,0.99)-PERCENTILE($AT$14:$AT$1013,0.01))*8/20</f>
        <v>-754373.085613007</v>
      </c>
      <c r="BC22" s="17" t="n">
        <f aca="false">COUNTIF($AT$14:$AT$1013,"&lt;="&amp;BB22)-COUNTIF($AT$14:$AT$1013,"&lt;="&amp;BB21)</f>
        <v>78</v>
      </c>
      <c r="BD22" s="12" t="n">
        <f aca="false">COUNTIF($AT$14:$AT$1013,"&lt;="&amp;BB22)/COUNT($AT$14:$AT$1013)</f>
        <v>0.302</v>
      </c>
    </row>
    <row r="23" customFormat="false" ht="23.85" hidden="false" customHeight="false" outlineLevel="0" collapsed="false">
      <c r="A23" s="20" t="s">
        <v>85</v>
      </c>
      <c r="B23" s="20" t="s">
        <v>86</v>
      </c>
      <c r="C23" s="20" t="s">
        <v>87</v>
      </c>
      <c r="D23" s="20" t="s">
        <v>88</v>
      </c>
      <c r="E23" s="20" t="s">
        <v>89</v>
      </c>
      <c r="F23" s="20" t="s">
        <v>90</v>
      </c>
      <c r="G23" s="20" t="s">
        <v>91</v>
      </c>
      <c r="J23" s="21" t="s">
        <v>85</v>
      </c>
      <c r="K23" s="21" t="s">
        <v>86</v>
      </c>
      <c r="L23" s="21" t="s">
        <v>87</v>
      </c>
      <c r="M23" s="21" t="s">
        <v>88</v>
      </c>
      <c r="N23" s="21" t="s">
        <v>89</v>
      </c>
      <c r="O23" s="21" t="s">
        <v>90</v>
      </c>
      <c r="P23" s="21" t="s">
        <v>91</v>
      </c>
      <c r="AK23" s="0" t="n">
        <v>10</v>
      </c>
      <c r="AL23" s="17" t="n">
        <f aca="false">IFERROR(IF(AU23&lt;($AM$6-$AL$6)/($AN$6-$AL$6),$AL$6+SQRT(AU23*($AN$6-$AL$6)*($AM$6-$AL$6)),$AN$6-SQRT((1-AU23)*($AN$6-$AL$6)*($AN$6-$AM$6))),$AM$6)</f>
        <v>4.09616746449293</v>
      </c>
      <c r="AM23" s="17" t="n">
        <f aca="false">IFERROR(IF(AV23&lt;($AM$7-$AL$7)/($AN$7-$AL$7),$AL$7+SQRT(AV23*($AN$7-$AL$7)*($AM$7-$AL$7)),$AN$7-SQRT((1-AV23)*($AN$7-$AL$7)*($AN$7-$AM$7))),$AM$7)</f>
        <v>1.03441407182716</v>
      </c>
      <c r="AN23" s="17" t="n">
        <f aca="false">IFERROR(IF(AW23&lt;($AM$8-$AL$8)/($AN$8-$AL$8),$AL$8+SQRT(AW23*($AN$8-$AL$8)*($AM$8-$AL$8)),$AN$8-SQRT((1-AW23)*($AN$8-$AL$8)*($AN$8-$AM$8))),$AM$8)</f>
        <v>0.979432548624986</v>
      </c>
      <c r="AO23" s="17" t="n">
        <f aca="false">IFERROR(IF(AX23&lt;($AM$9-$AL$9)/($AN$9-$AL$9),$AL$9+SQRT(AX23*($AN$9-$AL$9)*($AM$9-$AL$9)),$AN$9-SQRT((1-AX23)*($AN$9-$AL$9)*($AN$9-$AM$9))),$AM$9)</f>
        <v>1.26508936079868</v>
      </c>
      <c r="AP23" s="17" t="n">
        <f aca="false">IFERROR(IF(AY23&lt;($AM$10-$AL$10)/($AN$10-$AL$10),$AL$10+SQRT(AY23*($AN$10-$AL$10)*($AM$10-$AL$10)),$AN$10-SQRT((1-AY23)*($AN$10-$AL$10)*($AN$10-$AM$10))),$AM$10)</f>
        <v>0.659937934129402</v>
      </c>
      <c r="AQ23" s="17" t="n">
        <f aca="false">IFERROR(IF(AZ23&lt;($AM$11-$AL$11)/($AN$11-$AL$11),$AL$11+SQRT(AZ23*($AN$11-$AL$11)*($AM$11-$AL$11)),$AN$11-SQRT((1-AZ23)*($AN$11-$AL$11)*($AN$11-$AM$11))),$AM$11)</f>
        <v>0.613876462701626</v>
      </c>
      <c r="AR23" s="17" t="n">
        <f aca="false">SUMPRODUCT((B24:B31&lt;=$B$6)*(C24:C31*AM23+D24:D31*AO23*$B$8*AQ23)/(1+AL23/100)^B24:B31)+C32*AM23*AP23/(1+AL23/100)^$B$6</f>
        <v>9757562.56752886</v>
      </c>
      <c r="AS23" s="17" t="n">
        <f aca="false">SUMPRODUCT((K24:K26&lt;=$B$6)*(L24:L26*AN23+M24:M26*AO23*$B$8*AQ23)/(1+AL23/100)^K24:K26)+L27*AN23*AP23/(1+AL23/100)^$B$6</f>
        <v>9238687.26670305</v>
      </c>
      <c r="AT23" s="17" t="n">
        <f aca="false">AS23-AR23</f>
        <v>-518875.300825816</v>
      </c>
      <c r="AU23" s="17" t="n">
        <f aca="true">RAND()</f>
        <v>0.57838783028653</v>
      </c>
      <c r="AV23" s="17" t="n">
        <f aca="true">RAND()</f>
        <v>0.586868511767608</v>
      </c>
      <c r="AW23" s="17" t="n">
        <f aca="true">RAND()</f>
        <v>0.357733772289531</v>
      </c>
      <c r="AX23" s="17" t="n">
        <f aca="true">RAND()</f>
        <v>0.639937568259136</v>
      </c>
      <c r="AY23" s="17" t="n">
        <f aca="true">RAND()</f>
        <v>0.102320571094323</v>
      </c>
      <c r="AZ23" s="17" t="n">
        <f aca="true">RAND()</f>
        <v>0.402116056481982</v>
      </c>
      <c r="BB23" s="19" t="n">
        <f aca="false">PERCENTILE($AT$14:$AT$1013,0.01)+(PERCENTILE($AT$14:$AT$1013,0.99)-PERCENTILE($AT$14:$AT$1013,0.01))*9/20</f>
        <v>-468112.278826014</v>
      </c>
      <c r="BC23" s="17" t="n">
        <f aca="false">COUNTIF($AT$14:$AT$1013,"&lt;="&amp;BB23)-COUNTIF($AT$14:$AT$1013,"&lt;="&amp;BB22)</f>
        <v>92</v>
      </c>
      <c r="BD23" s="12" t="n">
        <f aca="false">COUNTIF($AT$14:$AT$1013,"&lt;="&amp;BB23)/COUNT($AT$14:$AT$1013)</f>
        <v>0.394</v>
      </c>
    </row>
    <row r="24" customFormat="false" ht="15" hidden="false" customHeight="false" outlineLevel="0" collapsed="false">
      <c r="A24" s="7" t="s">
        <v>92</v>
      </c>
      <c r="B24" s="7" t="n">
        <v>0</v>
      </c>
      <c r="C24" s="22" t="n">
        <v>7268437</v>
      </c>
      <c r="D24" s="10" t="n">
        <v>0</v>
      </c>
      <c r="E24" s="14" t="n">
        <f aca="false">C24*$B$11</f>
        <v>7268437</v>
      </c>
      <c r="F24" s="14" t="n">
        <f aca="false">D24*$B$10*$B$8*$B$9</f>
        <v>0</v>
      </c>
      <c r="G24" s="14" t="n">
        <f aca="false">IF(B24&gt;$B$6,0,(E24+F24)/(1+$B$5/100)^B24)</f>
        <v>7268437</v>
      </c>
      <c r="J24" s="7" t="s">
        <v>92</v>
      </c>
      <c r="K24" s="7" t="n">
        <v>0</v>
      </c>
      <c r="L24" s="22" t="n">
        <v>9062465.75</v>
      </c>
      <c r="M24" s="10" t="n">
        <v>0</v>
      </c>
      <c r="N24" s="14" t="n">
        <f aca="false">L24*$B$12</f>
        <v>9062465.75</v>
      </c>
      <c r="O24" s="14" t="n">
        <f aca="false">M24*$B$10*$B$8*$B$9</f>
        <v>0</v>
      </c>
      <c r="P24" s="14" t="n">
        <f aca="false">IF(K24&gt;$B$6,0,(N24+O24)/(1+$B$5/100)^K24)</f>
        <v>9062465.75</v>
      </c>
      <c r="AK24" s="0" t="n">
        <v>11</v>
      </c>
      <c r="AL24" s="17" t="n">
        <f aca="false">IFERROR(IF(AU24&lt;($AM$6-$AL$6)/($AN$6-$AL$6),$AL$6+SQRT(AU24*($AN$6-$AL$6)*($AM$6-$AL$6)),$AN$6-SQRT((1-AU24)*($AN$6-$AL$6)*($AN$6-$AM$6))),$AM$6)</f>
        <v>3.36727628167607</v>
      </c>
      <c r="AM24" s="17" t="n">
        <f aca="false">IFERROR(IF(AV24&lt;($AM$7-$AL$7)/($AN$7-$AL$7),$AL$7+SQRT(AV24*($AN$7-$AL$7)*($AM$7-$AL$7)),$AN$7-SQRT((1-AV24)*($AN$7-$AL$7)*($AN$7-$AM$7))),$AM$7)</f>
        <v>1.00918173794275</v>
      </c>
      <c r="AN24" s="17" t="n">
        <f aca="false">IFERROR(IF(AW24&lt;($AM$8-$AL$8)/($AN$8-$AL$8),$AL$8+SQRT(AW24*($AN$8-$AL$8)*($AM$8-$AL$8)),$AN$8-SQRT((1-AW24)*($AN$8-$AL$8)*($AN$8-$AM$8))),$AM$8)</f>
        <v>1.12946673869374</v>
      </c>
      <c r="AO24" s="17" t="n">
        <f aca="false">IFERROR(IF(AX24&lt;($AM$9-$AL$9)/($AN$9-$AL$9),$AL$9+SQRT(AX24*($AN$9-$AL$9)*($AM$9-$AL$9)),$AN$9-SQRT((1-AX24)*($AN$9-$AL$9)*($AN$9-$AM$9))),$AM$9)</f>
        <v>1.51854122761243</v>
      </c>
      <c r="AP24" s="17" t="n">
        <f aca="false">IFERROR(IF(AY24&lt;($AM$10-$AL$10)/($AN$10-$AL$10),$AL$10+SQRT(AY24*($AN$10-$AL$10)*($AM$10-$AL$10)),$AN$10-SQRT((1-AY24)*($AN$10-$AL$10)*($AN$10-$AM$10))),$AM$10)</f>
        <v>0.795685299830767</v>
      </c>
      <c r="AQ24" s="17" t="n">
        <f aca="false">IFERROR(IF(AZ24&lt;($AM$11-$AL$11)/($AN$11-$AL$11),$AL$11+SQRT(AZ24*($AN$11-$AL$11)*($AM$11-$AL$11)),$AN$11-SQRT((1-AZ24)*($AN$11-$AL$11)*($AN$11-$AM$11))),$AM$11)</f>
        <v>0.634132427027407</v>
      </c>
      <c r="AR24" s="17" t="n">
        <f aca="false">SUMPRODUCT((B24:B31&lt;=$B$6)*(C24:C31*AM24+D24:D31*AO24*$B$8*AQ24)/(1+AL24/100)^B24:B31)+C32*AM24*AP24/(1+AL24/100)^$B$6</f>
        <v>9789015.71915312</v>
      </c>
      <c r="AS24" s="17" t="n">
        <f aca="false">SUMPRODUCT((K24:K26&lt;=$B$6)*(L24:L26*AN24+M24:M26*AO24*$B$8*AQ24)/(1+AL24/100)^K24:K26)+L27*AN24*AP24/(1+AL24/100)^$B$6</f>
        <v>10569680.9635955</v>
      </c>
      <c r="AT24" s="17" t="n">
        <f aca="false">AS24-AR24</f>
        <v>780665.244442418</v>
      </c>
      <c r="AU24" s="17" t="n">
        <f aca="true">RAND()</f>
        <v>0.340165919316338</v>
      </c>
      <c r="AV24" s="17" t="n">
        <f aca="true">RAND()</f>
        <v>0.484502796975357</v>
      </c>
      <c r="AW24" s="17" t="n">
        <f aca="true">RAND()</f>
        <v>0.870859848167786</v>
      </c>
      <c r="AX24" s="17" t="n">
        <f aca="true">RAND()</f>
        <v>0.845464966994039</v>
      </c>
      <c r="AY24" s="17" t="n">
        <f aca="true">RAND()</f>
        <v>0.349719186144042</v>
      </c>
      <c r="AZ24" s="17" t="n">
        <f aca="true">RAND()</f>
        <v>0.455691750168266</v>
      </c>
      <c r="BB24" s="19" t="n">
        <f aca="false">PERCENTILE($AT$14:$AT$1013,0.01)+(PERCENTILE($AT$14:$AT$1013,0.99)-PERCENTILE($AT$14:$AT$1013,0.01))*10/20</f>
        <v>-181851.472039021</v>
      </c>
      <c r="BC24" s="17" t="n">
        <f aca="false">COUNTIF($AT$14:$AT$1013,"&lt;="&amp;BB24)-COUNTIF($AT$14:$AT$1013,"&lt;="&amp;BB23)</f>
        <v>98</v>
      </c>
      <c r="BD24" s="12" t="n">
        <f aca="false">COUNTIF($AT$14:$AT$1013,"&lt;="&amp;BB24)/COUNT($AT$14:$AT$1013)</f>
        <v>0.492</v>
      </c>
    </row>
    <row r="25" customFormat="false" ht="15" hidden="false" customHeight="false" outlineLevel="0" collapsed="false">
      <c r="A25" s="7" t="s">
        <v>93</v>
      </c>
      <c r="B25" s="7" t="n">
        <v>4</v>
      </c>
      <c r="C25" s="22" t="n">
        <v>331584.866666667</v>
      </c>
      <c r="D25" s="10" t="n">
        <v>7</v>
      </c>
      <c r="E25" s="14" t="n">
        <f aca="false">C25*$B$11</f>
        <v>331584.866666667</v>
      </c>
      <c r="F25" s="14" t="n">
        <f aca="false">D25*$B$10*$B$8*$B$9</f>
        <v>22675.73</v>
      </c>
      <c r="G25" s="14" t="n">
        <f aca="false">IF(B25&gt;$B$6,0,(E25+F25)/(1+$B$5/100)^B25)</f>
        <v>314755.951725217</v>
      </c>
      <c r="J25" s="7" t="s">
        <v>93</v>
      </c>
      <c r="K25" s="7" t="n">
        <v>19</v>
      </c>
      <c r="L25" s="22" t="n">
        <v>916324.5816</v>
      </c>
      <c r="M25" s="10" t="n">
        <v>10</v>
      </c>
      <c r="N25" s="14" t="n">
        <f aca="false">L25*$B$12</f>
        <v>916324.5816</v>
      </c>
      <c r="O25" s="14" t="n">
        <f aca="false">M25*$B$10*$B$8*$B$9</f>
        <v>32393.9</v>
      </c>
      <c r="P25" s="14" t="n">
        <f aca="false">IF(K25&gt;$B$6,0,(N25+O25)/(1+$B$5/100)^K25)</f>
        <v>541040.893434706</v>
      </c>
      <c r="AK25" s="0" t="n">
        <v>12</v>
      </c>
      <c r="AL25" s="17" t="n">
        <f aca="false">IFERROR(IF(AU25&lt;($AM$6-$AL$6)/($AN$6-$AL$6),$AL$6+SQRT(AU25*($AN$6-$AL$6)*($AM$6-$AL$6)),$AN$6-SQRT((1-AU25)*($AN$6-$AL$6)*($AN$6-$AM$6))),$AM$6)</f>
        <v>4.67308294022677</v>
      </c>
      <c r="AM25" s="17" t="n">
        <f aca="false">IFERROR(IF(AV25&lt;($AM$7-$AL$7)/($AN$7-$AL$7),$AL$7+SQRT(AV25*($AN$7-$AL$7)*($AM$7-$AL$7)),$AN$7-SQRT((1-AV25)*($AN$7-$AL$7)*($AN$7-$AM$7))),$AM$7)</f>
        <v>0.958031407233829</v>
      </c>
      <c r="AN25" s="17" t="n">
        <f aca="false">IFERROR(IF(AW25&lt;($AM$8-$AL$8)/($AN$8-$AL$8),$AL$8+SQRT(AW25*($AN$8-$AL$8)*($AM$8-$AL$8)),$AN$8-SQRT((1-AW25)*($AN$8-$AL$8)*($AN$8-$AM$8))),$AM$8)</f>
        <v>1.05841402866535</v>
      </c>
      <c r="AO25" s="17" t="n">
        <f aca="false">IFERROR(IF(AX25&lt;($AM$9-$AL$9)/($AN$9-$AL$9),$AL$9+SQRT(AX25*($AN$9-$AL$9)*($AM$9-$AL$9)),$AN$9-SQRT((1-AX25)*($AN$9-$AL$9)*($AN$9-$AM$9))),$AM$9)</f>
        <v>0.682765319641406</v>
      </c>
      <c r="AP25" s="17" t="n">
        <f aca="false">IFERROR(IF(AY25&lt;($AM$10-$AL$10)/($AN$10-$AL$10),$AL$10+SQRT(AY25*($AN$10-$AL$10)*($AM$10-$AL$10)),$AN$10-SQRT((1-AY25)*($AN$10-$AL$10)*($AN$10-$AM$10))),$AM$10)</f>
        <v>0.953128938644866</v>
      </c>
      <c r="AQ25" s="17" t="n">
        <f aca="false">IFERROR(IF(AZ25&lt;($AM$11-$AL$11)/($AN$11-$AL$11),$AL$11+SQRT(AZ25*($AN$11-$AL$11)*($AM$11-$AL$11)),$AN$11-SQRT((1-AZ25)*($AN$11-$AL$11)*($AN$11-$AM$11))),$AM$11)</f>
        <v>0.559036905086216</v>
      </c>
      <c r="AR25" s="17" t="n">
        <f aca="false">SUMPRODUCT((B24:B31&lt;=$B$6)*(C24:C31*AM25+D24:D31*AO25*$B$8*AQ25)/(1+AL25/100)^B24:B31)+C32*AM25*AP25/(1+AL25/100)^$B$6</f>
        <v>8817352.27281847</v>
      </c>
      <c r="AS25" s="17" t="n">
        <f aca="false">SUMPRODUCT((K24:K26&lt;=$B$6)*(L24:L26*AN25+M24:M26*AO25*$B$8*AQ25)/(1+AL25/100)^K24:K26)+L27*AN25*AP25/(1+AL25/100)^$B$6</f>
        <v>9761149.92544258</v>
      </c>
      <c r="AT25" s="17" t="n">
        <f aca="false">AS25-AR25</f>
        <v>943797.65262411</v>
      </c>
      <c r="AU25" s="17" t="n">
        <f aca="true">RAND()</f>
        <v>0.729272849846814</v>
      </c>
      <c r="AV25" s="17" t="n">
        <f aca="true">RAND()</f>
        <v>0.277488063025603</v>
      </c>
      <c r="AW25" s="17" t="n">
        <f aca="true">RAND()</f>
        <v>0.673731694113397</v>
      </c>
      <c r="AX25" s="17" t="n">
        <f aca="true">RAND()</f>
        <v>0.0445375494181672</v>
      </c>
      <c r="AY25" s="17" t="n">
        <f aca="true">RAND()</f>
        <v>0.821303340149692</v>
      </c>
      <c r="AZ25" s="17" t="n">
        <f aca="true">RAND()</f>
        <v>0.273878033455694</v>
      </c>
      <c r="BB25" s="19" t="n">
        <f aca="false">PERCENTILE($AT$14:$AT$1013,0.01)+(PERCENTILE($AT$14:$AT$1013,0.99)-PERCENTILE($AT$14:$AT$1013,0.01))*11/20</f>
        <v>104409.334747972</v>
      </c>
      <c r="BC25" s="17" t="n">
        <f aca="false">COUNTIF($AT$14:$AT$1013,"&lt;="&amp;BB25)-COUNTIF($AT$14:$AT$1013,"&lt;="&amp;BB24)</f>
        <v>90</v>
      </c>
      <c r="BD25" s="12" t="n">
        <f aca="false">COUNTIF($AT$14:$AT$1013,"&lt;="&amp;BB25)/COUNT($AT$14:$AT$1013)</f>
        <v>0.582</v>
      </c>
    </row>
    <row r="26" customFormat="false" ht="15" hidden="false" customHeight="false" outlineLevel="0" collapsed="false">
      <c r="A26" s="7" t="s">
        <v>94</v>
      </c>
      <c r="B26" s="7" t="n">
        <v>8</v>
      </c>
      <c r="C26" s="22" t="n">
        <v>331584.866666667</v>
      </c>
      <c r="D26" s="10" t="n">
        <v>7</v>
      </c>
      <c r="E26" s="14" t="n">
        <f aca="false">C26*$B$11</f>
        <v>331584.866666667</v>
      </c>
      <c r="F26" s="14" t="n">
        <f aca="false">D26*$B$10*$B$8*$B$9</f>
        <v>22675.73</v>
      </c>
      <c r="G26" s="14" t="n">
        <f aca="false">IF(B26&gt;$B$6,0,(E26+F26)/(1+$B$5/100)^B26)</f>
        <v>279656.586362231</v>
      </c>
      <c r="J26" s="7" t="s">
        <v>95</v>
      </c>
      <c r="K26" s="7" t="n">
        <v>27</v>
      </c>
      <c r="L26" s="22" t="n">
        <v>1072418.6954</v>
      </c>
      <c r="M26" s="10" t="n">
        <v>19</v>
      </c>
      <c r="N26" s="14" t="n">
        <f aca="false">L26*$B$12</f>
        <v>1072418.6954</v>
      </c>
      <c r="O26" s="14" t="n">
        <f aca="false">M26*$B$10*$B$8*$B$9</f>
        <v>61548.41</v>
      </c>
      <c r="P26" s="14" t="n">
        <f aca="false">IF(K26&gt;$B$6,0,(N26+O26)/(1+$B$5/100)^K26)</f>
        <v>510499.580449206</v>
      </c>
      <c r="AK26" s="0" t="n">
        <v>13</v>
      </c>
      <c r="AL26" s="17" t="n">
        <f aca="false">IFERROR(IF(AU26&lt;($AM$6-$AL$6)/($AN$6-$AL$6),$AL$6+SQRT(AU26*($AN$6-$AL$6)*($AM$6-$AL$6)),$AN$6-SQRT((1-AU26)*($AN$6-$AL$6)*($AN$6-$AM$6))),$AM$6)</f>
        <v>3.07091118396114</v>
      </c>
      <c r="AM26" s="17" t="n">
        <f aca="false">IFERROR(IF(AV26&lt;($AM$7-$AL$7)/($AN$7-$AL$7),$AL$7+SQRT(AV26*($AN$7-$AL$7)*($AM$7-$AL$7)),$AN$7-SQRT((1-AV26)*($AN$7-$AL$7)*($AN$7-$AM$7))),$AM$7)</f>
        <v>0.983838315899829</v>
      </c>
      <c r="AN26" s="17" t="n">
        <f aca="false">IFERROR(IF(AW26&lt;($AM$8-$AL$8)/($AN$8-$AL$8),$AL$8+SQRT(AW26*($AN$8-$AL$8)*($AM$8-$AL$8)),$AN$8-SQRT((1-AW26)*($AN$8-$AL$8)*($AN$8-$AM$8))),$AM$8)</f>
        <v>1.15446896488538</v>
      </c>
      <c r="AO26" s="17" t="n">
        <f aca="false">IFERROR(IF(AX26&lt;($AM$9-$AL$9)/($AN$9-$AL$9),$AL$9+SQRT(AX26*($AN$9-$AL$9)*($AM$9-$AL$9)),$AN$9-SQRT((1-AX26)*($AN$9-$AL$9)*($AN$9-$AM$9))),$AM$9)</f>
        <v>0.958048170993931</v>
      </c>
      <c r="AP26" s="17" t="n">
        <f aca="false">IFERROR(IF(AY26&lt;($AM$10-$AL$10)/($AN$10-$AL$10),$AL$10+SQRT(AY26*($AN$10-$AL$10)*($AM$10-$AL$10)),$AN$10-SQRT((1-AY26)*($AN$10-$AL$10)*($AN$10-$AM$10))),$AM$10)</f>
        <v>0.842097382587938</v>
      </c>
      <c r="AQ26" s="17" t="n">
        <f aca="false">IFERROR(IF(AZ26&lt;($AM$11-$AL$11)/($AN$11-$AL$11),$AL$11+SQRT(AZ26*($AN$11-$AL$11)*($AM$11-$AL$11)),$AN$11-SQRT((1-AZ26)*($AN$11-$AL$11)*($AN$11-$AM$11))),$AM$11)</f>
        <v>0.735064571783453</v>
      </c>
      <c r="AR26" s="17" t="n">
        <f aca="false">SUMPRODUCT((B24:B31&lt;=$B$6)*(C24:C31*AM26+D24:D31*AO26*$B$8*AQ26)/(1+AL26/100)^B24:B31)+C32*AM26*AP26/(1+AL26/100)^$B$6</f>
        <v>9619165.35435016</v>
      </c>
      <c r="AS26" s="17" t="n">
        <f aca="false">SUMPRODUCT((K24:K26&lt;=$B$6)*(L24:L26*AN26+M24:M26*AO26*$B$8*AQ26)/(1+AL26/100)^K24:K26)+L27*AN26*AP26/(1+AL26/100)^$B$6</f>
        <v>10747997.2314094</v>
      </c>
      <c r="AT26" s="17" t="n">
        <f aca="false">AS26-AR26</f>
        <v>1128831.87705919</v>
      </c>
      <c r="AU26" s="17" t="n">
        <f aca="true">RAND()</f>
        <v>0.228113053783916</v>
      </c>
      <c r="AV26" s="17" t="n">
        <f aca="true">RAND()</f>
        <v>0.375516959920948</v>
      </c>
      <c r="AW26" s="17" t="n">
        <f aca="true">RAND()</f>
        <v>0.918878411821593</v>
      </c>
      <c r="AX26" s="17" t="n">
        <f aca="true">RAND()</f>
        <v>0.279744169267847</v>
      </c>
      <c r="AY26" s="17" t="n">
        <f aca="true">RAND()</f>
        <v>0.468122476694071</v>
      </c>
      <c r="AZ26" s="17" t="n">
        <f aca="true">RAND()</f>
        <v>0.713507015819244</v>
      </c>
      <c r="BB26" s="19" t="n">
        <f aca="false">PERCENTILE($AT$14:$AT$1013,0.01)+(PERCENTILE($AT$14:$AT$1013,0.99)-PERCENTILE($AT$14:$AT$1013,0.01))*12/20</f>
        <v>390670.141534965</v>
      </c>
      <c r="BC26" s="17" t="n">
        <f aca="false">COUNTIF($AT$14:$AT$1013,"&lt;="&amp;BB26)-COUNTIF($AT$14:$AT$1013,"&lt;="&amp;BB25)</f>
        <v>85</v>
      </c>
      <c r="BD26" s="12" t="n">
        <f aca="false">COUNTIF($AT$14:$AT$1013,"&lt;="&amp;BB26)/COUNT($AT$14:$AT$1013)</f>
        <v>0.667</v>
      </c>
    </row>
    <row r="27" customFormat="false" ht="15" hidden="false" customHeight="false" outlineLevel="0" collapsed="false">
      <c r="A27" s="7" t="s">
        <v>96</v>
      </c>
      <c r="B27" s="7" t="n">
        <v>12</v>
      </c>
      <c r="C27" s="22" t="n">
        <v>465273.035104167</v>
      </c>
      <c r="D27" s="10" t="n">
        <v>9</v>
      </c>
      <c r="E27" s="14" t="n">
        <f aca="false">C27*$B$11</f>
        <v>465273.035104167</v>
      </c>
      <c r="F27" s="14" t="n">
        <f aca="false">D27*$B$10*$B$8*$B$9</f>
        <v>29154.51</v>
      </c>
      <c r="G27" s="14" t="n">
        <f aca="false">IF(B27&gt;$B$6,0,(E27+F27)/(1+$B$5/100)^B27)</f>
        <v>346781.532349266</v>
      </c>
      <c r="J27" s="7" t="s">
        <v>97</v>
      </c>
      <c r="K27" s="17" t="n">
        <f aca="false">$B$6</f>
        <v>30</v>
      </c>
      <c r="L27" s="14" t="n">
        <f aca="false">-$B$17*IF($B$18="Initial",L24,SUMPRODUCT(ISNUMBER(SEARCH("Rehab",J25:J26))*L25:L26))</f>
        <v>-2265616.4375</v>
      </c>
      <c r="N27" s="14" t="n">
        <f aca="false">L27*$B$12*$B$13</f>
        <v>-2265616.4375</v>
      </c>
      <c r="P27" s="14" t="n">
        <f aca="false">N27/(1+$B$5/100)^K27</f>
        <v>-933403.974391597</v>
      </c>
      <c r="AK27" s="0" t="n">
        <v>14</v>
      </c>
      <c r="AL27" s="17" t="n">
        <f aca="false">IFERROR(IF(AU27&lt;($AM$6-$AL$6)/($AN$6-$AL$6),$AL$6+SQRT(AU27*($AN$6-$AL$6)*($AM$6-$AL$6)),$AN$6-SQRT((1-AU27)*($AN$6-$AL$6)*($AN$6-$AM$6))),$AM$6)</f>
        <v>2.41965047069828</v>
      </c>
      <c r="AM27" s="17" t="n">
        <f aca="false">IFERROR(IF(AV27&lt;($AM$7-$AL$7)/($AN$7-$AL$7),$AL$7+SQRT(AV27*($AN$7-$AL$7)*($AM$7-$AL$7)),$AN$7-SQRT((1-AV27)*($AN$7-$AL$7)*($AN$7-$AM$7))),$AM$7)</f>
        <v>0.968270046107052</v>
      </c>
      <c r="AN27" s="17" t="n">
        <f aca="false">IFERROR(IF(AW27&lt;($AM$8-$AL$8)/($AN$8-$AL$8),$AL$8+SQRT(AW27*($AN$8-$AL$8)*($AM$8-$AL$8)),$AN$8-SQRT((1-AW27)*($AN$8-$AL$8)*($AN$8-$AM$8))),$AM$8)</f>
        <v>0.953403695714422</v>
      </c>
      <c r="AO27" s="17" t="n">
        <f aca="false">IFERROR(IF(AX27&lt;($AM$9-$AL$9)/($AN$9-$AL$9),$AL$9+SQRT(AX27*($AN$9-$AL$9)*($AM$9-$AL$9)),$AN$9-SQRT((1-AX27)*($AN$9-$AL$9)*($AN$9-$AM$9))),$AM$9)</f>
        <v>1.42865352817306</v>
      </c>
      <c r="AP27" s="17" t="n">
        <f aca="false">IFERROR(IF(AY27&lt;($AM$10-$AL$10)/($AN$10-$AL$10),$AL$10+SQRT(AY27*($AN$10-$AL$10)*($AM$10-$AL$10)),$AN$10-SQRT((1-AY27)*($AN$10-$AL$10)*($AN$10-$AM$10))),$AM$10)</f>
        <v>0.946394007155028</v>
      </c>
      <c r="AQ27" s="17" t="n">
        <f aca="false">IFERROR(IF(AZ27&lt;($AM$11-$AL$11)/($AN$11-$AL$11),$AL$11+SQRT(AZ27*($AN$11-$AL$11)*($AM$11-$AL$11)),$AN$11-SQRT((1-AZ27)*($AN$11-$AL$11)*($AN$11-$AM$11))),$AM$11)</f>
        <v>0.602172636340702</v>
      </c>
      <c r="AR27" s="17" t="n">
        <f aca="false">SUMPRODUCT((B24:B31&lt;=$B$6)*(C24:C31*AM27+D24:D31*AO27*$B$8*AQ27)/(1+AL27/100)^B24:B31)+C32*AM27*AP27/(1+AL27/100)^$B$6</f>
        <v>9740464.80558053</v>
      </c>
      <c r="AS27" s="17" t="n">
        <f aca="false">SUMPRODUCT((K24:K26&lt;=$B$6)*(L24:L26*AN27+M24:M26*AO27*$B$8*AQ27)/(1+AL27/100)^K24:K26)+L27*AN27*AP27/(1+AL27/100)^$B$6</f>
        <v>8778703.65148008</v>
      </c>
      <c r="AT27" s="17" t="n">
        <f aca="false">AS27-AR27</f>
        <v>-961761.154100454</v>
      </c>
      <c r="AU27" s="17" t="n">
        <f aca="true">RAND()</f>
        <v>0.0352213035114576</v>
      </c>
      <c r="AV27" s="17" t="n">
        <f aca="true">RAND()</f>
        <v>0.314608982409659</v>
      </c>
      <c r="AW27" s="17" t="n">
        <f aca="true">RAND()</f>
        <v>0.261474376209367</v>
      </c>
      <c r="AX27" s="17" t="n">
        <f aca="true">RAND()</f>
        <v>0.782375472753937</v>
      </c>
      <c r="AY27" s="17" t="n">
        <f aca="true">RAND()</f>
        <v>0.797070438495691</v>
      </c>
      <c r="AZ27" s="17" t="n">
        <f aca="true">RAND()</f>
        <v>0.372686947563633</v>
      </c>
      <c r="BB27" s="19" t="n">
        <f aca="false">PERCENTILE($AT$14:$AT$1013,0.01)+(PERCENTILE($AT$14:$AT$1013,0.99)-PERCENTILE($AT$14:$AT$1013,0.01))*13/20</f>
        <v>676930.948321959</v>
      </c>
      <c r="BC27" s="17" t="n">
        <f aca="false">COUNTIF($AT$14:$AT$1013,"&lt;="&amp;BB27)-COUNTIF($AT$14:$AT$1013,"&lt;="&amp;BB26)</f>
        <v>75</v>
      </c>
      <c r="BD27" s="12" t="n">
        <f aca="false">COUNTIF($AT$14:$AT$1013,"&lt;="&amp;BB27)/COUNT($AT$14:$AT$1013)</f>
        <v>0.742</v>
      </c>
    </row>
    <row r="28" customFormat="false" ht="15" hidden="false" customHeight="false" outlineLevel="0" collapsed="false">
      <c r="A28" s="7" t="s">
        <v>98</v>
      </c>
      <c r="B28" s="7" t="n">
        <v>16</v>
      </c>
      <c r="C28" s="22" t="n">
        <v>486835.642916667</v>
      </c>
      <c r="D28" s="10" t="n">
        <v>9</v>
      </c>
      <c r="E28" s="14" t="n">
        <f aca="false">C28*$B$11</f>
        <v>486835.642916667</v>
      </c>
      <c r="F28" s="14" t="n">
        <f aca="false">D28*$B$10*$B$8*$B$9</f>
        <v>29154.51</v>
      </c>
      <c r="G28" s="14" t="n">
        <f aca="false">IF(B28&gt;$B$6,0,(E28+F28)/(1+$B$5/100)^B28)</f>
        <v>321548.004260798</v>
      </c>
      <c r="J28" s="9" t="s">
        <v>99</v>
      </c>
      <c r="P28" s="23" t="n">
        <f aca="false">SUM(P24:P27)</f>
        <v>9180602.24949232</v>
      </c>
      <c r="AK28" s="0" t="n">
        <v>15</v>
      </c>
      <c r="AL28" s="17" t="n">
        <f aca="false">IFERROR(IF(AU28&lt;($AM$6-$AL$6)/($AN$6-$AL$6),$AL$6+SQRT(AU28*($AN$6-$AL$6)*($AM$6-$AL$6)),$AN$6-SQRT((1-AU28)*($AN$6-$AL$6)*($AN$6-$AM$6))),$AM$6)</f>
        <v>3.65115867144623</v>
      </c>
      <c r="AM28" s="17" t="n">
        <f aca="false">IFERROR(IF(AV28&lt;($AM$7-$AL$7)/($AN$7-$AL$7),$AL$7+SQRT(AV28*($AN$7-$AL$7)*($AM$7-$AL$7)),$AN$7-SQRT((1-AV28)*($AN$7-$AL$7)*($AN$7-$AM$7))),$AM$7)</f>
        <v>0.973676585192814</v>
      </c>
      <c r="AN28" s="17" t="n">
        <f aca="false">IFERROR(IF(AW28&lt;($AM$8-$AL$8)/($AN$8-$AL$8),$AL$8+SQRT(AW28*($AN$8-$AL$8)*($AM$8-$AL$8)),$AN$8-SQRT((1-AW28)*($AN$8-$AL$8)*($AN$8-$AM$8))),$AM$8)</f>
        <v>0.994379979114017</v>
      </c>
      <c r="AO28" s="17" t="n">
        <f aca="false">IFERROR(IF(AX28&lt;($AM$9-$AL$9)/($AN$9-$AL$9),$AL$9+SQRT(AX28*($AN$9-$AL$9)*($AM$9-$AL$9)),$AN$9-SQRT((1-AX28)*($AN$9-$AL$9)*($AN$9-$AM$9))),$AM$9)</f>
        <v>1.12473521269757</v>
      </c>
      <c r="AP28" s="17" t="n">
        <f aca="false">IFERROR(IF(AY28&lt;($AM$10-$AL$10)/($AN$10-$AL$10),$AL$10+SQRT(AY28*($AN$10-$AL$10)*($AM$10-$AL$10)),$AN$10-SQRT((1-AY28)*($AN$10-$AL$10)*($AN$10-$AM$10))),$AM$10)</f>
        <v>0.956561411884435</v>
      </c>
      <c r="AQ28" s="17" t="n">
        <f aca="false">IFERROR(IF(AZ28&lt;($AM$11-$AL$11)/($AN$11-$AL$11),$AL$11+SQRT(AZ28*($AN$11-$AL$11)*($AM$11-$AL$11)),$AN$11-SQRT((1-AZ28)*($AN$11-$AL$11)*($AN$11-$AM$11))),$AM$11)</f>
        <v>0.731044108432067</v>
      </c>
      <c r="AR28" s="17" t="n">
        <f aca="false">SUMPRODUCT((B24:B31&lt;=$B$6)*(C24:C31*AM28+D24:D31*AO28*$B$8*AQ28)/(1+AL28/100)^B24:B31)+C32*AM28*AP28/(1+AL28/100)^$B$6</f>
        <v>9320514.98867152</v>
      </c>
      <c r="AS28" s="17" t="n">
        <f aca="false">SUMPRODUCT((K24:K26&lt;=$B$6)*(L24:L26*AN28+M24:M26*AO28*$B$8*AQ28)/(1+AL28/100)^K24:K26)+L27*AN28*AP28/(1+AL28/100)^$B$6</f>
        <v>9175283.91862314</v>
      </c>
      <c r="AT28" s="17" t="n">
        <f aca="false">AS28-AR28</f>
        <v>-145231.070048384</v>
      </c>
      <c r="AU28" s="17" t="n">
        <f aca="true">RAND()</f>
        <v>0.43926308780851</v>
      </c>
      <c r="AV28" s="17" t="n">
        <f aca="true">RAND()</f>
        <v>0.335150624935966</v>
      </c>
      <c r="AW28" s="17" t="n">
        <f aca="true">RAND()</f>
        <v>0.419817514226287</v>
      </c>
      <c r="AX28" s="17" t="n">
        <f aca="true">RAND()</f>
        <v>0.489274368072292</v>
      </c>
      <c r="AY28" s="17" t="n">
        <f aca="true">RAND()</f>
        <v>0.833793291287636</v>
      </c>
      <c r="AZ28" s="17" t="n">
        <f aca="true">RAND()</f>
        <v>0.704745830166932</v>
      </c>
      <c r="BB28" s="19" t="n">
        <f aca="false">PERCENTILE($AT$14:$AT$1013,0.01)+(PERCENTILE($AT$14:$AT$1013,0.99)-PERCENTILE($AT$14:$AT$1013,0.01))*14/20</f>
        <v>963191.755108952</v>
      </c>
      <c r="BC28" s="17" t="n">
        <f aca="false">COUNTIF($AT$14:$AT$1013,"&lt;="&amp;BB28)-COUNTIF($AT$14:$AT$1013,"&lt;="&amp;BB27)</f>
        <v>66</v>
      </c>
      <c r="BD28" s="12" t="n">
        <f aca="false">COUNTIF($AT$14:$AT$1013,"&lt;="&amp;BB28)/COUNT($AT$14:$AT$1013)</f>
        <v>0.808</v>
      </c>
    </row>
    <row r="29" customFormat="false" ht="15" hidden="false" customHeight="false" outlineLevel="0" collapsed="false">
      <c r="A29" s="7" t="s">
        <v>95</v>
      </c>
      <c r="B29" s="7" t="n">
        <v>20</v>
      </c>
      <c r="C29" s="22" t="n">
        <v>1696066.756125</v>
      </c>
      <c r="D29" s="10" t="n">
        <v>19</v>
      </c>
      <c r="E29" s="14" t="n">
        <f aca="false">C29*$B$11</f>
        <v>1696066.756125</v>
      </c>
      <c r="F29" s="14" t="n">
        <f aca="false">D29*$B$10*$B$8*$B$9</f>
        <v>61548.41</v>
      </c>
      <c r="G29" s="14" t="n">
        <f aca="false">IF(B29&gt;$B$6,0,(E29+F29)/(1+$B$5/100)^B29)</f>
        <v>973148.902673599</v>
      </c>
      <c r="J29" s="5" t="s">
        <v>100</v>
      </c>
      <c r="AK29" s="0" t="n">
        <v>16</v>
      </c>
      <c r="AL29" s="17" t="n">
        <f aca="false">IFERROR(IF(AU29&lt;($AM$6-$AL$6)/($AN$6-$AL$6),$AL$6+SQRT(AU29*($AN$6-$AL$6)*($AM$6-$AL$6)),$AN$6-SQRT((1-AU29)*($AN$6-$AL$6)*($AN$6-$AM$6))),$AM$6)</f>
        <v>5.81736066315667</v>
      </c>
      <c r="AM29" s="17" t="n">
        <f aca="false">IFERROR(IF(AV29&lt;($AM$7-$AL$7)/($AN$7-$AL$7),$AL$7+SQRT(AV29*($AN$7-$AL$7)*($AM$7-$AL$7)),$AN$7-SQRT((1-AV29)*($AN$7-$AL$7)*($AN$7-$AM$7))),$AM$7)</f>
        <v>0.890541711625572</v>
      </c>
      <c r="AN29" s="17" t="n">
        <f aca="false">IFERROR(IF(AW29&lt;($AM$8-$AL$8)/($AN$8-$AL$8),$AL$8+SQRT(AW29*($AN$8-$AL$8)*($AM$8-$AL$8)),$AN$8-SQRT((1-AW29)*($AN$8-$AL$8)*($AN$8-$AM$8))),$AM$8)</f>
        <v>0.964945862969161</v>
      </c>
      <c r="AO29" s="17" t="n">
        <f aca="false">IFERROR(IF(AX29&lt;($AM$9-$AL$9)/($AN$9-$AL$9),$AL$9+SQRT(AX29*($AN$9-$AL$9)*($AM$9-$AL$9)),$AN$9-SQRT((1-AX29)*($AN$9-$AL$9)*($AN$9-$AM$9))),$AM$9)</f>
        <v>0.853207410994803</v>
      </c>
      <c r="AP29" s="17" t="n">
        <f aca="false">IFERROR(IF(AY29&lt;($AM$10-$AL$10)/($AN$10-$AL$10),$AL$10+SQRT(AY29*($AN$10-$AL$10)*($AM$10-$AL$10)),$AN$10-SQRT((1-AY29)*($AN$10-$AL$10)*($AN$10-$AM$10))),$AM$10)</f>
        <v>0.995955675255726</v>
      </c>
      <c r="AQ29" s="17" t="n">
        <f aca="false">IFERROR(IF(AZ29&lt;($AM$11-$AL$11)/($AN$11-$AL$11),$AL$11+SQRT(AZ29*($AN$11-$AL$11)*($AM$11-$AL$11)),$AN$11-SQRT((1-AZ29)*($AN$11-$AL$11)*($AN$11-$AM$11))),$AM$11)</f>
        <v>0.64465727645628</v>
      </c>
      <c r="AR29" s="17" t="n">
        <f aca="false">SUMPRODUCT((B24:B31&lt;=$B$6)*(C24:C31*AM29+D24:D31*AO29*$B$8*AQ29)/(1+AL29/100)^B24:B31)+C32*AM29*AP29/(1+AL29/100)^$B$6</f>
        <v>7955032.97164012</v>
      </c>
      <c r="AS29" s="17" t="n">
        <f aca="false">SUMPRODUCT((K24:K26&lt;=$B$6)*(L24:L26*AN29+M24:M26*AO29*$B$8*AQ29)/(1+AL29/100)^K24:K26)+L27*AN29*AP29/(1+AL29/100)^$B$6</f>
        <v>8885792.44469955</v>
      </c>
      <c r="AT29" s="17" t="n">
        <f aca="false">AS29-AR29</f>
        <v>930759.473059435</v>
      </c>
      <c r="AU29" s="17" t="n">
        <f aca="true">RAND()</f>
        <v>0.930068209947539</v>
      </c>
      <c r="AV29" s="17" t="n">
        <f aca="true">RAND()</f>
        <v>0.0910866838232023</v>
      </c>
      <c r="AW29" s="17" t="n">
        <f aca="true">RAND()</f>
        <v>0.302301530118235</v>
      </c>
      <c r="AX29" s="17" t="n">
        <f aca="true">RAND()</f>
        <v>0.166340633575536</v>
      </c>
      <c r="AY29" s="17" t="n">
        <f aca="true">RAND()</f>
        <v>0.983888127273453</v>
      </c>
      <c r="AZ29" s="17" t="n">
        <f aca="true">RAND()</f>
        <v>0.484851584548003</v>
      </c>
      <c r="BB29" s="19" t="n">
        <f aca="false">PERCENTILE($AT$14:$AT$1013,0.01)+(PERCENTILE($AT$14:$AT$1013,0.99)-PERCENTILE($AT$14:$AT$1013,0.01))*15/20</f>
        <v>1249452.56189594</v>
      </c>
      <c r="BC29" s="17" t="n">
        <f aca="false">COUNTIF($AT$14:$AT$1013,"&lt;="&amp;BB29)-COUNTIF($AT$14:$AT$1013,"&lt;="&amp;BB28)</f>
        <v>52</v>
      </c>
      <c r="BD29" s="12" t="n">
        <f aca="false">COUNTIF($AT$14:$AT$1013,"&lt;="&amp;BB29)/COUNT($AT$14:$AT$1013)</f>
        <v>0.86</v>
      </c>
    </row>
    <row r="30" customFormat="false" ht="15" hidden="false" customHeight="false" outlineLevel="0" collapsed="false">
      <c r="A30" s="7" t="s">
        <v>101</v>
      </c>
      <c r="B30" s="7" t="n">
        <v>24</v>
      </c>
      <c r="C30" s="22" t="n">
        <v>331584.866666667</v>
      </c>
      <c r="D30" s="10" t="n">
        <v>7</v>
      </c>
      <c r="E30" s="14" t="n">
        <f aca="false">C30*$B$11</f>
        <v>331584.866666667</v>
      </c>
      <c r="F30" s="14" t="n">
        <f aca="false">D30*$B$10*$B$8*$B$9</f>
        <v>22675.73</v>
      </c>
      <c r="G30" s="14" t="n">
        <f aca="false">IF(B30&gt;$B$6,0,(E30+F30)/(1+$B$5/100)^B30)</f>
        <v>174272.738956097</v>
      </c>
      <c r="AK30" s="0" t="n">
        <v>17</v>
      </c>
      <c r="AL30" s="17" t="n">
        <f aca="false">IFERROR(IF(AU30&lt;($AM$6-$AL$6)/($AN$6-$AL$6),$AL$6+SQRT(AU30*($AN$6-$AL$6)*($AM$6-$AL$6)),$AN$6-SQRT((1-AU30)*($AN$6-$AL$6)*($AN$6-$AM$6))),$AM$6)</f>
        <v>2.97960816110594</v>
      </c>
      <c r="AM30" s="17" t="n">
        <f aca="false">IFERROR(IF(AV30&lt;($AM$7-$AL$7)/($AN$7-$AL$7),$AL$7+SQRT(AV30*($AN$7-$AL$7)*($AM$7-$AL$7)),$AN$7-SQRT((1-AV30)*($AN$7-$AL$7)*($AN$7-$AM$7))),$AM$7)</f>
        <v>1.1901221974892</v>
      </c>
      <c r="AN30" s="17" t="n">
        <f aca="false">IFERROR(IF(AW30&lt;($AM$8-$AL$8)/($AN$8-$AL$8),$AL$8+SQRT(AW30*($AN$8-$AL$8)*($AM$8-$AL$8)),$AN$8-SQRT((1-AW30)*($AN$8-$AL$8)*($AN$8-$AM$8))),$AM$8)</f>
        <v>1.00775369109597</v>
      </c>
      <c r="AO30" s="17" t="n">
        <f aca="false">IFERROR(IF(AX30&lt;($AM$9-$AL$9)/($AN$9-$AL$9),$AL$9+SQRT(AX30*($AN$9-$AL$9)*($AM$9-$AL$9)),$AN$9-SQRT((1-AX30)*($AN$9-$AL$9)*($AN$9-$AM$9))),$AM$9)</f>
        <v>1.80266882287917</v>
      </c>
      <c r="AP30" s="17" t="n">
        <f aca="false">IFERROR(IF(AY30&lt;($AM$10-$AL$10)/($AN$10-$AL$10),$AL$10+SQRT(AY30*($AN$10-$AL$10)*($AM$10-$AL$10)),$AN$10-SQRT((1-AY30)*($AN$10-$AL$10)*($AN$10-$AM$10))),$AM$10)</f>
        <v>0.780483514736155</v>
      </c>
      <c r="AQ30" s="17" t="n">
        <f aca="false">IFERROR(IF(AZ30&lt;($AM$11-$AL$11)/($AN$11-$AL$11),$AL$11+SQRT(AZ30*($AN$11-$AL$11)*($AM$11-$AL$11)),$AN$11-SQRT((1-AZ30)*($AN$11-$AL$11)*($AN$11-$AM$11))),$AM$11)</f>
        <v>0.44517714235742</v>
      </c>
      <c r="AR30" s="17" t="n">
        <f aca="false">SUMPRODUCT((B24:B31&lt;=$B$6)*(C24:C31*AM30+D24:D31*AO30*$B$8*AQ30)/(1+AL30/100)^B24:B31)+C32*AM30*AP30/(1+AL30/100)^$B$6</f>
        <v>11678143.9189193</v>
      </c>
      <c r="AS30" s="17" t="n">
        <f aca="false">SUMPRODUCT((K24:K26&lt;=$B$6)*(L24:L26*AN30+M24:M26*AO30*$B$8*AQ30)/(1+AL30/100)^K24:K26)+L27*AN30*AP30/(1+AL30/100)^$B$6</f>
        <v>9449187.38819309</v>
      </c>
      <c r="AT30" s="17" t="n">
        <f aca="false">AS30-AR30</f>
        <v>-2228956.53072621</v>
      </c>
      <c r="AU30" s="17" t="n">
        <f aca="true">RAND()</f>
        <v>0.191926429861073</v>
      </c>
      <c r="AV30" s="17" t="n">
        <f aca="true">RAND()</f>
        <v>0.968130211257582</v>
      </c>
      <c r="AW30" s="17" t="n">
        <f aca="true">RAND()</f>
        <v>0.478370896198861</v>
      </c>
      <c r="AX30" s="17" t="n">
        <f aca="true">RAND()</f>
        <v>0.974040271024072</v>
      </c>
      <c r="AY30" s="17" t="n">
        <f aca="true">RAND()</f>
        <v>0.314684008154988</v>
      </c>
      <c r="AZ30" s="17" t="n">
        <f aca="true">RAND()</f>
        <v>0.0860261333186392</v>
      </c>
      <c r="BB30" s="19" t="n">
        <f aca="false">PERCENTILE($AT$14:$AT$1013,0.01)+(PERCENTILE($AT$14:$AT$1013,0.99)-PERCENTILE($AT$14:$AT$1013,0.01))*16/20</f>
        <v>1535713.36868294</v>
      </c>
      <c r="BC30" s="17" t="n">
        <f aca="false">COUNTIF($AT$14:$AT$1013,"&lt;="&amp;BB30)-COUNTIF($AT$14:$AT$1013,"&lt;="&amp;BB29)</f>
        <v>41</v>
      </c>
      <c r="BD30" s="12" t="n">
        <f aca="false">COUNTIF($AT$14:$AT$1013,"&lt;="&amp;BB30)/COUNT($AT$14:$AT$1013)</f>
        <v>0.901</v>
      </c>
    </row>
    <row r="31" customFormat="false" ht="15" hidden="false" customHeight="false" outlineLevel="0" collapsed="false">
      <c r="A31" s="7" t="s">
        <v>102</v>
      </c>
      <c r="B31" s="7" t="n">
        <v>28</v>
      </c>
      <c r="C31" s="22" t="n">
        <v>515298.285229167</v>
      </c>
      <c r="D31" s="10" t="n">
        <v>9</v>
      </c>
      <c r="E31" s="14" t="n">
        <f aca="false">C31*$B$11</f>
        <v>515298.285229167</v>
      </c>
      <c r="F31" s="14" t="n">
        <f aca="false">D31*$B$10*$B$8*$B$9</f>
        <v>29154.51</v>
      </c>
      <c r="G31" s="14" t="n">
        <f aca="false">IF(B31&gt;$B$6,0,(E31+F31)/(1+$B$5/100)^B31)</f>
        <v>237967.659993326</v>
      </c>
      <c r="AK31" s="0" t="n">
        <v>18</v>
      </c>
      <c r="AL31" s="17" t="n">
        <f aca="false">IFERROR(IF(AU31&lt;($AM$6-$AL$6)/($AN$6-$AL$6),$AL$6+SQRT(AU31*($AN$6-$AL$6)*($AM$6-$AL$6)),$AN$6-SQRT((1-AU31)*($AN$6-$AL$6)*($AN$6-$AM$6))),$AM$6)</f>
        <v>2.59103613889345</v>
      </c>
      <c r="AM31" s="17" t="n">
        <f aca="false">IFERROR(IF(AV31&lt;($AM$7-$AL$7)/($AN$7-$AL$7),$AL$7+SQRT(AV31*($AN$7-$AL$7)*($AM$7-$AL$7)),$AN$7-SQRT((1-AV31)*($AN$7-$AL$7)*($AN$7-$AM$7))),$AM$7)</f>
        <v>1.04282218364944</v>
      </c>
      <c r="AN31" s="17" t="n">
        <f aca="false">IFERROR(IF(AW31&lt;($AM$8-$AL$8)/($AN$8-$AL$8),$AL$8+SQRT(AW31*($AN$8-$AL$8)*($AM$8-$AL$8)),$AN$8-SQRT((1-AW31)*($AN$8-$AL$8)*($AN$8-$AM$8))),$AM$8)</f>
        <v>1.01181443165001</v>
      </c>
      <c r="AO31" s="17" t="n">
        <f aca="false">IFERROR(IF(AX31&lt;($AM$9-$AL$9)/($AN$9-$AL$9),$AL$9+SQRT(AX31*($AN$9-$AL$9)*($AM$9-$AL$9)),$AN$9-SQRT((1-AX31)*($AN$9-$AL$9)*($AN$9-$AM$9))),$AM$9)</f>
        <v>0.842606554029266</v>
      </c>
      <c r="AP31" s="17" t="n">
        <f aca="false">IFERROR(IF(AY31&lt;($AM$10-$AL$10)/($AN$10-$AL$10),$AL$10+SQRT(AY31*($AN$10-$AL$10)*($AM$10-$AL$10)),$AN$10-SQRT((1-AY31)*($AN$10-$AL$10)*($AN$10-$AM$10))),$AM$10)</f>
        <v>0.797295641478683</v>
      </c>
      <c r="AQ31" s="17" t="n">
        <f aca="false">IFERROR(IF(AZ31&lt;($AM$11-$AL$11)/($AN$11-$AL$11),$AL$11+SQRT(AZ31*($AN$11-$AL$11)*($AM$11-$AL$11)),$AN$11-SQRT((1-AZ31)*($AN$11-$AL$11)*($AN$11-$AM$11))),$AM$11)</f>
        <v>0.703945591606107</v>
      </c>
      <c r="AR31" s="17" t="n">
        <f aca="false">SUMPRODUCT((B24:B31&lt;=$B$6)*(C24:C31*AM31+D24:D31*AO31*$B$8*AQ31)/(1+AL31/100)^B24:B31)+C32*AM31*AP31/(1+AL31/100)^$B$6</f>
        <v>10380922.8042114</v>
      </c>
      <c r="AS31" s="17" t="n">
        <f aca="false">SUMPRODUCT((K24:K26&lt;=$B$6)*(L24:L26*AN31+M24:M26*AO31*$B$8*AQ31)/(1+AL31/100)^K24:K26)+L27*AN31*AP31/(1+AL31/100)^$B$6</f>
        <v>9465352.60674788</v>
      </c>
      <c r="AT31" s="17" t="n">
        <f aca="false">AS31-AR31</f>
        <v>-915570.197463574</v>
      </c>
      <c r="AU31" s="17" t="n">
        <f aca="true">RAND()</f>
        <v>0.0698647434956153</v>
      </c>
      <c r="AV31" s="17" t="n">
        <f aca="true">RAND()</f>
        <v>0.618465354775249</v>
      </c>
      <c r="AW31" s="17" t="n">
        <f aca="true">RAND()</f>
        <v>0.495712311375941</v>
      </c>
      <c r="AX31" s="17" t="n">
        <f aca="true">RAND()</f>
        <v>0.156505667818412</v>
      </c>
      <c r="AY31" s="17" t="n">
        <f aca="true">RAND()</f>
        <v>0.353538793768887</v>
      </c>
      <c r="AZ31" s="17" t="n">
        <f aca="true">RAND()</f>
        <v>0.642252192940987</v>
      </c>
      <c r="BB31" s="19" t="n">
        <f aca="false">PERCENTILE($AT$14:$AT$1013,0.01)+(PERCENTILE($AT$14:$AT$1013,0.99)-PERCENTILE($AT$14:$AT$1013,0.01))*17/20</f>
        <v>1821974.17546993</v>
      </c>
      <c r="BC31" s="17" t="n">
        <f aca="false">COUNTIF($AT$14:$AT$1013,"&lt;="&amp;BB31)-COUNTIF($AT$14:$AT$1013,"&lt;="&amp;BB30)</f>
        <v>39</v>
      </c>
      <c r="BD31" s="12" t="n">
        <f aca="false">COUNTIF($AT$14:$AT$1013,"&lt;="&amp;BB31)/COUNT($AT$14:$AT$1013)</f>
        <v>0.94</v>
      </c>
    </row>
    <row r="32" customFormat="false" ht="15" hidden="false" customHeight="false" outlineLevel="0" collapsed="false">
      <c r="A32" s="7" t="s">
        <v>97</v>
      </c>
      <c r="B32" s="17" t="n">
        <f aca="false">$B$6</f>
        <v>30</v>
      </c>
      <c r="C32" s="14" t="n">
        <f aca="false">-$B$15*IF($B$16="Initial",C24,SUMPRODUCT(ISNUMBER(SEARCH("Rehab",A25:A31))*C25:C31))</f>
        <v>-212008.344515625</v>
      </c>
      <c r="E32" s="14" t="n">
        <f aca="false">C32*$B$11*$B$13</f>
        <v>-212008.344515625</v>
      </c>
      <c r="G32" s="14" t="n">
        <f aca="false">E32/(1+$B$5/100)^B32</f>
        <v>-87344.6308473242</v>
      </c>
      <c r="AK32" s="0" t="n">
        <v>19</v>
      </c>
      <c r="AL32" s="17" t="n">
        <f aca="false">IFERROR(IF(AU32&lt;($AM$6-$AL$6)/($AN$6-$AL$6),$AL$6+SQRT(AU32*($AN$6-$AL$6)*($AM$6-$AL$6)),$AN$6-SQRT((1-AU32)*($AN$6-$AL$6)*($AN$6-$AM$6))),$AM$6)</f>
        <v>2.92306047045632</v>
      </c>
      <c r="AM32" s="17" t="n">
        <f aca="false">IFERROR(IF(AV32&lt;($AM$7-$AL$7)/($AN$7-$AL$7),$AL$7+SQRT(AV32*($AN$7-$AL$7)*($AM$7-$AL$7)),$AN$7-SQRT((1-AV32)*($AN$7-$AL$7)*($AN$7-$AM$7))),$AM$7)</f>
        <v>1.1481675979488</v>
      </c>
      <c r="AN32" s="17" t="n">
        <f aca="false">IFERROR(IF(AW32&lt;($AM$8-$AL$8)/($AN$8-$AL$8),$AL$8+SQRT(AW32*($AN$8-$AL$8)*($AM$8-$AL$8)),$AN$8-SQRT((1-AW32)*($AN$8-$AL$8)*($AN$8-$AM$8))),$AM$8)</f>
        <v>0.998090196997615</v>
      </c>
      <c r="AO32" s="17" t="n">
        <f aca="false">IFERROR(IF(AX32&lt;($AM$9-$AL$9)/($AN$9-$AL$9),$AL$9+SQRT(AX32*($AN$9-$AL$9)*($AM$9-$AL$9)),$AN$9-SQRT((1-AX32)*($AN$9-$AL$9)*($AN$9-$AM$9))),$AM$9)</f>
        <v>0.978517798345443</v>
      </c>
      <c r="AP32" s="17" t="n">
        <f aca="false">IFERROR(IF(AY32&lt;($AM$10-$AL$10)/($AN$10-$AL$10),$AL$10+SQRT(AY32*($AN$10-$AL$10)*($AM$10-$AL$10)),$AN$10-SQRT((1-AY32)*($AN$10-$AL$10)*($AN$10-$AM$10))),$AM$10)</f>
        <v>0.984156944976579</v>
      </c>
      <c r="AQ32" s="17" t="n">
        <f aca="false">IFERROR(IF(AZ32&lt;($AM$11-$AL$11)/($AN$11-$AL$11),$AL$11+SQRT(AZ32*($AN$11-$AL$11)*($AM$11-$AL$11)),$AN$11-SQRT((1-AZ32)*($AN$11-$AL$11)*($AN$11-$AM$11))),$AM$11)</f>
        <v>0.489538343614571</v>
      </c>
      <c r="AR32" s="17" t="n">
        <f aca="false">SUMPRODUCT((B24:B31&lt;=$B$6)*(C24:C31*AM32+D24:D31*AO32*$B$8*AQ32)/(1+AL32/100)^B24:B31)+C32*AM32*AP32/(1+AL32/100)^$B$6</f>
        <v>11231070.1601717</v>
      </c>
      <c r="AS32" s="17" t="n">
        <f aca="false">SUMPRODUCT((K24:K26&lt;=$B$6)*(L24:L26*AN32+M24:M26*AO32*$B$8*AQ32)/(1+AL32/100)^K24:K26)+L27*AN32*AP32/(1+AL32/100)^$B$6</f>
        <v>9150746.97996939</v>
      </c>
      <c r="AT32" s="17" t="n">
        <f aca="false">AS32-AR32</f>
        <v>-2080323.18020234</v>
      </c>
      <c r="AU32" s="17" t="n">
        <f aca="true">RAND()</f>
        <v>0.170408126423807</v>
      </c>
      <c r="AV32" s="17" t="n">
        <f aca="true">RAND()</f>
        <v>0.907823661266511</v>
      </c>
      <c r="AW32" s="17" t="n">
        <f aca="true">RAND()</f>
        <v>0.435996957183931</v>
      </c>
      <c r="AX32" s="17" t="n">
        <f aca="true">RAND()</f>
        <v>0.30530571111116</v>
      </c>
      <c r="AY32" s="17" t="n">
        <f aca="true">RAND()</f>
        <v>0.937631789476216</v>
      </c>
      <c r="AZ32" s="17" t="n">
        <f aca="true">RAND()</f>
        <v>0.146631770204714</v>
      </c>
      <c r="BB32" s="19" t="n">
        <f aca="false">PERCENTILE($AT$14:$AT$1013,0.01)+(PERCENTILE($AT$14:$AT$1013,0.99)-PERCENTILE($AT$14:$AT$1013,0.01))*18/20</f>
        <v>2108234.98225692</v>
      </c>
      <c r="BC32" s="17" t="n">
        <f aca="false">COUNTIF($AT$14:$AT$1013,"&lt;="&amp;BB32)-COUNTIF($AT$14:$AT$1013,"&lt;="&amp;BB31)</f>
        <v>26</v>
      </c>
      <c r="BD32" s="12" t="n">
        <f aca="false">COUNTIF($AT$14:$AT$1013,"&lt;="&amp;BB32)/COUNT($AT$14:$AT$1013)</f>
        <v>0.966</v>
      </c>
    </row>
    <row r="33" customFormat="false" ht="15" hidden="false" customHeight="false" outlineLevel="0" collapsed="false">
      <c r="A33" s="9" t="s">
        <v>99</v>
      </c>
      <c r="G33" s="23" t="n">
        <f aca="false">SUM(G24:G32)</f>
        <v>9829223.74547321</v>
      </c>
      <c r="AK33" s="0" t="n">
        <v>20</v>
      </c>
      <c r="AL33" s="17" t="n">
        <f aca="false">IFERROR(IF(AU33&lt;($AM$6-$AL$6)/($AN$6-$AL$6),$AL$6+SQRT(AU33*($AN$6-$AL$6)*($AM$6-$AL$6)),$AN$6-SQRT((1-AU33)*($AN$6-$AL$6)*($AN$6-$AM$6))),$AM$6)</f>
        <v>2.61031198577041</v>
      </c>
      <c r="AM33" s="17" t="n">
        <f aca="false">IFERROR(IF(AV33&lt;($AM$7-$AL$7)/($AN$7-$AL$7),$AL$7+SQRT(AV33*($AN$7-$AL$7)*($AM$7-$AL$7)),$AN$7-SQRT((1-AV33)*($AN$7-$AL$7)*($AN$7-$AM$7))),$AM$7)</f>
        <v>1.1394115753621</v>
      </c>
      <c r="AN33" s="17" t="n">
        <f aca="false">IFERROR(IF(AW33&lt;($AM$8-$AL$8)/($AN$8-$AL$8),$AL$8+SQRT(AW33*($AN$8-$AL$8)*($AM$8-$AL$8)),$AN$8-SQRT((1-AW33)*($AN$8-$AL$8)*($AN$8-$AM$8))),$AM$8)</f>
        <v>0.988265296128639</v>
      </c>
      <c r="AO33" s="17" t="n">
        <f aca="false">IFERROR(IF(AX33&lt;($AM$9-$AL$9)/($AN$9-$AL$9),$AL$9+SQRT(AX33*($AN$9-$AL$9)*($AM$9-$AL$9)),$AN$9-SQRT((1-AX33)*($AN$9-$AL$9)*($AN$9-$AM$9))),$AM$9)</f>
        <v>1.33338784085723</v>
      </c>
      <c r="AP33" s="17" t="n">
        <f aca="false">IFERROR(IF(AY33&lt;($AM$10-$AL$10)/($AN$10-$AL$10),$AL$10+SQRT(AY33*($AN$10-$AL$10)*($AM$10-$AL$10)),$AN$10-SQRT((1-AY33)*($AN$10-$AL$10)*($AN$10-$AM$10))),$AM$10)</f>
        <v>0.991614568884544</v>
      </c>
      <c r="AQ33" s="17" t="n">
        <f aca="false">IFERROR(IF(AZ33&lt;($AM$11-$AL$11)/($AN$11-$AL$11),$AL$11+SQRT(AZ33*($AN$11-$AL$11)*($AM$11-$AL$11)),$AN$11-SQRT((1-AZ33)*($AN$11-$AL$11)*($AN$11-$AM$11))),$AM$11)</f>
        <v>0.529873110806781</v>
      </c>
      <c r="AR33" s="17" t="n">
        <f aca="false">SUMPRODUCT((B24:B31&lt;=$B$6)*(C24:C31*AM33+D24:D31*AO33*$B$8*AQ33)/(1+AL33/100)^B24:B31)+C32*AM33*AP33/(1+AL33/100)^$B$6</f>
        <v>11319869.1673745</v>
      </c>
      <c r="AS33" s="17" t="n">
        <f aca="false">SUMPRODUCT((K24:K26&lt;=$B$6)*(L24:L26*AN33+M24:M26*AO33*$B$8*AQ33)/(1+AL33/100)^K24:K26)+L27*AN33*AP33/(1+AL33/100)^$B$6</f>
        <v>9050499.17578701</v>
      </c>
      <c r="AT33" s="17" t="n">
        <f aca="false">AS33-AR33</f>
        <v>-2269369.99158749</v>
      </c>
      <c r="AU33" s="17" t="n">
        <f aca="true">RAND()</f>
        <v>0.0744961439950033</v>
      </c>
      <c r="AV33" s="17" t="n">
        <f aca="true">RAND()</f>
        <v>0.891290669654283</v>
      </c>
      <c r="AW33" s="17" t="n">
        <f aca="true">RAND()</f>
        <v>0.393820241404489</v>
      </c>
      <c r="AX33" s="17" t="n">
        <f aca="true">RAND()</f>
        <v>0.703752152855342</v>
      </c>
      <c r="AY33" s="17" t="n">
        <f aca="true">RAND()</f>
        <v>0.966739537358145</v>
      </c>
      <c r="AZ33" s="17" t="n">
        <f aca="true">RAND()</f>
        <v>0.215680192130558</v>
      </c>
      <c r="BB33" s="19" t="n">
        <f aca="false">PERCENTILE($AT$14:$AT$1013,0.01)+(PERCENTILE($AT$14:$AT$1013,0.99)-PERCENTILE($AT$14:$AT$1013,0.01))*19/20</f>
        <v>2394495.78904392</v>
      </c>
      <c r="BC33" s="17" t="n">
        <f aca="false">COUNTIF($AT$14:$AT$1013,"&lt;="&amp;BB33)-COUNTIF($AT$14:$AT$1013,"&lt;="&amp;BB32)</f>
        <v>16</v>
      </c>
      <c r="BD33" s="12" t="n">
        <f aca="false">COUNTIF($AT$14:$AT$1013,"&lt;="&amp;BB33)/COUNT($AT$14:$AT$1013)</f>
        <v>0.982</v>
      </c>
    </row>
    <row r="34" customFormat="false" ht="15" hidden="false" customHeight="false" outlineLevel="0" collapsed="false">
      <c r="A34" s="5" t="s">
        <v>100</v>
      </c>
      <c r="AK34" s="0" t="n">
        <v>21</v>
      </c>
      <c r="AL34" s="17" t="n">
        <f aca="false">IFERROR(IF(AU34&lt;($AM$6-$AL$6)/($AN$6-$AL$6),$AL$6+SQRT(AU34*($AN$6-$AL$6)*($AM$6-$AL$6)),$AN$6-SQRT((1-AU34)*($AN$6-$AL$6)*($AN$6-$AM$6))),$AM$6)</f>
        <v>5.09859629262424</v>
      </c>
      <c r="AM34" s="17" t="n">
        <f aca="false">IFERROR(IF(AV34&lt;($AM$7-$AL$7)/($AN$7-$AL$7),$AL$7+SQRT(AV34*($AN$7-$AL$7)*($AM$7-$AL$7)),$AN$7-SQRT((1-AV34)*($AN$7-$AL$7)*($AN$7-$AM$7))),$AM$7)</f>
        <v>1.08341478877332</v>
      </c>
      <c r="AN34" s="17" t="n">
        <f aca="false">IFERROR(IF(AW34&lt;($AM$8-$AL$8)/($AN$8-$AL$8),$AL$8+SQRT(AW34*($AN$8-$AL$8)*($AM$8-$AL$8)),$AN$8-SQRT((1-AW34)*($AN$8-$AL$8)*($AN$8-$AM$8))),$AM$8)</f>
        <v>0.888172157406756</v>
      </c>
      <c r="AO34" s="17" t="n">
        <f aca="false">IFERROR(IF(AX34&lt;($AM$9-$AL$9)/($AN$9-$AL$9),$AL$9+SQRT(AX34*($AN$9-$AL$9)*($AM$9-$AL$9)),$AN$9-SQRT((1-AX34)*($AN$9-$AL$9)*($AN$9-$AM$9))),$AM$9)</f>
        <v>0.875574608071826</v>
      </c>
      <c r="AP34" s="17" t="n">
        <f aca="false">IFERROR(IF(AY34&lt;($AM$10-$AL$10)/($AN$10-$AL$10),$AL$10+SQRT(AY34*($AN$10-$AL$10)*($AM$10-$AL$10)),$AN$10-SQRT((1-AY34)*($AN$10-$AL$10)*($AN$10-$AM$10))),$AM$10)</f>
        <v>0.792342306528942</v>
      </c>
      <c r="AQ34" s="17" t="n">
        <f aca="false">IFERROR(IF(AZ34&lt;($AM$11-$AL$11)/($AN$11-$AL$11),$AL$11+SQRT(AZ34*($AN$11-$AL$11)*($AM$11-$AL$11)),$AN$11-SQRT((1-AZ34)*($AN$11-$AL$11)*($AN$11-$AM$11))),$AM$11)</f>
        <v>0.328445555309071</v>
      </c>
      <c r="AR34" s="17" t="n">
        <f aca="false">SUMPRODUCT((B24:B31&lt;=$B$6)*(C24:C31*AM34+D24:D31*AO34*$B$8*AQ34)/(1+AL34/100)^B24:B31)+C32*AM34*AP34/(1+AL34/100)^$B$6</f>
        <v>9841176.50153035</v>
      </c>
      <c r="AS34" s="17" t="n">
        <f aca="false">SUMPRODUCT((K24:K26&lt;=$B$6)*(L24:L26*AN34+M24:M26*AO34*$B$8*AQ34)/(1+AL34/100)^K24:K26)+L27*AN34*AP34/(1+AL34/100)^$B$6</f>
        <v>8263725.19264573</v>
      </c>
      <c r="AT34" s="17" t="n">
        <f aca="false">AS34-AR34</f>
        <v>-1577451.30888462</v>
      </c>
      <c r="AU34" s="17" t="n">
        <f aca="true">RAND()</f>
        <v>0.819233197078885</v>
      </c>
      <c r="AV34" s="17" t="n">
        <f aca="true">RAND()</f>
        <v>0.753327710227234</v>
      </c>
      <c r="AW34" s="17" t="n">
        <f aca="true">RAND()</f>
        <v>0.0863814371306857</v>
      </c>
      <c r="AX34" s="17" t="n">
        <f aca="true">RAND()</f>
        <v>0.188075048304408</v>
      </c>
      <c r="AY34" s="17" t="n">
        <f aca="true">RAND()</f>
        <v>0.341856096746647</v>
      </c>
      <c r="AZ34" s="17" t="n">
        <f aca="true">RAND()</f>
        <v>0.0033026514973119</v>
      </c>
      <c r="BB34" s="19" t="n">
        <f aca="false">PERCENTILE($AT$14:$AT$1013,0.01)+(PERCENTILE($AT$14:$AT$1013,0.99)-PERCENTILE($AT$14:$AT$1013,0.01))*20/20</f>
        <v>2680756.59583091</v>
      </c>
      <c r="BC34" s="17" t="n">
        <f aca="false">COUNTIF($AT$14:$AT$1013,"&lt;="&amp;BB34)-COUNTIF($AT$14:$AT$1013,"&lt;="&amp;BB33)</f>
        <v>8</v>
      </c>
      <c r="BD34" s="12" t="n">
        <f aca="false">COUNTIF($AT$14:$AT$1013,"&lt;="&amp;BB34)/COUNT($AT$14:$AT$1013)</f>
        <v>0.99</v>
      </c>
    </row>
    <row r="35" customFormat="false" ht="15" hidden="false" customHeight="false" outlineLevel="0" collapsed="false">
      <c r="AK35" s="0" t="n">
        <v>22</v>
      </c>
      <c r="AL35" s="0" t="n">
        <f aca="false">IFERROR(IF(AU35&lt;($AM$6-$AL$6)/($AN$6-$AL$6),$AL$6+SQRT(AU35*($AN$6-$AL$6)*($AM$6-$AL$6)),$AN$6-SQRT((1-AU35)*($AN$6-$AL$6)*($AN$6-$AM$6))),$AM$6)</f>
        <v>2.33248614139811</v>
      </c>
      <c r="AM35" s="0" t="n">
        <f aca="false">IFERROR(IF(AV35&lt;($AM$7-$AL$7)/($AN$7-$AL$7),$AL$7+SQRT(AV35*($AN$7-$AL$7)*($AM$7-$AL$7)),$AN$7-SQRT((1-AV35)*($AN$7-$AL$7)*($AN$7-$AM$7))),$AM$7)</f>
        <v>0.986571018571588</v>
      </c>
      <c r="AN35" s="0" t="n">
        <f aca="false">IFERROR(IF(AW35&lt;($AM$8-$AL$8)/($AN$8-$AL$8),$AL$8+SQRT(AW35*($AN$8-$AL$8)*($AM$8-$AL$8)),$AN$8-SQRT((1-AW35)*($AN$8-$AL$8)*($AN$8-$AM$8))),$AM$8)</f>
        <v>0.930695866666281</v>
      </c>
      <c r="AO35" s="0" t="n">
        <f aca="false">IFERROR(IF(AX35&lt;($AM$9-$AL$9)/($AN$9-$AL$9),$AL$9+SQRT(AX35*($AN$9-$AL$9)*($AM$9-$AL$9)),$AN$9-SQRT((1-AX35)*($AN$9-$AL$9)*($AN$9-$AM$9))),$AM$9)</f>
        <v>1.37147938071225</v>
      </c>
      <c r="AP35" s="0" t="n">
        <f aca="false">IFERROR(IF(AY35&lt;($AM$10-$AL$10)/($AN$10-$AL$10),$AL$10+SQRT(AY35*($AN$10-$AL$10)*($AM$10-$AL$10)),$AN$10-SQRT((1-AY35)*($AN$10-$AL$10)*($AN$10-$AM$10))),$AM$10)</f>
        <v>0.928761708737632</v>
      </c>
      <c r="AQ35" s="0" t="n">
        <f aca="false">IFERROR(IF(AZ35&lt;($AM$11-$AL$11)/($AN$11-$AL$11),$AL$11+SQRT(AZ35*($AN$11-$AL$11)*($AM$11-$AL$11)),$AN$11-SQRT((1-AZ35)*($AN$11-$AL$11)*($AN$11-$AM$11))),$AM$11)</f>
        <v>0.807554805855533</v>
      </c>
      <c r="AR35" s="0" t="n">
        <f aca="false">SUMPRODUCT((B24:B31&lt;=$B$6)*(C24:C31*AM35+D24:D31*AO35*$B$8*AQ35)/(1+AL35/100)^B24:B31)+C32*AM35*AP35/(1+AL35/100)^$B$6</f>
        <v>9998839.1738831</v>
      </c>
      <c r="AS35" s="0" t="n">
        <f aca="false">SUMPRODUCT((K24:K26&lt;=$B$6)*(L24:L26*AN35+M24:M26*AO35*$B$8*AQ35)/(1+AL35/100)^K24:K26)+L27*AN35*AP35/(1+AL35/100)^$B$6</f>
        <v>8599385.2152962</v>
      </c>
      <c r="AT35" s="0" t="n">
        <f aca="false">AS35-AR35</f>
        <v>-1399453.95858689</v>
      </c>
      <c r="AU35" s="0" t="n">
        <f aca="true">RAND()</f>
        <v>0.022109406844361</v>
      </c>
      <c r="AV35" s="0" t="n">
        <f aca="true">RAND()</f>
        <v>0.386763833009332</v>
      </c>
      <c r="AW35" s="0" t="n">
        <f aca="true">RAND()</f>
        <v>0.189793439596114</v>
      </c>
      <c r="AX35" s="0" t="n">
        <f aca="true">RAND()</f>
        <v>0.736641220753431</v>
      </c>
      <c r="AY35" s="0" t="n">
        <f aca="true">RAND()</f>
        <v>0.735346411518454</v>
      </c>
      <c r="AZ35" s="0" t="n">
        <f aca="true">RAND()</f>
        <v>0.84883611122734</v>
      </c>
    </row>
    <row r="36" customFormat="false" ht="15" hidden="false" customHeight="false" outlineLevel="0" collapsed="false">
      <c r="AK36" s="0" t="n">
        <v>23</v>
      </c>
      <c r="AL36" s="0" t="n">
        <f aca="false">IFERROR(IF(AU36&lt;($AM$6-$AL$6)/($AN$6-$AL$6),$AL$6+SQRT(AU36*($AN$6-$AL$6)*($AM$6-$AL$6)),$AN$6-SQRT((1-AU36)*($AN$6-$AL$6)*($AN$6-$AM$6))),$AM$6)</f>
        <v>5.15328840720124</v>
      </c>
      <c r="AM36" s="0" t="n">
        <f aca="false">IFERROR(IF(AV36&lt;($AM$7-$AL$7)/($AN$7-$AL$7),$AL$7+SQRT(AV36*($AN$7-$AL$7)*($AM$7-$AL$7)),$AN$7-SQRT((1-AV36)*($AN$7-$AL$7)*($AN$7-$AM$7))),$AM$7)</f>
        <v>1.22000037588698</v>
      </c>
      <c r="AN36" s="0" t="n">
        <f aca="false">IFERROR(IF(AW36&lt;($AM$8-$AL$8)/($AN$8-$AL$8),$AL$8+SQRT(AW36*($AN$8-$AL$8)*($AM$8-$AL$8)),$AN$8-SQRT((1-AW36)*($AN$8-$AL$8)*($AN$8-$AM$8))),$AM$8)</f>
        <v>0.912856560813159</v>
      </c>
      <c r="AO36" s="0" t="n">
        <f aca="false">IFERROR(IF(AX36&lt;($AM$9-$AL$9)/($AN$9-$AL$9),$AL$9+SQRT(AX36*($AN$9-$AL$9)*($AM$9-$AL$9)),$AN$9-SQRT((1-AX36)*($AN$9-$AL$9)*($AN$9-$AM$9))),$AM$9)</f>
        <v>1.61883725330661</v>
      </c>
      <c r="AP36" s="0" t="n">
        <f aca="false">IFERROR(IF(AY36&lt;($AM$10-$AL$10)/($AN$10-$AL$10),$AL$10+SQRT(AY36*($AN$10-$AL$10)*($AM$10-$AL$10)),$AN$10-SQRT((1-AY36)*($AN$10-$AL$10)*($AN$10-$AM$10))),$AM$10)</f>
        <v>0.875416444689926</v>
      </c>
      <c r="AQ36" s="0" t="n">
        <f aca="false">IFERROR(IF(AZ36&lt;($AM$11-$AL$11)/($AN$11-$AL$11),$AL$11+SQRT(AZ36*($AN$11-$AL$11)*($AM$11-$AL$11)),$AN$11-SQRT((1-AZ36)*($AN$11-$AL$11)*($AN$11-$AM$11))),$AM$11)</f>
        <v>0.658790032888293</v>
      </c>
      <c r="AR36" s="0" t="n">
        <f aca="false">SUMPRODUCT((B24:B31&lt;=$B$6)*(C24:C31*AM36+D24:D31*AO36*$B$8*AQ36)/(1+AL36/100)^B24:B31)+C32*AM36*AP36/(1+AL36/100)^$B$6</f>
        <v>11133529.3297282</v>
      </c>
      <c r="AS36" s="0" t="n">
        <f aca="false">SUMPRODUCT((K24:K26&lt;=$B$6)*(L24:L26*AN36+M24:M26*AO36*$B$8*AQ36)/(1+AL36/100)^K24:K26)+L27*AN36*AP36/(1+AL36/100)^$B$6</f>
        <v>8476014.20851873</v>
      </c>
      <c r="AT36" s="0" t="n">
        <f aca="false">AS36-AR36</f>
        <v>-2657515.12120947</v>
      </c>
      <c r="AU36" s="0" t="n">
        <f aca="true">RAND()</f>
        <v>0.829482814651133</v>
      </c>
      <c r="AV36" s="0" t="n">
        <f aca="true">RAND()</f>
        <v>0.992000200471802</v>
      </c>
      <c r="AW36" s="0" t="n">
        <f aca="true">RAND()</f>
        <v>0.141517814650824</v>
      </c>
      <c r="AX36" s="0" t="n">
        <f aca="true">RAND()</f>
        <v>0.903143307022099</v>
      </c>
      <c r="AY36" s="0" t="n">
        <f aca="true">RAND()</f>
        <v>0.563750027774497</v>
      </c>
      <c r="AZ36" s="0" t="n">
        <f aca="true">RAND()</f>
        <v>0.524799013647462</v>
      </c>
    </row>
    <row r="37" customFormat="false" ht="17.35" hidden="false" customHeight="false" outlineLevel="0" collapsed="false">
      <c r="A37" s="4" t="s">
        <v>103</v>
      </c>
      <c r="AK37" s="0" t="n">
        <v>24</v>
      </c>
      <c r="AL37" s="17" t="n">
        <f aca="false">IFERROR(IF(AU37&lt;($AM$6-$AL$6)/($AN$6-$AL$6),$AL$6+SQRT(AU37*($AN$6-$AL$6)*($AM$6-$AL$6)),$AN$6-SQRT((1-AU37)*($AN$6-$AL$6)*($AN$6-$AM$6))),$AM$6)</f>
        <v>3.14277780818778</v>
      </c>
      <c r="AM37" s="17" t="n">
        <f aca="false">IFERROR(IF(AV37&lt;($AM$7-$AL$7)/($AN$7-$AL$7),$AL$7+SQRT(AV37*($AN$7-$AL$7)*($AM$7-$AL$7)),$AN$7-SQRT((1-AV37)*($AN$7-$AL$7)*($AN$7-$AM$7))),$AM$7)</f>
        <v>0.902004920461956</v>
      </c>
      <c r="AN37" s="17" t="n">
        <f aca="false">IFERROR(IF(AW37&lt;($AM$8-$AL$8)/($AN$8-$AL$8),$AL$8+SQRT(AW37*($AN$8-$AL$8)*($AM$8-$AL$8)),$AN$8-SQRT((1-AW37)*($AN$8-$AL$8)*($AN$8-$AM$8))),$AM$8)</f>
        <v>0.94012370465149</v>
      </c>
      <c r="AO37" s="17" t="n">
        <f aca="false">IFERROR(IF(AX37&lt;($AM$9-$AL$9)/($AN$9-$AL$9),$AL$9+SQRT(AX37*($AN$9-$AL$9)*($AM$9-$AL$9)),$AN$9-SQRT((1-AX37)*($AN$9-$AL$9)*($AN$9-$AM$9))),$AM$9)</f>
        <v>0.919937126955616</v>
      </c>
      <c r="AP37" s="17" t="n">
        <f aca="false">IFERROR(IF(AY37&lt;($AM$10-$AL$10)/($AN$10-$AL$10),$AL$10+SQRT(AY37*($AN$10-$AL$10)*($AM$10-$AL$10)),$AN$10-SQRT((1-AY37)*($AN$10-$AL$10)*($AN$10-$AM$10))),$AM$10)</f>
        <v>0.580082165333335</v>
      </c>
      <c r="AQ37" s="17" t="n">
        <f aca="false">IFERROR(IF(AZ37&lt;($AM$11-$AL$11)/($AN$11-$AL$11),$AL$11+SQRT(AZ37*($AN$11-$AL$11)*($AM$11-$AL$11)),$AN$11-SQRT((1-AZ37)*($AN$11-$AL$11)*($AN$11-$AM$11))),$AM$11)</f>
        <v>0.608152511489477</v>
      </c>
      <c r="AR37" s="17" t="n">
        <f aca="false">SUMPRODUCT((B24:B31&lt;=$B$6)*(C24:C31*AM37+D24:D31*AO37*$B$8*AQ37)/(1+AL37/100)^B24:B31)+C32*AM37*AP37/(1+AL37/100)^$B$6</f>
        <v>8802645.46514708</v>
      </c>
      <c r="AS37" s="17" t="n">
        <f aca="false">SUMPRODUCT((K24:K26&lt;=$B$6)*(L24:L26*AN37+M24:M26*AO37*$B$8*AQ37)/(1+AL37/100)^K24:K26)+L27*AN37*AP37/(1+AL37/100)^$B$6</f>
        <v>8972265.2509673</v>
      </c>
      <c r="AT37" s="17" t="n">
        <f aca="false">AS37-AR37</f>
        <v>169619.785820216</v>
      </c>
      <c r="AU37" s="17" t="n">
        <f aca="true">RAND()</f>
        <v>0.256091848149565</v>
      </c>
      <c r="AV37" s="17" t="n">
        <f aca="true">RAND()</f>
        <v>0.11561115331611</v>
      </c>
      <c r="AW37" s="17" t="n">
        <f aca="true">RAND()</f>
        <v>0.218162806725088</v>
      </c>
      <c r="AX37" s="17" t="n">
        <f aca="true">RAND()</f>
        <v>0.235129587460983</v>
      </c>
      <c r="AY37" s="17" t="n">
        <f aca="true">RAND()</f>
        <v>0.0256526128179022</v>
      </c>
      <c r="AZ37" s="17" t="n">
        <f aca="true">RAND()</f>
        <v>0.387583552397029</v>
      </c>
    </row>
    <row r="38" customFormat="false" ht="15" hidden="false" customHeight="false" outlineLevel="0" collapsed="false">
      <c r="A38" s="6" t="s">
        <v>104</v>
      </c>
      <c r="B38" s="6" t="s">
        <v>105</v>
      </c>
      <c r="C38" s="6" t="s">
        <v>106</v>
      </c>
      <c r="D38" s="6" t="s">
        <v>61</v>
      </c>
      <c r="AK38" s="0" t="n">
        <v>25</v>
      </c>
      <c r="AL38" s="17" t="n">
        <f aca="false">IFERROR(IF(AU38&lt;($AM$6-$AL$6)/($AN$6-$AL$6),$AL$6+SQRT(AU38*($AN$6-$AL$6)*($AM$6-$AL$6)),$AN$6-SQRT((1-AU38)*($AN$6-$AL$6)*($AN$6-$AM$6))),$AM$6)</f>
        <v>3.28601324782097</v>
      </c>
      <c r="AM38" s="17" t="n">
        <f aca="false">IFERROR(IF(AV38&lt;($AM$7-$AL$7)/($AN$7-$AL$7),$AL$7+SQRT(AV38*($AN$7-$AL$7)*($AM$7-$AL$7)),$AN$7-SQRT((1-AV38)*($AN$7-$AL$7)*($AN$7-$AM$7))),$AM$7)</f>
        <v>0.866202200663433</v>
      </c>
      <c r="AN38" s="17" t="n">
        <f aca="false">IFERROR(IF(AW38&lt;($AM$8-$AL$8)/($AN$8-$AL$8),$AL$8+SQRT(AW38*($AN$8-$AL$8)*($AM$8-$AL$8)),$AN$8-SQRT((1-AW38)*($AN$8-$AL$8)*($AN$8-$AM$8))),$AM$8)</f>
        <v>1.0684603308401</v>
      </c>
      <c r="AO38" s="17" t="n">
        <f aca="false">IFERROR(IF(AX38&lt;($AM$9-$AL$9)/($AN$9-$AL$9),$AL$9+SQRT(AX38*($AN$9-$AL$9)*($AM$9-$AL$9)),$AN$9-SQRT((1-AX38)*($AN$9-$AL$9)*($AN$9-$AM$9))),$AM$9)</f>
        <v>0.829642293523617</v>
      </c>
      <c r="AP38" s="17" t="n">
        <f aca="false">IFERROR(IF(AY38&lt;($AM$10-$AL$10)/($AN$10-$AL$10),$AL$10+SQRT(AY38*($AN$10-$AL$10)*($AM$10-$AL$10)),$AN$10-SQRT((1-AY38)*($AN$10-$AL$10)*($AN$10-$AM$10))),$AM$10)</f>
        <v>0.693789334376963</v>
      </c>
      <c r="AQ38" s="17" t="n">
        <f aca="false">IFERROR(IF(AZ38&lt;($AM$11-$AL$11)/($AN$11-$AL$11),$AL$11+SQRT(AZ38*($AN$11-$AL$11)*($AM$11-$AL$11)),$AN$11-SQRT((1-AZ38)*($AN$11-$AL$11)*($AN$11-$AM$11))),$AM$11)</f>
        <v>0.458489857018846</v>
      </c>
      <c r="AR38" s="17" t="n">
        <f aca="false">SUMPRODUCT((B24:B31&lt;=$B$6)*(C24:C31*AM38+D24:D31*AO38*$B$8*AQ38)/(1+AL38/100)^B24:B31)+C32*AM38*AP38/(1+AL38/100)^$B$6</f>
        <v>8377918.19982103</v>
      </c>
      <c r="AS38" s="17" t="n">
        <f aca="false">SUMPRODUCT((K24:K26&lt;=$B$6)*(L24:L26*AN38+M24:M26*AO38*$B$8*AQ38)/(1+AL38/100)^K24:K26)+L27*AN38*AP38/(1+AL38/100)^$B$6</f>
        <v>10070961.402427</v>
      </c>
      <c r="AT38" s="17" t="n">
        <f aca="false">AS38-AR38</f>
        <v>1693043.20260598</v>
      </c>
      <c r="AU38" s="17" t="n">
        <f aca="true">RAND()</f>
        <v>0.310315120231932</v>
      </c>
      <c r="AV38" s="17" t="n">
        <f aca="true">RAND()</f>
        <v>0.0486970152520161</v>
      </c>
      <c r="AW38" s="17" t="n">
        <f aca="true">RAND()</f>
        <v>0.707051986856121</v>
      </c>
      <c r="AX38" s="17" t="n">
        <f aca="true">RAND()</f>
        <v>0.144885388906014</v>
      </c>
      <c r="AY38" s="17" t="n">
        <f aca="true">RAND()</f>
        <v>0.150217224473065</v>
      </c>
      <c r="AZ38" s="17" t="n">
        <f aca="true">RAND()</f>
        <v>0.10252667256267</v>
      </c>
    </row>
    <row r="39" customFormat="false" ht="15" hidden="false" customHeight="false" outlineLevel="0" collapsed="false">
      <c r="A39" s="24" t="s">
        <v>107</v>
      </c>
      <c r="B39" s="25" t="n">
        <f aca="false">E24</f>
        <v>7268437</v>
      </c>
      <c r="C39" s="25" t="n">
        <f aca="false">N24</f>
        <v>9062465.75</v>
      </c>
      <c r="D39" s="25" t="n">
        <f aca="false">C39-B39</f>
        <v>1794028.75</v>
      </c>
      <c r="AK39" s="0" t="n">
        <v>26</v>
      </c>
      <c r="AL39" s="17" t="n">
        <f aca="false">IFERROR(IF(AU39&lt;($AM$6-$AL$6)/($AN$6-$AL$6),$AL$6+SQRT(AU39*($AN$6-$AL$6)*($AM$6-$AL$6)),$AN$6-SQRT((1-AU39)*($AN$6-$AL$6)*($AN$6-$AM$6))),$AM$6)</f>
        <v>3.64303143531226</v>
      </c>
      <c r="AM39" s="17" t="n">
        <f aca="false">IFERROR(IF(AV39&lt;($AM$7-$AL$7)/($AN$7-$AL$7),$AL$7+SQRT(AV39*($AN$7-$AL$7)*($AM$7-$AL$7)),$AN$7-SQRT((1-AV39)*($AN$7-$AL$7)*($AN$7-$AM$7))),$AM$7)</f>
        <v>1.00309610639405</v>
      </c>
      <c r="AN39" s="17" t="n">
        <f aca="false">IFERROR(IF(AW39&lt;($AM$8-$AL$8)/($AN$8-$AL$8),$AL$8+SQRT(AW39*($AN$8-$AL$8)*($AM$8-$AL$8)),$AN$8-SQRT((1-AW39)*($AN$8-$AL$8)*($AN$8-$AM$8))),$AM$8)</f>
        <v>0.919695530878497</v>
      </c>
      <c r="AO39" s="17" t="n">
        <f aca="false">IFERROR(IF(AX39&lt;($AM$9-$AL$9)/($AN$9-$AL$9),$AL$9+SQRT(AX39*($AN$9-$AL$9)*($AM$9-$AL$9)),$AN$9-SQRT((1-AX39)*($AN$9-$AL$9)*($AN$9-$AM$9))),$AM$9)</f>
        <v>0.988680481509861</v>
      </c>
      <c r="AP39" s="17" t="n">
        <f aca="false">IFERROR(IF(AY39&lt;($AM$10-$AL$10)/($AN$10-$AL$10),$AL$10+SQRT(AY39*($AN$10-$AL$10)*($AM$10-$AL$10)),$AN$10-SQRT((1-AY39)*($AN$10-$AL$10)*($AN$10-$AM$10))),$AM$10)</f>
        <v>0.947687386819756</v>
      </c>
      <c r="AQ39" s="17" t="n">
        <f aca="false">IFERROR(IF(AZ39&lt;($AM$11-$AL$11)/($AN$11-$AL$11),$AL$11+SQRT(AZ39*($AN$11-$AL$11)*($AM$11-$AL$11)),$AN$11-SQRT((1-AZ39)*($AN$11-$AL$11)*($AN$11-$AM$11))),$AM$11)</f>
        <v>0.37819375360815</v>
      </c>
      <c r="AR39" s="17" t="n">
        <f aca="false">SUMPRODUCT((B24:B31&lt;=$B$6)*(C24:C31*AM39+D24:D31*AO39*$B$8*AQ39)/(1+AL39/100)^B24:B31)+C32*AM39*AP39/(1+AL39/100)^$B$6</f>
        <v>9547633.78885731</v>
      </c>
      <c r="AS39" s="17" t="n">
        <f aca="false">SUMPRODUCT((K24:K26&lt;=$B$6)*(L24:L26*AN39+M24:M26*AO39*$B$8*AQ39)/(1+AL39/100)^K24:K26)+L27*AN39*AP39/(1+AL39/100)^$B$6</f>
        <v>8476966.26484116</v>
      </c>
      <c r="AT39" s="17" t="n">
        <f aca="false">AS39-AR39</f>
        <v>-1070667.52401616</v>
      </c>
      <c r="AU39" s="17" t="n">
        <f aca="true">RAND()</f>
        <v>0.436538102784917</v>
      </c>
      <c r="AV39" s="17" t="n">
        <f aca="true">RAND()</f>
        <v>0.458119709530874</v>
      </c>
      <c r="AW39" s="17" t="n">
        <f aca="true">RAND()</f>
        <v>0.159189112358725</v>
      </c>
      <c r="AX39" s="17" t="n">
        <f aca="true">RAND()</f>
        <v>0.318411484011612</v>
      </c>
      <c r="AY39" s="17" t="n">
        <f aca="true">RAND()</f>
        <v>0.801695985270007</v>
      </c>
      <c r="AZ39" s="17" t="n">
        <f aca="true">RAND()</f>
        <v>0.0249561759319675</v>
      </c>
    </row>
    <row r="40" customFormat="false" ht="15" hidden="false" customHeight="false" outlineLevel="0" collapsed="false">
      <c r="A40" s="24" t="s">
        <v>108</v>
      </c>
      <c r="B40" s="25" t="n">
        <f aca="false">SUMPRODUCT((B25:B31&lt;=$B$6)*ISNUMBER(SEARCH("Maintenance",A25:A31))*E25:E31/(1+$B$5/100)^B25:B31)</f>
        <v>1574420.72193685</v>
      </c>
      <c r="C40" s="25" t="n">
        <f aca="false">SUMPRODUCT((K25:K26&lt;=$B$6)*ISNUMBER(SEARCH("Maintenance",J25:J26))*N25:N26/(1+$B$5/100)^K25:K26)</f>
        <v>522567.104910763</v>
      </c>
      <c r="D40" s="25" t="n">
        <f aca="false">C40-B40</f>
        <v>-1051853.61702608</v>
      </c>
      <c r="AK40" s="0" t="n">
        <v>27</v>
      </c>
      <c r="AL40" s="17" t="n">
        <f aca="false">IFERROR(IF(AU40&lt;($AM$6-$AL$6)/($AN$6-$AL$6),$AL$6+SQRT(AU40*($AN$6-$AL$6)*($AM$6-$AL$6)),$AN$6-SQRT((1-AU40)*($AN$6-$AL$6)*($AN$6-$AM$6))),$AM$6)</f>
        <v>4.75860265536273</v>
      </c>
      <c r="AM40" s="17" t="n">
        <f aca="false">IFERROR(IF(AV40&lt;($AM$7-$AL$7)/($AN$7-$AL$7),$AL$7+SQRT(AV40*($AN$7-$AL$7)*($AM$7-$AL$7)),$AN$7-SQRT((1-AV40)*($AN$7-$AL$7)*($AN$7-$AM$7))),$AM$7)</f>
        <v>1.15633290299187</v>
      </c>
      <c r="AN40" s="17" t="n">
        <f aca="false">IFERROR(IF(AW40&lt;($AM$8-$AL$8)/($AN$8-$AL$8),$AL$8+SQRT(AW40*($AN$8-$AL$8)*($AM$8-$AL$8)),$AN$8-SQRT((1-AW40)*($AN$8-$AL$8)*($AN$8-$AM$8))),$AM$8)</f>
        <v>0.863254778098062</v>
      </c>
      <c r="AO40" s="17" t="n">
        <f aca="false">IFERROR(IF(AX40&lt;($AM$9-$AL$9)/($AN$9-$AL$9),$AL$9+SQRT(AX40*($AN$9-$AL$9)*($AM$9-$AL$9)),$AN$9-SQRT((1-AX40)*($AN$9-$AL$9)*($AN$9-$AM$9))),$AM$9)</f>
        <v>0.697446760941646</v>
      </c>
      <c r="AP40" s="17" t="n">
        <f aca="false">IFERROR(IF(AY40&lt;($AM$10-$AL$10)/($AN$10-$AL$10),$AL$10+SQRT(AY40*($AN$10-$AL$10)*($AM$10-$AL$10)),$AN$10-SQRT((1-AY40)*($AN$10-$AL$10)*($AN$10-$AM$10))),$AM$10)</f>
        <v>0.95954588792421</v>
      </c>
      <c r="AQ40" s="17" t="n">
        <f aca="false">IFERROR(IF(AZ40&lt;($AM$11-$AL$11)/($AN$11-$AL$11),$AL$11+SQRT(AZ40*($AN$11-$AL$11)*($AM$11-$AL$11)),$AN$11-SQRT((1-AZ40)*($AN$11-$AL$11)*($AN$11-$AM$11))),$AM$11)</f>
        <v>0.733794618592309</v>
      </c>
      <c r="AR40" s="17" t="n">
        <f aca="false">SUMPRODUCT((B24:B31&lt;=$B$6)*(C24:C31*AM40+D24:D31*AO40*$B$8*AQ40)/(1+AL40/100)^B24:B31)+C32*AM40*AP40/(1+AL40/100)^$B$6</f>
        <v>10619955.2961876</v>
      </c>
      <c r="AS40" s="17" t="n">
        <f aca="false">SUMPRODUCT((K24:K26&lt;=$B$6)*(L24:L26*AN40+M24:M26*AO40*$B$8*AQ40)/(1+AL40/100)^K24:K26)+L27*AN40*AP40/(1+AL40/100)^$B$6</f>
        <v>7964676.27930776</v>
      </c>
      <c r="AT40" s="17" t="n">
        <f aca="false">AS40-AR40</f>
        <v>-2655279.01687987</v>
      </c>
      <c r="AU40" s="17" t="n">
        <f aca="true">RAND()</f>
        <v>0.748806897172651</v>
      </c>
      <c r="AV40" s="17" t="n">
        <f aca="true">RAND()</f>
        <v>0.922013110560619</v>
      </c>
      <c r="AW40" s="17" t="n">
        <f aca="true">RAND()</f>
        <v>0.0444574105803895</v>
      </c>
      <c r="AX40" s="17" t="n">
        <f aca="true">RAND()</f>
        <v>0.0519802978751302</v>
      </c>
      <c r="AY40" s="17" t="n">
        <f aca="true">RAND()</f>
        <v>0.844729692432201</v>
      </c>
      <c r="AZ40" s="17" t="n">
        <f aca="true">RAND()</f>
        <v>0.710753856773819</v>
      </c>
    </row>
    <row r="41" customFormat="false" ht="15" hidden="false" customHeight="false" outlineLevel="0" collapsed="false">
      <c r="A41" s="24" t="s">
        <v>109</v>
      </c>
      <c r="B41" s="25" t="n">
        <f aca="false">SUMPRODUCT((B25:B31&lt;=$B$6)*ISNUMBER(SEARCH("Rehabilitation",A25:A31))*E25:E31/(1+$B$5/100)^B25:B31)</f>
        <v>939071.040347879</v>
      </c>
      <c r="C41" s="25" t="n">
        <f aca="false">SUMPRODUCT((K25:K26&lt;=$B$6)*ISNUMBER(SEARCH("Rehabilitation",J25:J26))*N25:N26/(1+$B$5/100)^K25:K26)</f>
        <v>482791.159867436</v>
      </c>
      <c r="D41" s="25" t="n">
        <f aca="false">C41-B41</f>
        <v>-456279.880480443</v>
      </c>
      <c r="AK41" s="0" t="n">
        <v>28</v>
      </c>
      <c r="AL41" s="17" t="n">
        <f aca="false">IFERROR(IF(AU41&lt;($AM$6-$AL$6)/($AN$6-$AL$6),$AL$6+SQRT(AU41*($AN$6-$AL$6)*($AM$6-$AL$6)),$AN$6-SQRT((1-AU41)*($AN$6-$AL$6)*($AN$6-$AM$6))),$AM$6)</f>
        <v>2.56452630801714</v>
      </c>
      <c r="AM41" s="17" t="n">
        <f aca="false">IFERROR(IF(AV41&lt;($AM$7-$AL$7)/($AN$7-$AL$7),$AL$7+SQRT(AV41*($AN$7-$AL$7)*($AM$7-$AL$7)),$AN$7-SQRT((1-AV41)*($AN$7-$AL$7)*($AN$7-$AM$7))),$AM$7)</f>
        <v>1.10065470926923</v>
      </c>
      <c r="AN41" s="17" t="n">
        <f aca="false">IFERROR(IF(AW41&lt;($AM$8-$AL$8)/($AN$8-$AL$8),$AL$8+SQRT(AW41*($AN$8-$AL$8)*($AM$8-$AL$8)),$AN$8-SQRT((1-AW41)*($AN$8-$AL$8)*($AN$8-$AM$8))),$AM$8)</f>
        <v>0.959236527900376</v>
      </c>
      <c r="AO41" s="17" t="n">
        <f aca="false">IFERROR(IF(AX41&lt;($AM$9-$AL$9)/($AN$9-$AL$9),$AL$9+SQRT(AX41*($AN$9-$AL$9)*($AM$9-$AL$9)),$AN$9-SQRT((1-AX41)*($AN$9-$AL$9)*($AN$9-$AM$9))),$AM$9)</f>
        <v>0.948098727012086</v>
      </c>
      <c r="AP41" s="17" t="n">
        <f aca="false">IFERROR(IF(AY41&lt;($AM$10-$AL$10)/($AN$10-$AL$10),$AL$10+SQRT(AY41*($AN$10-$AL$10)*($AM$10-$AL$10)),$AN$10-SQRT((1-AY41)*($AN$10-$AL$10)*($AN$10-$AM$10))),$AM$10)</f>
        <v>0.746364698300159</v>
      </c>
      <c r="AQ41" s="17" t="n">
        <f aca="false">IFERROR(IF(AZ41&lt;($AM$11-$AL$11)/($AN$11-$AL$11),$AL$11+SQRT(AZ41*($AN$11-$AL$11)*($AM$11-$AL$11)),$AN$11-SQRT((1-AZ41)*($AN$11-$AL$11)*($AN$11-$AM$11))),$AM$11)</f>
        <v>0.835325701513189</v>
      </c>
      <c r="AR41" s="17" t="n">
        <f aca="false">SUMPRODUCT((B24:B31&lt;=$B$6)*(C24:C31*AM41+D24:D31*AO41*$B$8*AQ41)/(1+AL41/100)^B24:B31)+C32*AM41*AP41/(1+AL41/100)^$B$6</f>
        <v>10998369.1505585</v>
      </c>
      <c r="AS41" s="17" t="n">
        <f aca="false">SUMPRODUCT((K24:K26&lt;=$B$6)*(L24:L26*AN41+M24:M26*AO41*$B$8*AQ41)/(1+AL41/100)^K24:K26)+L27*AN41*AP41/(1+AL41/100)^$B$6</f>
        <v>9037197.28437552</v>
      </c>
      <c r="AT41" s="17" t="n">
        <f aca="false">AS41-AR41</f>
        <v>-1961171.86618296</v>
      </c>
      <c r="AU41" s="17" t="n">
        <f aca="true">RAND()</f>
        <v>0.0637379904886924</v>
      </c>
      <c r="AV41" s="17" t="n">
        <f aca="true">RAND()</f>
        <v>0.801742081213697</v>
      </c>
      <c r="AW41" s="17" t="n">
        <f aca="true">RAND()</f>
        <v>0.281736353530745</v>
      </c>
      <c r="AX41" s="17" t="n">
        <f aca="true">RAND()</f>
        <v>0.267723292199803</v>
      </c>
      <c r="AY41" s="17" t="n">
        <f aca="true">RAND()</f>
        <v>0.242782258274113</v>
      </c>
      <c r="AZ41" s="17" t="n">
        <f aca="true">RAND()</f>
        <v>0.889315818032149</v>
      </c>
    </row>
    <row r="42" customFormat="false" ht="15" hidden="false" customHeight="false" outlineLevel="0" collapsed="false">
      <c r="A42" s="24" t="s">
        <v>110</v>
      </c>
      <c r="B42" s="25" t="n">
        <f aca="false">SUMPRODUCT((B24:B31&lt;=$B$6)*F24:F31/(1+$B$5/100)^B24:B31)</f>
        <v>134639.61403581</v>
      </c>
      <c r="C42" s="25" t="n">
        <f aca="false">SUMPRODUCT((K24:K26&lt;=$B$6)*O24:O26/(1+$B$5/100)^K24:K26)</f>
        <v>46182.209105713</v>
      </c>
      <c r="D42" s="25" t="n">
        <f aca="false">C42-B42</f>
        <v>-88457.4049300971</v>
      </c>
      <c r="AK42" s="0" t="n">
        <v>29</v>
      </c>
      <c r="AL42" s="17" t="n">
        <f aca="false">IFERROR(IF(AU42&lt;($AM$6-$AL$6)/($AN$6-$AL$6),$AL$6+SQRT(AU42*($AN$6-$AL$6)*($AM$6-$AL$6)),$AN$6-SQRT((1-AU42)*($AN$6-$AL$6)*($AN$6-$AM$6))),$AM$6)</f>
        <v>5.30457899035156</v>
      </c>
      <c r="AM42" s="17" t="n">
        <f aca="false">IFERROR(IF(AV42&lt;($AM$7-$AL$7)/($AN$7-$AL$7),$AL$7+SQRT(AV42*($AN$7-$AL$7)*($AM$7-$AL$7)),$AN$7-SQRT((1-AV42)*($AN$7-$AL$7)*($AN$7-$AM$7))),$AM$7)</f>
        <v>1.19503705403858</v>
      </c>
      <c r="AN42" s="17" t="n">
        <f aca="false">IFERROR(IF(AW42&lt;($AM$8-$AL$8)/($AN$8-$AL$8),$AL$8+SQRT(AW42*($AN$8-$AL$8)*($AM$8-$AL$8)),$AN$8-SQRT((1-AW42)*($AN$8-$AL$8)*($AN$8-$AM$8))),$AM$8)</f>
        <v>1.07861480962954</v>
      </c>
      <c r="AO42" s="17" t="n">
        <f aca="false">IFERROR(IF(AX42&lt;($AM$9-$AL$9)/($AN$9-$AL$9),$AL$9+SQRT(AX42*($AN$9-$AL$9)*($AM$9-$AL$9)),$AN$9-SQRT((1-AX42)*($AN$9-$AL$9)*($AN$9-$AM$9))),$AM$9)</f>
        <v>1.01866920703934</v>
      </c>
      <c r="AP42" s="17" t="n">
        <f aca="false">IFERROR(IF(AY42&lt;($AM$10-$AL$10)/($AN$10-$AL$10),$AL$10+SQRT(AY42*($AN$10-$AL$10)*($AM$10-$AL$10)),$AN$10-SQRT((1-AY42)*($AN$10-$AL$10)*($AN$10-$AM$10))),$AM$10)</f>
        <v>0.693551372036245</v>
      </c>
      <c r="AQ42" s="17" t="n">
        <f aca="false">IFERROR(IF(AZ42&lt;($AM$11-$AL$11)/($AN$11-$AL$11),$AL$11+SQRT(AZ42*($AN$11-$AL$11)*($AM$11-$AL$11)),$AN$11-SQRT((1-AZ42)*($AN$11-$AL$11)*($AN$11-$AM$11))),$AM$11)</f>
        <v>0.551414194176855</v>
      </c>
      <c r="AR42" s="17" t="n">
        <f aca="false">SUMPRODUCT((B24:B31&lt;=$B$6)*(C24:C31*AM42+D24:D31*AO42*$B$8*AQ42)/(1+AL42/100)^B24:B31)+C32*AM42*AP42/(1+AL42/100)^$B$6</f>
        <v>10821526.46248</v>
      </c>
      <c r="AS42" s="17" t="n">
        <f aca="false">SUMPRODUCT((K24:K26&lt;=$B$6)*(L24:L26*AN42+M24:M26*AO42*$B$8*AQ42)/(1+AL42/100)^K24:K26)+L27*AN42*AP42/(1+AL42/100)^$B$6</f>
        <v>10087480.2887057</v>
      </c>
      <c r="AT42" s="17" t="n">
        <f aca="false">AS42-AR42</f>
        <v>-734046.173774311</v>
      </c>
      <c r="AU42" s="17" t="n">
        <f aca="true">RAND()</f>
        <v>0.856277380002133</v>
      </c>
      <c r="AV42" s="17" t="n">
        <f aca="true">RAND()</f>
        <v>0.973147329522154</v>
      </c>
      <c r="AW42" s="17" t="n">
        <f aca="true">RAND()</f>
        <v>0.738907702414934</v>
      </c>
      <c r="AX42" s="17" t="n">
        <f aca="true">RAND()</f>
        <v>0.357993249858136</v>
      </c>
      <c r="AY42" s="17" t="n">
        <f aca="true">RAND()</f>
        <v>0.149848534468452</v>
      </c>
      <c r="AZ42" s="17" t="n">
        <f aca="true">RAND()</f>
        <v>0.257996314422846</v>
      </c>
    </row>
    <row r="43" customFormat="false" ht="15" hidden="false" customHeight="false" outlineLevel="0" collapsed="false">
      <c r="A43" s="24" t="s">
        <v>111</v>
      </c>
      <c r="B43" s="25" t="n">
        <f aca="false">G32</f>
        <v>-87344.6308473242</v>
      </c>
      <c r="C43" s="25" t="n">
        <f aca="false">P27</f>
        <v>-933403.974391597</v>
      </c>
      <c r="D43" s="25" t="n">
        <f aca="false">C43-B43</f>
        <v>-846059.343544273</v>
      </c>
      <c r="AK43" s="0" t="n">
        <v>30</v>
      </c>
      <c r="AL43" s="17" t="n">
        <f aca="false">IFERROR(IF(AU43&lt;($AM$6-$AL$6)/($AN$6-$AL$6),$AL$6+SQRT(AU43*($AN$6-$AL$6)*($AM$6-$AL$6)),$AN$6-SQRT((1-AU43)*($AN$6-$AL$6)*($AN$6-$AM$6))),$AM$6)</f>
        <v>2.5202404381636</v>
      </c>
      <c r="AM43" s="17" t="n">
        <f aca="false">IFERROR(IF(AV43&lt;($AM$7-$AL$7)/($AN$7-$AL$7),$AL$7+SQRT(AV43*($AN$7-$AL$7)*($AM$7-$AL$7)),$AN$7-SQRT((1-AV43)*($AN$7-$AL$7)*($AN$7-$AM$7))),$AM$7)</f>
        <v>1.04970340623313</v>
      </c>
      <c r="AN43" s="17" t="n">
        <f aca="false">IFERROR(IF(AW43&lt;($AM$8-$AL$8)/($AN$8-$AL$8),$AL$8+SQRT(AW43*($AN$8-$AL$8)*($AM$8-$AL$8)),$AN$8-SQRT((1-AW43)*($AN$8-$AL$8)*($AN$8-$AM$8))),$AM$8)</f>
        <v>0.879318390323618</v>
      </c>
      <c r="AO43" s="17" t="n">
        <f aca="false">IFERROR(IF(AX43&lt;($AM$9-$AL$9)/($AN$9-$AL$9),$AL$9+SQRT(AX43*($AN$9-$AL$9)*($AM$9-$AL$9)),$AN$9-SQRT((1-AX43)*($AN$9-$AL$9)*($AN$9-$AM$9))),$AM$9)</f>
        <v>1.35947025359109</v>
      </c>
      <c r="AP43" s="17" t="n">
        <f aca="false">IFERROR(IF(AY43&lt;($AM$10-$AL$10)/($AN$10-$AL$10),$AL$10+SQRT(AY43*($AN$10-$AL$10)*($AM$10-$AL$10)),$AN$10-SQRT((1-AY43)*($AN$10-$AL$10)*($AN$10-$AM$10))),$AM$10)</f>
        <v>0.660247630654719</v>
      </c>
      <c r="AQ43" s="17" t="n">
        <f aca="false">IFERROR(IF(AZ43&lt;($AM$11-$AL$11)/($AN$11-$AL$11),$AL$11+SQRT(AZ43*($AN$11-$AL$11)*($AM$11-$AL$11)),$AN$11-SQRT((1-AZ43)*($AN$11-$AL$11)*($AN$11-$AM$11))),$AM$11)</f>
        <v>0.686951824234721</v>
      </c>
      <c r="AR43" s="17" t="n">
        <f aca="false">SUMPRODUCT((B24:B31&lt;=$B$6)*(C24:C31*AM43+D24:D31*AO43*$B$8*AQ43)/(1+AL43/100)^B24:B31)+C32*AM43*AP43/(1+AL43/100)^$B$6</f>
        <v>10544167.3587085</v>
      </c>
      <c r="AS43" s="17" t="n">
        <f aca="false">SUMPRODUCT((K24:K26&lt;=$B$6)*(L24:L26*AN43+M24:M26*AO43*$B$8*AQ43)/(1+AL43/100)^K24:K26)+L27*AN43*AP43/(1+AL43/100)^$B$6</f>
        <v>8377308.11138789</v>
      </c>
      <c r="AT43" s="17" t="n">
        <f aca="false">AS43-AR43</f>
        <v>-2166859.24732063</v>
      </c>
      <c r="AU43" s="17" t="n">
        <f aca="true">RAND()</f>
        <v>0.0541300227001316</v>
      </c>
      <c r="AV43" s="17" t="n">
        <f aca="true">RAND()</f>
        <v>0.643389106892365</v>
      </c>
      <c r="AW43" s="17" t="n">
        <f aca="true">RAND()</f>
        <v>0.0699045227058874</v>
      </c>
      <c r="AX43" s="17" t="n">
        <f aca="true">RAND()</f>
        <v>0.726481095976895</v>
      </c>
      <c r="AY43" s="17" t="n">
        <f aca="true">RAND()</f>
        <v>0.102717212521804</v>
      </c>
      <c r="AZ43" s="17" t="n">
        <f aca="true">RAND()</f>
        <v>0.600003427142983</v>
      </c>
    </row>
    <row r="44" customFormat="false" ht="15" hidden="false" customHeight="false" outlineLevel="0" collapsed="false">
      <c r="A44" s="24" t="s">
        <v>99</v>
      </c>
      <c r="B44" s="25" t="n">
        <f aca="false">G33</f>
        <v>9829223.74547321</v>
      </c>
      <c r="C44" s="25" t="n">
        <f aca="false">P28</f>
        <v>9180602.24949232</v>
      </c>
      <c r="D44" s="25" t="n">
        <f aca="false">C44-B44</f>
        <v>-648621.495980896</v>
      </c>
      <c r="AK44" s="0" t="n">
        <v>31</v>
      </c>
      <c r="AL44" s="17" t="n">
        <f aca="false">IFERROR(IF(AU44&lt;($AM$6-$AL$6)/($AN$6-$AL$6),$AL$6+SQRT(AU44*($AN$6-$AL$6)*($AM$6-$AL$6)),$AN$6-SQRT((1-AU44)*($AN$6-$AL$6)*($AN$6-$AM$6))),$AM$6)</f>
        <v>2.90862709142102</v>
      </c>
      <c r="AM44" s="17" t="n">
        <f aca="false">IFERROR(IF(AV44&lt;($AM$7-$AL$7)/($AN$7-$AL$7),$AL$7+SQRT(AV44*($AN$7-$AL$7)*($AM$7-$AL$7)),$AN$7-SQRT((1-AV44)*($AN$7-$AL$7)*($AN$7-$AM$7))),$AM$7)</f>
        <v>0.8981455548862</v>
      </c>
      <c r="AN44" s="17" t="n">
        <f aca="false">IFERROR(IF(AW44&lt;($AM$8-$AL$8)/($AN$8-$AL$8),$AL$8+SQRT(AW44*($AN$8-$AL$8)*($AM$8-$AL$8)),$AN$8-SQRT((1-AW44)*($AN$8-$AL$8)*($AN$8-$AM$8))),$AM$8)</f>
        <v>1.08620834608075</v>
      </c>
      <c r="AO44" s="17" t="n">
        <f aca="false">IFERROR(IF(AX44&lt;($AM$9-$AL$9)/($AN$9-$AL$9),$AL$9+SQRT(AX44*($AN$9-$AL$9)*($AM$9-$AL$9)),$AN$9-SQRT((1-AX44)*($AN$9-$AL$9)*($AN$9-$AM$9))),$AM$9)</f>
        <v>1.18962076767383</v>
      </c>
      <c r="AP44" s="17" t="n">
        <f aca="false">IFERROR(IF(AY44&lt;($AM$10-$AL$10)/($AN$10-$AL$10),$AL$10+SQRT(AY44*($AN$10-$AL$10)*($AM$10-$AL$10)),$AN$10-SQRT((1-AY44)*($AN$10-$AL$10)*($AN$10-$AM$10))),$AM$10)</f>
        <v>0.891970391744456</v>
      </c>
      <c r="AQ44" s="17" t="n">
        <f aca="false">IFERROR(IF(AZ44&lt;($AM$11-$AL$11)/($AN$11-$AL$11),$AL$11+SQRT(AZ44*($AN$11-$AL$11)*($AM$11-$AL$11)),$AN$11-SQRT((1-AZ44)*($AN$11-$AL$11)*($AN$11-$AM$11))),$AM$11)</f>
        <v>0.83523377750248</v>
      </c>
      <c r="AR44" s="17" t="n">
        <f aca="false">SUMPRODUCT((B24:B31&lt;=$B$6)*(C24:C31*AM44+D24:D31*AO44*$B$8*AQ44)/(1+AL44/100)^B24:B31)+C32*AM44*AP44/(1+AL44/100)^$B$6</f>
        <v>8882350.54199196</v>
      </c>
      <c r="AS44" s="17" t="n">
        <f aca="false">SUMPRODUCT((K24:K26&lt;=$B$6)*(L24:L26*AN44+M24:M26*AO44*$B$8*AQ44)/(1+AL44/100)^K24:K26)+L27*AN44*AP44/(1+AL44/100)^$B$6</f>
        <v>10076247.4289199</v>
      </c>
      <c r="AT44" s="17" t="n">
        <f aca="false">AS44-AR44</f>
        <v>1193896.88692795</v>
      </c>
      <c r="AU44" s="17" t="n">
        <f aca="true">RAND()</f>
        <v>0.165120638252843</v>
      </c>
      <c r="AV44" s="17" t="n">
        <f aca="true">RAND()</f>
        <v>0.107028332710222</v>
      </c>
      <c r="AW44" s="17" t="n">
        <f aca="true">RAND()</f>
        <v>0.761531503167973</v>
      </c>
      <c r="AX44" s="17" t="n">
        <f aca="true">RAND()</f>
        <v>0.562190333209636</v>
      </c>
      <c r="AY44" s="17" t="n">
        <f aca="true">RAND()</f>
        <v>0.614563152017208</v>
      </c>
      <c r="AZ44" s="17" t="n">
        <f aca="true">RAND()</f>
        <v>0.889192211934276</v>
      </c>
    </row>
    <row r="45" customFormat="false" ht="15" hidden="false" customHeight="false" outlineLevel="0" collapsed="false">
      <c r="A45" s="24" t="s">
        <v>112</v>
      </c>
      <c r="B45" s="25" t="n">
        <f aca="false">G33*($B$5/100)*(1+$B$5/100)^$B$6/((1+$B$5/100)^$B$6-1)</f>
        <v>501479.715187082</v>
      </c>
      <c r="C45" s="25" t="n">
        <f aca="false">P28*($B$5/100)*(1+$B$5/100)^$B$6/((1+$B$5/100)^$B$6-1)</f>
        <v>468387.526882942</v>
      </c>
      <c r="D45" s="25" t="n">
        <f aca="false">C45-B45</f>
        <v>-33092.1883041394</v>
      </c>
      <c r="AK45" s="0" t="n">
        <v>32</v>
      </c>
      <c r="AL45" s="17" t="n">
        <f aca="false">IFERROR(IF(AU45&lt;($AM$6-$AL$6)/($AN$6-$AL$6),$AL$6+SQRT(AU45*($AN$6-$AL$6)*($AM$6-$AL$6)),$AN$6-SQRT((1-AU45)*($AN$6-$AL$6)*($AN$6-$AM$6))),$AM$6)</f>
        <v>3.82567845603311</v>
      </c>
      <c r="AM45" s="17" t="n">
        <f aca="false">IFERROR(IF(AV45&lt;($AM$7-$AL$7)/($AN$7-$AL$7),$AL$7+SQRT(AV45*($AN$7-$AL$7)*($AM$7-$AL$7)),$AN$7-SQRT((1-AV45)*($AN$7-$AL$7)*($AN$7-$AM$7))),$AM$7)</f>
        <v>0.99301463365774</v>
      </c>
      <c r="AN45" s="17" t="n">
        <f aca="false">IFERROR(IF(AW45&lt;($AM$8-$AL$8)/($AN$8-$AL$8),$AL$8+SQRT(AW45*($AN$8-$AL$8)*($AM$8-$AL$8)),$AN$8-SQRT((1-AW45)*($AN$8-$AL$8)*($AN$8-$AM$8))),$AM$8)</f>
        <v>0.911742635357324</v>
      </c>
      <c r="AO45" s="17" t="n">
        <f aca="false">IFERROR(IF(AX45&lt;($AM$9-$AL$9)/($AN$9-$AL$9),$AL$9+SQRT(AX45*($AN$9-$AL$9)*($AM$9-$AL$9)),$AN$9-SQRT((1-AX45)*($AN$9-$AL$9)*($AN$9-$AM$9))),$AM$9)</f>
        <v>1.08698534180753</v>
      </c>
      <c r="AP45" s="17" t="n">
        <f aca="false">IFERROR(IF(AY45&lt;($AM$10-$AL$10)/($AN$10-$AL$10),$AL$10+SQRT(AY45*($AN$10-$AL$10)*($AM$10-$AL$10)),$AN$10-SQRT((1-AY45)*($AN$10-$AL$10)*($AN$10-$AM$10))),$AM$10)</f>
        <v>0.996046635685742</v>
      </c>
      <c r="AQ45" s="17" t="n">
        <f aca="false">IFERROR(IF(AZ45&lt;($AM$11-$AL$11)/($AN$11-$AL$11),$AL$11+SQRT(AZ45*($AN$11-$AL$11)*($AM$11-$AL$11)),$AN$11-SQRT((1-AZ45)*($AN$11-$AL$11)*($AN$11-$AM$11))),$AM$11)</f>
        <v>0.595943104491556</v>
      </c>
      <c r="AR45" s="17" t="n">
        <f aca="false">SUMPRODUCT((B24:B31&lt;=$B$6)*(C24:C31*AM45+D24:D31*AO45*$B$8*AQ45)/(1+AL45/100)^B24:B31)+C32*AM45*AP45/(1+AL45/100)^$B$6</f>
        <v>9421208.8310757</v>
      </c>
      <c r="AS45" s="17" t="n">
        <f aca="false">SUMPRODUCT((K24:K26&lt;=$B$6)*(L24:L26*AN45+M24:M26*AO45*$B$8*AQ45)/(1+AL45/100)^K24:K26)+L27*AN45*AP45/(1+AL45/100)^$B$6</f>
        <v>8384484.59024183</v>
      </c>
      <c r="AT45" s="17" t="n">
        <f aca="false">AS45-AR45</f>
        <v>-1036724.24083387</v>
      </c>
      <c r="AU45" s="17" t="n">
        <f aca="true">RAND()</f>
        <v>0.496184136775383</v>
      </c>
      <c r="AV45" s="17" t="n">
        <f aca="true">RAND()</f>
        <v>0.413940542289239</v>
      </c>
      <c r="AW45" s="17" t="n">
        <f aca="true">RAND()</f>
        <v>0.138737961739997</v>
      </c>
      <c r="AX45" s="17" t="n">
        <f aca="true">RAND()</f>
        <v>0.444269489283793</v>
      </c>
      <c r="AY45" s="17" t="n">
        <f aca="true">RAND()</f>
        <v>0.984249059100572</v>
      </c>
      <c r="AZ45" s="17" t="n">
        <f aca="true">RAND()</f>
        <v>0.357478861616735</v>
      </c>
    </row>
    <row r="46" customFormat="false" ht="15" hidden="false" customHeight="false" outlineLevel="0" collapsed="false">
      <c r="A46" s="24" t="s">
        <v>113</v>
      </c>
      <c r="B46" s="26" t="n">
        <f aca="false">IFERROR(G33/$B$14,0)</f>
        <v>147.437618994003</v>
      </c>
      <c r="C46" s="26" t="n">
        <f aca="false">IFERROR(P28/$B$14,0)</f>
        <v>137.708345200659</v>
      </c>
      <c r="D46" s="26" t="n">
        <f aca="false">C46-B46</f>
        <v>-9.72927379334448</v>
      </c>
      <c r="AK46" s="0" t="n">
        <v>33</v>
      </c>
      <c r="AL46" s="17" t="n">
        <f aca="false">IFERROR(IF(AU46&lt;($AM$6-$AL$6)/($AN$6-$AL$6),$AL$6+SQRT(AU46*($AN$6-$AL$6)*($AM$6-$AL$6)),$AN$6-SQRT((1-AU46)*($AN$6-$AL$6)*($AN$6-$AM$6))),$AM$6)</f>
        <v>3.13329645174437</v>
      </c>
      <c r="AM46" s="17" t="n">
        <f aca="false">IFERROR(IF(AV46&lt;($AM$7-$AL$7)/($AN$7-$AL$7),$AL$7+SQRT(AV46*($AN$7-$AL$7)*($AM$7-$AL$7)),$AN$7-SQRT((1-AV46)*($AN$7-$AL$7)*($AN$7-$AM$7))),$AM$7)</f>
        <v>1.03233822431628</v>
      </c>
      <c r="AN46" s="17" t="n">
        <f aca="false">IFERROR(IF(AW46&lt;($AM$8-$AL$8)/($AN$8-$AL$8),$AL$8+SQRT(AW46*($AN$8-$AL$8)*($AM$8-$AL$8)),$AN$8-SQRT((1-AW46)*($AN$8-$AL$8)*($AN$8-$AM$8))),$AM$8)</f>
        <v>1.11131281852493</v>
      </c>
      <c r="AO46" s="17" t="n">
        <f aca="false">IFERROR(IF(AX46&lt;($AM$9-$AL$9)/($AN$9-$AL$9),$AL$9+SQRT(AX46*($AN$9-$AL$9)*($AM$9-$AL$9)),$AN$9-SQRT((1-AX46)*($AN$9-$AL$9)*($AN$9-$AM$9))),$AM$9)</f>
        <v>1.48118730470088</v>
      </c>
      <c r="AP46" s="17" t="n">
        <f aca="false">IFERROR(IF(AY46&lt;($AM$10-$AL$10)/($AN$10-$AL$10),$AL$10+SQRT(AY46*($AN$10-$AL$10)*($AM$10-$AL$10)),$AN$10-SQRT((1-AY46)*($AN$10-$AL$10)*($AN$10-$AM$10))),$AM$10)</f>
        <v>0.865651466449238</v>
      </c>
      <c r="AQ46" s="17" t="n">
        <f aca="false">IFERROR(IF(AZ46&lt;($AM$11-$AL$11)/($AN$11-$AL$11),$AL$11+SQRT(AZ46*($AN$11-$AL$11)*($AM$11-$AL$11)),$AN$11-SQRT((1-AZ46)*($AN$11-$AL$11)*($AN$11-$AM$11))),$AM$11)</f>
        <v>0.915205111964735</v>
      </c>
      <c r="AR46" s="17" t="n">
        <f aca="false">SUMPRODUCT((B24:B31&lt;=$B$6)*(C24:C31*AM46+D24:D31*AO46*$B$8*AQ46)/(1+AL46/100)^B24:B31)+C32*AM46*AP46/(1+AL46/100)^$B$6</f>
        <v>10147989.887122</v>
      </c>
      <c r="AS46" s="17" t="n">
        <f aca="false">SUMPRODUCT((K24:K26&lt;=$B$6)*(L24:L26*AN46+M24:M26*AO46*$B$8*AQ46)/(1+AL46/100)^K24:K26)+L27*AN46*AP46/(1+AL46/100)^$B$6</f>
        <v>10352929.5170549</v>
      </c>
      <c r="AT46" s="17" t="n">
        <f aca="false">AS46-AR46</f>
        <v>204939.629932906</v>
      </c>
      <c r="AU46" s="17" t="n">
        <f aca="true">RAND()</f>
        <v>0.252430183495367</v>
      </c>
      <c r="AV46" s="17" t="n">
        <f aca="true">RAND()</f>
        <v>0.57887423472185</v>
      </c>
      <c r="AW46" s="17" t="n">
        <f aca="true">RAND()</f>
        <v>0.829029917284449</v>
      </c>
      <c r="AX46" s="17" t="n">
        <f aca="true">RAND()</f>
        <v>0.82055559146431</v>
      </c>
      <c r="AY46" s="17" t="n">
        <f aca="true">RAND()</f>
        <v>0.534803979665914</v>
      </c>
      <c r="AZ46" s="17" t="n">
        <f aca="true">RAND()</f>
        <v>0.970652354951375</v>
      </c>
    </row>
    <row r="47" customFormat="false" ht="15" hidden="false" customHeight="false" outlineLevel="0" collapsed="false">
      <c r="A47" s="24" t="s">
        <v>114</v>
      </c>
      <c r="B47" s="27" t="n">
        <f aca="false">SUMPRODUCT((B24:B31&lt;=$B$6)*D24:D31)*$B$10</f>
        <v>67</v>
      </c>
      <c r="C47" s="27" t="n">
        <f aca="false">SUMPRODUCT((K24:K26&lt;=$B$6)*M24:M26)*$B$10</f>
        <v>29</v>
      </c>
      <c r="D47" s="27" t="n">
        <f aca="false">C47-B47</f>
        <v>-38</v>
      </c>
      <c r="AK47" s="0" t="n">
        <v>34</v>
      </c>
      <c r="AL47" s="17" t="n">
        <f aca="false">IFERROR(IF(AU47&lt;($AM$6-$AL$6)/($AN$6-$AL$6),$AL$6+SQRT(AU47*($AN$6-$AL$6)*($AM$6-$AL$6)),$AN$6-SQRT((1-AU47)*($AN$6-$AL$6)*($AN$6-$AM$6))),$AM$6)</f>
        <v>4.35874337844403</v>
      </c>
      <c r="AM47" s="17" t="n">
        <f aca="false">IFERROR(IF(AV47&lt;($AM$7-$AL$7)/($AN$7-$AL$7),$AL$7+SQRT(AV47*($AN$7-$AL$7)*($AM$7-$AL$7)),$AN$7-SQRT((1-AV47)*($AN$7-$AL$7)*($AN$7-$AM$7))),$AM$7)</f>
        <v>1.10853117190458</v>
      </c>
      <c r="AN47" s="17" t="n">
        <f aca="false">IFERROR(IF(AW47&lt;($AM$8-$AL$8)/($AN$8-$AL$8),$AL$8+SQRT(AW47*($AN$8-$AL$8)*($AM$8-$AL$8)),$AN$8-SQRT((1-AW47)*($AN$8-$AL$8)*($AN$8-$AM$8))),$AM$8)</f>
        <v>1.21474849786476</v>
      </c>
      <c r="AO47" s="17" t="n">
        <f aca="false">IFERROR(IF(AX47&lt;($AM$9-$AL$9)/($AN$9-$AL$9),$AL$9+SQRT(AX47*($AN$9-$AL$9)*($AM$9-$AL$9)),$AN$9-SQRT((1-AX47)*($AN$9-$AL$9)*($AN$9-$AM$9))),$AM$9)</f>
        <v>0.826852427111225</v>
      </c>
      <c r="AP47" s="17" t="n">
        <f aca="false">IFERROR(IF(AY47&lt;($AM$10-$AL$10)/($AN$10-$AL$10),$AL$10+SQRT(AY47*($AN$10-$AL$10)*($AM$10-$AL$10)),$AN$10-SQRT((1-AY47)*($AN$10-$AL$10)*($AN$10-$AM$10))),$AM$10)</f>
        <v>0.938963907516662</v>
      </c>
      <c r="AQ47" s="17" t="n">
        <f aca="false">IFERROR(IF(AZ47&lt;($AM$11-$AL$11)/($AN$11-$AL$11),$AL$11+SQRT(AZ47*($AN$11-$AL$11)*($AM$11-$AL$11)),$AN$11-SQRT((1-AZ47)*($AN$11-$AL$11)*($AN$11-$AM$11))),$AM$11)</f>
        <v>0.523275602080083</v>
      </c>
      <c r="AR47" s="17" t="n">
        <f aca="false">SUMPRODUCT((B24:B31&lt;=$B$6)*(C24:C31*AM47+D24:D31*AO47*$B$8*AQ47)/(1+AL47/100)^B24:B31)+C32*AM47*AP47/(1+AL47/100)^$B$6</f>
        <v>10302752.8948697</v>
      </c>
      <c r="AS47" s="17" t="n">
        <f aca="false">SUMPRODUCT((K24:K26&lt;=$B$6)*(L24:L26*AN47+M24:M26*AO47*$B$8*AQ47)/(1+AL47/100)^K24:K26)+L27*AN47*AP47/(1+AL47/100)^$B$6</f>
        <v>11211272.4088829</v>
      </c>
      <c r="AT47" s="17" t="n">
        <f aca="false">AS47-AR47</f>
        <v>908519.514013276</v>
      </c>
      <c r="AU47" s="17" t="n">
        <f aca="true">RAND()</f>
        <v>0.651188172954337</v>
      </c>
      <c r="AV47" s="17" t="n">
        <f aca="true">RAND()</f>
        <v>0.822102850464967</v>
      </c>
      <c r="AW47" s="17" t="n">
        <f aca="true">RAND()</f>
        <v>0.98895405864186</v>
      </c>
      <c r="AX47" s="17" t="n">
        <f aca="true">RAND()</f>
        <v>0.142443345477998</v>
      </c>
      <c r="AY47" s="17" t="n">
        <f aca="true">RAND()</f>
        <v>0.770757248409187</v>
      </c>
      <c r="AZ47" s="17" t="n">
        <f aca="true">RAND()</f>
        <v>0.203477528507034</v>
      </c>
    </row>
    <row r="48" customFormat="false" ht="15" hidden="false" customHeight="false" outlineLevel="0" collapsed="false">
      <c r="A48" s="24" t="s">
        <v>115</v>
      </c>
      <c r="B48" s="28" t="n">
        <f aca="false">1-(SUMPRODUCT((B24:B31&lt;=$B$6)*D24:D31)*$B$10)/($B$6*365)</f>
        <v>0.993881278538813</v>
      </c>
      <c r="C48" s="28" t="n">
        <f aca="false">1-(SUMPRODUCT((K24:K26&lt;=$B$6)*M24:M26)*$B$10)/($B$6*365)</f>
        <v>0.997351598173516</v>
      </c>
      <c r="D48" s="28" t="n">
        <f aca="false">C48-B48</f>
        <v>0.00347031963470312</v>
      </c>
      <c r="AK48" s="0" t="n">
        <v>35</v>
      </c>
      <c r="AL48" s="17" t="n">
        <f aca="false">IFERROR(IF(AU48&lt;($AM$6-$AL$6)/($AN$6-$AL$6),$AL$6+SQRT(AU48*($AN$6-$AL$6)*($AM$6-$AL$6)),$AN$6-SQRT((1-AU48)*($AN$6-$AL$6)*($AN$6-$AM$6))),$AM$6)</f>
        <v>3.27803257862821</v>
      </c>
      <c r="AM48" s="17" t="n">
        <f aca="false">IFERROR(IF(AV48&lt;($AM$7-$AL$7)/($AN$7-$AL$7),$AL$7+SQRT(AV48*($AN$7-$AL$7)*($AM$7-$AL$7)),$AN$7-SQRT((1-AV48)*($AN$7-$AL$7)*($AN$7-$AM$7))),$AM$7)</f>
        <v>1.17705569308246</v>
      </c>
      <c r="AN48" s="17" t="n">
        <f aca="false">IFERROR(IF(AW48&lt;($AM$8-$AL$8)/($AN$8-$AL$8),$AL$8+SQRT(AW48*($AN$8-$AL$8)*($AM$8-$AL$8)),$AN$8-SQRT((1-AW48)*($AN$8-$AL$8)*($AN$8-$AM$8))),$AM$8)</f>
        <v>1.00852343780158</v>
      </c>
      <c r="AO48" s="17" t="n">
        <f aca="false">IFERROR(IF(AX48&lt;($AM$9-$AL$9)/($AN$9-$AL$9),$AL$9+SQRT(AX48*($AN$9-$AL$9)*($AM$9-$AL$9)),$AN$9-SQRT((1-AX48)*($AN$9-$AL$9)*($AN$9-$AM$9))),$AM$9)</f>
        <v>1.06516008990706</v>
      </c>
      <c r="AP48" s="17" t="n">
        <f aca="false">IFERROR(IF(AY48&lt;($AM$10-$AL$10)/($AN$10-$AL$10),$AL$10+SQRT(AY48*($AN$10-$AL$10)*($AM$10-$AL$10)),$AN$10-SQRT((1-AY48)*($AN$10-$AL$10)*($AN$10-$AM$10))),$AM$10)</f>
        <v>0.765018310289005</v>
      </c>
      <c r="AQ48" s="17" t="n">
        <f aca="false">IFERROR(IF(AZ48&lt;($AM$11-$AL$11)/($AN$11-$AL$11),$AL$11+SQRT(AZ48*($AN$11-$AL$11)*($AM$11-$AL$11)),$AN$11-SQRT((1-AZ48)*($AN$11-$AL$11)*($AN$11-$AM$11))),$AM$11)</f>
        <v>0.618994855504854</v>
      </c>
      <c r="AR48" s="17" t="n">
        <f aca="false">SUMPRODUCT((B24:B31&lt;=$B$6)*(C24:C31*AM48+D24:D31*AO48*$B$8*AQ48)/(1+AL48/100)^B24:B31)+C32*AM48*AP48/(1+AL48/100)^$B$6</f>
        <v>11399614.9774964</v>
      </c>
      <c r="AS48" s="17" t="n">
        <f aca="false">SUMPRODUCT((K24:K26&lt;=$B$6)*(L24:L26*AN48+M24:M26*AO48*$B$8*AQ48)/(1+AL48/100)^K24:K26)+L27*AN48*AP48/(1+AL48/100)^$B$6</f>
        <v>9457491.28703904</v>
      </c>
      <c r="AT48" s="17" t="n">
        <f aca="false">AS48-AR48</f>
        <v>-1942123.69045739</v>
      </c>
      <c r="AU48" s="17" t="n">
        <f aca="true">RAND()</f>
        <v>0.30734792571235</v>
      </c>
      <c r="AV48" s="17" t="n">
        <f aca="true">RAND()</f>
        <v>0.952703360785064</v>
      </c>
      <c r="AW48" s="17" t="n">
        <f aca="true">RAND()</f>
        <v>0.481680621411847</v>
      </c>
      <c r="AX48" s="17" t="n">
        <f aca="true">RAND()</f>
        <v>0.417382894998286</v>
      </c>
      <c r="AY48" s="17" t="n">
        <f aca="true">RAND()</f>
        <v>0.280938819153758</v>
      </c>
      <c r="AZ48" s="17" t="n">
        <f aca="true">RAND()</f>
        <v>0.415337623830867</v>
      </c>
    </row>
    <row r="49" customFormat="false" ht="15" hidden="false" customHeight="false" outlineLevel="0" collapsed="false">
      <c r="A49" s="24" t="s">
        <v>116</v>
      </c>
      <c r="B49" s="25" t="n">
        <f aca="false">SUMPRODUCT((B24:B31&lt;=$B$6)*F24:F31)</f>
        <v>217039.13</v>
      </c>
      <c r="C49" s="25" t="n">
        <f aca="false">SUMPRODUCT((K24:K26&lt;=$B$6)*O24:O26)</f>
        <v>93942.31</v>
      </c>
      <c r="D49" s="25" t="n">
        <f aca="false">C49-B49</f>
        <v>-123096.82</v>
      </c>
      <c r="AK49" s="0" t="n">
        <v>36</v>
      </c>
      <c r="AL49" s="17" t="n">
        <f aca="false">IFERROR(IF(AU49&lt;($AM$6-$AL$6)/($AN$6-$AL$6),$AL$6+SQRT(AU49*($AN$6-$AL$6)*($AM$6-$AL$6)),$AN$6-SQRT((1-AU49)*($AN$6-$AL$6)*($AN$6-$AM$6))),$AM$6)</f>
        <v>5.74588236468714</v>
      </c>
      <c r="AM49" s="17" t="n">
        <f aca="false">IFERROR(IF(AV49&lt;($AM$7-$AL$7)/($AN$7-$AL$7),$AL$7+SQRT(AV49*($AN$7-$AL$7)*($AM$7-$AL$7)),$AN$7-SQRT((1-AV49)*($AN$7-$AL$7)*($AN$7-$AM$7))),$AM$7)</f>
        <v>1.07881428366001</v>
      </c>
      <c r="AN49" s="17" t="n">
        <f aca="false">IFERROR(IF(AW49&lt;($AM$8-$AL$8)/($AN$8-$AL$8),$AL$8+SQRT(AW49*($AN$8-$AL$8)*($AM$8-$AL$8)),$AN$8-SQRT((1-AW49)*($AN$8-$AL$8)*($AN$8-$AM$8))),$AM$8)</f>
        <v>0.960204841617083</v>
      </c>
      <c r="AO49" s="17" t="n">
        <f aca="false">IFERROR(IF(AX49&lt;($AM$9-$AL$9)/($AN$9-$AL$9),$AL$9+SQRT(AX49*($AN$9-$AL$9)*($AM$9-$AL$9)),$AN$9-SQRT((1-AX49)*($AN$9-$AL$9)*($AN$9-$AM$9))),$AM$9)</f>
        <v>1.05653705944372</v>
      </c>
      <c r="AP49" s="17" t="n">
        <f aca="false">IFERROR(IF(AY49&lt;($AM$10-$AL$10)/($AN$10-$AL$10),$AL$10+SQRT(AY49*($AN$10-$AL$10)*($AM$10-$AL$10)),$AN$10-SQRT((1-AY49)*($AN$10-$AL$10)*($AN$10-$AM$10))),$AM$10)</f>
        <v>0.65564845764198</v>
      </c>
      <c r="AQ49" s="17" t="n">
        <f aca="false">IFERROR(IF(AZ49&lt;($AM$11-$AL$11)/($AN$11-$AL$11),$AL$11+SQRT(AZ49*($AN$11-$AL$11)*($AM$11-$AL$11)),$AN$11-SQRT((1-AZ49)*($AN$11-$AL$11)*($AN$11-$AM$11))),$AM$11)</f>
        <v>0.800267044427419</v>
      </c>
      <c r="AR49" s="17" t="n">
        <f aca="false">SUMPRODUCT((B24:B31&lt;=$B$6)*(C24:C31*AM49+D24:D31*AO49*$B$8*AQ49)/(1+AL49/100)^B24:B31)+C32*AM49*AP49/(1+AL49/100)^$B$6</f>
        <v>9685645.32846642</v>
      </c>
      <c r="AS49" s="17" t="n">
        <f aca="false">SUMPRODUCT((K24:K26&lt;=$B$6)*(L24:L26*AN49+M24:M26*AO49*$B$8*AQ49)/(1+AL49/100)^K24:K26)+L27*AN49*AP49/(1+AL49/100)^$B$6</f>
        <v>8988137.41107266</v>
      </c>
      <c r="AT49" s="17" t="n">
        <f aca="false">AS49-AR49</f>
        <v>-697507.917393763</v>
      </c>
      <c r="AU49" s="17" t="n">
        <f aca="true">RAND()</f>
        <v>0.921359447839864</v>
      </c>
      <c r="AV49" s="17" t="n">
        <f aca="true">RAND()</f>
        <v>0.739515115743678</v>
      </c>
      <c r="AW49" s="17" t="n">
        <f aca="true">RAND()</f>
        <v>0.285173236417272</v>
      </c>
      <c r="AX49" s="17" t="n">
        <f aca="true">RAND()</f>
        <v>0.406585119864595</v>
      </c>
      <c r="AY49" s="17" t="n">
        <f aca="true">RAND()</f>
        <v>0.0969057694653084</v>
      </c>
      <c r="AZ49" s="17" t="n">
        <f aca="true">RAND()</f>
        <v>0.837170393707108</v>
      </c>
    </row>
    <row r="50" customFormat="false" ht="15" hidden="false" customHeight="false" outlineLevel="0" collapsed="false">
      <c r="A50" s="9" t="s">
        <v>117</v>
      </c>
      <c r="B50" s="9" t="str">
        <f aca="false">IF(C44&lt;B44,"PCC","HMA")</f>
        <v>PCC</v>
      </c>
      <c r="C50" s="14" t="n">
        <f aca="false">ABS(D44)</f>
        <v>648621.495980896</v>
      </c>
      <c r="D50" s="29" t="n">
        <f aca="false">IFERROR(ABS(D44)/MAX(B44,C44),0)</f>
        <v>0.0659890865013236</v>
      </c>
      <c r="E50" s="5" t="str">
        <f aca="false">IF(D50&lt;0.1,"Margin inside estimating noise (&lt;10%): treat as a tie on cost; decide on closures and constructability","Margin outside estimating noise")</f>
        <v>Margin inside estimating noise (&lt;10%): treat as a tie on cost; decide on closures and constructability</v>
      </c>
      <c r="AK50" s="0" t="n">
        <v>37</v>
      </c>
      <c r="AL50" s="17" t="n">
        <f aca="false">IFERROR(IF(AU50&lt;($AM$6-$AL$6)/($AN$6-$AL$6),$AL$6+SQRT(AU50*($AN$6-$AL$6)*($AM$6-$AL$6)),$AN$6-SQRT((1-AU50)*($AN$6-$AL$6)*($AN$6-$AM$6))),$AM$6)</f>
        <v>3.4627825432108</v>
      </c>
      <c r="AM50" s="17" t="n">
        <f aca="false">IFERROR(IF(AV50&lt;($AM$7-$AL$7)/($AN$7-$AL$7),$AL$7+SQRT(AV50*($AN$7-$AL$7)*($AM$7-$AL$7)),$AN$7-SQRT((1-AV50)*($AN$7-$AL$7)*($AN$7-$AM$7))),$AM$7)</f>
        <v>0.946083545803119</v>
      </c>
      <c r="AN50" s="17" t="n">
        <f aca="false">IFERROR(IF(AW50&lt;($AM$8-$AL$8)/($AN$8-$AL$8),$AL$8+SQRT(AW50*($AN$8-$AL$8)*($AM$8-$AL$8)),$AN$8-SQRT((1-AW50)*($AN$8-$AL$8)*($AN$8-$AM$8))),$AM$8)</f>
        <v>0.90298741808118</v>
      </c>
      <c r="AO50" s="17" t="n">
        <f aca="false">IFERROR(IF(AX50&lt;($AM$9-$AL$9)/($AN$9-$AL$9),$AL$9+SQRT(AX50*($AN$9-$AL$9)*($AM$9-$AL$9)),$AN$9-SQRT((1-AX50)*($AN$9-$AL$9)*($AN$9-$AM$9))),$AM$9)</f>
        <v>1.81373401749998</v>
      </c>
      <c r="AP50" s="17" t="n">
        <f aca="false">IFERROR(IF(AY50&lt;($AM$10-$AL$10)/($AN$10-$AL$10),$AL$10+SQRT(AY50*($AN$10-$AL$10)*($AM$10-$AL$10)),$AN$10-SQRT((1-AY50)*($AN$10-$AL$10)*($AN$10-$AM$10))),$AM$10)</f>
        <v>0.91561238780081</v>
      </c>
      <c r="AQ50" s="17" t="n">
        <f aca="false">IFERROR(IF(AZ50&lt;($AM$11-$AL$11)/($AN$11-$AL$11),$AL$11+SQRT(AZ50*($AN$11-$AL$11)*($AM$11-$AL$11)),$AN$11-SQRT((1-AZ50)*($AN$11-$AL$11)*($AN$11-$AM$11))),$AM$11)</f>
        <v>0.472725425339368</v>
      </c>
      <c r="AR50" s="17" t="n">
        <f aca="false">SUMPRODUCT((B24:B31&lt;=$B$6)*(C24:C31*AM50+D24:D31*AO50*$B$8*AQ50)/(1+AL50/100)^B24:B31)+C32*AM50*AP50/(1+AL50/100)^$B$6</f>
        <v>9129424.375969</v>
      </c>
      <c r="AS50" s="17" t="n">
        <f aca="false">SUMPRODUCT((K24:K26&lt;=$B$6)*(L24:L26*AN50+M24:M26*AO50*$B$8*AQ50)/(1+AL50/100)^K24:K26)+L27*AN50*AP50/(1+AL50/100)^$B$6</f>
        <v>8363871.95124197</v>
      </c>
      <c r="AT50" s="17" t="n">
        <f aca="false">AS50-AR50</f>
        <v>-765552.42472703</v>
      </c>
      <c r="AU50" s="17" t="n">
        <f aca="true">RAND()</f>
        <v>0.374404633169287</v>
      </c>
      <c r="AV50" s="17" t="n">
        <f aca="true">RAND()</f>
        <v>0.237115581715689</v>
      </c>
      <c r="AW50" s="17" t="n">
        <f aca="true">RAND()</f>
        <v>0.117848980922531</v>
      </c>
      <c r="AX50" s="17" t="n">
        <f aca="true">RAND()</f>
        <v>0.976869989175534</v>
      </c>
      <c r="AY50" s="17" t="n">
        <f aca="true">RAND()</f>
        <v>0.690934627573965</v>
      </c>
      <c r="AZ50" s="17" t="n">
        <f aca="true">RAND()</f>
        <v>0.121771724729248</v>
      </c>
    </row>
    <row r="51" customFormat="false" ht="15" hidden="false" customHeight="false" outlineLevel="0" collapsed="false">
      <c r="A51" s="9" t="s">
        <v>118</v>
      </c>
      <c r="B51" s="0" t="str">
        <f aca="false">IF((SUMPRODUCT((K24:K26&lt;=$B$6)*(L24:L26*$B$12+M24:M26*$B$10*$B$8*$B$9)/(1+7/100)^K24:K26)+L27*$B$12*$B$13/(1+7/100)^$B$6)&lt;(SUMPRODUCT((B24:B31&lt;=$B$6)*(C24:C31*$B$11+D24:D31*$B$10*$B$8*$B$9)/(1+7/100)^B24:B31)+C32*$B$11*$B$13/(1+7/100)^$B$6),"PCC","HMA")</f>
        <v>HMA</v>
      </c>
      <c r="C51" s="9" t="str">
        <f aca="false">IF(B51=B50,"Yes","No - decision depends on the discount rate")</f>
        <v>No - decision depends on the discount rate</v>
      </c>
      <c r="AK51" s="0" t="n">
        <v>38</v>
      </c>
      <c r="AL51" s="17" t="n">
        <f aca="false">IFERROR(IF(AU51&lt;($AM$6-$AL$6)/($AN$6-$AL$6),$AL$6+SQRT(AU51*($AN$6-$AL$6)*($AM$6-$AL$6)),$AN$6-SQRT((1-AU51)*($AN$6-$AL$6)*($AN$6-$AM$6))),$AM$6)</f>
        <v>3.0148499263732</v>
      </c>
      <c r="AM51" s="17" t="n">
        <f aca="false">IFERROR(IF(AV51&lt;($AM$7-$AL$7)/($AN$7-$AL$7),$AL$7+SQRT(AV51*($AN$7-$AL$7)*($AM$7-$AL$7)),$AN$7-SQRT((1-AV51)*($AN$7-$AL$7)*($AN$7-$AM$7))),$AM$7)</f>
        <v>1.00890076454472</v>
      </c>
      <c r="AN51" s="17" t="n">
        <f aca="false">IFERROR(IF(AW51&lt;($AM$8-$AL$8)/($AN$8-$AL$8),$AL$8+SQRT(AW51*($AN$8-$AL$8)*($AM$8-$AL$8)),$AN$8-SQRT((1-AW51)*($AN$8-$AL$8)*($AN$8-$AM$8))),$AM$8)</f>
        <v>1.05092346990555</v>
      </c>
      <c r="AO51" s="17" t="n">
        <f aca="false">IFERROR(IF(AX51&lt;($AM$9-$AL$9)/($AN$9-$AL$9),$AL$9+SQRT(AX51*($AN$9-$AL$9)*($AM$9-$AL$9)),$AN$9-SQRT((1-AX51)*($AN$9-$AL$9)*($AN$9-$AM$9))),$AM$9)</f>
        <v>1.34893835277568</v>
      </c>
      <c r="AP51" s="17" t="n">
        <f aca="false">IFERROR(IF(AY51&lt;($AM$10-$AL$10)/($AN$10-$AL$10),$AL$10+SQRT(AY51*($AN$10-$AL$10)*($AM$10-$AL$10)),$AN$10-SQRT((1-AY51)*($AN$10-$AL$10)*($AN$10-$AM$10))),$AM$10)</f>
        <v>0.954063179639561</v>
      </c>
      <c r="AQ51" s="17" t="n">
        <f aca="false">IFERROR(IF(AZ51&lt;($AM$11-$AL$11)/($AN$11-$AL$11),$AL$11+SQRT(AZ51*($AN$11-$AL$11)*($AM$11-$AL$11)),$AN$11-SQRT((1-AZ51)*($AN$11-$AL$11)*($AN$11-$AM$11))),$AM$11)</f>
        <v>0.793123591846062</v>
      </c>
      <c r="AR51" s="17" t="n">
        <f aca="false">SUMPRODUCT((B24:B31&lt;=$B$6)*(C24:C31*AM51+D24:D31*AO51*$B$8*AQ51)/(1+AL51/100)^B24:B31)+C32*AM51*AP51/(1+AL51/100)^$B$6</f>
        <v>9923051.95988734</v>
      </c>
      <c r="AS51" s="17" t="n">
        <f aca="false">SUMPRODUCT((K24:K26&lt;=$B$6)*(L24:L26*AN51+M24:M26*AO51*$B$8*AQ51)/(1+AL51/100)^K24:K26)+L27*AN51*AP51/(1+AL51/100)^$B$6</f>
        <v>9694442.99801078</v>
      </c>
      <c r="AT51" s="17" t="n">
        <f aca="false">AS51-AR51</f>
        <v>-228608.961876566</v>
      </c>
      <c r="AU51" s="17" t="n">
        <f aca="true">RAND()</f>
        <v>0.205928944533615</v>
      </c>
      <c r="AV51" s="17" t="n">
        <f aca="true">RAND()</f>
        <v>0.483299188114496</v>
      </c>
      <c r="AW51" s="17" t="n">
        <f aca="true">RAND()</f>
        <v>0.647720312582712</v>
      </c>
      <c r="AX51" s="17" t="n">
        <f aca="true">RAND()</f>
        <v>0.717412487675705</v>
      </c>
      <c r="AY51" s="17" t="n">
        <f aca="true">RAND()</f>
        <v>0.824693484417555</v>
      </c>
      <c r="AZ51" s="17" t="n">
        <f aca="true">RAND()</f>
        <v>0.825314905099287</v>
      </c>
    </row>
    <row r="52" customFormat="false" ht="15" hidden="false" customHeight="false" outlineLevel="0" collapsed="false">
      <c r="A52" s="9" t="s">
        <v>119</v>
      </c>
      <c r="B52" s="30" t="n">
        <f aca="false">BC7</f>
        <v>0.549</v>
      </c>
      <c r="C52" s="5" t="str">
        <f aca="false">"P10 "&amp;TEXT(BC9,"$#,##0,,")&amp;"M   P90 "&amp;TEXT(BC11,"$#,##0,,")&amp;"M   (PCC - HMA)"</f>
        <v>P10 -$2M   P90 $2M   (PCC - HMA)</v>
      </c>
      <c r="AK52" s="0" t="n">
        <v>39</v>
      </c>
      <c r="AL52" s="17" t="n">
        <f aca="false">IFERROR(IF(AU52&lt;($AM$6-$AL$6)/($AN$6-$AL$6),$AL$6+SQRT(AU52*($AN$6-$AL$6)*($AM$6-$AL$6)),$AN$6-SQRT((1-AU52)*($AN$6-$AL$6)*($AN$6-$AM$6))),$AM$6)</f>
        <v>5.10661170560607</v>
      </c>
      <c r="AM52" s="17" t="n">
        <f aca="false">IFERROR(IF(AV52&lt;($AM$7-$AL$7)/($AN$7-$AL$7),$AL$7+SQRT(AV52*($AN$7-$AL$7)*($AM$7-$AL$7)),$AN$7-SQRT((1-AV52)*($AN$7-$AL$7)*($AN$7-$AM$7))),$AM$7)</f>
        <v>1.14449482918111</v>
      </c>
      <c r="AN52" s="17" t="n">
        <f aca="false">IFERROR(IF(AW52&lt;($AM$8-$AL$8)/($AN$8-$AL$8),$AL$8+SQRT(AW52*($AN$8-$AL$8)*($AM$8-$AL$8)),$AN$8-SQRT((1-AW52)*($AN$8-$AL$8)*($AN$8-$AM$8))),$AM$8)</f>
        <v>1.06665403244242</v>
      </c>
      <c r="AO52" s="17" t="n">
        <f aca="false">IFERROR(IF(AX52&lt;($AM$9-$AL$9)/($AN$9-$AL$9),$AL$9+SQRT(AX52*($AN$9-$AL$9)*($AM$9-$AL$9)),$AN$9-SQRT((1-AX52)*($AN$9-$AL$9)*($AN$9-$AM$9))),$AM$9)</f>
        <v>1.69972586043275</v>
      </c>
      <c r="AP52" s="17" t="n">
        <f aca="false">IFERROR(IF(AY52&lt;($AM$10-$AL$10)/($AN$10-$AL$10),$AL$10+SQRT(AY52*($AN$10-$AL$10)*($AM$10-$AL$10)),$AN$10-SQRT((1-AY52)*($AN$10-$AL$10)*($AN$10-$AM$10))),$AM$10)</f>
        <v>0.909383956619251</v>
      </c>
      <c r="AQ52" s="17" t="n">
        <f aca="false">IFERROR(IF(AZ52&lt;($AM$11-$AL$11)/($AN$11-$AL$11),$AL$11+SQRT(AZ52*($AN$11-$AL$11)*($AM$11-$AL$11)),$AN$11-SQRT((1-AZ52)*($AN$11-$AL$11)*($AN$11-$AM$11))),$AM$11)</f>
        <v>0.581568037589034</v>
      </c>
      <c r="AR52" s="17" t="n">
        <f aca="false">SUMPRODUCT((B24:B31&lt;=$B$6)*(C24:C31*AM52+D24:D31*AO52*$B$8*AQ52)/(1+AL52/100)^B24:B31)+C32*AM52*AP52/(1+AL52/100)^$B$6</f>
        <v>10455582.4668068</v>
      </c>
      <c r="AS52" s="17" t="n">
        <f aca="false">SUMPRODUCT((K24:K26&lt;=$B$6)*(L24:L26*AN52+M24:M26*AO52*$B$8*AQ52)/(1+AL52/100)^K24:K26)+L27*AN52*AP52/(1+AL52/100)^$B$6</f>
        <v>9879078.34392075</v>
      </c>
      <c r="AT52" s="17" t="n">
        <f aca="false">AS52-AR52</f>
        <v>-576504.122886038</v>
      </c>
      <c r="AU52" s="17" t="n">
        <f aca="true">RAND()</f>
        <v>0.820754038332603</v>
      </c>
      <c r="AV52" s="17" t="n">
        <f aca="true">RAND()</f>
        <v>0.901054746048679</v>
      </c>
      <c r="AW52" s="17" t="n">
        <f aca="true">RAND()</f>
        <v>0.701193388270013</v>
      </c>
      <c r="AX52" s="17" t="n">
        <f aca="true">RAND()</f>
        <v>0.939890294071433</v>
      </c>
      <c r="AY52" s="17" t="n">
        <f aca="true">RAND()</f>
        <v>0.670380895748932</v>
      </c>
      <c r="AZ52" s="17" t="n">
        <f aca="true">RAND()</f>
        <v>0.323594121598938</v>
      </c>
    </row>
    <row r="53" customFormat="false" ht="15" hidden="false" customHeight="false" outlineLevel="0" collapsed="false">
      <c r="AK53" s="0" t="n">
        <v>40</v>
      </c>
      <c r="AL53" s="0" t="n">
        <f aca="false">IFERROR(IF(AU53&lt;($AM$6-$AL$6)/($AN$6-$AL$6),$AL$6+SQRT(AU53*($AN$6-$AL$6)*($AM$6-$AL$6)),$AN$6-SQRT((1-AU53)*($AN$6-$AL$6)*($AN$6-$AM$6))),$AM$6)</f>
        <v>4.71040149142388</v>
      </c>
      <c r="AM53" s="0" t="n">
        <f aca="false">IFERROR(IF(AV53&lt;($AM$7-$AL$7)/($AN$7-$AL$7),$AL$7+SQRT(AV53*($AN$7-$AL$7)*($AM$7-$AL$7)),$AN$7-SQRT((1-AV53)*($AN$7-$AL$7)*($AN$7-$AM$7))),$AM$7)</f>
        <v>0.987410220244276</v>
      </c>
      <c r="AN53" s="0" t="n">
        <f aca="false">IFERROR(IF(AW53&lt;($AM$8-$AL$8)/($AN$8-$AL$8),$AL$8+SQRT(AW53*($AN$8-$AL$8)*($AM$8-$AL$8)),$AN$8-SQRT((1-AW53)*($AN$8-$AL$8)*($AN$8-$AM$8))),$AM$8)</f>
        <v>0.944637391030932</v>
      </c>
      <c r="AO53" s="0" t="n">
        <f aca="false">IFERROR(IF(AX53&lt;($AM$9-$AL$9)/($AN$9-$AL$9),$AL$9+SQRT(AX53*($AN$9-$AL$9)*($AM$9-$AL$9)),$AN$9-SQRT((1-AX53)*($AN$9-$AL$9)*($AN$9-$AM$9))),$AM$9)</f>
        <v>1.10415268025843</v>
      </c>
      <c r="AP53" s="0" t="n">
        <f aca="false">IFERROR(IF(AY53&lt;($AM$10-$AL$10)/($AN$10-$AL$10),$AL$10+SQRT(AY53*($AN$10-$AL$10)*($AM$10-$AL$10)),$AN$10-SQRT((1-AY53)*($AN$10-$AL$10)*($AN$10-$AM$10))),$AM$10)</f>
        <v>0.707827925311854</v>
      </c>
      <c r="AQ53" s="0" t="n">
        <f aca="false">IFERROR(IF(AZ53&lt;($AM$11-$AL$11)/($AN$11-$AL$11),$AL$11+SQRT(AZ53*($AN$11-$AL$11)*($AM$11-$AL$11)),$AN$11-SQRT((1-AZ53)*($AN$11-$AL$11)*($AN$11-$AM$11))),$AM$11)</f>
        <v>0.534861158051327</v>
      </c>
      <c r="AR53" s="0" t="n">
        <f aca="false">SUMPRODUCT((B24:B31&lt;=$B$6)*(C24:C31*AM53+D24:D31*AO53*$B$8*AQ53)/(1+AL53/100)^B24:B31)+C32*AM53*AP53/(1+AL53/100)^$B$6</f>
        <v>9111153.3631031</v>
      </c>
      <c r="AS53" s="0" t="n">
        <f aca="false">SUMPRODUCT((K24:K26&lt;=$B$6)*(L24:L26*AN53+M24:M26*AO53*$B$8*AQ53)/(1+AL53/100)^K24:K26)+L27*AN53*AP53/(1+AL53/100)^$B$6</f>
        <v>8851774.47112094</v>
      </c>
      <c r="AT53" s="0" t="n">
        <f aca="false">AS53-AR53</f>
        <v>-259378.891982164</v>
      </c>
      <c r="AU53" s="0" t="n">
        <f aca="true">RAND()</f>
        <v>0.737886933476301</v>
      </c>
      <c r="AV53" s="0" t="n">
        <f aca="true">RAND()</f>
        <v>0.390251007244533</v>
      </c>
      <c r="AW53" s="0" t="n">
        <f aca="true">RAND()</f>
        <v>0.232444165380387</v>
      </c>
      <c r="AX53" s="0" t="n">
        <f aca="true">RAND()</f>
        <v>0.464971719807894</v>
      </c>
      <c r="AY53" s="0" t="n">
        <f aca="true">RAND()</f>
        <v>0.172769786157717</v>
      </c>
      <c r="AZ53" s="0" t="n">
        <f aca="true">RAND()</f>
        <v>0.225141892086572</v>
      </c>
    </row>
    <row r="54" customFormat="false" ht="17.35" hidden="false" customHeight="false" outlineLevel="0" collapsed="false">
      <c r="A54" s="4" t="s">
        <v>120</v>
      </c>
      <c r="AK54" s="0" t="n">
        <v>41</v>
      </c>
      <c r="AL54" s="17" t="n">
        <f aca="false">IFERROR(IF(AU54&lt;($AM$6-$AL$6)/($AN$6-$AL$6),$AL$6+SQRT(AU54*($AN$6-$AL$6)*($AM$6-$AL$6)),$AN$6-SQRT((1-AU54)*($AN$6-$AL$6)*($AN$6-$AM$6))),$AM$6)</f>
        <v>4.65073612289982</v>
      </c>
      <c r="AM54" s="17" t="n">
        <f aca="false">IFERROR(IF(AV54&lt;($AM$7-$AL$7)/($AN$7-$AL$7),$AL$7+SQRT(AV54*($AN$7-$AL$7)*($AM$7-$AL$7)),$AN$7-SQRT((1-AV54)*($AN$7-$AL$7)*($AN$7-$AM$7))),$AM$7)</f>
        <v>0.994156248295601</v>
      </c>
      <c r="AN54" s="17" t="n">
        <f aca="false">IFERROR(IF(AW54&lt;($AM$8-$AL$8)/($AN$8-$AL$8),$AL$8+SQRT(AW54*($AN$8-$AL$8)*($AM$8-$AL$8)),$AN$8-SQRT((1-AW54)*($AN$8-$AL$8)*($AN$8-$AM$8))),$AM$8)</f>
        <v>1.02262834286473</v>
      </c>
      <c r="AO54" s="17" t="n">
        <f aca="false">IFERROR(IF(AX54&lt;($AM$9-$AL$9)/($AN$9-$AL$9),$AL$9+SQRT(AX54*($AN$9-$AL$9)*($AM$9-$AL$9)),$AN$9-SQRT((1-AX54)*($AN$9-$AL$9)*($AN$9-$AM$9))),$AM$9)</f>
        <v>0.932667123496306</v>
      </c>
      <c r="AP54" s="17" t="n">
        <f aca="false">IFERROR(IF(AY54&lt;($AM$10-$AL$10)/($AN$10-$AL$10),$AL$10+SQRT(AY54*($AN$10-$AL$10)*($AM$10-$AL$10)),$AN$10-SQRT((1-AY54)*($AN$10-$AL$10)*($AN$10-$AM$10))),$AM$10)</f>
        <v>0.628493525230573</v>
      </c>
      <c r="AQ54" s="17" t="n">
        <f aca="false">IFERROR(IF(AZ54&lt;($AM$11-$AL$11)/($AN$11-$AL$11),$AL$11+SQRT(AZ54*($AN$11-$AL$11)*($AM$11-$AL$11)),$AN$11-SQRT((1-AZ54)*($AN$11-$AL$11)*($AN$11-$AM$11))),$AM$11)</f>
        <v>0.422251821417375</v>
      </c>
      <c r="AR54" s="17" t="n">
        <f aca="false">SUMPRODUCT((B24:B31&lt;=$B$6)*(C24:C31*AM54+D24:D31*AO54*$B$8*AQ54)/(1+AL54/100)^B24:B31)+C32*AM54*AP54/(1+AL54/100)^$B$6</f>
        <v>9173313.41903764</v>
      </c>
      <c r="AS54" s="17" t="n">
        <f aca="false">SUMPRODUCT((K24:K26&lt;=$B$6)*(L24:L26*AN54+M24:M26*AO54*$B$8*AQ54)/(1+AL54/100)^K24:K26)+L27*AN54*AP54/(1+AL54/100)^$B$6</f>
        <v>9624135.69705944</v>
      </c>
      <c r="AT54" s="17" t="n">
        <f aca="false">AS54-AR54</f>
        <v>450822.278021799</v>
      </c>
      <c r="AU54" s="17" t="n">
        <f aca="true">RAND()</f>
        <v>0.72404796178761</v>
      </c>
      <c r="AV54" s="17" t="n">
        <f aca="true">RAND()</f>
        <v>0.418851652802476</v>
      </c>
      <c r="AW54" s="17" t="n">
        <f aca="true">RAND()</f>
        <v>0.540463373613873</v>
      </c>
      <c r="AX54" s="17" t="n">
        <f aca="true">RAND()</f>
        <v>0.249601119672757</v>
      </c>
      <c r="AY54" s="17" t="n">
        <f aca="true">RAND()</f>
        <v>0.0660423441047194</v>
      </c>
      <c r="AZ54" s="17" t="n">
        <f aca="true">RAND()</f>
        <v>0.0610020728157787</v>
      </c>
    </row>
    <row r="55" customFormat="false" ht="15" hidden="false" customHeight="false" outlineLevel="0" collapsed="false">
      <c r="A55" s="6" t="s">
        <v>121</v>
      </c>
      <c r="B55" s="6" t="s">
        <v>122</v>
      </c>
      <c r="C55" s="6" t="s">
        <v>123</v>
      </c>
      <c r="D55" s="6" t="s">
        <v>124</v>
      </c>
      <c r="AK55" s="0" t="n">
        <v>42</v>
      </c>
      <c r="AL55" s="17" t="n">
        <f aca="false">IFERROR(IF(AU55&lt;($AM$6-$AL$6)/($AN$6-$AL$6),$AL$6+SQRT(AU55*($AN$6-$AL$6)*($AM$6-$AL$6)),$AN$6-SQRT((1-AU55)*($AN$6-$AL$6)*($AN$6-$AM$6))),$AM$6)</f>
        <v>2.99868377471399</v>
      </c>
      <c r="AM55" s="17" t="n">
        <f aca="false">IFERROR(IF(AV55&lt;($AM$7-$AL$7)/($AN$7-$AL$7),$AL$7+SQRT(AV55*($AN$7-$AL$7)*($AM$7-$AL$7)),$AN$7-SQRT((1-AV55)*($AN$7-$AL$7)*($AN$7-$AM$7))),$AM$7)</f>
        <v>1.17071920120198</v>
      </c>
      <c r="AN55" s="17" t="n">
        <f aca="false">IFERROR(IF(AW55&lt;($AM$8-$AL$8)/($AN$8-$AL$8),$AL$8+SQRT(AW55*($AN$8-$AL$8)*($AM$8-$AL$8)),$AN$8-SQRT((1-AW55)*($AN$8-$AL$8)*($AN$8-$AM$8))),$AM$8)</f>
        <v>0.846485864129309</v>
      </c>
      <c r="AO55" s="17" t="n">
        <f aca="false">IFERROR(IF(AX55&lt;($AM$9-$AL$9)/($AN$9-$AL$9),$AL$9+SQRT(AX55*($AN$9-$AL$9)*($AM$9-$AL$9)),$AN$9-SQRT((1-AX55)*($AN$9-$AL$9)*($AN$9-$AM$9))),$AM$9)</f>
        <v>1.66170829461854</v>
      </c>
      <c r="AP55" s="17" t="n">
        <f aca="false">IFERROR(IF(AY55&lt;($AM$10-$AL$10)/($AN$10-$AL$10),$AL$10+SQRT(AY55*($AN$10-$AL$10)*($AM$10-$AL$10)),$AN$10-SQRT((1-AY55)*($AN$10-$AL$10)*($AN$10-$AM$10))),$AM$10)</f>
        <v>0.90494450319891</v>
      </c>
      <c r="AQ55" s="17" t="n">
        <f aca="false">IFERROR(IF(AZ55&lt;($AM$11-$AL$11)/($AN$11-$AL$11),$AL$11+SQRT(AZ55*($AN$11-$AL$11)*($AM$11-$AL$11)),$AN$11-SQRT((1-AZ55)*($AN$11-$AL$11)*($AN$11-$AM$11))),$AM$11)</f>
        <v>0.42446679227285</v>
      </c>
      <c r="AR55" s="17" t="n">
        <f aca="false">SUMPRODUCT((B24:B31&lt;=$B$6)*(C24:C31*AM55+D24:D31*AO55*$B$8*AQ55)/(1+AL55/100)^B24:B31)+C32*AM55*AP55/(1+AL55/100)^$B$6</f>
        <v>11454919.7684391</v>
      </c>
      <c r="AS55" s="17" t="n">
        <f aca="false">SUMPRODUCT((K24:K26&lt;=$B$6)*(L24:L26*AN55+M24:M26*AO55*$B$8*AQ55)/(1+AL55/100)^K24:K26)+L27*AN55*AP55/(1+AL55/100)^$B$6</f>
        <v>7839820.39870812</v>
      </c>
      <c r="AT55" s="17" t="n">
        <f aca="false">AS55-AR55</f>
        <v>-3615099.36973096</v>
      </c>
      <c r="AU55" s="17" t="n">
        <f aca="true">RAND()</f>
        <v>0.199473856375395</v>
      </c>
      <c r="AV55" s="17" t="n">
        <f aca="true">RAND()</f>
        <v>0.944129377261763</v>
      </c>
      <c r="AW55" s="17" t="n">
        <f aca="true">RAND()</f>
        <v>0.0240103951538726</v>
      </c>
      <c r="AX55" s="17" t="n">
        <f aca="true">RAND()</f>
        <v>0.923705814713401</v>
      </c>
      <c r="AY55" s="17" t="n">
        <f aca="true">RAND()</f>
        <v>0.655920202684048</v>
      </c>
      <c r="AZ55" s="17" t="n">
        <f aca="true">RAND()</f>
        <v>0.0632325811375219</v>
      </c>
    </row>
    <row r="56" customFormat="false" ht="15" hidden="false" customHeight="false" outlineLevel="0" collapsed="false">
      <c r="A56" s="24" t="s">
        <v>36</v>
      </c>
      <c r="B56" s="31" t="str">
        <f aca="false">IFERROR(IF(-(((SUMPRODUCT((K24:K26&lt;=$B$6)*N24:N26/(1+$B$5/100)^K24:K26)+P27))-((SUMPRODUCT((B24:B31&lt;=$B$6)*E24:E31/(1+$B$5/100)^B24:B31)+G32)))/((SUMPRODUCT((K24:K26&lt;=$B$6)*M24:M26*$B$10*$B$9/(1+$B$5/100)^K24:K26))-(SUMPRODUCT((B24:B31&lt;=$B$6)*D24:D31*$B$10*$B$9/(1+$B$5/100)^B24:B31)))&lt;=0,"none (no positive value ties them)",-(((SUMPRODUCT((K24:K26&lt;=$B$6)*N24:N26/(1+$B$5/100)^K24:K26)+P27))-((SUMPRODUCT((B24:B31&lt;=$B$6)*E24:E31/(1+$B$5/100)^B24:B31)+G32)))/((SUMPRODUCT((K24:K26&lt;=$B$6)*M24:M26*$B$10*$B$9/(1+$B$5/100)^K24:K26))-(SUMPRODUCT((B24:B31&lt;=$B$6)*D24:D31*$B$10*$B$9/(1+$B$5/100)^B24:B31)))),"n/a")</f>
        <v>none (no positive value ties them)</v>
      </c>
      <c r="C56" s="31" t="n">
        <f aca="false">$B$8</f>
        <v>3239.39</v>
      </c>
      <c r="D56" s="5" t="s">
        <v>125</v>
      </c>
      <c r="AK56" s="0" t="n">
        <v>43</v>
      </c>
      <c r="AL56" s="17" t="n">
        <f aca="false">IFERROR(IF(AU56&lt;($AM$6-$AL$6)/($AN$6-$AL$6),$AL$6+SQRT(AU56*($AN$6-$AL$6)*($AM$6-$AL$6)),$AN$6-SQRT((1-AU56)*($AN$6-$AL$6)*($AN$6-$AM$6))),$AM$6)</f>
        <v>3.54809668938452</v>
      </c>
      <c r="AM56" s="17" t="n">
        <f aca="false">IFERROR(IF(AV56&lt;($AM$7-$AL$7)/($AN$7-$AL$7),$AL$7+SQRT(AV56*($AN$7-$AL$7)*($AM$7-$AL$7)),$AN$7-SQRT((1-AV56)*($AN$7-$AL$7)*($AN$7-$AM$7))),$AM$7)</f>
        <v>0.968448969247144</v>
      </c>
      <c r="AN56" s="17" t="n">
        <f aca="false">IFERROR(IF(AW56&lt;($AM$8-$AL$8)/($AN$8-$AL$8),$AL$8+SQRT(AW56*($AN$8-$AL$8)*($AM$8-$AL$8)),$AN$8-SQRT((1-AW56)*($AN$8-$AL$8)*($AN$8-$AM$8))),$AM$8)</f>
        <v>1.04440752772074</v>
      </c>
      <c r="AO56" s="17" t="n">
        <f aca="false">IFERROR(IF(AX56&lt;($AM$9-$AL$9)/($AN$9-$AL$9),$AL$9+SQRT(AX56*($AN$9-$AL$9)*($AM$9-$AL$9)),$AN$9-SQRT((1-AX56)*($AN$9-$AL$9)*($AN$9-$AM$9))),$AM$9)</f>
        <v>1.23242870982943</v>
      </c>
      <c r="AP56" s="17" t="n">
        <f aca="false">IFERROR(IF(AY56&lt;($AM$10-$AL$10)/($AN$10-$AL$10),$AL$10+SQRT(AY56*($AN$10-$AL$10)*($AM$10-$AL$10)),$AN$10-SQRT((1-AY56)*($AN$10-$AL$10)*($AN$10-$AM$10))),$AM$10)</f>
        <v>0.902610193785018</v>
      </c>
      <c r="AQ56" s="17" t="n">
        <f aca="false">IFERROR(IF(AZ56&lt;($AM$11-$AL$11)/($AN$11-$AL$11),$AL$11+SQRT(AZ56*($AN$11-$AL$11)*($AM$11-$AL$11)),$AN$11-SQRT((1-AZ56)*($AN$11-$AL$11)*($AN$11-$AM$11))),$AM$11)</f>
        <v>0.541525855635633</v>
      </c>
      <c r="AR56" s="17" t="n">
        <f aca="false">SUMPRODUCT((B24:B31&lt;=$B$6)*(C24:C31*AM56+D24:D31*AO56*$B$8*AQ56)/(1+AL56/100)^B24:B31)+C32*AM56*AP56/(1+AL56/100)^$B$6</f>
        <v>9290532.98239604</v>
      </c>
      <c r="AS56" s="17" t="n">
        <f aca="false">SUMPRODUCT((K24:K26&lt;=$B$6)*(L24:L26*AN56+M24:M26*AO56*$B$8*AQ56)/(1+AL56/100)^K24:K26)+L27*AN56*AP56/(1+AL56/100)^$B$6</f>
        <v>9672015.17272477</v>
      </c>
      <c r="AT56" s="17" t="n">
        <f aca="false">AS56-AR56</f>
        <v>381482.190328723</v>
      </c>
      <c r="AU56" s="17" t="n">
        <f aca="true">RAND()</f>
        <v>0.404218176708095</v>
      </c>
      <c r="AV56" s="17" t="n">
        <f aca="true">RAND()</f>
        <v>0.31527839156028</v>
      </c>
      <c r="AW56" s="17" t="n">
        <f aca="true">RAND()</f>
        <v>0.624282091929799</v>
      </c>
      <c r="AX56" s="17" t="n">
        <f aca="true">RAND()</f>
        <v>0.607222876337253</v>
      </c>
      <c r="AY56" s="17" t="n">
        <f aca="true">RAND()</f>
        <v>0.64837987255844</v>
      </c>
      <c r="AZ56" s="17" t="n">
        <f aca="true">RAND()</f>
        <v>0.238100975267447</v>
      </c>
    </row>
    <row r="57" customFormat="false" ht="15" hidden="false" customHeight="false" outlineLevel="0" collapsed="false">
      <c r="A57" s="24" t="s">
        <v>38</v>
      </c>
      <c r="B57" s="32" t="n">
        <f aca="false">IFERROR((G33-SUMPRODUCT((K24:K26&lt;=$B$6)*O24:O26/(1+$B$5/100)^K24:K26))/(((SUMPRODUCT((K24:K26&lt;=$B$6)*N24:N26/(1+$B$5/100)^K24:K26)+P27))/$B$12),"n/a")</f>
        <v>1.07100850334374</v>
      </c>
      <c r="C57" s="32" t="n">
        <f aca="false">$B$12</f>
        <v>1</v>
      </c>
      <c r="D57" s="5" t="s">
        <v>126</v>
      </c>
      <c r="AK57" s="0" t="n">
        <v>44</v>
      </c>
      <c r="AL57" s="17" t="n">
        <f aca="false">IFERROR(IF(AU57&lt;($AM$6-$AL$6)/($AN$6-$AL$6),$AL$6+SQRT(AU57*($AN$6-$AL$6)*($AM$6-$AL$6)),$AN$6-SQRT((1-AU57)*($AN$6-$AL$6)*($AN$6-$AM$6))),$AM$6)</f>
        <v>3.84825949170762</v>
      </c>
      <c r="AM57" s="17" t="n">
        <f aca="false">IFERROR(IF(AV57&lt;($AM$7-$AL$7)/($AN$7-$AL$7),$AL$7+SQRT(AV57*($AN$7-$AL$7)*($AM$7-$AL$7)),$AN$7-SQRT((1-AV57)*($AN$7-$AL$7)*($AN$7-$AM$7))),$AM$7)</f>
        <v>1.1369309810747</v>
      </c>
      <c r="AN57" s="17" t="n">
        <f aca="false">IFERROR(IF(AW57&lt;($AM$8-$AL$8)/($AN$8-$AL$8),$AL$8+SQRT(AW57*($AN$8-$AL$8)*($AM$8-$AL$8)),$AN$8-SQRT((1-AW57)*($AN$8-$AL$8)*($AN$8-$AM$8))),$AM$8)</f>
        <v>1.01930961481655</v>
      </c>
      <c r="AO57" s="17" t="n">
        <f aca="false">IFERROR(IF(AX57&lt;($AM$9-$AL$9)/($AN$9-$AL$9),$AL$9+SQRT(AX57*($AN$9-$AL$9)*($AM$9-$AL$9)),$AN$9-SQRT((1-AX57)*($AN$9-$AL$9)*($AN$9-$AM$9))),$AM$9)</f>
        <v>1.59796382221255</v>
      </c>
      <c r="AP57" s="17" t="n">
        <f aca="false">IFERROR(IF(AY57&lt;($AM$10-$AL$10)/($AN$10-$AL$10),$AL$10+SQRT(AY57*($AN$10-$AL$10)*($AM$10-$AL$10)),$AN$10-SQRT((1-AY57)*($AN$10-$AL$10)*($AN$10-$AM$10))),$AM$10)</f>
        <v>0.968961722410785</v>
      </c>
      <c r="AQ57" s="17" t="n">
        <f aca="false">IFERROR(IF(AZ57&lt;($AM$11-$AL$11)/($AN$11-$AL$11),$AL$11+SQRT(AZ57*($AN$11-$AL$11)*($AM$11-$AL$11)),$AN$11-SQRT((1-AZ57)*($AN$11-$AL$11)*($AN$11-$AM$11))),$AM$11)</f>
        <v>0.393948314325314</v>
      </c>
      <c r="AR57" s="17" t="n">
        <f aca="false">SUMPRODUCT((B24:B31&lt;=$B$6)*(C24:C31*AM57+D24:D31*AO57*$B$8*AQ57)/(1+AL57/100)^B24:B31)+C32*AM57*AP57/(1+AL57/100)^$B$6</f>
        <v>10766906.7576109</v>
      </c>
      <c r="AS57" s="17" t="n">
        <f aca="false">SUMPRODUCT((K24:K26&lt;=$B$6)*(L24:L26*AN57+M24:M26*AO57*$B$8*AQ57)/(1+AL57/100)^K24:K26)+L27*AN57*AP57/(1+AL57/100)^$B$6</f>
        <v>9390729.56392475</v>
      </c>
      <c r="AT57" s="17" t="n">
        <f aca="false">AS57-AR57</f>
        <v>-1376177.19368617</v>
      </c>
      <c r="AU57" s="17" t="n">
        <f aca="true">RAND()</f>
        <v>0.503326588419445</v>
      </c>
      <c r="AV57" s="17" t="n">
        <f aca="true">RAND()</f>
        <v>0.886359084082404</v>
      </c>
      <c r="AW57" s="17" t="n">
        <f aca="true">RAND()</f>
        <v>0.526950632745893</v>
      </c>
      <c r="AX57" s="17" t="n">
        <f aca="true">RAND()</f>
        <v>0.892244607833373</v>
      </c>
      <c r="AY57" s="17" t="n">
        <f aca="true">RAND()</f>
        <v>0.879700388345959</v>
      </c>
      <c r="AZ57" s="17" t="n">
        <f aca="true">RAND()</f>
        <v>0.0360256561819104</v>
      </c>
    </row>
    <row r="58" customFormat="false" ht="15" hidden="false" customHeight="false" outlineLevel="0" collapsed="false">
      <c r="A58" s="24" t="s">
        <v>34</v>
      </c>
      <c r="B58" s="32" t="n">
        <f aca="false">IFERROR((P28-SUMPRODUCT((B24:B31&lt;=$B$6)*F24:F31/(1+$B$5/100)^B24:B31))/(((SUMPRODUCT((B24:B31&lt;=$B$6)*E24:E31/(1+$B$5/100)^B24:B31)+G32))/$B$11),"n/a")</f>
        <v>0.933094448695581</v>
      </c>
      <c r="C58" s="32" t="n">
        <f aca="false">$B$11</f>
        <v>1</v>
      </c>
      <c r="D58" s="5" t="s">
        <v>127</v>
      </c>
      <c r="AK58" s="0" t="n">
        <v>45</v>
      </c>
      <c r="AL58" s="17" t="n">
        <f aca="false">IFERROR(IF(AU58&lt;($AM$6-$AL$6)/($AN$6-$AL$6),$AL$6+SQRT(AU58*($AN$6-$AL$6)*($AM$6-$AL$6)),$AN$6-SQRT((1-AU58)*($AN$6-$AL$6)*($AN$6-$AM$6))),$AM$6)</f>
        <v>3.14654160016812</v>
      </c>
      <c r="AM58" s="17" t="n">
        <f aca="false">IFERROR(IF(AV58&lt;($AM$7-$AL$7)/($AN$7-$AL$7),$AL$7+SQRT(AV58*($AN$7-$AL$7)*($AM$7-$AL$7)),$AN$7-SQRT((1-AV58)*($AN$7-$AL$7)*($AN$7-$AM$7))),$AM$7)</f>
        <v>1.05476158442388</v>
      </c>
      <c r="AN58" s="17" t="n">
        <f aca="false">IFERROR(IF(AW58&lt;($AM$8-$AL$8)/($AN$8-$AL$8),$AL$8+SQRT(AW58*($AN$8-$AL$8)*($AM$8-$AL$8)),$AN$8-SQRT((1-AW58)*($AN$8-$AL$8)*($AN$8-$AM$8))),$AM$8)</f>
        <v>0.913610698900131</v>
      </c>
      <c r="AO58" s="17" t="n">
        <f aca="false">IFERROR(IF(AX58&lt;($AM$9-$AL$9)/($AN$9-$AL$9),$AL$9+SQRT(AX58*($AN$9-$AL$9)*($AM$9-$AL$9)),$AN$9-SQRT((1-AX58)*($AN$9-$AL$9)*($AN$9-$AM$9))),$AM$9)</f>
        <v>1.29115821240326</v>
      </c>
      <c r="AP58" s="17" t="n">
        <f aca="false">IFERROR(IF(AY58&lt;($AM$10-$AL$10)/($AN$10-$AL$10),$AL$10+SQRT(AY58*($AN$10-$AL$10)*($AM$10-$AL$10)),$AN$10-SQRT((1-AY58)*($AN$10-$AL$10)*($AN$10-$AM$10))),$AM$10)</f>
        <v>0.800553738121056</v>
      </c>
      <c r="AQ58" s="17" t="n">
        <f aca="false">IFERROR(IF(AZ58&lt;($AM$11-$AL$11)/($AN$11-$AL$11),$AL$11+SQRT(AZ58*($AN$11-$AL$11)*($AM$11-$AL$11)),$AN$11-SQRT((1-AZ58)*($AN$11-$AL$11)*($AN$11-$AM$11))),$AM$11)</f>
        <v>0.778386860771725</v>
      </c>
      <c r="AR58" s="17" t="n">
        <f aca="false">SUMPRODUCT((B24:B31&lt;=$B$6)*(C24:C31*AM58+D24:D31*AO58*$B$8*AQ58)/(1+AL58/100)^B24:B31)+C32*AM58*AP58/(1+AL58/100)^$B$6</f>
        <v>10318617.8437677</v>
      </c>
      <c r="AS58" s="17" t="n">
        <f aca="false">SUMPRODUCT((K24:K26&lt;=$B$6)*(L24:L26*AN58+M24:M26*AO58*$B$8*AQ58)/(1+AL58/100)^K24:K26)+L27*AN58*AP58/(1+AL58/100)^$B$6</f>
        <v>8559426.61908491</v>
      </c>
      <c r="AT58" s="17" t="n">
        <f aca="false">AS58-AR58</f>
        <v>-1759191.2246828</v>
      </c>
      <c r="AU58" s="17" t="n">
        <f aca="true">RAND()</f>
        <v>0.257542918038255</v>
      </c>
      <c r="AV58" s="17" t="n">
        <f aca="true">RAND()</f>
        <v>0.661172987407343</v>
      </c>
      <c r="AW58" s="17" t="n">
        <f aca="true">RAND()</f>
        <v>0.14341545449529</v>
      </c>
      <c r="AX58" s="17" t="n">
        <f aca="true">RAND()</f>
        <v>0.665028880104437</v>
      </c>
      <c r="AY58" s="17" t="n">
        <f aca="true">RAND()</f>
        <v>0.361330197994162</v>
      </c>
      <c r="AZ58" s="17" t="n">
        <f aca="true">RAND()</f>
        <v>0.799541291924037</v>
      </c>
    </row>
    <row r="59" customFormat="false" ht="15" hidden="false" customHeight="false" outlineLevel="0" collapsed="false">
      <c r="A59" s="24" t="s">
        <v>128</v>
      </c>
      <c r="B59" s="33" t="n">
        <f aca="false">IFERROR((P28-P27-G33)/(N24/(1+$B$5/100)^$B$6),"n/a")</f>
        <v>0.0762752479697563</v>
      </c>
      <c r="C59" s="33" t="n">
        <f aca="false">IFERROR(-L27*$B$13/L24,0)</f>
        <v>0.25</v>
      </c>
      <c r="D59" s="5" t="s">
        <v>129</v>
      </c>
      <c r="AK59" s="0" t="n">
        <v>46</v>
      </c>
      <c r="AL59" s="17" t="n">
        <f aca="false">IFERROR(IF(AU59&lt;($AM$6-$AL$6)/($AN$6-$AL$6),$AL$6+SQRT(AU59*($AN$6-$AL$6)*($AM$6-$AL$6)),$AN$6-SQRT((1-AU59)*($AN$6-$AL$6)*($AN$6-$AM$6))),$AM$6)</f>
        <v>4.72178470615218</v>
      </c>
      <c r="AM59" s="17" t="n">
        <f aca="false">IFERROR(IF(AV59&lt;($AM$7-$AL$7)/($AN$7-$AL$7),$AL$7+SQRT(AV59*($AN$7-$AL$7)*($AM$7-$AL$7)),$AN$7-SQRT((1-AV59)*($AN$7-$AL$7)*($AN$7-$AM$7))),$AM$7)</f>
        <v>1.10921542410783</v>
      </c>
      <c r="AN59" s="17" t="n">
        <f aca="false">IFERROR(IF(AW59&lt;($AM$8-$AL$8)/($AN$8-$AL$8),$AL$8+SQRT(AW59*($AN$8-$AL$8)*($AM$8-$AL$8)),$AN$8-SQRT((1-AW59)*($AN$8-$AL$8)*($AN$8-$AM$8))),$AM$8)</f>
        <v>0.978570731426546</v>
      </c>
      <c r="AO59" s="17" t="n">
        <f aca="false">IFERROR(IF(AX59&lt;($AM$9-$AL$9)/($AN$9-$AL$9),$AL$9+SQRT(AX59*($AN$9-$AL$9)*($AM$9-$AL$9)),$AN$9-SQRT((1-AX59)*($AN$9-$AL$9)*($AN$9-$AM$9))),$AM$9)</f>
        <v>1.17723971032581</v>
      </c>
      <c r="AP59" s="17" t="n">
        <f aca="false">IFERROR(IF(AY59&lt;($AM$10-$AL$10)/($AN$10-$AL$10),$AL$10+SQRT(AY59*($AN$10-$AL$10)*($AM$10-$AL$10)),$AN$10-SQRT((1-AY59)*($AN$10-$AL$10)*($AN$10-$AM$10))),$AM$10)</f>
        <v>0.683951098294036</v>
      </c>
      <c r="AQ59" s="17" t="n">
        <f aca="false">IFERROR(IF(AZ59&lt;($AM$11-$AL$11)/($AN$11-$AL$11),$AL$11+SQRT(AZ59*($AN$11-$AL$11)*($AM$11-$AL$11)),$AN$11-SQRT((1-AZ59)*($AN$11-$AL$11)*($AN$11-$AM$11))),$AM$11)</f>
        <v>0.881539861173109</v>
      </c>
      <c r="AR59" s="17" t="n">
        <f aca="false">SUMPRODUCT((B24:B31&lt;=$B$6)*(C24:C31*AM59+D24:D31*AO59*$B$8*AQ59)/(1+AL59/100)^B24:B31)+C32*AM59*AP59/(1+AL59/100)^$B$6</f>
        <v>10272288.2255158</v>
      </c>
      <c r="AS59" s="17" t="n">
        <f aca="false">SUMPRODUCT((K24:K26&lt;=$B$6)*(L24:L26*AN59+M24:M26*AO59*$B$8*AQ59)/(1+AL59/100)^K24:K26)+L27*AN59*AP59/(1+AL59/100)^$B$6</f>
        <v>9195875.80636611</v>
      </c>
      <c r="AT59" s="17" t="n">
        <f aca="false">AS59-AR59</f>
        <v>-1076412.41914974</v>
      </c>
      <c r="AU59" s="17" t="n">
        <f aca="true">RAND()</f>
        <v>0.740486753743895</v>
      </c>
      <c r="AV59" s="17" t="n">
        <f aca="true">RAND()</f>
        <v>0.823819583918773</v>
      </c>
      <c r="AW59" s="17" t="n">
        <f aca="true">RAND()</f>
        <v>0.354305623580128</v>
      </c>
      <c r="AX59" s="17" t="n">
        <f aca="true">RAND()</f>
        <v>0.548710337156826</v>
      </c>
      <c r="AY59" s="17" t="n">
        <f aca="true">RAND()</f>
        <v>0.135352026254328</v>
      </c>
      <c r="AZ59" s="17" t="n">
        <f aca="true">RAND()</f>
        <v>0.942723246975975</v>
      </c>
    </row>
    <row r="60" customFormat="false" ht="15" hidden="false" customHeight="false" outlineLevel="0" collapsed="false">
      <c r="A60" s="7" t="s">
        <v>23</v>
      </c>
      <c r="B60" s="34" t="n">
        <f aca="false">IFERROR(INDEX($A$65:$A$89,MATCH(TRUE(),INDEX($E$65:$E$89&lt;&gt;$E$65,0),0)),"none in 2-8%")</f>
        <v>5</v>
      </c>
      <c r="C60" s="34" t="n">
        <f aca="false">$B$5</f>
        <v>3</v>
      </c>
      <c r="D60" s="5" t="s">
        <v>130</v>
      </c>
      <c r="AK60" s="0" t="n">
        <v>47</v>
      </c>
      <c r="AL60" s="17" t="n">
        <f aca="false">IFERROR(IF(AU60&lt;($AM$6-$AL$6)/($AN$6-$AL$6),$AL$6+SQRT(AU60*($AN$6-$AL$6)*($AM$6-$AL$6)),$AN$6-SQRT((1-AU60)*($AN$6-$AL$6)*($AN$6-$AM$6))),$AM$6)</f>
        <v>4.15257120684849</v>
      </c>
      <c r="AM60" s="17" t="n">
        <f aca="false">IFERROR(IF(AV60&lt;($AM$7-$AL$7)/($AN$7-$AL$7),$AL$7+SQRT(AV60*($AN$7-$AL$7)*($AM$7-$AL$7)),$AN$7-SQRT((1-AV60)*($AN$7-$AL$7)*($AN$7-$AM$7))),$AM$7)</f>
        <v>0.981291889662573</v>
      </c>
      <c r="AN60" s="17" t="n">
        <f aca="false">IFERROR(IF(AW60&lt;($AM$8-$AL$8)/($AN$8-$AL$8),$AL$8+SQRT(AW60*($AN$8-$AL$8)*($AM$8-$AL$8)),$AN$8-SQRT((1-AW60)*($AN$8-$AL$8)*($AN$8-$AM$8))),$AM$8)</f>
        <v>1.01474100270499</v>
      </c>
      <c r="AO60" s="17" t="n">
        <f aca="false">IFERROR(IF(AX60&lt;($AM$9-$AL$9)/($AN$9-$AL$9),$AL$9+SQRT(AX60*($AN$9-$AL$9)*($AM$9-$AL$9)),$AN$9-SQRT((1-AX60)*($AN$9-$AL$9)*($AN$9-$AM$9))),$AM$9)</f>
        <v>1.11244849135403</v>
      </c>
      <c r="AP60" s="17" t="n">
        <f aca="false">IFERROR(IF(AY60&lt;($AM$10-$AL$10)/($AN$10-$AL$10),$AL$10+SQRT(AY60*($AN$10-$AL$10)*($AM$10-$AL$10)),$AN$10-SQRT((1-AY60)*($AN$10-$AL$10)*($AN$10-$AM$10))),$AM$10)</f>
        <v>0.661648475422793</v>
      </c>
      <c r="AQ60" s="17" t="n">
        <f aca="false">IFERROR(IF(AZ60&lt;($AM$11-$AL$11)/($AN$11-$AL$11),$AL$11+SQRT(AZ60*($AN$11-$AL$11)*($AM$11-$AL$11)),$AN$11-SQRT((1-AZ60)*($AN$11-$AL$11)*($AN$11-$AM$11))),$AM$11)</f>
        <v>0.539519547977128</v>
      </c>
      <c r="AR60" s="17" t="n">
        <f aca="false">SUMPRODUCT((B24:B31&lt;=$B$6)*(C24:C31*AM60+D24:D31*AO60*$B$8*AQ60)/(1+AL60/100)^B24:B31)+C32*AM60*AP60/(1+AL60/100)^$B$6</f>
        <v>9223070.86569583</v>
      </c>
      <c r="AS60" s="17" t="n">
        <f aca="false">SUMPRODUCT((K24:K26&lt;=$B$6)*(L24:L26*AN60+M24:M26*AO60*$B$8*AQ60)/(1+AL60/100)^K24:K26)+L27*AN60*AP60/(1+AL60/100)^$B$6</f>
        <v>9560511.32985601</v>
      </c>
      <c r="AT60" s="17" t="n">
        <f aca="false">AS60-AR60</f>
        <v>337440.464160183</v>
      </c>
      <c r="AU60" s="17" t="n">
        <f aca="true">RAND()</f>
        <v>0.594607463396588</v>
      </c>
      <c r="AV60" s="17" t="n">
        <f aca="true">RAND()</f>
        <v>0.365186102860295</v>
      </c>
      <c r="AW60" s="17" t="n">
        <f aca="true">RAND()</f>
        <v>0.508028481704403</v>
      </c>
      <c r="AX60" s="17" t="n">
        <f aca="true">RAND()</f>
        <v>0.474834879666845</v>
      </c>
      <c r="AY60" s="17" t="n">
        <f aca="true">RAND()</f>
        <v>0.104520918426053</v>
      </c>
      <c r="AZ60" s="17" t="n">
        <f aca="true">RAND()</f>
        <v>0.23416168923742</v>
      </c>
    </row>
    <row r="61" customFormat="false" ht="15" hidden="false" customHeight="false" outlineLevel="0" collapsed="false">
      <c r="AK61" s="0" t="n">
        <v>48</v>
      </c>
      <c r="AL61" s="0" t="n">
        <f aca="false">IFERROR(IF(AU61&lt;($AM$6-$AL$6)/($AN$6-$AL$6),$AL$6+SQRT(AU61*($AN$6-$AL$6)*($AM$6-$AL$6)),$AN$6-SQRT((1-AU61)*($AN$6-$AL$6)*($AN$6-$AM$6))),$AM$6)</f>
        <v>4.89915271798913</v>
      </c>
      <c r="AM61" s="0" t="n">
        <f aca="false">IFERROR(IF(AV61&lt;($AM$7-$AL$7)/($AN$7-$AL$7),$AL$7+SQRT(AV61*($AN$7-$AL$7)*($AM$7-$AL$7)),$AN$7-SQRT((1-AV61)*($AN$7-$AL$7)*($AN$7-$AM$7))),$AM$7)</f>
        <v>0.852318525234022</v>
      </c>
      <c r="AN61" s="0" t="n">
        <f aca="false">IFERROR(IF(AW61&lt;($AM$8-$AL$8)/($AN$8-$AL$8),$AL$8+SQRT(AW61*($AN$8-$AL$8)*($AM$8-$AL$8)),$AN$8-SQRT((1-AW61)*($AN$8-$AL$8)*($AN$8-$AM$8))),$AM$8)</f>
        <v>1.22224523667785</v>
      </c>
      <c r="AO61" s="0" t="n">
        <f aca="false">IFERROR(IF(AX61&lt;($AM$9-$AL$9)/($AN$9-$AL$9),$AL$9+SQRT(AX61*($AN$9-$AL$9)*($AM$9-$AL$9)),$AN$9-SQRT((1-AX61)*($AN$9-$AL$9)*($AN$9-$AM$9))),$AM$9)</f>
        <v>0.701506343254625</v>
      </c>
      <c r="AP61" s="0" t="n">
        <f aca="false">IFERROR(IF(AY61&lt;($AM$10-$AL$10)/($AN$10-$AL$10),$AL$10+SQRT(AY61*($AN$10-$AL$10)*($AM$10-$AL$10)),$AN$10-SQRT((1-AY61)*($AN$10-$AL$10)*($AN$10-$AM$10))),$AM$10)</f>
        <v>0.879546568638595</v>
      </c>
      <c r="AQ61" s="0" t="n">
        <f aca="false">IFERROR(IF(AZ61&lt;($AM$11-$AL$11)/($AN$11-$AL$11),$AL$11+SQRT(AZ61*($AN$11-$AL$11)*($AM$11-$AL$11)),$AN$11-SQRT((1-AZ61)*($AN$11-$AL$11)*($AN$11-$AM$11))),$AM$11)</f>
        <v>0.729600552910187</v>
      </c>
      <c r="AR61" s="0" t="n">
        <f aca="false">SUMPRODUCT((B24:B31&lt;=$B$6)*(C24:C31*AM61+D24:D31*AO61*$B$8*AQ61)/(1+AL61/100)^B24:B31)+C32*AM61*AP61/(1+AL61/100)^$B$6</f>
        <v>7812464.52062276</v>
      </c>
      <c r="AS61" s="0" t="n">
        <f aca="false">SUMPRODUCT((K24:K26&lt;=$B$6)*(L24:L26*AN61+M24:M26*AO61*$B$8*AQ61)/(1+AL61/100)^K24:K26)+L27*AN61*AP61/(1+AL61/100)^$B$6</f>
        <v>11323565.6369722</v>
      </c>
      <c r="AT61" s="0" t="n">
        <f aca="false">AS61-AR61</f>
        <v>3511101.11634948</v>
      </c>
      <c r="AU61" s="0" t="n">
        <f aca="true">RAND()</f>
        <v>0.779322034883376</v>
      </c>
      <c r="AV61" s="0" t="n">
        <f aca="true">RAND()</f>
        <v>0.0304136453629221</v>
      </c>
      <c r="AW61" s="0" t="n">
        <f aca="true">RAND()</f>
        <v>0.993152649892726</v>
      </c>
      <c r="AX61" s="0" t="n">
        <f aca="true">RAND()</f>
        <v>0.0541397418291343</v>
      </c>
      <c r="AY61" s="0" t="n">
        <f aca="true">RAND()</f>
        <v>0.576222391061326</v>
      </c>
      <c r="AZ61" s="0" t="n">
        <f aca="true">RAND()</f>
        <v>0.701567914340913</v>
      </c>
    </row>
    <row r="62" customFormat="false" ht="15" hidden="false" customHeight="false" outlineLevel="0" collapsed="false">
      <c r="AK62" s="0" t="n">
        <v>49</v>
      </c>
      <c r="AL62" s="0" t="n">
        <f aca="false">IFERROR(IF(AU62&lt;($AM$6-$AL$6)/($AN$6-$AL$6),$AL$6+SQRT(AU62*($AN$6-$AL$6)*($AM$6-$AL$6)),$AN$6-SQRT((1-AU62)*($AN$6-$AL$6)*($AN$6-$AM$6))),$AM$6)</f>
        <v>3.02436448382627</v>
      </c>
      <c r="AM62" s="0" t="n">
        <f aca="false">IFERROR(IF(AV62&lt;($AM$7-$AL$7)/($AN$7-$AL$7),$AL$7+SQRT(AV62*($AN$7-$AL$7)*($AM$7-$AL$7)),$AN$7-SQRT((1-AV62)*($AN$7-$AL$7)*($AN$7-$AM$7))),$AM$7)</f>
        <v>1.05934088814434</v>
      </c>
      <c r="AN62" s="0" t="n">
        <f aca="false">IFERROR(IF(AW62&lt;($AM$8-$AL$8)/($AN$8-$AL$8),$AL$8+SQRT(AW62*($AN$8-$AL$8)*($AM$8-$AL$8)),$AN$8-SQRT((1-AW62)*($AN$8-$AL$8)*($AN$8-$AM$8))),$AM$8)</f>
        <v>1.02732665504829</v>
      </c>
      <c r="AO62" s="0" t="n">
        <f aca="false">IFERROR(IF(AX62&lt;($AM$9-$AL$9)/($AN$9-$AL$9),$AL$9+SQRT(AX62*($AN$9-$AL$9)*($AM$9-$AL$9)),$AN$9-SQRT((1-AX62)*($AN$9-$AL$9)*($AN$9-$AM$9))),$AM$9)</f>
        <v>1.29228749889344</v>
      </c>
      <c r="AP62" s="0" t="n">
        <f aca="false">IFERROR(IF(AY62&lt;($AM$10-$AL$10)/($AN$10-$AL$10),$AL$10+SQRT(AY62*($AN$10-$AL$10)*($AM$10-$AL$10)),$AN$10-SQRT((1-AY62)*($AN$10-$AL$10)*($AN$10-$AM$10))),$AM$10)</f>
        <v>0.920489531697187</v>
      </c>
      <c r="AQ62" s="0" t="n">
        <f aca="false">IFERROR(IF(AZ62&lt;($AM$11-$AL$11)/($AN$11-$AL$11),$AL$11+SQRT(AZ62*($AN$11-$AL$11)*($AM$11-$AL$11)),$AN$11-SQRT((1-AZ62)*($AN$11-$AL$11)*($AN$11-$AM$11))),$AM$11)</f>
        <v>0.742622190153695</v>
      </c>
      <c r="AR62" s="0" t="n">
        <f aca="false">SUMPRODUCT((B24:B31&lt;=$B$6)*(C24:C31*AM62+D24:D31*AO62*$B$8*AQ62)/(1+AL62/100)^B24:B31)+C32*AM62*AP62/(1+AL62/100)^$B$6</f>
        <v>10396311.0809022</v>
      </c>
      <c r="AS62" s="0" t="n">
        <f aca="false">SUMPRODUCT((K24:K26&lt;=$B$6)*(L24:L26*AN62+M24:M26*AO62*$B$8*AQ62)/(1+AL62/100)^K24:K26)+L27*AN62*AP62/(1+AL62/100)^$B$6</f>
        <v>9505024.56289818</v>
      </c>
      <c r="AT62" s="0" t="n">
        <f aca="false">AS62-AR62</f>
        <v>-891286.518004028</v>
      </c>
      <c r="AU62" s="0" t="n">
        <f aca="true">RAND()</f>
        <v>0.209716112126902</v>
      </c>
      <c r="AV62" s="0" t="n">
        <f aca="true">RAND()</f>
        <v>0.676880916145872</v>
      </c>
      <c r="AW62" s="0" t="n">
        <f aca="true">RAND()</f>
        <v>0.559258501760149</v>
      </c>
      <c r="AX62" s="0" t="n">
        <f aca="true">RAND()</f>
        <v>0.666095343851669</v>
      </c>
      <c r="AY62" s="0" t="n">
        <f aca="true">RAND()</f>
        <v>0.707245785067677</v>
      </c>
      <c r="AZ62" s="0" t="n">
        <f aca="true">RAND()</f>
        <v>0.729619032647833</v>
      </c>
    </row>
    <row r="63" customFormat="false" ht="17.35" hidden="false" customHeight="false" outlineLevel="0" collapsed="false">
      <c r="A63" s="4" t="s">
        <v>131</v>
      </c>
      <c r="AK63" s="0" t="n">
        <v>50</v>
      </c>
      <c r="AL63" s="17" t="n">
        <f aca="false">IFERROR(IF(AU63&lt;($AM$6-$AL$6)/($AN$6-$AL$6),$AL$6+SQRT(AU63*($AN$6-$AL$6)*($AM$6-$AL$6)),$AN$6-SQRT((1-AU63)*($AN$6-$AL$6)*($AN$6-$AM$6))),$AM$6)</f>
        <v>2.41915879745684</v>
      </c>
      <c r="AM63" s="17" t="n">
        <f aca="false">IFERROR(IF(AV63&lt;($AM$7-$AL$7)/($AN$7-$AL$7),$AL$7+SQRT(AV63*($AN$7-$AL$7)*($AM$7-$AL$7)),$AN$7-SQRT((1-AV63)*($AN$7-$AL$7)*($AN$7-$AM$7))),$AM$7)</f>
        <v>0.962397170812226</v>
      </c>
      <c r="AN63" s="17" t="n">
        <f aca="false">IFERROR(IF(AW63&lt;($AM$8-$AL$8)/($AN$8-$AL$8),$AL$8+SQRT(AW63*($AN$8-$AL$8)*($AM$8-$AL$8)),$AN$8-SQRT((1-AW63)*($AN$8-$AL$8)*($AN$8-$AM$8))),$AM$8)</f>
        <v>0.998219593436277</v>
      </c>
      <c r="AO63" s="17" t="n">
        <f aca="false">IFERROR(IF(AX63&lt;($AM$9-$AL$9)/($AN$9-$AL$9),$AL$9+SQRT(AX63*($AN$9-$AL$9)*($AM$9-$AL$9)),$AN$9-SQRT((1-AX63)*($AN$9-$AL$9)*($AN$9-$AM$9))),$AM$9)</f>
        <v>0.999428422785263</v>
      </c>
      <c r="AP63" s="17" t="n">
        <f aca="false">IFERROR(IF(AY63&lt;($AM$10-$AL$10)/($AN$10-$AL$10),$AL$10+SQRT(AY63*($AN$10-$AL$10)*($AM$10-$AL$10)),$AN$10-SQRT((1-AY63)*($AN$10-$AL$10)*($AN$10-$AM$10))),$AM$10)</f>
        <v>0.996550022088763</v>
      </c>
      <c r="AQ63" s="17" t="n">
        <f aca="false">IFERROR(IF(AZ63&lt;($AM$11-$AL$11)/($AN$11-$AL$11),$AL$11+SQRT(AZ63*($AN$11-$AL$11)*($AM$11-$AL$11)),$AN$11-SQRT((1-AZ63)*($AN$11-$AL$11)*($AN$11-$AM$11))),$AM$11)</f>
        <v>0.433909297886571</v>
      </c>
      <c r="AR63" s="17" t="n">
        <f aca="false">SUMPRODUCT((B24:B31&lt;=$B$6)*(C24:C31*AM63+D24:D31*AO63*$B$8*AQ63)/(1+AL63/100)^B24:B31)+C32*AM63*AP63/(1+AL63/100)^$B$6</f>
        <v>9614660.17231964</v>
      </c>
      <c r="AS63" s="17" t="n">
        <f aca="false">SUMPRODUCT((K24:K26&lt;=$B$6)*(L24:L26*AN63+M24:M26*AO63*$B$8*AQ63)/(1+AL63/100)^K24:K26)+L27*AN63*AP63/(1+AL63/100)^$B$6</f>
        <v>9111280.6019173</v>
      </c>
      <c r="AT63" s="17" t="n">
        <f aca="false">AS63-AR63</f>
        <v>-503379.570402345</v>
      </c>
      <c r="AU63" s="17" t="n">
        <f aca="true">RAND()</f>
        <v>0.0351388194970929</v>
      </c>
      <c r="AV63" s="17" t="n">
        <f aca="true">RAND()</f>
        <v>0.293031567642394</v>
      </c>
      <c r="AW63" s="17" t="n">
        <f aca="true">RAND()</f>
        <v>0.436566746911587</v>
      </c>
      <c r="AX63" s="17" t="n">
        <f aca="true">RAND()</f>
        <v>0.332571665981034</v>
      </c>
      <c r="AY63" s="17" t="n">
        <f aca="true">RAND()</f>
        <v>0.986247697745403</v>
      </c>
      <c r="AZ63" s="17" t="n">
        <f aca="true">RAND()</f>
        <v>0.073190612491732</v>
      </c>
    </row>
    <row r="64" customFormat="false" ht="15" hidden="false" customHeight="false" outlineLevel="0" collapsed="false">
      <c r="A64" s="6" t="s">
        <v>132</v>
      </c>
      <c r="B64" s="6" t="s">
        <v>59</v>
      </c>
      <c r="C64" s="6" t="s">
        <v>60</v>
      </c>
      <c r="D64" s="6" t="s">
        <v>61</v>
      </c>
      <c r="E64" s="6" t="s">
        <v>133</v>
      </c>
      <c r="AK64" s="0" t="n">
        <v>51</v>
      </c>
      <c r="AL64" s="17" t="n">
        <f aca="false">IFERROR(IF(AU64&lt;($AM$6-$AL$6)/($AN$6-$AL$6),$AL$6+SQRT(AU64*($AN$6-$AL$6)*($AM$6-$AL$6)),$AN$6-SQRT((1-AU64)*($AN$6-$AL$6)*($AN$6-$AM$6))),$AM$6)</f>
        <v>3.74800673074993</v>
      </c>
      <c r="AM64" s="17" t="n">
        <f aca="false">IFERROR(IF(AV64&lt;($AM$7-$AL$7)/($AN$7-$AL$7),$AL$7+SQRT(AV64*($AN$7-$AL$7)*($AM$7-$AL$7)),$AN$7-SQRT((1-AV64)*($AN$7-$AL$7)*($AN$7-$AM$7))),$AM$7)</f>
        <v>0.969243909189877</v>
      </c>
      <c r="AN64" s="17" t="n">
        <f aca="false">IFERROR(IF(AW64&lt;($AM$8-$AL$8)/($AN$8-$AL$8),$AL$8+SQRT(AW64*($AN$8-$AL$8)*($AM$8-$AL$8)),$AN$8-SQRT((1-AW64)*($AN$8-$AL$8)*($AN$8-$AM$8))),$AM$8)</f>
        <v>0.809913019038509</v>
      </c>
      <c r="AO64" s="17" t="n">
        <f aca="false">IFERROR(IF(AX64&lt;($AM$9-$AL$9)/($AN$9-$AL$9),$AL$9+SQRT(AX64*($AN$9-$AL$9)*($AM$9-$AL$9)),$AN$9-SQRT((1-AX64)*($AN$9-$AL$9)*($AN$9-$AM$9))),$AM$9)</f>
        <v>1.31908289692543</v>
      </c>
      <c r="AP64" s="17" t="n">
        <f aca="false">IFERROR(IF(AY64&lt;($AM$10-$AL$10)/($AN$10-$AL$10),$AL$10+SQRT(AY64*($AN$10-$AL$10)*($AM$10-$AL$10)),$AN$10-SQRT((1-AY64)*($AN$10-$AL$10)*($AN$10-$AM$10))),$AM$10)</f>
        <v>0.997587378969678</v>
      </c>
      <c r="AQ64" s="17" t="n">
        <f aca="false">IFERROR(IF(AZ64&lt;($AM$11-$AL$11)/($AN$11-$AL$11),$AL$11+SQRT(AZ64*($AN$11-$AL$11)*($AM$11-$AL$11)),$AN$11-SQRT((1-AZ64)*($AN$11-$AL$11)*($AN$11-$AM$11))),$AM$11)</f>
        <v>0.487553954272744</v>
      </c>
      <c r="AR64" s="17" t="n">
        <f aca="false">SUMPRODUCT((B24:B31&lt;=$B$6)*(C24:C31*AM64+D24:D31*AO64*$B$8*AQ64)/(1+AL64/100)^B24:B31)+C32*AM64*AP64/(1+AL64/100)^$B$6</f>
        <v>9221959.79482382</v>
      </c>
      <c r="AS64" s="17" t="n">
        <f aca="false">SUMPRODUCT((K24:K26&lt;=$B$6)*(L24:L26*AN64+M24:M26*AO64*$B$8*AQ64)/(1+AL64/100)^K24:K26)+L27*AN64*AP64/(1+AL64/100)^$B$6</f>
        <v>7448323.02162815</v>
      </c>
      <c r="AT64" s="17" t="n">
        <f aca="false">AS64-AR64</f>
        <v>-1773636.77319567</v>
      </c>
      <c r="AU64" s="17" t="n">
        <f aca="true">RAND()</f>
        <v>0.471226988837613</v>
      </c>
      <c r="AV64" s="17" t="n">
        <f aca="true">RAND()</f>
        <v>0.318261119976347</v>
      </c>
      <c r="AW64" s="17" t="n">
        <f aca="true">RAND()</f>
        <v>0.00109186607175388</v>
      </c>
      <c r="AX64" s="17" t="n">
        <f aca="true">RAND()</f>
        <v>0.690901265827026</v>
      </c>
      <c r="AY64" s="17" t="n">
        <f aca="true">RAND()</f>
        <v>0.990372798839655</v>
      </c>
      <c r="AZ64" s="17" t="n">
        <f aca="true">RAND()</f>
        <v>0.143577492911602</v>
      </c>
    </row>
    <row r="65" customFormat="false" ht="15" hidden="false" customHeight="false" outlineLevel="0" collapsed="false">
      <c r="A65" s="34" t="n">
        <v>2</v>
      </c>
      <c r="B65" s="14" t="n">
        <f aca="false">SUMPRODUCT((B24:B31&lt;=$B$6)*(C24:C31*$B$11+D24:D31*$B$10*$B$8*$B$9)/(1+$A65/100)^B24:B31)+C32*$B$11*$B$13/(1+$A65/100)^$B$6</f>
        <v>10262552.894263</v>
      </c>
      <c r="C65" s="14" t="n">
        <f aca="false">SUMPRODUCT((K24:K26&lt;=$B$6)*(L24:L26*$B$12+M24:M26*$B$10*$B$8*$B$9)/(1+$A65/100)^K24:K26)+L27*$B$12*$B$13/(1+$A65/100)^$B$6</f>
        <v>9127262.70353926</v>
      </c>
      <c r="D65" s="14" t="n">
        <f aca="false">C65-B65</f>
        <v>-1135290.19072377</v>
      </c>
      <c r="E65" s="0" t="str">
        <f aca="false">IF(D65&lt;0,"PCC","HMA")</f>
        <v>PCC</v>
      </c>
      <c r="AK65" s="0" t="n">
        <v>52</v>
      </c>
      <c r="AL65" s="17" t="n">
        <f aca="false">IFERROR(IF(AU65&lt;($AM$6-$AL$6)/($AN$6-$AL$6),$AL$6+SQRT(AU65*($AN$6-$AL$6)*($AM$6-$AL$6)),$AN$6-SQRT((1-AU65)*($AN$6-$AL$6)*($AN$6-$AM$6))),$AM$6)</f>
        <v>4.17669711958911</v>
      </c>
      <c r="AM65" s="17" t="n">
        <f aca="false">IFERROR(IF(AV65&lt;($AM$7-$AL$7)/($AN$7-$AL$7),$AL$7+SQRT(AV65*($AN$7-$AL$7)*($AM$7-$AL$7)),$AN$7-SQRT((1-AV65)*($AN$7-$AL$7)*($AN$7-$AM$7))),$AM$7)</f>
        <v>0.879435269614976</v>
      </c>
      <c r="AN65" s="17" t="n">
        <f aca="false">IFERROR(IF(AW65&lt;($AM$8-$AL$8)/($AN$8-$AL$8),$AL$8+SQRT(AW65*($AN$8-$AL$8)*($AM$8-$AL$8)),$AN$8-SQRT((1-AW65)*($AN$8-$AL$8)*($AN$8-$AM$8))),$AM$8)</f>
        <v>1.08966666514204</v>
      </c>
      <c r="AO65" s="17" t="n">
        <f aca="false">IFERROR(IF(AX65&lt;($AM$9-$AL$9)/($AN$9-$AL$9),$AL$9+SQRT(AX65*($AN$9-$AL$9)*($AM$9-$AL$9)),$AN$9-SQRT((1-AX65)*($AN$9-$AL$9)*($AN$9-$AM$9))),$AM$9)</f>
        <v>1.14413217004743</v>
      </c>
      <c r="AP65" s="17" t="n">
        <f aca="false">IFERROR(IF(AY65&lt;($AM$10-$AL$10)/($AN$10-$AL$10),$AL$10+SQRT(AY65*($AN$10-$AL$10)*($AM$10-$AL$10)),$AN$10-SQRT((1-AY65)*($AN$10-$AL$10)*($AN$10-$AM$10))),$AM$10)</f>
        <v>0.937446020060762</v>
      </c>
      <c r="AQ65" s="17" t="n">
        <f aca="false">IFERROR(IF(AZ65&lt;($AM$11-$AL$11)/($AN$11-$AL$11),$AL$11+SQRT(AZ65*($AN$11-$AL$11)*($AM$11-$AL$11)),$AN$11-SQRT((1-AZ65)*($AN$11-$AL$11)*($AN$11-$AM$11))),$AM$11)</f>
        <v>0.540403613119593</v>
      </c>
      <c r="AR65" s="17" t="n">
        <f aca="false">SUMPRODUCT((B24:B31&lt;=$B$6)*(C24:C31*AM65+D24:D31*AO65*$B$8*AQ65)/(1+AL65/100)^B24:B31)+C32*AM65*AP65/(1+AL65/100)^$B$6</f>
        <v>8253088.82808979</v>
      </c>
      <c r="AS65" s="17" t="n">
        <f aca="false">SUMPRODUCT((K24:K26&lt;=$B$6)*(L24:L26*AN65+M24:M26*AO65*$B$8*AQ65)/(1+AL65/100)^K24:K26)+L27*AN65*AP65/(1+AL65/100)^$B$6</f>
        <v>10064763.8619699</v>
      </c>
      <c r="AT65" s="17" t="n">
        <f aca="false">AS65-AR65</f>
        <v>1811675.03388011</v>
      </c>
      <c r="AU65" s="17" t="n">
        <f aca="true">RAND()</f>
        <v>0.601448042273178</v>
      </c>
      <c r="AV65" s="17" t="n">
        <f aca="true">RAND()</f>
        <v>0.0701106895422664</v>
      </c>
      <c r="AW65" s="17" t="n">
        <f aca="true">RAND()</f>
        <v>0.771495304296233</v>
      </c>
      <c r="AX65" s="17" t="n">
        <f aca="true">RAND()</f>
        <v>0.511660171768186</v>
      </c>
      <c r="AY65" s="17" t="n">
        <f aca="true">RAND()</f>
        <v>0.765436081868003</v>
      </c>
      <c r="AZ65" s="17" t="n">
        <f aca="true">RAND()</f>
        <v>0.235893457963082</v>
      </c>
    </row>
    <row r="66" customFormat="false" ht="15" hidden="false" customHeight="false" outlineLevel="0" collapsed="false">
      <c r="A66" s="34" t="n">
        <v>2.25</v>
      </c>
      <c r="B66" s="14" t="n">
        <f aca="false">SUMPRODUCT((B24:B31&lt;=$B$6)*(C24:C31*$B$11+D24:D31*$B$10*$B$8*$B$9)/(1+$A66/100)^B24:B31)+C32*$B$11*$B$13/(1+$A66/100)^$B$6</f>
        <v>10146264.598081</v>
      </c>
      <c r="C66" s="14" t="n">
        <f aca="false">SUMPRODUCT((K24:K26&lt;=$B$6)*(L24:L26*$B$12+M24:M26*$B$10*$B$8*$B$9)/(1+$A66/100)^K24:K26)+L27*$B$12*$B$13/(1+$A66/100)^$B$6</f>
        <v>9143740.59930614</v>
      </c>
      <c r="D66" s="14" t="n">
        <f aca="false">C66-B66</f>
        <v>-1002523.99877483</v>
      </c>
      <c r="E66" s="0" t="str">
        <f aca="false">IF(D66&lt;0,"PCC","HMA")</f>
        <v>PCC</v>
      </c>
      <c r="AK66" s="0" t="n">
        <v>53</v>
      </c>
      <c r="AL66" s="17" t="n">
        <f aca="false">IFERROR(IF(AU66&lt;($AM$6-$AL$6)/($AN$6-$AL$6),$AL$6+SQRT(AU66*($AN$6-$AL$6)*($AM$6-$AL$6)),$AN$6-SQRT((1-AU66)*($AN$6-$AL$6)*($AN$6-$AM$6))),$AM$6)</f>
        <v>5.87176030134153</v>
      </c>
      <c r="AM66" s="17" t="n">
        <f aca="false">IFERROR(IF(AV66&lt;($AM$7-$AL$7)/($AN$7-$AL$7),$AL$7+SQRT(AV66*($AN$7-$AL$7)*($AM$7-$AL$7)),$AN$7-SQRT((1-AV66)*($AN$7-$AL$7)*($AN$7-$AM$7))),$AM$7)</f>
        <v>1.01347503654648</v>
      </c>
      <c r="AN66" s="17" t="n">
        <f aca="false">IFERROR(IF(AW66&lt;($AM$8-$AL$8)/($AN$8-$AL$8),$AL$8+SQRT(AW66*($AN$8-$AL$8)*($AM$8-$AL$8)),$AN$8-SQRT((1-AW66)*($AN$8-$AL$8)*($AN$8-$AM$8))),$AM$8)</f>
        <v>1.03445912201816</v>
      </c>
      <c r="AO66" s="17" t="n">
        <f aca="false">IFERROR(IF(AX66&lt;($AM$9-$AL$9)/($AN$9-$AL$9),$AL$9+SQRT(AX66*($AN$9-$AL$9)*($AM$9-$AL$9)),$AN$9-SQRT((1-AX66)*($AN$9-$AL$9)*($AN$9-$AM$9))),$AM$9)</f>
        <v>1.15878434815262</v>
      </c>
      <c r="AP66" s="17" t="n">
        <f aca="false">IFERROR(IF(AY66&lt;($AM$10-$AL$10)/($AN$10-$AL$10),$AL$10+SQRT(AY66*($AN$10-$AL$10)*($AM$10-$AL$10)),$AN$10-SQRT((1-AY66)*($AN$10-$AL$10)*($AN$10-$AM$10))),$AM$10)</f>
        <v>0.975262504456647</v>
      </c>
      <c r="AQ66" s="17" t="n">
        <f aca="false">IFERROR(IF(AZ66&lt;($AM$11-$AL$11)/($AN$11-$AL$11),$AL$11+SQRT(AZ66*($AN$11-$AL$11)*($AM$11-$AL$11)),$AN$11-SQRT((1-AZ66)*($AN$11-$AL$11)*($AN$11-$AM$11))),$AM$11)</f>
        <v>0.710123045423864</v>
      </c>
      <c r="AR66" s="17" t="n">
        <f aca="false">SUMPRODUCT((B24:B31&lt;=$B$6)*(C24:C31*AM66+D24:D31*AO66*$B$8*AQ66)/(1+AL66/100)^B24:B31)+C32*AM66*AP66/(1+AL66/100)^$B$6</f>
        <v>9059123.87469966</v>
      </c>
      <c r="AS66" s="17" t="n">
        <f aca="false">SUMPRODUCT((K24:K26&lt;=$B$6)*(L24:L26*AN66+M24:M26*AO66*$B$8*AQ66)/(1+AL66/100)^K24:K26)+L27*AN66*AP66/(1+AL66/100)^$B$6</f>
        <v>9540207.94304104</v>
      </c>
      <c r="AT66" s="17" t="n">
        <f aca="false">AS66-AR66</f>
        <v>481084.068341386</v>
      </c>
      <c r="AU66" s="17" t="n">
        <f aca="true">RAND()</f>
        <v>0.936353759118553</v>
      </c>
      <c r="AV66" s="17" t="n">
        <f aca="true">RAND()</f>
        <v>0.502719481451648</v>
      </c>
      <c r="AW66" s="17" t="n">
        <f aca="true">RAND()</f>
        <v>0.587041154833933</v>
      </c>
      <c r="AX66" s="17" t="n">
        <f aca="true">RAND()</f>
        <v>0.528237484724662</v>
      </c>
      <c r="AY66" s="17" t="n">
        <f aca="true">RAND()</f>
        <v>0.903497792569617</v>
      </c>
      <c r="AZ66" s="17" t="n">
        <f aca="true">RAND()</f>
        <v>0.657025923288427</v>
      </c>
    </row>
    <row r="67" customFormat="false" ht="15" hidden="false" customHeight="false" outlineLevel="0" collapsed="false">
      <c r="A67" s="34" t="n">
        <v>2.5</v>
      </c>
      <c r="B67" s="14" t="n">
        <f aca="false">SUMPRODUCT((B24:B31&lt;=$B$6)*(C24:C31*$B$11+D24:D31*$B$10*$B$8*$B$9)/(1+$A67/100)^B24:B31)+C32*$B$11*$B$13/(1+$A67/100)^$B$6</f>
        <v>10035470.4285864</v>
      </c>
      <c r="C67" s="14" t="n">
        <f aca="false">SUMPRODUCT((K24:K26&lt;=$B$6)*(L24:L26*$B$12+M24:M26*$B$10*$B$8*$B$9)/(1+$A67/100)^K24:K26)+L27*$B$12*$B$13/(1+$A67/100)^$B$6</f>
        <v>9157977.79503656</v>
      </c>
      <c r="D67" s="14" t="n">
        <f aca="false">C67-B67</f>
        <v>-877492.63354986</v>
      </c>
      <c r="E67" s="0" t="str">
        <f aca="false">IF(D67&lt;0,"PCC","HMA")</f>
        <v>PCC</v>
      </c>
      <c r="AK67" s="0" t="n">
        <v>54</v>
      </c>
      <c r="AL67" s="17" t="n">
        <f aca="false">IFERROR(IF(AU67&lt;($AM$6-$AL$6)/($AN$6-$AL$6),$AL$6+SQRT(AU67*($AN$6-$AL$6)*($AM$6-$AL$6)),$AN$6-SQRT((1-AU67)*($AN$6-$AL$6)*($AN$6-$AM$6))),$AM$6)</f>
        <v>3.02903923451026</v>
      </c>
      <c r="AM67" s="17" t="n">
        <f aca="false">IFERROR(IF(AV67&lt;($AM$7-$AL$7)/($AN$7-$AL$7),$AL$7+SQRT(AV67*($AN$7-$AL$7)*($AM$7-$AL$7)),$AN$7-SQRT((1-AV67)*($AN$7-$AL$7)*($AN$7-$AM$7))),$AM$7)</f>
        <v>1.01053699142266</v>
      </c>
      <c r="AN67" s="17" t="n">
        <f aca="false">IFERROR(IF(AW67&lt;($AM$8-$AL$8)/($AN$8-$AL$8),$AL$8+SQRT(AW67*($AN$8-$AL$8)*($AM$8-$AL$8)),$AN$8-SQRT((1-AW67)*($AN$8-$AL$8)*($AN$8-$AM$8))),$AM$8)</f>
        <v>0.878689774844801</v>
      </c>
      <c r="AO67" s="17" t="n">
        <f aca="false">IFERROR(IF(AX67&lt;($AM$9-$AL$9)/($AN$9-$AL$9),$AL$9+SQRT(AX67*($AN$9-$AL$9)*($AM$9-$AL$9)),$AN$9-SQRT((1-AX67)*($AN$9-$AL$9)*($AN$9-$AM$9))),$AM$9)</f>
        <v>1.16160057852239</v>
      </c>
      <c r="AP67" s="17" t="n">
        <f aca="false">IFERROR(IF(AY67&lt;($AM$10-$AL$10)/($AN$10-$AL$10),$AL$10+SQRT(AY67*($AN$10-$AL$10)*($AM$10-$AL$10)),$AN$10-SQRT((1-AY67)*($AN$10-$AL$10)*($AN$10-$AM$10))),$AM$10)</f>
        <v>0.880111101420542</v>
      </c>
      <c r="AQ67" s="17" t="n">
        <f aca="false">IFERROR(IF(AZ67&lt;($AM$11-$AL$11)/($AN$11-$AL$11),$AL$11+SQRT(AZ67*($AN$11-$AL$11)*($AM$11-$AL$11)),$AN$11-SQRT((1-AZ67)*($AN$11-$AL$11)*($AN$11-$AM$11))),$AM$11)</f>
        <v>0.484270560359075</v>
      </c>
      <c r="AR67" s="17" t="n">
        <f aca="false">SUMPRODUCT((B24:B31&lt;=$B$6)*(C24:C31*AM67+D24:D31*AO67*$B$8*AQ67)/(1+AL67/100)^B24:B31)+C32*AM67*AP67/(1+AL67/100)^$B$6</f>
        <v>9871723.44466271</v>
      </c>
      <c r="AS67" s="17" t="n">
        <f aca="false">SUMPRODUCT((K24:K26&lt;=$B$6)*(L24:L26*AN67+M24:M26*AO67*$B$8*AQ67)/(1+AL67/100)^K24:K26)+L27*AN67*AP67/(1+AL67/100)^$B$6</f>
        <v>8150865.63722953</v>
      </c>
      <c r="AT67" s="17" t="n">
        <f aca="false">AS67-AR67</f>
        <v>-1720857.80743318</v>
      </c>
      <c r="AU67" s="17" t="n">
        <f aca="true">RAND()</f>
        <v>0.211573529947058</v>
      </c>
      <c r="AV67" s="17" t="n">
        <f aca="true">RAND()</f>
        <v>0.490288600205237</v>
      </c>
      <c r="AW67" s="17" t="n">
        <f aca="true">RAND()</f>
        <v>0.0688008962791718</v>
      </c>
      <c r="AX67" s="17" t="n">
        <f aca="true">RAND()</f>
        <v>0.531390940044011</v>
      </c>
      <c r="AY67" s="17" t="n">
        <f aca="true">RAND()</f>
        <v>0.577937797692549</v>
      </c>
      <c r="AZ67" s="17" t="n">
        <f aca="true">RAND()</f>
        <v>0.138594446592031</v>
      </c>
    </row>
    <row r="68" customFormat="false" ht="15" hidden="false" customHeight="false" outlineLevel="0" collapsed="false">
      <c r="A68" s="34" t="n">
        <v>2.75</v>
      </c>
      <c r="B68" s="14" t="n">
        <f aca="false">SUMPRODUCT((B24:B31&lt;=$B$6)*(C24:C31*$B$11+D24:D31*$B$10*$B$8*$B$9)/(1+$A68/100)^B24:B31)+C32*$B$11*$B$13/(1+$A68/100)^$B$6</f>
        <v>9929881.09618256</v>
      </c>
      <c r="C68" s="14" t="n">
        <f aca="false">SUMPRODUCT((K24:K26&lt;=$B$6)*(L24:L26*$B$12+M24:M26*$B$10*$B$8*$B$9)/(1+$A68/100)^K24:K26)+L27*$B$12*$B$13/(1+$A68/100)^$B$6</f>
        <v>9170197.41405273</v>
      </c>
      <c r="D68" s="14" t="n">
        <f aca="false">C68-B68</f>
        <v>-759683.682129823</v>
      </c>
      <c r="E68" s="0" t="str">
        <f aca="false">IF(D68&lt;0,"PCC","HMA")</f>
        <v>PCC</v>
      </c>
      <c r="AK68" s="0" t="n">
        <v>55</v>
      </c>
      <c r="AL68" s="17" t="n">
        <f aca="false">IFERROR(IF(AU68&lt;($AM$6-$AL$6)/($AN$6-$AL$6),$AL$6+SQRT(AU68*($AN$6-$AL$6)*($AM$6-$AL$6)),$AN$6-SQRT((1-AU68)*($AN$6-$AL$6)*($AN$6-$AM$6))),$AM$6)</f>
        <v>4.8636025911404</v>
      </c>
      <c r="AM68" s="17" t="n">
        <f aca="false">IFERROR(IF(AV68&lt;($AM$7-$AL$7)/($AN$7-$AL$7),$AL$7+SQRT(AV68*($AN$7-$AL$7)*($AM$7-$AL$7)),$AN$7-SQRT((1-AV68)*($AN$7-$AL$7)*($AN$7-$AM$7))),$AM$7)</f>
        <v>0.951453929188716</v>
      </c>
      <c r="AN68" s="17" t="n">
        <f aca="false">IFERROR(IF(AW68&lt;($AM$8-$AL$8)/($AN$8-$AL$8),$AL$8+SQRT(AW68*($AN$8-$AL$8)*($AM$8-$AL$8)),$AN$8-SQRT((1-AW68)*($AN$8-$AL$8)*($AN$8-$AM$8))),$AM$8)</f>
        <v>1.13881265446734</v>
      </c>
      <c r="AO68" s="17" t="n">
        <f aca="false">IFERROR(IF(AX68&lt;($AM$9-$AL$9)/($AN$9-$AL$9),$AL$9+SQRT(AX68*($AN$9-$AL$9)*($AM$9-$AL$9)),$AN$9-SQRT((1-AX68)*($AN$9-$AL$9)*($AN$9-$AM$9))),$AM$9)</f>
        <v>1.34969822556966</v>
      </c>
      <c r="AP68" s="17" t="n">
        <f aca="false">IFERROR(IF(AY68&lt;($AM$10-$AL$10)/($AN$10-$AL$10),$AL$10+SQRT(AY68*($AN$10-$AL$10)*($AM$10-$AL$10)),$AN$10-SQRT((1-AY68)*($AN$10-$AL$10)*($AN$10-$AM$10))),$AM$10)</f>
        <v>0.923158181400264</v>
      </c>
      <c r="AQ68" s="17" t="n">
        <f aca="false">IFERROR(IF(AZ68&lt;($AM$11-$AL$11)/($AN$11-$AL$11),$AL$11+SQRT(AZ68*($AN$11-$AL$11)*($AM$11-$AL$11)),$AN$11-SQRT((1-AZ68)*($AN$11-$AL$11)*($AN$11-$AM$11))),$AM$11)</f>
        <v>0.705295702122007</v>
      </c>
      <c r="AR68" s="17" t="n">
        <f aca="false">SUMPRODUCT((B24:B31&lt;=$B$6)*(C24:C31*AM68+D24:D31*AO68*$B$8*AQ68)/(1+AL68/100)^B24:B31)+C32*AM68*AP68/(1+AL68/100)^$B$6</f>
        <v>8767538.50180195</v>
      </c>
      <c r="AS68" s="17" t="n">
        <f aca="false">SUMPRODUCT((K24:K26&lt;=$B$6)*(L24:L26*AN68+M24:M26*AO68*$B$8*AQ68)/(1+AL68/100)^K24:K26)+L27*AN68*AP68/(1+AL68/100)^$B$6</f>
        <v>10538276.9964877</v>
      </c>
      <c r="AT68" s="17" t="n">
        <f aca="false">AS68-AR68</f>
        <v>1770738.4946857</v>
      </c>
      <c r="AU68" s="17" t="n">
        <f aca="true">RAND()</f>
        <v>0.771790305570898</v>
      </c>
      <c r="AV68" s="17" t="n">
        <f aca="true">RAND()</f>
        <v>0.254869918518895</v>
      </c>
      <c r="AW68" s="17" t="n">
        <f aca="true">RAND()</f>
        <v>0.890109992830222</v>
      </c>
      <c r="AX68" s="17" t="n">
        <f aca="true">RAND()</f>
        <v>0.718071734781833</v>
      </c>
      <c r="AY68" s="17" t="n">
        <f aca="true">RAND()</f>
        <v>0.716251385943916</v>
      </c>
      <c r="AZ68" s="17" t="n">
        <f aca="true">RAND()</f>
        <v>0.645507660458119</v>
      </c>
    </row>
    <row r="69" customFormat="false" ht="15" hidden="false" customHeight="false" outlineLevel="0" collapsed="false">
      <c r="A69" s="34" t="n">
        <v>3</v>
      </c>
      <c r="B69" s="14" t="n">
        <f aca="false">SUMPRODUCT((B24:B31&lt;=$B$6)*(C24:C31*$B$11+D24:D31*$B$10*$B$8*$B$9)/(1+$A69/100)^B24:B31)+C32*$B$11*$B$13/(1+$A69/100)^$B$6</f>
        <v>9829223.74547321</v>
      </c>
      <c r="C69" s="14" t="n">
        <f aca="false">SUMPRODUCT((K24:K26&lt;=$B$6)*(L24:L26*$B$12+M24:M26*$B$10*$B$8*$B$9)/(1+$A69/100)^K24:K26)+L27*$B$12*$B$13/(1+$A69/100)^$B$6</f>
        <v>9180602.24949232</v>
      </c>
      <c r="D69" s="14" t="n">
        <f aca="false">C69-B69</f>
        <v>-648621.495980896</v>
      </c>
      <c r="E69" s="0" t="str">
        <f aca="false">IF(D69&lt;0,"PCC","HMA")</f>
        <v>PCC</v>
      </c>
      <c r="AK69" s="0" t="n">
        <v>56</v>
      </c>
      <c r="AL69" s="17" t="n">
        <f aca="false">IFERROR(IF(AU69&lt;($AM$6-$AL$6)/($AN$6-$AL$6),$AL$6+SQRT(AU69*($AN$6-$AL$6)*($AM$6-$AL$6)),$AN$6-SQRT((1-AU69)*($AN$6-$AL$6)*($AN$6-$AM$6))),$AM$6)</f>
        <v>4.45482170870346</v>
      </c>
      <c r="AM69" s="17" t="n">
        <f aca="false">IFERROR(IF(AV69&lt;($AM$7-$AL$7)/($AN$7-$AL$7),$AL$7+SQRT(AV69*($AN$7-$AL$7)*($AM$7-$AL$7)),$AN$7-SQRT((1-AV69)*($AN$7-$AL$7)*($AN$7-$AM$7))),$AM$7)</f>
        <v>1.19172762958123</v>
      </c>
      <c r="AN69" s="17" t="n">
        <f aca="false">IFERROR(IF(AW69&lt;($AM$8-$AL$8)/($AN$8-$AL$8),$AL$8+SQRT(AW69*($AN$8-$AL$8)*($AM$8-$AL$8)),$AN$8-SQRT((1-AW69)*($AN$8-$AL$8)*($AN$8-$AM$8))),$AM$8)</f>
        <v>1.01909218942956</v>
      </c>
      <c r="AO69" s="17" t="n">
        <f aca="false">IFERROR(IF(AX69&lt;($AM$9-$AL$9)/($AN$9-$AL$9),$AL$9+SQRT(AX69*($AN$9-$AL$9)*($AM$9-$AL$9)),$AN$9-SQRT((1-AX69)*($AN$9-$AL$9)*($AN$9-$AM$9))),$AM$9)</f>
        <v>1.12189058359143</v>
      </c>
      <c r="AP69" s="17" t="n">
        <f aca="false">IFERROR(IF(AY69&lt;($AM$10-$AL$10)/($AN$10-$AL$10),$AL$10+SQRT(AY69*($AN$10-$AL$10)*($AM$10-$AL$10)),$AN$10-SQRT((1-AY69)*($AN$10-$AL$10)*($AN$10-$AM$10))),$AM$10)</f>
        <v>0.527933979885576</v>
      </c>
      <c r="AQ69" s="17" t="n">
        <f aca="false">IFERROR(IF(AZ69&lt;($AM$11-$AL$11)/($AN$11-$AL$11),$AL$11+SQRT(AZ69*($AN$11-$AL$11)*($AM$11-$AL$11)),$AN$11-SQRT((1-AZ69)*($AN$11-$AL$11)*($AN$11-$AM$11))),$AM$11)</f>
        <v>0.606000427286801</v>
      </c>
      <c r="AR69" s="17" t="n">
        <f aca="false">SUMPRODUCT((B24:B31&lt;=$B$6)*(C24:C31*AM69+D24:D31*AO69*$B$8*AQ69)/(1+AL69/100)^B24:B31)+C32*AM69*AP69/(1+AL69/100)^$B$6</f>
        <v>11093871.5010287</v>
      </c>
      <c r="AS69" s="17" t="n">
        <f aca="false">SUMPRODUCT((K24:K26&lt;=$B$6)*(L24:L26*AN69+M24:M26*AO69*$B$8*AQ69)/(1+AL69/100)^K24:K26)+L27*AN69*AP69/(1+AL69/100)^$B$6</f>
        <v>9673174.1858386</v>
      </c>
      <c r="AT69" s="17" t="n">
        <f aca="false">AS69-AR69</f>
        <v>-1420697.31519014</v>
      </c>
      <c r="AU69" s="17" t="n">
        <f aca="true">RAND()</f>
        <v>0.676103373275641</v>
      </c>
      <c r="AV69" s="17" t="n">
        <f aca="true">RAND()</f>
        <v>0.969816274184691</v>
      </c>
      <c r="AW69" s="17" t="n">
        <f aca="true">RAND()</f>
        <v>0.526058515711681</v>
      </c>
      <c r="AX69" s="17" t="n">
        <f aca="true">RAND()</f>
        <v>0.485949235209737</v>
      </c>
      <c r="AY69" s="17" t="n">
        <f aca="true">RAND()</f>
        <v>0.00312122892899108</v>
      </c>
      <c r="AZ69" s="17" t="n">
        <f aca="true">RAND()</f>
        <v>0.382188822447775</v>
      </c>
    </row>
    <row r="70" customFormat="false" ht="15" hidden="false" customHeight="false" outlineLevel="0" collapsed="false">
      <c r="A70" s="34" t="n">
        <v>3.25</v>
      </c>
      <c r="B70" s="14" t="n">
        <f aca="false">SUMPRODUCT((B24:B31&lt;=$B$6)*(C24:C31*$B$11+D24:D31*$B$10*$B$8*$B$9)/(1+$A70/100)^B24:B31)+C32*$B$11*$B$13/(1+$A70/100)^$B$6</f>
        <v>9733240.96335756</v>
      </c>
      <c r="C70" s="14" t="n">
        <f aca="false">SUMPRODUCT((K24:K26&lt;=$B$6)*(L24:L26*$B$12+M24:M26*$B$10*$B$8*$B$9)/(1+$A70/100)^K24:K26)+L27*$B$12*$B$13/(1+$A70/100)^$B$6</f>
        <v>9189376.56426341</v>
      </c>
      <c r="D70" s="14" t="n">
        <f aca="false">C70-B70</f>
        <v>-543864.399094144</v>
      </c>
      <c r="E70" s="0" t="str">
        <f aca="false">IF(D70&lt;0,"PCC","HMA")</f>
        <v>PCC</v>
      </c>
      <c r="AK70" s="0" t="n">
        <v>57</v>
      </c>
      <c r="AL70" s="17" t="n">
        <f aca="false">IFERROR(IF(AU70&lt;($AM$6-$AL$6)/($AN$6-$AL$6),$AL$6+SQRT(AU70*($AN$6-$AL$6)*($AM$6-$AL$6)),$AN$6-SQRT((1-AU70)*($AN$6-$AL$6)*($AN$6-$AM$6))),$AM$6)</f>
        <v>3.92964026834235</v>
      </c>
      <c r="AM70" s="17" t="n">
        <f aca="false">IFERROR(IF(AV70&lt;($AM$7-$AL$7)/($AN$7-$AL$7),$AL$7+SQRT(AV70*($AN$7-$AL$7)*($AM$7-$AL$7)),$AN$7-SQRT((1-AV70)*($AN$7-$AL$7)*($AN$7-$AM$7))),$AM$7)</f>
        <v>0.981321748457842</v>
      </c>
      <c r="AN70" s="17" t="n">
        <f aca="false">IFERROR(IF(AW70&lt;($AM$8-$AL$8)/($AN$8-$AL$8),$AL$8+SQRT(AW70*($AN$8-$AL$8)*($AM$8-$AL$8)),$AN$8-SQRT((1-AW70)*($AN$8-$AL$8)*($AN$8-$AM$8))),$AM$8)</f>
        <v>1.06313479644169</v>
      </c>
      <c r="AO70" s="17" t="n">
        <f aca="false">IFERROR(IF(AX70&lt;($AM$9-$AL$9)/($AN$9-$AL$9),$AL$9+SQRT(AX70*($AN$9-$AL$9)*($AM$9-$AL$9)),$AN$9-SQRT((1-AX70)*($AN$9-$AL$9)*($AN$9-$AM$9))),$AM$9)</f>
        <v>1.01024714054312</v>
      </c>
      <c r="AP70" s="17" t="n">
        <f aca="false">IFERROR(IF(AY70&lt;($AM$10-$AL$10)/($AN$10-$AL$10),$AL$10+SQRT(AY70*($AN$10-$AL$10)*($AM$10-$AL$10)),$AN$10-SQRT((1-AY70)*($AN$10-$AL$10)*($AN$10-$AM$10))),$AM$10)</f>
        <v>0.837556144629814</v>
      </c>
      <c r="AQ70" s="17" t="n">
        <f aca="false">IFERROR(IF(AZ70&lt;($AM$11-$AL$11)/($AN$11-$AL$11),$AL$11+SQRT(AZ70*($AN$11-$AL$11)*($AM$11-$AL$11)),$AN$11-SQRT((1-AZ70)*($AN$11-$AL$11)*($AN$11-$AM$11))),$AM$11)</f>
        <v>0.793879021924103</v>
      </c>
      <c r="AR70" s="17" t="n">
        <f aca="false">SUMPRODUCT((B24:B31&lt;=$B$6)*(C24:C31*AM70+D24:D31*AO70*$B$8*AQ70)/(1+AL70/100)^B24:B31)+C32*AM70*AP70/(1+AL70/100)^$B$6</f>
        <v>9306270.92193736</v>
      </c>
      <c r="AS70" s="17" t="n">
        <f aca="false">SUMPRODUCT((K24:K26&lt;=$B$6)*(L24:L26*AN70+M24:M26*AO70*$B$8*AQ70)/(1+AL70/100)^K24:K26)+L27*AN70*AP70/(1+AL70/100)^$B$6</f>
        <v>9900870.09931791</v>
      </c>
      <c r="AT70" s="17" t="n">
        <f aca="false">AS70-AR70</f>
        <v>594599.177380551</v>
      </c>
      <c r="AU70" s="17" t="n">
        <f aca="true">RAND()</f>
        <v>0.52864455591076</v>
      </c>
      <c r="AV70" s="17" t="n">
        <f aca="true">RAND()</f>
        <v>0.365306405153432</v>
      </c>
      <c r="AW70" s="17" t="n">
        <f aca="true">RAND()</f>
        <v>0.689612406214322</v>
      </c>
      <c r="AX70" s="17" t="n">
        <f aca="true">RAND()</f>
        <v>0.346926184797955</v>
      </c>
      <c r="AY70" s="17" t="n">
        <f aca="true">RAND()</f>
        <v>0.455776603109375</v>
      </c>
      <c r="AZ70" s="17" t="n">
        <f aca="true">RAND()</f>
        <v>0.826588336314432</v>
      </c>
    </row>
    <row r="71" customFormat="false" ht="15" hidden="false" customHeight="false" outlineLevel="0" collapsed="false">
      <c r="A71" s="34" t="n">
        <v>3.5</v>
      </c>
      <c r="B71" s="14" t="n">
        <f aca="false">SUMPRODUCT((B24:B31&lt;=$B$6)*(C24:C31*$B$11+D24:D31*$B$10*$B$8*$B$9)/(1+$A71/100)^B24:B31)+C32*$B$11*$B$13/(1+$A71/100)^$B$6</f>
        <v>9641689.85014773</v>
      </c>
      <c r="C71" s="14" t="n">
        <f aca="false">SUMPRODUCT((K24:K26&lt;=$B$6)*(L24:L26*$B$12+M24:M26*$B$10*$B$8*$B$9)/(1+$A71/100)^K24:K26)+L27*$B$12*$B$13/(1+$A71/100)^$B$6</f>
        <v>9196687.73240377</v>
      </c>
      <c r="D71" s="14" t="n">
        <f aca="false">C71-B71</f>
        <v>-445002.117743954</v>
      </c>
      <c r="E71" s="0" t="str">
        <f aca="false">IF(D71&lt;0,"PCC","HMA")</f>
        <v>PCC</v>
      </c>
      <c r="AK71" s="0" t="n">
        <v>58</v>
      </c>
      <c r="AL71" s="17" t="n">
        <f aca="false">IFERROR(IF(AU71&lt;($AM$6-$AL$6)/($AN$6-$AL$6),$AL$6+SQRT(AU71*($AN$6-$AL$6)*($AM$6-$AL$6)),$AN$6-SQRT((1-AU71)*($AN$6-$AL$6)*($AN$6-$AM$6))),$AM$6)</f>
        <v>3.54709574288155</v>
      </c>
      <c r="AM71" s="17" t="n">
        <f aca="false">IFERROR(IF(AV71&lt;($AM$7-$AL$7)/($AN$7-$AL$7),$AL$7+SQRT(AV71*($AN$7-$AL$7)*($AM$7-$AL$7)),$AN$7-SQRT((1-AV71)*($AN$7-$AL$7)*($AN$7-$AM$7))),$AM$7)</f>
        <v>0.988833367487023</v>
      </c>
      <c r="AN71" s="17" t="n">
        <f aca="false">IFERROR(IF(AW71&lt;($AM$8-$AL$8)/($AN$8-$AL$8),$AL$8+SQRT(AW71*($AN$8-$AL$8)*($AM$8-$AL$8)),$AN$8-SQRT((1-AW71)*($AN$8-$AL$8)*($AN$8-$AM$8))),$AM$8)</f>
        <v>1.05546905150831</v>
      </c>
      <c r="AO71" s="17" t="n">
        <f aca="false">IFERROR(IF(AX71&lt;($AM$9-$AL$9)/($AN$9-$AL$9),$AL$9+SQRT(AX71*($AN$9-$AL$9)*($AM$9-$AL$9)),$AN$9-SQRT((1-AX71)*($AN$9-$AL$9)*($AN$9-$AM$9))),$AM$9)</f>
        <v>1.27305466029631</v>
      </c>
      <c r="AP71" s="17" t="n">
        <f aca="false">IFERROR(IF(AY71&lt;($AM$10-$AL$10)/($AN$10-$AL$10),$AL$10+SQRT(AY71*($AN$10-$AL$10)*($AM$10-$AL$10)),$AN$10-SQRT((1-AY71)*($AN$10-$AL$10)*($AN$10-$AM$10))),$AM$10)</f>
        <v>0.639649072432732</v>
      </c>
      <c r="AQ71" s="17" t="n">
        <f aca="false">IFERROR(IF(AZ71&lt;($AM$11-$AL$11)/($AN$11-$AL$11),$AL$11+SQRT(AZ71*($AN$11-$AL$11)*($AM$11-$AL$11)),$AN$11-SQRT((1-AZ71)*($AN$11-$AL$11)*($AN$11-$AM$11))),$AM$11)</f>
        <v>0.979595590371493</v>
      </c>
      <c r="AR71" s="17" t="n">
        <f aca="false">SUMPRODUCT((B24:B31&lt;=$B$6)*(C24:C31*AM71+D24:D31*AO71*$B$8*AQ71)/(1+AL71/100)^B24:B31)+C32*AM71*AP71/(1+AL71/100)^$B$6</f>
        <v>9576072.62928578</v>
      </c>
      <c r="AS71" s="17" t="n">
        <f aca="false">SUMPRODUCT((K24:K26&lt;=$B$6)*(L24:L26*AN71+M24:M26*AO71*$B$8*AQ71)/(1+AL71/100)^K24:K26)+L27*AN71*AP71/(1+AL71/100)^$B$6</f>
        <v>10018760.5107881</v>
      </c>
      <c r="AT71" s="17" t="n">
        <f aca="false">AS71-AR71</f>
        <v>442687.881502308</v>
      </c>
      <c r="AU71" s="17" t="n">
        <f aca="true">RAND()</f>
        <v>0.403872609558665</v>
      </c>
      <c r="AV71" s="17" t="n">
        <f aca="true">RAND()</f>
        <v>0.396200451960988</v>
      </c>
      <c r="AW71" s="17" t="n">
        <f aca="true">RAND()</f>
        <v>0.663624089590433</v>
      </c>
      <c r="AX71" s="17" t="n">
        <f aca="true">RAND()</f>
        <v>0.647700315388721</v>
      </c>
      <c r="AY71" s="17" t="n">
        <f aca="true">RAND()</f>
        <v>0.0780074537252893</v>
      </c>
      <c r="AZ71" s="17" t="n">
        <f aca="true">RAND()</f>
        <v>0.9983006533376</v>
      </c>
    </row>
    <row r="72" customFormat="false" ht="15" hidden="false" customHeight="false" outlineLevel="0" collapsed="false">
      <c r="A72" s="34" t="n">
        <v>3.75</v>
      </c>
      <c r="B72" s="14" t="n">
        <f aca="false">SUMPRODUCT((B24:B31&lt;=$B$6)*(C24:C31*$B$11+D24:D31*$B$10*$B$8*$B$9)/(1+$A72/100)^B24:B31)+C32*$B$11*$B$13/(1+$A72/100)^$B$6</f>
        <v>9554341.14952141</v>
      </c>
      <c r="C72" s="14" t="n">
        <f aca="false">SUMPRODUCT((K24:K26&lt;=$B$6)*(L24:L26*$B$12+M24:M26*$B$10*$B$8*$B$9)/(1+$A72/100)^K24:K26)+L27*$B$12*$B$13/(1+$A72/100)^$B$6</f>
        <v>9202687.7359094</v>
      </c>
      <c r="D72" s="14" t="n">
        <f aca="false">C72-B72</f>
        <v>-351653.413612012</v>
      </c>
      <c r="E72" s="0" t="str">
        <f aca="false">IF(D72&lt;0,"PCC","HMA")</f>
        <v>PCC</v>
      </c>
      <c r="AK72" s="0" t="n">
        <v>59</v>
      </c>
      <c r="AL72" s="17" t="n">
        <f aca="false">IFERROR(IF(AU72&lt;($AM$6-$AL$6)/($AN$6-$AL$6),$AL$6+SQRT(AU72*($AN$6-$AL$6)*($AM$6-$AL$6)),$AN$6-SQRT((1-AU72)*($AN$6-$AL$6)*($AN$6-$AM$6))),$AM$6)</f>
        <v>4.24358317744159</v>
      </c>
      <c r="AM72" s="17" t="n">
        <f aca="false">IFERROR(IF(AV72&lt;($AM$7-$AL$7)/($AN$7-$AL$7),$AL$7+SQRT(AV72*($AN$7-$AL$7)*($AM$7-$AL$7)),$AN$7-SQRT((1-AV72)*($AN$7-$AL$7)*($AN$7-$AM$7))),$AM$7)</f>
        <v>1.18879098326397</v>
      </c>
      <c r="AN72" s="17" t="n">
        <f aca="false">IFERROR(IF(AW72&lt;($AM$8-$AL$8)/($AN$8-$AL$8),$AL$8+SQRT(AW72*($AN$8-$AL$8)*($AM$8-$AL$8)),$AN$8-SQRT((1-AW72)*($AN$8-$AL$8)*($AN$8-$AM$8))),$AM$8)</f>
        <v>0.868393890988634</v>
      </c>
      <c r="AO72" s="17" t="n">
        <f aca="false">IFERROR(IF(AX72&lt;($AM$9-$AL$9)/($AN$9-$AL$9),$AL$9+SQRT(AX72*($AN$9-$AL$9)*($AM$9-$AL$9)),$AN$9-SQRT((1-AX72)*($AN$9-$AL$9)*($AN$9-$AM$9))),$AM$9)</f>
        <v>1.45057372630388</v>
      </c>
      <c r="AP72" s="17" t="n">
        <f aca="false">IFERROR(IF(AY72&lt;($AM$10-$AL$10)/($AN$10-$AL$10),$AL$10+SQRT(AY72*($AN$10-$AL$10)*($AM$10-$AL$10)),$AN$10-SQRT((1-AY72)*($AN$10-$AL$10)*($AN$10-$AM$10))),$AM$10)</f>
        <v>0.99152056268533</v>
      </c>
      <c r="AQ72" s="17" t="n">
        <f aca="false">IFERROR(IF(AZ72&lt;($AM$11-$AL$11)/($AN$11-$AL$11),$AL$11+SQRT(AZ72*($AN$11-$AL$11)*($AM$11-$AL$11)),$AN$11-SQRT((1-AZ72)*($AN$11-$AL$11)*($AN$11-$AM$11))),$AM$11)</f>
        <v>0.568870297477474</v>
      </c>
      <c r="AR72" s="17" t="n">
        <f aca="false">SUMPRODUCT((B24:B31&lt;=$B$6)*(C24:C31*AM72+D24:D31*AO72*$B$8*AQ72)/(1+AL72/100)^B24:B31)+C32*AM72*AP72/(1+AL72/100)^$B$6</f>
        <v>11126513.4574552</v>
      </c>
      <c r="AS72" s="17" t="n">
        <f aca="false">SUMPRODUCT((K24:K26&lt;=$B$6)*(L24:L26*AN72+M24:M26*AO72*$B$8*AQ72)/(1+AL72/100)^K24:K26)+L27*AN72*AP72/(1+AL72/100)^$B$6</f>
        <v>8002250.91814845</v>
      </c>
      <c r="AT72" s="17" t="n">
        <f aca="false">AS72-AR72</f>
        <v>-3124262.53930673</v>
      </c>
      <c r="AU72" s="17" t="n">
        <f aca="true">RAND()</f>
        <v>0.620108315015849</v>
      </c>
      <c r="AV72" s="17" t="n">
        <f aca="true">RAND()</f>
        <v>0.966697389068523</v>
      </c>
      <c r="AW72" s="17" t="n">
        <f aca="true">RAND()</f>
        <v>0.0519747147173898</v>
      </c>
      <c r="AX72" s="17" t="n">
        <f aca="true">RAND()</f>
        <v>0.79875384651493</v>
      </c>
      <c r="AY72" s="17" t="n">
        <f aca="true">RAND()</f>
        <v>0.966369854170012</v>
      </c>
      <c r="AZ72" s="17" t="n">
        <f aca="true">RAND()</f>
        <v>0.29506627292092</v>
      </c>
    </row>
    <row r="73" customFormat="false" ht="15" hidden="false" customHeight="false" outlineLevel="0" collapsed="false">
      <c r="A73" s="34" t="n">
        <v>4</v>
      </c>
      <c r="B73" s="14" t="n">
        <f aca="false">SUMPRODUCT((B24:B31&lt;=$B$6)*(C24:C31*$B$11+D24:D31*$B$10*$B$8*$B$9)/(1+$A73/100)^B24:B31)+C32*$B$11*$B$13/(1+$A73/100)^$B$6</f>
        <v>9470978.43341119</v>
      </c>
      <c r="C73" s="14" t="n">
        <f aca="false">SUMPRODUCT((K24:K26&lt;=$B$6)*(L24:L26*$B$12+M24:M26*$B$10*$B$8*$B$9)/(1+$A73/100)^K24:K26)+L27*$B$12*$B$13/(1+$A73/100)^$B$6</f>
        <v>9207514.52983484</v>
      </c>
      <c r="D73" s="14" t="n">
        <f aca="false">C73-B73</f>
        <v>-263463.903576342</v>
      </c>
      <c r="E73" s="0" t="str">
        <f aca="false">IF(D73&lt;0,"PCC","HMA")</f>
        <v>PCC</v>
      </c>
      <c r="AK73" s="0" t="n">
        <v>60</v>
      </c>
      <c r="AL73" s="17" t="n">
        <f aca="false">IFERROR(IF(AU73&lt;($AM$6-$AL$6)/($AN$6-$AL$6),$AL$6+SQRT(AU73*($AN$6-$AL$6)*($AM$6-$AL$6)),$AN$6-SQRT((1-AU73)*($AN$6-$AL$6)*($AN$6-$AM$6))),$AM$6)</f>
        <v>4.72465667140767</v>
      </c>
      <c r="AM73" s="17" t="n">
        <f aca="false">IFERROR(IF(AV73&lt;($AM$7-$AL$7)/($AN$7-$AL$7),$AL$7+SQRT(AV73*($AN$7-$AL$7)*($AM$7-$AL$7)),$AN$7-SQRT((1-AV73)*($AN$7-$AL$7)*($AN$7-$AM$7))),$AM$7)</f>
        <v>0.974848813663043</v>
      </c>
      <c r="AN73" s="17" t="n">
        <f aca="false">IFERROR(IF(AW73&lt;($AM$8-$AL$8)/($AN$8-$AL$8),$AL$8+SQRT(AW73*($AN$8-$AL$8)*($AM$8-$AL$8)),$AN$8-SQRT((1-AW73)*($AN$8-$AL$8)*($AN$8-$AM$8))),$AM$8)</f>
        <v>0.934902511578509</v>
      </c>
      <c r="AO73" s="17" t="n">
        <f aca="false">IFERROR(IF(AX73&lt;($AM$9-$AL$9)/($AN$9-$AL$9),$AL$9+SQRT(AX73*($AN$9-$AL$9)*($AM$9-$AL$9)),$AN$9-SQRT((1-AX73)*($AN$9-$AL$9)*($AN$9-$AM$9))),$AM$9)</f>
        <v>1.13209606438645</v>
      </c>
      <c r="AP73" s="17" t="n">
        <f aca="false">IFERROR(IF(AY73&lt;($AM$10-$AL$10)/($AN$10-$AL$10),$AL$10+SQRT(AY73*($AN$10-$AL$10)*($AM$10-$AL$10)),$AN$10-SQRT((1-AY73)*($AN$10-$AL$10)*($AN$10-$AM$10))),$AM$10)</f>
        <v>0.958009043364931</v>
      </c>
      <c r="AQ73" s="17" t="n">
        <f aca="false">IFERROR(IF(AZ73&lt;($AM$11-$AL$11)/($AN$11-$AL$11),$AL$11+SQRT(AZ73*($AN$11-$AL$11)*($AM$11-$AL$11)),$AN$11-SQRT((1-AZ73)*($AN$11-$AL$11)*($AN$11-$AM$11))),$AM$11)</f>
        <v>0.795047931809766</v>
      </c>
      <c r="AR73" s="17" t="n">
        <f aca="false">SUMPRODUCT((B24:B31&lt;=$B$6)*(C24:C31*AM73+D24:D31*AO73*$B$8*AQ73)/(1+AL73/100)^B24:B31)+C32*AM73*AP73/(1+AL73/100)^$B$6</f>
        <v>9011687.36939372</v>
      </c>
      <c r="AS73" s="17" t="n">
        <f aca="false">SUMPRODUCT((K24:K26&lt;=$B$6)*(L24:L26*AN73+M24:M26*AO73*$B$8*AQ73)/(1+AL73/100)^K24:K26)+L27*AN73*AP73/(1+AL73/100)^$B$6</f>
        <v>8637224.15802393</v>
      </c>
      <c r="AT73" s="17" t="n">
        <f aca="false">AS73-AR73</f>
        <v>-374463.211369796</v>
      </c>
      <c r="AU73" s="17" t="n">
        <f aca="true">RAND()</f>
        <v>0.741140636851519</v>
      </c>
      <c r="AV73" s="17" t="n">
        <f aca="true">RAND()</f>
        <v>0.339690084881929</v>
      </c>
      <c r="AW73" s="17" t="n">
        <f aca="true">RAND()</f>
        <v>0.202207640335442</v>
      </c>
      <c r="AX73" s="17" t="n">
        <f aca="true">RAND()</f>
        <v>0.497828505697674</v>
      </c>
      <c r="AY73" s="17" t="n">
        <f aca="true">RAND()</f>
        <v>0.839089135216238</v>
      </c>
      <c r="AZ73" s="17" t="n">
        <f aca="true">RAND()</f>
        <v>0.828549590794064</v>
      </c>
    </row>
    <row r="74" customFormat="false" ht="15" hidden="false" customHeight="false" outlineLevel="0" collapsed="false">
      <c r="A74" s="34" t="n">
        <v>4.25</v>
      </c>
      <c r="B74" s="14" t="n">
        <f aca="false">SUMPRODUCT((B24:B31&lt;=$B$6)*(C24:C31*$B$11+D24:D31*$B$10*$B$8*$B$9)/(1+$A74/100)^B24:B31)+C32*$B$11*$B$13/(1+$A74/100)^$B$6</f>
        <v>9391397.33820115</v>
      </c>
      <c r="C74" s="14" t="n">
        <f aca="false">SUMPRODUCT((K24:K26&lt;=$B$6)*(L24:L26*$B$12+M24:M26*$B$10*$B$8*$B$9)/(1+$A74/100)^K24:K26)+L27*$B$12*$B$13/(1+$A74/100)^$B$6</f>
        <v>9211293.28731988</v>
      </c>
      <c r="D74" s="14" t="n">
        <f aca="false">C74-B74</f>
        <v>-180104.050881265</v>
      </c>
      <c r="E74" s="0" t="str">
        <f aca="false">IF(D74&lt;0,"PCC","HMA")</f>
        <v>PCC</v>
      </c>
      <c r="AK74" s="0" t="n">
        <v>61</v>
      </c>
      <c r="AL74" s="17" t="n">
        <f aca="false">IFERROR(IF(AU74&lt;($AM$6-$AL$6)/($AN$6-$AL$6),$AL$6+SQRT(AU74*($AN$6-$AL$6)*($AM$6-$AL$6)),$AN$6-SQRT((1-AU74)*($AN$6-$AL$6)*($AN$6-$AM$6))),$AM$6)</f>
        <v>5.8014595330661</v>
      </c>
      <c r="AM74" s="17" t="n">
        <f aca="false">IFERROR(IF(AV74&lt;($AM$7-$AL$7)/($AN$7-$AL$7),$AL$7+SQRT(AV74*($AN$7-$AL$7)*($AM$7-$AL$7)),$AN$7-SQRT((1-AV74)*($AN$7-$AL$7)*($AN$7-$AM$7))),$AM$7)</f>
        <v>1.02347370625375</v>
      </c>
      <c r="AN74" s="17" t="n">
        <f aca="false">IFERROR(IF(AW74&lt;($AM$8-$AL$8)/($AN$8-$AL$8),$AL$8+SQRT(AW74*($AN$8-$AL$8)*($AM$8-$AL$8)),$AN$8-SQRT((1-AW74)*($AN$8-$AL$8)*($AN$8-$AM$8))),$AM$8)</f>
        <v>1.0782214586926</v>
      </c>
      <c r="AO74" s="17" t="n">
        <f aca="false">IFERROR(IF(AX74&lt;($AM$9-$AL$9)/($AN$9-$AL$9),$AL$9+SQRT(AX74*($AN$9-$AL$9)*($AM$9-$AL$9)),$AN$9-SQRT((1-AX74)*($AN$9-$AL$9)*($AN$9-$AM$9))),$AM$9)</f>
        <v>0.987582195976798</v>
      </c>
      <c r="AP74" s="17" t="n">
        <f aca="false">IFERROR(IF(AY74&lt;($AM$10-$AL$10)/($AN$10-$AL$10),$AL$10+SQRT(AY74*($AN$10-$AL$10)*($AM$10-$AL$10)),$AN$10-SQRT((1-AY74)*($AN$10-$AL$10)*($AN$10-$AM$10))),$AM$10)</f>
        <v>0.849967947174593</v>
      </c>
      <c r="AQ74" s="17" t="n">
        <f aca="false">IFERROR(IF(AZ74&lt;($AM$11-$AL$11)/($AN$11-$AL$11),$AL$11+SQRT(AZ74*($AN$11-$AL$11)*($AM$11-$AL$11)),$AN$11-SQRT((1-AZ74)*($AN$11-$AL$11)*($AN$11-$AM$11))),$AM$11)</f>
        <v>0.644392128480084</v>
      </c>
      <c r="AR74" s="17" t="n">
        <f aca="false">SUMPRODUCT((B24:B31&lt;=$B$6)*(C24:C31*AM74+D24:D31*AO74*$B$8*AQ74)/(1+AL74/100)^B24:B31)+C32*AM74*AP74/(1+AL74/100)^$B$6</f>
        <v>9152453.53760256</v>
      </c>
      <c r="AS74" s="17" t="n">
        <f aca="false">SUMPRODUCT((K24:K26&lt;=$B$6)*(L24:L26*AN74+M24:M26*AO74*$B$8*AQ74)/(1+AL74/100)^K24:K26)+L27*AN74*AP74/(1+AL74/100)^$B$6</f>
        <v>9995143.14802051</v>
      </c>
      <c r="AT74" s="17" t="n">
        <f aca="false">AS74-AR74</f>
        <v>842689.610417951</v>
      </c>
      <c r="AU74" s="17" t="n">
        <f aca="true">RAND()</f>
        <v>0.928175037456093</v>
      </c>
      <c r="AV74" s="17" t="n">
        <f aca="true">RAND()</f>
        <v>0.543874117702997</v>
      </c>
      <c r="AW74" s="17" t="n">
        <f aca="true">RAND()</f>
        <v>0.737707846633795</v>
      </c>
      <c r="AX74" s="17" t="n">
        <f aca="true">RAND()</f>
        <v>0.316981863778075</v>
      </c>
      <c r="AY74" s="17" t="n">
        <f aca="true">RAND()</f>
        <v>0.489910256198395</v>
      </c>
      <c r="AZ74" s="17" t="n">
        <f aca="true">RAND()</f>
        <v>0.484105870036909</v>
      </c>
    </row>
    <row r="75" customFormat="false" ht="15" hidden="false" customHeight="false" outlineLevel="0" collapsed="false">
      <c r="A75" s="34" t="n">
        <v>4.5</v>
      </c>
      <c r="B75" s="14" t="n">
        <f aca="false">SUMPRODUCT((B24:B31&lt;=$B$6)*(C24:C31*$B$11+D24:D31*$B$10*$B$8*$B$9)/(1+$A75/100)^B24:B31)+C32*$B$11*$B$13/(1+$A75/100)^$B$6</f>
        <v>9315404.84885081</v>
      </c>
      <c r="C75" s="14" t="n">
        <f aca="false">SUMPRODUCT((K24:K26&lt;=$B$6)*(L24:L26*$B$12+M24:M26*$B$10*$B$8*$B$9)/(1+$A75/100)^K24:K26)+L27*$B$12*$B$13/(1+$A75/100)^$B$6</f>
        <v>9214137.53515365</v>
      </c>
      <c r="D75" s="14" t="n">
        <f aca="false">C75-B75</f>
        <v>-101267.313697159</v>
      </c>
      <c r="E75" s="0" t="str">
        <f aca="false">IF(D75&lt;0,"PCC","HMA")</f>
        <v>PCC</v>
      </c>
      <c r="AK75" s="0" t="n">
        <v>62</v>
      </c>
      <c r="AL75" s="17" t="n">
        <f aca="false">IFERROR(IF(AU75&lt;($AM$6-$AL$6)/($AN$6-$AL$6),$AL$6+SQRT(AU75*($AN$6-$AL$6)*($AM$6-$AL$6)),$AN$6-SQRT((1-AU75)*($AN$6-$AL$6)*($AN$6-$AM$6))),$AM$6)</f>
        <v>3.18894840655158</v>
      </c>
      <c r="AM75" s="17" t="n">
        <f aca="false">IFERROR(IF(AV75&lt;($AM$7-$AL$7)/($AN$7-$AL$7),$AL$7+SQRT(AV75*($AN$7-$AL$7)*($AM$7-$AL$7)),$AN$7-SQRT((1-AV75)*($AN$7-$AL$7)*($AN$7-$AM$7))),$AM$7)</f>
        <v>1.00752161152328</v>
      </c>
      <c r="AN75" s="17" t="n">
        <f aca="false">IFERROR(IF(AW75&lt;($AM$8-$AL$8)/($AN$8-$AL$8),$AL$8+SQRT(AW75*($AN$8-$AL$8)*($AM$8-$AL$8)),$AN$8-SQRT((1-AW75)*($AN$8-$AL$8)*($AN$8-$AM$8))),$AM$8)</f>
        <v>0.98625351412319</v>
      </c>
      <c r="AO75" s="17" t="n">
        <f aca="false">IFERROR(IF(AX75&lt;($AM$9-$AL$9)/($AN$9-$AL$9),$AL$9+SQRT(AX75*($AN$9-$AL$9)*($AM$9-$AL$9)),$AN$9-SQRT((1-AX75)*($AN$9-$AL$9)*($AN$9-$AM$9))),$AM$9)</f>
        <v>1.1948558987136</v>
      </c>
      <c r="AP75" s="17" t="n">
        <f aca="false">IFERROR(IF(AY75&lt;($AM$10-$AL$10)/($AN$10-$AL$10),$AL$10+SQRT(AY75*($AN$10-$AL$10)*($AM$10-$AL$10)),$AN$10-SQRT((1-AY75)*($AN$10-$AL$10)*($AN$10-$AM$10))),$AM$10)</f>
        <v>0.841978415851009</v>
      </c>
      <c r="AQ75" s="17" t="n">
        <f aca="false">IFERROR(IF(AZ75&lt;($AM$11-$AL$11)/($AN$11-$AL$11),$AL$11+SQRT(AZ75*($AN$11-$AL$11)*($AM$11-$AL$11)),$AN$11-SQRT((1-AZ75)*($AN$11-$AL$11)*($AN$11-$AM$11))),$AM$11)</f>
        <v>0.716413135401544</v>
      </c>
      <c r="AR75" s="17" t="n">
        <f aca="false">SUMPRODUCT((B24:B31&lt;=$B$6)*(C24:C31*AM75+D24:D31*AO75*$B$8*AQ75)/(1+AL75/100)^B24:B31)+C32*AM75*AP75/(1+AL75/100)^$B$6</f>
        <v>9822971.99155819</v>
      </c>
      <c r="AS75" s="17" t="n">
        <f aca="false">SUMPRODUCT((K24:K26&lt;=$B$6)*(L24:L26*AN75+M24:M26*AO75*$B$8*AQ75)/(1+AL75/100)^K24:K26)+L27*AN75*AP75/(1+AL75/100)^$B$6</f>
        <v>9193010.42687598</v>
      </c>
      <c r="AT75" s="17" t="n">
        <f aca="false">AS75-AR75</f>
        <v>-629961.564682216</v>
      </c>
      <c r="AU75" s="17" t="n">
        <f aca="true">RAND()</f>
        <v>0.273794287603711</v>
      </c>
      <c r="AV75" s="17" t="n">
        <f aca="true">RAND()</f>
        <v>0.477370943304301</v>
      </c>
      <c r="AW75" s="17" t="n">
        <f aca="true">RAND()</f>
        <v>0.385448572480415</v>
      </c>
      <c r="AX75" s="17" t="n">
        <f aca="true">RAND()</f>
        <v>0.567828650775807</v>
      </c>
      <c r="AY75" s="17" t="n">
        <f aca="true">RAND()</f>
        <v>0.467796947631862</v>
      </c>
      <c r="AZ75" s="17" t="n">
        <f aca="true">RAND()</f>
        <v>0.671748939702927</v>
      </c>
    </row>
    <row r="76" customFormat="false" ht="15" hidden="false" customHeight="false" outlineLevel="0" collapsed="false">
      <c r="A76" s="34" t="n">
        <v>4.75</v>
      </c>
      <c r="B76" s="14" t="n">
        <f aca="false">SUMPRODUCT((B24:B31&lt;=$B$6)*(C24:C31*$B$11+D24:D31*$B$10*$B$8*$B$9)/(1+$A76/100)^B24:B31)+C32*$B$11*$B$13/(1+$A76/100)^$B$6</f>
        <v>9242818.62779832</v>
      </c>
      <c r="C76" s="14" t="n">
        <f aca="false">SUMPRODUCT((K24:K26&lt;=$B$6)*(L24:L26*$B$12+M24:M26*$B$10*$B$8*$B$9)/(1+$A76/100)^K24:K26)+L27*$B$12*$B$13/(1+$A76/100)^$B$6</f>
        <v>9216150.18953936</v>
      </c>
      <c r="D76" s="14" t="n">
        <f aca="false">C76-B76</f>
        <v>-26668.4382589627</v>
      </c>
      <c r="E76" s="0" t="str">
        <f aca="false">IF(D76&lt;0,"PCC","HMA")</f>
        <v>PCC</v>
      </c>
      <c r="AK76" s="0" t="n">
        <v>63</v>
      </c>
      <c r="AL76" s="17" t="n">
        <f aca="false">IFERROR(IF(AU76&lt;($AM$6-$AL$6)/($AN$6-$AL$6),$AL$6+SQRT(AU76*($AN$6-$AL$6)*($AM$6-$AL$6)),$AN$6-SQRT((1-AU76)*($AN$6-$AL$6)*($AN$6-$AM$6))),$AM$6)</f>
        <v>4.61990282537131</v>
      </c>
      <c r="AM76" s="17" t="n">
        <f aca="false">IFERROR(IF(AV76&lt;($AM$7-$AL$7)/($AN$7-$AL$7),$AL$7+SQRT(AV76*($AN$7-$AL$7)*($AM$7-$AL$7)),$AN$7-SQRT((1-AV76)*($AN$7-$AL$7)*($AN$7-$AM$7))),$AM$7)</f>
        <v>0.983461085385957</v>
      </c>
      <c r="AN76" s="17" t="n">
        <f aca="false">IFERROR(IF(AW76&lt;($AM$8-$AL$8)/($AN$8-$AL$8),$AL$8+SQRT(AW76*($AN$8-$AL$8)*($AM$8-$AL$8)),$AN$8-SQRT((1-AW76)*($AN$8-$AL$8)*($AN$8-$AM$8))),$AM$8)</f>
        <v>0.972253113179272</v>
      </c>
      <c r="AO76" s="17" t="n">
        <f aca="false">IFERROR(IF(AX76&lt;($AM$9-$AL$9)/($AN$9-$AL$9),$AL$9+SQRT(AX76*($AN$9-$AL$9)*($AM$9-$AL$9)),$AN$9-SQRT((1-AX76)*($AN$9-$AL$9)*($AN$9-$AM$9))),$AM$9)</f>
        <v>0.976921108620318</v>
      </c>
      <c r="AP76" s="17" t="n">
        <f aca="false">IFERROR(IF(AY76&lt;($AM$10-$AL$10)/($AN$10-$AL$10),$AL$10+SQRT(AY76*($AN$10-$AL$10)*($AM$10-$AL$10)),$AN$10-SQRT((1-AY76)*($AN$10-$AL$10)*($AN$10-$AM$10))),$AM$10)</f>
        <v>0.861743482612835</v>
      </c>
      <c r="AQ76" s="17" t="n">
        <f aca="false">IFERROR(IF(AZ76&lt;($AM$11-$AL$11)/($AN$11-$AL$11),$AL$11+SQRT(AZ76*($AN$11-$AL$11)*($AM$11-$AL$11)),$AN$11-SQRT((1-AZ76)*($AN$11-$AL$11)*($AN$11-$AM$11))),$AM$11)</f>
        <v>0.717941130781995</v>
      </c>
      <c r="AR76" s="17" t="n">
        <f aca="false">SUMPRODUCT((B24:B31&lt;=$B$6)*(C24:C31*AM76+D24:D31*AO76*$B$8*AQ76)/(1+AL76/100)^B24:B31)+C32*AM76*AP76/(1+AL76/100)^$B$6</f>
        <v>9104035.91072816</v>
      </c>
      <c r="AS76" s="17" t="n">
        <f aca="false">SUMPRODUCT((K24:K26&lt;=$B$6)*(L24:L26*AN76+M24:M26*AO76*$B$8*AQ76)/(1+AL76/100)^K24:K26)+L27*AN76*AP76/(1+AL76/100)^$B$6</f>
        <v>9029425.95701024</v>
      </c>
      <c r="AT76" s="17" t="n">
        <f aca="false">AS76-AR76</f>
        <v>-74609.9537179209</v>
      </c>
      <c r="AU76" s="17" t="n">
        <f aca="true">RAND()</f>
        <v>0.716756871966226</v>
      </c>
      <c r="AV76" s="17" t="n">
        <f aca="true">RAND()</f>
        <v>0.373977442788817</v>
      </c>
      <c r="AW76" s="17" t="n">
        <f aca="true">RAND()</f>
        <v>0.329679277777236</v>
      </c>
      <c r="AX76" s="17" t="n">
        <f aca="true">RAND()</f>
        <v>0.303271658463511</v>
      </c>
      <c r="AY76" s="17" t="n">
        <f aca="true">RAND()</f>
        <v>0.523433388851449</v>
      </c>
      <c r="AZ76" s="17" t="n">
        <f aca="true">RAND()</f>
        <v>0.675276711410041</v>
      </c>
    </row>
    <row r="77" customFormat="false" ht="15" hidden="false" customHeight="false" outlineLevel="0" collapsed="false">
      <c r="A77" s="34" t="n">
        <v>5</v>
      </c>
      <c r="B77" s="14" t="n">
        <f aca="false">SUMPRODUCT((B24:B31&lt;=$B$6)*(C24:C31*$B$11+D24:D31*$B$10*$B$8*$B$9)/(1+$A77/100)^B24:B31)+C32*$B$11*$B$13/(1+$A77/100)^$B$6</f>
        <v>9173466.38571005</v>
      </c>
      <c r="C77" s="14" t="n">
        <f aca="false">SUMPRODUCT((K24:K26&lt;=$B$6)*(L24:L26*$B$12+M24:M26*$B$10*$B$8*$B$9)/(1+$A77/100)^K24:K26)+L27*$B$12*$B$13/(1+$A77/100)^$B$6</f>
        <v>9217424.50085983</v>
      </c>
      <c r="D77" s="14" t="n">
        <f aca="false">C77-B77</f>
        <v>43958.115149783</v>
      </c>
      <c r="E77" s="0" t="str">
        <f aca="false">IF(D77&lt;0,"PCC","HMA")</f>
        <v>HMA</v>
      </c>
      <c r="AK77" s="0" t="n">
        <v>64</v>
      </c>
      <c r="AL77" s="17" t="n">
        <f aca="false">IFERROR(IF(AU77&lt;($AM$6-$AL$6)/($AN$6-$AL$6),$AL$6+SQRT(AU77*($AN$6-$AL$6)*($AM$6-$AL$6)),$AN$6-SQRT((1-AU77)*($AN$6-$AL$6)*($AN$6-$AM$6))),$AM$6)</f>
        <v>3.75897244079665</v>
      </c>
      <c r="AM77" s="17" t="n">
        <f aca="false">IFERROR(IF(AV77&lt;($AM$7-$AL$7)/($AN$7-$AL$7),$AL$7+SQRT(AV77*($AN$7-$AL$7)*($AM$7-$AL$7)),$AN$7-SQRT((1-AV77)*($AN$7-$AL$7)*($AN$7-$AM$7))),$AM$7)</f>
        <v>0.981943624171639</v>
      </c>
      <c r="AN77" s="17" t="n">
        <f aca="false">IFERROR(IF(AW77&lt;($AM$8-$AL$8)/($AN$8-$AL$8),$AL$8+SQRT(AW77*($AN$8-$AL$8)*($AM$8-$AL$8)),$AN$8-SQRT((1-AW77)*($AN$8-$AL$8)*($AN$8-$AM$8))),$AM$8)</f>
        <v>0.981468881167549</v>
      </c>
      <c r="AO77" s="17" t="n">
        <f aca="false">IFERROR(IF(AX77&lt;($AM$9-$AL$9)/($AN$9-$AL$9),$AL$9+SQRT(AX77*($AN$9-$AL$9)*($AM$9-$AL$9)),$AN$9-SQRT((1-AX77)*($AN$9-$AL$9)*($AN$9-$AM$9))),$AM$9)</f>
        <v>1.15530936373233</v>
      </c>
      <c r="AP77" s="17" t="n">
        <f aca="false">IFERROR(IF(AY77&lt;($AM$10-$AL$10)/($AN$10-$AL$10),$AL$10+SQRT(AY77*($AN$10-$AL$10)*($AM$10-$AL$10)),$AN$10-SQRT((1-AY77)*($AN$10-$AL$10)*($AN$10-$AM$10))),$AM$10)</f>
        <v>0.860647756335014</v>
      </c>
      <c r="AQ77" s="17" t="n">
        <f aca="false">IFERROR(IF(AZ77&lt;($AM$11-$AL$11)/($AN$11-$AL$11),$AL$11+SQRT(AZ77*($AN$11-$AL$11)*($AM$11-$AL$11)),$AN$11-SQRT((1-AZ77)*($AN$11-$AL$11)*($AN$11-$AM$11))),$AM$11)</f>
        <v>0.686739578659549</v>
      </c>
      <c r="AR77" s="17" t="n">
        <f aca="false">SUMPRODUCT((B24:B31&lt;=$B$6)*(C24:C31*AM77+D24:D31*AO77*$B$8*AQ77)/(1+AL77/100)^B24:B31)+C32*AM77*AP77/(1+AL77/100)^$B$6</f>
        <v>9365694.28295855</v>
      </c>
      <c r="AS77" s="17" t="n">
        <f aca="false">SUMPRODUCT((K24:K26&lt;=$B$6)*(L24:L26*AN77+M24:M26*AO77*$B$8*AQ77)/(1+AL77/100)^K24:K26)+L27*AN77*AP77/(1+AL77/100)^$B$6</f>
        <v>9127469.87866625</v>
      </c>
      <c r="AT77" s="17" t="n">
        <f aca="false">AS77-AR77</f>
        <v>-238224.404292306</v>
      </c>
      <c r="AU77" s="17" t="n">
        <f aca="true">RAND()</f>
        <v>0.47478701802422</v>
      </c>
      <c r="AV77" s="17" t="n">
        <f aca="true">RAND()</f>
        <v>0.367816470852342</v>
      </c>
      <c r="AW77" s="17" t="n">
        <f aca="true">RAND()</f>
        <v>0.365899498135577</v>
      </c>
      <c r="AX77" s="17" t="n">
        <f aca="true">RAND()</f>
        <v>0.524331819334475</v>
      </c>
      <c r="AY77" s="17" t="n">
        <f aca="true">RAND()</f>
        <v>0.520267216597918</v>
      </c>
      <c r="AZ77" s="17" t="n">
        <f aca="true">RAND()</f>
        <v>0.599460850700421</v>
      </c>
    </row>
    <row r="78" customFormat="false" ht="15" hidden="false" customHeight="false" outlineLevel="0" collapsed="false">
      <c r="A78" s="34" t="n">
        <v>5.25</v>
      </c>
      <c r="B78" s="14" t="n">
        <f aca="false">SUMPRODUCT((B24:B31&lt;=$B$6)*(C24:C31*$B$11+D24:D31*$B$10*$B$8*$B$9)/(1+$A78/100)^B24:B31)+C32*$B$11*$B$13/(1+$A78/100)^$B$6</f>
        <v>9107185.29134381</v>
      </c>
      <c r="C78" s="14" t="n">
        <f aca="false">SUMPRODUCT((K24:K26&lt;=$B$6)*(L24:L26*$B$12+M24:M26*$B$10*$B$8*$B$9)/(1+$A78/100)^K24:K26)+L27*$B$12*$B$13/(1+$A78/100)^$B$6</f>
        <v>9218044.91546017</v>
      </c>
      <c r="D78" s="14" t="n">
        <f aca="false">C78-B78</f>
        <v>110859.624116359</v>
      </c>
      <c r="E78" s="0" t="str">
        <f aca="false">IF(D78&lt;0,"PCC","HMA")</f>
        <v>HMA</v>
      </c>
      <c r="AK78" s="0" t="n">
        <v>65</v>
      </c>
      <c r="AL78" s="17" t="n">
        <f aca="false">IFERROR(IF(AU78&lt;($AM$6-$AL$6)/($AN$6-$AL$6),$AL$6+SQRT(AU78*($AN$6-$AL$6)*($AM$6-$AL$6)),$AN$6-SQRT((1-AU78)*($AN$6-$AL$6)*($AN$6-$AM$6))),$AM$6)</f>
        <v>2.6265867601955</v>
      </c>
      <c r="AM78" s="17" t="n">
        <f aca="false">IFERROR(IF(AV78&lt;($AM$7-$AL$7)/($AN$7-$AL$7),$AL$7+SQRT(AV78*($AN$7-$AL$7)*($AM$7-$AL$7)),$AN$7-SQRT((1-AV78)*($AN$7-$AL$7)*($AN$7-$AM$7))),$AM$7)</f>
        <v>0.998035007081373</v>
      </c>
      <c r="AN78" s="17" t="n">
        <f aca="false">IFERROR(IF(AW78&lt;($AM$8-$AL$8)/($AN$8-$AL$8),$AL$8+SQRT(AW78*($AN$8-$AL$8)*($AM$8-$AL$8)),$AN$8-SQRT((1-AW78)*($AN$8-$AL$8)*($AN$8-$AM$8))),$AM$8)</f>
        <v>0.952635982320358</v>
      </c>
      <c r="AO78" s="17" t="n">
        <f aca="false">IFERROR(IF(AX78&lt;($AM$9-$AL$9)/($AN$9-$AL$9),$AL$9+SQRT(AX78*($AN$9-$AL$9)*($AM$9-$AL$9)),$AN$9-SQRT((1-AX78)*($AN$9-$AL$9)*($AN$9-$AM$9))),$AM$9)</f>
        <v>1.35605134798079</v>
      </c>
      <c r="AP78" s="17" t="n">
        <f aca="false">IFERROR(IF(AY78&lt;($AM$10-$AL$10)/($AN$10-$AL$10),$AL$10+SQRT(AY78*($AN$10-$AL$10)*($AM$10-$AL$10)),$AN$10-SQRT((1-AY78)*($AN$10-$AL$10)*($AN$10-$AM$10))),$AM$10)</f>
        <v>0.735859604516905</v>
      </c>
      <c r="AQ78" s="17" t="n">
        <f aca="false">IFERROR(IF(AZ78&lt;($AM$11-$AL$11)/($AN$11-$AL$11),$AL$11+SQRT(AZ78*($AN$11-$AL$11)*($AM$11-$AL$11)),$AN$11-SQRT((1-AZ78)*($AN$11-$AL$11)*($AN$11-$AM$11))),$AM$11)</f>
        <v>0.715336923202992</v>
      </c>
      <c r="AR78" s="17" t="n">
        <f aca="false">SUMPRODUCT((B24:B31&lt;=$B$6)*(C24:C31*AM78+D24:D31*AO78*$B$8*AQ78)/(1+AL78/100)^B24:B31)+C32*AM78*AP78/(1+AL78/100)^$B$6</f>
        <v>9983448.20585042</v>
      </c>
      <c r="AS78" s="17" t="n">
        <f aca="false">SUMPRODUCT((K24:K26&lt;=$B$6)*(L24:L26*AN78+M24:M26*AO78*$B$8*AQ78)/(1+AL78/100)^K24:K26)+L27*AN78*AP78/(1+AL78/100)^$B$6</f>
        <v>8993126.96449972</v>
      </c>
      <c r="AT78" s="17" t="n">
        <f aca="false">AS78-AR78</f>
        <v>-990321.241350707</v>
      </c>
      <c r="AU78" s="17" t="n">
        <f aca="true">RAND()</f>
        <v>0.0785221936104592</v>
      </c>
      <c r="AV78" s="17" t="n">
        <f aca="true">RAND()</f>
        <v>0.435754044774659</v>
      </c>
      <c r="AW78" s="17" t="n">
        <f aca="true">RAND()</f>
        <v>0.258863812210009</v>
      </c>
      <c r="AX78" s="17" t="n">
        <f aca="true">RAND()</f>
        <v>0.723553422375098</v>
      </c>
      <c r="AY78" s="17" t="n">
        <f aca="true">RAND()</f>
        <v>0.222519012171483</v>
      </c>
      <c r="AZ78" s="17" t="n">
        <f aca="true">RAND()</f>
        <v>0.669252786565146</v>
      </c>
    </row>
    <row r="79" customFormat="false" ht="15" hidden="false" customHeight="false" outlineLevel="0" collapsed="false">
      <c r="A79" s="34" t="n">
        <v>5.5</v>
      </c>
      <c r="B79" s="14" t="n">
        <f aca="false">SUMPRODUCT((B24:B31&lt;=$B$6)*(C24:C31*$B$11+D24:D31*$B$10*$B$8*$B$9)/(1+$A79/100)^B24:B31)+C32*$B$11*$B$13/(1+$A79/100)^$B$6</f>
        <v>9043821.41797902</v>
      </c>
      <c r="C79" s="14" t="n">
        <f aca="false">SUMPRODUCT((K24:K26&lt;=$B$6)*(L24:L26*$B$12+M24:M26*$B$10*$B$8*$B$9)/(1+$A79/100)^K24:K26)+L27*$B$12*$B$13/(1+$A79/100)^$B$6</f>
        <v>9218087.86175034</v>
      </c>
      <c r="D79" s="14" t="n">
        <f aca="false">C79-B79</f>
        <v>174266.443771323</v>
      </c>
      <c r="E79" s="0" t="str">
        <f aca="false">IF(D79&lt;0,"PCC","HMA")</f>
        <v>HMA</v>
      </c>
      <c r="AK79" s="0" t="n">
        <v>66</v>
      </c>
      <c r="AL79" s="17" t="n">
        <f aca="false">IFERROR(IF(AU79&lt;($AM$6-$AL$6)/($AN$6-$AL$6),$AL$6+SQRT(AU79*($AN$6-$AL$6)*($AM$6-$AL$6)),$AN$6-SQRT((1-AU79)*($AN$6-$AL$6)*($AN$6-$AM$6))),$AM$6)</f>
        <v>5.21326897559866</v>
      </c>
      <c r="AM79" s="17" t="n">
        <f aca="false">IFERROR(IF(AV79&lt;($AM$7-$AL$7)/($AN$7-$AL$7),$AL$7+SQRT(AV79*($AN$7-$AL$7)*($AM$7-$AL$7)),$AN$7-SQRT((1-AV79)*($AN$7-$AL$7)*($AN$7-$AM$7))),$AM$7)</f>
        <v>0.948288703162118</v>
      </c>
      <c r="AN79" s="17" t="n">
        <f aca="false">IFERROR(IF(AW79&lt;($AM$8-$AL$8)/($AN$8-$AL$8),$AL$8+SQRT(AW79*($AN$8-$AL$8)*($AM$8-$AL$8)),$AN$8-SQRT((1-AW79)*($AN$8-$AL$8)*($AN$8-$AM$8))),$AM$8)</f>
        <v>0.940926410334685</v>
      </c>
      <c r="AO79" s="17" t="n">
        <f aca="false">IFERROR(IF(AX79&lt;($AM$9-$AL$9)/($AN$9-$AL$9),$AL$9+SQRT(AX79*($AN$9-$AL$9)*($AM$9-$AL$9)),$AN$9-SQRT((1-AX79)*($AN$9-$AL$9)*($AN$9-$AM$9))),$AM$9)</f>
        <v>0.712250975194171</v>
      </c>
      <c r="AP79" s="17" t="n">
        <f aca="false">IFERROR(IF(AY79&lt;($AM$10-$AL$10)/($AN$10-$AL$10),$AL$10+SQRT(AY79*($AN$10-$AL$10)*($AM$10-$AL$10)),$AN$10-SQRT((1-AY79)*($AN$10-$AL$10)*($AN$10-$AM$10))),$AM$10)</f>
        <v>0.932298144549595</v>
      </c>
      <c r="AQ79" s="17" t="n">
        <f aca="false">IFERROR(IF(AZ79&lt;($AM$11-$AL$11)/($AN$11-$AL$11),$AL$11+SQRT(AZ79*($AN$11-$AL$11)*($AM$11-$AL$11)),$AN$11-SQRT((1-AZ79)*($AN$11-$AL$11)*($AN$11-$AM$11))),$AM$11)</f>
        <v>0.456566826527839</v>
      </c>
      <c r="AR79" s="17" t="n">
        <f aca="false">SUMPRODUCT((B24:B31&lt;=$B$6)*(C24:C31*AM79+D24:D31*AO79*$B$8*AQ79)/(1+AL79/100)^B24:B31)+C32*AM79*AP79/(1+AL79/100)^$B$6</f>
        <v>8586964.18996257</v>
      </c>
      <c r="AS79" s="17" t="n">
        <f aca="false">SUMPRODUCT((K24:K26&lt;=$B$6)*(L24:L26*AN79+M24:M26*AO79*$B$8*AQ79)/(1+AL79/100)^K24:K26)+L27*AN79*AP79/(1+AL79/100)^$B$6</f>
        <v>8687668.87393882</v>
      </c>
      <c r="AT79" s="17" t="n">
        <f aca="false">AS79-AR79</f>
        <v>100704.683976252</v>
      </c>
      <c r="AU79" s="17" t="n">
        <f aca="true">RAND()</f>
        <v>0.840379612322087</v>
      </c>
      <c r="AV79" s="17" t="n">
        <f aca="true">RAND()</f>
        <v>0.244328216505586</v>
      </c>
      <c r="AW79" s="17" t="n">
        <f aca="true">RAND()</f>
        <v>0.220669479220222</v>
      </c>
      <c r="AX79" s="17" t="n">
        <f aca="true">RAND()</f>
        <v>0.060067301961169</v>
      </c>
      <c r="AY79" s="17" t="n">
        <f aca="true">RAND()</f>
        <v>0.74752674312409</v>
      </c>
      <c r="AZ79" s="17" t="n">
        <f aca="true">RAND()</f>
        <v>0.100053759873462</v>
      </c>
    </row>
    <row r="80" customFormat="false" ht="15" hidden="false" customHeight="false" outlineLevel="0" collapsed="false">
      <c r="A80" s="34" t="n">
        <v>5.75</v>
      </c>
      <c r="B80" s="14" t="n">
        <f aca="false">SUMPRODUCT((B24:B31&lt;=$B$6)*(C24:C31*$B$11+D24:D31*$B$10*$B$8*$B$9)/(1+$A80/100)^B24:B31)+C32*$B$11*$B$13/(1+$A80/100)^$B$6</f>
        <v>8983229.22403956</v>
      </c>
      <c r="C80" s="14" t="n">
        <f aca="false">SUMPRODUCT((K24:K26&lt;=$B$6)*(L24:L26*$B$12+M24:M26*$B$10*$B$8*$B$9)/(1+$A80/100)^K24:K26)+L27*$B$12*$B$13/(1+$A80/100)^$B$6</f>
        <v>9217622.46728144</v>
      </c>
      <c r="D80" s="14" t="n">
        <f aca="false">C80-B80</f>
        <v>234393.24324188</v>
      </c>
      <c r="E80" s="0" t="str">
        <f aca="false">IF(D80&lt;0,"PCC","HMA")</f>
        <v>HMA</v>
      </c>
      <c r="AK80" s="0" t="n">
        <v>67</v>
      </c>
      <c r="AL80" s="17" t="n">
        <f aca="false">IFERROR(IF(AU80&lt;($AM$6-$AL$6)/($AN$6-$AL$6),$AL$6+SQRT(AU80*($AN$6-$AL$6)*($AM$6-$AL$6)),$AN$6-SQRT((1-AU80)*($AN$6-$AL$6)*($AN$6-$AM$6))),$AM$6)</f>
        <v>5.82694811534902</v>
      </c>
      <c r="AM80" s="17" t="n">
        <f aca="false">IFERROR(IF(AV80&lt;($AM$7-$AL$7)/($AN$7-$AL$7),$AL$7+SQRT(AV80*($AN$7-$AL$7)*($AM$7-$AL$7)),$AN$7-SQRT((1-AV80)*($AN$7-$AL$7)*($AN$7-$AM$7))),$AM$7)</f>
        <v>1.1798634896252</v>
      </c>
      <c r="AN80" s="17" t="n">
        <f aca="false">IFERROR(IF(AW80&lt;($AM$8-$AL$8)/($AN$8-$AL$8),$AL$8+SQRT(AW80*($AN$8-$AL$8)*($AM$8-$AL$8)),$AN$8-SQRT((1-AW80)*($AN$8-$AL$8)*($AN$8-$AM$8))),$AM$8)</f>
        <v>0.962096633488096</v>
      </c>
      <c r="AO80" s="17" t="n">
        <f aca="false">IFERROR(IF(AX80&lt;($AM$9-$AL$9)/($AN$9-$AL$9),$AL$9+SQRT(AX80*($AN$9-$AL$9)*($AM$9-$AL$9)),$AN$9-SQRT((1-AX80)*($AN$9-$AL$9)*($AN$9-$AM$9))),$AM$9)</f>
        <v>1.85962126298384</v>
      </c>
      <c r="AP80" s="17" t="n">
        <f aca="false">IFERROR(IF(AY80&lt;($AM$10-$AL$10)/($AN$10-$AL$10),$AL$10+SQRT(AY80*($AN$10-$AL$10)*($AM$10-$AL$10)),$AN$10-SQRT((1-AY80)*($AN$10-$AL$10)*($AN$10-$AM$10))),$AM$10)</f>
        <v>0.720002513466622</v>
      </c>
      <c r="AQ80" s="17" t="n">
        <f aca="false">IFERROR(IF(AZ80&lt;($AM$11-$AL$11)/($AN$11-$AL$11),$AL$11+SQRT(AZ80*($AN$11-$AL$11)*($AM$11-$AL$11)),$AN$11-SQRT((1-AZ80)*($AN$11-$AL$11)*($AN$11-$AM$11))),$AM$11)</f>
        <v>0.563447332173125</v>
      </c>
      <c r="AR80" s="17" t="n">
        <f aca="false">SUMPRODUCT((B24:B31&lt;=$B$6)*(C24:C31*AM80+D24:D31*AO80*$B$8*AQ80)/(1+AL80/100)^B24:B31)+C32*AM80*AP80/(1+AL80/100)^$B$6</f>
        <v>10578445.1001186</v>
      </c>
      <c r="AS80" s="17" t="n">
        <f aca="false">SUMPRODUCT((K24:K26&lt;=$B$6)*(L24:L26*AN80+M24:M26*AO80*$B$8*AQ80)/(1+AL80/100)^K24:K26)+L27*AN80*AP80/(1+AL80/100)^$B$6</f>
        <v>8981708.20092781</v>
      </c>
      <c r="AT80" s="17" t="n">
        <f aca="false">AS80-AR80</f>
        <v>-1596736.8991908</v>
      </c>
      <c r="AU80" s="17" t="n">
        <f aca="true">RAND()</f>
        <v>0.93119746379584</v>
      </c>
      <c r="AV80" s="17" t="n">
        <f aca="true">RAND()</f>
        <v>0.956274399221736</v>
      </c>
      <c r="AW80" s="17" t="n">
        <f aca="true">RAND()</f>
        <v>0.291947984313046</v>
      </c>
      <c r="AX80" s="17" t="n">
        <f aca="true">RAND()</f>
        <v>0.986862540129165</v>
      </c>
      <c r="AY80" s="17" t="n">
        <f aca="true">RAND()</f>
        <v>0.193604423726525</v>
      </c>
      <c r="AZ80" s="17" t="n">
        <f aca="true">RAND()</f>
        <v>0.283283660527089</v>
      </c>
    </row>
    <row r="81" customFormat="false" ht="15" hidden="false" customHeight="false" outlineLevel="0" collapsed="false">
      <c r="A81" s="34" t="n">
        <v>6</v>
      </c>
      <c r="B81" s="14" t="n">
        <f aca="false">SUMPRODUCT((B24:B31&lt;=$B$6)*(C24:C31*$B$11+D24:D31*$B$10*$B$8*$B$9)/(1+$A81/100)^B24:B31)+C32*$B$11*$B$13/(1+$A81/100)^$B$6</f>
        <v>8925271.06569606</v>
      </c>
      <c r="C81" s="14" t="n">
        <f aca="false">SUMPRODUCT((K24:K26&lt;=$B$6)*(L24:L26*$B$12+M24:M26*$B$10*$B$8*$B$9)/(1+$A81/100)^K24:K26)+L27*$B$12*$B$13/(1+$A81/100)^$B$6</f>
        <v>9216711.21285899</v>
      </c>
      <c r="D81" s="14" t="n">
        <f aca="false">C81-B81</f>
        <v>291440.147162935</v>
      </c>
      <c r="E81" s="0" t="str">
        <f aca="false">IF(D81&lt;0,"PCC","HMA")</f>
        <v>HMA</v>
      </c>
      <c r="AK81" s="0" t="n">
        <v>68</v>
      </c>
      <c r="AL81" s="17" t="n">
        <f aca="false">IFERROR(IF(AU81&lt;($AM$6-$AL$6)/($AN$6-$AL$6),$AL$6+SQRT(AU81*($AN$6-$AL$6)*($AM$6-$AL$6)),$AN$6-SQRT((1-AU81)*($AN$6-$AL$6)*($AN$6-$AM$6))),$AM$6)</f>
        <v>2.05403326718407</v>
      </c>
      <c r="AM81" s="17" t="n">
        <f aca="false">IFERROR(IF(AV81&lt;($AM$7-$AL$7)/($AN$7-$AL$7),$AL$7+SQRT(AV81*($AN$7-$AL$7)*($AM$7-$AL$7)),$AN$7-SQRT((1-AV81)*($AN$7-$AL$7)*($AN$7-$AM$7))),$AM$7)</f>
        <v>0.967457817785169</v>
      </c>
      <c r="AN81" s="17" t="n">
        <f aca="false">IFERROR(IF(AW81&lt;($AM$8-$AL$8)/($AN$8-$AL$8),$AL$8+SQRT(AW81*($AN$8-$AL$8)*($AM$8-$AL$8)),$AN$8-SQRT((1-AW81)*($AN$8-$AL$8)*($AN$8-$AM$8))),$AM$8)</f>
        <v>1.04153683657093</v>
      </c>
      <c r="AO81" s="17" t="n">
        <f aca="false">IFERROR(IF(AX81&lt;($AM$9-$AL$9)/($AN$9-$AL$9),$AL$9+SQRT(AX81*($AN$9-$AL$9)*($AM$9-$AL$9)),$AN$9-SQRT((1-AX81)*($AN$9-$AL$9)*($AN$9-$AM$9))),$AM$9)</f>
        <v>0.993825292069301</v>
      </c>
      <c r="AP81" s="17" t="n">
        <f aca="false">IFERROR(IF(AY81&lt;($AM$10-$AL$10)/($AN$10-$AL$10),$AL$10+SQRT(AY81*($AN$10-$AL$10)*($AM$10-$AL$10)),$AN$10-SQRT((1-AY81)*($AN$10-$AL$10)*($AN$10-$AM$10))),$AM$10)</f>
        <v>0.815817889205085</v>
      </c>
      <c r="AQ81" s="17" t="n">
        <f aca="false">IFERROR(IF(AZ81&lt;($AM$11-$AL$11)/($AN$11-$AL$11),$AL$11+SQRT(AZ81*($AN$11-$AL$11)*($AM$11-$AL$11)),$AN$11-SQRT((1-AZ81)*($AN$11-$AL$11)*($AN$11-$AM$11))),$AM$11)</f>
        <v>0.47076939592954</v>
      </c>
      <c r="AR81" s="17" t="n">
        <f aca="false">SUMPRODUCT((B24:B31&lt;=$B$6)*(C24:C31*AM81+D24:D31*AO81*$B$8*AQ81)/(1+AL81/100)^B24:B31)+C32*AM81*AP81/(1+AL81/100)^$B$6</f>
        <v>9846656.2624788</v>
      </c>
      <c r="AS81" s="17" t="n">
        <f aca="false">SUMPRODUCT((K24:K26&lt;=$B$6)*(L24:L26*AN81+M24:M26*AO81*$B$8*AQ81)/(1+AL81/100)^K24:K26)+L27*AN81*AP81/(1+AL81/100)^$B$6</f>
        <v>9713437.23113201</v>
      </c>
      <c r="AT81" s="17" t="n">
        <f aca="false">AS81-AR81</f>
        <v>-133219.031346796</v>
      </c>
      <c r="AU81" s="17" t="n">
        <f aca="true">RAND()</f>
        <v>0.000583918792517023</v>
      </c>
      <c r="AV81" s="17" t="n">
        <f aca="true">RAND()</f>
        <v>0.311579119304119</v>
      </c>
      <c r="AW81" s="17" t="n">
        <f aca="true">RAND()</f>
        <v>0.613716528827958</v>
      </c>
      <c r="AX81" s="17" t="n">
        <f aca="true">RAND()</f>
        <v>0.325151225449774</v>
      </c>
      <c r="AY81" s="17" t="n">
        <f aca="true">RAND()</f>
        <v>0.398963756567821</v>
      </c>
      <c r="AZ81" s="17" t="n">
        <f aca="true">RAND()</f>
        <v>0.119029333004654</v>
      </c>
    </row>
    <row r="82" customFormat="false" ht="15" hidden="false" customHeight="false" outlineLevel="0" collapsed="false">
      <c r="A82" s="34" t="n">
        <v>6.25</v>
      </c>
      <c r="B82" s="14" t="n">
        <f aca="false">SUMPRODUCT((B24:B31&lt;=$B$6)*(C24:C31*$B$11+D24:D31*$B$10*$B$8*$B$9)/(1+$A82/100)^B24:B31)+C32*$B$11*$B$13/(1+$A82/100)^$B$6</f>
        <v>8869816.73938347</v>
      </c>
      <c r="C82" s="14" t="n">
        <f aca="false">SUMPRODUCT((K24:K26&lt;=$B$6)*(L24:L26*$B$12+M24:M26*$B$10*$B$8*$B$9)/(1+$A82/100)^K24:K26)+L27*$B$12*$B$13/(1+$A82/100)^$B$6</f>
        <v>9215410.52921935</v>
      </c>
      <c r="D82" s="14" t="n">
        <f aca="false">C82-B82</f>
        <v>345593.789835881</v>
      </c>
      <c r="E82" s="0" t="str">
        <f aca="false">IF(D82&lt;0,"PCC","HMA")</f>
        <v>HMA</v>
      </c>
      <c r="AK82" s="0" t="n">
        <v>69</v>
      </c>
      <c r="AL82" s="17" t="n">
        <f aca="false">IFERROR(IF(AU82&lt;($AM$6-$AL$6)/($AN$6-$AL$6),$AL$6+SQRT(AU82*($AN$6-$AL$6)*($AM$6-$AL$6)),$AN$6-SQRT((1-AU82)*($AN$6-$AL$6)*($AN$6-$AM$6))),$AM$6)</f>
        <v>2.3408766862725</v>
      </c>
      <c r="AM82" s="17" t="n">
        <f aca="false">IFERROR(IF(AV82&lt;($AM$7-$AL$7)/($AN$7-$AL$7),$AL$7+SQRT(AV82*($AN$7-$AL$7)*($AM$7-$AL$7)),$AN$7-SQRT((1-AV82)*($AN$7-$AL$7)*($AN$7-$AM$7))),$AM$7)</f>
        <v>0.912806452358797</v>
      </c>
      <c r="AN82" s="17" t="n">
        <f aca="false">IFERROR(IF(AW82&lt;($AM$8-$AL$8)/($AN$8-$AL$8),$AL$8+SQRT(AW82*($AN$8-$AL$8)*($AM$8-$AL$8)),$AN$8-SQRT((1-AW82)*($AN$8-$AL$8)*($AN$8-$AM$8))),$AM$8)</f>
        <v>0.914457719675015</v>
      </c>
      <c r="AO82" s="17" t="n">
        <f aca="false">IFERROR(IF(AX82&lt;($AM$9-$AL$9)/($AN$9-$AL$9),$AL$9+SQRT(AX82*($AN$9-$AL$9)*($AM$9-$AL$9)),$AN$9-SQRT((1-AX82)*($AN$9-$AL$9)*($AN$9-$AM$9))),$AM$9)</f>
        <v>0.983564045181005</v>
      </c>
      <c r="AP82" s="17" t="n">
        <f aca="false">IFERROR(IF(AY82&lt;($AM$10-$AL$10)/($AN$10-$AL$10),$AL$10+SQRT(AY82*($AN$10-$AL$10)*($AM$10-$AL$10)),$AN$10-SQRT((1-AY82)*($AN$10-$AL$10)*($AN$10-$AM$10))),$AM$10)</f>
        <v>0.70905677173297</v>
      </c>
      <c r="AQ82" s="17" t="n">
        <f aca="false">IFERROR(IF(AZ82&lt;($AM$11-$AL$11)/($AN$11-$AL$11),$AL$11+SQRT(AZ82*($AN$11-$AL$11)*($AM$11-$AL$11)),$AN$11-SQRT((1-AZ82)*($AN$11-$AL$11)*($AN$11-$AM$11))),$AM$11)</f>
        <v>0.602218970074713</v>
      </c>
      <c r="AR82" s="17" t="n">
        <f aca="false">SUMPRODUCT((B24:B31&lt;=$B$6)*(C24:C31*AM82+D24:D31*AO82*$B$8*AQ82)/(1+AL82/100)^B24:B31)+C32*AM82*AP82/(1+AL82/100)^$B$6</f>
        <v>9204699.3197313</v>
      </c>
      <c r="AS82" s="17" t="n">
        <f aca="false">SUMPRODUCT((K24:K26&lt;=$B$6)*(L24:L26*AN82+M24:M26*AO82*$B$8*AQ82)/(1+AL82/100)^K24:K26)+L27*AN82*AP82/(1+AL82/100)^$B$6</f>
        <v>8650265.95967335</v>
      </c>
      <c r="AT82" s="17" t="n">
        <f aca="false">AS82-AR82</f>
        <v>-554433.360057952</v>
      </c>
      <c r="AU82" s="17" t="n">
        <f aca="true">RAND()</f>
        <v>0.0232393830488242</v>
      </c>
      <c r="AV82" s="17" t="n">
        <f aca="true">RAND()</f>
        <v>0.141392174375306</v>
      </c>
      <c r="AW82" s="17" t="n">
        <f aca="true">RAND()</f>
        <v>0.145561884368937</v>
      </c>
      <c r="AX82" s="17" t="n">
        <f aca="true">RAND()</f>
        <v>0.31177891438909</v>
      </c>
      <c r="AY82" s="17" t="n">
        <f aca="true">RAND()</f>
        <v>0.174818935229645</v>
      </c>
      <c r="AZ82" s="17" t="n">
        <f aca="true">RAND()</f>
        <v>0.372801248461308</v>
      </c>
    </row>
    <row r="83" customFormat="false" ht="15" hidden="false" customHeight="false" outlineLevel="0" collapsed="false">
      <c r="A83" s="34" t="n">
        <v>6.5</v>
      </c>
      <c r="B83" s="14" t="n">
        <f aca="false">SUMPRODUCT((B24:B31&lt;=$B$6)*(C24:C31*$B$11+D24:D31*$B$10*$B$8*$B$9)/(1+$A83/100)^B24:B31)+C32*$B$11*$B$13/(1+$A83/100)^$B$6</f>
        <v>8816743.0523088</v>
      </c>
      <c r="C83" s="14" t="n">
        <f aca="false">SUMPRODUCT((K24:K26&lt;=$B$6)*(L24:L26*$B$12+M24:M26*$B$10*$B$8*$B$9)/(1+$A83/100)^K24:K26)+L27*$B$12*$B$13/(1+$A83/100)^$B$6</f>
        <v>9213771.34130587</v>
      </c>
      <c r="D83" s="14" t="n">
        <f aca="false">C83-B83</f>
        <v>397028.288997067</v>
      </c>
      <c r="E83" s="0" t="str">
        <f aca="false">IF(D83&lt;0,"PCC","HMA")</f>
        <v>HMA</v>
      </c>
      <c r="AK83" s="0" t="n">
        <v>70</v>
      </c>
      <c r="AL83" s="17" t="n">
        <f aca="false">IFERROR(IF(AU83&lt;($AM$6-$AL$6)/($AN$6-$AL$6),$AL$6+SQRT(AU83*($AN$6-$AL$6)*($AM$6-$AL$6)),$AN$6-SQRT((1-AU83)*($AN$6-$AL$6)*($AN$6-$AM$6))),$AM$6)</f>
        <v>5.09032362955693</v>
      </c>
      <c r="AM83" s="17" t="n">
        <f aca="false">IFERROR(IF(AV83&lt;($AM$7-$AL$7)/($AN$7-$AL$7),$AL$7+SQRT(AV83*($AN$7-$AL$7)*($AM$7-$AL$7)),$AN$7-SQRT((1-AV83)*($AN$7-$AL$7)*($AN$7-$AM$7))),$AM$7)</f>
        <v>0.978321849650236</v>
      </c>
      <c r="AN83" s="17" t="n">
        <f aca="false">IFERROR(IF(AW83&lt;($AM$8-$AL$8)/($AN$8-$AL$8),$AL$8+SQRT(AW83*($AN$8-$AL$8)*($AM$8-$AL$8)),$AN$8-SQRT((1-AW83)*($AN$8-$AL$8)*($AN$8-$AM$8))),$AM$8)</f>
        <v>1.19358012731652</v>
      </c>
      <c r="AO83" s="17" t="n">
        <f aca="false">IFERROR(IF(AX83&lt;($AM$9-$AL$9)/($AN$9-$AL$9),$AL$9+SQRT(AX83*($AN$9-$AL$9)*($AM$9-$AL$9)),$AN$9-SQRT((1-AX83)*($AN$9-$AL$9)*($AN$9-$AM$9))),$AM$9)</f>
        <v>1.30047619402909</v>
      </c>
      <c r="AP83" s="17" t="n">
        <f aca="false">IFERROR(IF(AY83&lt;($AM$10-$AL$10)/($AN$10-$AL$10),$AL$10+SQRT(AY83*($AN$10-$AL$10)*($AM$10-$AL$10)),$AN$10-SQRT((1-AY83)*($AN$10-$AL$10)*($AN$10-$AM$10))),$AM$10)</f>
        <v>0.844675201586973</v>
      </c>
      <c r="AQ83" s="17" t="n">
        <f aca="false">IFERROR(IF(AZ83&lt;($AM$11-$AL$11)/($AN$11-$AL$11),$AL$11+SQRT(AZ83*($AN$11-$AL$11)*($AM$11-$AL$11)),$AN$11-SQRT((1-AZ83)*($AN$11-$AL$11)*($AN$11-$AM$11))),$AM$11)</f>
        <v>0.552015169454203</v>
      </c>
      <c r="AR83" s="17" t="n">
        <f aca="false">SUMPRODUCT((B24:B31&lt;=$B$6)*(C24:C31*AM83+D24:D31*AO83*$B$8*AQ83)/(1+AL83/100)^B24:B31)+C32*AM83*AP83/(1+AL83/100)^$B$6</f>
        <v>8932050.19893854</v>
      </c>
      <c r="AS83" s="17" t="n">
        <f aca="false">SUMPRODUCT((K24:K26&lt;=$B$6)*(L24:L26*AN83+M24:M26*AO83*$B$8*AQ83)/(1+AL83/100)^K24:K26)+L27*AN83*AP83/(1+AL83/100)^$B$6</f>
        <v>11083136.0269249</v>
      </c>
      <c r="AT83" s="17" t="n">
        <f aca="false">AS83-AR83</f>
        <v>2151085.82798635</v>
      </c>
      <c r="AU83" s="17" t="n">
        <f aca="true">RAND()</f>
        <v>0.817656808008569</v>
      </c>
      <c r="AV83" s="17" t="n">
        <f aca="true">RAND()</f>
        <v>0.353318689585347</v>
      </c>
      <c r="AW83" s="17" t="n">
        <f aca="true">RAND()</f>
        <v>0.97170487081227</v>
      </c>
      <c r="AX83" s="17" t="n">
        <f aca="true">RAND()</f>
        <v>0.67377762991998</v>
      </c>
      <c r="AY83" s="17" t="n">
        <f aca="true">RAND()</f>
        <v>0.475203978356081</v>
      </c>
      <c r="AZ83" s="17" t="n">
        <f aca="true">RAND()</f>
        <v>0.259231206673594</v>
      </c>
    </row>
    <row r="84" customFormat="false" ht="15" hidden="false" customHeight="false" outlineLevel="0" collapsed="false">
      <c r="A84" s="34" t="n">
        <v>6.75</v>
      </c>
      <c r="B84" s="14" t="n">
        <f aca="false">SUMPRODUCT((B24:B31&lt;=$B$6)*(C24:C31*$B$11+D24:D31*$B$10*$B$8*$B$9)/(1+$A84/100)^B24:B31)+C32*$B$11*$B$13/(1+$A84/100)^$B$6</f>
        <v>8765933.419153</v>
      </c>
      <c r="C84" s="14" t="n">
        <f aca="false">SUMPRODUCT((K24:K26&lt;=$B$6)*(L24:L26*$B$12+M24:M26*$B$10*$B$8*$B$9)/(1+$A84/100)^K24:K26)+L27*$B$12*$B$13/(1+$A84/100)^$B$6</f>
        <v>9211839.56473663</v>
      </c>
      <c r="D84" s="14" t="n">
        <f aca="false">C84-B84</f>
        <v>445906.145583628</v>
      </c>
      <c r="E84" s="0" t="str">
        <f aca="false">IF(D84&lt;0,"PCC","HMA")</f>
        <v>HMA</v>
      </c>
      <c r="AK84" s="0" t="n">
        <v>71</v>
      </c>
      <c r="AL84" s="17" t="n">
        <f aca="false">IFERROR(IF(AU84&lt;($AM$6-$AL$6)/($AN$6-$AL$6),$AL$6+SQRT(AU84*($AN$6-$AL$6)*($AM$6-$AL$6)),$AN$6-SQRT((1-AU84)*($AN$6-$AL$6)*($AN$6-$AM$6))),$AM$6)</f>
        <v>3.41634431080058</v>
      </c>
      <c r="AM84" s="17" t="n">
        <f aca="false">IFERROR(IF(AV84&lt;($AM$7-$AL$7)/($AN$7-$AL$7),$AL$7+SQRT(AV84*($AN$7-$AL$7)*($AM$7-$AL$7)),$AN$7-SQRT((1-AV84)*($AN$7-$AL$7)*($AN$7-$AM$7))),$AM$7)</f>
        <v>0.98902656970929</v>
      </c>
      <c r="AN84" s="17" t="n">
        <f aca="false">IFERROR(IF(AW84&lt;($AM$8-$AL$8)/($AN$8-$AL$8),$AL$8+SQRT(AW84*($AN$8-$AL$8)*($AM$8-$AL$8)),$AN$8-SQRT((1-AW84)*($AN$8-$AL$8)*($AN$8-$AM$8))),$AM$8)</f>
        <v>0.935784520555132</v>
      </c>
      <c r="AO84" s="17" t="n">
        <f aca="false">IFERROR(IF(AX84&lt;($AM$9-$AL$9)/($AN$9-$AL$9),$AL$9+SQRT(AX84*($AN$9-$AL$9)*($AM$9-$AL$9)),$AN$9-SQRT((1-AX84)*($AN$9-$AL$9)*($AN$9-$AM$9))),$AM$9)</f>
        <v>1.36988669097229</v>
      </c>
      <c r="AP84" s="17" t="n">
        <f aca="false">IFERROR(IF(AY84&lt;($AM$10-$AL$10)/($AN$10-$AL$10),$AL$10+SQRT(AY84*($AN$10-$AL$10)*($AM$10-$AL$10)),$AN$10-SQRT((1-AY84)*($AN$10-$AL$10)*($AN$10-$AM$10))),$AM$10)</f>
        <v>0.938037628548375</v>
      </c>
      <c r="AQ84" s="17" t="n">
        <f aca="false">IFERROR(IF(AZ84&lt;($AM$11-$AL$11)/($AN$11-$AL$11),$AL$11+SQRT(AZ84*($AN$11-$AL$11)*($AM$11-$AL$11)),$AN$11-SQRT((1-AZ84)*($AN$11-$AL$11)*($AN$11-$AM$11))),$AM$11)</f>
        <v>0.686584720453959</v>
      </c>
      <c r="AR84" s="17" t="n">
        <f aca="false">SUMPRODUCT((B24:B31&lt;=$B$6)*(C24:C31*AM84+D24:D31*AO84*$B$8*AQ84)/(1+AL84/100)^B24:B31)+C32*AM84*AP84/(1+AL84/100)^$B$6</f>
        <v>9564316.54830797</v>
      </c>
      <c r="AS84" s="17" t="n">
        <f aca="false">SUMPRODUCT((K24:K26&lt;=$B$6)*(L24:L26*AN84+M24:M26*AO84*$B$8*AQ84)/(1+AL84/100)^K24:K26)+L27*AN84*AP84/(1+AL84/100)^$B$6</f>
        <v>8652124.56280931</v>
      </c>
      <c r="AT84" s="17" t="n">
        <f aca="false">AS84-AR84</f>
        <v>-912191.985498665</v>
      </c>
      <c r="AU84" s="17" t="n">
        <f aca="true">RAND()</f>
        <v>0.357870595063432</v>
      </c>
      <c r="AV84" s="17" t="n">
        <f aca="true">RAND()</f>
        <v>0.397011600622899</v>
      </c>
      <c r="AW84" s="17" t="n">
        <f aca="true">RAND()</f>
        <v>0.204860400248745</v>
      </c>
      <c r="AX84" s="17" t="n">
        <f aca="true">RAND()</f>
        <v>0.735304811857434</v>
      </c>
      <c r="AY84" s="17" t="n">
        <f aca="true">RAND()</f>
        <v>0.767507856097135</v>
      </c>
      <c r="AZ84" s="17" t="n">
        <f aca="true">RAND()</f>
        <v>0.599064745090109</v>
      </c>
    </row>
    <row r="85" customFormat="false" ht="15" hidden="false" customHeight="false" outlineLevel="0" collapsed="false">
      <c r="A85" s="34" t="n">
        <v>7</v>
      </c>
      <c r="B85" s="14" t="n">
        <f aca="false">SUMPRODUCT((B24:B31&lt;=$B$6)*(C24:C31*$B$11+D24:D31*$B$10*$B$8*$B$9)/(1+$A85/100)^B24:B31)+C32*$B$11*$B$13/(1+$A85/100)^$B$6</f>
        <v>8717277.48329128</v>
      </c>
      <c r="C85" s="14" t="n">
        <f aca="false">SUMPRODUCT((K24:K26&lt;=$B$6)*(L24:L26*$B$12+M24:M26*$B$10*$B$8*$B$9)/(1+$A85/100)^K24:K26)+L27*$B$12*$B$13/(1+$A85/100)^$B$6</f>
        <v>9209656.55864997</v>
      </c>
      <c r="D85" s="14" t="n">
        <f aca="false">C85-B85</f>
        <v>492379.075358687</v>
      </c>
      <c r="E85" s="0" t="str">
        <f aca="false">IF(D85&lt;0,"PCC","HMA")</f>
        <v>HMA</v>
      </c>
      <c r="AK85" s="0" t="n">
        <v>72</v>
      </c>
      <c r="AL85" s="17" t="n">
        <f aca="false">IFERROR(IF(AU85&lt;($AM$6-$AL$6)/($AN$6-$AL$6),$AL$6+SQRT(AU85*($AN$6-$AL$6)*($AM$6-$AL$6)),$AN$6-SQRT((1-AU85)*($AN$6-$AL$6)*($AN$6-$AM$6))),$AM$6)</f>
        <v>3.16759008110884</v>
      </c>
      <c r="AM85" s="17" t="n">
        <f aca="false">IFERROR(IF(AV85&lt;($AM$7-$AL$7)/($AN$7-$AL$7),$AL$7+SQRT(AV85*($AN$7-$AL$7)*($AM$7-$AL$7)),$AN$7-SQRT((1-AV85)*($AN$7-$AL$7)*($AN$7-$AM$7))),$AM$7)</f>
        <v>0.872667502463867</v>
      </c>
      <c r="AN85" s="17" t="n">
        <f aca="false">IFERROR(IF(AW85&lt;($AM$8-$AL$8)/($AN$8-$AL$8),$AL$8+SQRT(AW85*($AN$8-$AL$8)*($AM$8-$AL$8)),$AN$8-SQRT((1-AW85)*($AN$8-$AL$8)*($AN$8-$AM$8))),$AM$8)</f>
        <v>1.13940884680187</v>
      </c>
      <c r="AO85" s="17" t="n">
        <f aca="false">IFERROR(IF(AX85&lt;($AM$9-$AL$9)/($AN$9-$AL$9),$AL$9+SQRT(AX85*($AN$9-$AL$9)*($AM$9-$AL$9)),$AN$9-SQRT((1-AX85)*($AN$9-$AL$9)*($AN$9-$AM$9))),$AM$9)</f>
        <v>1.24919171050751</v>
      </c>
      <c r="AP85" s="17" t="n">
        <f aca="false">IFERROR(IF(AY85&lt;($AM$10-$AL$10)/($AN$10-$AL$10),$AL$10+SQRT(AY85*($AN$10-$AL$10)*($AM$10-$AL$10)),$AN$10-SQRT((1-AY85)*($AN$10-$AL$10)*($AN$10-$AM$10))),$AM$10)</f>
        <v>0.847088715206812</v>
      </c>
      <c r="AQ85" s="17" t="n">
        <f aca="false">IFERROR(IF(AZ85&lt;($AM$11-$AL$11)/($AN$11-$AL$11),$AL$11+SQRT(AZ85*($AN$11-$AL$11)*($AM$11-$AL$11)),$AN$11-SQRT((1-AZ85)*($AN$11-$AL$11)*($AN$11-$AM$11))),$AM$11)</f>
        <v>0.750975299675616</v>
      </c>
      <c r="AR85" s="17" t="n">
        <f aca="false">SUMPRODUCT((B24:B31&lt;=$B$6)*(C24:C31*AM85+D24:D31*AO85*$B$8*AQ85)/(1+AL85/100)^B24:B31)+C32*AM85*AP85/(1+AL85/100)^$B$6</f>
        <v>8540752.09461012</v>
      </c>
      <c r="AS85" s="17" t="n">
        <f aca="false">SUMPRODUCT((K24:K26&lt;=$B$6)*(L24:L26*AN85+M24:M26*AO85*$B$8*AQ85)/(1+AL85/100)^K24:K26)+L27*AN85*AP85/(1+AL85/100)^$B$6</f>
        <v>10613294.992149</v>
      </c>
      <c r="AT85" s="17" t="n">
        <f aca="false">AS85-AR85</f>
        <v>2072542.89753884</v>
      </c>
      <c r="AU85" s="17" t="n">
        <f aca="true">RAND()</f>
        <v>0.265631710679233</v>
      </c>
      <c r="AV85" s="17" t="n">
        <f aca="true">RAND()</f>
        <v>0.0586729546037339</v>
      </c>
      <c r="AW85" s="17" t="n">
        <f aca="true">RAND()</f>
        <v>0.891285305193838</v>
      </c>
      <c r="AX85" s="17" t="n">
        <f aca="true">RAND()</f>
        <v>0.624191274952903</v>
      </c>
      <c r="AY85" s="17" t="n">
        <f aca="true">RAND()</f>
        <v>0.481882304895662</v>
      </c>
      <c r="AZ85" s="17" t="n">
        <f aca="true">RAND()</f>
        <v>0.74688448419735</v>
      </c>
    </row>
    <row r="86" customFormat="false" ht="15" hidden="false" customHeight="false" outlineLevel="0" collapsed="false">
      <c r="A86" s="34" t="n">
        <v>7.25</v>
      </c>
      <c r="B86" s="14" t="n">
        <f aca="false">SUMPRODUCT((B24:B31&lt;=$B$6)*(C24:C31*$B$11+D24:D31*$B$10*$B$8*$B$9)/(1+$A86/100)^B24:B31)+C32*$B$11*$B$13/(1+$A86/100)^$B$6</f>
        <v>8670670.76096791</v>
      </c>
      <c r="C86" s="14" t="n">
        <f aca="false">SUMPRODUCT((K24:K26&lt;=$B$6)*(L24:L26*$B$12+M24:M26*$B$10*$B$8*$B$9)/(1+$A86/100)^K24:K26)+L27*$B$12*$B$13/(1+$A86/100)^$B$6</f>
        <v>9207259.53874488</v>
      </c>
      <c r="D86" s="14" t="n">
        <f aca="false">C86-B86</f>
        <v>536588.777776973</v>
      </c>
      <c r="E86" s="0" t="str">
        <f aca="false">IF(D86&lt;0,"PCC","HMA")</f>
        <v>HMA</v>
      </c>
      <c r="AK86" s="0" t="n">
        <v>73</v>
      </c>
      <c r="AL86" s="17" t="n">
        <f aca="false">IFERROR(IF(AU86&lt;($AM$6-$AL$6)/($AN$6-$AL$6),$AL$6+SQRT(AU86*($AN$6-$AL$6)*($AM$6-$AL$6)),$AN$6-SQRT((1-AU86)*($AN$6-$AL$6)*($AN$6-$AM$6))),$AM$6)</f>
        <v>3.26286676637023</v>
      </c>
      <c r="AM86" s="17" t="n">
        <f aca="false">IFERROR(IF(AV86&lt;($AM$7-$AL$7)/($AN$7-$AL$7),$AL$7+SQRT(AV86*($AN$7-$AL$7)*($AM$7-$AL$7)),$AN$7-SQRT((1-AV86)*($AN$7-$AL$7)*($AN$7-$AM$7))),$AM$7)</f>
        <v>1.0245787882457</v>
      </c>
      <c r="AN86" s="17" t="n">
        <f aca="false">IFERROR(IF(AW86&lt;($AM$8-$AL$8)/($AN$8-$AL$8),$AL$8+SQRT(AW86*($AN$8-$AL$8)*($AM$8-$AL$8)),$AN$8-SQRT((1-AW86)*($AN$8-$AL$8)*($AN$8-$AM$8))),$AM$8)</f>
        <v>1.22668735042818</v>
      </c>
      <c r="AO86" s="17" t="n">
        <f aca="false">IFERROR(IF(AX86&lt;($AM$9-$AL$9)/($AN$9-$AL$9),$AL$9+SQRT(AX86*($AN$9-$AL$9)*($AM$9-$AL$9)),$AN$9-SQRT((1-AX86)*($AN$9-$AL$9)*($AN$9-$AM$9))),$AM$9)</f>
        <v>0.69381556627252</v>
      </c>
      <c r="AP86" s="17" t="n">
        <f aca="false">IFERROR(IF(AY86&lt;($AM$10-$AL$10)/($AN$10-$AL$10),$AL$10+SQRT(AY86*($AN$10-$AL$10)*($AM$10-$AL$10)),$AN$10-SQRT((1-AY86)*($AN$10-$AL$10)*($AN$10-$AM$10))),$AM$10)</f>
        <v>0.831283329747019</v>
      </c>
      <c r="AQ86" s="17" t="n">
        <f aca="false">IFERROR(IF(AZ86&lt;($AM$11-$AL$11)/($AN$11-$AL$11),$AL$11+SQRT(AZ86*($AN$11-$AL$11)*($AM$11-$AL$11)),$AN$11-SQRT((1-AZ86)*($AN$11-$AL$11)*($AN$11-$AM$11))),$AM$11)</f>
        <v>0.630577544450642</v>
      </c>
      <c r="AR86" s="17" t="n">
        <f aca="false">SUMPRODUCT((B24:B31&lt;=$B$6)*(C24:C31*AM86+D24:D31*AO86*$B$8*AQ86)/(1+AL86/100)^B24:B31)+C32*AM86*AP86/(1+AL86/100)^$B$6</f>
        <v>9905497.67380175</v>
      </c>
      <c r="AS86" s="17" t="n">
        <f aca="false">SUMPRODUCT((K24:K26&lt;=$B$6)*(L24:L26*AN86+M24:M26*AO86*$B$8*AQ86)/(1+AL86/100)^K24:K26)+L27*AN86*AP86/(1+AL86/100)^$B$6</f>
        <v>11417651.729719</v>
      </c>
      <c r="AT86" s="17" t="n">
        <f aca="false">AS86-AR86</f>
        <v>1512154.05591723</v>
      </c>
      <c r="AU86" s="17" t="n">
        <f aca="true">RAND()</f>
        <v>0.301691759704995</v>
      </c>
      <c r="AV86" s="17" t="n">
        <f aca="true">RAND()</f>
        <v>0.548313575921965</v>
      </c>
      <c r="AW86" s="17" t="n">
        <f aca="true">RAND()</f>
        <v>0.995169069955036</v>
      </c>
      <c r="AX86" s="17" t="n">
        <f aca="true">RAND()</f>
        <v>0.0500859649727168</v>
      </c>
      <c r="AY86" s="17" t="n">
        <f aca="true">RAND()</f>
        <v>0.438994578273088</v>
      </c>
      <c r="AZ86" s="17" t="n">
        <f aca="true">RAND()</f>
        <v>0.446046991408228</v>
      </c>
    </row>
    <row r="87" customFormat="false" ht="15" hidden="false" customHeight="false" outlineLevel="0" collapsed="false">
      <c r="A87" s="34" t="n">
        <v>7.5</v>
      </c>
      <c r="B87" s="14" t="n">
        <f aca="false">SUMPRODUCT((B24:B31&lt;=$B$6)*(C24:C31*$B$11+D24:D31*$B$10*$B$8*$B$9)/(1+$A87/100)^B24:B31)+C32*$B$11*$B$13/(1+$A87/100)^$B$6</f>
        <v>8626014.30696557</v>
      </c>
      <c r="C87" s="14" t="n">
        <f aca="false">SUMPRODUCT((K24:K26&lt;=$B$6)*(L24:L26*$B$12+M24:M26*$B$10*$B$8*$B$9)/(1+$A87/100)^K24:K26)+L27*$B$12*$B$13/(1+$A87/100)^$B$6</f>
        <v>9204681.95399732</v>
      </c>
      <c r="D87" s="14" t="n">
        <f aca="false">C87-B87</f>
        <v>578667.647031747</v>
      </c>
      <c r="E87" s="0" t="str">
        <f aca="false">IF(D87&lt;0,"PCC","HMA")</f>
        <v>HMA</v>
      </c>
      <c r="AK87" s="0" t="n">
        <v>74</v>
      </c>
      <c r="AL87" s="17" t="n">
        <f aca="false">IFERROR(IF(AU87&lt;($AM$6-$AL$6)/($AN$6-$AL$6),$AL$6+SQRT(AU87*($AN$6-$AL$6)*($AM$6-$AL$6)),$AN$6-SQRT((1-AU87)*($AN$6-$AL$6)*($AN$6-$AM$6))),$AM$6)</f>
        <v>4.01993239864032</v>
      </c>
      <c r="AM87" s="17" t="n">
        <f aca="false">IFERROR(IF(AV87&lt;($AM$7-$AL$7)/($AN$7-$AL$7),$AL$7+SQRT(AV87*($AN$7-$AL$7)*($AM$7-$AL$7)),$AN$7-SQRT((1-AV87)*($AN$7-$AL$7)*($AN$7-$AM$7))),$AM$7)</f>
        <v>1.09927240031242</v>
      </c>
      <c r="AN87" s="17" t="n">
        <f aca="false">IFERROR(IF(AW87&lt;($AM$8-$AL$8)/($AN$8-$AL$8),$AL$8+SQRT(AW87*($AN$8-$AL$8)*($AM$8-$AL$8)),$AN$8-SQRT((1-AW87)*($AN$8-$AL$8)*($AN$8-$AM$8))),$AM$8)</f>
        <v>1.1654869767123</v>
      </c>
      <c r="AO87" s="17" t="n">
        <f aca="false">IFERROR(IF(AX87&lt;($AM$9-$AL$9)/($AN$9-$AL$9),$AL$9+SQRT(AX87*($AN$9-$AL$9)*($AM$9-$AL$9)),$AN$9-SQRT((1-AX87)*($AN$9-$AL$9)*($AN$9-$AM$9))),$AM$9)</f>
        <v>0.572335190775993</v>
      </c>
      <c r="AP87" s="17" t="n">
        <f aca="false">IFERROR(IF(AY87&lt;($AM$10-$AL$10)/($AN$10-$AL$10),$AL$10+SQRT(AY87*($AN$10-$AL$10)*($AM$10-$AL$10)),$AN$10-SQRT((1-AY87)*($AN$10-$AL$10)*($AN$10-$AM$10))),$AM$10)</f>
        <v>0.745316867130129</v>
      </c>
      <c r="AQ87" s="17" t="n">
        <f aca="false">IFERROR(IF(AZ87&lt;($AM$11-$AL$11)/($AN$11-$AL$11),$AL$11+SQRT(AZ87*($AN$11-$AL$11)*($AM$11-$AL$11)),$AN$11-SQRT((1-AZ87)*($AN$11-$AL$11)*($AN$11-$AM$11))),$AM$11)</f>
        <v>0.525395974773194</v>
      </c>
      <c r="AR87" s="17" t="n">
        <f aca="false">SUMPRODUCT((B24:B31&lt;=$B$6)*(C24:C31*AM87+D24:D31*AO87*$B$8*AQ87)/(1+AL87/100)^B24:B31)+C32*AM87*AP87/(1+AL87/100)^$B$6</f>
        <v>10329576.7784898</v>
      </c>
      <c r="AS87" s="17" t="n">
        <f aca="false">SUMPRODUCT((K24:K26&lt;=$B$6)*(L24:L26*AN87+M24:M26*AO87*$B$8*AQ87)/(1+AL87/100)^K24:K26)+L27*AN87*AP87/(1+AL87/100)^$B$6</f>
        <v>10906176.2574043</v>
      </c>
      <c r="AT87" s="17" t="n">
        <f aca="false">AS87-AR87</f>
        <v>576599.478914496</v>
      </c>
      <c r="AU87" s="17" t="n">
        <f aca="true">RAND()</f>
        <v>0.555959854566317</v>
      </c>
      <c r="AV87" s="17" t="n">
        <f aca="true">RAND()</f>
        <v>0.79805502837708</v>
      </c>
      <c r="AW87" s="17" t="n">
        <f aca="true">RAND()</f>
        <v>0.936511545731314</v>
      </c>
      <c r="AX87" s="17" t="n">
        <f aca="true">RAND()</f>
        <v>0.00697650643279909</v>
      </c>
      <c r="AY87" s="17" t="n">
        <f aca="true">RAND()</f>
        <v>0.240721461194166</v>
      </c>
      <c r="AZ87" s="17" t="n">
        <f aca="true">RAND()</f>
        <v>0.207360593648809</v>
      </c>
    </row>
    <row r="88" customFormat="false" ht="15" hidden="false" customHeight="false" outlineLevel="0" collapsed="false">
      <c r="A88" s="34" t="n">
        <v>7.75</v>
      </c>
      <c r="B88" s="14" t="n">
        <f aca="false">SUMPRODUCT((B24:B31&lt;=$B$6)*(C24:C31*$B$11+D24:D31*$B$10*$B$8*$B$9)/(1+$A88/100)^B24:B31)+C32*$B$11*$B$13/(1+$A88/100)^$B$6</f>
        <v>8583214.40040654</v>
      </c>
      <c r="C88" s="14" t="n">
        <f aca="false">SUMPRODUCT((K24:K26&lt;=$B$6)*(L24:L26*$B$12+M24:M26*$B$10*$B$8*$B$9)/(1+$A88/100)^K24:K26)+L27*$B$12*$B$13/(1+$A88/100)^$B$6</f>
        <v>9201953.83022717</v>
      </c>
      <c r="D88" s="14" t="n">
        <f aca="false">C88-B88</f>
        <v>618739.429820634</v>
      </c>
      <c r="E88" s="0" t="str">
        <f aca="false">IF(D88&lt;0,"PCC","HMA")</f>
        <v>HMA</v>
      </c>
      <c r="AK88" s="0" t="n">
        <v>75</v>
      </c>
      <c r="AL88" s="17" t="n">
        <f aca="false">IFERROR(IF(AU88&lt;($AM$6-$AL$6)/($AN$6-$AL$6),$AL$6+SQRT(AU88*($AN$6-$AL$6)*($AM$6-$AL$6)),$AN$6-SQRT((1-AU88)*($AN$6-$AL$6)*($AN$6-$AM$6))),$AM$6)</f>
        <v>3.91627202660372</v>
      </c>
      <c r="AM88" s="17" t="n">
        <f aca="false">IFERROR(IF(AV88&lt;($AM$7-$AL$7)/($AN$7-$AL$7),$AL$7+SQRT(AV88*($AN$7-$AL$7)*($AM$7-$AL$7)),$AN$7-SQRT((1-AV88)*($AN$7-$AL$7)*($AN$7-$AM$7))),$AM$7)</f>
        <v>0.968081943958327</v>
      </c>
      <c r="AN88" s="17" t="n">
        <f aca="false">IFERROR(IF(AW88&lt;($AM$8-$AL$8)/($AN$8-$AL$8),$AL$8+SQRT(AW88*($AN$8-$AL$8)*($AM$8-$AL$8)),$AN$8-SQRT((1-AW88)*($AN$8-$AL$8)*($AN$8-$AM$8))),$AM$8)</f>
        <v>1.00816888913261</v>
      </c>
      <c r="AO88" s="17" t="n">
        <f aca="false">IFERROR(IF(AX88&lt;($AM$9-$AL$9)/($AN$9-$AL$9),$AL$9+SQRT(AX88*($AN$9-$AL$9)*($AM$9-$AL$9)),$AN$9-SQRT((1-AX88)*($AN$9-$AL$9)*($AN$9-$AM$9))),$AM$9)</f>
        <v>1.31927842983666</v>
      </c>
      <c r="AP88" s="17" t="n">
        <f aca="false">IFERROR(IF(AY88&lt;($AM$10-$AL$10)/($AN$10-$AL$10),$AL$10+SQRT(AY88*($AN$10-$AL$10)*($AM$10-$AL$10)),$AN$10-SQRT((1-AY88)*($AN$10-$AL$10)*($AN$10-$AM$10))),$AM$10)</f>
        <v>0.975962621417965</v>
      </c>
      <c r="AQ88" s="17" t="n">
        <f aca="false">IFERROR(IF(AZ88&lt;($AM$11-$AL$11)/($AN$11-$AL$11),$AL$11+SQRT(AZ88*($AN$11-$AL$11)*($AM$11-$AL$11)),$AN$11-SQRT((1-AZ88)*($AN$11-$AL$11)*($AN$11-$AM$11))),$AM$11)</f>
        <v>0.866272542933547</v>
      </c>
      <c r="AR88" s="17" t="n">
        <f aca="false">SUMPRODUCT((B24:B31&lt;=$B$6)*(C24:C31*AM88+D24:D31*AO88*$B$8*AQ88)/(1+AL88/100)^B24:B31)+C32*AM88*AP88/(1+AL88/100)^$B$6</f>
        <v>9217437.90435357</v>
      </c>
      <c r="AS88" s="17" t="n">
        <f aca="false">SUMPRODUCT((K24:K26&lt;=$B$6)*(L24:L26*AN88+M24:M26*AO88*$B$8*AQ88)/(1+AL88/100)^K24:K26)+L27*AN88*AP88/(1+AL88/100)^$B$6</f>
        <v>9303606.65628349</v>
      </c>
      <c r="AT88" s="17" t="n">
        <f aca="false">AS88-AR88</f>
        <v>86168.7519299202</v>
      </c>
      <c r="AU88" s="17" t="n">
        <f aca="true">RAND()</f>
        <v>0.524531089304664</v>
      </c>
      <c r="AV88" s="17" t="n">
        <f aca="true">RAND()</f>
        <v>0.313905998720114</v>
      </c>
      <c r="AW88" s="17" t="n">
        <f aca="true">RAND()</f>
        <v>0.480157456147956</v>
      </c>
      <c r="AX88" s="17" t="n">
        <f aca="true">RAND()</f>
        <v>0.691078762609569</v>
      </c>
      <c r="AY88" s="17" t="n">
        <f aca="true">RAND()</f>
        <v>0.906161667948246</v>
      </c>
      <c r="AZ88" s="17" t="n">
        <f aca="true">RAND()</f>
        <v>0.927008029496082</v>
      </c>
    </row>
    <row r="89" customFormat="false" ht="15" hidden="false" customHeight="false" outlineLevel="0" collapsed="false">
      <c r="A89" s="34" t="n">
        <v>8</v>
      </c>
      <c r="B89" s="14" t="n">
        <f aca="false">SUMPRODUCT((B24:B31&lt;=$B$6)*(C24:C31*$B$11+D24:D31*$B$10*$B$8*$B$9)/(1+$A89/100)^B24:B31)+C32*$B$11*$B$13/(1+$A89/100)^$B$6</f>
        <v>8542182.24941267</v>
      </c>
      <c r="C89" s="14" t="n">
        <f aca="false">SUMPRODUCT((K24:K26&lt;=$B$6)*(L24:L26*$B$12+M24:M26*$B$10*$B$8*$B$9)/(1+$A89/100)^K24:K26)+L27*$B$12*$B$13/(1+$A89/100)^$B$6</f>
        <v>9199102.08341167</v>
      </c>
      <c r="D89" s="14" t="n">
        <f aca="false">C89-B89</f>
        <v>656919.833998995</v>
      </c>
      <c r="E89" s="0" t="str">
        <f aca="false">IF(D89&lt;0,"PCC","HMA")</f>
        <v>HMA</v>
      </c>
      <c r="AK89" s="0" t="n">
        <v>76</v>
      </c>
      <c r="AL89" s="17" t="n">
        <f aca="false">IFERROR(IF(AU89&lt;($AM$6-$AL$6)/($AN$6-$AL$6),$AL$6+SQRT(AU89*($AN$6-$AL$6)*($AM$6-$AL$6)),$AN$6-SQRT((1-AU89)*($AN$6-$AL$6)*($AN$6-$AM$6))),$AM$6)</f>
        <v>4.16319284180811</v>
      </c>
      <c r="AM89" s="17" t="n">
        <f aca="false">IFERROR(IF(AV89&lt;($AM$7-$AL$7)/($AN$7-$AL$7),$AL$7+SQRT(AV89*($AN$7-$AL$7)*($AM$7-$AL$7)),$AN$7-SQRT((1-AV89)*($AN$7-$AL$7)*($AN$7-$AM$7))),$AM$7)</f>
        <v>0.952112820212786</v>
      </c>
      <c r="AN89" s="17" t="n">
        <f aca="false">IFERROR(IF(AW89&lt;($AM$8-$AL$8)/($AN$8-$AL$8),$AL$8+SQRT(AW89*($AN$8-$AL$8)*($AM$8-$AL$8)),$AN$8-SQRT((1-AW89)*($AN$8-$AL$8)*($AN$8-$AM$8))),$AM$8)</f>
        <v>0.875295841635535</v>
      </c>
      <c r="AO89" s="17" t="n">
        <f aca="false">IFERROR(IF(AX89&lt;($AM$9-$AL$9)/($AN$9-$AL$9),$AL$9+SQRT(AX89*($AN$9-$AL$9)*($AM$9-$AL$9)),$AN$9-SQRT((1-AX89)*($AN$9-$AL$9)*($AN$9-$AM$9))),$AM$9)</f>
        <v>1.86987057914379</v>
      </c>
      <c r="AP89" s="17" t="n">
        <f aca="false">IFERROR(IF(AY89&lt;($AM$10-$AL$10)/($AN$10-$AL$10),$AL$10+SQRT(AY89*($AN$10-$AL$10)*($AM$10-$AL$10)),$AN$10-SQRT((1-AY89)*($AN$10-$AL$10)*($AN$10-$AM$10))),$AM$10)</f>
        <v>0.831032367245181</v>
      </c>
      <c r="AQ89" s="17" t="n">
        <f aca="false">IFERROR(IF(AZ89&lt;($AM$11-$AL$11)/($AN$11-$AL$11),$AL$11+SQRT(AZ89*($AN$11-$AL$11)*($AM$11-$AL$11)),$AN$11-SQRT((1-AZ89)*($AN$11-$AL$11)*($AN$11-$AM$11))),$AM$11)</f>
        <v>0.602932480998</v>
      </c>
      <c r="AR89" s="17" t="n">
        <f aca="false">SUMPRODUCT((B24:B31&lt;=$B$6)*(C24:C31*AM89+D24:D31*AO89*$B$8*AQ89)/(1+AL89/100)^B24:B31)+C32*AM89*AP89/(1+AL89/100)^$B$6</f>
        <v>8997550.38073645</v>
      </c>
      <c r="AS89" s="17" t="n">
        <f aca="false">SUMPRODUCT((K24:K26&lt;=$B$6)*(L24:L26*AN89+M24:M26*AO89*$B$8*AQ89)/(1+AL89/100)^K24:K26)+L27*AN89*AP89/(1+AL89/100)^$B$6</f>
        <v>8169040.34560292</v>
      </c>
      <c r="AT89" s="17" t="n">
        <f aca="false">AS89-AR89</f>
        <v>-828510.035133527</v>
      </c>
      <c r="AU89" s="17" t="n">
        <f aca="true">RAND()</f>
        <v>0.597626257361562</v>
      </c>
      <c r="AV89" s="17" t="n">
        <f aca="true">RAND()</f>
        <v>0.257092334145415</v>
      </c>
      <c r="AW89" s="17" t="n">
        <f aca="true">RAND()</f>
        <v>0.0629940418622618</v>
      </c>
      <c r="AX89" s="17" t="n">
        <f aca="true">RAND()</f>
        <v>0.988710889218417</v>
      </c>
      <c r="AY89" s="17" t="n">
        <f aca="true">RAND()</f>
        <v>0.438329712655794</v>
      </c>
      <c r="AZ89" s="17" t="n">
        <f aca="true">RAND()</f>
        <v>0.37456362466777</v>
      </c>
    </row>
    <row r="90" customFormat="false" ht="15" hidden="false" customHeight="false" outlineLevel="0" collapsed="false">
      <c r="AK90" s="0" t="n">
        <v>77</v>
      </c>
      <c r="AL90" s="0" t="n">
        <f aca="false">IFERROR(IF(AU90&lt;($AM$6-$AL$6)/($AN$6-$AL$6),$AL$6+SQRT(AU90*($AN$6-$AL$6)*($AM$6-$AL$6)),$AN$6-SQRT((1-AU90)*($AN$6-$AL$6)*($AN$6-$AM$6))),$AM$6)</f>
        <v>3.9477396078523</v>
      </c>
      <c r="AM90" s="0" t="n">
        <f aca="false">IFERROR(IF(AV90&lt;($AM$7-$AL$7)/($AN$7-$AL$7),$AL$7+SQRT(AV90*($AN$7-$AL$7)*($AM$7-$AL$7)),$AN$7-SQRT((1-AV90)*($AN$7-$AL$7)*($AN$7-$AM$7))),$AM$7)</f>
        <v>0.993674531629077</v>
      </c>
      <c r="AN90" s="0" t="n">
        <f aca="false">IFERROR(IF(AW90&lt;($AM$8-$AL$8)/($AN$8-$AL$8),$AL$8+SQRT(AW90*($AN$8-$AL$8)*($AM$8-$AL$8)),$AN$8-SQRT((1-AW90)*($AN$8-$AL$8)*($AN$8-$AM$8))),$AM$8)</f>
        <v>0.985602473821633</v>
      </c>
      <c r="AO90" s="0" t="n">
        <f aca="false">IFERROR(IF(AX90&lt;($AM$9-$AL$9)/($AN$9-$AL$9),$AL$9+SQRT(AX90*($AN$9-$AL$9)*($AM$9-$AL$9)),$AN$9-SQRT((1-AX90)*($AN$9-$AL$9)*($AN$9-$AM$9))),$AM$9)</f>
        <v>0.903126808058693</v>
      </c>
      <c r="AP90" s="0" t="n">
        <f aca="false">IFERROR(IF(AY90&lt;($AM$10-$AL$10)/($AN$10-$AL$10),$AL$10+SQRT(AY90*($AN$10-$AL$10)*($AM$10-$AL$10)),$AN$10-SQRT((1-AY90)*($AN$10-$AL$10)*($AN$10-$AM$10))),$AM$10)</f>
        <v>0.6624676078349</v>
      </c>
      <c r="AQ90" s="0" t="n">
        <f aca="false">IFERROR(IF(AZ90&lt;($AM$11-$AL$11)/($AN$11-$AL$11),$AL$11+SQRT(AZ90*($AN$11-$AL$11)*($AM$11-$AL$11)),$AN$11-SQRT((1-AZ90)*($AN$11-$AL$11)*($AN$11-$AM$11))),$AM$11)</f>
        <v>0.37108057079789</v>
      </c>
      <c r="AR90" s="0" t="n">
        <f aca="false">SUMPRODUCT((B24:B31&lt;=$B$6)*(C24:C31*AM90+D24:D31*AO90*$B$8*AQ90)/(1+AL90/100)^B24:B31)+C32*AM90*AP90/(1+AL90/100)^$B$6</f>
        <v>9373106.9270817</v>
      </c>
      <c r="AS90" s="0" t="n">
        <f aca="false">SUMPRODUCT((K24:K26&lt;=$B$6)*(L24:L26*AN90+M24:M26*AO90*$B$8*AQ90)/(1+AL90/100)^K24:K26)+L27*AN90*AP90/(1+AL90/100)^$B$6</f>
        <v>9285785.16767813</v>
      </c>
      <c r="AT90" s="0" t="n">
        <f aca="false">AS90-AR90</f>
        <v>-87321.759403564</v>
      </c>
      <c r="AU90" s="0" t="n">
        <f aca="true">RAND()</f>
        <v>0.534185324926319</v>
      </c>
      <c r="AV90" s="0" t="n">
        <f aca="true">RAND()</f>
        <v>0.416775824463802</v>
      </c>
      <c r="AW90" s="0" t="n">
        <f aca="true">RAND()</f>
        <v>0.382758647652334</v>
      </c>
      <c r="AX90" s="0" t="n">
        <f aca="true">RAND()</f>
        <v>0.216681631167454</v>
      </c>
      <c r="AY90" s="0" t="n">
        <f aca="true">RAND()</f>
        <v>0.105582894382379</v>
      </c>
      <c r="AZ90" s="0" t="n">
        <f aca="true">RAND()</f>
        <v>0.0206222348773629</v>
      </c>
    </row>
    <row r="91" customFormat="false" ht="15" hidden="false" customHeight="false" outlineLevel="0" collapsed="false">
      <c r="AK91" s="0" t="n">
        <v>78</v>
      </c>
      <c r="AL91" s="0" t="n">
        <f aca="false">IFERROR(IF(AU91&lt;($AM$6-$AL$6)/($AN$6-$AL$6),$AL$6+SQRT(AU91*($AN$6-$AL$6)*($AM$6-$AL$6)),$AN$6-SQRT((1-AU91)*($AN$6-$AL$6)*($AN$6-$AM$6))),$AM$6)</f>
        <v>5.43564030671285</v>
      </c>
      <c r="AM91" s="0" t="n">
        <f aca="false">IFERROR(IF(AV91&lt;($AM$7-$AL$7)/($AN$7-$AL$7),$AL$7+SQRT(AV91*($AN$7-$AL$7)*($AM$7-$AL$7)),$AN$7-SQRT((1-AV91)*($AN$7-$AL$7)*($AN$7-$AM$7))),$AM$7)</f>
        <v>1.04558727768168</v>
      </c>
      <c r="AN91" s="0" t="n">
        <f aca="false">IFERROR(IF(AW91&lt;($AM$8-$AL$8)/($AN$8-$AL$8),$AL$8+SQRT(AW91*($AN$8-$AL$8)*($AM$8-$AL$8)),$AN$8-SQRT((1-AW91)*($AN$8-$AL$8)*($AN$8-$AM$8))),$AM$8)</f>
        <v>0.882260945726946</v>
      </c>
      <c r="AO91" s="0" t="n">
        <f aca="false">IFERROR(IF(AX91&lt;($AM$9-$AL$9)/($AN$9-$AL$9),$AL$9+SQRT(AX91*($AN$9-$AL$9)*($AM$9-$AL$9)),$AN$9-SQRT((1-AX91)*($AN$9-$AL$9)*($AN$9-$AM$9))),$AM$9)</f>
        <v>1.10043928868649</v>
      </c>
      <c r="AP91" s="0" t="n">
        <f aca="false">IFERROR(IF(AY91&lt;($AM$10-$AL$10)/($AN$10-$AL$10),$AL$10+SQRT(AY91*($AN$10-$AL$10)*($AM$10-$AL$10)),$AN$10-SQRT((1-AY91)*($AN$10-$AL$10)*($AN$10-$AM$10))),$AM$10)</f>
        <v>0.898825356443353</v>
      </c>
      <c r="AQ91" s="0" t="n">
        <f aca="false">IFERROR(IF(AZ91&lt;($AM$11-$AL$11)/($AN$11-$AL$11),$AL$11+SQRT(AZ91*($AN$11-$AL$11)*($AM$11-$AL$11)),$AN$11-SQRT((1-AZ91)*($AN$11-$AL$11)*($AN$11-$AM$11))),$AM$11)</f>
        <v>0.509907684974766</v>
      </c>
      <c r="AR91" s="0" t="n">
        <f aca="false">SUMPRODUCT((B24:B31&lt;=$B$6)*(C24:C31*AM91+D24:D31*AO91*$B$8*AQ91)/(1+AL91/100)^B24:B31)+C32*AM91*AP91/(1+AL91/100)^$B$6</f>
        <v>9431200.88138384</v>
      </c>
      <c r="AS91" s="0" t="n">
        <f aca="false">SUMPRODUCT((K24:K26&lt;=$B$6)*(L24:L26*AN91+M24:M26*AO91*$B$8*AQ91)/(1+AL91/100)^K24:K26)+L27*AN91*AP91/(1+AL91/100)^$B$6</f>
        <v>8165581.61327092</v>
      </c>
      <c r="AT91" s="0" t="n">
        <f aca="false">AS91-AR91</f>
        <v>-1265619.26811292</v>
      </c>
      <c r="AU91" s="0" t="n">
        <f aca="true">RAND()</f>
        <v>0.877638937500927</v>
      </c>
      <c r="AV91" s="0" t="n">
        <f aca="true">RAND()</f>
        <v>0.62858167959479</v>
      </c>
      <c r="AW91" s="0" t="n">
        <f aca="true">RAND()</f>
        <v>0.0751873687987946</v>
      </c>
      <c r="AX91" s="0" t="n">
        <f aca="true">RAND()</f>
        <v>0.460527017774093</v>
      </c>
      <c r="AY91" s="0" t="n">
        <f aca="true">RAND()</f>
        <v>0.636246659768672</v>
      </c>
      <c r="AZ91" s="0" t="n">
        <f aca="true">RAND()</f>
        <v>0.179841780454962</v>
      </c>
    </row>
    <row r="92" customFormat="false" ht="17.35" hidden="false" customHeight="false" outlineLevel="0" collapsed="false">
      <c r="A92" s="4" t="s">
        <v>134</v>
      </c>
      <c r="AK92" s="0" t="n">
        <v>79</v>
      </c>
      <c r="AL92" s="17" t="n">
        <f aca="false">IFERROR(IF(AU92&lt;($AM$6-$AL$6)/($AN$6-$AL$6),$AL$6+SQRT(AU92*($AN$6-$AL$6)*($AM$6-$AL$6)),$AN$6-SQRT((1-AU92)*($AN$6-$AL$6)*($AN$6-$AM$6))),$AM$6)</f>
        <v>5.20785012366158</v>
      </c>
      <c r="AM92" s="17" t="n">
        <f aca="false">IFERROR(IF(AV92&lt;($AM$7-$AL$7)/($AN$7-$AL$7),$AL$7+SQRT(AV92*($AN$7-$AL$7)*($AM$7-$AL$7)),$AN$7-SQRT((1-AV92)*($AN$7-$AL$7)*($AN$7-$AM$7))),$AM$7)</f>
        <v>1.00937029610579</v>
      </c>
      <c r="AN92" s="17" t="n">
        <f aca="false">IFERROR(IF(AW92&lt;($AM$8-$AL$8)/($AN$8-$AL$8),$AL$8+SQRT(AW92*($AN$8-$AL$8)*($AM$8-$AL$8)),$AN$8-SQRT((1-AW92)*($AN$8-$AL$8)*($AN$8-$AM$8))),$AM$8)</f>
        <v>1.07293880536787</v>
      </c>
      <c r="AO92" s="17" t="n">
        <f aca="false">IFERROR(IF(AX92&lt;($AM$9-$AL$9)/($AN$9-$AL$9),$AL$9+SQRT(AX92*($AN$9-$AL$9)*($AM$9-$AL$9)),$AN$9-SQRT((1-AX92)*($AN$9-$AL$9)*($AN$9-$AM$9))),$AM$9)</f>
        <v>0.941862244094976</v>
      </c>
      <c r="AP92" s="17" t="n">
        <f aca="false">IFERROR(IF(AY92&lt;($AM$10-$AL$10)/($AN$10-$AL$10),$AL$10+SQRT(AY92*($AN$10-$AL$10)*($AM$10-$AL$10)),$AN$10-SQRT((1-AY92)*($AN$10-$AL$10)*($AN$10-$AM$10))),$AM$10)</f>
        <v>0.668745094152233</v>
      </c>
      <c r="AQ92" s="17" t="n">
        <f aca="false">IFERROR(IF(AZ92&lt;($AM$11-$AL$11)/($AN$11-$AL$11),$AL$11+SQRT(AZ92*($AN$11-$AL$11)*($AM$11-$AL$11)),$AN$11-SQRT((1-AZ92)*($AN$11-$AL$11)*($AN$11-$AM$11))),$AM$11)</f>
        <v>0.401448061077205</v>
      </c>
      <c r="AR92" s="17" t="n">
        <f aca="false">SUMPRODUCT((B24:B31&lt;=$B$6)*(C24:C31*AM92+D24:D31*AO92*$B$8*AQ92)/(1+AL92/100)^B24:B31)+C32*AM92*AP92/(1+AL92/100)^$B$6</f>
        <v>9156901.93218232</v>
      </c>
      <c r="AS92" s="17" t="n">
        <f aca="false">SUMPRODUCT((K24:K26&lt;=$B$6)*(L24:L26*AN92+M24:M26*AO92*$B$8*AQ92)/(1+AL92/100)^K24:K26)+L27*AN92*AP92/(1+AL92/100)^$B$6</f>
        <v>10046475.189999</v>
      </c>
      <c r="AT92" s="17" t="n">
        <f aca="false">AS92-AR92</f>
        <v>889573.257816654</v>
      </c>
      <c r="AU92" s="17" t="n">
        <f aca="true">RAND()</f>
        <v>0.839409941037009</v>
      </c>
      <c r="AV92" s="17" t="n">
        <f aca="true">RAND()</f>
        <v>0.485309738700316</v>
      </c>
      <c r="AW92" s="17" t="n">
        <f aca="true">RAND()</f>
        <v>0.721327407603929</v>
      </c>
      <c r="AX92" s="17" t="n">
        <f aca="true">RAND()</f>
        <v>0.260322990342198</v>
      </c>
      <c r="AY92" s="17" t="n">
        <f aca="true">RAND()</f>
        <v>0.113899627201784</v>
      </c>
      <c r="AZ92" s="17" t="n">
        <f aca="true">RAND()</f>
        <v>0.0420069759033646</v>
      </c>
    </row>
    <row r="93" customFormat="false" ht="23.85" hidden="false" customHeight="false" outlineLevel="0" collapsed="false">
      <c r="A93" s="6" t="s">
        <v>86</v>
      </c>
      <c r="B93" s="6" t="s">
        <v>135</v>
      </c>
      <c r="C93" s="6" t="s">
        <v>136</v>
      </c>
      <c r="D93" s="6" t="s">
        <v>137</v>
      </c>
      <c r="E93" s="6" t="s">
        <v>138</v>
      </c>
      <c r="F93" s="6" t="s">
        <v>139</v>
      </c>
      <c r="G93" s="6" t="s">
        <v>140</v>
      </c>
      <c r="H93" s="6" t="s">
        <v>141</v>
      </c>
      <c r="I93" s="6" t="s">
        <v>142</v>
      </c>
      <c r="J93" s="6" t="s">
        <v>143</v>
      </c>
      <c r="M93" s="17" t="s">
        <v>144</v>
      </c>
      <c r="N93" s="17" t="s">
        <v>145</v>
      </c>
      <c r="AK93" s="0" t="n">
        <v>80</v>
      </c>
      <c r="AL93" s="17" t="n">
        <f aca="false">IFERROR(IF(AU93&lt;($AM$6-$AL$6)/($AN$6-$AL$6),$AL$6+SQRT(AU93*($AN$6-$AL$6)*($AM$6-$AL$6)),$AN$6-SQRT((1-AU93)*($AN$6-$AL$6)*($AN$6-$AM$6))),$AM$6)</f>
        <v>5.8619100826517</v>
      </c>
      <c r="AM93" s="17" t="n">
        <f aca="false">IFERROR(IF(AV93&lt;($AM$7-$AL$7)/($AN$7-$AL$7),$AL$7+SQRT(AV93*($AN$7-$AL$7)*($AM$7-$AL$7)),$AN$7-SQRT((1-AV93)*($AN$7-$AL$7)*($AN$7-$AM$7))),$AM$7)</f>
        <v>1.10947580246608</v>
      </c>
      <c r="AN93" s="17" t="n">
        <f aca="false">IFERROR(IF(AW93&lt;($AM$8-$AL$8)/($AN$8-$AL$8),$AL$8+SQRT(AW93*($AN$8-$AL$8)*($AM$8-$AL$8)),$AN$8-SQRT((1-AW93)*($AN$8-$AL$8)*($AN$8-$AM$8))),$AM$8)</f>
        <v>1.05612855201718</v>
      </c>
      <c r="AO93" s="17" t="n">
        <f aca="false">IFERROR(IF(AX93&lt;($AM$9-$AL$9)/($AN$9-$AL$9),$AL$9+SQRT(AX93*($AN$9-$AL$9)*($AM$9-$AL$9)),$AN$9-SQRT((1-AX93)*($AN$9-$AL$9)*($AN$9-$AM$9))),$AM$9)</f>
        <v>1.6363493958015</v>
      </c>
      <c r="AP93" s="17" t="n">
        <f aca="false">IFERROR(IF(AY93&lt;($AM$10-$AL$10)/($AN$10-$AL$10),$AL$10+SQRT(AY93*($AN$10-$AL$10)*($AM$10-$AL$10)),$AN$10-SQRT((1-AY93)*($AN$10-$AL$10)*($AN$10-$AM$10))),$AM$10)</f>
        <v>0.65660072081058</v>
      </c>
      <c r="AQ93" s="17" t="n">
        <f aca="false">IFERROR(IF(AZ93&lt;($AM$11-$AL$11)/($AN$11-$AL$11),$AL$11+SQRT(AZ93*($AN$11-$AL$11)*($AM$11-$AL$11)),$AN$11-SQRT((1-AZ93)*($AN$11-$AL$11)*($AN$11-$AM$11))),$AM$11)</f>
        <v>0.676744975532932</v>
      </c>
      <c r="AR93" s="17" t="n">
        <f aca="false">SUMPRODUCT((B24:B31&lt;=$B$6)*(C24:C31*AM93+D24:D31*AO93*$B$8*AQ93)/(1+AL93/100)^B24:B31)+C32*AM93*AP93/(1+AL93/100)^$B$6</f>
        <v>9951974.52738815</v>
      </c>
      <c r="AS93" s="17" t="n">
        <f aca="false">SUMPRODUCT((K24:K26&lt;=$B$6)*(L24:L26*AN93+M24:M26*AO93*$B$8*AQ93)/(1+AL93/100)^K24:K26)+L27*AN93*AP93/(1+AL93/100)^$B$6</f>
        <v>9884626.73271247</v>
      </c>
      <c r="AT93" s="17" t="n">
        <f aca="false">AS93-AR93</f>
        <v>-67347.7946756873</v>
      </c>
      <c r="AU93" s="17" t="n">
        <f aca="true">RAND()</f>
        <v>0.935237567001507</v>
      </c>
      <c r="AV93" s="17" t="n">
        <f aca="true">RAND()</f>
        <v>0.824470665843974</v>
      </c>
      <c r="AW93" s="17" t="n">
        <f aca="true">RAND()</f>
        <v>0.665900992507064</v>
      </c>
      <c r="AX93" s="17" t="n">
        <f aca="true">RAND()</f>
        <v>0.911838825377377</v>
      </c>
      <c r="AY93" s="17" t="n">
        <f aca="true">RAND()</f>
        <v>0.0980951430335724</v>
      </c>
      <c r="AZ93" s="17" t="n">
        <f aca="true">RAND()</f>
        <v>0.573494649619574</v>
      </c>
    </row>
    <row r="94" customFormat="false" ht="15" hidden="false" customHeight="false" outlineLevel="0" collapsed="false">
      <c r="A94" s="0" t="n">
        <v>0</v>
      </c>
      <c r="B94" s="0" t="n">
        <f aca="false">$B$7+A94</f>
        <v>2028</v>
      </c>
      <c r="C94" s="14" t="n">
        <f aca="false">IF(A94&gt;$B$6,0,SUMIF(B24:B31,A94,E24:E31)+IF(A94=$B$6,E32,0))</f>
        <v>7268437</v>
      </c>
      <c r="D94" s="14" t="n">
        <f aca="false">IF(A94&gt;$B$6,0,SUMIF(B24:B31,A94,F24:F31))</f>
        <v>0</v>
      </c>
      <c r="E94" s="14" t="n">
        <f aca="false">IF(A94&gt;$B$6,0,SUMIF(K24:K26,A94,N24:N26)+IF(A94=$B$6,N27,0))</f>
        <v>9062465.75</v>
      </c>
      <c r="F94" s="14" t="n">
        <f aca="false">IF(A94&gt;$B$6,0,SUMIF(K24:K26,A94,O24:O26))</f>
        <v>0</v>
      </c>
      <c r="G94" s="14" t="n">
        <f aca="false">IF(A94&gt;$B$6,0,SUMIF(B24:B31,A94,G24:G31)+IF(A94=$B$6,G32,0))</f>
        <v>7268437</v>
      </c>
      <c r="H94" s="14" t="n">
        <f aca="false">IF(A94&gt;$B$6,0,SUMIF(K24:K26,A94,P24:P26)+IF(A94=$B$6,P27,0))</f>
        <v>9062465.75</v>
      </c>
      <c r="I94" s="17" t="n">
        <f aca="false">IF(A94&gt;$B$6,0,SUMIF(B24:B31,A94,D24:D31)*$B$10)</f>
        <v>0</v>
      </c>
      <c r="J94" s="17" t="n">
        <f aca="false">IF(A94&gt;$B$6,0,SUMIF(K24:K26,A94,M24:M26)*$B$10)</f>
        <v>0</v>
      </c>
      <c r="M94" s="14" t="n">
        <f aca="false">C94+D94</f>
        <v>7268437</v>
      </c>
      <c r="N94" s="14" t="n">
        <f aca="false">E94+F94</f>
        <v>9062465.75</v>
      </c>
      <c r="AK94" s="0" t="n">
        <v>81</v>
      </c>
      <c r="AL94" s="17" t="n">
        <f aca="false">IFERROR(IF(AU94&lt;($AM$6-$AL$6)/($AN$6-$AL$6),$AL$6+SQRT(AU94*($AN$6-$AL$6)*($AM$6-$AL$6)),$AN$6-SQRT((1-AU94)*($AN$6-$AL$6)*($AN$6-$AM$6))),$AM$6)</f>
        <v>3.18368658383212</v>
      </c>
      <c r="AM94" s="17" t="n">
        <f aca="false">IFERROR(IF(AV94&lt;($AM$7-$AL$7)/($AN$7-$AL$7),$AL$7+SQRT(AV94*($AN$7-$AL$7)*($AM$7-$AL$7)),$AN$7-SQRT((1-AV94)*($AN$7-$AL$7)*($AN$7-$AM$7))),$AM$7)</f>
        <v>1.1071307358074</v>
      </c>
      <c r="AN94" s="17" t="n">
        <f aca="false">IFERROR(IF(AW94&lt;($AM$8-$AL$8)/($AN$8-$AL$8),$AL$8+SQRT(AW94*($AN$8-$AL$8)*($AM$8-$AL$8)),$AN$8-SQRT((1-AW94)*($AN$8-$AL$8)*($AN$8-$AM$8))),$AM$8)</f>
        <v>0.840534515348474</v>
      </c>
      <c r="AO94" s="17" t="n">
        <f aca="false">IFERROR(IF(AX94&lt;($AM$9-$AL$9)/($AN$9-$AL$9),$AL$9+SQRT(AX94*($AN$9-$AL$9)*($AM$9-$AL$9)),$AN$9-SQRT((1-AX94)*($AN$9-$AL$9)*($AN$9-$AM$9))),$AM$9)</f>
        <v>1.61157968130866</v>
      </c>
      <c r="AP94" s="17" t="n">
        <f aca="false">IFERROR(IF(AY94&lt;($AM$10-$AL$10)/($AN$10-$AL$10),$AL$10+SQRT(AY94*($AN$10-$AL$10)*($AM$10-$AL$10)),$AN$10-SQRT((1-AY94)*($AN$10-$AL$10)*($AN$10-$AM$10))),$AM$10)</f>
        <v>0.551080038625402</v>
      </c>
      <c r="AQ94" s="17" t="n">
        <f aca="false">IFERROR(IF(AZ94&lt;($AM$11-$AL$11)/($AN$11-$AL$11),$AL$11+SQRT(AZ94*($AN$11-$AL$11)*($AM$11-$AL$11)),$AN$11-SQRT((1-AZ94)*($AN$11-$AL$11)*($AN$11-$AM$11))),$AM$11)</f>
        <v>0.532070169118324</v>
      </c>
      <c r="AR94" s="17" t="n">
        <f aca="false">SUMPRODUCT((B24:B31&lt;=$B$6)*(C24:C31*AM94+D24:D31*AO94*$B$8*AQ94)/(1+AL94/100)^B24:B31)+C32*AM94*AP94/(1+AL94/100)^$B$6</f>
        <v>10812110.4488235</v>
      </c>
      <c r="AS94" s="17" t="n">
        <f aca="false">SUMPRODUCT((K24:K26&lt;=$B$6)*(L24:L26*AN94+M24:M26*AO94*$B$8*AQ94)/(1+AL94/100)^K24:K26)+L27*AN94*AP94/(1+AL94/100)^$B$6</f>
        <v>8056778.82814767</v>
      </c>
      <c r="AT94" s="17" t="n">
        <f aca="false">AS94-AR94</f>
        <v>-2755331.62067586</v>
      </c>
      <c r="AU94" s="17" t="n">
        <f aca="true">RAND()</f>
        <v>0.271787595478853</v>
      </c>
      <c r="AV94" s="17" t="n">
        <f aca="true">RAND()</f>
        <v>0.818563318658355</v>
      </c>
      <c r="AW94" s="17" t="n">
        <f aca="true">RAND()</f>
        <v>0.018256077050396</v>
      </c>
      <c r="AX94" s="17" t="n">
        <f aca="true">RAND()</f>
        <v>0.899419770685146</v>
      </c>
      <c r="AY94" s="17" t="n">
        <f aca="true">RAND()</f>
        <v>0.0104366813838901</v>
      </c>
      <c r="AZ94" s="17" t="n">
        <f aca="true">RAND()</f>
        <v>0.219822707733091</v>
      </c>
    </row>
    <row r="95" customFormat="false" ht="15" hidden="false" customHeight="false" outlineLevel="0" collapsed="false">
      <c r="A95" s="0" t="n">
        <v>1</v>
      </c>
      <c r="B95" s="0" t="n">
        <f aca="false">$B$7+A95</f>
        <v>2029</v>
      </c>
      <c r="C95" s="14" t="n">
        <f aca="false">IF(A95&gt;$B$6,0,SUMIF(B24:B31,A95,E24:E31)+IF(A95=$B$6,E32,0))</f>
        <v>0</v>
      </c>
      <c r="D95" s="14" t="n">
        <f aca="false">IF(A95&gt;$B$6,0,SUMIF(B24:B31,A95,F24:F31))</f>
        <v>0</v>
      </c>
      <c r="E95" s="14" t="n">
        <f aca="false">IF(A95&gt;$B$6,0,SUMIF(K24:K26,A95,N24:N26)+IF(A95=$B$6,N27,0))</f>
        <v>0</v>
      </c>
      <c r="F95" s="14" t="n">
        <f aca="false">IF(A95&gt;$B$6,0,SUMIF(K24:K26,A95,O24:O26))</f>
        <v>0</v>
      </c>
      <c r="G95" s="14" t="n">
        <f aca="false">G94+IF(A95&gt;$B$6,0,SUMIF(B24:B31,A95,G24:G31)+IF(A95=$B$6,G32,0))</f>
        <v>7268437</v>
      </c>
      <c r="H95" s="14" t="n">
        <f aca="false">H94+IF(A95&gt;$B$6,0,SUMIF(K24:K26,A95,P24:P26)+IF(A95=$B$6,P27,0))</f>
        <v>9062465.75</v>
      </c>
      <c r="I95" s="17" t="n">
        <f aca="false">IF(A95&gt;$B$6,0,SUMIF(B24:B31,A95,D24:D31)*$B$10)</f>
        <v>0</v>
      </c>
      <c r="J95" s="17" t="n">
        <f aca="false">IF(A95&gt;$B$6,0,SUMIF(K24:K26,A95,M24:M26)*$B$10)</f>
        <v>0</v>
      </c>
      <c r="M95" s="14" t="n">
        <f aca="false">C95+D95</f>
        <v>0</v>
      </c>
      <c r="N95" s="14" t="n">
        <f aca="false">E95+F95</f>
        <v>0</v>
      </c>
      <c r="AK95" s="0" t="n">
        <v>82</v>
      </c>
      <c r="AL95" s="17" t="n">
        <f aca="false">IFERROR(IF(AU95&lt;($AM$6-$AL$6)/($AN$6-$AL$6),$AL$6+SQRT(AU95*($AN$6-$AL$6)*($AM$6-$AL$6)),$AN$6-SQRT((1-AU95)*($AN$6-$AL$6)*($AN$6-$AM$6))),$AM$6)</f>
        <v>5.57319741241078</v>
      </c>
      <c r="AM95" s="17" t="n">
        <f aca="false">IFERROR(IF(AV95&lt;($AM$7-$AL$7)/($AN$7-$AL$7),$AL$7+SQRT(AV95*($AN$7-$AL$7)*($AM$7-$AL$7)),$AN$7-SQRT((1-AV95)*($AN$7-$AL$7)*($AN$7-$AM$7))),$AM$7)</f>
        <v>0.858592176774582</v>
      </c>
      <c r="AN95" s="17" t="n">
        <f aca="false">IFERROR(IF(AW95&lt;($AM$8-$AL$8)/($AN$8-$AL$8),$AL$8+SQRT(AW95*($AN$8-$AL$8)*($AM$8-$AL$8)),$AN$8-SQRT((1-AW95)*($AN$8-$AL$8)*($AN$8-$AM$8))),$AM$8)</f>
        <v>0.95674184348648</v>
      </c>
      <c r="AO95" s="17" t="n">
        <f aca="false">IFERROR(IF(AX95&lt;($AM$9-$AL$9)/($AN$9-$AL$9),$AL$9+SQRT(AX95*($AN$9-$AL$9)*($AM$9-$AL$9)),$AN$9-SQRT((1-AX95)*($AN$9-$AL$9)*($AN$9-$AM$9))),$AM$9)</f>
        <v>1.12334234068326</v>
      </c>
      <c r="AP95" s="17" t="n">
        <f aca="false">IFERROR(IF(AY95&lt;($AM$10-$AL$10)/($AN$10-$AL$10),$AL$10+SQRT(AY95*($AN$10-$AL$10)*($AM$10-$AL$10)),$AN$10-SQRT((1-AY95)*($AN$10-$AL$10)*($AN$10-$AM$10))),$AM$10)</f>
        <v>0.886141819835928</v>
      </c>
      <c r="AQ95" s="17" t="n">
        <f aca="false">IFERROR(IF(AZ95&lt;($AM$11-$AL$11)/($AN$11-$AL$11),$AL$11+SQRT(AZ95*($AN$11-$AL$11)*($AM$11-$AL$11)),$AN$11-SQRT((1-AZ95)*($AN$11-$AL$11)*($AN$11-$AM$11))),$AM$11)</f>
        <v>0.754496254986546</v>
      </c>
      <c r="AR95" s="17" t="n">
        <f aca="false">SUMPRODUCT((B24:B31&lt;=$B$6)*(C24:C31*AM95+D24:D31*AO95*$B$8*AQ95)/(1+AL95/100)^B24:B31)+C32*AM95*AP95/(1+AL95/100)^$B$6</f>
        <v>7752519.50113306</v>
      </c>
      <c r="AS95" s="17" t="n">
        <f aca="false">SUMPRODUCT((K24:K26&lt;=$B$6)*(L24:L26*AN95+M24:M26*AO95*$B$8*AQ95)/(1+AL95/100)^K24:K26)+L27*AN95*AP95/(1+AL95/100)^$B$6</f>
        <v>8864930.79546815</v>
      </c>
      <c r="AT95" s="17" t="n">
        <f aca="false">AS95-AR95</f>
        <v>1112411.29433509</v>
      </c>
      <c r="AU95" s="17" t="n">
        <f aca="true">RAND()</f>
        <v>0.898211718802435</v>
      </c>
      <c r="AV95" s="17" t="n">
        <f aca="true">RAND()</f>
        <v>0.0381449242131536</v>
      </c>
      <c r="AW95" s="17" t="n">
        <f aca="true">RAND()</f>
        <v>0.272977838883781</v>
      </c>
      <c r="AX95" s="17" t="n">
        <f aca="true">RAND()</f>
        <v>0.487647565574197</v>
      </c>
      <c r="AY95" s="17" t="n">
        <f aca="true">RAND()</f>
        <v>0.596422020104809</v>
      </c>
      <c r="AZ95" s="17" t="n">
        <f aca="true">RAND()</f>
        <v>0.753991474221914</v>
      </c>
    </row>
    <row r="96" customFormat="false" ht="15" hidden="false" customHeight="false" outlineLevel="0" collapsed="false">
      <c r="A96" s="0" t="n">
        <v>2</v>
      </c>
      <c r="B96" s="0" t="n">
        <f aca="false">$B$7+A96</f>
        <v>2030</v>
      </c>
      <c r="C96" s="14" t="n">
        <f aca="false">IF(A96&gt;$B$6,0,SUMIF(B24:B31,A96,E24:E31)+IF(A96=$B$6,E32,0))</f>
        <v>0</v>
      </c>
      <c r="D96" s="14" t="n">
        <f aca="false">IF(A96&gt;$B$6,0,SUMIF(B24:B31,A96,F24:F31))</f>
        <v>0</v>
      </c>
      <c r="E96" s="14" t="n">
        <f aca="false">IF(A96&gt;$B$6,0,SUMIF(K24:K26,A96,N24:N26)+IF(A96=$B$6,N27,0))</f>
        <v>0</v>
      </c>
      <c r="F96" s="14" t="n">
        <f aca="false">IF(A96&gt;$B$6,0,SUMIF(K24:K26,A96,O24:O26))</f>
        <v>0</v>
      </c>
      <c r="G96" s="14" t="n">
        <f aca="false">G95+IF(A96&gt;$B$6,0,SUMIF(B24:B31,A96,G24:G31)+IF(A96=$B$6,G32,0))</f>
        <v>7268437</v>
      </c>
      <c r="H96" s="14" t="n">
        <f aca="false">H95+IF(A96&gt;$B$6,0,SUMIF(K24:K26,A96,P24:P26)+IF(A96=$B$6,P27,0))</f>
        <v>9062465.75</v>
      </c>
      <c r="I96" s="17" t="n">
        <f aca="false">IF(A96&gt;$B$6,0,SUMIF(B24:B31,A96,D24:D31)*$B$10)</f>
        <v>0</v>
      </c>
      <c r="J96" s="17" t="n">
        <f aca="false">IF(A96&gt;$B$6,0,SUMIF(K24:K26,A96,M24:M26)*$B$10)</f>
        <v>0</v>
      </c>
      <c r="M96" s="14" t="n">
        <f aca="false">C96+D96</f>
        <v>0</v>
      </c>
      <c r="N96" s="14" t="n">
        <f aca="false">E96+F96</f>
        <v>0</v>
      </c>
      <c r="AK96" s="0" t="n">
        <v>83</v>
      </c>
      <c r="AL96" s="17" t="n">
        <f aca="false">IFERROR(IF(AU96&lt;($AM$6-$AL$6)/($AN$6-$AL$6),$AL$6+SQRT(AU96*($AN$6-$AL$6)*($AM$6-$AL$6)),$AN$6-SQRT((1-AU96)*($AN$6-$AL$6)*($AN$6-$AM$6))),$AM$6)</f>
        <v>6.30493775063757</v>
      </c>
      <c r="AM96" s="17" t="n">
        <f aca="false">IFERROR(IF(AV96&lt;($AM$7-$AL$7)/($AN$7-$AL$7),$AL$7+SQRT(AV96*($AN$7-$AL$7)*($AM$7-$AL$7)),$AN$7-SQRT((1-AV96)*($AN$7-$AL$7)*($AN$7-$AM$7))),$AM$7)</f>
        <v>0.981265387698102</v>
      </c>
      <c r="AN96" s="17" t="n">
        <f aca="false">IFERROR(IF(AW96&lt;($AM$8-$AL$8)/($AN$8-$AL$8),$AL$8+SQRT(AW96*($AN$8-$AL$8)*($AM$8-$AL$8)),$AN$8-SQRT((1-AW96)*($AN$8-$AL$8)*($AN$8-$AM$8))),$AM$8)</f>
        <v>1.02320789588351</v>
      </c>
      <c r="AO96" s="17" t="n">
        <f aca="false">IFERROR(IF(AX96&lt;($AM$9-$AL$9)/($AN$9-$AL$9),$AL$9+SQRT(AX96*($AN$9-$AL$9)*($AM$9-$AL$9)),$AN$9-SQRT((1-AX96)*($AN$9-$AL$9)*($AN$9-$AM$9))),$AM$9)</f>
        <v>0.921621903322655</v>
      </c>
      <c r="AP96" s="17" t="n">
        <f aca="false">IFERROR(IF(AY96&lt;($AM$10-$AL$10)/($AN$10-$AL$10),$AL$10+SQRT(AY96*($AN$10-$AL$10)*($AM$10-$AL$10)),$AN$10-SQRT((1-AY96)*($AN$10-$AL$10)*($AN$10-$AM$10))),$AM$10)</f>
        <v>0.931592928150527</v>
      </c>
      <c r="AQ96" s="17" t="n">
        <f aca="false">IFERROR(IF(AZ96&lt;($AM$11-$AL$11)/($AN$11-$AL$11),$AL$11+SQRT(AZ96*($AN$11-$AL$11)*($AM$11-$AL$11)),$AN$11-SQRT((1-AZ96)*($AN$11-$AL$11)*($AN$11-$AM$11))),$AM$11)</f>
        <v>0.718507156058032</v>
      </c>
      <c r="AR96" s="17" t="n">
        <f aca="false">SUMPRODUCT((B24:B31&lt;=$B$6)*(C24:C31*AM96+D24:D31*AO96*$B$8*AQ96)/(1+AL96/100)^B24:B31)+C32*AM96*AP96/(1+AL96/100)^$B$6</f>
        <v>8667082.53707765</v>
      </c>
      <c r="AS96" s="17" t="n">
        <f aca="false">SUMPRODUCT((K24:K26&lt;=$B$6)*(L24:L26*AN96+M24:M26*AO96*$B$8*AQ96)/(1+AL96/100)^K24:K26)+L27*AN96*AP96/(1+AL96/100)^$B$6</f>
        <v>9446347.20126266</v>
      </c>
      <c r="AT96" s="17" t="n">
        <f aca="false">AS96-AR96</f>
        <v>779264.664185006</v>
      </c>
      <c r="AU96" s="17" t="n">
        <f aca="true">RAND()</f>
        <v>0.975844423475562</v>
      </c>
      <c r="AV96" s="17" t="n">
        <f aca="true">RAND()</f>
        <v>0.365079341970479</v>
      </c>
      <c r="AW96" s="17" t="n">
        <f aca="true">RAND()</f>
        <v>0.542803035648144</v>
      </c>
      <c r="AX96" s="17" t="n">
        <f aca="true">RAND()</f>
        <v>0.237020039148558</v>
      </c>
      <c r="AY96" s="17" t="n">
        <f aca="true">RAND()</f>
        <v>0.745089822518183</v>
      </c>
      <c r="AZ96" s="17" t="n">
        <f aca="true">RAND()</f>
        <v>0.676578689018216</v>
      </c>
    </row>
    <row r="97" customFormat="false" ht="15" hidden="false" customHeight="false" outlineLevel="0" collapsed="false">
      <c r="A97" s="0" t="n">
        <v>3</v>
      </c>
      <c r="B97" s="0" t="n">
        <f aca="false">$B$7+A97</f>
        <v>2031</v>
      </c>
      <c r="C97" s="14" t="n">
        <f aca="false">IF(A97&gt;$B$6,0,SUMIF(B24:B31,A97,E24:E31)+IF(A97=$B$6,E32,0))</f>
        <v>0</v>
      </c>
      <c r="D97" s="14" t="n">
        <f aca="false">IF(A97&gt;$B$6,0,SUMIF(B24:B31,A97,F24:F31))</f>
        <v>0</v>
      </c>
      <c r="E97" s="14" t="n">
        <f aca="false">IF(A97&gt;$B$6,0,SUMIF(K24:K26,A97,N24:N26)+IF(A97=$B$6,N27,0))</f>
        <v>0</v>
      </c>
      <c r="F97" s="14" t="n">
        <f aca="false">IF(A97&gt;$B$6,0,SUMIF(K24:K26,A97,O24:O26))</f>
        <v>0</v>
      </c>
      <c r="G97" s="14" t="n">
        <f aca="false">G96+IF(A97&gt;$B$6,0,SUMIF(B24:B31,A97,G24:G31)+IF(A97=$B$6,G32,0))</f>
        <v>7268437</v>
      </c>
      <c r="H97" s="14" t="n">
        <f aca="false">H96+IF(A97&gt;$B$6,0,SUMIF(K24:K26,A97,P24:P26)+IF(A97=$B$6,P27,0))</f>
        <v>9062465.75</v>
      </c>
      <c r="I97" s="17" t="n">
        <f aca="false">IF(A97&gt;$B$6,0,SUMIF(B24:B31,A97,D24:D31)*$B$10)</f>
        <v>0</v>
      </c>
      <c r="J97" s="17" t="n">
        <f aca="false">IF(A97&gt;$B$6,0,SUMIF(K24:K26,A97,M24:M26)*$B$10)</f>
        <v>0</v>
      </c>
      <c r="M97" s="14" t="n">
        <f aca="false">C97+D97</f>
        <v>0</v>
      </c>
      <c r="N97" s="14" t="n">
        <f aca="false">E97+F97</f>
        <v>0</v>
      </c>
      <c r="AK97" s="0" t="n">
        <v>84</v>
      </c>
      <c r="AL97" s="17" t="n">
        <f aca="false">IFERROR(IF(AU97&lt;($AM$6-$AL$6)/($AN$6-$AL$6),$AL$6+SQRT(AU97*($AN$6-$AL$6)*($AM$6-$AL$6)),$AN$6-SQRT((1-AU97)*($AN$6-$AL$6)*($AN$6-$AM$6))),$AM$6)</f>
        <v>5.66058972794939</v>
      </c>
      <c r="AM97" s="17" t="n">
        <f aca="false">IFERROR(IF(AV97&lt;($AM$7-$AL$7)/($AN$7-$AL$7),$AL$7+SQRT(AV97*($AN$7-$AL$7)*($AM$7-$AL$7)),$AN$7-SQRT((1-AV97)*($AN$7-$AL$7)*($AN$7-$AM$7))),$AM$7)</f>
        <v>0.987919284142154</v>
      </c>
      <c r="AN97" s="17" t="n">
        <f aca="false">IFERROR(IF(AW97&lt;($AM$8-$AL$8)/($AN$8-$AL$8),$AL$8+SQRT(AW97*($AN$8-$AL$8)*($AM$8-$AL$8)),$AN$8-SQRT((1-AW97)*($AN$8-$AL$8)*($AN$8-$AM$8))),$AM$8)</f>
        <v>0.88506492428852</v>
      </c>
      <c r="AO97" s="17" t="n">
        <f aca="false">IFERROR(IF(AX97&lt;($AM$9-$AL$9)/($AN$9-$AL$9),$AL$9+SQRT(AX97*($AN$9-$AL$9)*($AM$9-$AL$9)),$AN$9-SQRT((1-AX97)*($AN$9-$AL$9)*($AN$9-$AM$9))),$AM$9)</f>
        <v>1.09098737764147</v>
      </c>
      <c r="AP97" s="17" t="n">
        <f aca="false">IFERROR(IF(AY97&lt;($AM$10-$AL$10)/($AN$10-$AL$10),$AL$10+SQRT(AY97*($AN$10-$AL$10)*($AM$10-$AL$10)),$AN$10-SQRT((1-AY97)*($AN$10-$AL$10)*($AN$10-$AM$10))),$AM$10)</f>
        <v>0.939781207467753</v>
      </c>
      <c r="AQ97" s="17" t="n">
        <f aca="false">IFERROR(IF(AZ97&lt;($AM$11-$AL$11)/($AN$11-$AL$11),$AL$11+SQRT(AZ97*($AN$11-$AL$11)*($AM$11-$AL$11)),$AN$11-SQRT((1-AZ97)*($AN$11-$AL$11)*($AN$11-$AM$11))),$AM$11)</f>
        <v>0.515440253756828</v>
      </c>
      <c r="AR97" s="17" t="n">
        <f aca="false">SUMPRODUCT((B24:B31&lt;=$B$6)*(C24:C31*AM97+D24:D31*AO97*$B$8*AQ97)/(1+AL97/100)^B24:B31)+C32*AM97*AP97/(1+AL97/100)^$B$6</f>
        <v>8858783.65926397</v>
      </c>
      <c r="AS97" s="17" t="n">
        <f aca="false">SUMPRODUCT((K24:K26&lt;=$B$6)*(L24:L26*AN97+M24:M26*AO97*$B$8*AQ97)/(1+AL97/100)^K24:K26)+L27*AN97*AP97/(1+AL97/100)^$B$6</f>
        <v>8173373.17351866</v>
      </c>
      <c r="AT97" s="17" t="n">
        <f aca="false">AS97-AR97</f>
        <v>-685410.485745306</v>
      </c>
      <c r="AU97" s="17" t="n">
        <f aca="true">RAND()</f>
        <v>0.910299006156266</v>
      </c>
      <c r="AV97" s="17" t="n">
        <f aca="true">RAND()</f>
        <v>0.392373970583327</v>
      </c>
      <c r="AW97" s="17" t="n">
        <f aca="true">RAND()</f>
        <v>0.0804004593801287</v>
      </c>
      <c r="AX97" s="17" t="n">
        <f aca="true">RAND()</f>
        <v>0.44913070159525</v>
      </c>
      <c r="AY97" s="17" t="n">
        <f aca="true">RAND()</f>
        <v>0.77363004176718</v>
      </c>
      <c r="AZ97" s="17" t="n">
        <f aca="true">RAND()</f>
        <v>0.189446950770638</v>
      </c>
    </row>
    <row r="98" customFormat="false" ht="15" hidden="false" customHeight="false" outlineLevel="0" collapsed="false">
      <c r="A98" s="0" t="n">
        <v>4</v>
      </c>
      <c r="B98" s="0" t="n">
        <f aca="false">$B$7+A98</f>
        <v>2032</v>
      </c>
      <c r="C98" s="14" t="n">
        <f aca="false">IF(A98&gt;$B$6,0,SUMIF(B24:B31,A98,E24:E31)+IF(A98=$B$6,E32,0))</f>
        <v>331584.866666667</v>
      </c>
      <c r="D98" s="14" t="n">
        <f aca="false">IF(A98&gt;$B$6,0,SUMIF(B24:B31,A98,F24:F31))</f>
        <v>22675.73</v>
      </c>
      <c r="E98" s="14" t="n">
        <f aca="false">IF(A98&gt;$B$6,0,SUMIF(K24:K26,A98,N24:N26)+IF(A98=$B$6,N27,0))</f>
        <v>0</v>
      </c>
      <c r="F98" s="14" t="n">
        <f aca="false">IF(A98&gt;$B$6,0,SUMIF(K24:K26,A98,O24:O26))</f>
        <v>0</v>
      </c>
      <c r="G98" s="14" t="n">
        <f aca="false">G97+IF(A98&gt;$B$6,0,SUMIF(B24:B31,A98,G24:G31)+IF(A98=$B$6,G32,0))</f>
        <v>7583192.95172522</v>
      </c>
      <c r="H98" s="14" t="n">
        <f aca="false">H97+IF(A98&gt;$B$6,0,SUMIF(K24:K26,A98,P24:P26)+IF(A98=$B$6,P27,0))</f>
        <v>9062465.75</v>
      </c>
      <c r="I98" s="17" t="n">
        <f aca="false">IF(A98&gt;$B$6,0,SUMIF(B24:B31,A98,D24:D31)*$B$10)</f>
        <v>7</v>
      </c>
      <c r="J98" s="17" t="n">
        <f aca="false">IF(A98&gt;$B$6,0,SUMIF(K24:K26,A98,M24:M26)*$B$10)</f>
        <v>0</v>
      </c>
      <c r="M98" s="14" t="n">
        <f aca="false">C98+D98</f>
        <v>354260.596666667</v>
      </c>
      <c r="N98" s="14" t="n">
        <f aca="false">E98+F98</f>
        <v>0</v>
      </c>
      <c r="AK98" s="0" t="n">
        <v>85</v>
      </c>
      <c r="AL98" s="17" t="n">
        <f aca="false">IFERROR(IF(AU98&lt;($AM$6-$AL$6)/($AN$6-$AL$6),$AL$6+SQRT(AU98*($AN$6-$AL$6)*($AM$6-$AL$6)),$AN$6-SQRT((1-AU98)*($AN$6-$AL$6)*($AN$6-$AM$6))),$AM$6)</f>
        <v>5.65612004597679</v>
      </c>
      <c r="AM98" s="17" t="n">
        <f aca="false">IFERROR(IF(AV98&lt;($AM$7-$AL$7)/($AN$7-$AL$7),$AL$7+SQRT(AV98*($AN$7-$AL$7)*($AM$7-$AL$7)),$AN$7-SQRT((1-AV98)*($AN$7-$AL$7)*($AN$7-$AM$7))),$AM$7)</f>
        <v>0.980970169219577</v>
      </c>
      <c r="AN98" s="17" t="n">
        <f aca="false">IFERROR(IF(AW98&lt;($AM$8-$AL$8)/($AN$8-$AL$8),$AL$8+SQRT(AW98*($AN$8-$AL$8)*($AM$8-$AL$8)),$AN$8-SQRT((1-AW98)*($AN$8-$AL$8)*($AN$8-$AM$8))),$AM$8)</f>
        <v>1.05107888910764</v>
      </c>
      <c r="AO98" s="17" t="n">
        <f aca="false">IFERROR(IF(AX98&lt;($AM$9-$AL$9)/($AN$9-$AL$9),$AL$9+SQRT(AX98*($AN$9-$AL$9)*($AM$9-$AL$9)),$AN$9-SQRT((1-AX98)*($AN$9-$AL$9)*($AN$9-$AM$9))),$AM$9)</f>
        <v>1.16696881914828</v>
      </c>
      <c r="AP98" s="17" t="n">
        <f aca="false">IFERROR(IF(AY98&lt;($AM$10-$AL$10)/($AN$10-$AL$10),$AL$10+SQRT(AY98*($AN$10-$AL$10)*($AM$10-$AL$10)),$AN$10-SQRT((1-AY98)*($AN$10-$AL$10)*($AN$10-$AM$10))),$AM$10)</f>
        <v>0.627278416225997</v>
      </c>
      <c r="AQ98" s="17" t="n">
        <f aca="false">IFERROR(IF(AZ98&lt;($AM$11-$AL$11)/($AN$11-$AL$11),$AL$11+SQRT(AZ98*($AN$11-$AL$11)*($AM$11-$AL$11)),$AN$11-SQRT((1-AZ98)*($AN$11-$AL$11)*($AN$11-$AM$11))),$AM$11)</f>
        <v>0.899889995771451</v>
      </c>
      <c r="AR98" s="17" t="n">
        <f aca="false">SUMPRODUCT((B24:B31&lt;=$B$6)*(C24:C31*AM98+D24:D31*AO98*$B$8*AQ98)/(1+AL98/100)^B24:B31)+C32*AM98*AP98/(1+AL98/100)^$B$6</f>
        <v>8855583.37723897</v>
      </c>
      <c r="AS98" s="17" t="n">
        <f aca="false">SUMPRODUCT((K24:K26&lt;=$B$6)*(L24:L26*AN98+M24:M26*AO98*$B$8*AQ98)/(1+AL98/100)^K24:K26)+L27*AN98*AP98/(1+AL98/100)^$B$6</f>
        <v>9859026.27864612</v>
      </c>
      <c r="AT98" s="17" t="n">
        <f aca="false">AS98-AR98</f>
        <v>1003442.90140715</v>
      </c>
      <c r="AU98" s="17" t="n">
        <f aca="true">RAND()</f>
        <v>0.909699333458728</v>
      </c>
      <c r="AV98" s="17" t="n">
        <f aca="true">RAND()</f>
        <v>0.363891134970691</v>
      </c>
      <c r="AW98" s="17" t="n">
        <f aca="true">RAND()</f>
        <v>0.648270147923105</v>
      </c>
      <c r="AX98" s="17" t="n">
        <f aca="true">RAND()</f>
        <v>0.537372701152524</v>
      </c>
      <c r="AY98" s="17" t="n">
        <f aca="true">RAND()</f>
        <v>0.0647991809479921</v>
      </c>
      <c r="AZ98" s="17" t="n">
        <f aca="true">RAND()</f>
        <v>0.959093824707591</v>
      </c>
    </row>
    <row r="99" customFormat="false" ht="15" hidden="false" customHeight="false" outlineLevel="0" collapsed="false">
      <c r="A99" s="0" t="n">
        <v>5</v>
      </c>
      <c r="B99" s="0" t="n">
        <f aca="false">$B$7+A99</f>
        <v>2033</v>
      </c>
      <c r="C99" s="14" t="n">
        <f aca="false">IF(A99&gt;$B$6,0,SUMIF(B24:B31,A99,E24:E31)+IF(A99=$B$6,E32,0))</f>
        <v>0</v>
      </c>
      <c r="D99" s="14" t="n">
        <f aca="false">IF(A99&gt;$B$6,0,SUMIF(B24:B31,A99,F24:F31))</f>
        <v>0</v>
      </c>
      <c r="E99" s="14" t="n">
        <f aca="false">IF(A99&gt;$B$6,0,SUMIF(K24:K26,A99,N24:N26)+IF(A99=$B$6,N27,0))</f>
        <v>0</v>
      </c>
      <c r="F99" s="14" t="n">
        <f aca="false">IF(A99&gt;$B$6,0,SUMIF(K24:K26,A99,O24:O26))</f>
        <v>0</v>
      </c>
      <c r="G99" s="14" t="n">
        <f aca="false">G98+IF(A99&gt;$B$6,0,SUMIF(B24:B31,A99,G24:G31)+IF(A99=$B$6,G32,0))</f>
        <v>7583192.95172522</v>
      </c>
      <c r="H99" s="14" t="n">
        <f aca="false">H98+IF(A99&gt;$B$6,0,SUMIF(K24:K26,A99,P24:P26)+IF(A99=$B$6,P27,0))</f>
        <v>9062465.75</v>
      </c>
      <c r="I99" s="17" t="n">
        <f aca="false">IF(A99&gt;$B$6,0,SUMIF(B24:B31,A99,D24:D31)*$B$10)</f>
        <v>0</v>
      </c>
      <c r="J99" s="17" t="n">
        <f aca="false">IF(A99&gt;$B$6,0,SUMIF(K24:K26,A99,M24:M26)*$B$10)</f>
        <v>0</v>
      </c>
      <c r="M99" s="14" t="n">
        <f aca="false">C99+D99</f>
        <v>0</v>
      </c>
      <c r="N99" s="14" t="n">
        <f aca="false">E99+F99</f>
        <v>0</v>
      </c>
      <c r="AK99" s="0" t="n">
        <v>86</v>
      </c>
      <c r="AL99" s="17" t="n">
        <f aca="false">IFERROR(IF(AU99&lt;($AM$6-$AL$6)/($AN$6-$AL$6),$AL$6+SQRT(AU99*($AN$6-$AL$6)*($AM$6-$AL$6)),$AN$6-SQRT((1-AU99)*($AN$6-$AL$6)*($AN$6-$AM$6))),$AM$6)</f>
        <v>2.81809447125996</v>
      </c>
      <c r="AM99" s="17" t="n">
        <f aca="false">IFERROR(IF(AV99&lt;($AM$7-$AL$7)/($AN$7-$AL$7),$AL$7+SQRT(AV99*($AN$7-$AL$7)*($AM$7-$AL$7)),$AN$7-SQRT((1-AV99)*($AN$7-$AL$7)*($AN$7-$AM$7))),$AM$7)</f>
        <v>1.15077711261309</v>
      </c>
      <c r="AN99" s="17" t="n">
        <f aca="false">IFERROR(IF(AW99&lt;($AM$8-$AL$8)/($AN$8-$AL$8),$AL$8+SQRT(AW99*($AN$8-$AL$8)*($AM$8-$AL$8)),$AN$8-SQRT((1-AW99)*($AN$8-$AL$8)*($AN$8-$AM$8))),$AM$8)</f>
        <v>0.941044870482028</v>
      </c>
      <c r="AO99" s="17" t="n">
        <f aca="false">IFERROR(IF(AX99&lt;($AM$9-$AL$9)/($AN$9-$AL$9),$AL$9+SQRT(AX99*($AN$9-$AL$9)*($AM$9-$AL$9)),$AN$9-SQRT((1-AX99)*($AN$9-$AL$9)*($AN$9-$AM$9))),$AM$9)</f>
        <v>1.05800323547428</v>
      </c>
      <c r="AP99" s="17" t="n">
        <f aca="false">IFERROR(IF(AY99&lt;($AM$10-$AL$10)/($AN$10-$AL$10),$AL$10+SQRT(AY99*($AN$10-$AL$10)*($AM$10-$AL$10)),$AN$10-SQRT((1-AY99)*($AN$10-$AL$10)*($AN$10-$AM$10))),$AM$10)</f>
        <v>0.938913831250502</v>
      </c>
      <c r="AQ99" s="17" t="n">
        <f aca="false">IFERROR(IF(AZ99&lt;($AM$11-$AL$11)/($AN$11-$AL$11),$AL$11+SQRT(AZ99*($AN$11-$AL$11)*($AM$11-$AL$11)),$AN$11-SQRT((1-AZ99)*($AN$11-$AL$11)*($AN$11-$AM$11))),$AM$11)</f>
        <v>0.573053445444615</v>
      </c>
      <c r="AR99" s="17" t="n">
        <f aca="false">SUMPRODUCT((B24:B31&lt;=$B$6)*(C24:C31*AM99+D24:D31*AO99*$B$8*AQ99)/(1+AL99/100)^B24:B31)+C32*AM99*AP99/(1+AL99/100)^$B$6</f>
        <v>11326122.7290707</v>
      </c>
      <c r="AS99" s="17" t="n">
        <f aca="false">SUMPRODUCT((K24:K26&lt;=$B$6)*(L24:L26*AN99+M24:M26*AO99*$B$8*AQ99)/(1+AL99/100)^K24:K26)+L27*AN99*AP99/(1+AL99/100)^$B$6</f>
        <v>8672850.31336079</v>
      </c>
      <c r="AT99" s="17" t="n">
        <f aca="false">AS99-AR99</f>
        <v>-2653272.41570991</v>
      </c>
      <c r="AU99" s="17" t="n">
        <f aca="true">RAND()</f>
        <v>0.133855712781222</v>
      </c>
      <c r="AV99" s="17" t="n">
        <f aca="true">RAND()</f>
        <v>0.912487276609811</v>
      </c>
      <c r="AW99" s="17" t="n">
        <f aca="true">RAND()</f>
        <v>0.221040616547689</v>
      </c>
      <c r="AX99" s="17" t="n">
        <f aca="true">RAND()</f>
        <v>0.408428063748721</v>
      </c>
      <c r="AY99" s="17" t="n">
        <f aca="true">RAND()</f>
        <v>0.770581405051978</v>
      </c>
      <c r="AZ99" s="17" t="n">
        <f aca="true">RAND()</f>
        <v>0.304319118649695</v>
      </c>
    </row>
    <row r="100" customFormat="false" ht="15" hidden="false" customHeight="false" outlineLevel="0" collapsed="false">
      <c r="A100" s="0" t="n">
        <v>6</v>
      </c>
      <c r="B100" s="0" t="n">
        <f aca="false">$B$7+A100</f>
        <v>2034</v>
      </c>
      <c r="C100" s="14" t="n">
        <f aca="false">IF(A100&gt;$B$6,0,SUMIF(B24:B31,A100,E24:E31)+IF(A100=$B$6,E32,0))</f>
        <v>0</v>
      </c>
      <c r="D100" s="14" t="n">
        <f aca="false">IF(A100&gt;$B$6,0,SUMIF(B24:B31,A100,F24:F31))</f>
        <v>0</v>
      </c>
      <c r="E100" s="14" t="n">
        <f aca="false">IF(A100&gt;$B$6,0,SUMIF(K24:K26,A100,N24:N26)+IF(A100=$B$6,N27,0))</f>
        <v>0</v>
      </c>
      <c r="F100" s="14" t="n">
        <f aca="false">IF(A100&gt;$B$6,0,SUMIF(K24:K26,A100,O24:O26))</f>
        <v>0</v>
      </c>
      <c r="G100" s="14" t="n">
        <f aca="false">G99+IF(A100&gt;$B$6,0,SUMIF(B24:B31,A100,G24:G31)+IF(A100=$B$6,G32,0))</f>
        <v>7583192.95172522</v>
      </c>
      <c r="H100" s="14" t="n">
        <f aca="false">H99+IF(A100&gt;$B$6,0,SUMIF(K24:K26,A100,P24:P26)+IF(A100=$B$6,P27,0))</f>
        <v>9062465.75</v>
      </c>
      <c r="I100" s="17" t="n">
        <f aca="false">IF(A100&gt;$B$6,0,SUMIF(B24:B31,A100,D24:D31)*$B$10)</f>
        <v>0</v>
      </c>
      <c r="J100" s="17" t="n">
        <f aca="false">IF(A100&gt;$B$6,0,SUMIF(K24:K26,A100,M24:M26)*$B$10)</f>
        <v>0</v>
      </c>
      <c r="M100" s="14" t="n">
        <f aca="false">C100+D100</f>
        <v>0</v>
      </c>
      <c r="N100" s="14" t="n">
        <f aca="false">E100+F100</f>
        <v>0</v>
      </c>
      <c r="AK100" s="0" t="n">
        <v>87</v>
      </c>
      <c r="AL100" s="17" t="n">
        <f aca="false">IFERROR(IF(AU100&lt;($AM$6-$AL$6)/($AN$6-$AL$6),$AL$6+SQRT(AU100*($AN$6-$AL$6)*($AM$6-$AL$6)),$AN$6-SQRT((1-AU100)*($AN$6-$AL$6)*($AN$6-$AM$6))),$AM$6)</f>
        <v>2.86044194750591</v>
      </c>
      <c r="AM100" s="17" t="n">
        <f aca="false">IFERROR(IF(AV100&lt;($AM$7-$AL$7)/($AN$7-$AL$7),$AL$7+SQRT(AV100*($AN$7-$AL$7)*($AM$7-$AL$7)),$AN$7-SQRT((1-AV100)*($AN$7-$AL$7)*($AN$7-$AM$7))),$AM$7)</f>
        <v>1.02741829044189</v>
      </c>
      <c r="AN100" s="17" t="n">
        <f aca="false">IFERROR(IF(AW100&lt;($AM$8-$AL$8)/($AN$8-$AL$8),$AL$8+SQRT(AW100*($AN$8-$AL$8)*($AM$8-$AL$8)),$AN$8-SQRT((1-AW100)*($AN$8-$AL$8)*($AN$8-$AM$8))),$AM$8)</f>
        <v>1.1441851571245</v>
      </c>
      <c r="AO100" s="17" t="n">
        <f aca="false">IFERROR(IF(AX100&lt;($AM$9-$AL$9)/($AN$9-$AL$9),$AL$9+SQRT(AX100*($AN$9-$AL$9)*($AM$9-$AL$9)),$AN$9-SQRT((1-AX100)*($AN$9-$AL$9)*($AN$9-$AM$9))),$AM$9)</f>
        <v>1.58631182451627</v>
      </c>
      <c r="AP100" s="17" t="n">
        <f aca="false">IFERROR(IF(AY100&lt;($AM$10-$AL$10)/($AN$10-$AL$10),$AL$10+SQRT(AY100*($AN$10-$AL$10)*($AM$10-$AL$10)),$AN$10-SQRT((1-AY100)*($AN$10-$AL$10)*($AN$10-$AM$10))),$AM$10)</f>
        <v>0.829268108455159</v>
      </c>
      <c r="AQ100" s="17" t="n">
        <f aca="false">IFERROR(IF(AZ100&lt;($AM$11-$AL$11)/($AN$11-$AL$11),$AL$11+SQRT(AZ100*($AN$11-$AL$11)*($AM$11-$AL$11)),$AN$11-SQRT((1-AZ100)*($AN$11-$AL$11)*($AN$11-$AM$11))),$AM$11)</f>
        <v>0.789478530136209</v>
      </c>
      <c r="AR100" s="17" t="n">
        <f aca="false">SUMPRODUCT((B24:B31&lt;=$B$6)*(C24:C31*AM100+D24:D31*AO100*$B$8*AQ100)/(1+AL100/100)^B24:B31)+C32*AM100*AP100/(1+AL100/100)^$B$6</f>
        <v>10202727.9262772</v>
      </c>
      <c r="AS100" s="17" t="n">
        <f aca="false">SUMPRODUCT((K24:K26&lt;=$B$6)*(L24:L26*AN100+M24:M26*AO100*$B$8*AQ100)/(1+AL100/100)^K24:K26)+L27*AN100*AP100/(1+AL100/100)^$B$6</f>
        <v>10692974.8338701</v>
      </c>
      <c r="AT100" s="17" t="n">
        <f aca="false">AS100-AR100</f>
        <v>490246.907592937</v>
      </c>
      <c r="AU100" s="17" t="n">
        <f aca="true">RAND()</f>
        <v>0.148072069005553</v>
      </c>
      <c r="AV100" s="17" t="n">
        <f aca="true">RAND()</f>
        <v>0.559621178401684</v>
      </c>
      <c r="AW100" s="17" t="n">
        <f aca="true">RAND()</f>
        <v>0.900473058019847</v>
      </c>
      <c r="AX100" s="17" t="n">
        <f aca="true">RAND()</f>
        <v>0.88590806230996</v>
      </c>
      <c r="AY100" s="17" t="n">
        <f aca="true">RAND()</f>
        <v>0.433669948982554</v>
      </c>
      <c r="AZ100" s="17" t="n">
        <f aca="true">RAND()</f>
        <v>0.819104941740363</v>
      </c>
    </row>
    <row r="101" customFormat="false" ht="15" hidden="false" customHeight="false" outlineLevel="0" collapsed="false">
      <c r="A101" s="0" t="n">
        <v>7</v>
      </c>
      <c r="B101" s="0" t="n">
        <f aca="false">$B$7+A101</f>
        <v>2035</v>
      </c>
      <c r="C101" s="14" t="n">
        <f aca="false">IF(A101&gt;$B$6,0,SUMIF(B24:B31,A101,E24:E31)+IF(A101=$B$6,E32,0))</f>
        <v>0</v>
      </c>
      <c r="D101" s="14" t="n">
        <f aca="false">IF(A101&gt;$B$6,0,SUMIF(B24:B31,A101,F24:F31))</f>
        <v>0</v>
      </c>
      <c r="E101" s="14" t="n">
        <f aca="false">IF(A101&gt;$B$6,0,SUMIF(K24:K26,A101,N24:N26)+IF(A101=$B$6,N27,0))</f>
        <v>0</v>
      </c>
      <c r="F101" s="14" t="n">
        <f aca="false">IF(A101&gt;$B$6,0,SUMIF(K24:K26,A101,O24:O26))</f>
        <v>0</v>
      </c>
      <c r="G101" s="14" t="n">
        <f aca="false">G100+IF(A101&gt;$B$6,0,SUMIF(B24:B31,A101,G24:G31)+IF(A101=$B$6,G32,0))</f>
        <v>7583192.95172522</v>
      </c>
      <c r="H101" s="14" t="n">
        <f aca="false">H100+IF(A101&gt;$B$6,0,SUMIF(K24:K26,A101,P24:P26)+IF(A101=$B$6,P27,0))</f>
        <v>9062465.75</v>
      </c>
      <c r="I101" s="17" t="n">
        <f aca="false">IF(A101&gt;$B$6,0,SUMIF(B24:B31,A101,D24:D31)*$B$10)</f>
        <v>0</v>
      </c>
      <c r="J101" s="17" t="n">
        <f aca="false">IF(A101&gt;$B$6,0,SUMIF(K24:K26,A101,M24:M26)*$B$10)</f>
        <v>0</v>
      </c>
      <c r="M101" s="14" t="n">
        <f aca="false">C101+D101</f>
        <v>0</v>
      </c>
      <c r="N101" s="14" t="n">
        <f aca="false">E101+F101</f>
        <v>0</v>
      </c>
      <c r="AK101" s="0" t="n">
        <v>88</v>
      </c>
      <c r="AL101" s="17" t="n">
        <f aca="false">IFERROR(IF(AU101&lt;($AM$6-$AL$6)/($AN$6-$AL$6),$AL$6+SQRT(AU101*($AN$6-$AL$6)*($AM$6-$AL$6)),$AN$6-SQRT((1-AU101)*($AN$6-$AL$6)*($AN$6-$AM$6))),$AM$6)</f>
        <v>5.18038899054347</v>
      </c>
      <c r="AM101" s="17" t="n">
        <f aca="false">IFERROR(IF(AV101&lt;($AM$7-$AL$7)/($AN$7-$AL$7),$AL$7+SQRT(AV101*($AN$7-$AL$7)*($AM$7-$AL$7)),$AN$7-SQRT((1-AV101)*($AN$7-$AL$7)*($AN$7-$AM$7))),$AM$7)</f>
        <v>0.84385912975339</v>
      </c>
      <c r="AN101" s="17" t="n">
        <f aca="false">IFERROR(IF(AW101&lt;($AM$8-$AL$8)/($AN$8-$AL$8),$AL$8+SQRT(AW101*($AN$8-$AL$8)*($AM$8-$AL$8)),$AN$8-SQRT((1-AW101)*($AN$8-$AL$8)*($AN$8-$AM$8))),$AM$8)</f>
        <v>1.06757924871</v>
      </c>
      <c r="AO101" s="17" t="n">
        <f aca="false">IFERROR(IF(AX101&lt;($AM$9-$AL$9)/($AN$9-$AL$9),$AL$9+SQRT(AX101*($AN$9-$AL$9)*($AM$9-$AL$9)),$AN$9-SQRT((1-AX101)*($AN$9-$AL$9)*($AN$9-$AM$9))),$AM$9)</f>
        <v>1.14057743918658</v>
      </c>
      <c r="AP101" s="17" t="n">
        <f aca="false">IFERROR(IF(AY101&lt;($AM$10-$AL$10)/($AN$10-$AL$10),$AL$10+SQRT(AY101*($AN$10-$AL$10)*($AM$10-$AL$10)),$AN$10-SQRT((1-AY101)*($AN$10-$AL$10)*($AN$10-$AM$10))),$AM$10)</f>
        <v>0.6291554696754</v>
      </c>
      <c r="AQ101" s="17" t="n">
        <f aca="false">IFERROR(IF(AZ101&lt;($AM$11-$AL$11)/($AN$11-$AL$11),$AL$11+SQRT(AZ101*($AN$11-$AL$11)*($AM$11-$AL$11)),$AN$11-SQRT((1-AZ101)*($AN$11-$AL$11)*($AN$11-$AM$11))),$AM$11)</f>
        <v>0.919216827553891</v>
      </c>
      <c r="AR101" s="17" t="n">
        <f aca="false">SUMPRODUCT((B24:B31&lt;=$B$6)*(C24:C31*AM101+D24:D31*AO101*$B$8*AQ101)/(1+AL101/100)^B24:B31)+C32*AM101*AP101/(1+AL101/100)^$B$6</f>
        <v>7735298.21466866</v>
      </c>
      <c r="AS101" s="17" t="n">
        <f aca="false">SUMPRODUCT((K24:K26&lt;=$B$6)*(L24:L26*AN101+M24:M26*AO101*$B$8*AQ101)/(1+AL101/100)^K24:K26)+L27*AN101*AP101/(1+AL101/100)^$B$6</f>
        <v>10037457.5947576</v>
      </c>
      <c r="AT101" s="17" t="n">
        <f aca="false">AS101-AR101</f>
        <v>2302159.38008891</v>
      </c>
      <c r="AU101" s="17" t="n">
        <f aca="true">RAND()</f>
        <v>0.83445078871323</v>
      </c>
      <c r="AV101" s="17" t="n">
        <f aca="true">RAND()</f>
        <v>0.0213735918080524</v>
      </c>
      <c r="AW101" s="17" t="n">
        <f aca="true">RAND()</f>
        <v>0.70420150665594</v>
      </c>
      <c r="AX101" s="17" t="n">
        <f aca="true">RAND()</f>
        <v>0.507595241309936</v>
      </c>
      <c r="AY101" s="17" t="n">
        <f aca="true">RAND()</f>
        <v>0.0667245413882924</v>
      </c>
      <c r="AZ101" s="17" t="n">
        <f aca="true">RAND()</f>
        <v>0.973363587957315</v>
      </c>
    </row>
    <row r="102" customFormat="false" ht="15" hidden="false" customHeight="false" outlineLevel="0" collapsed="false">
      <c r="A102" s="0" t="n">
        <v>8</v>
      </c>
      <c r="B102" s="0" t="n">
        <f aca="false">$B$7+A102</f>
        <v>2036</v>
      </c>
      <c r="C102" s="14" t="n">
        <f aca="false">IF(A102&gt;$B$6,0,SUMIF(B24:B31,A102,E24:E31)+IF(A102=$B$6,E32,0))</f>
        <v>331584.866666667</v>
      </c>
      <c r="D102" s="14" t="n">
        <f aca="false">IF(A102&gt;$B$6,0,SUMIF(B24:B31,A102,F24:F31))</f>
        <v>22675.73</v>
      </c>
      <c r="E102" s="14" t="n">
        <f aca="false">IF(A102&gt;$B$6,0,SUMIF(K24:K26,A102,N24:N26)+IF(A102=$B$6,N27,0))</f>
        <v>0</v>
      </c>
      <c r="F102" s="14" t="n">
        <f aca="false">IF(A102&gt;$B$6,0,SUMIF(K24:K26,A102,O24:O26))</f>
        <v>0</v>
      </c>
      <c r="G102" s="14" t="n">
        <f aca="false">G101+IF(A102&gt;$B$6,0,SUMIF(B24:B31,A102,G24:G31)+IF(A102=$B$6,G32,0))</f>
        <v>7862849.53808745</v>
      </c>
      <c r="H102" s="14" t="n">
        <f aca="false">H101+IF(A102&gt;$B$6,0,SUMIF(K24:K26,A102,P24:P26)+IF(A102=$B$6,P27,0))</f>
        <v>9062465.75</v>
      </c>
      <c r="I102" s="17" t="n">
        <f aca="false">IF(A102&gt;$B$6,0,SUMIF(B24:B31,A102,D24:D31)*$B$10)</f>
        <v>7</v>
      </c>
      <c r="J102" s="17" t="n">
        <f aca="false">IF(A102&gt;$B$6,0,SUMIF(K24:K26,A102,M24:M26)*$B$10)</f>
        <v>0</v>
      </c>
      <c r="M102" s="14" t="n">
        <f aca="false">C102+D102</f>
        <v>354260.596666667</v>
      </c>
      <c r="N102" s="14" t="n">
        <f aca="false">E102+F102</f>
        <v>0</v>
      </c>
      <c r="AK102" s="0" t="n">
        <v>89</v>
      </c>
      <c r="AL102" s="17" t="n">
        <f aca="false">IFERROR(IF(AU102&lt;($AM$6-$AL$6)/($AN$6-$AL$6),$AL$6+SQRT(AU102*($AN$6-$AL$6)*($AM$6-$AL$6)),$AN$6-SQRT((1-AU102)*($AN$6-$AL$6)*($AN$6-$AM$6))),$AM$6)</f>
        <v>4.28262625369675</v>
      </c>
      <c r="AM102" s="17" t="n">
        <f aca="false">IFERROR(IF(AV102&lt;($AM$7-$AL$7)/($AN$7-$AL$7),$AL$7+SQRT(AV102*($AN$7-$AL$7)*($AM$7-$AL$7)),$AN$7-SQRT((1-AV102)*($AN$7-$AL$7)*($AN$7-$AM$7))),$AM$7)</f>
        <v>1.06204474694013</v>
      </c>
      <c r="AN102" s="17" t="n">
        <f aca="false">IFERROR(IF(AW102&lt;($AM$8-$AL$8)/($AN$8-$AL$8),$AL$8+SQRT(AW102*($AN$8-$AL$8)*($AM$8-$AL$8)),$AN$8-SQRT((1-AW102)*($AN$8-$AL$8)*($AN$8-$AM$8))),$AM$8)</f>
        <v>0.903584434699193</v>
      </c>
      <c r="AO102" s="17" t="n">
        <f aca="false">IFERROR(IF(AX102&lt;($AM$9-$AL$9)/($AN$9-$AL$9),$AL$9+SQRT(AX102*($AN$9-$AL$9)*($AM$9-$AL$9)),$AN$9-SQRT((1-AX102)*($AN$9-$AL$9)*($AN$9-$AM$9))),$AM$9)</f>
        <v>0.950546367585635</v>
      </c>
      <c r="AP102" s="17" t="n">
        <f aca="false">IFERROR(IF(AY102&lt;($AM$10-$AL$10)/($AN$10-$AL$10),$AL$10+SQRT(AY102*($AN$10-$AL$10)*($AM$10-$AL$10)),$AN$10-SQRT((1-AY102)*($AN$10-$AL$10)*($AN$10-$AM$10))),$AM$10)</f>
        <v>0.97384270740105</v>
      </c>
      <c r="AQ102" s="17" t="n">
        <f aca="false">IFERROR(IF(AZ102&lt;($AM$11-$AL$11)/($AN$11-$AL$11),$AL$11+SQRT(AZ102*($AN$11-$AL$11)*($AM$11-$AL$11)),$AN$11-SQRT((1-AZ102)*($AN$11-$AL$11)*($AN$11-$AM$11))),$AM$11)</f>
        <v>0.643284986312279</v>
      </c>
      <c r="AR102" s="17" t="n">
        <f aca="false">SUMPRODUCT((B24:B31&lt;=$B$6)*(C24:C31*AM102+D24:D31*AO102*$B$8*AQ102)/(1+AL102/100)^B24:B31)+C32*AM102*AP102/(1+AL102/100)^$B$6</f>
        <v>9914628.95475197</v>
      </c>
      <c r="AS102" s="17" t="n">
        <f aca="false">SUMPRODUCT((K24:K26&lt;=$B$6)*(L24:L26*AN102+M24:M26*AO102*$B$8*AQ102)/(1+AL102/100)^K24:K26)+L27*AN102*AP102/(1+AL102/100)^$B$6</f>
        <v>8328721.04757555</v>
      </c>
      <c r="AT102" s="17" t="n">
        <f aca="false">AS102-AR102</f>
        <v>-1585907.90717641</v>
      </c>
      <c r="AU102" s="17" t="n">
        <f aca="true">RAND()</f>
        <v>0.630793996145091</v>
      </c>
      <c r="AV102" s="17" t="n">
        <f aca="true">RAND()</f>
        <v>0.685980647530653</v>
      </c>
      <c r="AW102" s="17" t="n">
        <f aca="true">RAND()</f>
        <v>0.119219279021682</v>
      </c>
      <c r="AX102" s="17" t="n">
        <f aca="true">RAND()</f>
        <v>0.270656039126147</v>
      </c>
      <c r="AY102" s="17" t="n">
        <f aca="true">RAND()</f>
        <v>0.898107645428628</v>
      </c>
      <c r="AZ102" s="17" t="n">
        <f aca="true">RAND()</f>
        <v>0.48099829317315</v>
      </c>
    </row>
    <row r="103" customFormat="false" ht="15" hidden="false" customHeight="false" outlineLevel="0" collapsed="false">
      <c r="A103" s="0" t="n">
        <v>9</v>
      </c>
      <c r="B103" s="0" t="n">
        <f aca="false">$B$7+A103</f>
        <v>2037</v>
      </c>
      <c r="C103" s="14" t="n">
        <f aca="false">IF(A103&gt;$B$6,0,SUMIF(B24:B31,A103,E24:E31)+IF(A103=$B$6,E32,0))</f>
        <v>0</v>
      </c>
      <c r="D103" s="14" t="n">
        <f aca="false">IF(A103&gt;$B$6,0,SUMIF(B24:B31,A103,F24:F31))</f>
        <v>0</v>
      </c>
      <c r="E103" s="14" t="n">
        <f aca="false">IF(A103&gt;$B$6,0,SUMIF(K24:K26,A103,N24:N26)+IF(A103=$B$6,N27,0))</f>
        <v>0</v>
      </c>
      <c r="F103" s="14" t="n">
        <f aca="false">IF(A103&gt;$B$6,0,SUMIF(K24:K26,A103,O24:O26))</f>
        <v>0</v>
      </c>
      <c r="G103" s="14" t="n">
        <f aca="false">G102+IF(A103&gt;$B$6,0,SUMIF(B24:B31,A103,G24:G31)+IF(A103=$B$6,G32,0))</f>
        <v>7862849.53808745</v>
      </c>
      <c r="H103" s="14" t="n">
        <f aca="false">H102+IF(A103&gt;$B$6,0,SUMIF(K24:K26,A103,P24:P26)+IF(A103=$B$6,P27,0))</f>
        <v>9062465.75</v>
      </c>
      <c r="I103" s="17" t="n">
        <f aca="false">IF(A103&gt;$B$6,0,SUMIF(B24:B31,A103,D24:D31)*$B$10)</f>
        <v>0</v>
      </c>
      <c r="J103" s="17" t="n">
        <f aca="false">IF(A103&gt;$B$6,0,SUMIF(K24:K26,A103,M24:M26)*$B$10)</f>
        <v>0</v>
      </c>
      <c r="M103" s="14" t="n">
        <f aca="false">C103+D103</f>
        <v>0</v>
      </c>
      <c r="N103" s="14" t="n">
        <f aca="false">E103+F103</f>
        <v>0</v>
      </c>
      <c r="AK103" s="0" t="n">
        <v>90</v>
      </c>
      <c r="AL103" s="17" t="n">
        <f aca="false">IFERROR(IF(AU103&lt;($AM$6-$AL$6)/($AN$6-$AL$6),$AL$6+SQRT(AU103*($AN$6-$AL$6)*($AM$6-$AL$6)),$AN$6-SQRT((1-AU103)*($AN$6-$AL$6)*($AN$6-$AM$6))),$AM$6)</f>
        <v>4.21226792846505</v>
      </c>
      <c r="AM103" s="17" t="n">
        <f aca="false">IFERROR(IF(AV103&lt;($AM$7-$AL$7)/($AN$7-$AL$7),$AL$7+SQRT(AV103*($AN$7-$AL$7)*($AM$7-$AL$7)),$AN$7-SQRT((1-AV103)*($AN$7-$AL$7)*($AN$7-$AM$7))),$AM$7)</f>
        <v>1.03602725284441</v>
      </c>
      <c r="AN103" s="17" t="n">
        <f aca="false">IFERROR(IF(AW103&lt;($AM$8-$AL$8)/($AN$8-$AL$8),$AL$8+SQRT(AW103*($AN$8-$AL$8)*($AM$8-$AL$8)),$AN$8-SQRT((1-AW103)*($AN$8-$AL$8)*($AN$8-$AM$8))),$AM$8)</f>
        <v>1.07696306563361</v>
      </c>
      <c r="AO103" s="17" t="n">
        <f aca="false">IFERROR(IF(AX103&lt;($AM$9-$AL$9)/($AN$9-$AL$9),$AL$9+SQRT(AX103*($AN$9-$AL$9)*($AM$9-$AL$9)),$AN$9-SQRT((1-AX103)*($AN$9-$AL$9)*($AN$9-$AM$9))),$AM$9)</f>
        <v>1.01008406528339</v>
      </c>
      <c r="AP103" s="17" t="n">
        <f aca="false">IFERROR(IF(AY103&lt;($AM$10-$AL$10)/($AN$10-$AL$10),$AL$10+SQRT(AY103*($AN$10-$AL$10)*($AM$10-$AL$10)),$AN$10-SQRT((1-AY103)*($AN$10-$AL$10)*($AN$10-$AM$10))),$AM$10)</f>
        <v>0.894405977374993</v>
      </c>
      <c r="AQ103" s="17" t="n">
        <f aca="false">IFERROR(IF(AZ103&lt;($AM$11-$AL$11)/($AN$11-$AL$11),$AL$11+SQRT(AZ103*($AN$11-$AL$11)*($AM$11-$AL$11)),$AN$11-SQRT((1-AZ103)*($AN$11-$AL$11)*($AN$11-$AM$11))),$AM$11)</f>
        <v>0.854604069155065</v>
      </c>
      <c r="AR103" s="17" t="n">
        <f aca="false">SUMPRODUCT((B24:B31&lt;=$B$6)*(C24:C31*AM103+D24:D31*AO103*$B$8*AQ103)/(1+AL103/100)^B24:B31)+C32*AM103*AP103/(1+AL103/100)^$B$6</f>
        <v>9729154.90824633</v>
      </c>
      <c r="AS103" s="17" t="n">
        <f aca="false">SUMPRODUCT((K24:K26&lt;=$B$6)*(L24:L26*AN103+M24:M26*AO103*$B$8*AQ103)/(1+AL103/100)^K24:K26)+L27*AN103*AP103/(1+AL103/100)^$B$6</f>
        <v>9986920.3376083</v>
      </c>
      <c r="AT103" s="17" t="n">
        <f aca="false">AS103-AR103</f>
        <v>257765.429361975</v>
      </c>
      <c r="AU103" s="17" t="n">
        <f aca="true">RAND()</f>
        <v>0.611427494866773</v>
      </c>
      <c r="AV103" s="17" t="n">
        <f aca="true">RAND()</f>
        <v>0.593028119775024</v>
      </c>
      <c r="AW103" s="17" t="n">
        <f aca="true">RAND()</f>
        <v>0.733850838622958</v>
      </c>
      <c r="AX103" s="17" t="n">
        <f aca="true">RAND()</f>
        <v>0.346710961462764</v>
      </c>
      <c r="AY103" s="17" t="n">
        <f aca="true">RAND()</f>
        <v>0.622224299956494</v>
      </c>
      <c r="AZ103" s="17" t="n">
        <f aca="true">RAND()</f>
        <v>0.913714380790754</v>
      </c>
    </row>
    <row r="104" customFormat="false" ht="15" hidden="false" customHeight="false" outlineLevel="0" collapsed="false">
      <c r="A104" s="0" t="n">
        <v>10</v>
      </c>
      <c r="B104" s="0" t="n">
        <f aca="false">$B$7+A104</f>
        <v>2038</v>
      </c>
      <c r="C104" s="14" t="n">
        <f aca="false">IF(A104&gt;$B$6,0,SUMIF(B24:B31,A104,E24:E31)+IF(A104=$B$6,E32,0))</f>
        <v>0</v>
      </c>
      <c r="D104" s="14" t="n">
        <f aca="false">IF(A104&gt;$B$6,0,SUMIF(B24:B31,A104,F24:F31))</f>
        <v>0</v>
      </c>
      <c r="E104" s="14" t="n">
        <f aca="false">IF(A104&gt;$B$6,0,SUMIF(K24:K26,A104,N24:N26)+IF(A104=$B$6,N27,0))</f>
        <v>0</v>
      </c>
      <c r="F104" s="14" t="n">
        <f aca="false">IF(A104&gt;$B$6,0,SUMIF(K24:K26,A104,O24:O26))</f>
        <v>0</v>
      </c>
      <c r="G104" s="14" t="n">
        <f aca="false">G103+IF(A104&gt;$B$6,0,SUMIF(B24:B31,A104,G24:G31)+IF(A104=$B$6,G32,0))</f>
        <v>7862849.53808745</v>
      </c>
      <c r="H104" s="14" t="n">
        <f aca="false">H103+IF(A104&gt;$B$6,0,SUMIF(K24:K26,A104,P24:P26)+IF(A104=$B$6,P27,0))</f>
        <v>9062465.75</v>
      </c>
      <c r="I104" s="17" t="n">
        <f aca="false">IF(A104&gt;$B$6,0,SUMIF(B24:B31,A104,D24:D31)*$B$10)</f>
        <v>0</v>
      </c>
      <c r="J104" s="17" t="n">
        <f aca="false">IF(A104&gt;$B$6,0,SUMIF(K24:K26,A104,M24:M26)*$B$10)</f>
        <v>0</v>
      </c>
      <c r="M104" s="14" t="n">
        <f aca="false">C104+D104</f>
        <v>0</v>
      </c>
      <c r="N104" s="14" t="n">
        <f aca="false">E104+F104</f>
        <v>0</v>
      </c>
      <c r="AK104" s="0" t="n">
        <v>91</v>
      </c>
      <c r="AL104" s="17" t="n">
        <f aca="false">IFERROR(IF(AU104&lt;($AM$6-$AL$6)/($AN$6-$AL$6),$AL$6+SQRT(AU104*($AN$6-$AL$6)*($AM$6-$AL$6)),$AN$6-SQRT((1-AU104)*($AN$6-$AL$6)*($AN$6-$AM$6))),$AM$6)</f>
        <v>4.40562236168348</v>
      </c>
      <c r="AM104" s="17" t="n">
        <f aca="false">IFERROR(IF(AV104&lt;($AM$7-$AL$7)/($AN$7-$AL$7),$AL$7+SQRT(AV104*($AN$7-$AL$7)*($AM$7-$AL$7)),$AN$7-SQRT((1-AV104)*($AN$7-$AL$7)*($AN$7-$AM$7))),$AM$7)</f>
        <v>0.996501146199913</v>
      </c>
      <c r="AN104" s="17" t="n">
        <f aca="false">IFERROR(IF(AW104&lt;($AM$8-$AL$8)/($AN$8-$AL$8),$AL$8+SQRT(AW104*($AN$8-$AL$8)*($AM$8-$AL$8)),$AN$8-SQRT((1-AW104)*($AN$8-$AL$8)*($AN$8-$AM$8))),$AM$8)</f>
        <v>1.09884989890534</v>
      </c>
      <c r="AO104" s="17" t="n">
        <f aca="false">IFERROR(IF(AX104&lt;($AM$9-$AL$9)/($AN$9-$AL$9),$AL$9+SQRT(AX104*($AN$9-$AL$9)*($AM$9-$AL$9)),$AN$9-SQRT((1-AX104)*($AN$9-$AL$9)*($AN$9-$AM$9))),$AM$9)</f>
        <v>0.811230943702465</v>
      </c>
      <c r="AP104" s="17" t="n">
        <f aca="false">IFERROR(IF(AY104&lt;($AM$10-$AL$10)/($AN$10-$AL$10),$AL$10+SQRT(AY104*($AN$10-$AL$10)*($AM$10-$AL$10)),$AN$10-SQRT((1-AY104)*($AN$10-$AL$10)*($AN$10-$AM$10))),$AM$10)</f>
        <v>0.972671557946842</v>
      </c>
      <c r="AQ104" s="17" t="n">
        <f aca="false">IFERROR(IF(AZ104&lt;($AM$11-$AL$11)/($AN$11-$AL$11),$AL$11+SQRT(AZ104*($AN$11-$AL$11)*($AM$11-$AL$11)),$AN$11-SQRT((1-AZ104)*($AN$11-$AL$11)*($AN$11-$AM$11))),$AM$11)</f>
        <v>0.547340919497144</v>
      </c>
      <c r="AR104" s="17" t="n">
        <f aca="false">SUMPRODUCT((B24:B31&lt;=$B$6)*(C24:C31*AM104+D24:D31*AO104*$B$8*AQ104)/(1+AL104/100)^B24:B31)+C32*AM104*AP104/(1+AL104/100)^$B$6</f>
        <v>9251850.87019147</v>
      </c>
      <c r="AS104" s="17" t="n">
        <f aca="false">SUMPRODUCT((K24:K26&lt;=$B$6)*(L24:L26*AN104+M24:M26*AO104*$B$8*AQ104)/(1+AL104/100)^K24:K26)+L27*AN104*AP104/(1+AL104/100)^$B$6</f>
        <v>10120618.2028277</v>
      </c>
      <c r="AT104" s="17" t="n">
        <f aca="false">AS104-AR104</f>
        <v>868767.332636204</v>
      </c>
      <c r="AU104" s="17" t="n">
        <f aca="true">RAND()</f>
        <v>0.66346023349016</v>
      </c>
      <c r="AV104" s="17" t="n">
        <f aca="true">RAND()</f>
        <v>0.429030005087549</v>
      </c>
      <c r="AW104" s="17" t="n">
        <f aca="true">RAND()</f>
        <v>0.796921306125089</v>
      </c>
      <c r="AX104" s="17" t="n">
        <f aca="true">RAND()</f>
        <v>0.129152933757236</v>
      </c>
      <c r="AY104" s="17" t="n">
        <f aca="true">RAND()</f>
        <v>0.893673606767579</v>
      </c>
      <c r="AZ104" s="17" t="n">
        <f aca="true">RAND()</f>
        <v>0.249704205949766</v>
      </c>
    </row>
    <row r="105" customFormat="false" ht="15" hidden="false" customHeight="false" outlineLevel="0" collapsed="false">
      <c r="A105" s="0" t="n">
        <v>11</v>
      </c>
      <c r="B105" s="0" t="n">
        <f aca="false">$B$7+A105</f>
        <v>2039</v>
      </c>
      <c r="C105" s="14" t="n">
        <f aca="false">IF(A105&gt;$B$6,0,SUMIF(B24:B31,A105,E24:E31)+IF(A105=$B$6,E32,0))</f>
        <v>0</v>
      </c>
      <c r="D105" s="14" t="n">
        <f aca="false">IF(A105&gt;$B$6,0,SUMIF(B24:B31,A105,F24:F31))</f>
        <v>0</v>
      </c>
      <c r="E105" s="14" t="n">
        <f aca="false">IF(A105&gt;$B$6,0,SUMIF(K24:K26,A105,N24:N26)+IF(A105=$B$6,N27,0))</f>
        <v>0</v>
      </c>
      <c r="F105" s="14" t="n">
        <f aca="false">IF(A105&gt;$B$6,0,SUMIF(K24:K26,A105,O24:O26))</f>
        <v>0</v>
      </c>
      <c r="G105" s="14" t="n">
        <f aca="false">G104+IF(A105&gt;$B$6,0,SUMIF(B24:B31,A105,G24:G31)+IF(A105=$B$6,G32,0))</f>
        <v>7862849.53808745</v>
      </c>
      <c r="H105" s="14" t="n">
        <f aca="false">H104+IF(A105&gt;$B$6,0,SUMIF(K24:K26,A105,P24:P26)+IF(A105=$B$6,P27,0))</f>
        <v>9062465.75</v>
      </c>
      <c r="I105" s="17" t="n">
        <f aca="false">IF(A105&gt;$B$6,0,SUMIF(B24:B31,A105,D24:D31)*$B$10)</f>
        <v>0</v>
      </c>
      <c r="J105" s="17" t="n">
        <f aca="false">IF(A105&gt;$B$6,0,SUMIF(K24:K26,A105,M24:M26)*$B$10)</f>
        <v>0</v>
      </c>
      <c r="M105" s="14" t="n">
        <f aca="false">C105+D105</f>
        <v>0</v>
      </c>
      <c r="N105" s="14" t="n">
        <f aca="false">E105+F105</f>
        <v>0</v>
      </c>
      <c r="AK105" s="0" t="n">
        <v>92</v>
      </c>
      <c r="AL105" s="17" t="n">
        <f aca="false">IFERROR(IF(AU105&lt;($AM$6-$AL$6)/($AN$6-$AL$6),$AL$6+SQRT(AU105*($AN$6-$AL$6)*($AM$6-$AL$6)),$AN$6-SQRT((1-AU105)*($AN$6-$AL$6)*($AN$6-$AM$6))),$AM$6)</f>
        <v>3.4805411134331</v>
      </c>
      <c r="AM105" s="17" t="n">
        <f aca="false">IFERROR(IF(AV105&lt;($AM$7-$AL$7)/($AN$7-$AL$7),$AL$7+SQRT(AV105*($AN$7-$AL$7)*($AM$7-$AL$7)),$AN$7-SQRT((1-AV105)*($AN$7-$AL$7)*($AN$7-$AM$7))),$AM$7)</f>
        <v>0.935385267428244</v>
      </c>
      <c r="AN105" s="17" t="n">
        <f aca="false">IFERROR(IF(AW105&lt;($AM$8-$AL$8)/($AN$8-$AL$8),$AL$8+SQRT(AW105*($AN$8-$AL$8)*($AM$8-$AL$8)),$AN$8-SQRT((1-AW105)*($AN$8-$AL$8)*($AN$8-$AM$8))),$AM$8)</f>
        <v>0.957899803633324</v>
      </c>
      <c r="AO105" s="17" t="n">
        <f aca="false">IFERROR(IF(AX105&lt;($AM$9-$AL$9)/($AN$9-$AL$9),$AL$9+SQRT(AX105*($AN$9-$AL$9)*($AM$9-$AL$9)),$AN$9-SQRT((1-AX105)*($AN$9-$AL$9)*($AN$9-$AM$9))),$AM$9)</f>
        <v>0.964111481875903</v>
      </c>
      <c r="AP105" s="17" t="n">
        <f aca="false">IFERROR(IF(AY105&lt;($AM$10-$AL$10)/($AN$10-$AL$10),$AL$10+SQRT(AY105*($AN$10-$AL$10)*($AM$10-$AL$10)),$AN$10-SQRT((1-AY105)*($AN$10-$AL$10)*($AN$10-$AM$10))),$AM$10)</f>
        <v>0.672146343050137</v>
      </c>
      <c r="AQ105" s="17" t="n">
        <f aca="false">IFERROR(IF(AZ105&lt;($AM$11-$AL$11)/($AN$11-$AL$11),$AL$11+SQRT(AZ105*($AN$11-$AL$11)*($AM$11-$AL$11)),$AN$11-SQRT((1-AZ105)*($AN$11-$AL$11)*($AN$11-$AM$11))),$AM$11)</f>
        <v>0.472312477755427</v>
      </c>
      <c r="AR105" s="17" t="n">
        <f aca="false">SUMPRODUCT((B24:B31&lt;=$B$6)*(C24:C31*AM105+D24:D31*AO105*$B$8*AQ105)/(1+AL105/100)^B24:B31)+C32*AM105*AP105/(1+AL105/100)^$B$6</f>
        <v>8988300.28952818</v>
      </c>
      <c r="AS105" s="17" t="n">
        <f aca="false">SUMPRODUCT((K24:K26&lt;=$B$6)*(L24:L26*AN105+M24:M26*AO105*$B$8*AQ105)/(1+AL105/100)^K24:K26)+L27*AN105*AP105/(1+AL105/100)^$B$6</f>
        <v>9043161.88138043</v>
      </c>
      <c r="AT105" s="17" t="n">
        <f aca="false">AS105-AR105</f>
        <v>54861.5918522496</v>
      </c>
      <c r="AU105" s="17" t="n">
        <f aca="true">RAND()</f>
        <v>0.380670457288264</v>
      </c>
      <c r="AV105" s="17" t="n">
        <f aca="true">RAND()</f>
        <v>0.203657451517968</v>
      </c>
      <c r="AW105" s="17" t="n">
        <f aca="true">RAND()</f>
        <v>0.277026088749358</v>
      </c>
      <c r="AX105" s="17" t="n">
        <f aca="true">RAND()</f>
        <v>0.287199290145396</v>
      </c>
      <c r="AY105" s="17" t="n">
        <f aca="true">RAND()</f>
        <v>0.118537453702141</v>
      </c>
      <c r="AZ105" s="17" t="n">
        <f aca="true">RAND()</f>
        <v>0.121190163225366</v>
      </c>
    </row>
    <row r="106" customFormat="false" ht="15" hidden="false" customHeight="false" outlineLevel="0" collapsed="false">
      <c r="A106" s="0" t="n">
        <v>12</v>
      </c>
      <c r="B106" s="0" t="n">
        <f aca="false">$B$7+A106</f>
        <v>2040</v>
      </c>
      <c r="C106" s="14" t="n">
        <f aca="false">IF(A106&gt;$B$6,0,SUMIF(B24:B31,A106,E24:E31)+IF(A106=$B$6,E32,0))</f>
        <v>465273.035104167</v>
      </c>
      <c r="D106" s="14" t="n">
        <f aca="false">IF(A106&gt;$B$6,0,SUMIF(B24:B31,A106,F24:F31))</f>
        <v>29154.51</v>
      </c>
      <c r="E106" s="14" t="n">
        <f aca="false">IF(A106&gt;$B$6,0,SUMIF(K24:K26,A106,N24:N26)+IF(A106=$B$6,N27,0))</f>
        <v>0</v>
      </c>
      <c r="F106" s="14" t="n">
        <f aca="false">IF(A106&gt;$B$6,0,SUMIF(K24:K26,A106,O24:O26))</f>
        <v>0</v>
      </c>
      <c r="G106" s="14" t="n">
        <f aca="false">G105+IF(A106&gt;$B$6,0,SUMIF(B24:B31,A106,G24:G31)+IF(A106=$B$6,G32,0))</f>
        <v>8209631.07043672</v>
      </c>
      <c r="H106" s="14" t="n">
        <f aca="false">H105+IF(A106&gt;$B$6,0,SUMIF(K24:K26,A106,P24:P26)+IF(A106=$B$6,P27,0))</f>
        <v>9062465.75</v>
      </c>
      <c r="I106" s="17" t="n">
        <f aca="false">IF(A106&gt;$B$6,0,SUMIF(B24:B31,A106,D24:D31)*$B$10)</f>
        <v>9</v>
      </c>
      <c r="J106" s="17" t="n">
        <f aca="false">IF(A106&gt;$B$6,0,SUMIF(K24:K26,A106,M24:M26)*$B$10)</f>
        <v>0</v>
      </c>
      <c r="M106" s="14" t="n">
        <f aca="false">C106+D106</f>
        <v>494427.545104167</v>
      </c>
      <c r="N106" s="14" t="n">
        <f aca="false">E106+F106</f>
        <v>0</v>
      </c>
      <c r="AK106" s="0" t="n">
        <v>93</v>
      </c>
      <c r="AL106" s="17" t="n">
        <f aca="false">IFERROR(IF(AU106&lt;($AM$6-$AL$6)/($AN$6-$AL$6),$AL$6+SQRT(AU106*($AN$6-$AL$6)*($AM$6-$AL$6)),$AN$6-SQRT((1-AU106)*($AN$6-$AL$6)*($AN$6-$AM$6))),$AM$6)</f>
        <v>3.22950961254066</v>
      </c>
      <c r="AM106" s="17" t="n">
        <f aca="false">IFERROR(IF(AV106&lt;($AM$7-$AL$7)/($AN$7-$AL$7),$AL$7+SQRT(AV106*($AN$7-$AL$7)*($AM$7-$AL$7)),$AN$7-SQRT((1-AV106)*($AN$7-$AL$7)*($AN$7-$AM$7))),$AM$7)</f>
        <v>0.972443005426427</v>
      </c>
      <c r="AN106" s="17" t="n">
        <f aca="false">IFERROR(IF(AW106&lt;($AM$8-$AL$8)/($AN$8-$AL$8),$AL$8+SQRT(AW106*($AN$8-$AL$8)*($AM$8-$AL$8)),$AN$8-SQRT((1-AW106)*($AN$8-$AL$8)*($AN$8-$AM$8))),$AM$8)</f>
        <v>1.00680492397393</v>
      </c>
      <c r="AO106" s="17" t="n">
        <f aca="false">IFERROR(IF(AX106&lt;($AM$9-$AL$9)/($AN$9-$AL$9),$AL$9+SQRT(AX106*($AN$9-$AL$9)*($AM$9-$AL$9)),$AN$9-SQRT((1-AX106)*($AN$9-$AL$9)*($AN$9-$AM$9))),$AM$9)</f>
        <v>1.15315410185208</v>
      </c>
      <c r="AP106" s="17" t="n">
        <f aca="false">IFERROR(IF(AY106&lt;($AM$10-$AL$10)/($AN$10-$AL$10),$AL$10+SQRT(AY106*($AN$10-$AL$10)*($AM$10-$AL$10)),$AN$10-SQRT((1-AY106)*($AN$10-$AL$10)*($AN$10-$AM$10))),$AM$10)</f>
        <v>0.932694904265551</v>
      </c>
      <c r="AQ106" s="17" t="n">
        <f aca="false">IFERROR(IF(AZ106&lt;($AM$11-$AL$11)/($AN$11-$AL$11),$AL$11+SQRT(AZ106*($AN$11-$AL$11)*($AM$11-$AL$11)),$AN$11-SQRT((1-AZ106)*($AN$11-$AL$11)*($AN$11-$AM$11))),$AM$11)</f>
        <v>0.840382903588014</v>
      </c>
      <c r="AR106" s="17" t="n">
        <f aca="false">SUMPRODUCT((B24:B31&lt;=$B$6)*(C24:C31*AM106+D24:D31*AO106*$B$8*AQ106)/(1+AL106/100)^B24:B31)+C32*AM106*AP106/(1+AL106/100)^$B$6</f>
        <v>9477418.21428604</v>
      </c>
      <c r="AS106" s="17" t="n">
        <f aca="false">SUMPRODUCT((K24:K26&lt;=$B$6)*(L24:L26*AN106+M24:M26*AO106*$B$8*AQ106)/(1+AL106/100)^K24:K26)+L27*AN106*AP106/(1+AL106/100)^$B$6</f>
        <v>9308756.05833872</v>
      </c>
      <c r="AT106" s="17" t="n">
        <f aca="false">AS106-AR106</f>
        <v>-168662.155947322</v>
      </c>
      <c r="AU106" s="17" t="n">
        <f aca="true">RAND()</f>
        <v>0.289170111903835</v>
      </c>
      <c r="AV106" s="17" t="n">
        <f aca="true">RAND()</f>
        <v>0.330406556894429</v>
      </c>
      <c r="AW106" s="17" t="n">
        <f aca="true">RAND()</f>
        <v>0.474276933303779</v>
      </c>
      <c r="AX106" s="17" t="n">
        <f aca="true">RAND()</f>
        <v>0.521901349860024</v>
      </c>
      <c r="AY106" s="17" t="n">
        <f aca="true">RAND()</f>
        <v>0.748899520709498</v>
      </c>
      <c r="AZ106" s="17" t="n">
        <f aca="true">RAND()</f>
        <v>0.896009724624517</v>
      </c>
    </row>
    <row r="107" customFormat="false" ht="15" hidden="false" customHeight="false" outlineLevel="0" collapsed="false">
      <c r="A107" s="0" t="n">
        <v>13</v>
      </c>
      <c r="B107" s="0" t="n">
        <f aca="false">$B$7+A107</f>
        <v>2041</v>
      </c>
      <c r="C107" s="14" t="n">
        <f aca="false">IF(A107&gt;$B$6,0,SUMIF(B24:B31,A107,E24:E31)+IF(A107=$B$6,E32,0))</f>
        <v>0</v>
      </c>
      <c r="D107" s="14" t="n">
        <f aca="false">IF(A107&gt;$B$6,0,SUMIF(B24:B31,A107,F24:F31))</f>
        <v>0</v>
      </c>
      <c r="E107" s="14" t="n">
        <f aca="false">IF(A107&gt;$B$6,0,SUMIF(K24:K26,A107,N24:N26)+IF(A107=$B$6,N27,0))</f>
        <v>0</v>
      </c>
      <c r="F107" s="14" t="n">
        <f aca="false">IF(A107&gt;$B$6,0,SUMIF(K24:K26,A107,O24:O26))</f>
        <v>0</v>
      </c>
      <c r="G107" s="14" t="n">
        <f aca="false">G106+IF(A107&gt;$B$6,0,SUMIF(B24:B31,A107,G24:G31)+IF(A107=$B$6,G32,0))</f>
        <v>8209631.07043672</v>
      </c>
      <c r="H107" s="14" t="n">
        <f aca="false">H106+IF(A107&gt;$B$6,0,SUMIF(K24:K26,A107,P24:P26)+IF(A107=$B$6,P27,0))</f>
        <v>9062465.75</v>
      </c>
      <c r="I107" s="17" t="n">
        <f aca="false">IF(A107&gt;$B$6,0,SUMIF(B24:B31,A107,D24:D31)*$B$10)</f>
        <v>0</v>
      </c>
      <c r="J107" s="17" t="n">
        <f aca="false">IF(A107&gt;$B$6,0,SUMIF(K24:K26,A107,M24:M26)*$B$10)</f>
        <v>0</v>
      </c>
      <c r="M107" s="14" t="n">
        <f aca="false">C107+D107</f>
        <v>0</v>
      </c>
      <c r="N107" s="14" t="n">
        <f aca="false">E107+F107</f>
        <v>0</v>
      </c>
      <c r="AK107" s="0" t="n">
        <v>94</v>
      </c>
      <c r="AL107" s="17" t="n">
        <f aca="false">IFERROR(IF(AU107&lt;($AM$6-$AL$6)/($AN$6-$AL$6),$AL$6+SQRT(AU107*($AN$6-$AL$6)*($AM$6-$AL$6)),$AN$6-SQRT((1-AU107)*($AN$6-$AL$6)*($AN$6-$AM$6))),$AM$6)</f>
        <v>3.09700634218185</v>
      </c>
      <c r="AM107" s="17" t="n">
        <f aca="false">IFERROR(IF(AV107&lt;($AM$7-$AL$7)/($AN$7-$AL$7),$AL$7+SQRT(AV107*($AN$7-$AL$7)*($AM$7-$AL$7)),$AN$7-SQRT((1-AV107)*($AN$7-$AL$7)*($AN$7-$AM$7))),$AM$7)</f>
        <v>1.03699305060584</v>
      </c>
      <c r="AN107" s="17" t="n">
        <f aca="false">IFERROR(IF(AW107&lt;($AM$8-$AL$8)/($AN$8-$AL$8),$AL$8+SQRT(AW107*($AN$8-$AL$8)*($AM$8-$AL$8)),$AN$8-SQRT((1-AW107)*($AN$8-$AL$8)*($AN$8-$AM$8))),$AM$8)</f>
        <v>0.939440127748678</v>
      </c>
      <c r="AO107" s="17" t="n">
        <f aca="false">IFERROR(IF(AX107&lt;($AM$9-$AL$9)/($AN$9-$AL$9),$AL$9+SQRT(AX107*($AN$9-$AL$9)*($AM$9-$AL$9)),$AN$9-SQRT((1-AX107)*($AN$9-$AL$9)*($AN$9-$AM$9))),$AM$9)</f>
        <v>1.3841441823122</v>
      </c>
      <c r="AP107" s="17" t="n">
        <f aca="false">IFERROR(IF(AY107&lt;($AM$10-$AL$10)/($AN$10-$AL$10),$AL$10+SQRT(AY107*($AN$10-$AL$10)*($AM$10-$AL$10)),$AN$10-SQRT((1-AY107)*($AN$10-$AL$10)*($AN$10-$AM$10))),$AM$10)</f>
        <v>0.768520884461858</v>
      </c>
      <c r="AQ107" s="17" t="n">
        <f aca="false">IFERROR(IF(AZ107&lt;($AM$11-$AL$11)/($AN$11-$AL$11),$AL$11+SQRT(AZ107*($AN$11-$AL$11)*($AM$11-$AL$11)),$AN$11-SQRT((1-AZ107)*($AN$11-$AL$11)*($AN$11-$AM$11))),$AM$11)</f>
        <v>0.532178632533342</v>
      </c>
      <c r="AR107" s="17" t="n">
        <f aca="false">SUMPRODUCT((B24:B31&lt;=$B$6)*(C24:C31*AM107+D24:D31*AO107*$B$8*AQ107)/(1+AL107/100)^B24:B31)+C32*AM107*AP107/(1+AL107/100)^$B$6</f>
        <v>10134172.2033357</v>
      </c>
      <c r="AS107" s="17" t="n">
        <f aca="false">SUMPRODUCT((K24:K26&lt;=$B$6)*(L24:L26*AN107+M24:M26*AO107*$B$8*AQ107)/(1+AL107/100)^K24:K26)+L27*AN107*AP107/(1+AL107/100)^$B$6</f>
        <v>8816164.54607463</v>
      </c>
      <c r="AT107" s="17" t="n">
        <f aca="false">AS107-AR107</f>
        <v>-1318007.65726103</v>
      </c>
      <c r="AU107" s="17" t="n">
        <f aca="true">RAND()</f>
        <v>0.238332025351566</v>
      </c>
      <c r="AV107" s="17" t="n">
        <f aca="true">RAND()</f>
        <v>0.596693684531494</v>
      </c>
      <c r="AW107" s="17" t="n">
        <f aca="true">RAND()</f>
        <v>0.216039435850751</v>
      </c>
      <c r="AX107" s="17" t="n">
        <f aca="true">RAND()</f>
        <v>0.747147741213392</v>
      </c>
      <c r="AY107" s="17" t="n">
        <f aca="true">RAND()</f>
        <v>0.288413861568714</v>
      </c>
      <c r="AZ107" s="17" t="n">
        <f aca="true">RAND()</f>
        <v>0.220028234306337</v>
      </c>
    </row>
    <row r="108" customFormat="false" ht="15" hidden="false" customHeight="false" outlineLevel="0" collapsed="false">
      <c r="A108" s="0" t="n">
        <v>14</v>
      </c>
      <c r="B108" s="0" t="n">
        <f aca="false">$B$7+A108</f>
        <v>2042</v>
      </c>
      <c r="C108" s="14" t="n">
        <f aca="false">IF(A108&gt;$B$6,0,SUMIF(B24:B31,A108,E24:E31)+IF(A108=$B$6,E32,0))</f>
        <v>0</v>
      </c>
      <c r="D108" s="14" t="n">
        <f aca="false">IF(A108&gt;$B$6,0,SUMIF(B24:B31,A108,F24:F31))</f>
        <v>0</v>
      </c>
      <c r="E108" s="14" t="n">
        <f aca="false">IF(A108&gt;$B$6,0,SUMIF(K24:K26,A108,N24:N26)+IF(A108=$B$6,N27,0))</f>
        <v>0</v>
      </c>
      <c r="F108" s="14" t="n">
        <f aca="false">IF(A108&gt;$B$6,0,SUMIF(K24:K26,A108,O24:O26))</f>
        <v>0</v>
      </c>
      <c r="G108" s="14" t="n">
        <f aca="false">G107+IF(A108&gt;$B$6,0,SUMIF(B24:B31,A108,G24:G31)+IF(A108=$B$6,G32,0))</f>
        <v>8209631.07043672</v>
      </c>
      <c r="H108" s="14" t="n">
        <f aca="false">H107+IF(A108&gt;$B$6,0,SUMIF(K24:K26,A108,P24:P26)+IF(A108=$B$6,P27,0))</f>
        <v>9062465.75</v>
      </c>
      <c r="I108" s="17" t="n">
        <f aca="false">IF(A108&gt;$B$6,0,SUMIF(B24:B31,A108,D24:D31)*$B$10)</f>
        <v>0</v>
      </c>
      <c r="J108" s="17" t="n">
        <f aca="false">IF(A108&gt;$B$6,0,SUMIF(K24:K26,A108,M24:M26)*$B$10)</f>
        <v>0</v>
      </c>
      <c r="M108" s="14" t="n">
        <f aca="false">C108+D108</f>
        <v>0</v>
      </c>
      <c r="N108" s="14" t="n">
        <f aca="false">E108+F108</f>
        <v>0</v>
      </c>
      <c r="AK108" s="0" t="n">
        <v>95</v>
      </c>
      <c r="AL108" s="17" t="n">
        <f aca="false">IFERROR(IF(AU108&lt;($AM$6-$AL$6)/($AN$6-$AL$6),$AL$6+SQRT(AU108*($AN$6-$AL$6)*($AM$6-$AL$6)),$AN$6-SQRT((1-AU108)*($AN$6-$AL$6)*($AN$6-$AM$6))),$AM$6)</f>
        <v>3.41035764255957</v>
      </c>
      <c r="AM108" s="17" t="n">
        <f aca="false">IFERROR(IF(AV108&lt;($AM$7-$AL$7)/($AN$7-$AL$7),$AL$7+SQRT(AV108*($AN$7-$AL$7)*($AM$7-$AL$7)),$AN$7-SQRT((1-AV108)*($AN$7-$AL$7)*($AN$7-$AM$7))),$AM$7)</f>
        <v>1.00451470210035</v>
      </c>
      <c r="AN108" s="17" t="n">
        <f aca="false">IFERROR(IF(AW108&lt;($AM$8-$AL$8)/($AN$8-$AL$8),$AL$8+SQRT(AW108*($AN$8-$AL$8)*($AM$8-$AL$8)),$AN$8-SQRT((1-AW108)*($AN$8-$AL$8)*($AN$8-$AM$8))),$AM$8)</f>
        <v>1.12633352296079</v>
      </c>
      <c r="AO108" s="17" t="n">
        <f aca="false">IFERROR(IF(AX108&lt;($AM$9-$AL$9)/($AN$9-$AL$9),$AL$9+SQRT(AX108*($AN$9-$AL$9)*($AM$9-$AL$9)),$AN$9-SQRT((1-AX108)*($AN$9-$AL$9)*($AN$9-$AM$9))),$AM$9)</f>
        <v>0.93581176859715</v>
      </c>
      <c r="AP108" s="17" t="n">
        <f aca="false">IFERROR(IF(AY108&lt;($AM$10-$AL$10)/($AN$10-$AL$10),$AL$10+SQRT(AY108*($AN$10-$AL$10)*($AM$10-$AL$10)),$AN$10-SQRT((1-AY108)*($AN$10-$AL$10)*($AN$10-$AM$10))),$AM$10)</f>
        <v>0.53198261376376</v>
      </c>
      <c r="AQ108" s="17" t="n">
        <f aca="false">IFERROR(IF(AZ108&lt;($AM$11-$AL$11)/($AN$11-$AL$11),$AL$11+SQRT(AZ108*($AN$11-$AL$11)*($AM$11-$AL$11)),$AN$11-SQRT((1-AZ108)*($AN$11-$AL$11)*($AN$11-$AM$11))),$AM$11)</f>
        <v>0.507084068385551</v>
      </c>
      <c r="AR108" s="17" t="n">
        <f aca="false">SUMPRODUCT((B24:B31&lt;=$B$6)*(C24:C31*AM108+D24:D31*AO108*$B$8*AQ108)/(1+AL108/100)^B24:B31)+C32*AM108*AP108/(1+AL108/100)^$B$6</f>
        <v>9686981.59404275</v>
      </c>
      <c r="AS108" s="17" t="n">
        <f aca="false">SUMPRODUCT((K24:K26&lt;=$B$6)*(L24:L26*AN108+M24:M26*AO108*$B$8*AQ108)/(1+AL108/100)^K24:K26)+L27*AN108*AP108/(1+AL108/100)^$B$6</f>
        <v>10765087.4866968</v>
      </c>
      <c r="AT108" s="17" t="n">
        <f aca="false">AS108-AR108</f>
        <v>1078105.892654</v>
      </c>
      <c r="AU108" s="17" t="n">
        <f aca="true">RAND()</f>
        <v>0.355723387283476</v>
      </c>
      <c r="AV108" s="17" t="n">
        <f aca="true">RAND()</f>
        <v>0.464328609023288</v>
      </c>
      <c r="AW108" s="17" t="n">
        <f aca="true">RAND()</f>
        <v>0.864058688504102</v>
      </c>
      <c r="AX108" s="17" t="n">
        <f aca="true">RAND()</f>
        <v>0.253242530197035</v>
      </c>
      <c r="AY108" s="17" t="n">
        <f aca="true">RAND()</f>
        <v>0.00409155033264732</v>
      </c>
      <c r="AZ108" s="17" t="n">
        <f aca="true">RAND()</f>
        <v>0.175035964812701</v>
      </c>
    </row>
    <row r="109" customFormat="false" ht="15" hidden="false" customHeight="false" outlineLevel="0" collapsed="false">
      <c r="A109" s="0" t="n">
        <v>15</v>
      </c>
      <c r="B109" s="0" t="n">
        <f aca="false">$B$7+A109</f>
        <v>2043</v>
      </c>
      <c r="C109" s="14" t="n">
        <f aca="false">IF(A109&gt;$B$6,0,SUMIF(B24:B31,A109,E24:E31)+IF(A109=$B$6,E32,0))</f>
        <v>0</v>
      </c>
      <c r="D109" s="14" t="n">
        <f aca="false">IF(A109&gt;$B$6,0,SUMIF(B24:B31,A109,F24:F31))</f>
        <v>0</v>
      </c>
      <c r="E109" s="14" t="n">
        <f aca="false">IF(A109&gt;$B$6,0,SUMIF(K24:K26,A109,N24:N26)+IF(A109=$B$6,N27,0))</f>
        <v>0</v>
      </c>
      <c r="F109" s="14" t="n">
        <f aca="false">IF(A109&gt;$B$6,0,SUMIF(K24:K26,A109,O24:O26))</f>
        <v>0</v>
      </c>
      <c r="G109" s="14" t="n">
        <f aca="false">G108+IF(A109&gt;$B$6,0,SUMIF(B24:B31,A109,G24:G31)+IF(A109=$B$6,G32,0))</f>
        <v>8209631.07043672</v>
      </c>
      <c r="H109" s="14" t="n">
        <f aca="false">H108+IF(A109&gt;$B$6,0,SUMIF(K24:K26,A109,P24:P26)+IF(A109=$B$6,P27,0))</f>
        <v>9062465.75</v>
      </c>
      <c r="I109" s="17" t="n">
        <f aca="false">IF(A109&gt;$B$6,0,SUMIF(B24:B31,A109,D24:D31)*$B$10)</f>
        <v>0</v>
      </c>
      <c r="J109" s="17" t="n">
        <f aca="false">IF(A109&gt;$B$6,0,SUMIF(K24:K26,A109,M24:M26)*$B$10)</f>
        <v>0</v>
      </c>
      <c r="M109" s="14" t="n">
        <f aca="false">C109+D109</f>
        <v>0</v>
      </c>
      <c r="N109" s="14" t="n">
        <f aca="false">E109+F109</f>
        <v>0</v>
      </c>
      <c r="AK109" s="0" t="n">
        <v>96</v>
      </c>
      <c r="AL109" s="17" t="n">
        <f aca="false">IFERROR(IF(AU109&lt;($AM$6-$AL$6)/($AN$6-$AL$6),$AL$6+SQRT(AU109*($AN$6-$AL$6)*($AM$6-$AL$6)),$AN$6-SQRT((1-AU109)*($AN$6-$AL$6)*($AN$6-$AM$6))),$AM$6)</f>
        <v>2.8127739378974</v>
      </c>
      <c r="AM109" s="17" t="n">
        <f aca="false">IFERROR(IF(AV109&lt;($AM$7-$AL$7)/($AN$7-$AL$7),$AL$7+SQRT(AV109*($AN$7-$AL$7)*($AM$7-$AL$7)),$AN$7-SQRT((1-AV109)*($AN$7-$AL$7)*($AN$7-$AM$7))),$AM$7)</f>
        <v>0.940333604106627</v>
      </c>
      <c r="AN109" s="17" t="n">
        <f aca="false">IFERROR(IF(AW109&lt;($AM$8-$AL$8)/($AN$8-$AL$8),$AL$8+SQRT(AW109*($AN$8-$AL$8)*($AM$8-$AL$8)),$AN$8-SQRT((1-AW109)*($AN$8-$AL$8)*($AN$8-$AM$8))),$AM$8)</f>
        <v>1.14130605731623</v>
      </c>
      <c r="AO109" s="17" t="n">
        <f aca="false">IFERROR(IF(AX109&lt;($AM$9-$AL$9)/($AN$9-$AL$9),$AL$9+SQRT(AX109*($AN$9-$AL$9)*($AM$9-$AL$9)),$AN$9-SQRT((1-AX109)*($AN$9-$AL$9)*($AN$9-$AM$9))),$AM$9)</f>
        <v>1.09838961263404</v>
      </c>
      <c r="AP109" s="17" t="n">
        <f aca="false">IFERROR(IF(AY109&lt;($AM$10-$AL$10)/($AN$10-$AL$10),$AL$10+SQRT(AY109*($AN$10-$AL$10)*($AM$10-$AL$10)),$AN$10-SQRT((1-AY109)*($AN$10-$AL$10)*($AN$10-$AM$10))),$AM$10)</f>
        <v>0.636706993517063</v>
      </c>
      <c r="AQ109" s="17" t="n">
        <f aca="false">IFERROR(IF(AZ109&lt;($AM$11-$AL$11)/($AN$11-$AL$11),$AL$11+SQRT(AZ109*($AN$11-$AL$11)*($AM$11-$AL$11)),$AN$11-SQRT((1-AZ109)*($AN$11-$AL$11)*($AN$11-$AM$11))),$AM$11)</f>
        <v>0.59339009271153</v>
      </c>
      <c r="AR109" s="17" t="n">
        <f aca="false">SUMPRODUCT((B24:B31&lt;=$B$6)*(C24:C31*AM109+D24:D31*AO109*$B$8*AQ109)/(1+AL109/100)^B24:B31)+C32*AM109*AP109/(1+AL109/100)^$B$6</f>
        <v>9304765.08109211</v>
      </c>
      <c r="AS109" s="17" t="n">
        <f aca="false">SUMPRODUCT((K24:K26&lt;=$B$6)*(L24:L26*AN109+M24:M26*AO109*$B$8*AQ109)/(1+AL109/100)^K24:K26)+L27*AN109*AP109/(1+AL109/100)^$B$6</f>
        <v>10854287.97957</v>
      </c>
      <c r="AT109" s="17" t="n">
        <f aca="false">AS109-AR109</f>
        <v>1549522.89847793</v>
      </c>
      <c r="AU109" s="17" t="n">
        <f aca="true">RAND()</f>
        <v>0.13212029482505</v>
      </c>
      <c r="AV109" s="17" t="n">
        <f aca="true">RAND()</f>
        <v>0.218816893795061</v>
      </c>
      <c r="AW109" s="17" t="n">
        <f aca="true">RAND()</f>
        <v>0.894983349545404</v>
      </c>
      <c r="AX109" s="17" t="n">
        <f aca="true">RAND()</f>
        <v>0.458065806262534</v>
      </c>
      <c r="AY109" s="17" t="n">
        <f aca="true">RAND()</f>
        <v>0.0747552083058975</v>
      </c>
      <c r="AZ109" s="17" t="n">
        <f aca="true">RAND()</f>
        <v>0.351337740821551</v>
      </c>
    </row>
    <row r="110" customFormat="false" ht="15" hidden="false" customHeight="false" outlineLevel="0" collapsed="false">
      <c r="A110" s="0" t="n">
        <v>16</v>
      </c>
      <c r="B110" s="0" t="n">
        <f aca="false">$B$7+A110</f>
        <v>2044</v>
      </c>
      <c r="C110" s="14" t="n">
        <f aca="false">IF(A110&gt;$B$6,0,SUMIF(B24:B31,A110,E24:E31)+IF(A110=$B$6,E32,0))</f>
        <v>486835.642916667</v>
      </c>
      <c r="D110" s="14" t="n">
        <f aca="false">IF(A110&gt;$B$6,0,SUMIF(B24:B31,A110,F24:F31))</f>
        <v>29154.51</v>
      </c>
      <c r="E110" s="14" t="n">
        <f aca="false">IF(A110&gt;$B$6,0,SUMIF(K24:K26,A110,N24:N26)+IF(A110=$B$6,N27,0))</f>
        <v>0</v>
      </c>
      <c r="F110" s="14" t="n">
        <f aca="false">IF(A110&gt;$B$6,0,SUMIF(K24:K26,A110,O24:O26))</f>
        <v>0</v>
      </c>
      <c r="G110" s="14" t="n">
        <f aca="false">G109+IF(A110&gt;$B$6,0,SUMIF(B24:B31,A110,G24:G31)+IF(A110=$B$6,G32,0))</f>
        <v>8531179.07469751</v>
      </c>
      <c r="H110" s="14" t="n">
        <f aca="false">H109+IF(A110&gt;$B$6,0,SUMIF(K24:K26,A110,P24:P26)+IF(A110=$B$6,P27,0))</f>
        <v>9062465.75</v>
      </c>
      <c r="I110" s="17" t="n">
        <f aca="false">IF(A110&gt;$B$6,0,SUMIF(B24:B31,A110,D24:D31)*$B$10)</f>
        <v>9</v>
      </c>
      <c r="J110" s="17" t="n">
        <f aca="false">IF(A110&gt;$B$6,0,SUMIF(K24:K26,A110,M24:M26)*$B$10)</f>
        <v>0</v>
      </c>
      <c r="M110" s="14" t="n">
        <f aca="false">C110+D110</f>
        <v>515990.152916667</v>
      </c>
      <c r="N110" s="14" t="n">
        <f aca="false">E110+F110</f>
        <v>0</v>
      </c>
      <c r="AK110" s="0" t="n">
        <v>97</v>
      </c>
      <c r="AL110" s="17" t="n">
        <f aca="false">IFERROR(IF(AU110&lt;($AM$6-$AL$6)/($AN$6-$AL$6),$AL$6+SQRT(AU110*($AN$6-$AL$6)*($AM$6-$AL$6)),$AN$6-SQRT((1-AU110)*($AN$6-$AL$6)*($AN$6-$AM$6))),$AM$6)</f>
        <v>2.98594260113233</v>
      </c>
      <c r="AM110" s="17" t="n">
        <f aca="false">IFERROR(IF(AV110&lt;($AM$7-$AL$7)/($AN$7-$AL$7),$AL$7+SQRT(AV110*($AN$7-$AL$7)*($AM$7-$AL$7)),$AN$7-SQRT((1-AV110)*($AN$7-$AL$7)*($AN$7-$AM$7))),$AM$7)</f>
        <v>1.0404387067441</v>
      </c>
      <c r="AN110" s="17" t="n">
        <f aca="false">IFERROR(IF(AW110&lt;($AM$8-$AL$8)/($AN$8-$AL$8),$AL$8+SQRT(AW110*($AN$8-$AL$8)*($AM$8-$AL$8)),$AN$8-SQRT((1-AW110)*($AN$8-$AL$8)*($AN$8-$AM$8))),$AM$8)</f>
        <v>0.888575373831817</v>
      </c>
      <c r="AO110" s="17" t="n">
        <f aca="false">IFERROR(IF(AX110&lt;($AM$9-$AL$9)/($AN$9-$AL$9),$AL$9+SQRT(AX110*($AN$9-$AL$9)*($AM$9-$AL$9)),$AN$9-SQRT((1-AX110)*($AN$9-$AL$9)*($AN$9-$AM$9))),$AM$9)</f>
        <v>1.3183801180086</v>
      </c>
      <c r="AP110" s="17" t="n">
        <f aca="false">IFERROR(IF(AY110&lt;($AM$10-$AL$10)/($AN$10-$AL$10),$AL$10+SQRT(AY110*($AN$10-$AL$10)*($AM$10-$AL$10)),$AN$10-SQRT((1-AY110)*($AN$10-$AL$10)*($AN$10-$AM$10))),$AM$10)</f>
        <v>0.940008916480106</v>
      </c>
      <c r="AQ110" s="17" t="n">
        <f aca="false">IFERROR(IF(AZ110&lt;($AM$11-$AL$11)/($AN$11-$AL$11),$AL$11+SQRT(AZ110*($AN$11-$AL$11)*($AM$11-$AL$11)),$AN$11-SQRT((1-AZ110)*($AN$11-$AL$11)*($AN$11-$AM$11))),$AM$11)</f>
        <v>0.622407737163421</v>
      </c>
      <c r="AR110" s="17" t="n">
        <f aca="false">SUMPRODUCT((B24:B31&lt;=$B$6)*(C24:C31*AM110+D24:D31*AO110*$B$8*AQ110)/(1+AL110/100)^B24:B31)+C32*AM110*AP110/(1+AL110/100)^$B$6</f>
        <v>10208271.2069426</v>
      </c>
      <c r="AS110" s="17" t="n">
        <f aca="false">SUMPRODUCT((K24:K26&lt;=$B$6)*(L24:L26*AN110+M24:M26*AO110*$B$8*AQ110)/(1+AL110/100)^K24:K26)+L27*AN110*AP110/(1+AL110/100)^$B$6</f>
        <v>8203986.9964757</v>
      </c>
      <c r="AT110" s="17" t="n">
        <f aca="false">AS110-AR110</f>
        <v>-2004284.21046688</v>
      </c>
      <c r="AU110" s="17" t="n">
        <f aca="true">RAND()</f>
        <v>0.194416562545518</v>
      </c>
      <c r="AV110" s="17" t="n">
        <f aca="true">RAND()</f>
        <v>0.609636127723668</v>
      </c>
      <c r="AW110" s="17" t="n">
        <f aca="true">RAND()</f>
        <v>0.0871732983271794</v>
      </c>
      <c r="AX110" s="17" t="n">
        <f aca="true">RAND()</f>
        <v>0.69026289098269</v>
      </c>
      <c r="AY110" s="17" t="n">
        <f aca="true">RAND()</f>
        <v>0.774431386327987</v>
      </c>
      <c r="AZ110" s="17" t="n">
        <f aca="true">RAND()</f>
        <v>0.424272444827909</v>
      </c>
    </row>
    <row r="111" customFormat="false" ht="15" hidden="false" customHeight="false" outlineLevel="0" collapsed="false">
      <c r="A111" s="0" t="n">
        <v>17</v>
      </c>
      <c r="B111" s="0" t="n">
        <f aca="false">$B$7+A111</f>
        <v>2045</v>
      </c>
      <c r="C111" s="14" t="n">
        <f aca="false">IF(A111&gt;$B$6,0,SUMIF(B24:B31,A111,E24:E31)+IF(A111=$B$6,E32,0))</f>
        <v>0</v>
      </c>
      <c r="D111" s="14" t="n">
        <f aca="false">IF(A111&gt;$B$6,0,SUMIF(B24:B31,A111,F24:F31))</f>
        <v>0</v>
      </c>
      <c r="E111" s="14" t="n">
        <f aca="false">IF(A111&gt;$B$6,0,SUMIF(K24:K26,A111,N24:N26)+IF(A111=$B$6,N27,0))</f>
        <v>0</v>
      </c>
      <c r="F111" s="14" t="n">
        <f aca="false">IF(A111&gt;$B$6,0,SUMIF(K24:K26,A111,O24:O26))</f>
        <v>0</v>
      </c>
      <c r="G111" s="14" t="n">
        <f aca="false">G110+IF(A111&gt;$B$6,0,SUMIF(B24:B31,A111,G24:G31)+IF(A111=$B$6,G32,0))</f>
        <v>8531179.07469751</v>
      </c>
      <c r="H111" s="14" t="n">
        <f aca="false">H110+IF(A111&gt;$B$6,0,SUMIF(K24:K26,A111,P24:P26)+IF(A111=$B$6,P27,0))</f>
        <v>9062465.75</v>
      </c>
      <c r="I111" s="17" t="n">
        <f aca="false">IF(A111&gt;$B$6,0,SUMIF(B24:B31,A111,D24:D31)*$B$10)</f>
        <v>0</v>
      </c>
      <c r="J111" s="17" t="n">
        <f aca="false">IF(A111&gt;$B$6,0,SUMIF(K24:K26,A111,M24:M26)*$B$10)</f>
        <v>0</v>
      </c>
      <c r="M111" s="14" t="n">
        <f aca="false">C111+D111</f>
        <v>0</v>
      </c>
      <c r="N111" s="14" t="n">
        <f aca="false">E111+F111</f>
        <v>0</v>
      </c>
      <c r="AK111" s="0" t="n">
        <v>98</v>
      </c>
      <c r="AL111" s="17" t="n">
        <f aca="false">IFERROR(IF(AU111&lt;($AM$6-$AL$6)/($AN$6-$AL$6),$AL$6+SQRT(AU111*($AN$6-$AL$6)*($AM$6-$AL$6)),$AN$6-SQRT((1-AU111)*($AN$6-$AL$6)*($AN$6-$AM$6))),$AM$6)</f>
        <v>4.2429052002609</v>
      </c>
      <c r="AM111" s="17" t="n">
        <f aca="false">IFERROR(IF(AV111&lt;($AM$7-$AL$7)/($AN$7-$AL$7),$AL$7+SQRT(AV111*($AN$7-$AL$7)*($AM$7-$AL$7)),$AN$7-SQRT((1-AV111)*($AN$7-$AL$7)*($AN$7-$AM$7))),$AM$7)</f>
        <v>1.02796746263338</v>
      </c>
      <c r="AN111" s="17" t="n">
        <f aca="false">IFERROR(IF(AW111&lt;($AM$8-$AL$8)/($AN$8-$AL$8),$AL$8+SQRT(AW111*($AN$8-$AL$8)*($AM$8-$AL$8)),$AN$8-SQRT((1-AW111)*($AN$8-$AL$8)*($AN$8-$AM$8))),$AM$8)</f>
        <v>0.996092731400986</v>
      </c>
      <c r="AO111" s="17" t="n">
        <f aca="false">IFERROR(IF(AX111&lt;($AM$9-$AL$9)/($AN$9-$AL$9),$AL$9+SQRT(AX111*($AN$9-$AL$9)*($AM$9-$AL$9)),$AN$9-SQRT((1-AX111)*($AN$9-$AL$9)*($AN$9-$AM$9))),$AM$9)</f>
        <v>0.845850931303296</v>
      </c>
      <c r="AP111" s="17" t="n">
        <f aca="false">IFERROR(IF(AY111&lt;($AM$10-$AL$10)/($AN$10-$AL$10),$AL$10+SQRT(AY111*($AN$10-$AL$10)*($AM$10-$AL$10)),$AN$10-SQRT((1-AY111)*($AN$10-$AL$10)*($AN$10-$AM$10))),$AM$10)</f>
        <v>0.789298914935349</v>
      </c>
      <c r="AQ111" s="17" t="n">
        <f aca="false">IFERROR(IF(AZ111&lt;($AM$11-$AL$11)/($AN$11-$AL$11),$AL$11+SQRT(AZ111*($AN$11-$AL$11)*($AM$11-$AL$11)),$AN$11-SQRT((1-AZ111)*($AN$11-$AL$11)*($AN$11-$AM$11))),$AM$11)</f>
        <v>0.616407968303637</v>
      </c>
      <c r="AR111" s="17" t="n">
        <f aca="false">SUMPRODUCT((B24:B31&lt;=$B$6)*(C24:C31*AM111+D24:D31*AO111*$B$8*AQ111)/(1+AL111/100)^B24:B31)+C32*AM111*AP111/(1+AL111/100)^$B$6</f>
        <v>9612556.90076784</v>
      </c>
      <c r="AS111" s="17" t="n">
        <f aca="false">SUMPRODUCT((K24:K26&lt;=$B$6)*(L24:L26*AN111+M24:M26*AO111*$B$8*AQ111)/(1+AL111/100)^K24:K26)+L27*AN111*AP111/(1+AL111/100)^$B$6</f>
        <v>9295408.61702405</v>
      </c>
      <c r="AT111" s="17" t="n">
        <f aca="false">AS111-AR111</f>
        <v>-317148.283743789</v>
      </c>
      <c r="AU111" s="17" t="n">
        <f aca="true">RAND()</f>
        <v>0.619921413262579</v>
      </c>
      <c r="AV111" s="17" t="n">
        <f aca="true">RAND()</f>
        <v>0.561791576449259</v>
      </c>
      <c r="AW111" s="17" t="n">
        <f aca="true">RAND()</f>
        <v>0.427248436758882</v>
      </c>
      <c r="AX111" s="17" t="n">
        <f aca="true">RAND()</f>
        <v>0.159483822244476</v>
      </c>
      <c r="AY111" s="17" t="n">
        <f aca="true">RAND()</f>
        <v>0.334775448731081</v>
      </c>
      <c r="AZ111" s="17" t="n">
        <f aca="true">RAND()</f>
        <v>0.408628581249123</v>
      </c>
    </row>
    <row r="112" customFormat="false" ht="15" hidden="false" customHeight="false" outlineLevel="0" collapsed="false">
      <c r="A112" s="0" t="n">
        <v>18</v>
      </c>
      <c r="B112" s="0" t="n">
        <f aca="false">$B$7+A112</f>
        <v>2046</v>
      </c>
      <c r="C112" s="14" t="n">
        <f aca="false">IF(A112&gt;$B$6,0,SUMIF(B24:B31,A112,E24:E31)+IF(A112=$B$6,E32,0))</f>
        <v>0</v>
      </c>
      <c r="D112" s="14" t="n">
        <f aca="false">IF(A112&gt;$B$6,0,SUMIF(B24:B31,A112,F24:F31))</f>
        <v>0</v>
      </c>
      <c r="E112" s="14" t="n">
        <f aca="false">IF(A112&gt;$B$6,0,SUMIF(K24:K26,A112,N24:N26)+IF(A112=$B$6,N27,0))</f>
        <v>0</v>
      </c>
      <c r="F112" s="14" t="n">
        <f aca="false">IF(A112&gt;$B$6,0,SUMIF(K24:K26,A112,O24:O26))</f>
        <v>0</v>
      </c>
      <c r="G112" s="14" t="n">
        <f aca="false">G111+IF(A112&gt;$B$6,0,SUMIF(B24:B31,A112,G24:G31)+IF(A112=$B$6,G32,0))</f>
        <v>8531179.07469751</v>
      </c>
      <c r="H112" s="14" t="n">
        <f aca="false">H111+IF(A112&gt;$B$6,0,SUMIF(K24:K26,A112,P24:P26)+IF(A112=$B$6,P27,0))</f>
        <v>9062465.75</v>
      </c>
      <c r="I112" s="17" t="n">
        <f aca="false">IF(A112&gt;$B$6,0,SUMIF(B24:B31,A112,D24:D31)*$B$10)</f>
        <v>0</v>
      </c>
      <c r="J112" s="17" t="n">
        <f aca="false">IF(A112&gt;$B$6,0,SUMIF(K24:K26,A112,M24:M26)*$B$10)</f>
        <v>0</v>
      </c>
      <c r="M112" s="14" t="n">
        <f aca="false">C112+D112</f>
        <v>0</v>
      </c>
      <c r="N112" s="14" t="n">
        <f aca="false">E112+F112</f>
        <v>0</v>
      </c>
      <c r="AK112" s="0" t="n">
        <v>99</v>
      </c>
      <c r="AL112" s="17" t="n">
        <f aca="false">IFERROR(IF(AU112&lt;($AM$6-$AL$6)/($AN$6-$AL$6),$AL$6+SQRT(AU112*($AN$6-$AL$6)*($AM$6-$AL$6)),$AN$6-SQRT((1-AU112)*($AN$6-$AL$6)*($AN$6-$AM$6))),$AM$6)</f>
        <v>3.38504379388758</v>
      </c>
      <c r="AM112" s="17" t="n">
        <f aca="false">IFERROR(IF(AV112&lt;($AM$7-$AL$7)/($AN$7-$AL$7),$AL$7+SQRT(AV112*($AN$7-$AL$7)*($AM$7-$AL$7)),$AN$7-SQRT((1-AV112)*($AN$7-$AL$7)*($AN$7-$AM$7))),$AM$7)</f>
        <v>0.939059282163155</v>
      </c>
      <c r="AN112" s="17" t="n">
        <f aca="false">IFERROR(IF(AW112&lt;($AM$8-$AL$8)/($AN$8-$AL$8),$AL$8+SQRT(AW112*($AN$8-$AL$8)*($AM$8-$AL$8)),$AN$8-SQRT((1-AW112)*($AN$8-$AL$8)*($AN$8-$AM$8))),$AM$8)</f>
        <v>1.08733884097684</v>
      </c>
      <c r="AO112" s="17" t="n">
        <f aca="false">IFERROR(IF(AX112&lt;($AM$9-$AL$9)/($AN$9-$AL$9),$AL$9+SQRT(AX112*($AN$9-$AL$9)*($AM$9-$AL$9)),$AN$9-SQRT((1-AX112)*($AN$9-$AL$9)*($AN$9-$AM$9))),$AM$9)</f>
        <v>1.05912184024936</v>
      </c>
      <c r="AP112" s="17" t="n">
        <f aca="false">IFERROR(IF(AY112&lt;($AM$10-$AL$10)/($AN$10-$AL$10),$AL$10+SQRT(AY112*($AN$10-$AL$10)*($AM$10-$AL$10)),$AN$10-SQRT((1-AY112)*($AN$10-$AL$10)*($AN$10-$AM$10))),$AM$10)</f>
        <v>0.844923385142337</v>
      </c>
      <c r="AQ112" s="17" t="n">
        <f aca="false">IFERROR(IF(AZ112&lt;($AM$11-$AL$11)/($AN$11-$AL$11),$AL$11+SQRT(AZ112*($AN$11-$AL$11)*($AM$11-$AL$11)),$AN$11-SQRT((1-AZ112)*($AN$11-$AL$11)*($AN$11-$AM$11))),$AM$11)</f>
        <v>0.37969471512126</v>
      </c>
      <c r="AR112" s="17" t="n">
        <f aca="false">SUMPRODUCT((B24:B31&lt;=$B$6)*(C24:C31*AM112+D24:D31*AO112*$B$8*AQ112)/(1+AL112/100)^B24:B31)+C32*AM112*AP112/(1+AL112/100)^$B$6</f>
        <v>9036226.46005966</v>
      </c>
      <c r="AS112" s="17" t="n">
        <f aca="false">SUMPRODUCT((K24:K26&lt;=$B$6)*(L24:L26*AN112+M24:M26*AO112*$B$8*AQ112)/(1+AL112/100)^K24:K26)+L27*AN112*AP112/(1+AL112/100)^$B$6</f>
        <v>10108212.3149424</v>
      </c>
      <c r="AT112" s="17" t="n">
        <f aca="false">AS112-AR112</f>
        <v>1071985.8548827</v>
      </c>
      <c r="AU112" s="17" t="n">
        <f aca="true">RAND()</f>
        <v>0.346604581394466</v>
      </c>
      <c r="AV112" s="17" t="n">
        <f aca="true">RAND()</f>
        <v>0.214860932841464</v>
      </c>
      <c r="AW112" s="17" t="n">
        <f aca="true">RAND()</f>
        <v>0.764811976402152</v>
      </c>
      <c r="AX112" s="17" t="n">
        <f aca="true">RAND()</f>
        <v>0.409832192336169</v>
      </c>
      <c r="AY112" s="17" t="n">
        <f aca="true">RAND()</f>
        <v>0.475888566472197</v>
      </c>
      <c r="AZ112" s="17" t="n">
        <f aca="true">RAND()</f>
        <v>0.0259234596663625</v>
      </c>
    </row>
    <row r="113" customFormat="false" ht="15" hidden="false" customHeight="false" outlineLevel="0" collapsed="false">
      <c r="A113" s="0" t="n">
        <v>19</v>
      </c>
      <c r="B113" s="0" t="n">
        <f aca="false">$B$7+A113</f>
        <v>2047</v>
      </c>
      <c r="C113" s="14" t="n">
        <f aca="false">IF(A113&gt;$B$6,0,SUMIF(B24:B31,A113,E24:E31)+IF(A113=$B$6,E32,0))</f>
        <v>0</v>
      </c>
      <c r="D113" s="14" t="n">
        <f aca="false">IF(A113&gt;$B$6,0,SUMIF(B24:B31,A113,F24:F31))</f>
        <v>0</v>
      </c>
      <c r="E113" s="14" t="n">
        <f aca="false">IF(A113&gt;$B$6,0,SUMIF(K24:K26,A113,N24:N26)+IF(A113=$B$6,N27,0))</f>
        <v>916324.5816</v>
      </c>
      <c r="F113" s="14" t="n">
        <f aca="false">IF(A113&gt;$B$6,0,SUMIF(K24:K26,A113,O24:O26))</f>
        <v>32393.9</v>
      </c>
      <c r="G113" s="14" t="n">
        <f aca="false">G112+IF(A113&gt;$B$6,0,SUMIF(B24:B31,A113,G24:G31)+IF(A113=$B$6,G32,0))</f>
        <v>8531179.07469751</v>
      </c>
      <c r="H113" s="14" t="n">
        <f aca="false">H112+IF(A113&gt;$B$6,0,SUMIF(K24:K26,A113,P24:P26)+IF(A113=$B$6,P27,0))</f>
        <v>9603506.64343471</v>
      </c>
      <c r="I113" s="17" t="n">
        <f aca="false">IF(A113&gt;$B$6,0,SUMIF(B24:B31,A113,D24:D31)*$B$10)</f>
        <v>0</v>
      </c>
      <c r="J113" s="17" t="n">
        <f aca="false">IF(A113&gt;$B$6,0,SUMIF(K24:K26,A113,M24:M26)*$B$10)</f>
        <v>10</v>
      </c>
      <c r="M113" s="14" t="n">
        <f aca="false">C113+D113</f>
        <v>0</v>
      </c>
      <c r="N113" s="14" t="n">
        <f aca="false">E113+F113</f>
        <v>948718.4816</v>
      </c>
      <c r="AK113" s="0" t="n">
        <v>100</v>
      </c>
      <c r="AL113" s="17" t="n">
        <f aca="false">IFERROR(IF(AU113&lt;($AM$6-$AL$6)/($AN$6-$AL$6),$AL$6+SQRT(AU113*($AN$6-$AL$6)*($AM$6-$AL$6)),$AN$6-SQRT((1-AU113)*($AN$6-$AL$6)*($AN$6-$AM$6))),$AM$6)</f>
        <v>4.80499627577779</v>
      </c>
      <c r="AM113" s="17" t="n">
        <f aca="false">IFERROR(IF(AV113&lt;($AM$7-$AL$7)/($AN$7-$AL$7),$AL$7+SQRT(AV113*($AN$7-$AL$7)*($AM$7-$AL$7)),$AN$7-SQRT((1-AV113)*($AN$7-$AL$7)*($AN$7-$AM$7))),$AM$7)</f>
        <v>1.11743162444167</v>
      </c>
      <c r="AN113" s="17" t="n">
        <f aca="false">IFERROR(IF(AW113&lt;($AM$8-$AL$8)/($AN$8-$AL$8),$AL$8+SQRT(AW113*($AN$8-$AL$8)*($AM$8-$AL$8)),$AN$8-SQRT((1-AW113)*($AN$8-$AL$8)*($AN$8-$AM$8))),$AM$8)</f>
        <v>1.01287745053391</v>
      </c>
      <c r="AO113" s="17" t="n">
        <f aca="false">IFERROR(IF(AX113&lt;($AM$9-$AL$9)/($AN$9-$AL$9),$AL$9+SQRT(AX113*($AN$9-$AL$9)*($AM$9-$AL$9)),$AN$9-SQRT((1-AX113)*($AN$9-$AL$9)*($AN$9-$AM$9))),$AM$9)</f>
        <v>0.625196917170401</v>
      </c>
      <c r="AP113" s="17" t="n">
        <f aca="false">IFERROR(IF(AY113&lt;($AM$10-$AL$10)/($AN$10-$AL$10),$AL$10+SQRT(AY113*($AN$10-$AL$10)*($AM$10-$AL$10)),$AN$10-SQRT((1-AY113)*($AN$10-$AL$10)*($AN$10-$AM$10))),$AM$10)</f>
        <v>0.540867536231125</v>
      </c>
      <c r="AQ113" s="17" t="n">
        <f aca="false">IFERROR(IF(AZ113&lt;($AM$11-$AL$11)/($AN$11-$AL$11),$AL$11+SQRT(AZ113*($AN$11-$AL$11)*($AM$11-$AL$11)),$AN$11-SQRT((1-AZ113)*($AN$11-$AL$11)*($AN$11-$AM$11))),$AM$11)</f>
        <v>0.594644088534347</v>
      </c>
      <c r="AR113" s="17" t="n">
        <f aca="false">SUMPRODUCT((B24:B31&lt;=$B$6)*(C24:C31*AM113+D24:D31*AO113*$B$8*AQ113)/(1+AL113/100)^B24:B31)+C32*AM113*AP113/(1+AL113/100)^$B$6</f>
        <v>10259932.3206302</v>
      </c>
      <c r="AS113" s="17" t="n">
        <f aca="false">SUMPRODUCT((K24:K26&lt;=$B$6)*(L24:L26*AN113+M24:M26*AO113*$B$8*AQ113)/(1+AL113/100)^K24:K26)+L27*AN113*AP113/(1+AL113/100)^$B$6</f>
        <v>9573312.2175947</v>
      </c>
      <c r="AT113" s="17" t="n">
        <f aca="false">AS113-AR113</f>
        <v>-686620.103035508</v>
      </c>
      <c r="AU113" s="17" t="n">
        <f aca="true">RAND()</f>
        <v>0.759097932532531</v>
      </c>
      <c r="AV113" s="17" t="n">
        <f aca="true">RAND()</f>
        <v>0.843783340460681</v>
      </c>
      <c r="AW113" s="17" t="n">
        <f aca="true">RAND()</f>
        <v>0.500203524752918</v>
      </c>
      <c r="AX113" s="17" t="n">
        <f aca="true">RAND()</f>
        <v>0.0208990240919629</v>
      </c>
      <c r="AY113" s="17" t="n">
        <f aca="true">RAND()</f>
        <v>0.00668062207040921</v>
      </c>
      <c r="AZ113" s="17" t="n">
        <f aca="true">RAND()</f>
        <v>0.354347505747902</v>
      </c>
    </row>
    <row r="114" customFormat="false" ht="15" hidden="false" customHeight="false" outlineLevel="0" collapsed="false">
      <c r="A114" s="0" t="n">
        <v>20</v>
      </c>
      <c r="B114" s="0" t="n">
        <f aca="false">$B$7+A114</f>
        <v>2048</v>
      </c>
      <c r="C114" s="14" t="n">
        <f aca="false">IF(A114&gt;$B$6,0,SUMIF(B24:B31,A114,E24:E31)+IF(A114=$B$6,E32,0))</f>
        <v>1696066.756125</v>
      </c>
      <c r="D114" s="14" t="n">
        <f aca="false">IF(A114&gt;$B$6,0,SUMIF(B24:B31,A114,F24:F31))</f>
        <v>61548.41</v>
      </c>
      <c r="E114" s="14" t="n">
        <f aca="false">IF(A114&gt;$B$6,0,SUMIF(K24:K26,A114,N24:N26)+IF(A114=$B$6,N27,0))</f>
        <v>0</v>
      </c>
      <c r="F114" s="14" t="n">
        <f aca="false">IF(A114&gt;$B$6,0,SUMIF(K24:K26,A114,O24:O26))</f>
        <v>0</v>
      </c>
      <c r="G114" s="14" t="n">
        <f aca="false">G113+IF(A114&gt;$B$6,0,SUMIF(B24:B31,A114,G24:G31)+IF(A114=$B$6,G32,0))</f>
        <v>9504327.97737111</v>
      </c>
      <c r="H114" s="14" t="n">
        <f aca="false">H113+IF(A114&gt;$B$6,0,SUMIF(K24:K26,A114,P24:P26)+IF(A114=$B$6,P27,0))</f>
        <v>9603506.64343471</v>
      </c>
      <c r="I114" s="17" t="n">
        <f aca="false">IF(A114&gt;$B$6,0,SUMIF(B24:B31,A114,D24:D31)*$B$10)</f>
        <v>19</v>
      </c>
      <c r="J114" s="17" t="n">
        <f aca="false">IF(A114&gt;$B$6,0,SUMIF(K24:K26,A114,M24:M26)*$B$10)</f>
        <v>0</v>
      </c>
      <c r="M114" s="14" t="n">
        <f aca="false">C114+D114</f>
        <v>1757615.166125</v>
      </c>
      <c r="N114" s="14" t="n">
        <f aca="false">E114+F114</f>
        <v>0</v>
      </c>
      <c r="AK114" s="0" t="n">
        <v>101</v>
      </c>
      <c r="AL114" s="17" t="n">
        <f aca="false">IFERROR(IF(AU114&lt;($AM$6-$AL$6)/($AN$6-$AL$6),$AL$6+SQRT(AU114*($AN$6-$AL$6)*($AM$6-$AL$6)),$AN$6-SQRT((1-AU114)*($AN$6-$AL$6)*($AN$6-$AM$6))),$AM$6)</f>
        <v>4.00306016236753</v>
      </c>
      <c r="AM114" s="17" t="n">
        <f aca="false">IFERROR(IF(AV114&lt;($AM$7-$AL$7)/($AN$7-$AL$7),$AL$7+SQRT(AV114*($AN$7-$AL$7)*($AM$7-$AL$7)),$AN$7-SQRT((1-AV114)*($AN$7-$AL$7)*($AN$7-$AM$7))),$AM$7)</f>
        <v>1.08866878762593</v>
      </c>
      <c r="AN114" s="17" t="n">
        <f aca="false">IFERROR(IF(AW114&lt;($AM$8-$AL$8)/($AN$8-$AL$8),$AL$8+SQRT(AW114*($AN$8-$AL$8)*($AM$8-$AL$8)),$AN$8-SQRT((1-AW114)*($AN$8-$AL$8)*($AN$8-$AM$8))),$AM$8)</f>
        <v>1.077989391393</v>
      </c>
      <c r="AO114" s="17" t="n">
        <f aca="false">IFERROR(IF(AX114&lt;($AM$9-$AL$9)/($AN$9-$AL$9),$AL$9+SQRT(AX114*($AN$9-$AL$9)*($AM$9-$AL$9)),$AN$9-SQRT((1-AX114)*($AN$9-$AL$9)*($AN$9-$AM$9))),$AM$9)</f>
        <v>0.98209833506825</v>
      </c>
      <c r="AP114" s="17" t="n">
        <f aca="false">IFERROR(IF(AY114&lt;($AM$10-$AL$10)/($AN$10-$AL$10),$AL$10+SQRT(AY114*($AN$10-$AL$10)*($AM$10-$AL$10)),$AN$10-SQRT((1-AY114)*($AN$10-$AL$10)*($AN$10-$AM$10))),$AM$10)</f>
        <v>0.916749788335228</v>
      </c>
      <c r="AQ114" s="17" t="n">
        <f aca="false">IFERROR(IF(AZ114&lt;($AM$11-$AL$11)/($AN$11-$AL$11),$AL$11+SQRT(AZ114*($AN$11-$AL$11)*($AM$11-$AL$11)),$AN$11-SQRT((1-AZ114)*($AN$11-$AL$11)*($AN$11-$AM$11))),$AM$11)</f>
        <v>0.577086829055669</v>
      </c>
      <c r="AR114" s="17" t="n">
        <f aca="false">SUMPRODUCT((B24:B31&lt;=$B$6)*(C24:C31*AM114+D24:D31*AO114*$B$8*AQ114)/(1+AL114/100)^B24:B31)+C32*AM114*AP114/(1+AL114/100)^$B$6</f>
        <v>10254875.5865057</v>
      </c>
      <c r="AS114" s="17" t="n">
        <f aca="false">SUMPRODUCT((K24:K26&lt;=$B$6)*(L24:L26*AN114+M24:M26*AO114*$B$8*AQ114)/(1+AL114/100)^K24:K26)+L27*AN114*AP114/(1+AL114/100)^$B$6</f>
        <v>9969532.12572377</v>
      </c>
      <c r="AT114" s="17" t="n">
        <f aca="false">AS114-AR114</f>
        <v>-285343.460781941</v>
      </c>
      <c r="AU114" s="17" t="n">
        <f aca="true">RAND()</f>
        <v>0.550917580480574</v>
      </c>
      <c r="AV114" s="17" t="n">
        <f aca="true">RAND()</f>
        <v>0.768642132568123</v>
      </c>
      <c r="AW114" s="17" t="n">
        <f aca="true">RAND()</f>
        <v>0.73699867134801</v>
      </c>
      <c r="AX114" s="17" t="n">
        <f aca="true">RAND()</f>
        <v>0.309891739567439</v>
      </c>
      <c r="AY114" s="17" t="n">
        <f aca="true">RAND()</f>
        <v>0.69472154430983</v>
      </c>
      <c r="AZ114" s="17" t="n">
        <f aca="true">RAND()</f>
        <v>0.313375962596432</v>
      </c>
    </row>
    <row r="115" customFormat="false" ht="15" hidden="false" customHeight="false" outlineLevel="0" collapsed="false">
      <c r="A115" s="0" t="n">
        <v>21</v>
      </c>
      <c r="B115" s="0" t="n">
        <f aca="false">$B$7+A115</f>
        <v>2049</v>
      </c>
      <c r="C115" s="14" t="n">
        <f aca="false">IF(A115&gt;$B$6,0,SUMIF(B24:B31,A115,E24:E31)+IF(A115=$B$6,E32,0))</f>
        <v>0</v>
      </c>
      <c r="D115" s="14" t="n">
        <f aca="false">IF(A115&gt;$B$6,0,SUMIF(B24:B31,A115,F24:F31))</f>
        <v>0</v>
      </c>
      <c r="E115" s="14" t="n">
        <f aca="false">IF(A115&gt;$B$6,0,SUMIF(K24:K26,A115,N24:N26)+IF(A115=$B$6,N27,0))</f>
        <v>0</v>
      </c>
      <c r="F115" s="14" t="n">
        <f aca="false">IF(A115&gt;$B$6,0,SUMIF(K24:K26,A115,O24:O26))</f>
        <v>0</v>
      </c>
      <c r="G115" s="14" t="n">
        <f aca="false">G114+IF(A115&gt;$B$6,0,SUMIF(B24:B31,A115,G24:G31)+IF(A115=$B$6,G32,0))</f>
        <v>9504327.97737111</v>
      </c>
      <c r="H115" s="14" t="n">
        <f aca="false">H114+IF(A115&gt;$B$6,0,SUMIF(K24:K26,A115,P24:P26)+IF(A115=$B$6,P27,0))</f>
        <v>9603506.64343471</v>
      </c>
      <c r="I115" s="17" t="n">
        <f aca="false">IF(A115&gt;$B$6,0,SUMIF(B24:B31,A115,D24:D31)*$B$10)</f>
        <v>0</v>
      </c>
      <c r="J115" s="17" t="n">
        <f aca="false">IF(A115&gt;$B$6,0,SUMIF(K24:K26,A115,M24:M26)*$B$10)</f>
        <v>0</v>
      </c>
      <c r="M115" s="14" t="n">
        <f aca="false">C115+D115</f>
        <v>0</v>
      </c>
      <c r="N115" s="14" t="n">
        <f aca="false">E115+F115</f>
        <v>0</v>
      </c>
      <c r="AK115" s="0" t="n">
        <v>102</v>
      </c>
      <c r="AL115" s="17" t="n">
        <f aca="false">IFERROR(IF(AU115&lt;($AM$6-$AL$6)/($AN$6-$AL$6),$AL$6+SQRT(AU115*($AN$6-$AL$6)*($AM$6-$AL$6)),$AN$6-SQRT((1-AU115)*($AN$6-$AL$6)*($AN$6-$AM$6))),$AM$6)</f>
        <v>2.71970789434578</v>
      </c>
      <c r="AM115" s="17" t="n">
        <f aca="false">IFERROR(IF(AV115&lt;($AM$7-$AL$7)/($AN$7-$AL$7),$AL$7+SQRT(AV115*($AN$7-$AL$7)*($AM$7-$AL$7)),$AN$7-SQRT((1-AV115)*($AN$7-$AL$7)*($AN$7-$AM$7))),$AM$7)</f>
        <v>1.05432918432932</v>
      </c>
      <c r="AN115" s="17" t="n">
        <f aca="false">IFERROR(IF(AW115&lt;($AM$8-$AL$8)/($AN$8-$AL$8),$AL$8+SQRT(AW115*($AN$8-$AL$8)*($AM$8-$AL$8)),$AN$8-SQRT((1-AW115)*($AN$8-$AL$8)*($AN$8-$AM$8))),$AM$8)</f>
        <v>1.08270221722504</v>
      </c>
      <c r="AO115" s="17" t="n">
        <f aca="false">IFERROR(IF(AX115&lt;($AM$9-$AL$9)/($AN$9-$AL$9),$AL$9+SQRT(AX115*($AN$9-$AL$9)*($AM$9-$AL$9)),$AN$9-SQRT((1-AX115)*($AN$9-$AL$9)*($AN$9-$AM$9))),$AM$9)</f>
        <v>0.625556981464007</v>
      </c>
      <c r="AP115" s="17" t="n">
        <f aca="false">IFERROR(IF(AY115&lt;($AM$10-$AL$10)/($AN$10-$AL$10),$AL$10+SQRT(AY115*($AN$10-$AL$10)*($AM$10-$AL$10)),$AN$10-SQRT((1-AY115)*($AN$10-$AL$10)*($AN$10-$AM$10))),$AM$10)</f>
        <v>0.612007154368377</v>
      </c>
      <c r="AQ115" s="17" t="n">
        <f aca="false">IFERROR(IF(AZ115&lt;($AM$11-$AL$11)/($AN$11-$AL$11),$AL$11+SQRT(AZ115*($AN$11-$AL$11)*($AM$11-$AL$11)),$AN$11-SQRT((1-AZ115)*($AN$11-$AL$11)*($AN$11-$AM$11))),$AM$11)</f>
        <v>0.885785699363492</v>
      </c>
      <c r="AR115" s="17" t="n">
        <f aca="false">SUMPRODUCT((B24:B31&lt;=$B$6)*(C24:C31*AM115+D24:D31*AO115*$B$8*AQ115)/(1+AL115/100)^B24:B31)+C32*AM115*AP115/(1+AL115/100)^$B$6</f>
        <v>10451104.5910613</v>
      </c>
      <c r="AS115" s="17" t="n">
        <f aca="false">SUMPRODUCT((K24:K26&lt;=$B$6)*(L24:L26*AN115+M24:M26*AO115*$B$8*AQ115)/(1+AL115/100)^K24:K26)+L27*AN115*AP115/(1+AL115/100)^$B$6</f>
        <v>10326556.2157011</v>
      </c>
      <c r="AT115" s="17" t="n">
        <f aca="false">AS115-AR115</f>
        <v>-124548.375360223</v>
      </c>
      <c r="AU115" s="17" t="n">
        <f aca="true">RAND()</f>
        <v>0.103595890636728</v>
      </c>
      <c r="AV115" s="17" t="n">
        <f aca="true">RAND()</f>
        <v>0.659670505731303</v>
      </c>
      <c r="AW115" s="17" t="n">
        <f aca="true">RAND()</f>
        <v>0.751212905587394</v>
      </c>
      <c r="AX115" s="17" t="n">
        <f aca="true">RAND()</f>
        <v>0.0210194074591374</v>
      </c>
      <c r="AY115" s="17" t="n">
        <f aca="true">RAND()</f>
        <v>0.0501824105188053</v>
      </c>
      <c r="AZ115" s="17" t="n">
        <f aca="true">RAND()</f>
        <v>0.946755483796381</v>
      </c>
    </row>
    <row r="116" customFormat="false" ht="15" hidden="false" customHeight="false" outlineLevel="0" collapsed="false">
      <c r="A116" s="0" t="n">
        <v>22</v>
      </c>
      <c r="B116" s="0" t="n">
        <f aca="false">$B$7+A116</f>
        <v>2050</v>
      </c>
      <c r="C116" s="14" t="n">
        <f aca="false">IF(A116&gt;$B$6,0,SUMIF(B24:B31,A116,E24:E31)+IF(A116=$B$6,E32,0))</f>
        <v>0</v>
      </c>
      <c r="D116" s="14" t="n">
        <f aca="false">IF(A116&gt;$B$6,0,SUMIF(B24:B31,A116,F24:F31))</f>
        <v>0</v>
      </c>
      <c r="E116" s="14" t="n">
        <f aca="false">IF(A116&gt;$B$6,0,SUMIF(K24:K26,A116,N24:N26)+IF(A116=$B$6,N27,0))</f>
        <v>0</v>
      </c>
      <c r="F116" s="14" t="n">
        <f aca="false">IF(A116&gt;$B$6,0,SUMIF(K24:K26,A116,O24:O26))</f>
        <v>0</v>
      </c>
      <c r="G116" s="14" t="n">
        <f aca="false">G115+IF(A116&gt;$B$6,0,SUMIF(B24:B31,A116,G24:G31)+IF(A116=$B$6,G32,0))</f>
        <v>9504327.97737111</v>
      </c>
      <c r="H116" s="14" t="n">
        <f aca="false">H115+IF(A116&gt;$B$6,0,SUMIF(K24:K26,A116,P24:P26)+IF(A116=$B$6,P27,0))</f>
        <v>9603506.64343471</v>
      </c>
      <c r="I116" s="17" t="n">
        <f aca="false">IF(A116&gt;$B$6,0,SUMIF(B24:B31,A116,D24:D31)*$B$10)</f>
        <v>0</v>
      </c>
      <c r="J116" s="17" t="n">
        <f aca="false">IF(A116&gt;$B$6,0,SUMIF(K24:K26,A116,M24:M26)*$B$10)</f>
        <v>0</v>
      </c>
      <c r="M116" s="14" t="n">
        <f aca="false">C116+D116</f>
        <v>0</v>
      </c>
      <c r="N116" s="14" t="n">
        <f aca="false">E116+F116</f>
        <v>0</v>
      </c>
      <c r="AK116" s="0" t="n">
        <v>103</v>
      </c>
      <c r="AL116" s="17" t="n">
        <f aca="false">IFERROR(IF(AU116&lt;($AM$6-$AL$6)/($AN$6-$AL$6),$AL$6+SQRT(AU116*($AN$6-$AL$6)*($AM$6-$AL$6)),$AN$6-SQRT((1-AU116)*($AN$6-$AL$6)*($AN$6-$AM$6))),$AM$6)</f>
        <v>2.67271781491445</v>
      </c>
      <c r="AM116" s="17" t="n">
        <f aca="false">IFERROR(IF(AV116&lt;($AM$7-$AL$7)/($AN$7-$AL$7),$AL$7+SQRT(AV116*($AN$7-$AL$7)*($AM$7-$AL$7)),$AN$7-SQRT((1-AV116)*($AN$7-$AL$7)*($AN$7-$AM$7))),$AM$7)</f>
        <v>0.947302417274325</v>
      </c>
      <c r="AN116" s="17" t="n">
        <f aca="false">IFERROR(IF(AW116&lt;($AM$8-$AL$8)/($AN$8-$AL$8),$AL$8+SQRT(AW116*($AN$8-$AL$8)*($AM$8-$AL$8)),$AN$8-SQRT((1-AW116)*($AN$8-$AL$8)*($AN$8-$AM$8))),$AM$8)</f>
        <v>0.979861013514132</v>
      </c>
      <c r="AO116" s="17" t="n">
        <f aca="false">IFERROR(IF(AX116&lt;($AM$9-$AL$9)/($AN$9-$AL$9),$AL$9+SQRT(AX116*($AN$9-$AL$9)*($AM$9-$AL$9)),$AN$9-SQRT((1-AX116)*($AN$9-$AL$9)*($AN$9-$AM$9))),$AM$9)</f>
        <v>1.45846437588314</v>
      </c>
      <c r="AP116" s="17" t="n">
        <f aca="false">IFERROR(IF(AY116&lt;($AM$10-$AL$10)/($AN$10-$AL$10),$AL$10+SQRT(AY116*($AN$10-$AL$10)*($AM$10-$AL$10)),$AN$10-SQRT((1-AY116)*($AN$10-$AL$10)*($AN$10-$AM$10))),$AM$10)</f>
        <v>0.954152933637974</v>
      </c>
      <c r="AQ116" s="17" t="n">
        <f aca="false">IFERROR(IF(AZ116&lt;($AM$11-$AL$11)/($AN$11-$AL$11),$AL$11+SQRT(AZ116*($AN$11-$AL$11)*($AM$11-$AL$11)),$AN$11-SQRT((1-AZ116)*($AN$11-$AL$11)*($AN$11-$AM$11))),$AM$11)</f>
        <v>0.651004522012123</v>
      </c>
      <c r="AR116" s="17" t="n">
        <f aca="false">SUMPRODUCT((B24:B31&lt;=$B$6)*(C24:C31*AM116+D24:D31*AO116*$B$8*AQ116)/(1+AL116/100)^B24:B31)+C32*AM116*AP116/(1+AL116/100)^$B$6</f>
        <v>9441489.93053916</v>
      </c>
      <c r="AS116" s="17" t="n">
        <f aca="false">SUMPRODUCT((K24:K26&lt;=$B$6)*(L24:L26*AN116+M24:M26*AO116*$B$8*AQ116)/(1+AL116/100)^K24:K26)+L27*AN116*AP116/(1+AL116/100)^$B$6</f>
        <v>9026635.00033541</v>
      </c>
      <c r="AT116" s="17" t="n">
        <f aca="false">AS116-AR116</f>
        <v>-414854.930203753</v>
      </c>
      <c r="AU116" s="17" t="n">
        <f aca="true">RAND()</f>
        <v>0.090509851700655</v>
      </c>
      <c r="AV116" s="17" t="n">
        <f aca="true">RAND()</f>
        <v>0.241088912609549</v>
      </c>
      <c r="AW116" s="17" t="n">
        <f aca="true">RAND()</f>
        <v>0.359444268692563</v>
      </c>
      <c r="AX116" s="17" t="n">
        <f aca="true">RAND()</f>
        <v>0.804492778541573</v>
      </c>
      <c r="AY116" s="17" t="n">
        <f aca="true">RAND()</f>
        <v>0.825019548527913</v>
      </c>
      <c r="AZ116" s="17" t="n">
        <f aca="true">RAND()</f>
        <v>0.502865944261277</v>
      </c>
    </row>
    <row r="117" customFormat="false" ht="15" hidden="false" customHeight="false" outlineLevel="0" collapsed="false">
      <c r="A117" s="0" t="n">
        <v>23</v>
      </c>
      <c r="B117" s="0" t="n">
        <f aca="false">$B$7+A117</f>
        <v>2051</v>
      </c>
      <c r="C117" s="14" t="n">
        <f aca="false">IF(A117&gt;$B$6,0,SUMIF(B24:B31,A117,E24:E31)+IF(A117=$B$6,E32,0))</f>
        <v>0</v>
      </c>
      <c r="D117" s="14" t="n">
        <f aca="false">IF(A117&gt;$B$6,0,SUMIF(B24:B31,A117,F24:F31))</f>
        <v>0</v>
      </c>
      <c r="E117" s="14" t="n">
        <f aca="false">IF(A117&gt;$B$6,0,SUMIF(K24:K26,A117,N24:N26)+IF(A117=$B$6,N27,0))</f>
        <v>0</v>
      </c>
      <c r="F117" s="14" t="n">
        <f aca="false">IF(A117&gt;$B$6,0,SUMIF(K24:K26,A117,O24:O26))</f>
        <v>0</v>
      </c>
      <c r="G117" s="14" t="n">
        <f aca="false">G116+IF(A117&gt;$B$6,0,SUMIF(B24:B31,A117,G24:G31)+IF(A117=$B$6,G32,0))</f>
        <v>9504327.97737111</v>
      </c>
      <c r="H117" s="14" t="n">
        <f aca="false">H116+IF(A117&gt;$B$6,0,SUMIF(K24:K26,A117,P24:P26)+IF(A117=$B$6,P27,0))</f>
        <v>9603506.64343471</v>
      </c>
      <c r="I117" s="17" t="n">
        <f aca="false">IF(A117&gt;$B$6,0,SUMIF(B24:B31,A117,D24:D31)*$B$10)</f>
        <v>0</v>
      </c>
      <c r="J117" s="17" t="n">
        <f aca="false">IF(A117&gt;$B$6,0,SUMIF(K24:K26,A117,M24:M26)*$B$10)</f>
        <v>0</v>
      </c>
      <c r="M117" s="14" t="n">
        <f aca="false">C117+D117</f>
        <v>0</v>
      </c>
      <c r="N117" s="14" t="n">
        <f aca="false">E117+F117</f>
        <v>0</v>
      </c>
      <c r="AK117" s="0" t="n">
        <v>104</v>
      </c>
      <c r="AL117" s="17" t="n">
        <f aca="false">IFERROR(IF(AU117&lt;($AM$6-$AL$6)/($AN$6-$AL$6),$AL$6+SQRT(AU117*($AN$6-$AL$6)*($AM$6-$AL$6)),$AN$6-SQRT((1-AU117)*($AN$6-$AL$6)*($AN$6-$AM$6))),$AM$6)</f>
        <v>5.23372462088445</v>
      </c>
      <c r="AM117" s="17" t="n">
        <f aca="false">IFERROR(IF(AV117&lt;($AM$7-$AL$7)/($AN$7-$AL$7),$AL$7+SQRT(AV117*($AN$7-$AL$7)*($AM$7-$AL$7)),$AN$7-SQRT((1-AV117)*($AN$7-$AL$7)*($AN$7-$AM$7))),$AM$7)</f>
        <v>1.18086341368598</v>
      </c>
      <c r="AN117" s="17" t="n">
        <f aca="false">IFERROR(IF(AW117&lt;($AM$8-$AL$8)/($AN$8-$AL$8),$AL$8+SQRT(AW117*($AN$8-$AL$8)*($AM$8-$AL$8)),$AN$8-SQRT((1-AW117)*($AN$8-$AL$8)*($AN$8-$AM$8))),$AM$8)</f>
        <v>1.03277589862341</v>
      </c>
      <c r="AO117" s="17" t="n">
        <f aca="false">IFERROR(IF(AX117&lt;($AM$9-$AL$9)/($AN$9-$AL$9),$AL$9+SQRT(AX117*($AN$9-$AL$9)*($AM$9-$AL$9)),$AN$9-SQRT((1-AX117)*($AN$9-$AL$9)*($AN$9-$AM$9))),$AM$9)</f>
        <v>1.09241008190112</v>
      </c>
      <c r="AP117" s="17" t="n">
        <f aca="false">IFERROR(IF(AY117&lt;($AM$10-$AL$10)/($AN$10-$AL$10),$AL$10+SQRT(AY117*($AN$10-$AL$10)*($AM$10-$AL$10)),$AN$10-SQRT((1-AY117)*($AN$10-$AL$10)*($AN$10-$AM$10))),$AM$10)</f>
        <v>0.979643004076152</v>
      </c>
      <c r="AQ117" s="17" t="n">
        <f aca="false">IFERROR(IF(AZ117&lt;($AM$11-$AL$11)/($AN$11-$AL$11),$AL$11+SQRT(AZ117*($AN$11-$AL$11)*($AM$11-$AL$11)),$AN$11-SQRT((1-AZ117)*($AN$11-$AL$11)*($AN$11-$AM$11))),$AM$11)</f>
        <v>0.696178093922954</v>
      </c>
      <c r="AR117" s="17" t="n">
        <f aca="false">SUMPRODUCT((B24:B31&lt;=$B$6)*(C24:C31*AM117+D24:D31*AO117*$B$8*AQ117)/(1+AL117/100)^B24:B31)+C32*AM117*AP117/(1+AL117/100)^$B$6</f>
        <v>10719194.9471649</v>
      </c>
      <c r="AS117" s="17" t="n">
        <f aca="false">SUMPRODUCT((K24:K26&lt;=$B$6)*(L24:L26*AN117+M24:M26*AO117*$B$8*AQ117)/(1+AL117/100)^K24:K26)+L27*AN117*AP117/(1+AL117/100)^$B$6</f>
        <v>9522889.06268773</v>
      </c>
      <c r="AT117" s="17" t="n">
        <f aca="false">AS117-AR117</f>
        <v>-1196305.88447713</v>
      </c>
      <c r="AU117" s="17" t="n">
        <f aca="true">RAND()</f>
        <v>0.844013564256511</v>
      </c>
      <c r="AV117" s="17" t="n">
        <f aca="true">RAND()</f>
        <v>0.957512288291943</v>
      </c>
      <c r="AW117" s="17" t="n">
        <f aca="true">RAND()</f>
        <v>0.580566131387845</v>
      </c>
      <c r="AX117" s="17" t="n">
        <f aca="true">RAND()</f>
        <v>0.450853693710173</v>
      </c>
      <c r="AY117" s="17" t="n">
        <f aca="true">RAND()</f>
        <v>0.92022964543678</v>
      </c>
      <c r="AZ117" s="17" t="n">
        <f aca="true">RAND()</f>
        <v>0.623233670970247</v>
      </c>
    </row>
    <row r="118" customFormat="false" ht="15" hidden="false" customHeight="false" outlineLevel="0" collapsed="false">
      <c r="A118" s="0" t="n">
        <v>24</v>
      </c>
      <c r="B118" s="0" t="n">
        <f aca="false">$B$7+A118</f>
        <v>2052</v>
      </c>
      <c r="C118" s="14" t="n">
        <f aca="false">IF(A118&gt;$B$6,0,SUMIF(B24:B31,A118,E24:E31)+IF(A118=$B$6,E32,0))</f>
        <v>331584.866666667</v>
      </c>
      <c r="D118" s="14" t="n">
        <f aca="false">IF(A118&gt;$B$6,0,SUMIF(B24:B31,A118,F24:F31))</f>
        <v>22675.73</v>
      </c>
      <c r="E118" s="14" t="n">
        <f aca="false">IF(A118&gt;$B$6,0,SUMIF(K24:K26,A118,N24:N26)+IF(A118=$B$6,N27,0))</f>
        <v>0</v>
      </c>
      <c r="F118" s="14" t="n">
        <f aca="false">IF(A118&gt;$B$6,0,SUMIF(K24:K26,A118,O24:O26))</f>
        <v>0</v>
      </c>
      <c r="G118" s="14" t="n">
        <f aca="false">G117+IF(A118&gt;$B$6,0,SUMIF(B24:B31,A118,G24:G31)+IF(A118=$B$6,G32,0))</f>
        <v>9678600.71632721</v>
      </c>
      <c r="H118" s="14" t="n">
        <f aca="false">H117+IF(A118&gt;$B$6,0,SUMIF(K24:K26,A118,P24:P26)+IF(A118=$B$6,P27,0))</f>
        <v>9603506.64343471</v>
      </c>
      <c r="I118" s="17" t="n">
        <f aca="false">IF(A118&gt;$B$6,0,SUMIF(B24:B31,A118,D24:D31)*$B$10)</f>
        <v>7</v>
      </c>
      <c r="J118" s="17" t="n">
        <f aca="false">IF(A118&gt;$B$6,0,SUMIF(K24:K26,A118,M24:M26)*$B$10)</f>
        <v>0</v>
      </c>
      <c r="M118" s="14" t="n">
        <f aca="false">C118+D118</f>
        <v>354260.596666667</v>
      </c>
      <c r="N118" s="14" t="n">
        <f aca="false">E118+F118</f>
        <v>0</v>
      </c>
      <c r="AK118" s="0" t="n">
        <v>105</v>
      </c>
      <c r="AL118" s="17" t="n">
        <f aca="false">IFERROR(IF(AU118&lt;($AM$6-$AL$6)/($AN$6-$AL$6),$AL$6+SQRT(AU118*($AN$6-$AL$6)*($AM$6-$AL$6)),$AN$6-SQRT((1-AU118)*($AN$6-$AL$6)*($AN$6-$AM$6))),$AM$6)</f>
        <v>5.62005082592117</v>
      </c>
      <c r="AM118" s="17" t="n">
        <f aca="false">IFERROR(IF(AV118&lt;($AM$7-$AL$7)/($AN$7-$AL$7),$AL$7+SQRT(AV118*($AN$7-$AL$7)*($AM$7-$AL$7)),$AN$7-SQRT((1-AV118)*($AN$7-$AL$7)*($AN$7-$AM$7))),$AM$7)</f>
        <v>0.995308383513824</v>
      </c>
      <c r="AN118" s="17" t="n">
        <f aca="false">IFERROR(IF(AW118&lt;($AM$8-$AL$8)/($AN$8-$AL$8),$AL$8+SQRT(AW118*($AN$8-$AL$8)*($AM$8-$AL$8)),$AN$8-SQRT((1-AW118)*($AN$8-$AL$8)*($AN$8-$AM$8))),$AM$8)</f>
        <v>0.860226371472656</v>
      </c>
      <c r="AO118" s="17" t="n">
        <f aca="false">IFERROR(IF(AX118&lt;($AM$9-$AL$9)/($AN$9-$AL$9),$AL$9+SQRT(AX118*($AN$9-$AL$9)*($AM$9-$AL$9)),$AN$9-SQRT((1-AX118)*($AN$9-$AL$9)*($AN$9-$AM$9))),$AM$9)</f>
        <v>1.32976162818477</v>
      </c>
      <c r="AP118" s="17" t="n">
        <f aca="false">IFERROR(IF(AY118&lt;($AM$10-$AL$10)/($AN$10-$AL$10),$AL$10+SQRT(AY118*($AN$10-$AL$10)*($AM$10-$AL$10)),$AN$10-SQRT((1-AY118)*($AN$10-$AL$10)*($AN$10-$AM$10))),$AM$10)</f>
        <v>0.921961420276926</v>
      </c>
      <c r="AQ118" s="17" t="n">
        <f aca="false">IFERROR(IF(AZ118&lt;($AM$11-$AL$11)/($AN$11-$AL$11),$AL$11+SQRT(AZ118*($AN$11-$AL$11)*($AM$11-$AL$11)),$AN$11-SQRT((1-AZ118)*($AN$11-$AL$11)*($AN$11-$AM$11))),$AM$11)</f>
        <v>0.761206492152338</v>
      </c>
      <c r="AR118" s="17" t="n">
        <f aca="false">SUMPRODUCT((B24:B31&lt;=$B$6)*(C24:C31*AM118+D24:D31*AO118*$B$8*AQ118)/(1+AL118/100)^B24:B31)+C32*AM118*AP118/(1+AL118/100)^$B$6</f>
        <v>8976864.81224814</v>
      </c>
      <c r="AS118" s="17" t="n">
        <f aca="false">SUMPRODUCT((K24:K26&lt;=$B$6)*(L24:L26*AN118+M24:M26*AO118*$B$8*AQ118)/(1+AL118/100)^K24:K26)+L27*AN118*AP118/(1+AL118/100)^$B$6</f>
        <v>7962873.79557798</v>
      </c>
      <c r="AT118" s="17" t="n">
        <f aca="false">AS118-AR118</f>
        <v>-1013991.01667016</v>
      </c>
      <c r="AU118" s="17" t="n">
        <f aca="true">RAND()</f>
        <v>0.904787013847958</v>
      </c>
      <c r="AV118" s="17" t="n">
        <f aca="true">RAND()</f>
        <v>0.423837385230922</v>
      </c>
      <c r="AW118" s="17" t="n">
        <f aca="true">RAND()</f>
        <v>0.0403023980084704</v>
      </c>
      <c r="AX118" s="17" t="n">
        <f aca="true">RAND()</f>
        <v>0.700520349964309</v>
      </c>
      <c r="AY118" s="17" t="n">
        <f aca="true">RAND()</f>
        <v>0.712205760808481</v>
      </c>
      <c r="AZ118" s="17" t="n">
        <f aca="true">RAND()</f>
        <v>0.767255757591055</v>
      </c>
    </row>
    <row r="119" customFormat="false" ht="15" hidden="false" customHeight="false" outlineLevel="0" collapsed="false">
      <c r="A119" s="0" t="n">
        <v>25</v>
      </c>
      <c r="B119" s="0" t="n">
        <f aca="false">$B$7+A119</f>
        <v>2053</v>
      </c>
      <c r="C119" s="14" t="n">
        <f aca="false">IF(A119&gt;$B$6,0,SUMIF(B24:B31,A119,E24:E31)+IF(A119=$B$6,E32,0))</f>
        <v>0</v>
      </c>
      <c r="D119" s="14" t="n">
        <f aca="false">IF(A119&gt;$B$6,0,SUMIF(B24:B31,A119,F24:F31))</f>
        <v>0</v>
      </c>
      <c r="E119" s="14" t="n">
        <f aca="false">IF(A119&gt;$B$6,0,SUMIF(K24:K26,A119,N24:N26)+IF(A119=$B$6,N27,0))</f>
        <v>0</v>
      </c>
      <c r="F119" s="14" t="n">
        <f aca="false">IF(A119&gt;$B$6,0,SUMIF(K24:K26,A119,O24:O26))</f>
        <v>0</v>
      </c>
      <c r="G119" s="14" t="n">
        <f aca="false">G118+IF(A119&gt;$B$6,0,SUMIF(B24:B31,A119,G24:G31)+IF(A119=$B$6,G32,0))</f>
        <v>9678600.71632721</v>
      </c>
      <c r="H119" s="14" t="n">
        <f aca="false">H118+IF(A119&gt;$B$6,0,SUMIF(K24:K26,A119,P24:P26)+IF(A119=$B$6,P27,0))</f>
        <v>9603506.64343471</v>
      </c>
      <c r="I119" s="17" t="n">
        <f aca="false">IF(A119&gt;$B$6,0,SUMIF(B24:B31,A119,D24:D31)*$B$10)</f>
        <v>0</v>
      </c>
      <c r="J119" s="17" t="n">
        <f aca="false">IF(A119&gt;$B$6,0,SUMIF(K24:K26,A119,M24:M26)*$B$10)</f>
        <v>0</v>
      </c>
      <c r="M119" s="14" t="n">
        <f aca="false">C119+D119</f>
        <v>0</v>
      </c>
      <c r="N119" s="14" t="n">
        <f aca="false">E119+F119</f>
        <v>0</v>
      </c>
      <c r="AK119" s="0" t="n">
        <v>106</v>
      </c>
      <c r="AL119" s="17" t="n">
        <f aca="false">IFERROR(IF(AU119&lt;($AM$6-$AL$6)/($AN$6-$AL$6),$AL$6+SQRT(AU119*($AN$6-$AL$6)*($AM$6-$AL$6)),$AN$6-SQRT((1-AU119)*($AN$6-$AL$6)*($AN$6-$AM$6))),$AM$6)</f>
        <v>5.71169297692383</v>
      </c>
      <c r="AM119" s="17" t="n">
        <f aca="false">IFERROR(IF(AV119&lt;($AM$7-$AL$7)/($AN$7-$AL$7),$AL$7+SQRT(AV119*($AN$7-$AL$7)*($AM$7-$AL$7)),$AN$7-SQRT((1-AV119)*($AN$7-$AL$7)*($AN$7-$AM$7))),$AM$7)</f>
        <v>1.04531201704399</v>
      </c>
      <c r="AN119" s="17" t="n">
        <f aca="false">IFERROR(IF(AW119&lt;($AM$8-$AL$8)/($AN$8-$AL$8),$AL$8+SQRT(AW119*($AN$8-$AL$8)*($AM$8-$AL$8)),$AN$8-SQRT((1-AW119)*($AN$8-$AL$8)*($AN$8-$AM$8))),$AM$8)</f>
        <v>1.15144817498688</v>
      </c>
      <c r="AO119" s="17" t="n">
        <f aca="false">IFERROR(IF(AX119&lt;($AM$9-$AL$9)/($AN$9-$AL$9),$AL$9+SQRT(AX119*($AN$9-$AL$9)*($AM$9-$AL$9)),$AN$9-SQRT((1-AX119)*($AN$9-$AL$9)*($AN$9-$AM$9))),$AM$9)</f>
        <v>1.59347509100321</v>
      </c>
      <c r="AP119" s="17" t="n">
        <f aca="false">IFERROR(IF(AY119&lt;($AM$10-$AL$10)/($AN$10-$AL$10),$AL$10+SQRT(AY119*($AN$10-$AL$10)*($AM$10-$AL$10)),$AN$10-SQRT((1-AY119)*($AN$10-$AL$10)*($AN$10-$AM$10))),$AM$10)</f>
        <v>0.921221012904599</v>
      </c>
      <c r="AQ119" s="17" t="n">
        <f aca="false">IFERROR(IF(AZ119&lt;($AM$11-$AL$11)/($AN$11-$AL$11),$AL$11+SQRT(AZ119*($AN$11-$AL$11)*($AM$11-$AL$11)),$AN$11-SQRT((1-AZ119)*($AN$11-$AL$11)*($AN$11-$AM$11))),$AM$11)</f>
        <v>0.837412692740453</v>
      </c>
      <c r="AR119" s="17" t="n">
        <f aca="false">SUMPRODUCT((B24:B31&lt;=$B$6)*(C24:C31*AM119+D24:D31*AO119*$B$8*AQ119)/(1+AL119/100)^B24:B31)+C32*AM119*AP119/(1+AL119/100)^$B$6</f>
        <v>9429710.94886599</v>
      </c>
      <c r="AS119" s="17" t="n">
        <f aca="false">SUMPRODUCT((K24:K26&lt;=$B$6)*(L24:L26*AN119+M24:M26*AO119*$B$8*AQ119)/(1+AL119/100)^K24:K26)+L27*AN119*AP119/(1+AL119/100)^$B$6</f>
        <v>10657136.1298282</v>
      </c>
      <c r="AT119" s="17" t="n">
        <f aca="false">AS119-AR119</f>
        <v>1227425.18096223</v>
      </c>
      <c r="AU119" s="17" t="n">
        <f aca="true">RAND()</f>
        <v>0.917013250714631</v>
      </c>
      <c r="AV119" s="17" t="n">
        <f aca="true">RAND()</f>
        <v>0.627580707852446</v>
      </c>
      <c r="AW119" s="17" t="n">
        <f aca="true">RAND()</f>
        <v>0.913667002547406</v>
      </c>
      <c r="AX119" s="17" t="n">
        <f aca="true">RAND()</f>
        <v>0.8898249989101</v>
      </c>
      <c r="AY119" s="17" t="n">
        <f aca="true">RAND()</f>
        <v>0.709708566849506</v>
      </c>
      <c r="AZ119" s="17" t="n">
        <f aca="true">RAND()</f>
        <v>0.892103540890161</v>
      </c>
    </row>
    <row r="120" customFormat="false" ht="15" hidden="false" customHeight="false" outlineLevel="0" collapsed="false">
      <c r="A120" s="0" t="n">
        <v>26</v>
      </c>
      <c r="B120" s="0" t="n">
        <f aca="false">$B$7+A120</f>
        <v>2054</v>
      </c>
      <c r="C120" s="14" t="n">
        <f aca="false">IF(A120&gt;$B$6,0,SUMIF(B24:B31,A120,E24:E31)+IF(A120=$B$6,E32,0))</f>
        <v>0</v>
      </c>
      <c r="D120" s="14" t="n">
        <f aca="false">IF(A120&gt;$B$6,0,SUMIF(B24:B31,A120,F24:F31))</f>
        <v>0</v>
      </c>
      <c r="E120" s="14" t="n">
        <f aca="false">IF(A120&gt;$B$6,0,SUMIF(K24:K26,A120,N24:N26)+IF(A120=$B$6,N27,0))</f>
        <v>0</v>
      </c>
      <c r="F120" s="14" t="n">
        <f aca="false">IF(A120&gt;$B$6,0,SUMIF(K24:K26,A120,O24:O26))</f>
        <v>0</v>
      </c>
      <c r="G120" s="14" t="n">
        <f aca="false">G119+IF(A120&gt;$B$6,0,SUMIF(B24:B31,A120,G24:G31)+IF(A120=$B$6,G32,0))</f>
        <v>9678600.71632721</v>
      </c>
      <c r="H120" s="14" t="n">
        <f aca="false">H119+IF(A120&gt;$B$6,0,SUMIF(K24:K26,A120,P24:P26)+IF(A120=$B$6,P27,0))</f>
        <v>9603506.64343471</v>
      </c>
      <c r="I120" s="17" t="n">
        <f aca="false">IF(A120&gt;$B$6,0,SUMIF(B24:B31,A120,D24:D31)*$B$10)</f>
        <v>0</v>
      </c>
      <c r="J120" s="17" t="n">
        <f aca="false">IF(A120&gt;$B$6,0,SUMIF(K24:K26,A120,M24:M26)*$B$10)</f>
        <v>0</v>
      </c>
      <c r="M120" s="14" t="n">
        <f aca="false">C120+D120</f>
        <v>0</v>
      </c>
      <c r="N120" s="14" t="n">
        <f aca="false">E120+F120</f>
        <v>0</v>
      </c>
      <c r="AK120" s="0" t="n">
        <v>107</v>
      </c>
      <c r="AL120" s="17" t="n">
        <f aca="false">IFERROR(IF(AU120&lt;($AM$6-$AL$6)/($AN$6-$AL$6),$AL$6+SQRT(AU120*($AN$6-$AL$6)*($AM$6-$AL$6)),$AN$6-SQRT((1-AU120)*($AN$6-$AL$6)*($AN$6-$AM$6))),$AM$6)</f>
        <v>5.58677379577029</v>
      </c>
      <c r="AM120" s="17" t="n">
        <f aca="false">IFERROR(IF(AV120&lt;($AM$7-$AL$7)/($AN$7-$AL$7),$AL$7+SQRT(AV120*($AN$7-$AL$7)*($AM$7-$AL$7)),$AN$7-SQRT((1-AV120)*($AN$7-$AL$7)*($AN$7-$AM$7))),$AM$7)</f>
        <v>1.00189734449939</v>
      </c>
      <c r="AN120" s="17" t="n">
        <f aca="false">IFERROR(IF(AW120&lt;($AM$8-$AL$8)/($AN$8-$AL$8),$AL$8+SQRT(AW120*($AN$8-$AL$8)*($AM$8-$AL$8)),$AN$8-SQRT((1-AW120)*($AN$8-$AL$8)*($AN$8-$AM$8))),$AM$8)</f>
        <v>1.01406232709506</v>
      </c>
      <c r="AO120" s="17" t="n">
        <f aca="false">IFERROR(IF(AX120&lt;($AM$9-$AL$9)/($AN$9-$AL$9),$AL$9+SQRT(AX120*($AN$9-$AL$9)*($AM$9-$AL$9)),$AN$9-SQRT((1-AX120)*($AN$9-$AL$9)*($AN$9-$AM$9))),$AM$9)</f>
        <v>0.751278529281348</v>
      </c>
      <c r="AP120" s="17" t="n">
        <f aca="false">IFERROR(IF(AY120&lt;($AM$10-$AL$10)/($AN$10-$AL$10),$AL$10+SQRT(AY120*($AN$10-$AL$10)*($AM$10-$AL$10)),$AN$10-SQRT((1-AY120)*($AN$10-$AL$10)*($AN$10-$AM$10))),$AM$10)</f>
        <v>0.912497530691692</v>
      </c>
      <c r="AQ120" s="17" t="n">
        <f aca="false">IFERROR(IF(AZ120&lt;($AM$11-$AL$11)/($AN$11-$AL$11),$AL$11+SQRT(AZ120*($AN$11-$AL$11)*($AM$11-$AL$11)),$AN$11-SQRT((1-AZ120)*($AN$11-$AL$11)*($AN$11-$AM$11))),$AM$11)</f>
        <v>0.454105142012916</v>
      </c>
      <c r="AR120" s="17" t="n">
        <f aca="false">SUMPRODUCT((B24:B31&lt;=$B$6)*(C24:C31*AM120+D24:D31*AO120*$B$8*AQ120)/(1+AL120/100)^B24:B31)+C32*AM120*AP120/(1+AL120/100)^$B$6</f>
        <v>8981403.61822593</v>
      </c>
      <c r="AS120" s="17" t="n">
        <f aca="false">SUMPRODUCT((K24:K26&lt;=$B$6)*(L24:L26*AN120+M24:M26*AO120*$B$8*AQ120)/(1+AL120/100)^K24:K26)+L27*AN120*AP120/(1+AL120/100)^$B$6</f>
        <v>9369657.4698524</v>
      </c>
      <c r="AT120" s="17" t="n">
        <f aca="false">AS120-AR120</f>
        <v>388253.851626476</v>
      </c>
      <c r="AU120" s="17" t="n">
        <f aca="true">RAND()</f>
        <v>0.900139584783924</v>
      </c>
      <c r="AV120" s="17" t="n">
        <f aca="true">RAND()</f>
        <v>0.452845087409295</v>
      </c>
      <c r="AW120" s="17" t="n">
        <f aca="true">RAND()</f>
        <v>0.505185906704024</v>
      </c>
      <c r="AX120" s="17" t="n">
        <f aca="true">RAND()</f>
        <v>0.0841878657037295</v>
      </c>
      <c r="AY120" s="17" t="n">
        <f aca="true">RAND()</f>
        <v>0.680616851306974</v>
      </c>
      <c r="AZ120" s="17" t="n">
        <f aca="true">RAND()</f>
        <v>0.0969322236523302</v>
      </c>
    </row>
    <row r="121" customFormat="false" ht="15" hidden="false" customHeight="false" outlineLevel="0" collapsed="false">
      <c r="A121" s="0" t="n">
        <v>27</v>
      </c>
      <c r="B121" s="0" t="n">
        <f aca="false">$B$7+A121</f>
        <v>2055</v>
      </c>
      <c r="C121" s="14" t="n">
        <f aca="false">IF(A121&gt;$B$6,0,SUMIF(B24:B31,A121,E24:E31)+IF(A121=$B$6,E32,0))</f>
        <v>0</v>
      </c>
      <c r="D121" s="14" t="n">
        <f aca="false">IF(A121&gt;$B$6,0,SUMIF(B24:B31,A121,F24:F31))</f>
        <v>0</v>
      </c>
      <c r="E121" s="14" t="n">
        <f aca="false">IF(A121&gt;$B$6,0,SUMIF(K24:K26,A121,N24:N26)+IF(A121=$B$6,N27,0))</f>
        <v>1072418.6954</v>
      </c>
      <c r="F121" s="14" t="n">
        <f aca="false">IF(A121&gt;$B$6,0,SUMIF(K24:K26,A121,O24:O26))</f>
        <v>61548.41</v>
      </c>
      <c r="G121" s="14" t="n">
        <f aca="false">G120+IF(A121&gt;$B$6,0,SUMIF(B24:B31,A121,G24:G31)+IF(A121=$B$6,G32,0))</f>
        <v>9678600.71632721</v>
      </c>
      <c r="H121" s="14" t="n">
        <f aca="false">H120+IF(A121&gt;$B$6,0,SUMIF(K24:K26,A121,P24:P26)+IF(A121=$B$6,P27,0))</f>
        <v>10114006.2238839</v>
      </c>
      <c r="I121" s="17" t="n">
        <f aca="false">IF(A121&gt;$B$6,0,SUMIF(B24:B31,A121,D24:D31)*$B$10)</f>
        <v>0</v>
      </c>
      <c r="J121" s="17" t="n">
        <f aca="false">IF(A121&gt;$B$6,0,SUMIF(K24:K26,A121,M24:M26)*$B$10)</f>
        <v>19</v>
      </c>
      <c r="M121" s="14" t="n">
        <f aca="false">C121+D121</f>
        <v>0</v>
      </c>
      <c r="N121" s="14" t="n">
        <f aca="false">E121+F121</f>
        <v>1133967.1054</v>
      </c>
      <c r="AK121" s="0" t="n">
        <v>108</v>
      </c>
      <c r="AL121" s="17" t="n">
        <f aca="false">IFERROR(IF(AU121&lt;($AM$6-$AL$6)/($AN$6-$AL$6),$AL$6+SQRT(AU121*($AN$6-$AL$6)*($AM$6-$AL$6)),$AN$6-SQRT((1-AU121)*($AN$6-$AL$6)*($AN$6-$AM$6))),$AM$6)</f>
        <v>5.62706623024242</v>
      </c>
      <c r="AM121" s="17" t="n">
        <f aca="false">IFERROR(IF(AV121&lt;($AM$7-$AL$7)/($AN$7-$AL$7),$AL$7+SQRT(AV121*($AN$7-$AL$7)*($AM$7-$AL$7)),$AN$7-SQRT((1-AV121)*($AN$7-$AL$7)*($AN$7-$AM$7))),$AM$7)</f>
        <v>1.00018150431143</v>
      </c>
      <c r="AN121" s="17" t="n">
        <f aca="false">IFERROR(IF(AW121&lt;($AM$8-$AL$8)/($AN$8-$AL$8),$AL$8+SQRT(AW121*($AN$8-$AL$8)*($AM$8-$AL$8)),$AN$8-SQRT((1-AW121)*($AN$8-$AL$8)*($AN$8-$AM$8))),$AM$8)</f>
        <v>1.04380039322973</v>
      </c>
      <c r="AO121" s="17" t="n">
        <f aca="false">IFERROR(IF(AX121&lt;($AM$9-$AL$9)/($AN$9-$AL$9),$AL$9+SQRT(AX121*($AN$9-$AL$9)*($AM$9-$AL$9)),$AN$9-SQRT((1-AX121)*($AN$9-$AL$9)*($AN$9-$AM$9))),$AM$9)</f>
        <v>1.02713912538618</v>
      </c>
      <c r="AP121" s="17" t="n">
        <f aca="false">IFERROR(IF(AY121&lt;($AM$10-$AL$10)/($AN$10-$AL$10),$AL$10+SQRT(AY121*($AN$10-$AL$10)*($AM$10-$AL$10)),$AN$10-SQRT((1-AY121)*($AN$10-$AL$10)*($AN$10-$AM$10))),$AM$10)</f>
        <v>0.766224625865347</v>
      </c>
      <c r="AQ121" s="17" t="n">
        <f aca="false">IFERROR(IF(AZ121&lt;($AM$11-$AL$11)/($AN$11-$AL$11),$AL$11+SQRT(AZ121*($AN$11-$AL$11)*($AM$11-$AL$11)),$AN$11-SQRT((1-AZ121)*($AN$11-$AL$11)*($AN$11-$AM$11))),$AM$11)</f>
        <v>0.569725692336062</v>
      </c>
      <c r="AR121" s="17" t="n">
        <f aca="false">SUMPRODUCT((B24:B31&lt;=$B$6)*(C24:C31*AM121+D24:D31*AO121*$B$8*AQ121)/(1+AL121/100)^B24:B31)+C32*AM121*AP121/(1+AL121/100)^$B$6</f>
        <v>8985284.55263367</v>
      </c>
      <c r="AS121" s="17" t="n">
        <f aca="false">SUMPRODUCT((K24:K26&lt;=$B$6)*(L24:L26*AN121+M24:M26*AO121*$B$8*AQ121)/(1+AL121/100)^K24:K26)+L27*AN121*AP121/(1+AL121/100)^$B$6</f>
        <v>9716961.62249255</v>
      </c>
      <c r="AT121" s="17" t="n">
        <f aca="false">AS121-AR121</f>
        <v>731677.069858875</v>
      </c>
      <c r="AU121" s="17" t="n">
        <f aca="true">RAND()</f>
        <v>0.905752643192962</v>
      </c>
      <c r="AV121" s="17" t="n">
        <f aca="true">RAND()</f>
        <v>0.445250837439124</v>
      </c>
      <c r="AW121" s="17" t="n">
        <f aca="true">RAND()</f>
        <v>0.622059752602553</v>
      </c>
      <c r="AX121" s="17" t="n">
        <f aca="true">RAND()</f>
        <v>0.369027812430416</v>
      </c>
      <c r="AY121" s="17" t="n">
        <f aca="true">RAND()</f>
        <v>0.283502205668577</v>
      </c>
      <c r="AZ121" s="17" t="n">
        <f aca="true">RAND()</f>
        <v>0.296946731045584</v>
      </c>
    </row>
    <row r="122" customFormat="false" ht="15" hidden="false" customHeight="false" outlineLevel="0" collapsed="false">
      <c r="A122" s="0" t="n">
        <v>28</v>
      </c>
      <c r="B122" s="0" t="n">
        <f aca="false">$B$7+A122</f>
        <v>2056</v>
      </c>
      <c r="C122" s="14" t="n">
        <f aca="false">IF(A122&gt;$B$6,0,SUMIF(B24:B31,A122,E24:E31)+IF(A122=$B$6,E32,0))</f>
        <v>515298.285229167</v>
      </c>
      <c r="D122" s="14" t="n">
        <f aca="false">IF(A122&gt;$B$6,0,SUMIF(B24:B31,A122,F24:F31))</f>
        <v>29154.51</v>
      </c>
      <c r="E122" s="14" t="n">
        <f aca="false">IF(A122&gt;$B$6,0,SUMIF(K24:K26,A122,N24:N26)+IF(A122=$B$6,N27,0))</f>
        <v>0</v>
      </c>
      <c r="F122" s="14" t="n">
        <f aca="false">IF(A122&gt;$B$6,0,SUMIF(K24:K26,A122,O24:O26))</f>
        <v>0</v>
      </c>
      <c r="G122" s="14" t="n">
        <f aca="false">G121+IF(A122&gt;$B$6,0,SUMIF(B24:B31,A122,G24:G31)+IF(A122=$B$6,G32,0))</f>
        <v>9916568.37632054</v>
      </c>
      <c r="H122" s="14" t="n">
        <f aca="false">H121+IF(A122&gt;$B$6,0,SUMIF(K24:K26,A122,P24:P26)+IF(A122=$B$6,P27,0))</f>
        <v>10114006.2238839</v>
      </c>
      <c r="I122" s="17" t="n">
        <f aca="false">IF(A122&gt;$B$6,0,SUMIF(B24:B31,A122,D24:D31)*$B$10)</f>
        <v>9</v>
      </c>
      <c r="J122" s="17" t="n">
        <f aca="false">IF(A122&gt;$B$6,0,SUMIF(K24:K26,A122,M24:M26)*$B$10)</f>
        <v>0</v>
      </c>
      <c r="M122" s="14" t="n">
        <f aca="false">C122+D122</f>
        <v>544452.795229167</v>
      </c>
      <c r="N122" s="14" t="n">
        <f aca="false">E122+F122</f>
        <v>0</v>
      </c>
      <c r="AK122" s="0" t="n">
        <v>109</v>
      </c>
      <c r="AL122" s="17" t="n">
        <f aca="false">IFERROR(IF(AU122&lt;($AM$6-$AL$6)/($AN$6-$AL$6),$AL$6+SQRT(AU122*($AN$6-$AL$6)*($AM$6-$AL$6)),$AN$6-SQRT((1-AU122)*($AN$6-$AL$6)*($AN$6-$AM$6))),$AM$6)</f>
        <v>4.74701458522825</v>
      </c>
      <c r="AM122" s="17" t="n">
        <f aca="false">IFERROR(IF(AV122&lt;($AM$7-$AL$7)/($AN$7-$AL$7),$AL$7+SQRT(AV122*($AN$7-$AL$7)*($AM$7-$AL$7)),$AN$7-SQRT((1-AV122)*($AN$7-$AL$7)*($AN$7-$AM$7))),$AM$7)</f>
        <v>0.888459319415864</v>
      </c>
      <c r="AN122" s="17" t="n">
        <f aca="false">IFERROR(IF(AW122&lt;($AM$8-$AL$8)/($AN$8-$AL$8),$AL$8+SQRT(AW122*($AN$8-$AL$8)*($AM$8-$AL$8)),$AN$8-SQRT((1-AW122)*($AN$8-$AL$8)*($AN$8-$AM$8))),$AM$8)</f>
        <v>1.09540084516956</v>
      </c>
      <c r="AO122" s="17" t="n">
        <f aca="false">IFERROR(IF(AX122&lt;($AM$9-$AL$9)/($AN$9-$AL$9),$AL$9+SQRT(AX122*($AN$9-$AL$9)*($AM$9-$AL$9)),$AN$9-SQRT((1-AX122)*($AN$9-$AL$9)*($AN$9-$AM$9))),$AM$9)</f>
        <v>1.08709291837164</v>
      </c>
      <c r="AP122" s="17" t="n">
        <f aca="false">IFERROR(IF(AY122&lt;($AM$10-$AL$10)/($AN$10-$AL$10),$AL$10+SQRT(AY122*($AN$10-$AL$10)*($AM$10-$AL$10)),$AN$10-SQRT((1-AY122)*($AN$10-$AL$10)*($AN$10-$AM$10))),$AM$10)</f>
        <v>0.913699600964235</v>
      </c>
      <c r="AQ122" s="17" t="n">
        <f aca="false">IFERROR(IF(AZ122&lt;($AM$11-$AL$11)/($AN$11-$AL$11),$AL$11+SQRT(AZ122*($AN$11-$AL$11)*($AM$11-$AL$11)),$AN$11-SQRT((1-AZ122)*($AN$11-$AL$11)*($AN$11-$AM$11))),$AM$11)</f>
        <v>0.511037717262887</v>
      </c>
      <c r="AR122" s="17" t="n">
        <f aca="false">SUMPRODUCT((B24:B31&lt;=$B$6)*(C24:C31*AM122+D24:D31*AO122*$B$8*AQ122)/(1+AL122/100)^B24:B31)+C32*AM122*AP122/(1+AL122/100)^$B$6</f>
        <v>8181766.54764972</v>
      </c>
      <c r="AS122" s="17" t="n">
        <f aca="false">SUMPRODUCT((K24:K26&lt;=$B$6)*(L24:L26*AN122+M24:M26*AO122*$B$8*AQ122)/(1+AL122/100)^K24:K26)+L27*AN122*AP122/(1+AL122/100)^$B$6</f>
        <v>10131888.2449072</v>
      </c>
      <c r="AT122" s="17" t="n">
        <f aca="false">AS122-AR122</f>
        <v>1950121.69725745</v>
      </c>
      <c r="AU122" s="17" t="n">
        <f aca="true">RAND()</f>
        <v>0.746202836041288</v>
      </c>
      <c r="AV122" s="17" t="n">
        <f aca="true">RAND()</f>
        <v>0.0869450132390881</v>
      </c>
      <c r="AW122" s="17" t="n">
        <f aca="true">RAND()</f>
        <v>0.787547567339681</v>
      </c>
      <c r="AX122" s="17" t="n">
        <f aca="true">RAND()</f>
        <v>0.444400440208525</v>
      </c>
      <c r="AY122" s="17" t="n">
        <f aca="true">RAND()</f>
        <v>0.68458943935187</v>
      </c>
      <c r="AZ122" s="17" t="n">
        <f aca="true">RAND()</f>
        <v>0.18178333921441</v>
      </c>
    </row>
    <row r="123" customFormat="false" ht="15" hidden="false" customHeight="false" outlineLevel="0" collapsed="false">
      <c r="A123" s="0" t="n">
        <v>29</v>
      </c>
      <c r="B123" s="0" t="n">
        <f aca="false">$B$7+A123</f>
        <v>2057</v>
      </c>
      <c r="C123" s="14" t="n">
        <f aca="false">IF(A123&gt;$B$6,0,SUMIF(B24:B31,A123,E24:E31)+IF(A123=$B$6,E32,0))</f>
        <v>0</v>
      </c>
      <c r="D123" s="14" t="n">
        <f aca="false">IF(A123&gt;$B$6,0,SUMIF(B24:B31,A123,F24:F31))</f>
        <v>0</v>
      </c>
      <c r="E123" s="14" t="n">
        <f aca="false">IF(A123&gt;$B$6,0,SUMIF(K24:K26,A123,N24:N26)+IF(A123=$B$6,N27,0))</f>
        <v>0</v>
      </c>
      <c r="F123" s="14" t="n">
        <f aca="false">IF(A123&gt;$B$6,0,SUMIF(K24:K26,A123,O24:O26))</f>
        <v>0</v>
      </c>
      <c r="G123" s="14" t="n">
        <f aca="false">G122+IF(A123&gt;$B$6,0,SUMIF(B24:B31,A123,G24:G31)+IF(A123=$B$6,G32,0))</f>
        <v>9916568.37632054</v>
      </c>
      <c r="H123" s="14" t="n">
        <f aca="false">H122+IF(A123&gt;$B$6,0,SUMIF(K24:K26,A123,P24:P26)+IF(A123=$B$6,P27,0))</f>
        <v>10114006.2238839</v>
      </c>
      <c r="I123" s="17" t="n">
        <f aca="false">IF(A123&gt;$B$6,0,SUMIF(B24:B31,A123,D24:D31)*$B$10)</f>
        <v>0</v>
      </c>
      <c r="J123" s="17" t="n">
        <f aca="false">IF(A123&gt;$B$6,0,SUMIF(K24:K26,A123,M24:M26)*$B$10)</f>
        <v>0</v>
      </c>
      <c r="M123" s="14" t="n">
        <f aca="false">C123+D123</f>
        <v>0</v>
      </c>
      <c r="N123" s="14" t="n">
        <f aca="false">E123+F123</f>
        <v>0</v>
      </c>
      <c r="AK123" s="0" t="n">
        <v>110</v>
      </c>
      <c r="AL123" s="17" t="n">
        <f aca="false">IFERROR(IF(AU123&lt;($AM$6-$AL$6)/($AN$6-$AL$6),$AL$6+SQRT(AU123*($AN$6-$AL$6)*($AM$6-$AL$6)),$AN$6-SQRT((1-AU123)*($AN$6-$AL$6)*($AN$6-$AM$6))),$AM$6)</f>
        <v>2.94478878674495</v>
      </c>
      <c r="AM123" s="17" t="n">
        <f aca="false">IFERROR(IF(AV123&lt;($AM$7-$AL$7)/($AN$7-$AL$7),$AL$7+SQRT(AV123*($AN$7-$AL$7)*($AM$7-$AL$7)),$AN$7-SQRT((1-AV123)*($AN$7-$AL$7)*($AN$7-$AM$7))),$AM$7)</f>
        <v>1.13280603471586</v>
      </c>
      <c r="AN123" s="17" t="n">
        <f aca="false">IFERROR(IF(AW123&lt;($AM$8-$AL$8)/($AN$8-$AL$8),$AL$8+SQRT(AW123*($AN$8-$AL$8)*($AM$8-$AL$8)),$AN$8-SQRT((1-AW123)*($AN$8-$AL$8)*($AN$8-$AM$8))),$AM$8)</f>
        <v>0.994458573265188</v>
      </c>
      <c r="AO123" s="17" t="n">
        <f aca="false">IFERROR(IF(AX123&lt;($AM$9-$AL$9)/($AN$9-$AL$9),$AL$9+SQRT(AX123*($AN$9-$AL$9)*($AM$9-$AL$9)),$AN$9-SQRT((1-AX123)*($AN$9-$AL$9)*($AN$9-$AM$9))),$AM$9)</f>
        <v>1.47691057295453</v>
      </c>
      <c r="AP123" s="17" t="n">
        <f aca="false">IFERROR(IF(AY123&lt;($AM$10-$AL$10)/($AN$10-$AL$10),$AL$10+SQRT(AY123*($AN$10-$AL$10)*($AM$10-$AL$10)),$AN$10-SQRT((1-AY123)*($AN$10-$AL$10)*($AN$10-$AM$10))),$AM$10)</f>
        <v>0.643959590642992</v>
      </c>
      <c r="AQ123" s="17" t="n">
        <f aca="false">IFERROR(IF(AZ123&lt;($AM$11-$AL$11)/($AN$11-$AL$11),$AL$11+SQRT(AZ123*($AN$11-$AL$11)*($AM$11-$AL$11)),$AN$11-SQRT((1-AZ123)*($AN$11-$AL$11)*($AN$11-$AM$11))),$AM$11)</f>
        <v>0.701103084480231</v>
      </c>
      <c r="AR123" s="17" t="n">
        <f aca="false">SUMPRODUCT((B24:B31&lt;=$B$6)*(C24:C31*AM123+D24:D31*AO123*$B$8*AQ123)/(1+AL123/100)^B24:B31)+C32*AM123*AP123/(1+AL123/100)^$B$6</f>
        <v>11181905.6892889</v>
      </c>
      <c r="AS123" s="17" t="n">
        <f aca="false">SUMPRODUCT((K24:K26&lt;=$B$6)*(L24:L26*AN123+M24:M26*AO123*$B$8*AQ123)/(1+AL123/100)^K24:K26)+L27*AN123*AP123/(1+AL123/100)^$B$6</f>
        <v>9465354.22750419</v>
      </c>
      <c r="AT123" s="17" t="n">
        <f aca="false">AS123-AR123</f>
        <v>-1716551.4617847</v>
      </c>
      <c r="AU123" s="17" t="n">
        <f aca="true">RAND()</f>
        <v>0.1785251703118</v>
      </c>
      <c r="AV123" s="17" t="n">
        <f aca="true">RAND()</f>
        <v>0.877916217786478</v>
      </c>
      <c r="AW123" s="17" t="n">
        <f aca="true">RAND()</f>
        <v>0.420157074625918</v>
      </c>
      <c r="AX123" s="17" t="n">
        <f aca="true">RAND()</f>
        <v>0.81758496754216</v>
      </c>
      <c r="AY123" s="17" t="n">
        <f aca="true">RAND()</f>
        <v>0.0828974549523908</v>
      </c>
      <c r="AZ123" s="17" t="n">
        <f aca="true">RAND()</f>
        <v>0.63534952609293</v>
      </c>
    </row>
    <row r="124" customFormat="false" ht="15" hidden="false" customHeight="false" outlineLevel="0" collapsed="false">
      <c r="A124" s="0" t="n">
        <v>30</v>
      </c>
      <c r="B124" s="0" t="n">
        <f aca="false">$B$7+A124</f>
        <v>2058</v>
      </c>
      <c r="C124" s="14" t="n">
        <f aca="false">IF(A124&gt;$B$6,0,SUMIF(B24:B31,A124,E24:E31)+IF(A124=$B$6,E32,0))</f>
        <v>-212008.344515625</v>
      </c>
      <c r="D124" s="14" t="n">
        <f aca="false">IF(A124&gt;$B$6,0,SUMIF(B24:B31,A124,F24:F31))</f>
        <v>0</v>
      </c>
      <c r="E124" s="14" t="n">
        <f aca="false">IF(A124&gt;$B$6,0,SUMIF(K24:K26,A124,N24:N26)+IF(A124=$B$6,N27,0))</f>
        <v>-2265616.4375</v>
      </c>
      <c r="F124" s="14" t="n">
        <f aca="false">IF(A124&gt;$B$6,0,SUMIF(K24:K26,A124,O24:O26))</f>
        <v>0</v>
      </c>
      <c r="G124" s="14" t="n">
        <f aca="false">G123+IF(A124&gt;$B$6,0,SUMIF(B24:B31,A124,G24:G31)+IF(A124=$B$6,G32,0))</f>
        <v>9829223.74547321</v>
      </c>
      <c r="H124" s="14" t="n">
        <f aca="false">H123+IF(A124&gt;$B$6,0,SUMIF(K24:K26,A124,P24:P26)+IF(A124=$B$6,P27,0))</f>
        <v>9180602.24949232</v>
      </c>
      <c r="I124" s="17" t="n">
        <f aca="false">IF(A124&gt;$B$6,0,SUMIF(B24:B31,A124,D24:D31)*$B$10)</f>
        <v>0</v>
      </c>
      <c r="J124" s="17" t="n">
        <f aca="false">IF(A124&gt;$B$6,0,SUMIF(K24:K26,A124,M24:M26)*$B$10)</f>
        <v>0</v>
      </c>
      <c r="M124" s="14" t="n">
        <f aca="false">C124+D124</f>
        <v>-212008.344515625</v>
      </c>
      <c r="N124" s="14" t="n">
        <f aca="false">E124+F124</f>
        <v>-2265616.4375</v>
      </c>
      <c r="AK124" s="0" t="n">
        <v>111</v>
      </c>
      <c r="AL124" s="17" t="n">
        <f aca="false">IFERROR(IF(AU124&lt;($AM$6-$AL$6)/($AN$6-$AL$6),$AL$6+SQRT(AU124*($AN$6-$AL$6)*($AM$6-$AL$6)),$AN$6-SQRT((1-AU124)*($AN$6-$AL$6)*($AN$6-$AM$6))),$AM$6)</f>
        <v>2.84360189719295</v>
      </c>
      <c r="AM124" s="17" t="n">
        <f aca="false">IFERROR(IF(AV124&lt;($AM$7-$AL$7)/($AN$7-$AL$7),$AL$7+SQRT(AV124*($AN$7-$AL$7)*($AM$7-$AL$7)),$AN$7-SQRT((1-AV124)*($AN$7-$AL$7)*($AN$7-$AM$7))),$AM$7)</f>
        <v>0.922264939908634</v>
      </c>
      <c r="AN124" s="17" t="n">
        <f aca="false">IFERROR(IF(AW124&lt;($AM$8-$AL$8)/($AN$8-$AL$8),$AL$8+SQRT(AW124*($AN$8-$AL$8)*($AM$8-$AL$8)),$AN$8-SQRT((1-AW124)*($AN$8-$AL$8)*($AN$8-$AM$8))),$AM$8)</f>
        <v>1.00710279904541</v>
      </c>
      <c r="AO124" s="17" t="n">
        <f aca="false">IFERROR(IF(AX124&lt;($AM$9-$AL$9)/($AN$9-$AL$9),$AL$9+SQRT(AX124*($AN$9-$AL$9)*($AM$9-$AL$9)),$AN$9-SQRT((1-AX124)*($AN$9-$AL$9)*($AN$9-$AM$9))),$AM$9)</f>
        <v>0.927091529505225</v>
      </c>
      <c r="AP124" s="17" t="n">
        <f aca="false">IFERROR(IF(AY124&lt;($AM$10-$AL$10)/($AN$10-$AL$10),$AL$10+SQRT(AY124*($AN$10-$AL$10)*($AM$10-$AL$10)),$AN$10-SQRT((1-AY124)*($AN$10-$AL$10)*($AN$10-$AM$10))),$AM$10)</f>
        <v>0.883134863102849</v>
      </c>
      <c r="AQ124" s="17" t="n">
        <f aca="false">IFERROR(IF(AZ124&lt;($AM$11-$AL$11)/($AN$11-$AL$11),$AL$11+SQRT(AZ124*($AN$11-$AL$11)*($AM$11-$AL$11)),$AN$11-SQRT((1-AZ124)*($AN$11-$AL$11)*($AN$11-$AM$11))),$AM$11)</f>
        <v>0.54775011371876</v>
      </c>
      <c r="AR124" s="17" t="n">
        <f aca="false">SUMPRODUCT((B24:B31&lt;=$B$6)*(C24:C31*AM124+D24:D31*AO124*$B$8*AQ124)/(1+AL124/100)^B24:B31)+C32*AM124*AP124/(1+AL124/100)^$B$6</f>
        <v>9075435.92610188</v>
      </c>
      <c r="AS124" s="17" t="n">
        <f aca="false">SUMPRODUCT((K24:K26&lt;=$B$6)*(L24:L26*AN124+M24:M26*AO124*$B$8*AQ124)/(1+AL124/100)^K24:K26)+L27*AN124*AP124/(1+AL124/100)^$B$6</f>
        <v>9330531.84978863</v>
      </c>
      <c r="AT124" s="17" t="n">
        <f aca="false">AS124-AR124</f>
        <v>255095.923686752</v>
      </c>
      <c r="AU124" s="17" t="n">
        <f aca="true">RAND()</f>
        <v>0.14233283218951</v>
      </c>
      <c r="AV124" s="17" t="n">
        <f aca="true">RAND()</f>
        <v>0.166096839231799</v>
      </c>
      <c r="AW124" s="17" t="n">
        <f aca="true">RAND()</f>
        <v>0.47556399794157</v>
      </c>
      <c r="AX124" s="17" t="n">
        <f aca="true">RAND()</f>
        <v>0.24320956610015</v>
      </c>
      <c r="AY124" s="17" t="n">
        <f aca="true">RAND()</f>
        <v>0.587169293299356</v>
      </c>
      <c r="AZ124" s="17" t="n">
        <f aca="true">RAND()</f>
        <v>0.250531097337381</v>
      </c>
    </row>
    <row r="125" customFormat="false" ht="15" hidden="false" customHeight="false" outlineLevel="0" collapsed="false">
      <c r="A125" s="7" t="s">
        <v>146</v>
      </c>
      <c r="B125" s="17" t="n">
        <f aca="false">IFERROR(INDEX($B$95:$B$124,MATCH(TRUE(),INDEX(SIGN($H$95:$H$124-$G$95:$G$124)&lt;&gt;SIGN($H$94-$G$94),0),0)),"no crossover")</f>
        <v>2052</v>
      </c>
      <c r="AK125" s="0" t="n">
        <v>112</v>
      </c>
      <c r="AL125" s="17" t="n">
        <f aca="false">IFERROR(IF(AU125&lt;($AM$6-$AL$6)/($AN$6-$AL$6),$AL$6+SQRT(AU125*($AN$6-$AL$6)*($AM$6-$AL$6)),$AN$6-SQRT((1-AU125)*($AN$6-$AL$6)*($AN$6-$AM$6))),$AM$6)</f>
        <v>3.05756661716756</v>
      </c>
      <c r="AM125" s="17" t="n">
        <f aca="false">IFERROR(IF(AV125&lt;($AM$7-$AL$7)/($AN$7-$AL$7),$AL$7+SQRT(AV125*($AN$7-$AL$7)*($AM$7-$AL$7)),$AN$7-SQRT((1-AV125)*($AN$7-$AL$7)*($AN$7-$AM$7))),$AM$7)</f>
        <v>1.01222729591282</v>
      </c>
      <c r="AN125" s="17" t="n">
        <f aca="false">IFERROR(IF(AW125&lt;($AM$8-$AL$8)/($AN$8-$AL$8),$AL$8+SQRT(AW125*($AN$8-$AL$8)*($AM$8-$AL$8)),$AN$8-SQRT((1-AW125)*($AN$8-$AL$8)*($AN$8-$AM$8))),$AM$8)</f>
        <v>1.09939689661659</v>
      </c>
      <c r="AO125" s="17" t="n">
        <f aca="false">IFERROR(IF(AX125&lt;($AM$9-$AL$9)/($AN$9-$AL$9),$AL$9+SQRT(AX125*($AN$9-$AL$9)*($AM$9-$AL$9)),$AN$9-SQRT((1-AX125)*($AN$9-$AL$9)*($AN$9-$AM$9))),$AM$9)</f>
        <v>1.24598081730046</v>
      </c>
      <c r="AP125" s="17" t="n">
        <f aca="false">IFERROR(IF(AY125&lt;($AM$10-$AL$10)/($AN$10-$AL$10),$AL$10+SQRT(AY125*($AN$10-$AL$10)*($AM$10-$AL$10)),$AN$10-SQRT((1-AY125)*($AN$10-$AL$10)*($AN$10-$AM$10))),$AM$10)</f>
        <v>0.76938140601774</v>
      </c>
      <c r="AQ125" s="17" t="n">
        <f aca="false">IFERROR(IF(AZ125&lt;($AM$11-$AL$11)/($AN$11-$AL$11),$AL$11+SQRT(AZ125*($AN$11-$AL$11)*($AM$11-$AL$11)),$AN$11-SQRT((1-AZ125)*($AN$11-$AL$11)*($AN$11-$AM$11))),$AM$11)</f>
        <v>0.447170062773707</v>
      </c>
      <c r="AR125" s="17" t="n">
        <f aca="false">SUMPRODUCT((B24:B31&lt;=$B$6)*(C24:C31*AM125+D24:D31*AO125*$B$8*AQ125)/(1+AL125/100)^B24:B31)+C32*AM125*AP125/(1+AL125/100)^$B$6</f>
        <v>9885930.36492942</v>
      </c>
      <c r="AS125" s="17" t="n">
        <f aca="false">SUMPRODUCT((K24:K26&lt;=$B$6)*(L24:L26*AN125+M24:M26*AO125*$B$8*AQ125)/(1+AL125/100)^K24:K26)+L27*AN125*AP125/(1+AL125/100)^$B$6</f>
        <v>10303510.7273695</v>
      </c>
      <c r="AT125" s="17" t="n">
        <f aca="false">AS125-AR125</f>
        <v>417580.362440122</v>
      </c>
      <c r="AU125" s="17" t="n">
        <f aca="true">RAND()</f>
        <v>0.222860951096419</v>
      </c>
      <c r="AV125" s="17" t="n">
        <f aca="true">RAND()</f>
        <v>0.497459032809533</v>
      </c>
      <c r="AW125" s="17" t="n">
        <f aca="true">RAND()</f>
        <v>0.798388491122541</v>
      </c>
      <c r="AX125" s="17" t="n">
        <f aca="true">RAND()</f>
        <v>0.620970048080747</v>
      </c>
      <c r="AY125" s="17" t="n">
        <f aca="true">RAND()</f>
        <v>0.290265367632377</v>
      </c>
      <c r="AZ125" s="17" t="n">
        <f aca="true">RAND()</f>
        <v>0.0884041933747625</v>
      </c>
    </row>
    <row r="126" customFormat="false" ht="15" hidden="false" customHeight="false" outlineLevel="0" collapsed="false">
      <c r="AK126" s="0" t="n">
        <v>113</v>
      </c>
      <c r="AL126" s="0" t="n">
        <f aca="false">IFERROR(IF(AU126&lt;($AM$6-$AL$6)/($AN$6-$AL$6),$AL$6+SQRT(AU126*($AN$6-$AL$6)*($AM$6-$AL$6)),$AN$6-SQRT((1-AU126)*($AN$6-$AL$6)*($AN$6-$AM$6))),$AM$6)</f>
        <v>2.37263358915107</v>
      </c>
      <c r="AM126" s="0" t="n">
        <f aca="false">IFERROR(IF(AV126&lt;($AM$7-$AL$7)/($AN$7-$AL$7),$AL$7+SQRT(AV126*($AN$7-$AL$7)*($AM$7-$AL$7)),$AN$7-SQRT((1-AV126)*($AN$7-$AL$7)*($AN$7-$AM$7))),$AM$7)</f>
        <v>0.9921279574383</v>
      </c>
      <c r="AN126" s="0" t="n">
        <f aca="false">IFERROR(IF(AW126&lt;($AM$8-$AL$8)/($AN$8-$AL$8),$AL$8+SQRT(AW126*($AN$8-$AL$8)*($AM$8-$AL$8)),$AN$8-SQRT((1-AW126)*($AN$8-$AL$8)*($AN$8-$AM$8))),$AM$8)</f>
        <v>0.932929557124912</v>
      </c>
      <c r="AO126" s="0" t="n">
        <f aca="false">IFERROR(IF(AX126&lt;($AM$9-$AL$9)/($AN$9-$AL$9),$AL$9+SQRT(AX126*($AN$9-$AL$9)*($AM$9-$AL$9)),$AN$9-SQRT((1-AX126)*($AN$9-$AL$9)*($AN$9-$AM$9))),$AM$9)</f>
        <v>1.42895125813725</v>
      </c>
      <c r="AP126" s="0" t="n">
        <f aca="false">IFERROR(IF(AY126&lt;($AM$10-$AL$10)/($AN$10-$AL$10),$AL$10+SQRT(AY126*($AN$10-$AL$10)*($AM$10-$AL$10)),$AN$10-SQRT((1-AY126)*($AN$10-$AL$10)*($AN$10-$AM$10))),$AM$10)</f>
        <v>0.912108737547093</v>
      </c>
      <c r="AQ126" s="0" t="n">
        <f aca="false">IFERROR(IF(AZ126&lt;($AM$11-$AL$11)/($AN$11-$AL$11),$AL$11+SQRT(AZ126*($AN$11-$AL$11)*($AM$11-$AL$11)),$AN$11-SQRT((1-AZ126)*($AN$11-$AL$11)*($AN$11-$AM$11))),$AM$11)</f>
        <v>0.427733007223275</v>
      </c>
      <c r="AR126" s="0" t="n">
        <f aca="false">SUMPRODUCT((B24:B31&lt;=$B$6)*(C24:C31*AM126+D24:D31*AO126*$B$8*AQ126)/(1+AL126/100)^B24:B31)+C32*AM126*AP126/(1+AL126/100)^$B$6</f>
        <v>9964572.78404741</v>
      </c>
      <c r="AS126" s="0" t="n">
        <f aca="false">SUMPRODUCT((K24:K26&lt;=$B$6)*(L24:L26*AN126+M24:M26*AO126*$B$8*AQ126)/(1+AL126/100)^K24:K26)+L27*AN126*AP126/(1+AL126/100)^$B$6</f>
        <v>8611972.65220726</v>
      </c>
      <c r="AT126" s="0" t="n">
        <f aca="false">AS126-AR126</f>
        <v>-1352600.13184015</v>
      </c>
      <c r="AU126" s="0" t="n">
        <f aca="true">RAND()</f>
        <v>0.0277711583527219</v>
      </c>
      <c r="AV126" s="0" t="n">
        <f aca="true">RAND()</f>
        <v>0.410146133660145</v>
      </c>
      <c r="AW126" s="0" t="n">
        <f aca="true">RAND()</f>
        <v>0.19633630174917</v>
      </c>
      <c r="AX126" s="0" t="n">
        <f aca="true">RAND()</f>
        <v>0.782602222944645</v>
      </c>
      <c r="AY126" s="0" t="n">
        <f aca="true">RAND()</f>
        <v>0.679334446250636</v>
      </c>
      <c r="AZ126" s="0" t="n">
        <f aca="true">RAND()</f>
        <v>0.0665947801400047</v>
      </c>
    </row>
    <row r="127" customFormat="false" ht="15" hidden="false" customHeight="false" outlineLevel="0" collapsed="false">
      <c r="AK127" s="0" t="n">
        <v>114</v>
      </c>
      <c r="AL127" s="0" t="n">
        <f aca="false">IFERROR(IF(AU127&lt;($AM$6-$AL$6)/($AN$6-$AL$6),$AL$6+SQRT(AU127*($AN$6-$AL$6)*($AM$6-$AL$6)),$AN$6-SQRT((1-AU127)*($AN$6-$AL$6)*($AN$6-$AM$6))),$AM$6)</f>
        <v>3.5790992643721</v>
      </c>
      <c r="AM127" s="0" t="n">
        <f aca="false">IFERROR(IF(AV127&lt;($AM$7-$AL$7)/($AN$7-$AL$7),$AL$7+SQRT(AV127*($AN$7-$AL$7)*($AM$7-$AL$7)),$AN$7-SQRT((1-AV127)*($AN$7-$AL$7)*($AN$7-$AM$7))),$AM$7)</f>
        <v>0.98248934725777</v>
      </c>
      <c r="AN127" s="0" t="n">
        <f aca="false">IFERROR(IF(AW127&lt;($AM$8-$AL$8)/($AN$8-$AL$8),$AL$8+SQRT(AW127*($AN$8-$AL$8)*($AM$8-$AL$8)),$AN$8-SQRT((1-AW127)*($AN$8-$AL$8)*($AN$8-$AM$8))),$AM$8)</f>
        <v>1.22663456959729</v>
      </c>
      <c r="AO127" s="0" t="n">
        <f aca="false">IFERROR(IF(AX127&lt;($AM$9-$AL$9)/($AN$9-$AL$9),$AL$9+SQRT(AX127*($AN$9-$AL$9)*($AM$9-$AL$9)),$AN$9-SQRT((1-AX127)*($AN$9-$AL$9)*($AN$9-$AM$9))),$AM$9)</f>
        <v>0.986553978033432</v>
      </c>
      <c r="AP127" s="0" t="n">
        <f aca="false">IFERROR(IF(AY127&lt;($AM$10-$AL$10)/($AN$10-$AL$10),$AL$10+SQRT(AY127*($AN$10-$AL$10)*($AM$10-$AL$10)),$AN$10-SQRT((1-AY127)*($AN$10-$AL$10)*($AN$10-$AM$10))),$AM$10)</f>
        <v>0.912139210399056</v>
      </c>
      <c r="AQ127" s="0" t="n">
        <f aca="false">IFERROR(IF(AZ127&lt;($AM$11-$AL$11)/($AN$11-$AL$11),$AL$11+SQRT(AZ127*($AN$11-$AL$11)*($AM$11-$AL$11)),$AN$11-SQRT((1-AZ127)*($AN$11-$AL$11)*($AN$11-$AM$11))),$AM$11)</f>
        <v>0.945099176018586</v>
      </c>
      <c r="AR127" s="0" t="n">
        <f aca="false">SUMPRODUCT((B24:B31&lt;=$B$6)*(C24:C31*AM127+D24:D31*AO127*$B$8*AQ127)/(1+AL127/100)^B24:B31)+C32*AM127*AP127/(1+AL127/100)^$B$6</f>
        <v>9445446.47619232</v>
      </c>
      <c r="AS127" s="0" t="n">
        <f aca="false">SUMPRODUCT((K24:K26&lt;=$B$6)*(L24:L26*AN127+M24:M26*AO127*$B$8*AQ127)/(1+AL127/100)^K24:K26)+L27*AN127*AP127/(1+AL127/100)^$B$6</f>
        <v>11356597.3622283</v>
      </c>
      <c r="AT127" s="0" t="n">
        <f aca="false">AS127-AR127</f>
        <v>1911150.88603595</v>
      </c>
      <c r="AU127" s="0" t="n">
        <f aca="true">RAND()</f>
        <v>0.414871907849026</v>
      </c>
      <c r="AV127" s="0" t="n">
        <f aca="true">RAND()</f>
        <v>0.37002624291741</v>
      </c>
      <c r="AW127" s="0" t="n">
        <f aca="true">RAND()</f>
        <v>0.995147170329742</v>
      </c>
      <c r="AX127" s="0" t="n">
        <f aca="true">RAND()</f>
        <v>0.315646364720209</v>
      </c>
      <c r="AY127" s="0" t="n">
        <f aca="true">RAND()</f>
        <v>0.679434914993431</v>
      </c>
      <c r="AZ127" s="0" t="n">
        <f aca="true">RAND()</f>
        <v>0.987697549086375</v>
      </c>
    </row>
    <row r="128" customFormat="false" ht="17.35" hidden="false" customHeight="false" outlineLevel="0" collapsed="false">
      <c r="A128" s="4" t="s">
        <v>147</v>
      </c>
      <c r="AK128" s="0" t="n">
        <v>115</v>
      </c>
      <c r="AL128" s="17" t="n">
        <f aca="false">IFERROR(IF(AU128&lt;($AM$6-$AL$6)/($AN$6-$AL$6),$AL$6+SQRT(AU128*($AN$6-$AL$6)*($AM$6-$AL$6)),$AN$6-SQRT((1-AU128)*($AN$6-$AL$6)*($AN$6-$AM$6))),$AM$6)</f>
        <v>6.45421694237423</v>
      </c>
      <c r="AM128" s="17" t="n">
        <f aca="false">IFERROR(IF(AV128&lt;($AM$7-$AL$7)/($AN$7-$AL$7),$AL$7+SQRT(AV128*($AN$7-$AL$7)*($AM$7-$AL$7)),$AN$7-SQRT((1-AV128)*($AN$7-$AL$7)*($AN$7-$AM$7))),$AM$7)</f>
        <v>1.01997419426803</v>
      </c>
      <c r="AN128" s="17" t="n">
        <f aca="false">IFERROR(IF(AW128&lt;($AM$8-$AL$8)/($AN$8-$AL$8),$AL$8+SQRT(AW128*($AN$8-$AL$8)*($AM$8-$AL$8)),$AN$8-SQRT((1-AW128)*($AN$8-$AL$8)*($AN$8-$AM$8))),$AM$8)</f>
        <v>1.16719462846119</v>
      </c>
      <c r="AO128" s="17" t="n">
        <f aca="false">IFERROR(IF(AX128&lt;($AM$9-$AL$9)/($AN$9-$AL$9),$AL$9+SQRT(AX128*($AN$9-$AL$9)*($AM$9-$AL$9)),$AN$9-SQRT((1-AX128)*($AN$9-$AL$9)*($AN$9-$AM$9))),$AM$9)</f>
        <v>0.56742502561387</v>
      </c>
      <c r="AP128" s="17" t="n">
        <f aca="false">IFERROR(IF(AY128&lt;($AM$10-$AL$10)/($AN$10-$AL$10),$AL$10+SQRT(AY128*($AN$10-$AL$10)*($AM$10-$AL$10)),$AN$10-SQRT((1-AY128)*($AN$10-$AL$10)*($AN$10-$AM$10))),$AM$10)</f>
        <v>0.70061389618419</v>
      </c>
      <c r="AQ128" s="17" t="n">
        <f aca="false">IFERROR(IF(AZ128&lt;($AM$11-$AL$11)/($AN$11-$AL$11),$AL$11+SQRT(AZ128*($AN$11-$AL$11)*($AM$11-$AL$11)),$AN$11-SQRT((1-AZ128)*($AN$11-$AL$11)*($AN$11-$AM$11))),$AM$11)</f>
        <v>0.96508460071817</v>
      </c>
      <c r="AR128" s="17" t="n">
        <f aca="false">SUMPRODUCT((B24:B31&lt;=$B$6)*(C24:C31*AM128+D24:D31*AO128*$B$8*AQ128)/(1+AL128/100)^B24:B31)+C32*AM128*AP128/(1+AL128/100)^$B$6</f>
        <v>8973004.20959063</v>
      </c>
      <c r="AS128" s="17" t="n">
        <f aca="false">SUMPRODUCT((K24:K26&lt;=$B$6)*(L24:L26*AN128+M24:M26*AO128*$B$8*AQ128)/(1+AL128/100)^K24:K26)+L27*AN128*AP128/(1+AL128/100)^$B$6</f>
        <v>10862728.4302121</v>
      </c>
      <c r="AT128" s="17" t="n">
        <f aca="false">AS128-AR128</f>
        <v>1889724.22062152</v>
      </c>
      <c r="AU128" s="17" t="n">
        <f aca="true">RAND()</f>
        <v>0.985106042700433</v>
      </c>
      <c r="AV128" s="17" t="n">
        <f aca="true">RAND()</f>
        <v>0.52967225508762</v>
      </c>
      <c r="AW128" s="17" t="n">
        <f aca="true">RAND()</f>
        <v>0.939051292838396</v>
      </c>
      <c r="AX128" s="17" t="n">
        <f aca="true">RAND()</f>
        <v>0.0060615121053747</v>
      </c>
      <c r="AY128" s="17" t="n">
        <f aca="true">RAND()</f>
        <v>0.160983741368804</v>
      </c>
      <c r="AZ128" s="17" t="n">
        <f aca="true">RAND()</f>
        <v>0.995024142420369</v>
      </c>
    </row>
    <row r="129" customFormat="false" ht="15" hidden="false" customHeight="false" outlineLevel="0" collapsed="false">
      <c r="A129" s="6" t="s">
        <v>148</v>
      </c>
      <c r="B129" s="6" t="s">
        <v>149</v>
      </c>
      <c r="C129" s="6" t="s">
        <v>150</v>
      </c>
      <c r="D129" s="6" t="s">
        <v>151</v>
      </c>
      <c r="E129" s="6" t="s">
        <v>152</v>
      </c>
      <c r="F129" s="6" t="s">
        <v>153</v>
      </c>
      <c r="G129" s="6" t="s">
        <v>154</v>
      </c>
      <c r="AK129" s="0" t="n">
        <v>116</v>
      </c>
      <c r="AL129" s="17" t="n">
        <f aca="false">IFERROR(IF(AU129&lt;($AM$6-$AL$6)/($AN$6-$AL$6),$AL$6+SQRT(AU129*($AN$6-$AL$6)*($AM$6-$AL$6)),$AN$6-SQRT((1-AU129)*($AN$6-$AL$6)*($AN$6-$AM$6))),$AM$6)</f>
        <v>4.95276186828943</v>
      </c>
      <c r="AM129" s="17" t="n">
        <f aca="false">IFERROR(IF(AV129&lt;($AM$7-$AL$7)/($AN$7-$AL$7),$AL$7+SQRT(AV129*($AN$7-$AL$7)*($AM$7-$AL$7)),$AN$7-SQRT((1-AV129)*($AN$7-$AL$7)*($AN$7-$AM$7))),$AM$7)</f>
        <v>1.02539517603709</v>
      </c>
      <c r="AN129" s="17" t="n">
        <f aca="false">IFERROR(IF(AW129&lt;($AM$8-$AL$8)/($AN$8-$AL$8),$AL$8+SQRT(AW129*($AN$8-$AL$8)*($AM$8-$AL$8)),$AN$8-SQRT((1-AW129)*($AN$8-$AL$8)*($AN$8-$AM$8))),$AM$8)</f>
        <v>0.90563040989846</v>
      </c>
      <c r="AO129" s="17" t="n">
        <f aca="false">IFERROR(IF(AX129&lt;($AM$9-$AL$9)/($AN$9-$AL$9),$AL$9+SQRT(AX129*($AN$9-$AL$9)*($AM$9-$AL$9)),$AN$9-SQRT((1-AX129)*($AN$9-$AL$9)*($AN$9-$AM$9))),$AM$9)</f>
        <v>1.42277737330667</v>
      </c>
      <c r="AP129" s="17" t="n">
        <f aca="false">IFERROR(IF(AY129&lt;($AM$10-$AL$10)/($AN$10-$AL$10),$AL$10+SQRT(AY129*($AN$10-$AL$10)*($AM$10-$AL$10)),$AN$10-SQRT((1-AY129)*($AN$10-$AL$10)*($AN$10-$AM$10))),$AM$10)</f>
        <v>0.737653653809674</v>
      </c>
      <c r="AQ129" s="17" t="n">
        <f aca="false">IFERROR(IF(AZ129&lt;($AM$11-$AL$11)/($AN$11-$AL$11),$AL$11+SQRT(AZ129*($AN$11-$AL$11)*($AM$11-$AL$11)),$AN$11-SQRT((1-AZ129)*($AN$11-$AL$11)*($AN$11-$AM$11))),$AM$11)</f>
        <v>0.959573963111633</v>
      </c>
      <c r="AR129" s="17" t="n">
        <f aca="false">SUMPRODUCT((B24:B31&lt;=$B$6)*(C24:C31*AM129+D24:D31*AO129*$B$8*AQ129)/(1+AL129/100)^B24:B31)+C32*AM129*AP129/(1+AL129/100)^$B$6</f>
        <v>9467630.72771386</v>
      </c>
      <c r="AS129" s="17" t="n">
        <f aca="false">SUMPRODUCT((K24:K26&lt;=$B$6)*(L24:L26*AN129+M24:M26*AO129*$B$8*AQ129)/(1+AL129/100)^K24:K26)+L27*AN129*AP129/(1+AL129/100)^$B$6</f>
        <v>8487261.91582861</v>
      </c>
      <c r="AT129" s="17" t="n">
        <f aca="false">AS129-AR129</f>
        <v>-980368.811885251</v>
      </c>
      <c r="AU129" s="17" t="n">
        <f aca="true">RAND()</f>
        <v>0.790440801603512</v>
      </c>
      <c r="AV129" s="17" t="n">
        <f aca="true">RAND()</f>
        <v>0.551579316023012</v>
      </c>
      <c r="AW129" s="17" t="n">
        <f aca="true">RAND()</f>
        <v>0.123975372170186</v>
      </c>
      <c r="AX129" s="17" t="n">
        <f aca="true">RAND()</f>
        <v>0.777876026155501</v>
      </c>
      <c r="AY129" s="17" t="n">
        <f aca="true">RAND()</f>
        <v>0.225917036676353</v>
      </c>
      <c r="AZ129" s="17" t="n">
        <f aca="true">RAND()</f>
        <v>0.993329532822451</v>
      </c>
    </row>
    <row r="130" customFormat="false" ht="15" hidden="false" customHeight="false" outlineLevel="0" collapsed="false">
      <c r="A130" s="7" t="s">
        <v>155</v>
      </c>
      <c r="B130" s="17" t="s">
        <v>156</v>
      </c>
      <c r="C130" s="17" t="s">
        <v>157</v>
      </c>
      <c r="D130" s="14" t="n">
        <f aca="false">(SUMPRODUCT((K24:K26&lt;=$B$6)*(L24:L26*$B$12+M24:M26*$B$10*$B$8*$B$9)/(1+2/100)^K24:K26)+L27*$B$12*$B$13/(1+2/100)^$B$6)-(SUMPRODUCT((B24:B31&lt;=$B$6)*(C24:C31*$B$11+D24:D31*$B$10*$B$8*$B$9)/(1+2/100)^B24:B31)+C32*$B$11*$B$13/(1+2/100)^$B$6)</f>
        <v>-1135290.19072377</v>
      </c>
      <c r="E130" s="14" t="n">
        <f aca="false">(SUMPRODUCT((K24:K26&lt;=$B$6)*(L24:L26*$B$12+M24:M26*$B$10*$B$8*$B$9)/(1+8/100)^K24:K26)+L27*$B$12*$B$13/(1+8/100)^$B$6)-(SUMPRODUCT((B24:B31&lt;=$B$6)*(C24:C31*$B$11+D24:D31*$B$10*$B$8*$B$9)/(1+8/100)^B24:B31)+C32*$B$11*$B$13/(1+8/100)^$B$6)</f>
        <v>656919.833998995</v>
      </c>
      <c r="F130" s="14" t="n">
        <f aca="false">ABS(E130-D130)</f>
        <v>1792210.02472277</v>
      </c>
      <c r="G130" s="0" t="str">
        <f aca="false">IF(SIGN(D130)&lt;&gt;SIGN(E130),"YES","no")</f>
        <v>YES</v>
      </c>
      <c r="AK130" s="0" t="n">
        <v>117</v>
      </c>
      <c r="AL130" s="17" t="n">
        <f aca="false">IFERROR(IF(AU130&lt;($AM$6-$AL$6)/($AN$6-$AL$6),$AL$6+SQRT(AU130*($AN$6-$AL$6)*($AM$6-$AL$6)),$AN$6-SQRT((1-AU130)*($AN$6-$AL$6)*($AN$6-$AM$6))),$AM$6)</f>
        <v>3.98383591867088</v>
      </c>
      <c r="AM130" s="17" t="n">
        <f aca="false">IFERROR(IF(AV130&lt;($AM$7-$AL$7)/($AN$7-$AL$7),$AL$7+SQRT(AV130*($AN$7-$AL$7)*($AM$7-$AL$7)),$AN$7-SQRT((1-AV130)*($AN$7-$AL$7)*($AN$7-$AM$7))),$AM$7)</f>
        <v>1.03233904758422</v>
      </c>
      <c r="AN130" s="17" t="n">
        <f aca="false">IFERROR(IF(AW130&lt;($AM$8-$AL$8)/($AN$8-$AL$8),$AL$8+SQRT(AW130*($AN$8-$AL$8)*($AM$8-$AL$8)),$AN$8-SQRT((1-AW130)*($AN$8-$AL$8)*($AN$8-$AM$8))),$AM$8)</f>
        <v>0.981999830566767</v>
      </c>
      <c r="AO130" s="17" t="n">
        <f aca="false">IFERROR(IF(AX130&lt;($AM$9-$AL$9)/($AN$9-$AL$9),$AL$9+SQRT(AX130*($AN$9-$AL$9)*($AM$9-$AL$9)),$AN$9-SQRT((1-AX130)*($AN$9-$AL$9)*($AN$9-$AM$9))),$AM$9)</f>
        <v>0.946961456600743</v>
      </c>
      <c r="AP130" s="17" t="n">
        <f aca="false">IFERROR(IF(AY130&lt;($AM$10-$AL$10)/($AN$10-$AL$10),$AL$10+SQRT(AY130*($AN$10-$AL$10)*($AM$10-$AL$10)),$AN$10-SQRT((1-AY130)*($AN$10-$AL$10)*($AN$10-$AM$10))),$AM$10)</f>
        <v>0.637290368080944</v>
      </c>
      <c r="AQ130" s="17" t="n">
        <f aca="false">IFERROR(IF(AZ130&lt;($AM$11-$AL$11)/($AN$11-$AL$11),$AL$11+SQRT(AZ130*($AN$11-$AL$11)*($AM$11-$AL$11)),$AN$11-SQRT((1-AZ130)*($AN$11-$AL$11)*($AN$11-$AM$11))),$AM$11)</f>
        <v>0.593045900375675</v>
      </c>
      <c r="AR130" s="17" t="n">
        <f aca="false">SUMPRODUCT((B24:B31&lt;=$B$6)*(C24:C31*AM130+D24:D31*AO130*$B$8*AQ130)/(1+AL130/100)^B24:B31)+C32*AM130*AP130/(1+AL130/100)^$B$6</f>
        <v>9752379.93725325</v>
      </c>
      <c r="AS130" s="17" t="n">
        <f aca="false">SUMPRODUCT((K24:K26&lt;=$B$6)*(L24:L26*AN130+M24:M26*AO130*$B$8*AQ130)/(1+AL130/100)^K24:K26)+L27*AN130*AP130/(1+AL130/100)^$B$6</f>
        <v>9275975.25732471</v>
      </c>
      <c r="AT130" s="17" t="n">
        <f aca="false">AS130-AR130</f>
        <v>-476404.679928547</v>
      </c>
      <c r="AU130" s="17" t="n">
        <f aca="true">RAND()</f>
        <v>0.545137711725002</v>
      </c>
      <c r="AV130" s="17" t="n">
        <f aca="true">RAND()</f>
        <v>0.578877420386266</v>
      </c>
      <c r="AW130" s="17" t="n">
        <f aca="true">RAND()</f>
        <v>0.368043759181464</v>
      </c>
      <c r="AX130" s="17" t="n">
        <f aca="true">RAND()</f>
        <v>0.266366058248877</v>
      </c>
      <c r="AY130" s="17" t="n">
        <f aca="true">RAND()</f>
        <v>0.0753945806712046</v>
      </c>
      <c r="AZ130" s="17" t="n">
        <f aca="true">RAND()</f>
        <v>0.350513876436693</v>
      </c>
    </row>
    <row r="131" customFormat="false" ht="15" hidden="false" customHeight="false" outlineLevel="0" collapsed="false">
      <c r="A131" s="7" t="s">
        <v>158</v>
      </c>
      <c r="B131" s="17" t="s">
        <v>159</v>
      </c>
      <c r="C131" s="17" t="s">
        <v>160</v>
      </c>
      <c r="D131" s="14" t="n">
        <f aca="false">(SUMPRODUCT((K24:K26&lt;=$B$6)*(L24:L26*$B$12+M24:M26*$B$10*$B$8*$B$9)/(1+$B$5/100)^K24:K26)+L27*$B$12*0/(1+$B$5/100)^$B$6)-(SUMPRODUCT((B24:B31&lt;=$B$6)*(C24:C31*$B$11+D24:D31*$B$10*$B$8*$B$9)/(1+$B$5/100)^B24:B31)+C32*$B$11*$B$13/(1+$B$5/100)^$B$6)</f>
        <v>284782.4784107</v>
      </c>
      <c r="E131" s="14" t="n">
        <f aca="false">$D$44</f>
        <v>-648621.495980896</v>
      </c>
      <c r="F131" s="14" t="n">
        <f aca="false">ABS(E131-D131)</f>
        <v>933403.974391596</v>
      </c>
      <c r="G131" s="0" t="str">
        <f aca="false">IF(SIGN(D131)&lt;&gt;SIGN(E131),"YES","no")</f>
        <v>YES</v>
      </c>
      <c r="AK131" s="0" t="n">
        <v>118</v>
      </c>
      <c r="AL131" s="17" t="n">
        <f aca="false">IFERROR(IF(AU131&lt;($AM$6-$AL$6)/($AN$6-$AL$6),$AL$6+SQRT(AU131*($AN$6-$AL$6)*($AM$6-$AL$6)),$AN$6-SQRT((1-AU131)*($AN$6-$AL$6)*($AN$6-$AM$6))),$AM$6)</f>
        <v>3.87058413567711</v>
      </c>
      <c r="AM131" s="17" t="n">
        <f aca="false">IFERROR(IF(AV131&lt;($AM$7-$AL$7)/($AN$7-$AL$7),$AL$7+SQRT(AV131*($AN$7-$AL$7)*($AM$7-$AL$7)),$AN$7-SQRT((1-AV131)*($AN$7-$AL$7)*($AN$7-$AM$7))),$AM$7)</f>
        <v>0.956092746925478</v>
      </c>
      <c r="AN131" s="17" t="n">
        <f aca="false">IFERROR(IF(AW131&lt;($AM$8-$AL$8)/($AN$8-$AL$8),$AL$8+SQRT(AW131*($AN$8-$AL$8)*($AM$8-$AL$8)),$AN$8-SQRT((1-AW131)*($AN$8-$AL$8)*($AN$8-$AM$8))),$AM$8)</f>
        <v>0.888934483996076</v>
      </c>
      <c r="AO131" s="17" t="n">
        <f aca="false">IFERROR(IF(AX131&lt;($AM$9-$AL$9)/($AN$9-$AL$9),$AL$9+SQRT(AX131*($AN$9-$AL$9)*($AM$9-$AL$9)),$AN$9-SQRT((1-AX131)*($AN$9-$AL$9)*($AN$9-$AM$9))),$AM$9)</f>
        <v>0.681259267039131</v>
      </c>
      <c r="AP131" s="17" t="n">
        <f aca="false">IFERROR(IF(AY131&lt;($AM$10-$AL$10)/($AN$10-$AL$10),$AL$10+SQRT(AY131*($AN$10-$AL$10)*($AM$10-$AL$10)),$AN$10-SQRT((1-AY131)*($AN$10-$AL$10)*($AN$10-$AM$10))),$AM$10)</f>
        <v>0.6197480985751</v>
      </c>
      <c r="AQ131" s="17" t="n">
        <f aca="false">IFERROR(IF(AZ131&lt;($AM$11-$AL$11)/($AN$11-$AL$11),$AL$11+SQRT(AZ131*($AN$11-$AL$11)*($AM$11-$AL$11)),$AN$11-SQRT((1-AZ131)*($AN$11-$AL$11)*($AN$11-$AM$11))),$AM$11)</f>
        <v>0.773866272526</v>
      </c>
      <c r="AR131" s="17" t="n">
        <f aca="false">SUMPRODUCT((B24:B31&lt;=$B$6)*(C24:C31*AM131+D24:D31*AO131*$B$8*AQ131)/(1+AL131/100)^B24:B31)+C32*AM131*AP131/(1+AL131/100)^$B$6</f>
        <v>9069749.87267347</v>
      </c>
      <c r="AS131" s="17" t="n">
        <f aca="false">SUMPRODUCT((K24:K26&lt;=$B$6)*(L24:L26*AN131+M24:M26*AO131*$B$8*AQ131)/(1+AL131/100)^K24:K26)+L27*AN131*AP131/(1+AL131/100)^$B$6</f>
        <v>8414202.60710202</v>
      </c>
      <c r="AT131" s="17" t="n">
        <f aca="false">AS131-AR131</f>
        <v>-655547.265571455</v>
      </c>
      <c r="AU131" s="17" t="n">
        <f aca="true">RAND()</f>
        <v>0.510337817406212</v>
      </c>
      <c r="AV131" s="17" t="n">
        <f aca="true">RAND()</f>
        <v>0.270721618252681</v>
      </c>
      <c r="AW131" s="17" t="n">
        <f aca="true">RAND()</f>
        <v>0.0878815827072038</v>
      </c>
      <c r="AX131" s="17" t="n">
        <f aca="true">RAND()</f>
        <v>0.0438065625167506</v>
      </c>
      <c r="AY131" s="17" t="n">
        <f aca="true">RAND()</f>
        <v>0.0573584284494075</v>
      </c>
      <c r="AZ131" s="17" t="n">
        <f aca="true">RAND()</f>
        <v>0.791279744076387</v>
      </c>
    </row>
    <row r="132" customFormat="false" ht="15" hidden="false" customHeight="false" outlineLevel="0" collapsed="false">
      <c r="A132" s="7" t="s">
        <v>161</v>
      </c>
      <c r="B132" s="17" t="s">
        <v>159</v>
      </c>
      <c r="C132" s="17" t="s">
        <v>160</v>
      </c>
      <c r="D132" s="14" t="n">
        <f aca="false">(SUMPRODUCT((K24:K26&lt;=$B$6)*(L24:L26*$B$12+M24:M26*$B$10*$B$8*$B$9)/(1+$B$5/100)^K24:K26)+L27*$B$12*$B$13/(1+$B$5/100)^$B$6)-(SUMPRODUCT((B24:B31&lt;=$B$6)*(C24:C31*$B$11+D24:D31*$B$10*$B$8*$B$9)/(1+$B$5/100)^B24:B31)+C32*$B$11*0/(1+$B$5/100)^$B$6)</f>
        <v>-735966.12682822</v>
      </c>
      <c r="E132" s="14" t="n">
        <f aca="false">$D$44</f>
        <v>-648621.495980896</v>
      </c>
      <c r="F132" s="14" t="n">
        <f aca="false">ABS(E132-D132)</f>
        <v>87344.6308473237</v>
      </c>
      <c r="G132" s="0" t="str">
        <f aca="false">IF(SIGN(D132)&lt;&gt;SIGN(E132),"YES","no")</f>
        <v>no</v>
      </c>
      <c r="AK132" s="0" t="n">
        <v>119</v>
      </c>
      <c r="AL132" s="17" t="n">
        <f aca="false">IFERROR(IF(AU132&lt;($AM$6-$AL$6)/($AN$6-$AL$6),$AL$6+SQRT(AU132*($AN$6-$AL$6)*($AM$6-$AL$6)),$AN$6-SQRT((1-AU132)*($AN$6-$AL$6)*($AN$6-$AM$6))),$AM$6)</f>
        <v>2.81691369053108</v>
      </c>
      <c r="AM132" s="17" t="n">
        <f aca="false">IFERROR(IF(AV132&lt;($AM$7-$AL$7)/($AN$7-$AL$7),$AL$7+SQRT(AV132*($AN$7-$AL$7)*($AM$7-$AL$7)),$AN$7-SQRT((1-AV132)*($AN$7-$AL$7)*($AN$7-$AM$7))),$AM$7)</f>
        <v>1.00261991720662</v>
      </c>
      <c r="AN132" s="17" t="n">
        <f aca="false">IFERROR(IF(AW132&lt;($AM$8-$AL$8)/($AN$8-$AL$8),$AL$8+SQRT(AW132*($AN$8-$AL$8)*($AM$8-$AL$8)),$AN$8-SQRT((1-AW132)*($AN$8-$AL$8)*($AN$8-$AM$8))),$AM$8)</f>
        <v>1.11831063491364</v>
      </c>
      <c r="AO132" s="17" t="n">
        <f aca="false">IFERROR(IF(AX132&lt;($AM$9-$AL$9)/($AN$9-$AL$9),$AL$9+SQRT(AX132*($AN$9-$AL$9)*($AM$9-$AL$9)),$AN$9-SQRT((1-AX132)*($AN$9-$AL$9)*($AN$9-$AM$9))),$AM$9)</f>
        <v>0.654395013758103</v>
      </c>
      <c r="AP132" s="17" t="n">
        <f aca="false">IFERROR(IF(AY132&lt;($AM$10-$AL$10)/($AN$10-$AL$10),$AL$10+SQRT(AY132*($AN$10-$AL$10)*($AM$10-$AL$10)),$AN$10-SQRT((1-AY132)*($AN$10-$AL$10)*($AN$10-$AM$10))),$AM$10)</f>
        <v>0.912599648885327</v>
      </c>
      <c r="AQ132" s="17" t="n">
        <f aca="false">IFERROR(IF(AZ132&lt;($AM$11-$AL$11)/($AN$11-$AL$11),$AL$11+SQRT(AZ132*($AN$11-$AL$11)*($AM$11-$AL$11)),$AN$11-SQRT((1-AZ132)*($AN$11-$AL$11)*($AN$11-$AM$11))),$AM$11)</f>
        <v>0.702000174291203</v>
      </c>
      <c r="AR132" s="17" t="n">
        <f aca="false">SUMPRODUCT((B24:B31&lt;=$B$6)*(C24:C31*AM132+D24:D31*AO132*$B$8*AQ132)/(1+AL132/100)^B24:B31)+C32*AM132*AP132/(1+AL132/100)^$B$6</f>
        <v>9861312.82948661</v>
      </c>
      <c r="AS132" s="17" t="n">
        <f aca="false">SUMPRODUCT((K24:K26&lt;=$B$6)*(L24:L26*AN132+M24:M26*AO132*$B$8*AQ132)/(1+AL132/100)^K24:K26)+L27*AN132*AP132/(1+AL132/100)^$B$6</f>
        <v>10322919.3606868</v>
      </c>
      <c r="AT132" s="17" t="n">
        <f aca="false">AS132-AR132</f>
        <v>461606.531200165</v>
      </c>
      <c r="AU132" s="17" t="n">
        <f aca="true">RAND()</f>
        <v>0.13346959555542</v>
      </c>
      <c r="AV132" s="17" t="n">
        <f aca="true">RAND()</f>
        <v>0.456027507885704</v>
      </c>
      <c r="AW132" s="17" t="n">
        <f aca="true">RAND()</f>
        <v>0.845848098872466</v>
      </c>
      <c r="AX132" s="17" t="n">
        <f aca="true">RAND()</f>
        <v>0.0317837603644865</v>
      </c>
      <c r="AY132" s="17" t="n">
        <f aca="true">RAND()</f>
        <v>0.680953881041179</v>
      </c>
      <c r="AZ132" s="17" t="n">
        <f aca="true">RAND()</f>
        <v>0.637535117867455</v>
      </c>
    </row>
    <row r="133" customFormat="false" ht="15" hidden="false" customHeight="false" outlineLevel="0" collapsed="false">
      <c r="A133" s="7" t="s">
        <v>162</v>
      </c>
      <c r="B133" s="17" t="s">
        <v>163</v>
      </c>
      <c r="C133" s="17" t="s">
        <v>164</v>
      </c>
      <c r="D133" s="14" t="n">
        <f aca="false">(SUMPRODUCT((K24:K26&lt;=$B$6)*(L24:L26*($B$12*0.8)+M24:M26*$B$10*$B$8*$B$9)/(1+$B$5/100)^K24:K26)+L27*($B$12*0.8)*$B$13/(1+$B$5/100)^$B$6)-(SUMPRODUCT((B24:B31&lt;=$B$6)*(C24:C31*$B$11+D24:D31*$B$10*$B$8*$B$9)/(1+$B$5/100)^B24:B31)+C32*$B$11*$B$13/(1+$B$5/100)^$B$6)</f>
        <v>-2475505.50405822</v>
      </c>
      <c r="E133" s="14" t="n">
        <f aca="false">(SUMPRODUCT((K24:K26&lt;=$B$6)*(L24:L26*($B$12*1.2)+M24:M26*$B$10*$B$8*$B$9)/(1+$B$5/100)^K24:K26)+L27*($B$12*1.2)*$B$13/(1+$B$5/100)^$B$6)-(SUMPRODUCT((B24:B31&lt;=$B$6)*(C24:C31*$B$11+D24:D31*$B$10*$B$8*$B$9)/(1+$B$5/100)^B24:B31)+C32*$B$11*$B$13/(1+$B$5/100)^$B$6)</f>
        <v>1178262.51209642</v>
      </c>
      <c r="F133" s="14" t="n">
        <f aca="false">ABS(E133-D133)</f>
        <v>3653768.01615464</v>
      </c>
      <c r="G133" s="0" t="str">
        <f aca="false">IF(SIGN(D133)&lt;&gt;SIGN(E133),"YES","no")</f>
        <v>YES</v>
      </c>
      <c r="AK133" s="0" t="n">
        <v>120</v>
      </c>
      <c r="AL133" s="17" t="n">
        <f aca="false">IFERROR(IF(AU133&lt;($AM$6-$AL$6)/($AN$6-$AL$6),$AL$6+SQRT(AU133*($AN$6-$AL$6)*($AM$6-$AL$6)),$AN$6-SQRT((1-AU133)*($AN$6-$AL$6)*($AN$6-$AM$6))),$AM$6)</f>
        <v>5.12251662228234</v>
      </c>
      <c r="AM133" s="17" t="n">
        <f aca="false">IFERROR(IF(AV133&lt;($AM$7-$AL$7)/($AN$7-$AL$7),$AL$7+SQRT(AV133*($AN$7-$AL$7)*($AM$7-$AL$7)),$AN$7-SQRT((1-AV133)*($AN$7-$AL$7)*($AN$7-$AM$7))),$AM$7)</f>
        <v>0.887176385616292</v>
      </c>
      <c r="AN133" s="17" t="n">
        <f aca="false">IFERROR(IF(AW133&lt;($AM$8-$AL$8)/($AN$8-$AL$8),$AL$8+SQRT(AW133*($AN$8-$AL$8)*($AM$8-$AL$8)),$AN$8-SQRT((1-AW133)*($AN$8-$AL$8)*($AN$8-$AM$8))),$AM$8)</f>
        <v>1.04254642452218</v>
      </c>
      <c r="AO133" s="17" t="n">
        <f aca="false">IFERROR(IF(AX133&lt;($AM$9-$AL$9)/($AN$9-$AL$9),$AL$9+SQRT(AX133*($AN$9-$AL$9)*($AM$9-$AL$9)),$AN$9-SQRT((1-AX133)*($AN$9-$AL$9)*($AN$9-$AM$9))),$AM$9)</f>
        <v>1.66714320933977</v>
      </c>
      <c r="AP133" s="17" t="n">
        <f aca="false">IFERROR(IF(AY133&lt;($AM$10-$AL$10)/($AN$10-$AL$10),$AL$10+SQRT(AY133*($AN$10-$AL$10)*($AM$10-$AL$10)),$AN$10-SQRT((1-AY133)*($AN$10-$AL$10)*($AN$10-$AM$10))),$AM$10)</f>
        <v>0.797001813397331</v>
      </c>
      <c r="AQ133" s="17" t="n">
        <f aca="false">IFERROR(IF(AZ133&lt;($AM$11-$AL$11)/($AN$11-$AL$11),$AL$11+SQRT(AZ133*($AN$11-$AL$11)*($AM$11-$AL$11)),$AN$11-SQRT((1-AZ133)*($AN$11-$AL$11)*($AN$11-$AM$11))),$AM$11)</f>
        <v>0.713371180748889</v>
      </c>
      <c r="AR133" s="17" t="n">
        <f aca="false">SUMPRODUCT((B24:B31&lt;=$B$6)*(C24:C31*AM133+D24:D31*AO133*$B$8*AQ133)/(1+AL133/100)^B24:B31)+C32*AM133*AP133/(1+AL133/100)^$B$6</f>
        <v>8147951.64018342</v>
      </c>
      <c r="AS133" s="17" t="n">
        <f aca="false">SUMPRODUCT((K24:K26&lt;=$B$6)*(L24:L26*AN133+M24:M26*AO133*$B$8*AQ133)/(1+AL133/100)^K24:K26)+L27*AN133*AP133/(1+AL133/100)^$B$6</f>
        <v>9721301.78043773</v>
      </c>
      <c r="AT133" s="17" t="n">
        <f aca="false">AS133-AR133</f>
        <v>1573350.14025431</v>
      </c>
      <c r="AU133" s="17" t="n">
        <f aca="true">RAND()</f>
        <v>0.823752808319694</v>
      </c>
      <c r="AV133" s="17" t="n">
        <f aca="true">RAND()</f>
        <v>0.0844413578791154</v>
      </c>
      <c r="AW133" s="17" t="n">
        <f aca="true">RAND()</f>
        <v>0.617449013524153</v>
      </c>
      <c r="AX133" s="17" t="n">
        <f aca="true">RAND()</f>
        <v>0.926137571274247</v>
      </c>
      <c r="AY133" s="17" t="n">
        <f aca="true">RAND()</f>
        <v>0.352840308645211</v>
      </c>
      <c r="AZ133" s="17" t="n">
        <f aca="true">RAND()</f>
        <v>0.66466906112128</v>
      </c>
    </row>
    <row r="134" customFormat="false" ht="15" hidden="false" customHeight="false" outlineLevel="0" collapsed="false">
      <c r="A134" s="7" t="s">
        <v>165</v>
      </c>
      <c r="B134" s="17" t="s">
        <v>163</v>
      </c>
      <c r="C134" s="17" t="s">
        <v>164</v>
      </c>
      <c r="D134" s="14" t="n">
        <f aca="false">(SUMPRODUCT((K24:K26&lt;=$B$6)*(L24:L26*$B$12+M24:M26*$B$10*$B$8*$B$9)/(1+$B$5/100)^K24:K26)+L27*$B$12*$B$13/(1+$B$5/100)^$B$6)-(SUMPRODUCT((B24:B31&lt;=$B$6)*(C24:C31*($B$11*0.8)+D24:D31*$B$10*$B$8*$B$9)/(1+$B$5/100)^B24:B31)+C32*($B$11*0.8)*$B$13/(1+$B$5/100)^$B$6)</f>
        <v>1290295.33030658</v>
      </c>
      <c r="E134" s="14" t="n">
        <f aca="false">(SUMPRODUCT((K24:K26&lt;=$B$6)*(L24:L26*$B$12+M24:M26*$B$10*$B$8*$B$9)/(1+$B$5/100)^K24:K26)+L27*$B$12*$B$13/(1+$B$5/100)^$B$6)-(SUMPRODUCT((B24:B31&lt;=$B$6)*(C24:C31*($B$11*1.2)+D24:D31*$B$10*$B$8*$B$9)/(1+$B$5/100)^B24:B31)+C32*($B$11*1.2)*$B$13/(1+$B$5/100)^$B$6)</f>
        <v>-2587538.32226837</v>
      </c>
      <c r="F134" s="14" t="n">
        <f aca="false">ABS(E134-D134)</f>
        <v>3877833.65257496</v>
      </c>
      <c r="G134" s="0" t="str">
        <f aca="false">IF(SIGN(D134)&lt;&gt;SIGN(E134),"YES","no")</f>
        <v>YES</v>
      </c>
      <c r="AK134" s="0" t="n">
        <v>121</v>
      </c>
      <c r="AL134" s="17" t="n">
        <f aca="false">IFERROR(IF(AU134&lt;($AM$6-$AL$6)/($AN$6-$AL$6),$AL$6+SQRT(AU134*($AN$6-$AL$6)*($AM$6-$AL$6)),$AN$6-SQRT((1-AU134)*($AN$6-$AL$6)*($AN$6-$AM$6))),$AM$6)</f>
        <v>3.36741125569487</v>
      </c>
      <c r="AM134" s="17" t="n">
        <f aca="false">IFERROR(IF(AV134&lt;($AM$7-$AL$7)/($AN$7-$AL$7),$AL$7+SQRT(AV134*($AN$7-$AL$7)*($AM$7-$AL$7)),$AN$7-SQRT((1-AV134)*($AN$7-$AL$7)*($AN$7-$AM$7))),$AM$7)</f>
        <v>1.02308252079171</v>
      </c>
      <c r="AN134" s="17" t="n">
        <f aca="false">IFERROR(IF(AW134&lt;($AM$8-$AL$8)/($AN$8-$AL$8),$AL$8+SQRT(AW134*($AN$8-$AL$8)*($AM$8-$AL$8)),$AN$8-SQRT((1-AW134)*($AN$8-$AL$8)*($AN$8-$AM$8))),$AM$8)</f>
        <v>0.951969962529882</v>
      </c>
      <c r="AO134" s="17" t="n">
        <f aca="false">IFERROR(IF(AX134&lt;($AM$9-$AL$9)/($AN$9-$AL$9),$AL$9+SQRT(AX134*($AN$9-$AL$9)*($AM$9-$AL$9)),$AN$9-SQRT((1-AX134)*($AN$9-$AL$9)*($AN$9-$AM$9))),$AM$9)</f>
        <v>1.71420598208801</v>
      </c>
      <c r="AP134" s="17" t="n">
        <f aca="false">IFERROR(IF(AY134&lt;($AM$10-$AL$10)/($AN$10-$AL$10),$AL$10+SQRT(AY134*($AN$10-$AL$10)*($AM$10-$AL$10)),$AN$10-SQRT((1-AY134)*($AN$10-$AL$10)*($AN$10-$AM$10))),$AM$10)</f>
        <v>0.763739231828281</v>
      </c>
      <c r="AQ134" s="17" t="n">
        <f aca="false">IFERROR(IF(AZ134&lt;($AM$11-$AL$11)/($AN$11-$AL$11),$AL$11+SQRT(AZ134*($AN$11-$AL$11)*($AM$11-$AL$11)),$AN$11-SQRT((1-AZ134)*($AN$11-$AL$11)*($AN$11-$AM$11))),$AM$11)</f>
        <v>0.70118571426705</v>
      </c>
      <c r="AR134" s="17" t="n">
        <f aca="false">SUMPRODUCT((B24:B31&lt;=$B$6)*(C24:C31*AM134+D24:D31*AO134*$B$8*AQ134)/(1+AL134/100)^B24:B31)+C32*AM134*AP134/(1+AL134/100)^$B$6</f>
        <v>9955156.63081884</v>
      </c>
      <c r="AS134" s="17" t="n">
        <f aca="false">SUMPRODUCT((K24:K26&lt;=$B$6)*(L24:L26*AN134+M24:M26*AO134*$B$8*AQ134)/(1+AL134/100)^K24:K26)+L27*AN134*AP134/(1+AL134/100)^$B$6</f>
        <v>8950717.5749198</v>
      </c>
      <c r="AT134" s="17" t="n">
        <f aca="false">AS134-AR134</f>
        <v>-1004439.05589904</v>
      </c>
      <c r="AU134" s="17" t="n">
        <f aca="true">RAND()</f>
        <v>0.340214950737386</v>
      </c>
      <c r="AV134" s="17" t="n">
        <f aca="true">RAND()</f>
        <v>0.542297401153394</v>
      </c>
      <c r="AW134" s="17" t="n">
        <f aca="true">RAND()</f>
        <v>0.256609661237041</v>
      </c>
      <c r="AX134" s="17" t="n">
        <f aca="true">RAND()</f>
        <v>0.945547852883812</v>
      </c>
      <c r="AY134" s="17" t="n">
        <f aca="true">RAND()</f>
        <v>0.278233529621487</v>
      </c>
      <c r="AZ134" s="17" t="n">
        <f aca="true">RAND()</f>
        <v>0.63555111282411</v>
      </c>
    </row>
    <row r="135" customFormat="false" ht="15" hidden="false" customHeight="false" outlineLevel="0" collapsed="false">
      <c r="A135" s="7" t="s">
        <v>166</v>
      </c>
      <c r="B135" s="17" t="s">
        <v>167</v>
      </c>
      <c r="C135" s="17" t="s">
        <v>168</v>
      </c>
      <c r="D135" s="14" t="n">
        <f aca="false">(SUMPRODUCT((K24:K26&lt;=$B$6)*(L24:L26*$B$12+M24:M26*($B$10*0.5)*$B$8*$B$9)/(1+$B$5/100)^K24:K26)+L27*$B$12*$B$13/(1+$B$5/100)^$B$6)-(SUMPRODUCT((B24:B31&lt;=$B$6)*(C24:C31*$B$11+D24:D31*($B$10*0.5)*$B$8*$B$9)/(1+$B$5/100)^B24:B31)+C32*$B$11*$B$13/(1+$B$5/100)^$B$6)</f>
        <v>-604392.793515846</v>
      </c>
      <c r="E135" s="14" t="n">
        <f aca="false">(SUMPRODUCT((K24:K26&lt;=$B$6)*(L24:L26*$B$12+M24:M26*($B$10*2)*$B$8*$B$9)/(1+$B$5/100)^K24:K26)+L27*$B$12*$B$13/(1+$B$5/100)^$B$6)-(SUMPRODUCT((B24:B31&lt;=$B$6)*(C24:C31*$B$11+D24:D31*($B$10*2)*$B$8*$B$9)/(1+$B$5/100)^B24:B31)+C32*$B$11*$B$13/(1+$B$5/100)^$B$6)</f>
        <v>-737078.900910992</v>
      </c>
      <c r="F135" s="14" t="n">
        <f aca="false">ABS(E135-D135)</f>
        <v>132686.107395146</v>
      </c>
      <c r="G135" s="0" t="str">
        <f aca="false">IF(SIGN(D135)&lt;&gt;SIGN(E135),"YES","no")</f>
        <v>no</v>
      </c>
      <c r="AK135" s="0" t="n">
        <v>122</v>
      </c>
      <c r="AL135" s="17" t="n">
        <f aca="false">IFERROR(IF(AU135&lt;($AM$6-$AL$6)/($AN$6-$AL$6),$AL$6+SQRT(AU135*($AN$6-$AL$6)*($AM$6-$AL$6)),$AN$6-SQRT((1-AU135)*($AN$6-$AL$6)*($AN$6-$AM$6))),$AM$6)</f>
        <v>3.1033716435813</v>
      </c>
      <c r="AM135" s="17" t="n">
        <f aca="false">IFERROR(IF(AV135&lt;($AM$7-$AL$7)/($AN$7-$AL$7),$AL$7+SQRT(AV135*($AN$7-$AL$7)*($AM$7-$AL$7)),$AN$7-SQRT((1-AV135)*($AN$7-$AL$7)*($AN$7-$AM$7))),$AM$7)</f>
        <v>0.890504316076126</v>
      </c>
      <c r="AN135" s="17" t="n">
        <f aca="false">IFERROR(IF(AW135&lt;($AM$8-$AL$8)/($AN$8-$AL$8),$AL$8+SQRT(AW135*($AN$8-$AL$8)*($AM$8-$AL$8)),$AN$8-SQRT((1-AW135)*($AN$8-$AL$8)*($AN$8-$AM$8))),$AM$8)</f>
        <v>1.01566861696566</v>
      </c>
      <c r="AO135" s="17" t="n">
        <f aca="false">IFERROR(IF(AX135&lt;($AM$9-$AL$9)/($AN$9-$AL$9),$AL$9+SQRT(AX135*($AN$9-$AL$9)*($AM$9-$AL$9)),$AN$9-SQRT((1-AX135)*($AN$9-$AL$9)*($AN$9-$AM$9))),$AM$9)</f>
        <v>1.16268714574998</v>
      </c>
      <c r="AP135" s="17" t="n">
        <f aca="false">IFERROR(IF(AY135&lt;($AM$10-$AL$10)/($AN$10-$AL$10),$AL$10+SQRT(AY135*($AN$10-$AL$10)*($AM$10-$AL$10)),$AN$10-SQRT((1-AY135)*($AN$10-$AL$10)*($AN$10-$AM$10))),$AM$10)</f>
        <v>0.687819766172546</v>
      </c>
      <c r="AQ135" s="17" t="n">
        <f aca="false">IFERROR(IF(AZ135&lt;($AM$11-$AL$11)/($AN$11-$AL$11),$AL$11+SQRT(AZ135*($AN$11-$AL$11)*($AM$11-$AL$11)),$AN$11-SQRT((1-AZ135)*($AN$11-$AL$11)*($AN$11-$AM$11))),$AM$11)</f>
        <v>0.877669447482374</v>
      </c>
      <c r="AR135" s="17" t="n">
        <f aca="false">SUMPRODUCT((B24:B31&lt;=$B$6)*(C24:C31*AM135+D24:D31*AO135*$B$8*AQ135)/(1+AL135/100)^B24:B31)+C32*AM135*AP135/(1+AL135/100)^$B$6</f>
        <v>8757923.61458928</v>
      </c>
      <c r="AS135" s="17" t="n">
        <f aca="false">SUMPRODUCT((K24:K26&lt;=$B$6)*(L24:L26*AN135+M24:M26*AO135*$B$8*AQ135)/(1+AL135/100)^K24:K26)+L27*AN135*AP135/(1+AL135/100)^$B$6</f>
        <v>9615723.43888098</v>
      </c>
      <c r="AT135" s="17" t="n">
        <f aca="false">AS135-AR135</f>
        <v>857799.824291697</v>
      </c>
      <c r="AU135" s="17" t="n">
        <f aca="true">RAND()</f>
        <v>0.240814372597686</v>
      </c>
      <c r="AV135" s="17" t="n">
        <f aca="true">RAND()</f>
        <v>0.0910114580934144</v>
      </c>
      <c r="AW135" s="17" t="n">
        <f aca="true">RAND()</f>
        <v>0.511900470446329</v>
      </c>
      <c r="AX135" s="17" t="n">
        <f aca="true">RAND()</f>
        <v>0.532604789405126</v>
      </c>
      <c r="AY135" s="17" t="n">
        <f aca="true">RAND()</f>
        <v>0.141105058260439</v>
      </c>
      <c r="AZ135" s="17" t="n">
        <f aca="true">RAND()</f>
        <v>0.938919330288703</v>
      </c>
    </row>
    <row r="136" customFormat="false" ht="15" hidden="false" customHeight="false" outlineLevel="0" collapsed="false">
      <c r="A136" s="7" t="s">
        <v>169</v>
      </c>
      <c r="B136" s="17" t="s">
        <v>170</v>
      </c>
      <c r="C136" s="17" t="s">
        <v>171</v>
      </c>
      <c r="D136" s="14" t="n">
        <f aca="false">(SUMPRODUCT((K24:K26&lt;=$B$6)*(L24:L26*$B$12+M24:M26*$B$10*$B$8*0)/(1+$B$5/100)^K24:K26)+L27*$B$12*$B$13/(1+$B$5/100)^$B$6)-(SUMPRODUCT((B24:B31&lt;=$B$6)*(C24:C31*$B$11+D24:D31*$B$10*$B$8*0)/(1+$B$5/100)^B24:B31)+C32*$B$11*$B$13/(1+$B$5/100)^$B$6)</f>
        <v>-560164.091050798</v>
      </c>
      <c r="E136" s="14" t="n">
        <f aca="false">$D$44</f>
        <v>-648621.495980896</v>
      </c>
      <c r="F136" s="14" t="n">
        <f aca="false">ABS(E136-D136)</f>
        <v>88457.404930098</v>
      </c>
      <c r="G136" s="0" t="str">
        <f aca="false">IF(SIGN(D136)&lt;&gt;SIGN(E136),"YES","no")</f>
        <v>no</v>
      </c>
      <c r="AK136" s="0" t="n">
        <v>123</v>
      </c>
      <c r="AL136" s="17" t="n">
        <f aca="false">IFERROR(IF(AU136&lt;($AM$6-$AL$6)/($AN$6-$AL$6),$AL$6+SQRT(AU136*($AN$6-$AL$6)*($AM$6-$AL$6)),$AN$6-SQRT((1-AU136)*($AN$6-$AL$6)*($AN$6-$AM$6))),$AM$6)</f>
        <v>4.25219874299162</v>
      </c>
      <c r="AM136" s="17" t="n">
        <f aca="false">IFERROR(IF(AV136&lt;($AM$7-$AL$7)/($AN$7-$AL$7),$AL$7+SQRT(AV136*($AN$7-$AL$7)*($AM$7-$AL$7)),$AN$7-SQRT((1-AV136)*($AN$7-$AL$7)*($AN$7-$AM$7))),$AM$7)</f>
        <v>0.975323366495726</v>
      </c>
      <c r="AN136" s="17" t="n">
        <f aca="false">IFERROR(IF(AW136&lt;($AM$8-$AL$8)/($AN$8-$AL$8),$AL$8+SQRT(AW136*($AN$8-$AL$8)*($AM$8-$AL$8)),$AN$8-SQRT((1-AW136)*($AN$8-$AL$8)*($AN$8-$AM$8))),$AM$8)</f>
        <v>1.17613261580733</v>
      </c>
      <c r="AO136" s="17" t="n">
        <f aca="false">IFERROR(IF(AX136&lt;($AM$9-$AL$9)/($AN$9-$AL$9),$AL$9+SQRT(AX136*($AN$9-$AL$9)*($AM$9-$AL$9)),$AN$9-SQRT((1-AX136)*($AN$9-$AL$9)*($AN$9-$AM$9))),$AM$9)</f>
        <v>0.671191959151881</v>
      </c>
      <c r="AP136" s="17" t="n">
        <f aca="false">IFERROR(IF(AY136&lt;($AM$10-$AL$10)/($AN$10-$AL$10),$AL$10+SQRT(AY136*($AN$10-$AL$10)*($AM$10-$AL$10)),$AN$10-SQRT((1-AY136)*($AN$10-$AL$10)*($AN$10-$AM$10))),$AM$10)</f>
        <v>0.842791257353371</v>
      </c>
      <c r="AQ136" s="17" t="n">
        <f aca="false">IFERROR(IF(AZ136&lt;($AM$11-$AL$11)/($AN$11-$AL$11),$AL$11+SQRT(AZ136*($AN$11-$AL$11)*($AM$11-$AL$11)),$AN$11-SQRT((1-AZ136)*($AN$11-$AL$11)*($AN$11-$AM$11))),$AM$11)</f>
        <v>0.606159322139654</v>
      </c>
      <c r="AR136" s="17" t="n">
        <f aca="false">SUMPRODUCT((B24:B31&lt;=$B$6)*(C24:C31*AM136+D24:D31*AO136*$B$8*AQ136)/(1+AL136/100)^B24:B31)+C32*AM136*AP136/(1+AL136/100)^$B$6</f>
        <v>9104461.22008695</v>
      </c>
      <c r="AS136" s="17" t="n">
        <f aca="false">SUMPRODUCT((K24:K26&lt;=$B$6)*(L24:L26*AN136+M24:M26*AO136*$B$8*AQ136)/(1+AL136/100)^K24:K26)+L27*AN136*AP136/(1+AL136/100)^$B$6</f>
        <v>10927164.1648911</v>
      </c>
      <c r="AT136" s="17" t="n">
        <f aca="false">AS136-AR136</f>
        <v>1822702.94480417</v>
      </c>
      <c r="AU136" s="17" t="n">
        <f aca="true">RAND()</f>
        <v>0.622479412599158</v>
      </c>
      <c r="AV136" s="17" t="n">
        <f aca="true">RAND()</f>
        <v>0.341536475993272</v>
      </c>
      <c r="AW136" s="17" t="n">
        <f aca="true">RAND()</f>
        <v>0.951498751578065</v>
      </c>
      <c r="AX136" s="17" t="n">
        <f aca="true">RAND()</f>
        <v>0.0390755825043457</v>
      </c>
      <c r="AY136" s="17" t="n">
        <f aca="true">RAND()</f>
        <v>0.470023384471621</v>
      </c>
      <c r="AZ136" s="17" t="n">
        <f aca="true">RAND()</f>
        <v>0.382585838910256</v>
      </c>
    </row>
    <row r="137" customFormat="false" ht="15" hidden="false" customHeight="false" outlineLevel="0" collapsed="false">
      <c r="A137" s="7" t="s">
        <v>172</v>
      </c>
      <c r="B137" s="17" t="s">
        <v>173</v>
      </c>
      <c r="C137" s="17" t="s">
        <v>174</v>
      </c>
      <c r="D137" s="14" t="n">
        <f aca="false">(SUMPRODUCT((K24:K26&lt;=20)*(L24:L26*$B$12+M24:M26*$B$10*$B$8*$B$9)/(1+$B$5/100)^K24:K26)+L27*$B$12*$B$13/(1+$B$5/100)^20)-(SUMPRODUCT((B24:B31&lt;=20)*(C24:C31*$B$11+D24:D31*$B$10*$B$8*$B$9)/(1+$B$5/100)^B24:B31)+C32*$B$11*$B$13/(1+$B$5/100)^20)</f>
        <v>-1037854.34362269</v>
      </c>
      <c r="E137" s="14" t="n">
        <f aca="false">$D$44</f>
        <v>-648621.495980896</v>
      </c>
      <c r="F137" s="14" t="n">
        <f aca="false">ABS(E137-D137)</f>
        <v>389232.847641795</v>
      </c>
      <c r="G137" s="0" t="str">
        <f aca="false">IF(SIGN(D137)&lt;&gt;SIGN(E137),"YES","no")</f>
        <v>no</v>
      </c>
      <c r="AK137" s="0" t="n">
        <v>124</v>
      </c>
      <c r="AL137" s="17" t="n">
        <f aca="false">IFERROR(IF(AU137&lt;($AM$6-$AL$6)/($AN$6-$AL$6),$AL$6+SQRT(AU137*($AN$6-$AL$6)*($AM$6-$AL$6)),$AN$6-SQRT((1-AU137)*($AN$6-$AL$6)*($AN$6-$AM$6))),$AM$6)</f>
        <v>6.11299068239133</v>
      </c>
      <c r="AM137" s="17" t="n">
        <f aca="false">IFERROR(IF(AV137&lt;($AM$7-$AL$7)/($AN$7-$AL$7),$AL$7+SQRT(AV137*($AN$7-$AL$7)*($AM$7-$AL$7)),$AN$7-SQRT((1-AV137)*($AN$7-$AL$7)*($AN$7-$AM$7))),$AM$7)</f>
        <v>1.1072460552556</v>
      </c>
      <c r="AN137" s="17" t="n">
        <f aca="false">IFERROR(IF(AW137&lt;($AM$8-$AL$8)/($AN$8-$AL$8),$AL$8+SQRT(AW137*($AN$8-$AL$8)*($AM$8-$AL$8)),$AN$8-SQRT((1-AW137)*($AN$8-$AL$8)*($AN$8-$AM$8))),$AM$8)</f>
        <v>0.970562880422009</v>
      </c>
      <c r="AO137" s="17" t="n">
        <f aca="false">IFERROR(IF(AX137&lt;($AM$9-$AL$9)/($AN$9-$AL$9),$AL$9+SQRT(AX137*($AN$9-$AL$9)*($AM$9-$AL$9)),$AN$9-SQRT((1-AX137)*($AN$9-$AL$9)*($AN$9-$AM$9))),$AM$9)</f>
        <v>1.10871270136984</v>
      </c>
      <c r="AP137" s="17" t="n">
        <f aca="false">IFERROR(IF(AY137&lt;($AM$10-$AL$10)/($AN$10-$AL$10),$AL$10+SQRT(AY137*($AN$10-$AL$10)*($AM$10-$AL$10)),$AN$10-SQRT((1-AY137)*($AN$10-$AL$10)*($AN$10-$AM$10))),$AM$10)</f>
        <v>0.834757462817696</v>
      </c>
      <c r="AQ137" s="17" t="n">
        <f aca="false">IFERROR(IF(AZ137&lt;($AM$11-$AL$11)/($AN$11-$AL$11),$AL$11+SQRT(AZ137*($AN$11-$AL$11)*($AM$11-$AL$11)),$AN$11-SQRT((1-AZ137)*($AN$11-$AL$11)*($AN$11-$AM$11))),$AM$11)</f>
        <v>0.587185840806133</v>
      </c>
      <c r="AR137" s="17" t="n">
        <f aca="false">SUMPRODUCT((B24:B31&lt;=$B$6)*(C24:C31*AM137+D24:D31*AO137*$B$8*AQ137)/(1+AL137/100)^B24:B31)+C32*AM137*AP137/(1+AL137/100)^$B$6</f>
        <v>9821070.33341932</v>
      </c>
      <c r="AS137" s="17" t="n">
        <f aca="false">SUMPRODUCT((K24:K26&lt;=$B$6)*(L24:L26*AN137+M24:M26*AO137*$B$8*AQ137)/(1+AL137/100)^K24:K26)+L27*AN137*AP137/(1+AL137/100)^$B$6</f>
        <v>8998829.43257966</v>
      </c>
      <c r="AT137" s="17" t="n">
        <f aca="false">AS137-AR137</f>
        <v>-822240.900839664</v>
      </c>
      <c r="AU137" s="17" t="n">
        <f aca="true">RAND()</f>
        <v>0.96066072352377</v>
      </c>
      <c r="AV137" s="17" t="n">
        <f aca="true">RAND()</f>
        <v>0.818856100088107</v>
      </c>
      <c r="AW137" s="17" t="n">
        <f aca="true">RAND()</f>
        <v>0.323241068642807</v>
      </c>
      <c r="AX137" s="17" t="n">
        <f aca="true">RAND()</f>
        <v>0.470404634200363</v>
      </c>
      <c r="AY137" s="17" t="n">
        <f aca="true">RAND()</f>
        <v>0.448250235648565</v>
      </c>
      <c r="AZ137" s="17" t="n">
        <f aca="true">RAND()</f>
        <v>0.336635539426635</v>
      </c>
    </row>
    <row r="138" customFormat="false" ht="15" hidden="false" customHeight="false" outlineLevel="0" collapsed="false">
      <c r="A138" s="7" t="s">
        <v>175</v>
      </c>
      <c r="D138" s="14" t="n">
        <f aca="false">$D$44</f>
        <v>-648621.495980896</v>
      </c>
      <c r="AK138" s="0" t="n">
        <v>125</v>
      </c>
      <c r="AL138" s="17" t="n">
        <f aca="false">IFERROR(IF(AU138&lt;($AM$6-$AL$6)/($AN$6-$AL$6),$AL$6+SQRT(AU138*($AN$6-$AL$6)*($AM$6-$AL$6)),$AN$6-SQRT((1-AU138)*($AN$6-$AL$6)*($AN$6-$AM$6))),$AM$6)</f>
        <v>4.80901771694585</v>
      </c>
      <c r="AM138" s="17" t="n">
        <f aca="false">IFERROR(IF(AV138&lt;($AM$7-$AL$7)/($AN$7-$AL$7),$AL$7+SQRT(AV138*($AN$7-$AL$7)*($AM$7-$AL$7)),$AN$7-SQRT((1-AV138)*($AN$7-$AL$7)*($AN$7-$AM$7))),$AM$7)</f>
        <v>0.99630165559818</v>
      </c>
      <c r="AN138" s="17" t="n">
        <f aca="false">IFERROR(IF(AW138&lt;($AM$8-$AL$8)/($AN$8-$AL$8),$AL$8+SQRT(AW138*($AN$8-$AL$8)*($AM$8-$AL$8)),$AN$8-SQRT((1-AW138)*($AN$8-$AL$8)*($AN$8-$AM$8))),$AM$8)</f>
        <v>0.920400152019352</v>
      </c>
      <c r="AO138" s="17" t="n">
        <f aca="false">IFERROR(IF(AX138&lt;($AM$9-$AL$9)/($AN$9-$AL$9),$AL$9+SQRT(AX138*($AN$9-$AL$9)*($AM$9-$AL$9)),$AN$9-SQRT((1-AX138)*($AN$9-$AL$9)*($AN$9-$AM$9))),$AM$9)</f>
        <v>1.43627640472537</v>
      </c>
      <c r="AP138" s="17" t="n">
        <f aca="false">IFERROR(IF(AY138&lt;($AM$10-$AL$10)/($AN$10-$AL$10),$AL$10+SQRT(AY138*($AN$10-$AL$10)*($AM$10-$AL$10)),$AN$10-SQRT((1-AY138)*($AN$10-$AL$10)*($AN$10-$AM$10))),$AM$10)</f>
        <v>0.591927204256846</v>
      </c>
      <c r="AQ138" s="17" t="n">
        <f aca="false">IFERROR(IF(AZ138&lt;($AM$11-$AL$11)/($AN$11-$AL$11),$AL$11+SQRT(AZ138*($AN$11-$AL$11)*($AM$11-$AL$11)),$AN$11-SQRT((1-AZ138)*($AN$11-$AL$11)*($AN$11-$AM$11))),$AM$11)</f>
        <v>0.482800476563214</v>
      </c>
      <c r="AR138" s="17" t="n">
        <f aca="false">SUMPRODUCT((B24:B31&lt;=$B$6)*(C24:C31*AM138+D24:D31*AO138*$B$8*AQ138)/(1+AL138/100)^B24:B31)+C32*AM138*AP138/(1+AL138/100)^$B$6</f>
        <v>9181623.79354751</v>
      </c>
      <c r="AS138" s="17" t="n">
        <f aca="false">SUMPRODUCT((K24:K26&lt;=$B$6)*(L24:L26*AN138+M24:M26*AO138*$B$8*AQ138)/(1+AL138/100)^K24:K26)+L27*AN138*AP138/(1+AL138/100)^$B$6</f>
        <v>8683880.55405361</v>
      </c>
      <c r="AT138" s="17" t="n">
        <f aca="false">AS138-AR138</f>
        <v>-497743.239493905</v>
      </c>
      <c r="AU138" s="17" t="n">
        <f aca="true">RAND()</f>
        <v>0.759979831767141</v>
      </c>
      <c r="AV138" s="17" t="n">
        <f aca="true">RAND()</f>
        <v>0.428159333228738</v>
      </c>
      <c r="AW138" s="17" t="n">
        <f aca="true">RAND()</f>
        <v>0.161068851180924</v>
      </c>
      <c r="AX138" s="17" t="n">
        <f aca="true">RAND()</f>
        <v>0.788143805420433</v>
      </c>
      <c r="AY138" s="17" t="n">
        <f aca="true">RAND()</f>
        <v>0.0338024435299197</v>
      </c>
      <c r="AZ138" s="17" t="n">
        <f aca="true">RAND()</f>
        <v>0.136391894823421</v>
      </c>
    </row>
    <row r="139" customFormat="false" ht="15" hidden="false" customHeight="false" outlineLevel="0" collapsed="false">
      <c r="AK139" s="0" t="n">
        <v>126</v>
      </c>
      <c r="AL139" s="0" t="n">
        <f aca="false">IFERROR(IF(AU139&lt;($AM$6-$AL$6)/($AN$6-$AL$6),$AL$6+SQRT(AU139*($AN$6-$AL$6)*($AM$6-$AL$6)),$AN$6-SQRT((1-AU139)*($AN$6-$AL$6)*($AN$6-$AM$6))),$AM$6)</f>
        <v>4.0534976196395</v>
      </c>
      <c r="AM139" s="0" t="n">
        <f aca="false">IFERROR(IF(AV139&lt;($AM$7-$AL$7)/($AN$7-$AL$7),$AL$7+SQRT(AV139*($AN$7-$AL$7)*($AM$7-$AL$7)),$AN$7-SQRT((1-AV139)*($AN$7-$AL$7)*($AN$7-$AM$7))),$AM$7)</f>
        <v>0.991158256114662</v>
      </c>
      <c r="AN139" s="0" t="n">
        <f aca="false">IFERROR(IF(AW139&lt;($AM$8-$AL$8)/($AN$8-$AL$8),$AL$8+SQRT(AW139*($AN$8-$AL$8)*($AM$8-$AL$8)),$AN$8-SQRT((1-AW139)*($AN$8-$AL$8)*($AN$8-$AM$8))),$AM$8)</f>
        <v>1.13439264234386</v>
      </c>
      <c r="AO139" s="0" t="n">
        <f aca="false">IFERROR(IF(AX139&lt;($AM$9-$AL$9)/($AN$9-$AL$9),$AL$9+SQRT(AX139*($AN$9-$AL$9)*($AM$9-$AL$9)),$AN$9-SQRT((1-AX139)*($AN$9-$AL$9)*($AN$9-$AM$9))),$AM$9)</f>
        <v>1.54368905150631</v>
      </c>
      <c r="AP139" s="0" t="n">
        <f aca="false">IFERROR(IF(AY139&lt;($AM$10-$AL$10)/($AN$10-$AL$10),$AL$10+SQRT(AY139*($AN$10-$AL$10)*($AM$10-$AL$10)),$AN$10-SQRT((1-AY139)*($AN$10-$AL$10)*($AN$10-$AM$10))),$AM$10)</f>
        <v>0.965637287658975</v>
      </c>
      <c r="AQ139" s="0" t="n">
        <f aca="false">IFERROR(IF(AZ139&lt;($AM$11-$AL$11)/($AN$11-$AL$11),$AL$11+SQRT(AZ139*($AN$11-$AL$11)*($AM$11-$AL$11)),$AN$11-SQRT((1-AZ139)*($AN$11-$AL$11)*($AN$11-$AM$11))),$AM$11)</f>
        <v>0.888980973781535</v>
      </c>
      <c r="AR139" s="0" t="n">
        <f aca="false">SUMPRODUCT((B24:B31&lt;=$B$6)*(C24:C31*AM139+D24:D31*AO139*$B$8*AQ139)/(1+AL139/100)^B24:B31)+C32*AM139*AP139/(1+AL139/100)^$B$6</f>
        <v>9416267.71063424</v>
      </c>
      <c r="AS139" s="0" t="n">
        <f aca="false">SUMPRODUCT((K24:K26&lt;=$B$6)*(L24:L26*AN139+M24:M26*AO139*$B$8*AQ139)/(1+AL139/100)^K24:K26)+L27*AN139*AP139/(1+AL139/100)^$B$6</f>
        <v>10481392.997222</v>
      </c>
      <c r="AT139" s="0" t="n">
        <f aca="false">AS139-AR139</f>
        <v>1065125.28658777</v>
      </c>
      <c r="AU139" s="0" t="n">
        <f aca="true">RAND()</f>
        <v>0.565906186126496</v>
      </c>
      <c r="AV139" s="0" t="n">
        <f aca="true">RAND()</f>
        <v>0.406016432008874</v>
      </c>
      <c r="AW139" s="0" t="n">
        <f aca="true">RAND()</f>
        <v>0.881199456495687</v>
      </c>
      <c r="AX139" s="0" t="n">
        <f aca="true">RAND()</f>
        <v>0.861186878856525</v>
      </c>
      <c r="AY139" s="0" t="n">
        <f aca="true">RAND()</f>
        <v>0.867272334633626</v>
      </c>
      <c r="AZ139" s="0" t="n">
        <f aca="true">RAND()</f>
        <v>0.949692962520424</v>
      </c>
    </row>
    <row r="140" customFormat="false" ht="15" hidden="false" customHeight="false" outlineLevel="0" collapsed="false">
      <c r="AK140" s="0" t="n">
        <v>127</v>
      </c>
      <c r="AL140" s="0" t="n">
        <f aca="false">IFERROR(IF(AU140&lt;($AM$6-$AL$6)/($AN$6-$AL$6),$AL$6+SQRT(AU140*($AN$6-$AL$6)*($AM$6-$AL$6)),$AN$6-SQRT((1-AU140)*($AN$6-$AL$6)*($AN$6-$AM$6))),$AM$6)</f>
        <v>3.1535248752193</v>
      </c>
      <c r="AM140" s="0" t="n">
        <f aca="false">IFERROR(IF(AV140&lt;($AM$7-$AL$7)/($AN$7-$AL$7),$AL$7+SQRT(AV140*($AN$7-$AL$7)*($AM$7-$AL$7)),$AN$7-SQRT((1-AV140)*($AN$7-$AL$7)*($AN$7-$AM$7))),$AM$7)</f>
        <v>1.04969171946506</v>
      </c>
      <c r="AN140" s="0" t="n">
        <f aca="false">IFERROR(IF(AW140&lt;($AM$8-$AL$8)/($AN$8-$AL$8),$AL$8+SQRT(AW140*($AN$8-$AL$8)*($AM$8-$AL$8)),$AN$8-SQRT((1-AW140)*($AN$8-$AL$8)*($AN$8-$AM$8))),$AM$8)</f>
        <v>1.17560487686919</v>
      </c>
      <c r="AO140" s="0" t="n">
        <f aca="false">IFERROR(IF(AX140&lt;($AM$9-$AL$9)/($AN$9-$AL$9),$AL$9+SQRT(AX140*($AN$9-$AL$9)*($AM$9-$AL$9)),$AN$9-SQRT((1-AX140)*($AN$9-$AL$9)*($AN$9-$AM$9))),$AM$9)</f>
        <v>1.19313354206774</v>
      </c>
      <c r="AP140" s="0" t="n">
        <f aca="false">IFERROR(IF(AY140&lt;($AM$10-$AL$10)/($AN$10-$AL$10),$AL$10+SQRT(AY140*($AN$10-$AL$10)*($AM$10-$AL$10)),$AN$10-SQRT((1-AY140)*($AN$10-$AL$10)*($AN$10-$AM$10))),$AM$10)</f>
        <v>0.897906005822114</v>
      </c>
      <c r="AQ140" s="0" t="n">
        <f aca="false">IFERROR(IF(AZ140&lt;($AM$11-$AL$11)/($AN$11-$AL$11),$AL$11+SQRT(AZ140*($AN$11-$AL$11)*($AM$11-$AL$11)),$AN$11-SQRT((1-AZ140)*($AN$11-$AL$11)*($AN$11-$AM$11))),$AM$11)</f>
        <v>0.658768940162677</v>
      </c>
      <c r="AR140" s="0" t="n">
        <f aca="false">SUMPRODUCT((B24:B31&lt;=$B$6)*(C24:C31*AM140+D24:D31*AO140*$B$8*AQ140)/(1+AL140/100)^B24:B31)+C32*AM140*AP140/(1+AL140/100)^$B$6</f>
        <v>10229466.0504688</v>
      </c>
      <c r="AS140" s="0" t="n">
        <f aca="false">SUMPRODUCT((K24:K26&lt;=$B$6)*(L24:L26*AN140+M24:M26*AO140*$B$8*AQ140)/(1+AL140/100)^K24:K26)+L27*AN140*AP140/(1+AL140/100)^$B$6</f>
        <v>10889076.5743223</v>
      </c>
      <c r="AT140" s="0" t="n">
        <f aca="false">AS140-AR140</f>
        <v>659610.523853445</v>
      </c>
      <c r="AU140" s="0" t="n">
        <f aca="true">RAND()</f>
        <v>0.260231455722165</v>
      </c>
      <c r="AV140" s="0" t="n">
        <f aca="true">RAND()</f>
        <v>0.643347491103426</v>
      </c>
      <c r="AW140" s="0" t="n">
        <f aca="true">RAND()</f>
        <v>0.95080325026091</v>
      </c>
      <c r="AX140" s="0" t="n">
        <f aca="true">RAND()</f>
        <v>0.565977679375897</v>
      </c>
      <c r="AY140" s="0" t="n">
        <f aca="true">RAND()</f>
        <v>0.633316757877234</v>
      </c>
      <c r="AZ140" s="0" t="n">
        <f aca="true">RAND()</f>
        <v>0.524740260417541</v>
      </c>
    </row>
    <row r="141" customFormat="false" ht="17.35" hidden="false" customHeight="false" outlineLevel="0" collapsed="false">
      <c r="A141" s="4" t="s">
        <v>176</v>
      </c>
      <c r="AK141" s="0" t="n">
        <v>128</v>
      </c>
      <c r="AL141" s="17" t="n">
        <f aca="false">IFERROR(IF(AU141&lt;($AM$6-$AL$6)/($AN$6-$AL$6),$AL$6+SQRT(AU141*($AN$6-$AL$6)*($AM$6-$AL$6)),$AN$6-SQRT((1-AU141)*($AN$6-$AL$6)*($AN$6-$AM$6))),$AM$6)</f>
        <v>2.8713418789851</v>
      </c>
      <c r="AM141" s="17" t="n">
        <f aca="false">IFERROR(IF(AV141&lt;($AM$7-$AL$7)/($AN$7-$AL$7),$AL$7+SQRT(AV141*($AN$7-$AL$7)*($AM$7-$AL$7)),$AN$7-SQRT((1-AV141)*($AN$7-$AL$7)*($AN$7-$AM$7))),$AM$7)</f>
        <v>0.983859280322481</v>
      </c>
      <c r="AN141" s="17" t="n">
        <f aca="false">IFERROR(IF(AW141&lt;($AM$8-$AL$8)/($AN$8-$AL$8),$AL$8+SQRT(AW141*($AN$8-$AL$8)*($AM$8-$AL$8)),$AN$8-SQRT((1-AW141)*($AN$8-$AL$8)*($AN$8-$AM$8))),$AM$8)</f>
        <v>0.958541246226648</v>
      </c>
      <c r="AO141" s="17" t="n">
        <f aca="false">IFERROR(IF(AX141&lt;($AM$9-$AL$9)/($AN$9-$AL$9),$AL$9+SQRT(AX141*($AN$9-$AL$9)*($AM$9-$AL$9)),$AN$9-SQRT((1-AX141)*($AN$9-$AL$9)*($AN$9-$AM$9))),$AM$9)</f>
        <v>1.04613117036787</v>
      </c>
      <c r="AP141" s="17" t="n">
        <f aca="false">IFERROR(IF(AY141&lt;($AM$10-$AL$10)/($AN$10-$AL$10),$AL$10+SQRT(AY141*($AN$10-$AL$10)*($AM$10-$AL$10)),$AN$10-SQRT((1-AY141)*($AN$10-$AL$10)*($AN$10-$AM$10))),$AM$10)</f>
        <v>0.601440045659629</v>
      </c>
      <c r="AQ141" s="17" t="n">
        <f aca="false">IFERROR(IF(AZ141&lt;($AM$11-$AL$11)/($AN$11-$AL$11),$AL$11+SQRT(AZ141*($AN$11-$AL$11)*($AM$11-$AL$11)),$AN$11-SQRT((1-AZ141)*($AN$11-$AL$11)*($AN$11-$AM$11))),$AM$11)</f>
        <v>0.611312955280664</v>
      </c>
      <c r="AR141" s="17" t="n">
        <f aca="false">SUMPRODUCT((B24:B31&lt;=$B$6)*(C24:C31*AM141+D24:D31*AO141*$B$8*AQ141)/(1+AL141/100)^B24:B31)+C32*AM141*AP141/(1+AL141/100)^$B$6</f>
        <v>9709244.87902775</v>
      </c>
      <c r="AS141" s="17" t="n">
        <f aca="false">SUMPRODUCT((K24:K26&lt;=$B$6)*(L24:L26*AN141+M24:M26*AO141*$B$8*AQ141)/(1+AL141/100)^K24:K26)+L27*AN141*AP141/(1+AL141/100)^$B$6</f>
        <v>9150099.7454105</v>
      </c>
      <c r="AT141" s="17" t="n">
        <f aca="false">AS141-AR141</f>
        <v>-559145.13361725</v>
      </c>
      <c r="AU141" s="17" t="n">
        <f aca="true">RAND()</f>
        <v>0.151847334014657</v>
      </c>
      <c r="AV141" s="17" t="n">
        <f aca="true">RAND()</f>
        <v>0.37560261067445</v>
      </c>
      <c r="AW141" s="17" t="n">
        <f aca="true">RAND()</f>
        <v>0.279281408389984</v>
      </c>
      <c r="AX141" s="17" t="n">
        <f aca="true">RAND()</f>
        <v>0.393422837237492</v>
      </c>
      <c r="AY141" s="17" t="n">
        <f aca="true">RAND()</f>
        <v>0.0411603314537102</v>
      </c>
      <c r="AZ141" s="17" t="n">
        <f aca="true">RAND()</f>
        <v>0.395574514798288</v>
      </c>
    </row>
    <row r="142" customFormat="false" ht="15" hidden="false" customHeight="false" outlineLevel="0" collapsed="false">
      <c r="A142" s="6" t="s">
        <v>177</v>
      </c>
      <c r="B142" s="6" t="s">
        <v>53</v>
      </c>
      <c r="C142" s="6" t="s">
        <v>178</v>
      </c>
      <c r="D142" s="6" t="s">
        <v>54</v>
      </c>
      <c r="E142" s="6" t="s">
        <v>55</v>
      </c>
      <c r="F142" s="6" t="s">
        <v>56</v>
      </c>
      <c r="G142" s="6" t="s">
        <v>57</v>
      </c>
      <c r="H142" s="6" t="s">
        <v>179</v>
      </c>
      <c r="I142" s="6" t="s">
        <v>59</v>
      </c>
      <c r="J142" s="6" t="s">
        <v>60</v>
      </c>
      <c r="K142" s="6" t="s">
        <v>61</v>
      </c>
      <c r="L142" s="6" t="s">
        <v>133</v>
      </c>
      <c r="AK142" s="0" t="n">
        <v>129</v>
      </c>
      <c r="AL142" s="17" t="n">
        <f aca="false">IFERROR(IF(AU142&lt;($AM$6-$AL$6)/($AN$6-$AL$6),$AL$6+SQRT(AU142*($AN$6-$AL$6)*($AM$6-$AL$6)),$AN$6-SQRT((1-AU142)*($AN$6-$AL$6)*($AN$6-$AM$6))),$AM$6)</f>
        <v>2.512626175103</v>
      </c>
      <c r="AM142" s="17" t="n">
        <f aca="false">IFERROR(IF(AV142&lt;($AM$7-$AL$7)/($AN$7-$AL$7),$AL$7+SQRT(AV142*($AN$7-$AL$7)*($AM$7-$AL$7)),$AN$7-SQRT((1-AV142)*($AN$7-$AL$7)*($AN$7-$AM$7))),$AM$7)</f>
        <v>1.13065906943212</v>
      </c>
      <c r="AN142" s="17" t="n">
        <f aca="false">IFERROR(IF(AW142&lt;($AM$8-$AL$8)/($AN$8-$AL$8),$AL$8+SQRT(AW142*($AN$8-$AL$8)*($AM$8-$AL$8)),$AN$8-SQRT((1-AW142)*($AN$8-$AL$8)*($AN$8-$AM$8))),$AM$8)</f>
        <v>1.04425232123606</v>
      </c>
      <c r="AO142" s="17" t="n">
        <f aca="false">IFERROR(IF(AX142&lt;($AM$9-$AL$9)/($AN$9-$AL$9),$AL$9+SQRT(AX142*($AN$9-$AL$9)*($AM$9-$AL$9)),$AN$9-SQRT((1-AX142)*($AN$9-$AL$9)*($AN$9-$AM$9))),$AM$9)</f>
        <v>1.42000304058152</v>
      </c>
      <c r="AP142" s="17" t="n">
        <f aca="false">IFERROR(IF(AY142&lt;($AM$10-$AL$10)/($AN$10-$AL$10),$AL$10+SQRT(AY142*($AN$10-$AL$10)*($AM$10-$AL$10)),$AN$10-SQRT((1-AY142)*($AN$10-$AL$10)*($AN$10-$AM$10))),$AM$10)</f>
        <v>0.888824433209462</v>
      </c>
      <c r="AQ142" s="17" t="n">
        <f aca="false">IFERROR(IF(AZ142&lt;($AM$11-$AL$11)/($AN$11-$AL$11),$AL$11+SQRT(AZ142*($AN$11-$AL$11)*($AM$11-$AL$11)),$AN$11-SQRT((1-AZ142)*($AN$11-$AL$11)*($AN$11-$AM$11))),$AM$11)</f>
        <v>0.4482190333249</v>
      </c>
      <c r="AR142" s="17" t="n">
        <f aca="false">SUMPRODUCT((B24:B31&lt;=$B$6)*(C24:C31*AM142+D24:D31*AO142*$B$8*AQ142)/(1+AL142/100)^B24:B31)+C32*AM142*AP142/(1+AL142/100)^$B$6</f>
        <v>11281581.5349466</v>
      </c>
      <c r="AS142" s="17" t="n">
        <f aca="false">SUMPRODUCT((K24:K26&lt;=$B$6)*(L24:L26*AN142+M24:M26*AO142*$B$8*AQ142)/(1+AL142/100)^K24:K26)+L27*AN142*AP142/(1+AL142/100)^$B$6</f>
        <v>9667780.33947015</v>
      </c>
      <c r="AT142" s="17" t="n">
        <f aca="false">AS142-AR142</f>
        <v>-1613801.19547649</v>
      </c>
      <c r="AU142" s="17" t="n">
        <f aca="true">RAND()</f>
        <v>0.0525571190801457</v>
      </c>
      <c r="AV142" s="17" t="n">
        <f aca="true">RAND()</f>
        <v>0.873402153699481</v>
      </c>
      <c r="AW142" s="17" t="n">
        <f aca="true">RAND()</f>
        <v>0.623714601628905</v>
      </c>
      <c r="AX142" s="17" t="n">
        <f aca="true">RAND()</f>
        <v>0.775735684710215</v>
      </c>
      <c r="AY142" s="17" t="n">
        <f aca="true">RAND()</f>
        <v>0.604737759442638</v>
      </c>
      <c r="AZ142" s="17" t="n">
        <f aca="true">RAND()</f>
        <v>0.0896689054684397</v>
      </c>
    </row>
    <row r="143" customFormat="false" ht="15" hidden="false" customHeight="false" outlineLevel="0" collapsed="false">
      <c r="A143" s="7" t="s">
        <v>180</v>
      </c>
      <c r="B143" s="0" t="n">
        <v>3</v>
      </c>
      <c r="C143" s="0" t="n">
        <v>30</v>
      </c>
      <c r="D143" s="0" t="n">
        <v>1</v>
      </c>
      <c r="E143" s="0" t="n">
        <v>1</v>
      </c>
      <c r="F143" s="0" t="n">
        <v>1</v>
      </c>
      <c r="G143" s="0" t="n">
        <v>1</v>
      </c>
      <c r="H143" s="0" t="n">
        <v>1</v>
      </c>
      <c r="I143" s="14" t="n">
        <f aca="false">SUMPRODUCT((B24:B31&lt;=$C143)*(C24:C31*$D143+D24:D31*$F143*$B$8*$H143)/(1+$B143/100)^B24:B31)+C32*$D143*$G143/(1+$B143/100)^$C143</f>
        <v>9829223.74547321</v>
      </c>
      <c r="J143" s="14" t="n">
        <f aca="false">SUMPRODUCT((K24:K26&lt;=$C143)*(L24:L26*$E143+M24:M26*$F143*$B$8*$H143)/(1+$B143/100)^K24:K26)+L27*$E143*$G143/(1+$B143/100)^$C143</f>
        <v>9180602.24949232</v>
      </c>
      <c r="K143" s="14" t="n">
        <f aca="false">J143-I143</f>
        <v>-648621.495980896</v>
      </c>
      <c r="L143" s="0" t="str">
        <f aca="false">IF(K143&lt;0,"PCC","HMA")</f>
        <v>PCC</v>
      </c>
      <c r="AK143" s="0" t="n">
        <v>130</v>
      </c>
      <c r="AL143" s="17" t="n">
        <f aca="false">IFERROR(IF(AU143&lt;($AM$6-$AL$6)/($AN$6-$AL$6),$AL$6+SQRT(AU143*($AN$6-$AL$6)*($AM$6-$AL$6)),$AN$6-SQRT((1-AU143)*($AN$6-$AL$6)*($AN$6-$AM$6))),$AM$6)</f>
        <v>2.33938763587732</v>
      </c>
      <c r="AM143" s="17" t="n">
        <f aca="false">IFERROR(IF(AV143&lt;($AM$7-$AL$7)/($AN$7-$AL$7),$AL$7+SQRT(AV143*($AN$7-$AL$7)*($AM$7-$AL$7)),$AN$7-SQRT((1-AV143)*($AN$7-$AL$7)*($AN$7-$AM$7))),$AM$7)</f>
        <v>0.991716207582872</v>
      </c>
      <c r="AN143" s="17" t="n">
        <f aca="false">IFERROR(IF(AW143&lt;($AM$8-$AL$8)/($AN$8-$AL$8),$AL$8+SQRT(AW143*($AN$8-$AL$8)*($AM$8-$AL$8)),$AN$8-SQRT((1-AW143)*($AN$8-$AL$8)*($AN$8-$AM$8))),$AM$8)</f>
        <v>0.851866443727747</v>
      </c>
      <c r="AO143" s="17" t="n">
        <f aca="false">IFERROR(IF(AX143&lt;($AM$9-$AL$9)/($AN$9-$AL$9),$AL$9+SQRT(AX143*($AN$9-$AL$9)*($AM$9-$AL$9)),$AN$9-SQRT((1-AX143)*($AN$9-$AL$9)*($AN$9-$AM$9))),$AM$9)</f>
        <v>1.11785590948959</v>
      </c>
      <c r="AP143" s="17" t="n">
        <f aca="false">IFERROR(IF(AY143&lt;($AM$10-$AL$10)/($AN$10-$AL$10),$AL$10+SQRT(AY143*($AN$10-$AL$10)*($AM$10-$AL$10)),$AN$10-SQRT((1-AY143)*($AN$10-$AL$10)*($AN$10-$AM$10))),$AM$10)</f>
        <v>0.767439025162882</v>
      </c>
      <c r="AQ143" s="17" t="n">
        <f aca="false">IFERROR(IF(AZ143&lt;($AM$11-$AL$11)/($AN$11-$AL$11),$AL$11+SQRT(AZ143*($AN$11-$AL$11)*($AM$11-$AL$11)),$AN$11-SQRT((1-AZ143)*($AN$11-$AL$11)*($AN$11-$AM$11))),$AM$11)</f>
        <v>0.875744165741287</v>
      </c>
      <c r="AR143" s="17" t="n">
        <f aca="false">SUMPRODUCT((B24:B31&lt;=$B$6)*(C24:C31*AM143+D24:D31*AO143*$B$8*AQ143)/(1+AL143/100)^B24:B31)+C32*AM143*AP143/(1+AL143/100)^$B$6</f>
        <v>10044853.5669209</v>
      </c>
      <c r="AS143" s="17" t="n">
        <f aca="false">SUMPRODUCT((K24:K26&lt;=$B$6)*(L24:L26*AN143+M24:M26*AO143*$B$8*AQ143)/(1+AL143/100)^K24:K26)+L27*AN143*AP143/(1+AL143/100)^$B$6</f>
        <v>8024924.10969797</v>
      </c>
      <c r="AT143" s="17" t="n">
        <f aca="false">AS143-AR143</f>
        <v>-2019929.45722289</v>
      </c>
      <c r="AU143" s="17" t="n">
        <f aca="true">RAND()</f>
        <v>0.0230367934772793</v>
      </c>
      <c r="AV143" s="17" t="n">
        <f aca="true">RAND()</f>
        <v>0.408390047221767</v>
      </c>
      <c r="AW143" s="17" t="n">
        <f aca="true">RAND()</f>
        <v>0.0298903109440392</v>
      </c>
      <c r="AX143" s="17" t="n">
        <f aca="true">RAND()</f>
        <v>0.481214535718369</v>
      </c>
      <c r="AY143" s="17" t="n">
        <f aca="true">RAND()</f>
        <v>0.286094528720291</v>
      </c>
      <c r="AZ143" s="17" t="n">
        <f aca="true">RAND()</f>
        <v>0.936981582255801</v>
      </c>
    </row>
    <row r="144" customFormat="false" ht="15" hidden="false" customHeight="false" outlineLevel="0" collapsed="false">
      <c r="A144" s="7" t="s">
        <v>181</v>
      </c>
      <c r="B144" s="0" t="n">
        <v>7</v>
      </c>
      <c r="C144" s="0" t="n">
        <v>20</v>
      </c>
      <c r="D144" s="0" t="n">
        <v>1</v>
      </c>
      <c r="E144" s="0" t="n">
        <v>1</v>
      </c>
      <c r="F144" s="0" t="n">
        <v>1</v>
      </c>
      <c r="G144" s="0" t="n">
        <v>1</v>
      </c>
      <c r="H144" s="0" t="n">
        <v>1</v>
      </c>
      <c r="I144" s="14" t="n">
        <f aca="false">SUMPRODUCT((B24:B31&lt;=$C144)*(C24:C31*$D144+D24:D31*$F144*$B$8*$H144)/(1+$B144/100)^B24:B31)+C32*$D144*$G144/(1+$B144/100)^$C144</f>
        <v>8538613.23916487</v>
      </c>
      <c r="J144" s="14" t="n">
        <f aca="false">SUMPRODUCT((K24:K26&lt;=$C144)*(L24:L26*$E144+M24:M26*$F144*$B$8*$H144)/(1+$B144/100)^K24:K26)+L27*$E144*$G144/(1+$B144/100)^$C144</f>
        <v>8739315.97530633</v>
      </c>
      <c r="K144" s="14" t="n">
        <f aca="false">J144-I144</f>
        <v>200702.736141464</v>
      </c>
      <c r="L144" s="0" t="str">
        <f aca="false">IF(K144&lt;0,"PCC","HMA")</f>
        <v>HMA</v>
      </c>
      <c r="AK144" s="0" t="n">
        <v>131</v>
      </c>
      <c r="AL144" s="17" t="n">
        <f aca="false">IFERROR(IF(AU144&lt;($AM$6-$AL$6)/($AN$6-$AL$6),$AL$6+SQRT(AU144*($AN$6-$AL$6)*($AM$6-$AL$6)),$AN$6-SQRT((1-AU144)*($AN$6-$AL$6)*($AN$6-$AM$6))),$AM$6)</f>
        <v>4.07136790174203</v>
      </c>
      <c r="AM144" s="17" t="n">
        <f aca="false">IFERROR(IF(AV144&lt;($AM$7-$AL$7)/($AN$7-$AL$7),$AL$7+SQRT(AV144*($AN$7-$AL$7)*($AM$7-$AL$7)),$AN$7-SQRT((1-AV144)*($AN$7-$AL$7)*($AN$7-$AM$7))),$AM$7)</f>
        <v>1.0096019193805</v>
      </c>
      <c r="AN144" s="17" t="n">
        <f aca="false">IFERROR(IF(AW144&lt;($AM$8-$AL$8)/($AN$8-$AL$8),$AL$8+SQRT(AW144*($AN$8-$AL$8)*($AM$8-$AL$8)),$AN$8-SQRT((1-AW144)*($AN$8-$AL$8)*($AN$8-$AM$8))),$AM$8)</f>
        <v>1.08452889890768</v>
      </c>
      <c r="AO144" s="17" t="n">
        <f aca="false">IFERROR(IF(AX144&lt;($AM$9-$AL$9)/($AN$9-$AL$9),$AL$9+SQRT(AX144*($AN$9-$AL$9)*($AM$9-$AL$9)),$AN$9-SQRT((1-AX144)*($AN$9-$AL$9)*($AN$9-$AM$9))),$AM$9)</f>
        <v>1.26719477350316</v>
      </c>
      <c r="AP144" s="17" t="n">
        <f aca="false">IFERROR(IF(AY144&lt;($AM$10-$AL$10)/($AN$10-$AL$10),$AL$10+SQRT(AY144*($AN$10-$AL$10)*($AM$10-$AL$10)),$AN$10-SQRT((1-AY144)*($AN$10-$AL$10)*($AN$10-$AM$10))),$AM$10)</f>
        <v>0.760136262957468</v>
      </c>
      <c r="AQ144" s="17" t="n">
        <f aca="false">IFERROR(IF(AZ144&lt;($AM$11-$AL$11)/($AN$11-$AL$11),$AL$11+SQRT(AZ144*($AN$11-$AL$11)*($AM$11-$AL$11)),$AN$11-SQRT((1-AZ144)*($AN$11-$AL$11)*($AN$11-$AM$11))),$AM$11)</f>
        <v>0.330297673388602</v>
      </c>
      <c r="AR144" s="17" t="n">
        <f aca="false">SUMPRODUCT((B24:B31&lt;=$B$6)*(C24:C31*AM144+D24:D31*AO144*$B$8*AQ144)/(1+AL144/100)^B24:B31)+C32*AM144*AP144/(1+AL144/100)^$B$6</f>
        <v>9486012.46019553</v>
      </c>
      <c r="AS144" s="17" t="n">
        <f aca="false">SUMPRODUCT((K24:K26&lt;=$B$6)*(L24:L26*AN144+M24:M26*AO144*$B$8*AQ144)/(1+AL144/100)^K24:K26)+L27*AN144*AP144/(1+AL144/100)^$B$6</f>
        <v>10141047.6211266</v>
      </c>
      <c r="AT144" s="17" t="n">
        <f aca="false">AS144-AR144</f>
        <v>655035.160931064</v>
      </c>
      <c r="AU144" s="17" t="n">
        <f aca="true">RAND()</f>
        <v>0.571155701652655</v>
      </c>
      <c r="AV144" s="17" t="n">
        <f aca="true">RAND()</f>
        <v>0.486300114084093</v>
      </c>
      <c r="AW144" s="17" t="n">
        <f aca="true">RAND()</f>
        <v>0.756616130695959</v>
      </c>
      <c r="AX144" s="17" t="n">
        <f aca="true">RAND()</f>
        <v>0.641997666679276</v>
      </c>
      <c r="AY144" s="17" t="n">
        <f aca="true">RAND()</f>
        <v>0.270683501221908</v>
      </c>
      <c r="AZ144" s="17" t="n">
        <f aca="true">RAND()</f>
        <v>0.00374673066433628</v>
      </c>
    </row>
    <row r="145" customFormat="false" ht="15" hidden="false" customHeight="false" outlineLevel="0" collapsed="false">
      <c r="A145" s="7" t="s">
        <v>182</v>
      </c>
      <c r="B145" s="0" t="n">
        <v>3</v>
      </c>
      <c r="C145" s="0" t="n">
        <v>20</v>
      </c>
      <c r="D145" s="0" t="n">
        <v>1</v>
      </c>
      <c r="E145" s="0" t="n">
        <v>1</v>
      </c>
      <c r="F145" s="0" t="n">
        <v>1</v>
      </c>
      <c r="G145" s="0" t="n">
        <v>1</v>
      </c>
      <c r="H145" s="0" t="n">
        <v>1</v>
      </c>
      <c r="I145" s="14" t="n">
        <f aca="false">SUMPRODUCT((B24:B31&lt;=$C145)*(C24:C31*$D145+D24:D31*$F145*$B$8*$H145)/(1+$B145/100)^B24:B31)+C32*$D145*$G145/(1+$B145/100)^$C145</f>
        <v>9386944.09732763</v>
      </c>
      <c r="J145" s="14" t="n">
        <f aca="false">SUMPRODUCT((K24:K26&lt;=$C145)*(L24:L26*$E145+M24:M26*$F145*$B$8*$H145)/(1+$B145/100)^K24:K26)+L27*$E145*$G145/(1+$B145/100)^$C145</f>
        <v>8349089.75370494</v>
      </c>
      <c r="K145" s="14" t="n">
        <f aca="false">J145-I145</f>
        <v>-1037854.34362269</v>
      </c>
      <c r="L145" s="0" t="str">
        <f aca="false">IF(K145&lt;0,"PCC","HMA")</f>
        <v>PCC</v>
      </c>
      <c r="AK145" s="0" t="n">
        <v>132</v>
      </c>
      <c r="AL145" s="17" t="n">
        <f aca="false">IFERROR(IF(AU145&lt;($AM$6-$AL$6)/($AN$6-$AL$6),$AL$6+SQRT(AU145*($AN$6-$AL$6)*($AM$6-$AL$6)),$AN$6-SQRT((1-AU145)*($AN$6-$AL$6)*($AN$6-$AM$6))),$AM$6)</f>
        <v>3.60070163143574</v>
      </c>
      <c r="AM145" s="17" t="n">
        <f aca="false">IFERROR(IF(AV145&lt;($AM$7-$AL$7)/($AN$7-$AL$7),$AL$7+SQRT(AV145*($AN$7-$AL$7)*($AM$7-$AL$7)),$AN$7-SQRT((1-AV145)*($AN$7-$AL$7)*($AN$7-$AM$7))),$AM$7)</f>
        <v>1.0498632464488</v>
      </c>
      <c r="AN145" s="17" t="n">
        <f aca="false">IFERROR(IF(AW145&lt;($AM$8-$AL$8)/($AN$8-$AL$8),$AL$8+SQRT(AW145*($AN$8-$AL$8)*($AM$8-$AL$8)),$AN$8-SQRT((1-AW145)*($AN$8-$AL$8)*($AN$8-$AM$8))),$AM$8)</f>
        <v>0.948704584785942</v>
      </c>
      <c r="AO145" s="17" t="n">
        <f aca="false">IFERROR(IF(AX145&lt;($AM$9-$AL$9)/($AN$9-$AL$9),$AL$9+SQRT(AX145*($AN$9-$AL$9)*($AM$9-$AL$9)),$AN$9-SQRT((1-AX145)*($AN$9-$AL$9)*($AN$9-$AM$9))),$AM$9)</f>
        <v>1.33252663774497</v>
      </c>
      <c r="AP145" s="17" t="n">
        <f aca="false">IFERROR(IF(AY145&lt;($AM$10-$AL$10)/($AN$10-$AL$10),$AL$10+SQRT(AY145*($AN$10-$AL$10)*($AM$10-$AL$10)),$AN$10-SQRT((1-AY145)*($AN$10-$AL$10)*($AN$10-$AM$10))),$AM$10)</f>
        <v>0.841084703161062</v>
      </c>
      <c r="AQ145" s="17" t="n">
        <f aca="false">IFERROR(IF(AZ145&lt;($AM$11-$AL$11)/($AN$11-$AL$11),$AL$11+SQRT(AZ145*($AN$11-$AL$11)*($AM$11-$AL$11)),$AN$11-SQRT((1-AZ145)*($AN$11-$AL$11)*($AN$11-$AM$11))),$AM$11)</f>
        <v>0.415186537609861</v>
      </c>
      <c r="AR145" s="17" t="n">
        <f aca="false">SUMPRODUCT((B24:B31&lt;=$B$6)*(C24:C31*AM145+D24:D31*AO145*$B$8*AQ145)/(1+AL145/100)^B24:B31)+C32*AM145*AP145/(1+AL145/100)^$B$6</f>
        <v>10036025.4699984</v>
      </c>
      <c r="AS145" s="17" t="n">
        <f aca="false">SUMPRODUCT((K24:K26&lt;=$B$6)*(L24:L26*AN145+M24:M26*AO145*$B$8*AQ145)/(1+AL145/100)^K24:K26)+L27*AN145*AP145/(1+AL145/100)^$B$6</f>
        <v>8829663.72896806</v>
      </c>
      <c r="AT145" s="17" t="n">
        <f aca="false">AS145-AR145</f>
        <v>-1206361.74103034</v>
      </c>
      <c r="AU145" s="17" t="n">
        <f aca="true">RAND()</f>
        <v>0.422238530073818</v>
      </c>
      <c r="AV145" s="17" t="n">
        <f aca="true">RAND()</f>
        <v>0.64395804335989</v>
      </c>
      <c r="AW145" s="17" t="n">
        <f aca="true">RAND()</f>
        <v>0.245700594848438</v>
      </c>
      <c r="AX145" s="17" t="n">
        <f aca="true">RAND()</f>
        <v>0.702986207119973</v>
      </c>
      <c r="AY145" s="17" t="n">
        <f aca="true">RAND()</f>
        <v>0.465355098921878</v>
      </c>
      <c r="AZ145" s="17" t="n">
        <f aca="true">RAND()</f>
        <v>0.0541548508022367</v>
      </c>
    </row>
    <row r="146" customFormat="false" ht="15" hidden="false" customHeight="false" outlineLevel="0" collapsed="false">
      <c r="A146" s="7" t="s">
        <v>183</v>
      </c>
      <c r="B146" s="0" t="n">
        <v>5</v>
      </c>
      <c r="C146" s="0" t="n">
        <v>30</v>
      </c>
      <c r="D146" s="0" t="n">
        <v>1</v>
      </c>
      <c r="E146" s="0" t="n">
        <v>1</v>
      </c>
      <c r="F146" s="0" t="n">
        <v>1</v>
      </c>
      <c r="G146" s="0" t="n">
        <v>1</v>
      </c>
      <c r="H146" s="0" t="n">
        <v>1</v>
      </c>
      <c r="I146" s="14" t="n">
        <f aca="false">SUMPRODUCT((B24:B31&lt;=$C146)*(C24:C31*$D146+D24:D31*$F146*$B$8*$H146)/(1+$B146/100)^B24:B31)+C32*$D146*$G146/(1+$B146/100)^$C146</f>
        <v>9173466.38571005</v>
      </c>
      <c r="J146" s="14" t="n">
        <f aca="false">SUMPRODUCT((K24:K26&lt;=$C146)*(L24:L26*$E146+M24:M26*$F146*$B$8*$H146)/(1+$B146/100)^K24:K26)+L27*$E146*$G146/(1+$B146/100)^$C146</f>
        <v>9217424.50085983</v>
      </c>
      <c r="K146" s="14" t="n">
        <f aca="false">J146-I146</f>
        <v>43958.115149783</v>
      </c>
      <c r="L146" s="0" t="str">
        <f aca="false">IF(K146&lt;0,"PCC","HMA")</f>
        <v>HMA</v>
      </c>
      <c r="AK146" s="0" t="n">
        <v>133</v>
      </c>
      <c r="AL146" s="17" t="n">
        <f aca="false">IFERROR(IF(AU146&lt;($AM$6-$AL$6)/($AN$6-$AL$6),$AL$6+SQRT(AU146*($AN$6-$AL$6)*($AM$6-$AL$6)),$AN$6-SQRT((1-AU146)*($AN$6-$AL$6)*($AN$6-$AM$6))),$AM$6)</f>
        <v>2.99477759216029</v>
      </c>
      <c r="AM146" s="17" t="n">
        <f aca="false">IFERROR(IF(AV146&lt;($AM$7-$AL$7)/($AN$7-$AL$7),$AL$7+SQRT(AV146*($AN$7-$AL$7)*($AM$7-$AL$7)),$AN$7-SQRT((1-AV146)*($AN$7-$AL$7)*($AN$7-$AM$7))),$AM$7)</f>
        <v>0.889556755150509</v>
      </c>
      <c r="AN146" s="17" t="n">
        <f aca="false">IFERROR(IF(AW146&lt;($AM$8-$AL$8)/($AN$8-$AL$8),$AL$8+SQRT(AW146*($AN$8-$AL$8)*($AM$8-$AL$8)),$AN$8-SQRT((1-AW146)*($AN$8-$AL$8)*($AN$8-$AM$8))),$AM$8)</f>
        <v>1.11619290323053</v>
      </c>
      <c r="AO146" s="17" t="n">
        <f aca="false">IFERROR(IF(AX146&lt;($AM$9-$AL$9)/($AN$9-$AL$9),$AL$9+SQRT(AX146*($AN$9-$AL$9)*($AM$9-$AL$9)),$AN$9-SQRT((1-AX146)*($AN$9-$AL$9)*($AN$9-$AM$9))),$AM$9)</f>
        <v>0.79671202281827</v>
      </c>
      <c r="AP146" s="17" t="n">
        <f aca="false">IFERROR(IF(AY146&lt;($AM$10-$AL$10)/($AN$10-$AL$10),$AL$10+SQRT(AY146*($AN$10-$AL$10)*($AM$10-$AL$10)),$AN$10-SQRT((1-AY146)*($AN$10-$AL$10)*($AN$10-$AM$10))),$AM$10)</f>
        <v>0.727095574328009</v>
      </c>
      <c r="AQ146" s="17" t="n">
        <f aca="false">IFERROR(IF(AZ146&lt;($AM$11-$AL$11)/($AN$11-$AL$11),$AL$11+SQRT(AZ146*($AN$11-$AL$11)*($AM$11-$AL$11)),$AN$11-SQRT((1-AZ146)*($AN$11-$AL$11)*($AN$11-$AM$11))),$AM$11)</f>
        <v>0.459072806373852</v>
      </c>
      <c r="AR146" s="17" t="n">
        <f aca="false">SUMPRODUCT((B24:B31&lt;=$B$6)*(C24:C31*AM146+D24:D31*AO146*$B$8*AQ146)/(1+AL146/100)^B24:B31)+C32*AM146*AP146/(1+AL146/100)^$B$6</f>
        <v>8696135.76249253</v>
      </c>
      <c r="AS146" s="17" t="n">
        <f aca="false">SUMPRODUCT((K24:K26&lt;=$B$6)*(L24:L26*AN146+M24:M26*AO146*$B$8*AQ146)/(1+AL146/100)^K24:K26)+L27*AN146*AP146/(1+AL146/100)^$B$6</f>
        <v>10497161.4813895</v>
      </c>
      <c r="AT146" s="17" t="n">
        <f aca="false">AS146-AR146</f>
        <v>1801025.71889696</v>
      </c>
      <c r="AU146" s="17" t="n">
        <f aca="true">RAND()</f>
        <v>0.197916491572844</v>
      </c>
      <c r="AV146" s="17" t="n">
        <f aca="true">RAND()</f>
        <v>0.0891156932565363</v>
      </c>
      <c r="AW146" s="17" t="n">
        <f aca="true">RAND()</f>
        <v>0.840850318703334</v>
      </c>
      <c r="AX146" s="17" t="n">
        <f aca="true">RAND()</f>
        <v>0.117384032646546</v>
      </c>
      <c r="AY146" s="17" t="n">
        <f aca="true">RAND()</f>
        <v>0.206289599517473</v>
      </c>
      <c r="AZ146" s="17" t="n">
        <f aca="true">RAND()</f>
        <v>0.1032822764394</v>
      </c>
    </row>
    <row r="147" customFormat="false" ht="15" hidden="false" customHeight="false" outlineLevel="0" collapsed="false">
      <c r="A147" s="7" t="s">
        <v>184</v>
      </c>
      <c r="B147" s="0" t="n">
        <v>3</v>
      </c>
      <c r="C147" s="0" t="n">
        <v>30</v>
      </c>
      <c r="D147" s="0" t="n">
        <v>1</v>
      </c>
      <c r="E147" s="0" t="n">
        <v>1</v>
      </c>
      <c r="F147" s="0" t="n">
        <v>1</v>
      </c>
      <c r="G147" s="0" t="n">
        <v>1</v>
      </c>
      <c r="H147" s="0" t="n">
        <v>0</v>
      </c>
      <c r="I147" s="14" t="n">
        <f aca="false">SUMPRODUCT((B24:B31&lt;=$C147)*(C24:C31*$D147+D24:D31*$F147*$B$8*$H147)/(1+$B147/100)^B24:B31)+C32*$D147*$G147/(1+$B147/100)^$C147</f>
        <v>9694584.1314374</v>
      </c>
      <c r="J147" s="14" t="n">
        <f aca="false">SUMPRODUCT((K24:K26&lt;=$C147)*(L24:L26*$E147+M24:M26*$F147*$B$8*$H147)/(1+$B147/100)^K24:K26)+L27*$E147*$G147/(1+$B147/100)^$C147</f>
        <v>9134420.0403866</v>
      </c>
      <c r="K147" s="14" t="n">
        <f aca="false">J147-I147</f>
        <v>-560164.091050798</v>
      </c>
      <c r="L147" s="0" t="str">
        <f aca="false">IF(K147&lt;0,"PCC","HMA")</f>
        <v>PCC</v>
      </c>
      <c r="AK147" s="0" t="n">
        <v>134</v>
      </c>
      <c r="AL147" s="17" t="n">
        <f aca="false">IFERROR(IF(AU147&lt;($AM$6-$AL$6)/($AN$6-$AL$6),$AL$6+SQRT(AU147*($AN$6-$AL$6)*($AM$6-$AL$6)),$AN$6-SQRT((1-AU147)*($AN$6-$AL$6)*($AN$6-$AM$6))),$AM$6)</f>
        <v>2.93181132919378</v>
      </c>
      <c r="AM147" s="17" t="n">
        <f aca="false">IFERROR(IF(AV147&lt;($AM$7-$AL$7)/($AN$7-$AL$7),$AL$7+SQRT(AV147*($AN$7-$AL$7)*($AM$7-$AL$7)),$AN$7-SQRT((1-AV147)*($AN$7-$AL$7)*($AN$7-$AM$7))),$AM$7)</f>
        <v>1.03966392697938</v>
      </c>
      <c r="AN147" s="17" t="n">
        <f aca="false">IFERROR(IF(AW147&lt;($AM$8-$AL$8)/($AN$8-$AL$8),$AL$8+SQRT(AW147*($AN$8-$AL$8)*($AM$8-$AL$8)),$AN$8-SQRT((1-AW147)*($AN$8-$AL$8)*($AN$8-$AM$8))),$AM$8)</f>
        <v>0.824614389825496</v>
      </c>
      <c r="AO147" s="17" t="n">
        <f aca="false">IFERROR(IF(AX147&lt;($AM$9-$AL$9)/($AN$9-$AL$9),$AL$9+SQRT(AX147*($AN$9-$AL$9)*($AM$9-$AL$9)),$AN$9-SQRT((1-AX147)*($AN$9-$AL$9)*($AN$9-$AM$9))),$AM$9)</f>
        <v>1.24836364245622</v>
      </c>
      <c r="AP147" s="17" t="n">
        <f aca="false">IFERROR(IF(AY147&lt;($AM$10-$AL$10)/($AN$10-$AL$10),$AL$10+SQRT(AY147*($AN$10-$AL$10)*($AM$10-$AL$10)),$AN$10-SQRT((1-AY147)*($AN$10-$AL$10)*($AN$10-$AM$10))),$AM$10)</f>
        <v>0.570364306788668</v>
      </c>
      <c r="AQ147" s="17" t="n">
        <f aca="false">IFERROR(IF(AZ147&lt;($AM$11-$AL$11)/($AN$11-$AL$11),$AL$11+SQRT(AZ147*($AN$11-$AL$11)*($AM$11-$AL$11)),$AN$11-SQRT((1-AZ147)*($AN$11-$AL$11)*($AN$11-$AM$11))),$AM$11)</f>
        <v>0.529043037786472</v>
      </c>
      <c r="AR147" s="17" t="n">
        <f aca="false">SUMPRODUCT((B24:B31&lt;=$B$6)*(C24:C31*AM147+D24:D31*AO147*$B$8*AQ147)/(1+AL147/100)^B24:B31)+C32*AM147*AP147/(1+AL147/100)^$B$6</f>
        <v>10235356.8541451</v>
      </c>
      <c r="AS147" s="17" t="n">
        <f aca="false">SUMPRODUCT((K24:K26&lt;=$B$6)*(L24:L26*AN147+M24:M26*AO147*$B$8*AQ147)/(1+AL147/100)^K24:K26)+L27*AN147*AP147/(1+AL147/100)^$B$6</f>
        <v>7897878.99065959</v>
      </c>
      <c r="AT147" s="17" t="n">
        <f aca="false">AS147-AR147</f>
        <v>-2337477.86348548</v>
      </c>
      <c r="AU147" s="17" t="n">
        <f aca="true">RAND()</f>
        <v>0.173654470642775</v>
      </c>
      <c r="AV147" s="17" t="n">
        <f aca="true">RAND()</f>
        <v>0.606744323433455</v>
      </c>
      <c r="AW147" s="17" t="n">
        <f aca="true">RAND()</f>
        <v>0.00673186873868316</v>
      </c>
      <c r="AX147" s="17" t="n">
        <f aca="true">RAND()</f>
        <v>0.623361857345543</v>
      </c>
      <c r="AY147" s="17" t="n">
        <f aca="true">RAND()</f>
        <v>0.0198045426793993</v>
      </c>
      <c r="AZ147" s="17" t="n">
        <f aca="true">RAND()</f>
        <v>0.21412535983043</v>
      </c>
    </row>
    <row r="148" customFormat="false" ht="15" hidden="false" customHeight="false" outlineLevel="0" collapsed="false">
      <c r="A148" s="7" t="s">
        <v>185</v>
      </c>
      <c r="B148" s="0" t="n">
        <v>3</v>
      </c>
      <c r="C148" s="0" t="n">
        <v>30</v>
      </c>
      <c r="D148" s="0" t="n">
        <v>1</v>
      </c>
      <c r="E148" s="0" t="n">
        <v>1</v>
      </c>
      <c r="F148" s="0" t="n">
        <v>1</v>
      </c>
      <c r="G148" s="0" t="n">
        <v>1</v>
      </c>
      <c r="H148" s="0" t="n">
        <v>0.4</v>
      </c>
      <c r="I148" s="14" t="n">
        <f aca="false">SUMPRODUCT((B24:B31&lt;=$C148)*(C24:C31*$D148+D24:D31*$F148*$B$8*$H148)/(1+$B148/100)^B24:B31)+C32*$D148*$G148/(1+$B148/100)^$C148</f>
        <v>9748439.97705173</v>
      </c>
      <c r="J148" s="14" t="n">
        <f aca="false">SUMPRODUCT((K24:K26&lt;=$C148)*(L24:L26*$E148+M24:M26*$F148*$B$8*$H148)/(1+$B148/100)^K24:K26)+L27*$E148*$G148/(1+$B148/100)^$C148</f>
        <v>9152892.92402889</v>
      </c>
      <c r="K148" s="14" t="n">
        <f aca="false">J148-I148</f>
        <v>-595547.053022837</v>
      </c>
      <c r="L148" s="0" t="str">
        <f aca="false">IF(K148&lt;0,"PCC","HMA")</f>
        <v>PCC</v>
      </c>
      <c r="AK148" s="0" t="n">
        <v>135</v>
      </c>
      <c r="AL148" s="17" t="n">
        <f aca="false">IFERROR(IF(AU148&lt;($AM$6-$AL$6)/($AN$6-$AL$6),$AL$6+SQRT(AU148*($AN$6-$AL$6)*($AM$6-$AL$6)),$AN$6-SQRT((1-AU148)*($AN$6-$AL$6)*($AN$6-$AM$6))),$AM$6)</f>
        <v>3.18543305738781</v>
      </c>
      <c r="AM148" s="17" t="n">
        <f aca="false">IFERROR(IF(AV148&lt;($AM$7-$AL$7)/($AN$7-$AL$7),$AL$7+SQRT(AV148*($AN$7-$AL$7)*($AM$7-$AL$7)),$AN$7-SQRT((1-AV148)*($AN$7-$AL$7)*($AN$7-$AM$7))),$AM$7)</f>
        <v>1.14178878742715</v>
      </c>
      <c r="AN148" s="17" t="n">
        <f aca="false">IFERROR(IF(AW148&lt;($AM$8-$AL$8)/($AN$8-$AL$8),$AL$8+SQRT(AW148*($AN$8-$AL$8)*($AM$8-$AL$8)),$AN$8-SQRT((1-AW148)*($AN$8-$AL$8)*($AN$8-$AM$8))),$AM$8)</f>
        <v>0.91138462600499</v>
      </c>
      <c r="AO148" s="17" t="n">
        <f aca="false">IFERROR(IF(AX148&lt;($AM$9-$AL$9)/($AN$9-$AL$9),$AL$9+SQRT(AX148*($AN$9-$AL$9)*($AM$9-$AL$9)),$AN$9-SQRT((1-AX148)*($AN$9-$AL$9)*($AN$9-$AM$9))),$AM$9)</f>
        <v>0.851415114874604</v>
      </c>
      <c r="AP148" s="17" t="n">
        <f aca="false">IFERROR(IF(AY148&lt;($AM$10-$AL$10)/($AN$10-$AL$10),$AL$10+SQRT(AY148*($AN$10-$AL$10)*($AM$10-$AL$10)),$AN$10-SQRT((1-AY148)*($AN$10-$AL$10)*($AN$10-$AM$10))),$AM$10)</f>
        <v>0.920581420707759</v>
      </c>
      <c r="AQ148" s="17" t="n">
        <f aca="false">IFERROR(IF(AZ148&lt;($AM$11-$AL$11)/($AN$11-$AL$11),$AL$11+SQRT(AZ148*($AN$11-$AL$11)*($AM$11-$AL$11)),$AN$11-SQRT((1-AZ148)*($AN$11-$AL$11)*($AN$11-$AM$11))),$AM$11)</f>
        <v>0.474800477110477</v>
      </c>
      <c r="AR148" s="17" t="n">
        <f aca="false">SUMPRODUCT((B24:B31&lt;=$B$6)*(C24:C31*AM148+D24:D31*AO148*$B$8*AQ148)/(1+AL148/100)^B24:B31)+C32*AM148*AP148/(1+AL148/100)^$B$6</f>
        <v>11052011.2356451</v>
      </c>
      <c r="AS148" s="17" t="n">
        <f aca="false">SUMPRODUCT((K24:K26&lt;=$B$6)*(L24:L26*AN148+M24:M26*AO148*$B$8*AQ148)/(1+AL148/100)^K24:K26)+L27*AN148*AP148/(1+AL148/100)^$B$6</f>
        <v>8414696.7768218</v>
      </c>
      <c r="AT148" s="17" t="n">
        <f aca="false">AS148-AR148</f>
        <v>-2637314.45882333</v>
      </c>
      <c r="AU148" s="17" t="n">
        <f aca="true">RAND()</f>
        <v>0.272453952016513</v>
      </c>
      <c r="AV148" s="17" t="n">
        <f aca="true">RAND()</f>
        <v>0.895914075320127</v>
      </c>
      <c r="AW148" s="17" t="n">
        <f aca="true">RAND()</f>
        <v>0.137850387891905</v>
      </c>
      <c r="AX148" s="17" t="n">
        <f aca="true">RAND()</f>
        <v>0.164656777283108</v>
      </c>
      <c r="AY148" s="17" t="n">
        <f aca="true">RAND()</f>
        <v>0.707554925778226</v>
      </c>
      <c r="AZ148" s="17" t="n">
        <f aca="true">RAND()</f>
        <v>0.12471512978796</v>
      </c>
    </row>
    <row r="149" customFormat="false" ht="15" hidden="false" customHeight="false" outlineLevel="0" collapsed="false">
      <c r="A149" s="7" t="s">
        <v>186</v>
      </c>
      <c r="B149" s="0" t="n">
        <v>3</v>
      </c>
      <c r="C149" s="0" t="n">
        <v>30</v>
      </c>
      <c r="D149" s="0" t="n">
        <v>1</v>
      </c>
      <c r="E149" s="0" t="n">
        <v>1</v>
      </c>
      <c r="F149" s="0" t="n">
        <v>1</v>
      </c>
      <c r="G149" s="0" t="n">
        <v>0</v>
      </c>
      <c r="H149" s="0" t="n">
        <v>1</v>
      </c>
      <c r="I149" s="14" t="n">
        <f aca="false">SUMPRODUCT((B24:B31&lt;=$C149)*(C24:C31*$D149+D24:D31*$F149*$B$8*$H149)/(1+$B149/100)^B24:B31)+C32*$D149*$G149/(1+$B149/100)^$C149</f>
        <v>9916568.37632054</v>
      </c>
      <c r="J149" s="14" t="n">
        <f aca="false">SUMPRODUCT((K24:K26&lt;=$C149)*(L24:L26*$E149+M24:M26*$F149*$B$8*$H149)/(1+$B149/100)^K24:K26)+L27*$E149*$G149/(1+$B149/100)^$C149</f>
        <v>10114006.2238839</v>
      </c>
      <c r="K149" s="14" t="n">
        <f aca="false">J149-I149</f>
        <v>197437.847563377</v>
      </c>
      <c r="L149" s="0" t="str">
        <f aca="false">IF(K149&lt;0,"PCC","HMA")</f>
        <v>HMA</v>
      </c>
      <c r="AK149" s="0" t="n">
        <v>136</v>
      </c>
      <c r="AL149" s="17" t="n">
        <f aca="false">IFERROR(IF(AU149&lt;($AM$6-$AL$6)/($AN$6-$AL$6),$AL$6+SQRT(AU149*($AN$6-$AL$6)*($AM$6-$AL$6)),$AN$6-SQRT((1-AU149)*($AN$6-$AL$6)*($AN$6-$AM$6))),$AM$6)</f>
        <v>4.8245149987041</v>
      </c>
      <c r="AM149" s="17" t="n">
        <f aca="false">IFERROR(IF(AV149&lt;($AM$7-$AL$7)/($AN$7-$AL$7),$AL$7+SQRT(AV149*($AN$7-$AL$7)*($AM$7-$AL$7)),$AN$7-SQRT((1-AV149)*($AN$7-$AL$7)*($AN$7-$AM$7))),$AM$7)</f>
        <v>0.920598312169495</v>
      </c>
      <c r="AN149" s="17" t="n">
        <f aca="false">IFERROR(IF(AW149&lt;($AM$8-$AL$8)/($AN$8-$AL$8),$AL$8+SQRT(AW149*($AN$8-$AL$8)*($AM$8-$AL$8)),$AN$8-SQRT((1-AW149)*($AN$8-$AL$8)*($AN$8-$AM$8))),$AM$8)</f>
        <v>0.953555745881781</v>
      </c>
      <c r="AO149" s="17" t="n">
        <f aca="false">IFERROR(IF(AX149&lt;($AM$9-$AL$9)/($AN$9-$AL$9),$AL$9+SQRT(AX149*($AN$9-$AL$9)*($AM$9-$AL$9)),$AN$9-SQRT((1-AX149)*($AN$9-$AL$9)*($AN$9-$AM$9))),$AM$9)</f>
        <v>1.28468049013194</v>
      </c>
      <c r="AP149" s="17" t="n">
        <f aca="false">IFERROR(IF(AY149&lt;($AM$10-$AL$10)/($AN$10-$AL$10),$AL$10+SQRT(AY149*($AN$10-$AL$10)*($AM$10-$AL$10)),$AN$10-SQRT((1-AY149)*($AN$10-$AL$10)*($AN$10-$AM$10))),$AM$10)</f>
        <v>0.728125855305462</v>
      </c>
      <c r="AQ149" s="17" t="n">
        <f aca="false">IFERROR(IF(AZ149&lt;($AM$11-$AL$11)/($AN$11-$AL$11),$AL$11+SQRT(AZ149*($AN$11-$AL$11)*($AM$11-$AL$11)),$AN$11-SQRT((1-AZ149)*($AN$11-$AL$11)*($AN$11-$AM$11))),$AM$11)</f>
        <v>0.442046551938989</v>
      </c>
      <c r="AR149" s="17" t="n">
        <f aca="false">SUMPRODUCT((B24:B31&lt;=$B$6)*(C24:C31*AM149+D24:D31*AO149*$B$8*AQ149)/(1+AL149/100)^B24:B31)+C32*AM149*AP149/(1+AL149/100)^$B$6</f>
        <v>8465916.72445935</v>
      </c>
      <c r="AS149" s="17" t="n">
        <f aca="false">SUMPRODUCT((K24:K26&lt;=$B$6)*(L24:L26*AN149+M24:M26*AO149*$B$8*AQ149)/(1+AL149/100)^K24:K26)+L27*AN149*AP149/(1+AL149/100)^$B$6</f>
        <v>8919683.82601362</v>
      </c>
      <c r="AT149" s="17" t="n">
        <f aca="false">AS149-AR149</f>
        <v>453767.101554269</v>
      </c>
      <c r="AU149" s="17" t="n">
        <f aca="true">RAND()</f>
        <v>0.763363250456828</v>
      </c>
      <c r="AV149" s="17" t="n">
        <f aca="true">RAND()</f>
        <v>0.161599476645899</v>
      </c>
      <c r="AW149" s="17" t="n">
        <f aca="true">RAND()</f>
        <v>0.261992967703444</v>
      </c>
      <c r="AX149" s="17" t="n">
        <f aca="true">RAND()</f>
        <v>0.658878665868077</v>
      </c>
      <c r="AY149" s="17" t="n">
        <f aca="true">RAND()</f>
        <v>0.208165623435393</v>
      </c>
      <c r="AZ149" s="17" t="n">
        <f aca="true">RAND()</f>
        <v>0.0823560119092077</v>
      </c>
    </row>
    <row r="150" customFormat="false" ht="15" hidden="false" customHeight="false" outlineLevel="0" collapsed="false">
      <c r="A150" s="7" t="s">
        <v>187</v>
      </c>
      <c r="B150" s="0" t="n">
        <v>3</v>
      </c>
      <c r="C150" s="0" t="n">
        <v>30</v>
      </c>
      <c r="D150" s="0" t="n">
        <v>1</v>
      </c>
      <c r="E150" s="0" t="n">
        <v>1.2</v>
      </c>
      <c r="F150" s="0" t="n">
        <v>1</v>
      </c>
      <c r="G150" s="0" t="n">
        <v>1</v>
      </c>
      <c r="H150" s="0" t="n">
        <v>1</v>
      </c>
      <c r="I150" s="14" t="n">
        <f aca="false">SUMPRODUCT((B24:B31&lt;=$C150)*(C24:C31*$D150+D24:D31*$F150*$B$8*$H150)/(1+$B150/100)^B24:B31)+C32*$D150*$G150/(1+$B150/100)^$C150</f>
        <v>9829223.74547321</v>
      </c>
      <c r="J150" s="14" t="n">
        <f aca="false">SUMPRODUCT((K24:K26&lt;=$C150)*(L24:L26*$E150+M24:M26*$F150*$B$8*$H150)/(1+$B150/100)^K24:K26)+L27*$E150*$G150/(1+$B150/100)^$C150</f>
        <v>11007486.2575696</v>
      </c>
      <c r="K150" s="14" t="n">
        <f aca="false">J150-I150</f>
        <v>1178262.51209642</v>
      </c>
      <c r="L150" s="0" t="str">
        <f aca="false">IF(K150&lt;0,"PCC","HMA")</f>
        <v>HMA</v>
      </c>
      <c r="AK150" s="0" t="n">
        <v>137</v>
      </c>
      <c r="AL150" s="17" t="n">
        <f aca="false">IFERROR(IF(AU150&lt;($AM$6-$AL$6)/($AN$6-$AL$6),$AL$6+SQRT(AU150*($AN$6-$AL$6)*($AM$6-$AL$6)),$AN$6-SQRT((1-AU150)*($AN$6-$AL$6)*($AN$6-$AM$6))),$AM$6)</f>
        <v>2.27975898618818</v>
      </c>
      <c r="AM150" s="17" t="n">
        <f aca="false">IFERROR(IF(AV150&lt;($AM$7-$AL$7)/($AN$7-$AL$7),$AL$7+SQRT(AV150*($AN$7-$AL$7)*($AM$7-$AL$7)),$AN$7-SQRT((1-AV150)*($AN$7-$AL$7)*($AN$7-$AM$7))),$AM$7)</f>
        <v>1.00578441333459</v>
      </c>
      <c r="AN150" s="17" t="n">
        <f aca="false">IFERROR(IF(AW150&lt;($AM$8-$AL$8)/($AN$8-$AL$8),$AL$8+SQRT(AW150*($AN$8-$AL$8)*($AM$8-$AL$8)),$AN$8-SQRT((1-AW150)*($AN$8-$AL$8)*($AN$8-$AM$8))),$AM$8)</f>
        <v>1.0064052237292</v>
      </c>
      <c r="AO150" s="17" t="n">
        <f aca="false">IFERROR(IF(AX150&lt;($AM$9-$AL$9)/($AN$9-$AL$9),$AL$9+SQRT(AX150*($AN$9-$AL$9)*($AM$9-$AL$9)),$AN$9-SQRT((1-AX150)*($AN$9-$AL$9)*($AN$9-$AM$9))),$AM$9)</f>
        <v>1.24940910466782</v>
      </c>
      <c r="AP150" s="17" t="n">
        <f aca="false">IFERROR(IF(AY150&lt;($AM$10-$AL$10)/($AN$10-$AL$10),$AL$10+SQRT(AY150*($AN$10-$AL$10)*($AM$10-$AL$10)),$AN$10-SQRT((1-AY150)*($AN$10-$AL$10)*($AN$10-$AM$10))),$AM$10)</f>
        <v>0.826403334216664</v>
      </c>
      <c r="AQ150" s="17" t="n">
        <f aca="false">IFERROR(IF(AZ150&lt;($AM$11-$AL$11)/($AN$11-$AL$11),$AL$11+SQRT(AZ150*($AN$11-$AL$11)*($AM$11-$AL$11)),$AN$11-SQRT((1-AZ150)*($AN$11-$AL$11)*($AN$11-$AM$11))),$AM$11)</f>
        <v>0.622027259526427</v>
      </c>
      <c r="AR150" s="17" t="n">
        <f aca="false">SUMPRODUCT((B24:B31&lt;=$B$6)*(C24:C31*AM150+D24:D31*AO150*$B$8*AQ150)/(1+AL150/100)^B24:B31)+C32*AM150*AP150/(1+AL150/100)^$B$6</f>
        <v>10175903.1769403</v>
      </c>
      <c r="AS150" s="17" t="n">
        <f aca="false">SUMPRODUCT((K24:K26&lt;=$B$6)*(L24:L26*AN150+M24:M26*AO150*$B$8*AQ150)/(1+AL150/100)^K24:K26)+L27*AN150*AP150/(1+AL150/100)^$B$6</f>
        <v>9392896.03268785</v>
      </c>
      <c r="AT150" s="17" t="n">
        <f aca="false">AS150-AR150</f>
        <v>-783007.144252451</v>
      </c>
      <c r="AU150" s="17" t="n">
        <f aca="true">RAND()</f>
        <v>0.0156530180706075</v>
      </c>
      <c r="AV150" s="17" t="n">
        <f aca="true">RAND()</f>
        <v>0.469855530930408</v>
      </c>
      <c r="AW150" s="17" t="n">
        <f aca="true">RAND()</f>
        <v>0.472547421987383</v>
      </c>
      <c r="AX150" s="17" t="n">
        <f aca="true">RAND()</f>
        <v>0.624408871896287</v>
      </c>
      <c r="AY150" s="17" t="n">
        <f aca="true">RAND()</f>
        <v>0.42615654635102</v>
      </c>
      <c r="AZ150" s="17" t="n">
        <f aca="true">RAND()</f>
        <v>0.42327165664531</v>
      </c>
    </row>
    <row r="151" customFormat="false" ht="15" hidden="false" customHeight="false" outlineLevel="0" collapsed="false">
      <c r="A151" s="7" t="s">
        <v>188</v>
      </c>
      <c r="B151" s="0" t="n">
        <v>3</v>
      </c>
      <c r="C151" s="0" t="n">
        <v>30</v>
      </c>
      <c r="D151" s="0" t="n">
        <v>1.2</v>
      </c>
      <c r="E151" s="0" t="n">
        <v>1</v>
      </c>
      <c r="F151" s="0" t="n">
        <v>1</v>
      </c>
      <c r="G151" s="0" t="n">
        <v>1</v>
      </c>
      <c r="H151" s="0" t="n">
        <v>1</v>
      </c>
      <c r="I151" s="14" t="n">
        <f aca="false">SUMPRODUCT((B24:B31&lt;=$C151)*(C24:C31*$D151+D24:D31*$F151*$B$8*$H151)/(1+$B151/100)^B24:B31)+C32*$D151*$G151/(1+$B151/100)^$C151</f>
        <v>11768140.5717607</v>
      </c>
      <c r="J151" s="14" t="n">
        <f aca="false">SUMPRODUCT((K24:K26&lt;=$C151)*(L24:L26*$E151+M24:M26*$F151*$B$8*$H151)/(1+$B151/100)^K24:K26)+L27*$E151*$G151/(1+$B151/100)^$C151</f>
        <v>9180602.24949232</v>
      </c>
      <c r="K151" s="14" t="n">
        <f aca="false">J151-I151</f>
        <v>-2587538.32226837</v>
      </c>
      <c r="L151" s="0" t="str">
        <f aca="false">IF(K151&lt;0,"PCC","HMA")</f>
        <v>PCC</v>
      </c>
      <c r="AK151" s="0" t="n">
        <v>138</v>
      </c>
      <c r="AL151" s="17" t="n">
        <f aca="false">IFERROR(IF(AU151&lt;($AM$6-$AL$6)/($AN$6-$AL$6),$AL$6+SQRT(AU151*($AN$6-$AL$6)*($AM$6-$AL$6)),$AN$6-SQRT((1-AU151)*($AN$6-$AL$6)*($AN$6-$AM$6))),$AM$6)</f>
        <v>6.5176388831559</v>
      </c>
      <c r="AM151" s="17" t="n">
        <f aca="false">IFERROR(IF(AV151&lt;($AM$7-$AL$7)/($AN$7-$AL$7),$AL$7+SQRT(AV151*($AN$7-$AL$7)*($AM$7-$AL$7)),$AN$7-SQRT((1-AV151)*($AN$7-$AL$7)*($AN$7-$AM$7))),$AM$7)</f>
        <v>1.05974487693917</v>
      </c>
      <c r="AN151" s="17" t="n">
        <f aca="false">IFERROR(IF(AW151&lt;($AM$8-$AL$8)/($AN$8-$AL$8),$AL$8+SQRT(AW151*($AN$8-$AL$8)*($AM$8-$AL$8)),$AN$8-SQRT((1-AW151)*($AN$8-$AL$8)*($AN$8-$AM$8))),$AM$8)</f>
        <v>1.09429568195246</v>
      </c>
      <c r="AO151" s="17" t="n">
        <f aca="false">IFERROR(IF(AX151&lt;($AM$9-$AL$9)/($AN$9-$AL$9),$AL$9+SQRT(AX151*($AN$9-$AL$9)*($AM$9-$AL$9)),$AN$9-SQRT((1-AX151)*($AN$9-$AL$9)*($AN$9-$AM$9))),$AM$9)</f>
        <v>0.698735397525913</v>
      </c>
      <c r="AP151" s="17" t="n">
        <f aca="false">IFERROR(IF(AY151&lt;($AM$10-$AL$10)/($AN$10-$AL$10),$AL$10+SQRT(AY151*($AN$10-$AL$10)*($AM$10-$AL$10)),$AN$10-SQRT((1-AY151)*($AN$10-$AL$10)*($AN$10-$AM$10))),$AM$10)</f>
        <v>0.88361904126353</v>
      </c>
      <c r="AQ151" s="17" t="n">
        <f aca="false">IFERROR(IF(AZ151&lt;($AM$11-$AL$11)/($AN$11-$AL$11),$AL$11+SQRT(AZ151*($AN$11-$AL$11)*($AM$11-$AL$11)),$AN$11-SQRT((1-AZ151)*($AN$11-$AL$11)*($AN$11-$AM$11))),$AM$11)</f>
        <v>0.816617999177044</v>
      </c>
      <c r="AR151" s="17" t="n">
        <f aca="false">SUMPRODUCT((B24:B31&lt;=$B$6)*(C24:C31*AM151+D24:D31*AO151*$B$8*AQ151)/(1+AL151/100)^B24:B31)+C32*AM151*AP151/(1+AL151/100)^$B$6</f>
        <v>9302981.76363334</v>
      </c>
      <c r="AS151" s="17" t="n">
        <f aca="false">SUMPRODUCT((K24:K26&lt;=$B$6)*(L24:L26*AN151+M24:M26*AO151*$B$8*AQ151)/(1+AL151/100)^K24:K26)+L27*AN151*AP151/(1+AL151/100)^$B$6</f>
        <v>10114886.1645601</v>
      </c>
      <c r="AT151" s="17" t="n">
        <f aca="false">AS151-AR151</f>
        <v>811904.400926761</v>
      </c>
      <c r="AU151" s="17" t="n">
        <f aca="true">RAND()</f>
        <v>0.988366387647846</v>
      </c>
      <c r="AV151" s="17" t="n">
        <f aca="true">RAND()</f>
        <v>0.678248783547642</v>
      </c>
      <c r="AW151" s="17" t="n">
        <f aca="true">RAND()</f>
        <v>0.784499247478679</v>
      </c>
      <c r="AX151" s="17" t="n">
        <f aca="true">RAND()</f>
        <v>0.0526610109730436</v>
      </c>
      <c r="AY151" s="17" t="n">
        <f aca="true">RAND()</f>
        <v>0.5886542752798</v>
      </c>
      <c r="AZ151" s="17" t="n">
        <f aca="true">RAND()</f>
        <v>0.862738946017018</v>
      </c>
    </row>
    <row r="152" customFormat="false" ht="15" hidden="false" customHeight="false" outlineLevel="0" collapsed="false">
      <c r="A152" s="7" t="s">
        <v>189</v>
      </c>
      <c r="B152" s="0" t="n">
        <v>3</v>
      </c>
      <c r="C152" s="0" t="n">
        <v>30</v>
      </c>
      <c r="D152" s="0" t="n">
        <v>1</v>
      </c>
      <c r="E152" s="0" t="n">
        <v>1</v>
      </c>
      <c r="F152" s="0" t="n">
        <v>2</v>
      </c>
      <c r="G152" s="0" t="n">
        <v>1</v>
      </c>
      <c r="H152" s="0" t="n">
        <v>1</v>
      </c>
      <c r="I152" s="14" t="n">
        <f aca="false">SUMPRODUCT((B24:B31&lt;=$C152)*(C24:C31*$D152+D24:D31*$F152*$B$8*$H152)/(1+$B152/100)^B24:B31)+C32*$D152*$G152/(1+$B152/100)^$C152</f>
        <v>9963863.35950902</v>
      </c>
      <c r="J152" s="14" t="n">
        <f aca="false">SUMPRODUCT((K24:K26&lt;=$C152)*(L24:L26*$E152+M24:M26*$F152*$B$8*$H152)/(1+$B152/100)^K24:K26)+L27*$E152*$G152/(1+$B152/100)^$C152</f>
        <v>9226784.45859803</v>
      </c>
      <c r="K152" s="14" t="n">
        <f aca="false">J152-I152</f>
        <v>-737078.900910992</v>
      </c>
      <c r="L152" s="0" t="str">
        <f aca="false">IF(K152&lt;0,"PCC","HMA")</f>
        <v>PCC</v>
      </c>
      <c r="AK152" s="0" t="n">
        <v>139</v>
      </c>
      <c r="AL152" s="17" t="n">
        <f aca="false">IFERROR(IF(AU152&lt;($AM$6-$AL$6)/($AN$6-$AL$6),$AL$6+SQRT(AU152*($AN$6-$AL$6)*($AM$6-$AL$6)),$AN$6-SQRT((1-AU152)*($AN$6-$AL$6)*($AN$6-$AM$6))),$AM$6)</f>
        <v>4.23869404858714</v>
      </c>
      <c r="AM152" s="17" t="n">
        <f aca="false">IFERROR(IF(AV152&lt;($AM$7-$AL$7)/($AN$7-$AL$7),$AL$7+SQRT(AV152*($AN$7-$AL$7)*($AM$7-$AL$7)),$AN$7-SQRT((1-AV152)*($AN$7-$AL$7)*($AN$7-$AM$7))),$AM$7)</f>
        <v>0.999760512863064</v>
      </c>
      <c r="AN152" s="17" t="n">
        <f aca="false">IFERROR(IF(AW152&lt;($AM$8-$AL$8)/($AN$8-$AL$8),$AL$8+SQRT(AW152*($AN$8-$AL$8)*($AM$8-$AL$8)),$AN$8-SQRT((1-AW152)*($AN$8-$AL$8)*($AN$8-$AM$8))),$AM$8)</f>
        <v>0.987835013265238</v>
      </c>
      <c r="AO152" s="17" t="n">
        <f aca="false">IFERROR(IF(AX152&lt;($AM$9-$AL$9)/($AN$9-$AL$9),$AL$9+SQRT(AX152*($AN$9-$AL$9)*($AM$9-$AL$9)),$AN$9-SQRT((1-AX152)*($AN$9-$AL$9)*($AN$9-$AM$9))),$AM$9)</f>
        <v>0.689307080473714</v>
      </c>
      <c r="AP152" s="17" t="n">
        <f aca="false">IFERROR(IF(AY152&lt;($AM$10-$AL$10)/($AN$10-$AL$10),$AL$10+SQRT(AY152*($AN$10-$AL$10)*($AM$10-$AL$10)),$AN$10-SQRT((1-AY152)*($AN$10-$AL$10)*($AN$10-$AM$10))),$AM$10)</f>
        <v>0.897319909260322</v>
      </c>
      <c r="AQ152" s="17" t="n">
        <f aca="false">IFERROR(IF(AZ152&lt;($AM$11-$AL$11)/($AN$11-$AL$11),$AL$11+SQRT(AZ152*($AN$11-$AL$11)*($AM$11-$AL$11)),$AN$11-SQRT((1-AZ152)*($AN$11-$AL$11)*($AN$11-$AM$11))),$AM$11)</f>
        <v>0.517449213212324</v>
      </c>
      <c r="AR152" s="17" t="n">
        <f aca="false">SUMPRODUCT((B24:B31&lt;=$B$6)*(C24:C31*AM152+D24:D31*AO152*$B$8*AQ152)/(1+AL152/100)^B24:B31)+C32*AM152*AP152/(1+AL152/100)^$B$6</f>
        <v>9326574.47004768</v>
      </c>
      <c r="AS152" s="17" t="n">
        <f aca="false">SUMPRODUCT((K24:K26&lt;=$B$6)*(L24:L26*AN152+M24:M26*AO152*$B$8*AQ152)/(1+AL152/100)^K24:K26)+L27*AN152*AP152/(1+AL152/100)^$B$6</f>
        <v>9143278.94178916</v>
      </c>
      <c r="AT152" s="17" t="n">
        <f aca="false">AS152-AR152</f>
        <v>-183295.528258519</v>
      </c>
      <c r="AU152" s="17" t="n">
        <f aca="true">RAND()</f>
        <v>0.618759472134596</v>
      </c>
      <c r="AV152" s="17" t="n">
        <f aca="true">RAND()</f>
        <v>0.443380694436824</v>
      </c>
      <c r="AW152" s="17" t="n">
        <f aca="true">RAND()</f>
        <v>0.392022135648358</v>
      </c>
      <c r="AX152" s="17" t="n">
        <f aca="true">RAND()</f>
        <v>0.0477828942899749</v>
      </c>
      <c r="AY152" s="17" t="n">
        <f aca="true">RAND()</f>
        <v>0.631452441178522</v>
      </c>
      <c r="AZ152" s="17" t="n">
        <f aca="true">RAND()</f>
        <v>0.192996572761872</v>
      </c>
    </row>
    <row r="153" customFormat="false" ht="15" hidden="false" customHeight="false" outlineLevel="0" collapsed="false">
      <c r="A153" s="7" t="s">
        <v>190</v>
      </c>
      <c r="B153" s="0" t="n">
        <v>3</v>
      </c>
      <c r="C153" s="0" t="n">
        <v>30</v>
      </c>
      <c r="D153" s="0" t="n">
        <v>1</v>
      </c>
      <c r="E153" s="0" t="n">
        <v>1</v>
      </c>
      <c r="F153" s="0" t="n">
        <v>0.5</v>
      </c>
      <c r="G153" s="0" t="n">
        <v>1</v>
      </c>
      <c r="H153" s="0" t="n">
        <v>1</v>
      </c>
      <c r="I153" s="14" t="n">
        <f aca="false">SUMPRODUCT((B24:B31&lt;=$C153)*(C24:C31*$D153+D24:D31*$F153*$B$8*$H153)/(1+$B153/100)^B24:B31)+C32*$D153*$G153/(1+$B153/100)^$C153</f>
        <v>9761903.93845531</v>
      </c>
      <c r="J153" s="14" t="n">
        <f aca="false">SUMPRODUCT((K24:K26&lt;=$C153)*(L24:L26*$E153+M24:M26*$F153*$B$8*$H153)/(1+$B153/100)^K24:K26)+L27*$E153*$G153/(1+$B153/100)^$C153</f>
        <v>9157511.14493946</v>
      </c>
      <c r="K153" s="14" t="n">
        <f aca="false">J153-I153</f>
        <v>-604392.793515846</v>
      </c>
      <c r="L153" s="0" t="str">
        <f aca="false">IF(K153&lt;0,"PCC","HMA")</f>
        <v>PCC</v>
      </c>
      <c r="AK153" s="0" t="n">
        <v>140</v>
      </c>
      <c r="AL153" s="17" t="n">
        <f aca="false">IFERROR(IF(AU153&lt;($AM$6-$AL$6)/($AN$6-$AL$6),$AL$6+SQRT(AU153*($AN$6-$AL$6)*($AM$6-$AL$6)),$AN$6-SQRT((1-AU153)*($AN$6-$AL$6)*($AN$6-$AM$6))),$AM$6)</f>
        <v>4.17453067702106</v>
      </c>
      <c r="AM153" s="17" t="n">
        <f aca="false">IFERROR(IF(AV153&lt;($AM$7-$AL$7)/($AN$7-$AL$7),$AL$7+SQRT(AV153*($AN$7-$AL$7)*($AM$7-$AL$7)),$AN$7-SQRT((1-AV153)*($AN$7-$AL$7)*($AN$7-$AM$7))),$AM$7)</f>
        <v>1.05356822302594</v>
      </c>
      <c r="AN153" s="17" t="n">
        <f aca="false">IFERROR(IF(AW153&lt;($AM$8-$AL$8)/($AN$8-$AL$8),$AL$8+SQRT(AW153*($AN$8-$AL$8)*($AM$8-$AL$8)),$AN$8-SQRT((1-AW153)*($AN$8-$AL$8)*($AN$8-$AM$8))),$AM$8)</f>
        <v>0.909683872941396</v>
      </c>
      <c r="AO153" s="17" t="n">
        <f aca="false">IFERROR(IF(AX153&lt;($AM$9-$AL$9)/($AN$9-$AL$9),$AL$9+SQRT(AX153*($AN$9-$AL$9)*($AM$9-$AL$9)),$AN$9-SQRT((1-AX153)*($AN$9-$AL$9)*($AN$9-$AM$9))),$AM$9)</f>
        <v>1.20801660851719</v>
      </c>
      <c r="AP153" s="17" t="n">
        <f aca="false">IFERROR(IF(AY153&lt;($AM$10-$AL$10)/($AN$10-$AL$10),$AL$10+SQRT(AY153*($AN$10-$AL$10)*($AM$10-$AL$10)),$AN$10-SQRT((1-AY153)*($AN$10-$AL$10)*($AN$10-$AM$10))),$AM$10)</f>
        <v>0.665295669029648</v>
      </c>
      <c r="AQ153" s="17" t="n">
        <f aca="false">IFERROR(IF(AZ153&lt;($AM$11-$AL$11)/($AN$11-$AL$11),$AL$11+SQRT(AZ153*($AN$11-$AL$11)*($AM$11-$AL$11)),$AN$11-SQRT((1-AZ153)*($AN$11-$AL$11)*($AN$11-$AM$11))),$AM$11)</f>
        <v>0.559494062840077</v>
      </c>
      <c r="AR153" s="17" t="n">
        <f aca="false">SUMPRODUCT((B24:B31&lt;=$B$6)*(C24:C31*AM153+D24:D31*AO153*$B$8*AQ153)/(1+AL153/100)^B24:B31)+C32*AM153*AP153/(1+AL153/100)^$B$6</f>
        <v>9898417.48672672</v>
      </c>
      <c r="AS153" s="17" t="n">
        <f aca="false">SUMPRODUCT((K24:K26&lt;=$B$6)*(L24:L26*AN153+M24:M26*AO153*$B$8*AQ153)/(1+AL153/100)^K24:K26)+L27*AN153*AP153/(1+AL153/100)^$B$6</f>
        <v>8572420.7390621</v>
      </c>
      <c r="AT153" s="17" t="n">
        <f aca="false">AS153-AR153</f>
        <v>-1325996.74766463</v>
      </c>
      <c r="AU153" s="17" t="n">
        <f aca="true">RAND()</f>
        <v>0.600836155245247</v>
      </c>
      <c r="AV153" s="17" t="n">
        <f aca="true">RAND()</f>
        <v>0.657018284398323</v>
      </c>
      <c r="AW153" s="17" t="n">
        <f aca="true">RAND()</f>
        <v>0.133672799815825</v>
      </c>
      <c r="AX153" s="17" t="n">
        <f aca="true">RAND()</f>
        <v>0.581841538410252</v>
      </c>
      <c r="AY153" s="17" t="n">
        <f aca="true">RAND()</f>
        <v>0.109290632799835</v>
      </c>
      <c r="AZ153" s="17" t="n">
        <f aca="true">RAND()</f>
        <v>0.274845586323468</v>
      </c>
    </row>
    <row r="154" customFormat="false" ht="15" hidden="false" customHeight="false" outlineLevel="0" collapsed="false">
      <c r="A154" s="7" t="s">
        <v>191</v>
      </c>
      <c r="B154" s="0" t="n">
        <v>7</v>
      </c>
      <c r="C154" s="0" t="n">
        <v>30</v>
      </c>
      <c r="D154" s="0" t="n">
        <v>1</v>
      </c>
      <c r="E154" s="0" t="n">
        <v>1</v>
      </c>
      <c r="F154" s="0" t="n">
        <v>1</v>
      </c>
      <c r="G154" s="0" t="n">
        <v>0</v>
      </c>
      <c r="H154" s="0" t="n">
        <v>0</v>
      </c>
      <c r="I154" s="14" t="n">
        <f aca="false">SUMPRODUCT((B24:B31&lt;=$C154)*(C24:C31*$D154+D24:D31*$F154*$B$8*$H154)/(1+$B154/100)^B24:B31)+C32*$D154*$G154/(1+$B154/100)^$C154</f>
        <v>8667050.50377139</v>
      </c>
      <c r="J154" s="14" t="n">
        <f aca="false">SUMPRODUCT((K24:K26&lt;=$C154)*(L24:L26*$E154+M24:M26*$F154*$B$8*$H154)/(1+$B154/100)^K24:K26)+L27*$E154*$G154/(1+$B154/100)^$C154</f>
        <v>9488421.86710562</v>
      </c>
      <c r="K154" s="14" t="n">
        <f aca="false">J154-I154</f>
        <v>821371.363334227</v>
      </c>
      <c r="L154" s="0" t="str">
        <f aca="false">IF(K154&lt;0,"PCC","HMA")</f>
        <v>HMA</v>
      </c>
      <c r="AK154" s="0" t="n">
        <v>141</v>
      </c>
      <c r="AL154" s="17" t="n">
        <f aca="false">IFERROR(IF(AU154&lt;($AM$6-$AL$6)/($AN$6-$AL$6),$AL$6+SQRT(AU154*($AN$6-$AL$6)*($AM$6-$AL$6)),$AN$6-SQRT((1-AU154)*($AN$6-$AL$6)*($AN$6-$AM$6))),$AM$6)</f>
        <v>4.66911005177674</v>
      </c>
      <c r="AM154" s="17" t="n">
        <f aca="false">IFERROR(IF(AV154&lt;($AM$7-$AL$7)/($AN$7-$AL$7),$AL$7+SQRT(AV154*($AN$7-$AL$7)*($AM$7-$AL$7)),$AN$7-SQRT((1-AV154)*($AN$7-$AL$7)*($AN$7-$AM$7))),$AM$7)</f>
        <v>0.920359073464437</v>
      </c>
      <c r="AN154" s="17" t="n">
        <f aca="false">IFERROR(IF(AW154&lt;($AM$8-$AL$8)/($AN$8-$AL$8),$AL$8+SQRT(AW154*($AN$8-$AL$8)*($AM$8-$AL$8)),$AN$8-SQRT((1-AW154)*($AN$8-$AL$8)*($AN$8-$AM$8))),$AM$8)</f>
        <v>0.918382628601341</v>
      </c>
      <c r="AO154" s="17" t="n">
        <f aca="false">IFERROR(IF(AX154&lt;($AM$9-$AL$9)/($AN$9-$AL$9),$AL$9+SQRT(AX154*($AN$9-$AL$9)*($AM$9-$AL$9)),$AN$9-SQRT((1-AX154)*($AN$9-$AL$9)*($AN$9-$AM$9))),$AM$9)</f>
        <v>1.30530822690319</v>
      </c>
      <c r="AP154" s="17" t="n">
        <f aca="false">IFERROR(IF(AY154&lt;($AM$10-$AL$10)/($AN$10-$AL$10),$AL$10+SQRT(AY154*($AN$10-$AL$10)*($AM$10-$AL$10)),$AN$10-SQRT((1-AY154)*($AN$10-$AL$10)*($AN$10-$AM$10))),$AM$10)</f>
        <v>0.642072591332503</v>
      </c>
      <c r="AQ154" s="17" t="n">
        <f aca="false">IFERROR(IF(AZ154&lt;($AM$11-$AL$11)/($AN$11-$AL$11),$AL$11+SQRT(AZ154*($AN$11-$AL$11)*($AM$11-$AL$11)),$AN$11-SQRT((1-AZ154)*($AN$11-$AL$11)*($AN$11-$AM$11))),$AM$11)</f>
        <v>0.61234866978063</v>
      </c>
      <c r="AR154" s="17" t="n">
        <f aca="false">SUMPRODUCT((B24:B31&lt;=$B$6)*(C24:C31*AM154+D24:D31*AO154*$B$8*AQ154)/(1+AL154/100)^B24:B31)+C32*AM154*AP154/(1+AL154/100)^$B$6</f>
        <v>8532931.81660844</v>
      </c>
      <c r="AS154" s="17" t="n">
        <f aca="false">SUMPRODUCT((K24:K26&lt;=$B$6)*(L24:L26*AN154+M24:M26*AO154*$B$8*AQ154)/(1+AL154/100)^K24:K26)+L27*AN154*AP154/(1+AL154/100)^$B$6</f>
        <v>8649103.88855125</v>
      </c>
      <c r="AT154" s="17" t="n">
        <f aca="false">AS154-AR154</f>
        <v>116172.071942817</v>
      </c>
      <c r="AU154" s="17" t="n">
        <f aca="true">RAND()</f>
        <v>0.72834760246359</v>
      </c>
      <c r="AV154" s="17" t="n">
        <f aca="true">RAND()</f>
        <v>0.160958961835753</v>
      </c>
      <c r="AW154" s="17" t="n">
        <f aca="true">RAND()</f>
        <v>0.155716075050701</v>
      </c>
      <c r="AX154" s="17" t="n">
        <f aca="true">RAND()</f>
        <v>0.678268893594408</v>
      </c>
      <c r="AY154" s="17" t="n">
        <f aca="true">RAND()</f>
        <v>0.080738484831729</v>
      </c>
      <c r="AZ154" s="17" t="n">
        <f aca="true">RAND()</f>
        <v>0.398210985770322</v>
      </c>
    </row>
    <row r="155" customFormat="false" ht="15" hidden="false" customHeight="false" outlineLevel="0" collapsed="false">
      <c r="A155" s="5" t="s">
        <v>192</v>
      </c>
      <c r="AK155" s="0" t="n">
        <v>142</v>
      </c>
      <c r="AL155" s="17" t="n">
        <f aca="false">IFERROR(IF(AU155&lt;($AM$6-$AL$6)/($AN$6-$AL$6),$AL$6+SQRT(AU155*($AN$6-$AL$6)*($AM$6-$AL$6)),$AN$6-SQRT((1-AU155)*($AN$6-$AL$6)*($AN$6-$AM$6))),$AM$6)</f>
        <v>5.91791720062606</v>
      </c>
      <c r="AM155" s="17" t="n">
        <f aca="false">IFERROR(IF(AV155&lt;($AM$7-$AL$7)/($AN$7-$AL$7),$AL$7+SQRT(AV155*($AN$7-$AL$7)*($AM$7-$AL$7)),$AN$7-SQRT((1-AV155)*($AN$7-$AL$7)*($AN$7-$AM$7))),$AM$7)</f>
        <v>1.06094167110993</v>
      </c>
      <c r="AN155" s="17" t="n">
        <f aca="false">IFERROR(IF(AW155&lt;($AM$8-$AL$8)/($AN$8-$AL$8),$AL$8+SQRT(AW155*($AN$8-$AL$8)*($AM$8-$AL$8)),$AN$8-SQRT((1-AW155)*($AN$8-$AL$8)*($AN$8-$AM$8))),$AM$8)</f>
        <v>1.00351994783698</v>
      </c>
      <c r="AO155" s="17" t="n">
        <f aca="false">IFERROR(IF(AX155&lt;($AM$9-$AL$9)/($AN$9-$AL$9),$AL$9+SQRT(AX155*($AN$9-$AL$9)*($AM$9-$AL$9)),$AN$9-SQRT((1-AX155)*($AN$9-$AL$9)*($AN$9-$AM$9))),$AM$9)</f>
        <v>1.57031884700188</v>
      </c>
      <c r="AP155" s="17" t="n">
        <f aca="false">IFERROR(IF(AY155&lt;($AM$10-$AL$10)/($AN$10-$AL$10),$AL$10+SQRT(AY155*($AN$10-$AL$10)*($AM$10-$AL$10)),$AN$10-SQRT((1-AY155)*($AN$10-$AL$10)*($AN$10-$AM$10))),$AM$10)</f>
        <v>0.816617274006848</v>
      </c>
      <c r="AQ155" s="17" t="n">
        <f aca="false">IFERROR(IF(AZ155&lt;($AM$11-$AL$11)/($AN$11-$AL$11),$AL$11+SQRT(AZ155*($AN$11-$AL$11)*($AM$11-$AL$11)),$AN$11-SQRT((1-AZ155)*($AN$11-$AL$11)*($AN$11-$AM$11))),$AM$11)</f>
        <v>0.995419866900818</v>
      </c>
      <c r="AR155" s="17" t="n">
        <f aca="false">SUMPRODUCT((B24:B31&lt;=$B$6)*(C24:C31*AM155+D24:D31*AO155*$B$8*AQ155)/(1+AL155/100)^B24:B31)+C32*AM155*AP155/(1+AL155/100)^$B$6</f>
        <v>9541428.60696143</v>
      </c>
      <c r="AS155" s="17" t="n">
        <f aca="false">SUMPRODUCT((K24:K26&lt;=$B$6)*(L24:L26*AN155+M24:M26*AO155*$B$8*AQ155)/(1+AL155/100)^K24:K26)+L27*AN155*AP155/(1+AL155/100)^$B$6</f>
        <v>9337173.01914304</v>
      </c>
      <c r="AT155" s="17" t="n">
        <f aca="false">AS155-AR155</f>
        <v>-204255.587818392</v>
      </c>
      <c r="AU155" s="17" t="n">
        <f aca="true">RAND()</f>
        <v>0.941454840764953</v>
      </c>
      <c r="AV155" s="17" t="n">
        <f aca="true">RAND()</f>
        <v>0.682283984687061</v>
      </c>
      <c r="AW155" s="17" t="n">
        <f aca="true">RAND()</f>
        <v>0.459978523428576</v>
      </c>
      <c r="AX155" s="17" t="n">
        <f aca="true">RAND()</f>
        <v>0.876916071172136</v>
      </c>
      <c r="AY155" s="17" t="n">
        <f aca="true">RAND()</f>
        <v>0.40098599279811</v>
      </c>
      <c r="AZ155" s="17" t="n">
        <f aca="true">RAND()</f>
        <v>0.999914377064464</v>
      </c>
    </row>
    <row r="156" customFormat="false" ht="15" hidden="false" customHeight="false" outlineLevel="0" collapsed="false">
      <c r="AK156" s="0" t="n">
        <v>143</v>
      </c>
      <c r="AL156" s="0" t="n">
        <f aca="false">IFERROR(IF(AU156&lt;($AM$6-$AL$6)/($AN$6-$AL$6),$AL$6+SQRT(AU156*($AN$6-$AL$6)*($AM$6-$AL$6)),$AN$6-SQRT((1-AU156)*($AN$6-$AL$6)*($AN$6-$AM$6))),$AM$6)</f>
        <v>4.27433575870756</v>
      </c>
      <c r="AM156" s="0" t="n">
        <f aca="false">IFERROR(IF(AV156&lt;($AM$7-$AL$7)/($AN$7-$AL$7),$AL$7+SQRT(AV156*($AN$7-$AL$7)*($AM$7-$AL$7)),$AN$7-SQRT((1-AV156)*($AN$7-$AL$7)*($AN$7-$AM$7))),$AM$7)</f>
        <v>0.967203527508175</v>
      </c>
      <c r="AN156" s="0" t="n">
        <f aca="false">IFERROR(IF(AW156&lt;($AM$8-$AL$8)/($AN$8-$AL$8),$AL$8+SQRT(AW156*($AN$8-$AL$8)*($AM$8-$AL$8)),$AN$8-SQRT((1-AW156)*($AN$8-$AL$8)*($AN$8-$AM$8))),$AM$8)</f>
        <v>0.978591330501727</v>
      </c>
      <c r="AO156" s="0" t="n">
        <f aca="false">IFERROR(IF(AX156&lt;($AM$9-$AL$9)/($AN$9-$AL$9),$AL$9+SQRT(AX156*($AN$9-$AL$9)*($AM$9-$AL$9)),$AN$9-SQRT((1-AX156)*($AN$9-$AL$9)*($AN$9-$AM$9))),$AM$9)</f>
        <v>1.08105219683756</v>
      </c>
      <c r="AP156" s="0" t="n">
        <f aca="false">IFERROR(IF(AY156&lt;($AM$10-$AL$10)/($AN$10-$AL$10),$AL$10+SQRT(AY156*($AN$10-$AL$10)*($AM$10-$AL$10)),$AN$10-SQRT((1-AY156)*($AN$10-$AL$10)*($AN$10-$AM$10))),$AM$10)</f>
        <v>0.882779376566017</v>
      </c>
      <c r="AQ156" s="0" t="n">
        <f aca="false">IFERROR(IF(AZ156&lt;($AM$11-$AL$11)/($AN$11-$AL$11),$AL$11+SQRT(AZ156*($AN$11-$AL$11)*($AM$11-$AL$11)),$AN$11-SQRT((1-AZ156)*($AN$11-$AL$11)*($AN$11-$AM$11))),$AM$11)</f>
        <v>0.778161849797014</v>
      </c>
      <c r="AR156" s="0" t="n">
        <f aca="false">SUMPRODUCT((B24:B31&lt;=$B$6)*(C24:C31*AM156+D24:D31*AO156*$B$8*AQ156)/(1+AL156/100)^B24:B31)+C32*AM156*AP156/(1+AL156/100)^$B$6</f>
        <v>9068833.34319942</v>
      </c>
      <c r="AS156" s="0" t="n">
        <f aca="false">SUMPRODUCT((K24:K26&lt;=$B$6)*(L24:L26*AN156+M24:M26*AO156*$B$8*AQ156)/(1+AL156/100)^K24:K26)+L27*AN156*AP156/(1+AL156/100)^$B$6</f>
        <v>9083702.01409762</v>
      </c>
      <c r="AT156" s="0" t="n">
        <f aca="false">AS156-AR156</f>
        <v>14868.6708981991</v>
      </c>
      <c r="AU156" s="0" t="n">
        <f aca="true">RAND()</f>
        <v>0.628537722186986</v>
      </c>
      <c r="AV156" s="0" t="n">
        <f aca="true">RAND()</f>
        <v>0.3106335512353</v>
      </c>
      <c r="AW156" s="0" t="n">
        <f aca="true">RAND()</f>
        <v>0.354387370337522</v>
      </c>
      <c r="AX156" s="0" t="n">
        <f aca="true">RAND()</f>
        <v>0.437023290041953</v>
      </c>
      <c r="AY156" s="0" t="n">
        <f aca="true">RAND()</f>
        <v>0.586080204497073</v>
      </c>
      <c r="AZ156" s="0" t="n">
        <f aca="true">RAND()</f>
        <v>0.799134020875582</v>
      </c>
    </row>
    <row r="157" customFormat="false" ht="15" hidden="false" customHeight="false" outlineLevel="0" collapsed="false">
      <c r="AK157" s="0" t="n">
        <v>144</v>
      </c>
      <c r="AL157" s="0" t="n">
        <f aca="false">IFERROR(IF(AU157&lt;($AM$6-$AL$6)/($AN$6-$AL$6),$AL$6+SQRT(AU157*($AN$6-$AL$6)*($AM$6-$AL$6)),$AN$6-SQRT((1-AU157)*($AN$6-$AL$6)*($AN$6-$AM$6))),$AM$6)</f>
        <v>4.25392326589451</v>
      </c>
      <c r="AM157" s="0" t="n">
        <f aca="false">IFERROR(IF(AV157&lt;($AM$7-$AL$7)/($AN$7-$AL$7),$AL$7+SQRT(AV157*($AN$7-$AL$7)*($AM$7-$AL$7)),$AN$7-SQRT((1-AV157)*($AN$7-$AL$7)*($AN$7-$AM$7))),$AM$7)</f>
        <v>0.939146724189812</v>
      </c>
      <c r="AN157" s="0" t="n">
        <f aca="false">IFERROR(IF(AW157&lt;($AM$8-$AL$8)/($AN$8-$AL$8),$AL$8+SQRT(AW157*($AN$8-$AL$8)*($AM$8-$AL$8)),$AN$8-SQRT((1-AW157)*($AN$8-$AL$8)*($AN$8-$AM$8))),$AM$8)</f>
        <v>1.17987583115106</v>
      </c>
      <c r="AO157" s="0" t="n">
        <f aca="false">IFERROR(IF(AX157&lt;($AM$9-$AL$9)/($AN$9-$AL$9),$AL$9+SQRT(AX157*($AN$9-$AL$9)*($AM$9-$AL$9)),$AN$9-SQRT((1-AX157)*($AN$9-$AL$9)*($AN$9-$AM$9))),$AM$9)</f>
        <v>1.73822424030857</v>
      </c>
      <c r="AP157" s="0" t="n">
        <f aca="false">IFERROR(IF(AY157&lt;($AM$10-$AL$10)/($AN$10-$AL$10),$AL$10+SQRT(AY157*($AN$10-$AL$10)*($AM$10-$AL$10)),$AN$10-SQRT((1-AY157)*($AN$10-$AL$10)*($AN$10-$AM$10))),$AM$10)</f>
        <v>0.885385018693094</v>
      </c>
      <c r="AQ157" s="0" t="n">
        <f aca="false">IFERROR(IF(AZ157&lt;($AM$11-$AL$11)/($AN$11-$AL$11),$AL$11+SQRT(AZ157*($AN$11-$AL$11)*($AM$11-$AL$11)),$AN$11-SQRT((1-AZ157)*($AN$11-$AL$11)*($AN$11-$AM$11))),$AM$11)</f>
        <v>0.617507054899359</v>
      </c>
      <c r="AR157" s="0" t="n">
        <f aca="false">SUMPRODUCT((B24:B31&lt;=$B$6)*(C24:C31*AM157+D24:D31*AO157*$B$8*AQ157)/(1+AL157/100)^B24:B31)+C32*AM157*AP157/(1+AL157/100)^$B$6</f>
        <v>8840363.69027263</v>
      </c>
      <c r="AS157" s="0" t="n">
        <f aca="false">SUMPRODUCT((K24:K26&lt;=$B$6)*(L24:L26*AN157+M24:M26*AO157*$B$8*AQ157)/(1+AL157/100)^K24:K26)+L27*AN157*AP157/(1+AL157/100)^$B$6</f>
        <v>10952350.4408117</v>
      </c>
      <c r="AT157" s="0" t="n">
        <f aca="false">AS157-AR157</f>
        <v>2111986.7505391</v>
      </c>
      <c r="AU157" s="0" t="n">
        <f aca="true">RAND()</f>
        <v>0.622953128520225</v>
      </c>
      <c r="AV157" s="0" t="n">
        <f aca="true">RAND()</f>
        <v>0.215131231697284</v>
      </c>
      <c r="AW157" s="0" t="n">
        <f aca="true">RAND()</f>
        <v>0.956289786162176</v>
      </c>
      <c r="AX157" s="0" t="n">
        <f aca="true">RAND()</f>
        <v>0.954315634425317</v>
      </c>
      <c r="AY157" s="0" t="n">
        <f aca="true">RAND()</f>
        <v>0.594086450532306</v>
      </c>
      <c r="AZ157" s="0" t="n">
        <f aca="true">RAND()</f>
        <v>0.41147236698312</v>
      </c>
    </row>
    <row r="158" customFormat="false" ht="17.35" hidden="false" customHeight="false" outlineLevel="0" collapsed="false">
      <c r="A158" s="4" t="s">
        <v>193</v>
      </c>
      <c r="AK158" s="0" t="n">
        <v>145</v>
      </c>
      <c r="AL158" s="17" t="n">
        <f aca="false">IFERROR(IF(AU158&lt;($AM$6-$AL$6)/($AN$6-$AL$6),$AL$6+SQRT(AU158*($AN$6-$AL$6)*($AM$6-$AL$6)),$AN$6-SQRT((1-AU158)*($AN$6-$AL$6)*($AN$6-$AM$6))),$AM$6)</f>
        <v>3.64352399039087</v>
      </c>
      <c r="AM158" s="17" t="n">
        <f aca="false">IFERROR(IF(AV158&lt;($AM$7-$AL$7)/($AN$7-$AL$7),$AL$7+SQRT(AV158*($AN$7-$AL$7)*($AM$7-$AL$7)),$AN$7-SQRT((1-AV158)*($AN$7-$AL$7)*($AN$7-$AM$7))),$AM$7)</f>
        <v>0.943439794893891</v>
      </c>
      <c r="AN158" s="17" t="n">
        <f aca="false">IFERROR(IF(AW158&lt;($AM$8-$AL$8)/($AN$8-$AL$8),$AL$8+SQRT(AW158*($AN$8-$AL$8)*($AM$8-$AL$8)),$AN$8-SQRT((1-AW158)*($AN$8-$AL$8)*($AN$8-$AM$8))),$AM$8)</f>
        <v>0.984554750855573</v>
      </c>
      <c r="AO158" s="17" t="n">
        <f aca="false">IFERROR(IF(AX158&lt;($AM$9-$AL$9)/($AN$9-$AL$9),$AL$9+SQRT(AX158*($AN$9-$AL$9)*($AM$9-$AL$9)),$AN$9-SQRT((1-AX158)*($AN$9-$AL$9)*($AN$9-$AM$9))),$AM$9)</f>
        <v>1.02644752987312</v>
      </c>
      <c r="AP158" s="17" t="n">
        <f aca="false">IFERROR(IF(AY158&lt;($AM$10-$AL$10)/($AN$10-$AL$10),$AL$10+SQRT(AY158*($AN$10-$AL$10)*($AM$10-$AL$10)),$AN$10-SQRT((1-AY158)*($AN$10-$AL$10)*($AN$10-$AM$10))),$AM$10)</f>
        <v>0.70193335732416</v>
      </c>
      <c r="AQ158" s="17" t="n">
        <f aca="false">IFERROR(IF(AZ158&lt;($AM$11-$AL$11)/($AN$11-$AL$11),$AL$11+SQRT(AZ158*($AN$11-$AL$11)*($AM$11-$AL$11)),$AN$11-SQRT((1-AZ158)*($AN$11-$AL$11)*($AN$11-$AM$11))),$AM$11)</f>
        <v>0.538171570507758</v>
      </c>
      <c r="AR158" s="17" t="n">
        <f aca="false">SUMPRODUCT((B24:B31&lt;=$B$6)*(C24:C31*AM158+D24:D31*AO158*$B$8*AQ158)/(1+AL158/100)^B24:B31)+C32*AM158*AP158/(1+AL158/100)^$B$6</f>
        <v>9021046.90363076</v>
      </c>
      <c r="AS158" s="17" t="n">
        <f aca="false">SUMPRODUCT((K24:K26&lt;=$B$6)*(L24:L26*AN158+M24:M26*AO158*$B$8*AQ158)/(1+AL158/100)^K24:K26)+L27*AN158*AP158/(1+AL158/100)^$B$6</f>
        <v>9268204.20475935</v>
      </c>
      <c r="AT158" s="17" t="n">
        <f aca="false">AS158-AR158</f>
        <v>247157.301128596</v>
      </c>
      <c r="AU158" s="17" t="n">
        <f aca="true">RAND()</f>
        <v>0.436703439845917</v>
      </c>
      <c r="AV158" s="17" t="n">
        <f aca="true">RAND()</f>
        <v>0.228610830657796</v>
      </c>
      <c r="AW158" s="17" t="n">
        <f aca="true">RAND()</f>
        <v>0.378449511815142</v>
      </c>
      <c r="AX158" s="17" t="n">
        <f aca="true">RAND()</f>
        <v>0.368130391939906</v>
      </c>
      <c r="AY158" s="17" t="n">
        <f aca="true">RAND()</f>
        <v>0.163108323200827</v>
      </c>
      <c r="AZ158" s="17" t="n">
        <f aca="true">RAND()</f>
        <v>0.231533457135233</v>
      </c>
    </row>
    <row r="159" customFormat="false" ht="15" hidden="false" customHeight="false" outlineLevel="0" collapsed="false">
      <c r="A159" s="9" t="s">
        <v>194</v>
      </c>
      <c r="B159" s="35" t="n">
        <v>2</v>
      </c>
      <c r="C159" s="35" t="n">
        <v>3</v>
      </c>
      <c r="D159" s="35" t="n">
        <v>4</v>
      </c>
      <c r="E159" s="35" t="n">
        <v>5</v>
      </c>
      <c r="F159" s="35" t="n">
        <v>6</v>
      </c>
      <c r="G159" s="35" t="n">
        <v>7</v>
      </c>
      <c r="H159" s="35" t="n">
        <v>8</v>
      </c>
      <c r="AK159" s="0" t="n">
        <v>146</v>
      </c>
      <c r="AL159" s="17" t="n">
        <f aca="false">IFERROR(IF(AU159&lt;($AM$6-$AL$6)/($AN$6-$AL$6),$AL$6+SQRT(AU159*($AN$6-$AL$6)*($AM$6-$AL$6)),$AN$6-SQRT((1-AU159)*($AN$6-$AL$6)*($AN$6-$AM$6))),$AM$6)</f>
        <v>6.08643166039473</v>
      </c>
      <c r="AM159" s="17" t="n">
        <f aca="false">IFERROR(IF(AV159&lt;($AM$7-$AL$7)/($AN$7-$AL$7),$AL$7+SQRT(AV159*($AN$7-$AL$7)*($AM$7-$AL$7)),$AN$7-SQRT((1-AV159)*($AN$7-$AL$7)*($AN$7-$AM$7))),$AM$7)</f>
        <v>1.11297297492439</v>
      </c>
      <c r="AN159" s="17" t="n">
        <f aca="false">IFERROR(IF(AW159&lt;($AM$8-$AL$8)/($AN$8-$AL$8),$AL$8+SQRT(AW159*($AN$8-$AL$8)*($AM$8-$AL$8)),$AN$8-SQRT((1-AW159)*($AN$8-$AL$8)*($AN$8-$AM$8))),$AM$8)</f>
        <v>0.904517945331164</v>
      </c>
      <c r="AO159" s="17" t="n">
        <f aca="false">IFERROR(IF(AX159&lt;($AM$9-$AL$9)/($AN$9-$AL$9),$AL$9+SQRT(AX159*($AN$9-$AL$9)*($AM$9-$AL$9)),$AN$9-SQRT((1-AX159)*($AN$9-$AL$9)*($AN$9-$AM$9))),$AM$9)</f>
        <v>1.06850733142102</v>
      </c>
      <c r="AP159" s="17" t="n">
        <f aca="false">IFERROR(IF(AY159&lt;($AM$10-$AL$10)/($AN$10-$AL$10),$AL$10+SQRT(AY159*($AN$10-$AL$10)*($AM$10-$AL$10)),$AN$10-SQRT((1-AY159)*($AN$10-$AL$10)*($AN$10-$AM$10))),$AM$10)</f>
        <v>0.861243029112643</v>
      </c>
      <c r="AQ159" s="17" t="n">
        <f aca="false">IFERROR(IF(AZ159&lt;($AM$11-$AL$11)/($AN$11-$AL$11),$AL$11+SQRT(AZ159*($AN$11-$AL$11)*($AM$11-$AL$11)),$AN$11-SQRT((1-AZ159)*($AN$11-$AL$11)*($AN$11-$AM$11))),$AM$11)</f>
        <v>0.72820302773497</v>
      </c>
      <c r="AR159" s="17" t="n">
        <f aca="false">SUMPRODUCT((B24:B31&lt;=$B$6)*(C24:C31*AM159+D24:D31*AO159*$B$8*AQ159)/(1+AL159/100)^B24:B31)+C32*AM159*AP159/(1+AL159/100)^$B$6</f>
        <v>9888146.27176813</v>
      </c>
      <c r="AS159" s="17" t="n">
        <f aca="false">SUMPRODUCT((K24:K26&lt;=$B$6)*(L24:L26*AN159+M24:M26*AO159*$B$8*AQ159)/(1+AL159/100)^K24:K26)+L27*AN159*AP159/(1+AL159/100)^$B$6</f>
        <v>8381712.94411312</v>
      </c>
      <c r="AT159" s="17" t="n">
        <f aca="false">AS159-AR159</f>
        <v>-1506433.32765501</v>
      </c>
      <c r="AU159" s="17" t="n">
        <f aca="true">RAND()</f>
        <v>0.958269644443544</v>
      </c>
      <c r="AV159" s="17" t="n">
        <f aca="true">RAND()</f>
        <v>0.833098616879363</v>
      </c>
      <c r="AW159" s="17" t="n">
        <f aca="true">RAND()</f>
        <v>0.121377787736091</v>
      </c>
      <c r="AX159" s="17" t="n">
        <f aca="true">RAND()</f>
        <v>0.421547605589075</v>
      </c>
      <c r="AY159" s="17" t="n">
        <f aca="true">RAND()</f>
        <v>0.52198610432991</v>
      </c>
      <c r="AZ159" s="17" t="n">
        <f aca="true">RAND()</f>
        <v>0.698475125990051</v>
      </c>
    </row>
    <row r="160" customFormat="false" ht="15" hidden="false" customHeight="false" outlineLevel="0" collapsed="false">
      <c r="A160" s="30" t="n">
        <v>0</v>
      </c>
      <c r="B160" s="19" t="n">
        <f aca="false">(SUMPRODUCT((K24:K26&lt;=$B$6)*(L24:L26*$B$12+M24:M26*$B$10*$B$8*$B$9)/(1+2/100)^K24:K26)+L27*$B$12*0/(1+2/100)^$B$6)-(SUMPRODUCT((B24:B31&lt;=$B$6)*(C24:C31*$B$11+D24:D31*$B$10*$B$8*$B$9)/(1+2/100)^B24:B31)+C32*$B$11*0/(1+2/100)^$B$6)</f>
        <v>-1552.94521354698</v>
      </c>
      <c r="C160" s="19" t="n">
        <f aca="false">(SUMPRODUCT((K24:K26&lt;=$B$6)*(L24:L26*$B$12+M24:M26*$B$10*$B$8*$B$9)/(1+3/100)^K24:K26)+L27*$B$12*0/(1+3/100)^$B$6)-(SUMPRODUCT((B24:B31&lt;=$B$6)*(C24:C31*$B$11+D24:D31*$B$10*$B$8*$B$9)/(1+3/100)^B24:B31)+C32*$B$11*0/(1+3/100)^$B$6)</f>
        <v>197437.847563377</v>
      </c>
      <c r="D160" s="19" t="n">
        <f aca="false">(SUMPRODUCT((K24:K26&lt;=$B$6)*(L24:L26*$B$12+M24:M26*$B$10*$B$8*$B$9)/(1+4/100)^K24:K26)+L27*$B$12*0/(1+4/100)^$B$6)-(SUMPRODUCT((B24:B31&lt;=$B$6)*(C24:C31*$B$11+D24:D31*$B$10*$B$8*$B$9)/(1+4/100)^B24:B31)+C32*$B$11*0/(1+4/100)^$B$6)</f>
        <v>369701.808192035</v>
      </c>
      <c r="E160" s="19" t="n">
        <f aca="false">(SUMPRODUCT((K24:K26&lt;=$B$6)*(L24:L26*$B$12+M24:M26*$B$10*$B$8*$B$9)/(1+5/100)^K24:K26)+L27*$B$12*0/(1+5/100)^$B$6)-(SUMPRODUCT((B24:B31&lt;=$B$6)*(C24:C31*$B$11+D24:D31*$B$10*$B$8*$B$9)/(1+5/100)^B24:B31)+C32*$B$11*0/(1+5/100)^$B$6)</f>
        <v>519116.716243528</v>
      </c>
      <c r="F160" s="19" t="n">
        <f aca="false">(SUMPRODUCT((K24:K26&lt;=$B$6)*(L24:L26*$B$12+M24:M26*$B$10*$B$8*$B$9)/(1+6/100)^K24:K26)+L27*$B$12*0/(1+6/100)^$B$6)-(SUMPRODUCT((B24:B31&lt;=$B$6)*(C24:C31*$B$11+D24:D31*$B$10*$B$8*$B$9)/(1+6/100)^B24:B31)+C32*$B$11*0/(1+6/100)^$B$6)</f>
        <v>648994.121071583</v>
      </c>
      <c r="G160" s="19" t="n">
        <f aca="false">(SUMPRODUCT((K24:K26&lt;=$B$6)*(L24:L26*$B$12+M24:M26*$B$10*$B$8*$B$9)/(1+7/100)^K24:K26)+L27*$B$12*0/(1+7/100)^$B$6)-(SUMPRODUCT((B24:B31&lt;=$B$6)*(C24:C31*$B$11+D24:D31*$B$10*$B$8*$B$9)/(1+7/100)^B24:B31)+C32*$B$11*0/(1+7/100)^$B$6)</f>
        <v>762155.65029938</v>
      </c>
      <c r="H160" s="19" t="n">
        <f aca="false">(SUMPRODUCT((K24:K26&lt;=$B$6)*(L24:L26*$B$12+M24:M26*$B$10*$B$8*$B$9)/(1+8/100)^K24:K26)+L27*$B$12*0/(1+8/100)^$B$6)-(SUMPRODUCT((B24:B31&lt;=$B$6)*(C24:C31*$B$11+D24:D31*$B$10*$B$8*$B$9)/(1+8/100)^B24:B31)+C32*$B$11*0/(1+8/100)^$B$6)</f>
        <v>861001.928382466</v>
      </c>
      <c r="AK160" s="0" t="n">
        <v>147</v>
      </c>
      <c r="AL160" s="17" t="n">
        <f aca="false">IFERROR(IF(AU160&lt;($AM$6-$AL$6)/($AN$6-$AL$6),$AL$6+SQRT(AU160*($AN$6-$AL$6)*($AM$6-$AL$6)),$AN$6-SQRT((1-AU160)*($AN$6-$AL$6)*($AN$6-$AM$6))),$AM$6)</f>
        <v>3.84387124530434</v>
      </c>
      <c r="AM160" s="17" t="n">
        <f aca="false">IFERROR(IF(AV160&lt;($AM$7-$AL$7)/($AN$7-$AL$7),$AL$7+SQRT(AV160*($AN$7-$AL$7)*($AM$7-$AL$7)),$AN$7-SQRT((1-AV160)*($AN$7-$AL$7)*($AN$7-$AM$7))),$AM$7)</f>
        <v>1.03539227916686</v>
      </c>
      <c r="AN160" s="17" t="n">
        <f aca="false">IFERROR(IF(AW160&lt;($AM$8-$AL$8)/($AN$8-$AL$8),$AL$8+SQRT(AW160*($AN$8-$AL$8)*($AM$8-$AL$8)),$AN$8-SQRT((1-AW160)*($AN$8-$AL$8)*($AN$8-$AM$8))),$AM$8)</f>
        <v>0.908018712162546</v>
      </c>
      <c r="AO160" s="17" t="n">
        <f aca="false">IFERROR(IF(AX160&lt;($AM$9-$AL$9)/($AN$9-$AL$9),$AL$9+SQRT(AX160*($AN$9-$AL$9)*($AM$9-$AL$9)),$AN$9-SQRT((1-AX160)*($AN$9-$AL$9)*($AN$9-$AM$9))),$AM$9)</f>
        <v>0.976419112882039</v>
      </c>
      <c r="AP160" s="17" t="n">
        <f aca="false">IFERROR(IF(AY160&lt;($AM$10-$AL$10)/($AN$10-$AL$10),$AL$10+SQRT(AY160*($AN$10-$AL$10)*($AM$10-$AL$10)),$AN$10-SQRT((1-AY160)*($AN$10-$AL$10)*($AN$10-$AM$10))),$AM$10)</f>
        <v>0.937006637662976</v>
      </c>
      <c r="AQ160" s="17" t="n">
        <f aca="false">IFERROR(IF(AZ160&lt;($AM$11-$AL$11)/($AN$11-$AL$11),$AL$11+SQRT(AZ160*($AN$11-$AL$11)*($AM$11-$AL$11)),$AN$11-SQRT((1-AZ160)*($AN$11-$AL$11)*($AN$11-$AM$11))),$AM$11)</f>
        <v>0.52813213166449</v>
      </c>
      <c r="AR160" s="17" t="n">
        <f aca="false">SUMPRODUCT((B24:B31&lt;=$B$6)*(C24:C31*AM160+D24:D31*AO160*$B$8*AQ160)/(1+AL160/100)^B24:B31)+C32*AM160*AP160/(1+AL160/100)^$B$6</f>
        <v>9802216.76488691</v>
      </c>
      <c r="AS160" s="17" t="n">
        <f aca="false">SUMPRODUCT((K24:K26&lt;=$B$6)*(L24:L26*AN160+M24:M26*AO160*$B$8*AQ160)/(1+AL160/100)^K24:K26)+L27*AN160*AP160/(1+AL160/100)^$B$6</f>
        <v>8384845.64044021</v>
      </c>
      <c r="AT160" s="17" t="n">
        <f aca="false">AS160-AR160</f>
        <v>-1417371.1244467</v>
      </c>
      <c r="AU160" s="17" t="n">
        <f aca="true">RAND()</f>
        <v>0.501942564189162</v>
      </c>
      <c r="AV160" s="17" t="n">
        <f aca="true">RAND()</f>
        <v>0.59060912141161</v>
      </c>
      <c r="AW160" s="17" t="n">
        <f aca="true">RAND()</f>
        <v>0.12964491308061</v>
      </c>
      <c r="AX160" s="17" t="n">
        <f aca="true">RAND()</f>
        <v>0.302633561492412</v>
      </c>
      <c r="AY160" s="17" t="n">
        <f aca="true">RAND()</f>
        <v>0.763899205445997</v>
      </c>
      <c r="AZ160" s="17" t="n">
        <f aca="true">RAND()</f>
        <v>0.212425589786874</v>
      </c>
    </row>
    <row r="161" customFormat="false" ht="15" hidden="false" customHeight="false" outlineLevel="0" collapsed="false">
      <c r="A161" s="30" t="n">
        <v>0.25</v>
      </c>
      <c r="B161" s="19" t="n">
        <f aca="false">(SUMPRODUCT((K24:K26&lt;=$B$6)*(L24:L26*$B$12+M24:M26*$B$10*$B$8*$B$9)/(1+2/100)^K24:K26)+L27*$B$12*0.25/(1+2/100)^$B$6)-(SUMPRODUCT((B24:B31&lt;=$B$6)*(C24:C31*$B$11+D24:D31*$B$10*$B$8*$B$9)/(1+2/100)^B24:B31)+C32*$B$11*0.25/(1+2/100)^$B$6)</f>
        <v>-284987.256591102</v>
      </c>
      <c r="C161" s="19" t="n">
        <f aca="false">(SUMPRODUCT((K24:K26&lt;=$B$6)*(L24:L26*$B$12+M24:M26*$B$10*$B$8*$B$9)/(1+3/100)^K24:K26)+L27*$B$12*0.25/(1+3/100)^$B$6)-(SUMPRODUCT((B24:B31&lt;=$B$6)*(C24:C31*$B$11+D24:D31*$B$10*$B$8*$B$9)/(1+3/100)^B24:B31)+C32*$B$11*0.25/(1+3/100)^$B$6)</f>
        <v>-14076.9883226901</v>
      </c>
      <c r="D161" s="19" t="n">
        <f aca="false">(SUMPRODUCT((K24:K26&lt;=$B$6)*(L24:L26*$B$12+M24:M26*$B$10*$B$8*$B$9)/(1+4/100)^K24:K26)+L27*$B$12*0.25/(1+4/100)^$B$6)-(SUMPRODUCT((B24:B31&lt;=$B$6)*(C24:C31*$B$11+D24:D31*$B$10*$B$8*$B$9)/(1+4/100)^B24:B31)+C32*$B$11*0.25/(1+4/100)^$B$6)</f>
        <v>211410.380249942</v>
      </c>
      <c r="E161" s="19" t="n">
        <f aca="false">(SUMPRODUCT((K24:K26&lt;=$B$6)*(L24:L26*$B$12+M24:M26*$B$10*$B$8*$B$9)/(1+5/100)^K24:K26)+L27*$B$12*0.25/(1+5/100)^$B$6)-(SUMPRODUCT((B24:B31&lt;=$B$6)*(C24:C31*$B$11+D24:D31*$B$10*$B$8*$B$9)/(1+5/100)^B24:B31)+C32*$B$11*0.25/(1+5/100)^$B$6)</f>
        <v>400327.065970091</v>
      </c>
      <c r="F161" s="19" t="n">
        <f aca="false">(SUMPRODUCT((K24:K26&lt;=$B$6)*(L24:L26*$B$12+M24:M26*$B$10*$B$8*$B$9)/(1+6/100)^K24:K26)+L27*$B$12*0.25/(1+6/100)^$B$6)-(SUMPRODUCT((B24:B31&lt;=$B$6)*(C24:C31*$B$11+D24:D31*$B$10*$B$8*$B$9)/(1+6/100)^B24:B31)+C32*$B$11*0.25/(1+6/100)^$B$6)</f>
        <v>559605.627594421</v>
      </c>
      <c r="G161" s="19" t="n">
        <f aca="false">(SUMPRODUCT((K24:K26&lt;=$B$6)*(L24:L26*$B$12+M24:M26*$B$10*$B$8*$B$9)/(1+7/100)^K24:K26)+L27*$B$12*0.25/(1+7/100)^$B$6)-(SUMPRODUCT((B24:B31&lt;=$B$6)*(C24:C31*$B$11+D24:D31*$B$10*$B$8*$B$9)/(1+7/100)^B24:B31)+C32*$B$11*0.25/(1+7/100)^$B$6)</f>
        <v>694711.506564207</v>
      </c>
      <c r="H161" s="19" t="n">
        <f aca="false">(SUMPRODUCT((K24:K26&lt;=$B$6)*(L24:L26*$B$12+M24:M26*$B$10*$B$8*$B$9)/(1+8/100)^K24:K26)+L27*$B$12*0.25/(1+8/100)^$B$6)-(SUMPRODUCT((B24:B31&lt;=$B$6)*(C24:C31*$B$11+D24:D31*$B$10*$B$8*$B$9)/(1+8/100)^B24:B31)+C32*$B$11*0.25/(1+8/100)^$B$6)</f>
        <v>809981.404786598</v>
      </c>
      <c r="AK161" s="0" t="n">
        <v>148</v>
      </c>
      <c r="AL161" s="17" t="n">
        <f aca="false">IFERROR(IF(AU161&lt;($AM$6-$AL$6)/($AN$6-$AL$6),$AL$6+SQRT(AU161*($AN$6-$AL$6)*($AM$6-$AL$6)),$AN$6-SQRT((1-AU161)*($AN$6-$AL$6)*($AN$6-$AM$6))),$AM$6)</f>
        <v>3.11637591184728</v>
      </c>
      <c r="AM161" s="17" t="n">
        <f aca="false">IFERROR(IF(AV161&lt;($AM$7-$AL$7)/($AN$7-$AL$7),$AL$7+SQRT(AV161*($AN$7-$AL$7)*($AM$7-$AL$7)),$AN$7-SQRT((1-AV161)*($AN$7-$AL$7)*($AN$7-$AM$7))),$AM$7)</f>
        <v>0.933441763843988</v>
      </c>
      <c r="AN161" s="17" t="n">
        <f aca="false">IFERROR(IF(AW161&lt;($AM$8-$AL$8)/($AN$8-$AL$8),$AL$8+SQRT(AW161*($AN$8-$AL$8)*($AM$8-$AL$8)),$AN$8-SQRT((1-AW161)*($AN$8-$AL$8)*($AN$8-$AM$8))),$AM$8)</f>
        <v>0.944720101939625</v>
      </c>
      <c r="AO161" s="17" t="n">
        <f aca="false">IFERROR(IF(AX161&lt;($AM$9-$AL$9)/($AN$9-$AL$9),$AL$9+SQRT(AX161*($AN$9-$AL$9)*($AM$9-$AL$9)),$AN$9-SQRT((1-AX161)*($AN$9-$AL$9)*($AN$9-$AM$9))),$AM$9)</f>
        <v>1.2815043188203</v>
      </c>
      <c r="AP161" s="17" t="n">
        <f aca="false">IFERROR(IF(AY161&lt;($AM$10-$AL$10)/($AN$10-$AL$10),$AL$10+SQRT(AY161*($AN$10-$AL$10)*($AM$10-$AL$10)),$AN$10-SQRT((1-AY161)*($AN$10-$AL$10)*($AN$10-$AM$10))),$AM$10)</f>
        <v>0.568965770004568</v>
      </c>
      <c r="AQ161" s="17" t="n">
        <f aca="false">IFERROR(IF(AZ161&lt;($AM$11-$AL$11)/($AN$11-$AL$11),$AL$11+SQRT(AZ161*($AN$11-$AL$11)*($AM$11-$AL$11)),$AN$11-SQRT((1-AZ161)*($AN$11-$AL$11)*($AN$11-$AM$11))),$AM$11)</f>
        <v>0.883517148798368</v>
      </c>
      <c r="AR161" s="17" t="n">
        <f aca="false">SUMPRODUCT((B24:B31&lt;=$B$6)*(C24:C31*AM161+D24:D31*AO161*$B$8*AQ161)/(1+AL161/100)^B24:B31)+C32*AM161*AP161/(1+AL161/100)^$B$6</f>
        <v>9193050.90843786</v>
      </c>
      <c r="AS161" s="17" t="n">
        <f aca="false">SUMPRODUCT((K24:K26&lt;=$B$6)*(L24:L26*AN161+M24:M26*AO161*$B$8*AQ161)/(1+AL161/100)^K24:K26)+L27*AN161*AP161/(1+AL161/100)^$B$6</f>
        <v>9052997.81620363</v>
      </c>
      <c r="AT161" s="17" t="n">
        <f aca="false">AS161-AR161</f>
        <v>-140053.092234237</v>
      </c>
      <c r="AU161" s="17" t="n">
        <f aca="true">RAND()</f>
        <v>0.245873197095997</v>
      </c>
      <c r="AV161" s="17" t="n">
        <f aca="true">RAND()</f>
        <v>0.19785227041994</v>
      </c>
      <c r="AW161" s="17" t="n">
        <f aca="true">RAND()</f>
        <v>0.232710087837948</v>
      </c>
      <c r="AX161" s="17" t="n">
        <f aca="true">RAND()</f>
        <v>0.655842637417415</v>
      </c>
      <c r="AY161" s="17" t="n">
        <f aca="true">RAND()</f>
        <v>0.0190251097292918</v>
      </c>
      <c r="AZ161" s="17" t="n">
        <f aca="true">RAND()</f>
        <v>0.944619368881382</v>
      </c>
    </row>
    <row r="162" customFormat="false" ht="15" hidden="false" customHeight="false" outlineLevel="0" collapsed="false">
      <c r="A162" s="30" t="n">
        <v>0.5</v>
      </c>
      <c r="B162" s="19" t="n">
        <f aca="false">(SUMPRODUCT((K24:K26&lt;=$B$6)*(L24:L26*$B$12+M24:M26*$B$10*$B$8*$B$9)/(1+2/100)^K24:K26)+L27*$B$12*0.5/(1+2/100)^$B$6)-(SUMPRODUCT((B24:B31&lt;=$B$6)*(C24:C31*$B$11+D24:D31*$B$10*$B$8*$B$9)/(1+2/100)^B24:B31)+C32*$B$11*0.5/(1+2/100)^$B$6)</f>
        <v>-568421.567968659</v>
      </c>
      <c r="C162" s="19" t="n">
        <f aca="false">(SUMPRODUCT((K24:K26&lt;=$B$6)*(L24:L26*$B$12+M24:M26*$B$10*$B$8*$B$9)/(1+3/100)^K24:K26)+L27*$B$12*0.5/(1+3/100)^$B$6)-(SUMPRODUCT((B24:B31&lt;=$B$6)*(C24:C31*$B$11+D24:D31*$B$10*$B$8*$B$9)/(1+3/100)^B24:B31)+C32*$B$11*0.5/(1+3/100)^$B$6)</f>
        <v>-225591.824208761</v>
      </c>
      <c r="D162" s="19" t="n">
        <f aca="false">(SUMPRODUCT((K24:K26&lt;=$B$6)*(L24:L26*$B$12+M24:M26*$B$10*$B$8*$B$9)/(1+4/100)^K24:K26)+L27*$B$12*0.5/(1+4/100)^$B$6)-(SUMPRODUCT((B24:B31&lt;=$B$6)*(C24:C31*$B$11+D24:D31*$B$10*$B$8*$B$9)/(1+4/100)^B24:B31)+C32*$B$11*0.5/(1+4/100)^$B$6)</f>
        <v>53118.9523078445</v>
      </c>
      <c r="E162" s="19" t="n">
        <f aca="false">(SUMPRODUCT((K24:K26&lt;=$B$6)*(L24:L26*$B$12+M24:M26*$B$10*$B$8*$B$9)/(1+5/100)^K24:K26)+L27*$B$12*0.5/(1+5/100)^$B$6)-(SUMPRODUCT((B24:B31&lt;=$B$6)*(C24:C31*$B$11+D24:D31*$B$10*$B$8*$B$9)/(1+5/100)^B24:B31)+C32*$B$11*0.5/(1+5/100)^$B$6)</f>
        <v>281537.415696654</v>
      </c>
      <c r="F162" s="19" t="n">
        <f aca="false">(SUMPRODUCT((K24:K26&lt;=$B$6)*(L24:L26*$B$12+M24:M26*$B$10*$B$8*$B$9)/(1+6/100)^K24:K26)+L27*$B$12*0.5/(1+6/100)^$B$6)-(SUMPRODUCT((B24:B31&lt;=$B$6)*(C24:C31*$B$11+D24:D31*$B$10*$B$8*$B$9)/(1+6/100)^B24:B31)+C32*$B$11*0.5/(1+6/100)^$B$6)</f>
        <v>470217.134117259</v>
      </c>
      <c r="G162" s="19" t="n">
        <f aca="false">(SUMPRODUCT((K24:K26&lt;=$B$6)*(L24:L26*$B$12+M24:M26*$B$10*$B$8*$B$9)/(1+7/100)^K24:K26)+L27*$B$12*0.5/(1+7/100)^$B$6)-(SUMPRODUCT((B24:B31&lt;=$B$6)*(C24:C31*$B$11+D24:D31*$B$10*$B$8*$B$9)/(1+7/100)^B24:B31)+C32*$B$11*0.5/(1+7/100)^$B$6)</f>
        <v>627267.362829035</v>
      </c>
      <c r="H162" s="19" t="n">
        <f aca="false">(SUMPRODUCT((K24:K26&lt;=$B$6)*(L24:L26*$B$12+M24:M26*$B$10*$B$8*$B$9)/(1+8/100)^K24:K26)+L27*$B$12*0.5/(1+8/100)^$B$6)-(SUMPRODUCT((B24:B31&lt;=$B$6)*(C24:C31*$B$11+D24:D31*$B$10*$B$8*$B$9)/(1+8/100)^B24:B31)+C32*$B$11*0.5/(1+8/100)^$B$6)</f>
        <v>758960.88119073</v>
      </c>
      <c r="AK162" s="0" t="n">
        <v>149</v>
      </c>
      <c r="AL162" s="17" t="n">
        <f aca="false">IFERROR(IF(AU162&lt;($AM$6-$AL$6)/($AN$6-$AL$6),$AL$6+SQRT(AU162*($AN$6-$AL$6)*($AM$6-$AL$6)),$AN$6-SQRT((1-AU162)*($AN$6-$AL$6)*($AN$6-$AM$6))),$AM$6)</f>
        <v>3.03715831081703</v>
      </c>
      <c r="AM162" s="17" t="n">
        <f aca="false">IFERROR(IF(AV162&lt;($AM$7-$AL$7)/($AN$7-$AL$7),$AL$7+SQRT(AV162*($AN$7-$AL$7)*($AM$7-$AL$7)),$AN$7-SQRT((1-AV162)*($AN$7-$AL$7)*($AN$7-$AM$7))),$AM$7)</f>
        <v>0.974173696804587</v>
      </c>
      <c r="AN162" s="17" t="n">
        <f aca="false">IFERROR(IF(AW162&lt;($AM$8-$AL$8)/($AN$8-$AL$8),$AL$8+SQRT(AW162*($AN$8-$AL$8)*($AM$8-$AL$8)),$AN$8-SQRT((1-AW162)*($AN$8-$AL$8)*($AN$8-$AM$8))),$AM$8)</f>
        <v>1.16003731361045</v>
      </c>
      <c r="AO162" s="17" t="n">
        <f aca="false">IFERROR(IF(AX162&lt;($AM$9-$AL$9)/($AN$9-$AL$9),$AL$9+SQRT(AX162*($AN$9-$AL$9)*($AM$9-$AL$9)),$AN$9-SQRT((1-AX162)*($AN$9-$AL$9)*($AN$9-$AM$9))),$AM$9)</f>
        <v>0.845166721030977</v>
      </c>
      <c r="AP162" s="17" t="n">
        <f aca="false">IFERROR(IF(AY162&lt;($AM$10-$AL$10)/($AN$10-$AL$10),$AL$10+SQRT(AY162*($AN$10-$AL$10)*($AM$10-$AL$10)),$AN$10-SQRT((1-AY162)*($AN$10-$AL$10)*($AN$10-$AM$10))),$AM$10)</f>
        <v>0.839715331116261</v>
      </c>
      <c r="AQ162" s="17" t="n">
        <f aca="false">IFERROR(IF(AZ162&lt;($AM$11-$AL$11)/($AN$11-$AL$11),$AL$11+SQRT(AZ162*($AN$11-$AL$11)*($AM$11-$AL$11)),$AN$11-SQRT((1-AZ162)*($AN$11-$AL$11)*($AN$11-$AM$11))),$AM$11)</f>
        <v>0.410922127086955</v>
      </c>
      <c r="AR162" s="17" t="n">
        <f aca="false">SUMPRODUCT((B24:B31&lt;=$B$6)*(C24:C31*AM162+D24:D31*AO162*$B$8*AQ162)/(1+AL162/100)^B24:B31)+C32*AM162*AP162/(1+AL162/100)^$B$6</f>
        <v>9490746.05842642</v>
      </c>
      <c r="AS162" s="17" t="n">
        <f aca="false">SUMPRODUCT((K24:K26&lt;=$B$6)*(L24:L26*AN162+M24:M26*AO162*$B$8*AQ162)/(1+AL162/100)^K24:K26)+L27*AN162*AP162/(1+AL162/100)^$B$6</f>
        <v>10785941.1941122</v>
      </c>
      <c r="AT162" s="17" t="n">
        <f aca="false">AS162-AR162</f>
        <v>1295195.13568577</v>
      </c>
      <c r="AU162" s="17" t="n">
        <f aca="true">RAND()</f>
        <v>0.214794287323674</v>
      </c>
      <c r="AV162" s="17" t="n">
        <f aca="true">RAND()</f>
        <v>0.337071962873067</v>
      </c>
      <c r="AW162" s="17" t="n">
        <f aca="true">RAND()</f>
        <v>0.928059689400674</v>
      </c>
      <c r="AX162" s="17" t="n">
        <f aca="true">RAND()</f>
        <v>0.158853420409702</v>
      </c>
      <c r="AY162" s="17" t="n">
        <f aca="true">RAND()</f>
        <v>0.461626024781723</v>
      </c>
      <c r="AZ162" s="17" t="n">
        <f aca="true">RAND()</f>
        <v>0.0502192582754877</v>
      </c>
    </row>
    <row r="163" customFormat="false" ht="15" hidden="false" customHeight="false" outlineLevel="0" collapsed="false">
      <c r="A163" s="30" t="n">
        <v>0.75</v>
      </c>
      <c r="B163" s="19" t="n">
        <f aca="false">(SUMPRODUCT((K24:K26&lt;=$B$6)*(L24:L26*$B$12+M24:M26*$B$10*$B$8*$B$9)/(1+2/100)^K24:K26)+L27*$B$12*0.75/(1+2/100)^$B$6)-(SUMPRODUCT((B24:B31&lt;=$B$6)*(C24:C31*$B$11+D24:D31*$B$10*$B$8*$B$9)/(1+2/100)^B24:B31)+C32*$B$11*0.75/(1+2/100)^$B$6)</f>
        <v>-851855.879346214</v>
      </c>
      <c r="C163" s="19" t="n">
        <f aca="false">(SUMPRODUCT((K24:K26&lt;=$B$6)*(L24:L26*$B$12+M24:M26*$B$10*$B$8*$B$9)/(1+3/100)^K24:K26)+L27*$B$12*0.75/(1+3/100)^$B$6)-(SUMPRODUCT((B24:B31&lt;=$B$6)*(C24:C31*$B$11+D24:D31*$B$10*$B$8*$B$9)/(1+3/100)^B24:B31)+C32*$B$11*0.75/(1+3/100)^$B$6)</f>
        <v>-437106.660094827</v>
      </c>
      <c r="D163" s="19" t="n">
        <f aca="false">(SUMPRODUCT((K24:K26&lt;=$B$6)*(L24:L26*$B$12+M24:M26*$B$10*$B$8*$B$9)/(1+4/100)^K24:K26)+L27*$B$12*0.75/(1+4/100)^$B$6)-(SUMPRODUCT((B24:B31&lt;=$B$6)*(C24:C31*$B$11+D24:D31*$B$10*$B$8*$B$9)/(1+4/100)^B24:B31)+C32*$B$11*0.75/(1+4/100)^$B$6)</f>
        <v>-105172.475634249</v>
      </c>
      <c r="E163" s="19" t="n">
        <f aca="false">(SUMPRODUCT((K24:K26&lt;=$B$6)*(L24:L26*$B$12+M24:M26*$B$10*$B$8*$B$9)/(1+5/100)^K24:K26)+L27*$B$12*0.75/(1+5/100)^$B$6)-(SUMPRODUCT((B24:B31&lt;=$B$6)*(C24:C31*$B$11+D24:D31*$B$10*$B$8*$B$9)/(1+5/100)^B24:B31)+C32*$B$11*0.75/(1+5/100)^$B$6)</f>
        <v>162747.765423218</v>
      </c>
      <c r="F163" s="19" t="n">
        <f aca="false">(SUMPRODUCT((K24:K26&lt;=$B$6)*(L24:L26*$B$12+M24:M26*$B$10*$B$8*$B$9)/(1+6/100)^K24:K26)+L27*$B$12*0.75/(1+6/100)^$B$6)-(SUMPRODUCT((B24:B31&lt;=$B$6)*(C24:C31*$B$11+D24:D31*$B$10*$B$8*$B$9)/(1+6/100)^B24:B31)+C32*$B$11*0.75/(1+6/100)^$B$6)</f>
        <v>380828.640640097</v>
      </c>
      <c r="G163" s="19" t="n">
        <f aca="false">(SUMPRODUCT((K24:K26&lt;=$B$6)*(L24:L26*$B$12+M24:M26*$B$10*$B$8*$B$9)/(1+7/100)^K24:K26)+L27*$B$12*0.75/(1+7/100)^$B$6)-(SUMPRODUCT((B24:B31&lt;=$B$6)*(C24:C31*$B$11+D24:D31*$B$10*$B$8*$B$9)/(1+7/100)^B24:B31)+C32*$B$11*0.75/(1+7/100)^$B$6)</f>
        <v>559823.219093861</v>
      </c>
      <c r="H163" s="19" t="n">
        <f aca="false">(SUMPRODUCT((K24:K26&lt;=$B$6)*(L24:L26*$B$12+M24:M26*$B$10*$B$8*$B$9)/(1+8/100)^K24:K26)+L27*$B$12*0.75/(1+8/100)^$B$6)-(SUMPRODUCT((B24:B31&lt;=$B$6)*(C24:C31*$B$11+D24:D31*$B$10*$B$8*$B$9)/(1+8/100)^B24:B31)+C32*$B$11*0.75/(1+8/100)^$B$6)</f>
        <v>707940.357594863</v>
      </c>
      <c r="AK163" s="0" t="n">
        <v>150</v>
      </c>
      <c r="AL163" s="17" t="n">
        <f aca="false">IFERROR(IF(AU163&lt;($AM$6-$AL$6)/($AN$6-$AL$6),$AL$6+SQRT(AU163*($AN$6-$AL$6)*($AM$6-$AL$6)),$AN$6-SQRT((1-AU163)*($AN$6-$AL$6)*($AN$6-$AM$6))),$AM$6)</f>
        <v>4.19939440606302</v>
      </c>
      <c r="AM163" s="17" t="n">
        <f aca="false">IFERROR(IF(AV163&lt;($AM$7-$AL$7)/($AN$7-$AL$7),$AL$7+SQRT(AV163*($AN$7-$AL$7)*($AM$7-$AL$7)),$AN$7-SQRT((1-AV163)*($AN$7-$AL$7)*($AN$7-$AM$7))),$AM$7)</f>
        <v>0.958327855469384</v>
      </c>
      <c r="AN163" s="17" t="n">
        <f aca="false">IFERROR(IF(AW163&lt;($AM$8-$AL$8)/($AN$8-$AL$8),$AL$8+SQRT(AW163*($AN$8-$AL$8)*($AM$8-$AL$8)),$AN$8-SQRT((1-AW163)*($AN$8-$AL$8)*($AN$8-$AM$8))),$AM$8)</f>
        <v>1.19249090853389</v>
      </c>
      <c r="AO163" s="17" t="n">
        <f aca="false">IFERROR(IF(AX163&lt;($AM$9-$AL$9)/($AN$9-$AL$9),$AL$9+SQRT(AX163*($AN$9-$AL$9)*($AM$9-$AL$9)),$AN$9-SQRT((1-AX163)*($AN$9-$AL$9)*($AN$9-$AM$9))),$AM$9)</f>
        <v>1.09290972941189</v>
      </c>
      <c r="AP163" s="17" t="n">
        <f aca="false">IFERROR(IF(AY163&lt;($AM$10-$AL$10)/($AN$10-$AL$10),$AL$10+SQRT(AY163*($AN$10-$AL$10)*($AM$10-$AL$10)),$AN$10-SQRT((1-AY163)*($AN$10-$AL$10)*($AN$10-$AM$10))),$AM$10)</f>
        <v>0.918061281658258</v>
      </c>
      <c r="AQ163" s="17" t="n">
        <f aca="false">IFERROR(IF(AZ163&lt;($AM$11-$AL$11)/($AN$11-$AL$11),$AL$11+SQRT(AZ163*($AN$11-$AL$11)*($AM$11-$AL$11)),$AN$11-SQRT((1-AZ163)*($AN$11-$AL$11)*($AN$11-$AM$11))),$AM$11)</f>
        <v>0.370369789795275</v>
      </c>
      <c r="AR163" s="17" t="n">
        <f aca="false">SUMPRODUCT((B24:B31&lt;=$B$6)*(C24:C31*AM163+D24:D31*AO163*$B$8*AQ163)/(1+AL163/100)^B24:B31)+C32*AM163*AP163/(1+AL163/100)^$B$6</f>
        <v>8957408.63700107</v>
      </c>
      <c r="AS163" s="17" t="n">
        <f aca="false">SUMPRODUCT((K24:K26&lt;=$B$6)*(L24:L26*AN163+M24:M26*AO163*$B$8*AQ163)/(1+AL163/100)^K24:K26)+L27*AN163*AP163/(1+AL163/100)^$B$6</f>
        <v>11020362.7676597</v>
      </c>
      <c r="AT163" s="17" t="n">
        <f aca="false">AS163-AR163</f>
        <v>2062954.13065859</v>
      </c>
      <c r="AU163" s="17" t="n">
        <f aca="true">RAND()</f>
        <v>0.607830415360445</v>
      </c>
      <c r="AV163" s="17" t="n">
        <f aca="true">RAND()</f>
        <v>0.278530109083711</v>
      </c>
      <c r="AW163" s="17" t="n">
        <f aca="true">RAND()</f>
        <v>0.970601816877712</v>
      </c>
      <c r="AX163" s="17" t="n">
        <f aca="true">RAND()</f>
        <v>0.451458160669596</v>
      </c>
      <c r="AY163" s="17" t="n">
        <f aca="true">RAND()</f>
        <v>0.699100940886981</v>
      </c>
      <c r="AZ163" s="17" t="n">
        <f aca="true">RAND()</f>
        <v>0.0202118665952293</v>
      </c>
    </row>
    <row r="164" customFormat="false" ht="15" hidden="false" customHeight="false" outlineLevel="0" collapsed="false">
      <c r="A164" s="30" t="n">
        <v>1</v>
      </c>
      <c r="B164" s="19" t="n">
        <f aca="false">(SUMPRODUCT((K24:K26&lt;=$B$6)*(L24:L26*$B$12+M24:M26*$B$10*$B$8*$B$9)/(1+2/100)^K24:K26)+L27*$B$12*1/(1+2/100)^$B$6)-(SUMPRODUCT((B24:B31&lt;=$B$6)*(C24:C31*$B$11+D24:D31*$B$10*$B$8*$B$9)/(1+2/100)^B24:B31)+C32*$B$11*1/(1+2/100)^$B$6)</f>
        <v>-1135290.19072377</v>
      </c>
      <c r="C164" s="19" t="n">
        <f aca="false">(SUMPRODUCT((K24:K26&lt;=$B$6)*(L24:L26*$B$12+M24:M26*$B$10*$B$8*$B$9)/(1+3/100)^K24:K26)+L27*$B$12*1/(1+3/100)^$B$6)-(SUMPRODUCT((B24:B31&lt;=$B$6)*(C24:C31*$B$11+D24:D31*$B$10*$B$8*$B$9)/(1+3/100)^B24:B31)+C32*$B$11*1/(1+3/100)^$B$6)</f>
        <v>-648621.495980896</v>
      </c>
      <c r="D164" s="19" t="n">
        <f aca="false">(SUMPRODUCT((K24:K26&lt;=$B$6)*(L24:L26*$B$12+M24:M26*$B$10*$B$8*$B$9)/(1+4/100)^K24:K26)+L27*$B$12*1/(1+4/100)^$B$6)-(SUMPRODUCT((B24:B31&lt;=$B$6)*(C24:C31*$B$11+D24:D31*$B$10*$B$8*$B$9)/(1+4/100)^B24:B31)+C32*$B$11*1/(1+4/100)^$B$6)</f>
        <v>-263463.903576342</v>
      </c>
      <c r="E164" s="19" t="n">
        <f aca="false">(SUMPRODUCT((K24:K26&lt;=$B$6)*(L24:L26*$B$12+M24:M26*$B$10*$B$8*$B$9)/(1+5/100)^K24:K26)+L27*$B$12*1/(1+5/100)^$B$6)-(SUMPRODUCT((B24:B31&lt;=$B$6)*(C24:C31*$B$11+D24:D31*$B$10*$B$8*$B$9)/(1+5/100)^B24:B31)+C32*$B$11*1/(1+5/100)^$B$6)</f>
        <v>43958.115149783</v>
      </c>
      <c r="F164" s="19" t="n">
        <f aca="false">(SUMPRODUCT((K24:K26&lt;=$B$6)*(L24:L26*$B$12+M24:M26*$B$10*$B$8*$B$9)/(1+6/100)^K24:K26)+L27*$B$12*1/(1+6/100)^$B$6)-(SUMPRODUCT((B24:B31&lt;=$B$6)*(C24:C31*$B$11+D24:D31*$B$10*$B$8*$B$9)/(1+6/100)^B24:B31)+C32*$B$11*1/(1+6/100)^$B$6)</f>
        <v>291440.147162935</v>
      </c>
      <c r="G164" s="19" t="n">
        <f aca="false">(SUMPRODUCT((K24:K26&lt;=$B$6)*(L24:L26*$B$12+M24:M26*$B$10*$B$8*$B$9)/(1+7/100)^K24:K26)+L27*$B$12*1/(1+7/100)^$B$6)-(SUMPRODUCT((B24:B31&lt;=$B$6)*(C24:C31*$B$11+D24:D31*$B$10*$B$8*$B$9)/(1+7/100)^B24:B31)+C32*$B$11*1/(1+7/100)^$B$6)</f>
        <v>492379.075358687</v>
      </c>
      <c r="H164" s="19" t="n">
        <f aca="false">(SUMPRODUCT((K24:K26&lt;=$B$6)*(L24:L26*$B$12+M24:M26*$B$10*$B$8*$B$9)/(1+8/100)^K24:K26)+L27*$B$12*1/(1+8/100)^$B$6)-(SUMPRODUCT((B24:B31&lt;=$B$6)*(C24:C31*$B$11+D24:D31*$B$10*$B$8*$B$9)/(1+8/100)^B24:B31)+C32*$B$11*1/(1+8/100)^$B$6)</f>
        <v>656919.833998995</v>
      </c>
      <c r="AK164" s="0" t="n">
        <v>151</v>
      </c>
      <c r="AL164" s="17" t="n">
        <f aca="false">IFERROR(IF(AU164&lt;($AM$6-$AL$6)/($AN$6-$AL$6),$AL$6+SQRT(AU164*($AN$6-$AL$6)*($AM$6-$AL$6)),$AN$6-SQRT((1-AU164)*($AN$6-$AL$6)*($AN$6-$AM$6))),$AM$6)</f>
        <v>4.81257448821784</v>
      </c>
      <c r="AM164" s="17" t="n">
        <f aca="false">IFERROR(IF(AV164&lt;($AM$7-$AL$7)/($AN$7-$AL$7),$AL$7+SQRT(AV164*($AN$7-$AL$7)*($AM$7-$AL$7)),$AN$7-SQRT((1-AV164)*($AN$7-$AL$7)*($AN$7-$AM$7))),$AM$7)</f>
        <v>0.885632958055092</v>
      </c>
      <c r="AN164" s="17" t="n">
        <f aca="false">IFERROR(IF(AW164&lt;($AM$8-$AL$8)/($AN$8-$AL$8),$AL$8+SQRT(AW164*($AN$8-$AL$8)*($AM$8-$AL$8)),$AN$8-SQRT((1-AW164)*($AN$8-$AL$8)*($AN$8-$AM$8))),$AM$8)</f>
        <v>1.04385402664687</v>
      </c>
      <c r="AO164" s="17" t="n">
        <f aca="false">IFERROR(IF(AX164&lt;($AM$9-$AL$9)/($AN$9-$AL$9),$AL$9+SQRT(AX164*($AN$9-$AL$9)*($AM$9-$AL$9)),$AN$9-SQRT((1-AX164)*($AN$9-$AL$9)*($AN$9-$AM$9))),$AM$9)</f>
        <v>1.38838592358291</v>
      </c>
      <c r="AP164" s="17" t="n">
        <f aca="false">IFERROR(IF(AY164&lt;($AM$10-$AL$10)/($AN$10-$AL$10),$AL$10+SQRT(AY164*($AN$10-$AL$10)*($AM$10-$AL$10)),$AN$10-SQRT((1-AY164)*($AN$10-$AL$10)*($AN$10-$AM$10))),$AM$10)</f>
        <v>0.914145547863535</v>
      </c>
      <c r="AQ164" s="17" t="n">
        <f aca="false">IFERROR(IF(AZ164&lt;($AM$11-$AL$11)/($AN$11-$AL$11),$AL$11+SQRT(AZ164*($AN$11-$AL$11)*($AM$11-$AL$11)),$AN$11-SQRT((1-AZ164)*($AN$11-$AL$11)*($AN$11-$AM$11))),$AM$11)</f>
        <v>0.656611869168164</v>
      </c>
      <c r="AR164" s="17" t="n">
        <f aca="false">SUMPRODUCT((B24:B31&lt;=$B$6)*(C24:C31*AM164+D24:D31*AO164*$B$8*AQ164)/(1+AL164/100)^B24:B31)+C32*AM164*AP164/(1+AL164/100)^$B$6</f>
        <v>8176744.40352254</v>
      </c>
      <c r="AS164" s="17" t="n">
        <f aca="false">SUMPRODUCT((K24:K26&lt;=$B$6)*(L24:L26*AN164+M24:M26*AO164*$B$8*AQ164)/(1+AL164/100)^K24:K26)+L27*AN164*AP164/(1+AL164/100)^$B$6</f>
        <v>9666242.48126373</v>
      </c>
      <c r="AT164" s="17" t="n">
        <f aca="false">AS164-AR164</f>
        <v>1489498.07774119</v>
      </c>
      <c r="AU164" s="17" t="n">
        <f aca="true">RAND()</f>
        <v>0.760758481520229</v>
      </c>
      <c r="AV164" s="17" t="n">
        <f aca="true">RAND()</f>
        <v>0.0814778167251676</v>
      </c>
      <c r="AW164" s="17" t="n">
        <f aca="true">RAND()</f>
        <v>0.62225633484703</v>
      </c>
      <c r="AX164" s="17" t="n">
        <f aca="true">RAND()</f>
        <v>0.750618814352317</v>
      </c>
      <c r="AY164" s="17" t="n">
        <f aca="true">RAND()</f>
        <v>0.686066139260751</v>
      </c>
      <c r="AZ164" s="17" t="n">
        <f aca="true">RAND()</f>
        <v>0.518712618791094</v>
      </c>
    </row>
    <row r="165" customFormat="false" ht="15" hidden="false" customHeight="false" outlineLevel="0" collapsed="false">
      <c r="A165" s="5" t="s">
        <v>195</v>
      </c>
      <c r="AK165" s="0" t="n">
        <v>152</v>
      </c>
      <c r="AL165" s="17" t="n">
        <f aca="false">IFERROR(IF(AU165&lt;($AM$6-$AL$6)/($AN$6-$AL$6),$AL$6+SQRT(AU165*($AN$6-$AL$6)*($AM$6-$AL$6)),$AN$6-SQRT((1-AU165)*($AN$6-$AL$6)*($AN$6-$AM$6))),$AM$6)</f>
        <v>3.82242114386831</v>
      </c>
      <c r="AM165" s="17" t="n">
        <f aca="false">IFERROR(IF(AV165&lt;($AM$7-$AL$7)/($AN$7-$AL$7),$AL$7+SQRT(AV165*($AN$7-$AL$7)*($AM$7-$AL$7)),$AN$7-SQRT((1-AV165)*($AN$7-$AL$7)*($AN$7-$AM$7))),$AM$7)</f>
        <v>0.959952277270864</v>
      </c>
      <c r="AN165" s="17" t="n">
        <f aca="false">IFERROR(IF(AW165&lt;($AM$8-$AL$8)/($AN$8-$AL$8),$AL$8+SQRT(AW165*($AN$8-$AL$8)*($AM$8-$AL$8)),$AN$8-SQRT((1-AW165)*($AN$8-$AL$8)*($AN$8-$AM$8))),$AM$8)</f>
        <v>1.18213889717523</v>
      </c>
      <c r="AO165" s="17" t="n">
        <f aca="false">IFERROR(IF(AX165&lt;($AM$9-$AL$9)/($AN$9-$AL$9),$AL$9+SQRT(AX165*($AN$9-$AL$9)*($AM$9-$AL$9)),$AN$9-SQRT((1-AX165)*($AN$9-$AL$9)*($AN$9-$AM$9))),$AM$9)</f>
        <v>0.854379131187951</v>
      </c>
      <c r="AP165" s="17" t="n">
        <f aca="false">IFERROR(IF(AY165&lt;($AM$10-$AL$10)/($AN$10-$AL$10),$AL$10+SQRT(AY165*($AN$10-$AL$10)*($AM$10-$AL$10)),$AN$10-SQRT((1-AY165)*($AN$10-$AL$10)*($AN$10-$AM$10))),$AM$10)</f>
        <v>0.813364179598221</v>
      </c>
      <c r="AQ165" s="17" t="n">
        <f aca="false">IFERROR(IF(AZ165&lt;($AM$11-$AL$11)/($AN$11-$AL$11),$AL$11+SQRT(AZ165*($AN$11-$AL$11)*($AM$11-$AL$11)),$AN$11-SQRT((1-AZ165)*($AN$11-$AL$11)*($AN$11-$AM$11))),$AM$11)</f>
        <v>0.862831671988128</v>
      </c>
      <c r="AR165" s="17" t="n">
        <f aca="false">SUMPRODUCT((B24:B31&lt;=$B$6)*(C24:C31*AM165+D24:D31*AO165*$B$8*AQ165)/(1+AL165/100)^B24:B31)+C32*AM165*AP165/(1+AL165/100)^$B$6</f>
        <v>9133878.26084803</v>
      </c>
      <c r="AS165" s="17" t="n">
        <f aca="false">SUMPRODUCT((K24:K26&lt;=$B$6)*(L24:L26*AN165+M24:M26*AO165*$B$8*AQ165)/(1+AL165/100)^K24:K26)+L27*AN165*AP165/(1+AL165/100)^$B$6</f>
        <v>11025854.326382</v>
      </c>
      <c r="AT165" s="17" t="n">
        <f aca="false">AS165-AR165</f>
        <v>1891976.06553397</v>
      </c>
      <c r="AU165" s="17" t="n">
        <f aca="true">RAND()</f>
        <v>0.495149630653241</v>
      </c>
      <c r="AV165" s="17" t="n">
        <f aca="true">RAND()</f>
        <v>0.284274788934835</v>
      </c>
      <c r="AW165" s="17" t="n">
        <f aca="true">RAND()</f>
        <v>0.959065517541388</v>
      </c>
      <c r="AX165" s="17" t="n">
        <f aca="true">RAND()</f>
        <v>0.16744609149537</v>
      </c>
      <c r="AY165" s="17" t="n">
        <f aca="true">RAND()</f>
        <v>0.392788436221065</v>
      </c>
      <c r="AZ165" s="17" t="n">
        <f aca="true">RAND()</f>
        <v>0.923203468532357</v>
      </c>
    </row>
    <row r="166" customFormat="false" ht="15" hidden="false" customHeight="false" outlineLevel="0" collapsed="false">
      <c r="AK166" s="0" t="n">
        <v>153</v>
      </c>
      <c r="AL166" s="0" t="n">
        <f aca="false">IFERROR(IF(AU166&lt;($AM$6-$AL$6)/($AN$6-$AL$6),$AL$6+SQRT(AU166*($AN$6-$AL$6)*($AM$6-$AL$6)),$AN$6-SQRT((1-AU166)*($AN$6-$AL$6)*($AN$6-$AM$6))),$AM$6)</f>
        <v>4.09318005988713</v>
      </c>
      <c r="AM166" s="0" t="n">
        <f aca="false">IFERROR(IF(AV166&lt;($AM$7-$AL$7)/($AN$7-$AL$7),$AL$7+SQRT(AV166*($AN$7-$AL$7)*($AM$7-$AL$7)),$AN$7-SQRT((1-AV166)*($AN$7-$AL$7)*($AN$7-$AM$7))),$AM$7)</f>
        <v>1.13582483624894</v>
      </c>
      <c r="AN166" s="0" t="n">
        <f aca="false">IFERROR(IF(AW166&lt;($AM$8-$AL$8)/($AN$8-$AL$8),$AL$8+SQRT(AW166*($AN$8-$AL$8)*($AM$8-$AL$8)),$AN$8-SQRT((1-AW166)*($AN$8-$AL$8)*($AN$8-$AM$8))),$AM$8)</f>
        <v>1.22037444141543</v>
      </c>
      <c r="AO166" s="0" t="n">
        <f aca="false">IFERROR(IF(AX166&lt;($AM$9-$AL$9)/($AN$9-$AL$9),$AL$9+SQRT(AX166*($AN$9-$AL$9)*($AM$9-$AL$9)),$AN$9-SQRT((1-AX166)*($AN$9-$AL$9)*($AN$9-$AM$9))),$AM$9)</f>
        <v>0.930216408778962</v>
      </c>
      <c r="AP166" s="0" t="n">
        <f aca="false">IFERROR(IF(AY166&lt;($AM$10-$AL$10)/($AN$10-$AL$10),$AL$10+SQRT(AY166*($AN$10-$AL$10)*($AM$10-$AL$10)),$AN$10-SQRT((1-AY166)*($AN$10-$AL$10)*($AN$10-$AM$10))),$AM$10)</f>
        <v>0.960150880019371</v>
      </c>
      <c r="AQ166" s="0" t="n">
        <f aca="false">IFERROR(IF(AZ166&lt;($AM$11-$AL$11)/($AN$11-$AL$11),$AL$11+SQRT(AZ166*($AN$11-$AL$11)*($AM$11-$AL$11)),$AN$11-SQRT((1-AZ166)*($AN$11-$AL$11)*($AN$11-$AM$11))),$AM$11)</f>
        <v>0.428598313470888</v>
      </c>
      <c r="AR166" s="0" t="n">
        <f aca="false">SUMPRODUCT((B24:B31&lt;=$B$6)*(C24:C31*AM166+D24:D31*AO166*$B$8*AQ166)/(1+AL166/100)^B24:B31)+C32*AM166*AP166/(1+AL166/100)^$B$6</f>
        <v>10641408.4205844</v>
      </c>
      <c r="AS166" s="0" t="n">
        <f aca="false">SUMPRODUCT((K24:K26&lt;=$B$6)*(L24:L26*AN166+M24:M26*AO166*$B$8*AQ166)/(1+AL166/100)^K24:K26)+L27*AN166*AP166/(1+AL166/100)^$B$6</f>
        <v>11242004.326193</v>
      </c>
      <c r="AT166" s="0" t="n">
        <f aca="false">AS166-AR166</f>
        <v>600595.905608576</v>
      </c>
      <c r="AU166" s="0" t="n">
        <f aca="true">RAND()</f>
        <v>0.57751989178811</v>
      </c>
      <c r="AV166" s="0" t="n">
        <f aca="true">RAND()</f>
        <v>0.884124728732612</v>
      </c>
      <c r="AW166" s="0" t="n">
        <f aca="true">RAND()</f>
        <v>0.992198455809351</v>
      </c>
      <c r="AX166" s="0" t="n">
        <f aca="true">RAND()</f>
        <v>0.246781544510223</v>
      </c>
      <c r="AY166" s="0" t="n">
        <f aca="true">RAND()</f>
        <v>0.846955329530407</v>
      </c>
      <c r="AZ166" s="0" t="n">
        <f aca="true">RAND()</f>
        <v>0.067500107051252</v>
      </c>
    </row>
    <row r="167" customFormat="false" ht="15" hidden="false" customHeight="false" outlineLevel="0" collapsed="false">
      <c r="AK167" s="0" t="n">
        <v>154</v>
      </c>
      <c r="AL167" s="0" t="n">
        <f aca="false">IFERROR(IF(AU167&lt;($AM$6-$AL$6)/($AN$6-$AL$6),$AL$6+SQRT(AU167*($AN$6-$AL$6)*($AM$6-$AL$6)),$AN$6-SQRT((1-AU167)*($AN$6-$AL$6)*($AN$6-$AM$6))),$AM$6)</f>
        <v>2.95963408887903</v>
      </c>
      <c r="AM167" s="0" t="n">
        <f aca="false">IFERROR(IF(AV167&lt;($AM$7-$AL$7)/($AN$7-$AL$7),$AL$7+SQRT(AV167*($AN$7-$AL$7)*($AM$7-$AL$7)),$AN$7-SQRT((1-AV167)*($AN$7-$AL$7)*($AN$7-$AM$7))),$AM$7)</f>
        <v>1.19081393842704</v>
      </c>
      <c r="AN167" s="0" t="n">
        <f aca="false">IFERROR(IF(AW167&lt;($AM$8-$AL$8)/($AN$8-$AL$8),$AL$8+SQRT(AW167*($AN$8-$AL$8)*($AM$8-$AL$8)),$AN$8-SQRT((1-AW167)*($AN$8-$AL$8)*($AN$8-$AM$8))),$AM$8)</f>
        <v>1.12459713508304</v>
      </c>
      <c r="AO167" s="0" t="n">
        <f aca="false">IFERROR(IF(AX167&lt;($AM$9-$AL$9)/($AN$9-$AL$9),$AL$9+SQRT(AX167*($AN$9-$AL$9)*($AM$9-$AL$9)),$AN$9-SQRT((1-AX167)*($AN$9-$AL$9)*($AN$9-$AM$9))),$AM$9)</f>
        <v>0.992109461820899</v>
      </c>
      <c r="AP167" s="0" t="n">
        <f aca="false">IFERROR(IF(AY167&lt;($AM$10-$AL$10)/($AN$10-$AL$10),$AL$10+SQRT(AY167*($AN$10-$AL$10)*($AM$10-$AL$10)),$AN$10-SQRT((1-AY167)*($AN$10-$AL$10)*($AN$10-$AM$10))),$AM$10)</f>
        <v>0.887891486003689</v>
      </c>
      <c r="AQ167" s="0" t="n">
        <f aca="false">IFERROR(IF(AZ167&lt;($AM$11-$AL$11)/($AN$11-$AL$11),$AL$11+SQRT(AZ167*($AN$11-$AL$11)*($AM$11-$AL$11)),$AN$11-SQRT((1-AZ167)*($AN$11-$AL$11)*($AN$11-$AM$11))),$AM$11)</f>
        <v>0.52520955068579</v>
      </c>
      <c r="AR167" s="0" t="n">
        <f aca="false">SUMPRODUCT((B24:B31&lt;=$B$6)*(C24:C31*AM167+D24:D31*AO167*$B$8*AQ167)/(1+AL167/100)^B24:B31)+C32*AM167*AP167/(1+AL167/100)^$B$6</f>
        <v>11644825.0904653</v>
      </c>
      <c r="AS167" s="0" t="n">
        <f aca="false">SUMPRODUCT((K24:K26&lt;=$B$6)*(L24:L26*AN167+M24:M26*AO167*$B$8*AQ167)/(1+AL167/100)^K24:K26)+L27*AN167*AP167/(1+AL167/100)^$B$6</f>
        <v>10413657.996821</v>
      </c>
      <c r="AT167" s="0" t="n">
        <f aca="false">AS167-AR167</f>
        <v>-1231167.09364433</v>
      </c>
      <c r="AU167" s="0" t="n">
        <f aca="true">RAND()</f>
        <v>0.184179516907736</v>
      </c>
      <c r="AV167" s="0" t="n">
        <f aca="true">RAND()</f>
        <v>0.968862312137615</v>
      </c>
      <c r="AW167" s="0" t="n">
        <f aca="true">RAND()</f>
        <v>0.860214413072172</v>
      </c>
      <c r="AX167" s="0" t="n">
        <f aca="true">RAND()</f>
        <v>0.322895629884874</v>
      </c>
      <c r="AY167" s="0" t="n">
        <f aca="true">RAND()</f>
        <v>0.6018392196566</v>
      </c>
      <c r="AZ167" s="0" t="n">
        <f aca="true">RAND()</f>
        <v>0.207017721306512</v>
      </c>
    </row>
    <row r="168" customFormat="false" ht="15" hidden="false" customHeight="false" outlineLevel="0" collapsed="false">
      <c r="A168" s="9" t="s">
        <v>196</v>
      </c>
      <c r="AK168" s="0" t="n">
        <v>155</v>
      </c>
      <c r="AL168" s="17" t="n">
        <f aca="false">IFERROR(IF(AU168&lt;($AM$6-$AL$6)/($AN$6-$AL$6),$AL$6+SQRT(AU168*($AN$6-$AL$6)*($AM$6-$AL$6)),$AN$6-SQRT((1-AU168)*($AN$6-$AL$6)*($AN$6-$AM$6))),$AM$6)</f>
        <v>5.56060204468268</v>
      </c>
      <c r="AM168" s="17" t="n">
        <f aca="false">IFERROR(IF(AV168&lt;($AM$7-$AL$7)/($AN$7-$AL$7),$AL$7+SQRT(AV168*($AN$7-$AL$7)*($AM$7-$AL$7)),$AN$7-SQRT((1-AV168)*($AN$7-$AL$7)*($AN$7-$AM$7))),$AM$7)</f>
        <v>0.930487580484514</v>
      </c>
      <c r="AN168" s="17" t="n">
        <f aca="false">IFERROR(IF(AW168&lt;($AM$8-$AL$8)/($AN$8-$AL$8),$AL$8+SQRT(AW168*($AN$8-$AL$8)*($AM$8-$AL$8)),$AN$8-SQRT((1-AW168)*($AN$8-$AL$8)*($AN$8-$AM$8))),$AM$8)</f>
        <v>1.1617754171552</v>
      </c>
      <c r="AO168" s="17" t="n">
        <f aca="false">IFERROR(IF(AX168&lt;($AM$9-$AL$9)/($AN$9-$AL$9),$AL$9+SQRT(AX168*($AN$9-$AL$9)*($AM$9-$AL$9)),$AN$9-SQRT((1-AX168)*($AN$9-$AL$9)*($AN$9-$AM$9))),$AM$9)</f>
        <v>0.681258468742523</v>
      </c>
      <c r="AP168" s="17" t="n">
        <f aca="false">IFERROR(IF(AY168&lt;($AM$10-$AL$10)/($AN$10-$AL$10),$AL$10+SQRT(AY168*($AN$10-$AL$10)*($AM$10-$AL$10)),$AN$10-SQRT((1-AY168)*($AN$10-$AL$10)*($AN$10-$AM$10))),$AM$10)</f>
        <v>0.707033009381214</v>
      </c>
      <c r="AQ168" s="17" t="n">
        <f aca="false">IFERROR(IF(AZ168&lt;($AM$11-$AL$11)/($AN$11-$AL$11),$AL$11+SQRT(AZ168*($AN$11-$AL$11)*($AM$11-$AL$11)),$AN$11-SQRT((1-AZ168)*($AN$11-$AL$11)*($AN$11-$AM$11))),$AM$11)</f>
        <v>0.664497375850714</v>
      </c>
      <c r="AR168" s="17" t="n">
        <f aca="false">SUMPRODUCT((B24:B31&lt;=$B$6)*(C24:C31*AM168+D24:D31*AO168*$B$8*AQ168)/(1+AL168/100)^B24:B31)+C32*AM168*AP168/(1+AL168/100)^$B$6</f>
        <v>8367791.75062606</v>
      </c>
      <c r="AS168" s="17" t="n">
        <f aca="false">SUMPRODUCT((K24:K26&lt;=$B$6)*(L24:L26*AN168+M24:M26*AO168*$B$8*AQ168)/(1+AL168/100)^K24:K26)+L27*AN168*AP168/(1+AL168/100)^$B$6</f>
        <v>10843008.392904</v>
      </c>
      <c r="AT168" s="17" t="n">
        <f aca="false">AS168-AR168</f>
        <v>2475216.64227791</v>
      </c>
      <c r="AU168" s="17" t="n">
        <f aca="true">RAND()</f>
        <v>0.896406676311416</v>
      </c>
      <c r="AV168" s="17" t="n">
        <f aca="true">RAND()</f>
        <v>0.189188985118916</v>
      </c>
      <c r="AW168" s="17" t="n">
        <f aca="true">RAND()</f>
        <v>0.930812648727659</v>
      </c>
      <c r="AX168" s="17" t="n">
        <f aca="true">RAND()</f>
        <v>0.0438061766545121</v>
      </c>
      <c r="AY168" s="17" t="n">
        <f aca="true">RAND()</f>
        <v>0.171450667893767</v>
      </c>
      <c r="AZ168" s="17" t="n">
        <f aca="true">RAND()</f>
        <v>0.54056322117936</v>
      </c>
    </row>
    <row r="169" customFormat="false" ht="15" hidden="false" customHeight="false" outlineLevel="0" collapsed="false">
      <c r="A169" s="6" t="s">
        <v>197</v>
      </c>
      <c r="B169" s="6" t="s">
        <v>80</v>
      </c>
      <c r="C169" s="6" t="s">
        <v>198</v>
      </c>
      <c r="D169" s="6" t="s">
        <v>75</v>
      </c>
      <c r="E169" s="6" t="s">
        <v>169</v>
      </c>
      <c r="F169" s="6" t="s">
        <v>199</v>
      </c>
      <c r="AK169" s="0" t="n">
        <v>156</v>
      </c>
      <c r="AL169" s="17" t="n">
        <f aca="false">IFERROR(IF(AU169&lt;($AM$6-$AL$6)/($AN$6-$AL$6),$AL$6+SQRT(AU169*($AN$6-$AL$6)*($AM$6-$AL$6)),$AN$6-SQRT((1-AU169)*($AN$6-$AL$6)*($AN$6-$AM$6))),$AM$6)</f>
        <v>4.1286803076695</v>
      </c>
      <c r="AM169" s="17" t="n">
        <f aca="false">IFERROR(IF(AV169&lt;($AM$7-$AL$7)/($AN$7-$AL$7),$AL$7+SQRT(AV169*($AN$7-$AL$7)*($AM$7-$AL$7)),$AN$7-SQRT((1-AV169)*($AN$7-$AL$7)*($AN$7-$AM$7))),$AM$7)</f>
        <v>1.04484735969873</v>
      </c>
      <c r="AN169" s="17" t="n">
        <f aca="false">IFERROR(IF(AW169&lt;($AM$8-$AL$8)/($AN$8-$AL$8),$AL$8+SQRT(AW169*($AN$8-$AL$8)*($AM$8-$AL$8)),$AN$8-SQRT((1-AW169)*($AN$8-$AL$8)*($AN$8-$AM$8))),$AM$8)</f>
        <v>0.923951001396925</v>
      </c>
      <c r="AO169" s="17" t="n">
        <f aca="false">IFERROR(IF(AX169&lt;($AM$9-$AL$9)/($AN$9-$AL$9),$AL$9+SQRT(AX169*($AN$9-$AL$9)*($AM$9-$AL$9)),$AN$9-SQRT((1-AX169)*($AN$9-$AL$9)*($AN$9-$AM$9))),$AM$9)</f>
        <v>1.39304958967927</v>
      </c>
      <c r="AP169" s="17" t="n">
        <f aca="false">IFERROR(IF(AY169&lt;($AM$10-$AL$10)/($AN$10-$AL$10),$AL$10+SQRT(AY169*($AN$10-$AL$10)*($AM$10-$AL$10)),$AN$10-SQRT((1-AY169)*($AN$10-$AL$10)*($AN$10-$AM$10))),$AM$10)</f>
        <v>0.990665073242296</v>
      </c>
      <c r="AQ169" s="17" t="n">
        <f aca="false">IFERROR(IF(AZ169&lt;($AM$11-$AL$11)/($AN$11-$AL$11),$AL$11+SQRT(AZ169*($AN$11-$AL$11)*($AM$11-$AL$11)),$AN$11-SQRT((1-AZ169)*($AN$11-$AL$11)*($AN$11-$AM$11))),$AM$11)</f>
        <v>0.634198755261291</v>
      </c>
      <c r="AR169" s="17" t="n">
        <f aca="false">SUMPRODUCT((B24:B31&lt;=$B$6)*(C24:C31*AM169+D24:D31*AO169*$B$8*AQ169)/(1+AL169/100)^B24:B31)+C32*AM169*AP169/(1+AL169/100)^$B$6</f>
        <v>9834619.55344368</v>
      </c>
      <c r="AS169" s="17" t="n">
        <f aca="false">SUMPRODUCT((K24:K26&lt;=$B$6)*(L24:L26*AN169+M24:M26*AO169*$B$8*AQ169)/(1+AL169/100)^K24:K26)+L27*AN169*AP169/(1+AL169/100)^$B$6</f>
        <v>8513565.19892196</v>
      </c>
      <c r="AT169" s="17" t="n">
        <f aca="false">AS169-AR169</f>
        <v>-1321054.35452171</v>
      </c>
      <c r="AU169" s="17" t="n">
        <f aca="true">RAND()</f>
        <v>0.587776161221754</v>
      </c>
      <c r="AV169" s="17" t="n">
        <f aca="true">RAND()</f>
        <v>0.625887948243717</v>
      </c>
      <c r="AW169" s="17" t="n">
        <f aca="true">RAND()</f>
        <v>0.170709452747783</v>
      </c>
      <c r="AX169" s="17" t="n">
        <f aca="true">RAND()</f>
        <v>0.754407466274329</v>
      </c>
      <c r="AY169" s="17" t="n">
        <f aca="true">RAND()</f>
        <v>0.963008856399471</v>
      </c>
      <c r="AZ169" s="17" t="n">
        <f aca="true">RAND()</f>
        <v>0.455872685788555</v>
      </c>
    </row>
    <row r="170" customFormat="false" ht="15" hidden="false" customHeight="false" outlineLevel="0" collapsed="false">
      <c r="A170" s="0" t="s">
        <v>105</v>
      </c>
      <c r="B170" s="14" t="n">
        <f aca="false">B39</f>
        <v>7268437</v>
      </c>
      <c r="C170" s="14" t="n">
        <f aca="false">B40</f>
        <v>1574420.72193685</v>
      </c>
      <c r="D170" s="14" t="n">
        <f aca="false">B41</f>
        <v>939071.040347879</v>
      </c>
      <c r="E170" s="14" t="n">
        <f aca="false">B42</f>
        <v>134639.61403581</v>
      </c>
      <c r="F170" s="14" t="n">
        <f aca="false">B43</f>
        <v>-87344.6308473242</v>
      </c>
      <c r="AK170" s="0" t="n">
        <v>157</v>
      </c>
      <c r="AL170" s="17" t="n">
        <f aca="false">IFERROR(IF(AU170&lt;($AM$6-$AL$6)/($AN$6-$AL$6),$AL$6+SQRT(AU170*($AN$6-$AL$6)*($AM$6-$AL$6)),$AN$6-SQRT((1-AU170)*($AN$6-$AL$6)*($AN$6-$AM$6))),$AM$6)</f>
        <v>5.28022819064998</v>
      </c>
      <c r="AM170" s="17" t="n">
        <f aca="false">IFERROR(IF(AV170&lt;($AM$7-$AL$7)/($AN$7-$AL$7),$AL$7+SQRT(AV170*($AN$7-$AL$7)*($AM$7-$AL$7)),$AN$7-SQRT((1-AV170)*($AN$7-$AL$7)*($AN$7-$AM$7))),$AM$7)</f>
        <v>1.01058679732731</v>
      </c>
      <c r="AN170" s="17" t="n">
        <f aca="false">IFERROR(IF(AW170&lt;($AM$8-$AL$8)/($AN$8-$AL$8),$AL$8+SQRT(AW170*($AN$8-$AL$8)*($AM$8-$AL$8)),$AN$8-SQRT((1-AW170)*($AN$8-$AL$8)*($AN$8-$AM$8))),$AM$8)</f>
        <v>0.874460895774562</v>
      </c>
      <c r="AO170" s="17" t="n">
        <f aca="false">IFERROR(IF(AX170&lt;($AM$9-$AL$9)/($AN$9-$AL$9),$AL$9+SQRT(AX170*($AN$9-$AL$9)*($AM$9-$AL$9)),$AN$9-SQRT((1-AX170)*($AN$9-$AL$9)*($AN$9-$AM$9))),$AM$9)</f>
        <v>1.61078049543096</v>
      </c>
      <c r="AP170" s="17" t="n">
        <f aca="false">IFERROR(IF(AY170&lt;($AM$10-$AL$10)/($AN$10-$AL$10),$AL$10+SQRT(AY170*($AN$10-$AL$10)*($AM$10-$AL$10)),$AN$10-SQRT((1-AY170)*($AN$10-$AL$10)*($AN$10-$AM$10))),$AM$10)</f>
        <v>0.968958621773894</v>
      </c>
      <c r="AQ170" s="17" t="n">
        <f aca="false">IFERROR(IF(AZ170&lt;($AM$11-$AL$11)/($AN$11-$AL$11),$AL$11+SQRT(AZ170*($AN$11-$AL$11)*($AM$11-$AL$11)),$AN$11-SQRT((1-AZ170)*($AN$11-$AL$11)*($AN$11-$AM$11))),$AM$11)</f>
        <v>0.493421369810919</v>
      </c>
      <c r="AR170" s="17" t="n">
        <f aca="false">SUMPRODUCT((B24:B31&lt;=$B$6)*(C24:C31*AM170+D24:D31*AO170*$B$8*AQ170)/(1+AL170/100)^B24:B31)+C32*AM170*AP170/(1+AL170/100)^$B$6</f>
        <v>9176086.98830442</v>
      </c>
      <c r="AS170" s="17" t="n">
        <f aca="false">SUMPRODUCT((K24:K26&lt;=$B$6)*(L24:L26*AN170+M24:M26*AO170*$B$8*AQ170)/(1+AL170/100)^K24:K26)+L27*AN170*AP170/(1+AL170/100)^$B$6</f>
        <v>8071792.90882788</v>
      </c>
      <c r="AT170" s="17" t="n">
        <f aca="false">AS170-AR170</f>
        <v>-1104294.07947653</v>
      </c>
      <c r="AU170" s="17" t="n">
        <f aca="true">RAND()</f>
        <v>0.852119246188247</v>
      </c>
      <c r="AV170" s="17" t="n">
        <f aca="true">RAND()</f>
        <v>0.4905006078756</v>
      </c>
      <c r="AW170" s="17" t="n">
        <f aca="true">RAND()</f>
        <v>0.0616047222172236</v>
      </c>
      <c r="AX170" s="17" t="n">
        <f aca="true">RAND()</f>
        <v>0.899005451508689</v>
      </c>
      <c r="AY170" s="17" t="n">
        <f aca="true">RAND()</f>
        <v>0.87968875574428</v>
      </c>
      <c r="AZ170" s="17" t="n">
        <f aca="true">RAND()</f>
        <v>0.152701331834826</v>
      </c>
    </row>
    <row r="171" customFormat="false" ht="15" hidden="false" customHeight="false" outlineLevel="0" collapsed="false">
      <c r="A171" s="0" t="s">
        <v>106</v>
      </c>
      <c r="B171" s="14" t="n">
        <f aca="false">C39</f>
        <v>9062465.75</v>
      </c>
      <c r="C171" s="14" t="n">
        <f aca="false">C40</f>
        <v>522567.104910763</v>
      </c>
      <c r="D171" s="14" t="n">
        <f aca="false">C41</f>
        <v>482791.159867436</v>
      </c>
      <c r="E171" s="14" t="n">
        <f aca="false">C42</f>
        <v>46182.209105713</v>
      </c>
      <c r="F171" s="14" t="n">
        <f aca="false">C43</f>
        <v>-933403.974391597</v>
      </c>
      <c r="AK171" s="0" t="n">
        <v>158</v>
      </c>
      <c r="AL171" s="17" t="n">
        <f aca="false">IFERROR(IF(AU171&lt;($AM$6-$AL$6)/($AN$6-$AL$6),$AL$6+SQRT(AU171*($AN$6-$AL$6)*($AM$6-$AL$6)),$AN$6-SQRT((1-AU171)*($AN$6-$AL$6)*($AN$6-$AM$6))),$AM$6)</f>
        <v>5.33537884184368</v>
      </c>
      <c r="AM171" s="17" t="n">
        <f aca="false">IFERROR(IF(AV171&lt;($AM$7-$AL$7)/($AN$7-$AL$7),$AL$7+SQRT(AV171*($AN$7-$AL$7)*($AM$7-$AL$7)),$AN$7-SQRT((1-AV171)*($AN$7-$AL$7)*($AN$7-$AM$7))),$AM$7)</f>
        <v>0.91108105952803</v>
      </c>
      <c r="AN171" s="17" t="n">
        <f aca="false">IFERROR(IF(AW171&lt;($AM$8-$AL$8)/($AN$8-$AL$8),$AL$8+SQRT(AW171*($AN$8-$AL$8)*($AM$8-$AL$8)),$AN$8-SQRT((1-AW171)*($AN$8-$AL$8)*($AN$8-$AM$8))),$AM$8)</f>
        <v>1.08007297359972</v>
      </c>
      <c r="AO171" s="17" t="n">
        <f aca="false">IFERROR(IF(AX171&lt;($AM$9-$AL$9)/($AN$9-$AL$9),$AL$9+SQRT(AX171*($AN$9-$AL$9)*($AM$9-$AL$9)),$AN$9-SQRT((1-AX171)*($AN$9-$AL$9)*($AN$9-$AM$9))),$AM$9)</f>
        <v>0.833501454039857</v>
      </c>
      <c r="AP171" s="17" t="n">
        <f aca="false">IFERROR(IF(AY171&lt;($AM$10-$AL$10)/($AN$10-$AL$10),$AL$10+SQRT(AY171*($AN$10-$AL$10)*($AM$10-$AL$10)),$AN$10-SQRT((1-AY171)*($AN$10-$AL$10)*($AN$10-$AM$10))),$AM$10)</f>
        <v>0.884142274442795</v>
      </c>
      <c r="AQ171" s="17" t="n">
        <f aca="false">IFERROR(IF(AZ171&lt;($AM$11-$AL$11)/($AN$11-$AL$11),$AL$11+SQRT(AZ171*($AN$11-$AL$11)*($AM$11-$AL$11)),$AN$11-SQRT((1-AZ171)*($AN$11-$AL$11)*($AN$11-$AM$11))),$AM$11)</f>
        <v>0.660839841123169</v>
      </c>
      <c r="AR171" s="17" t="n">
        <f aca="false">SUMPRODUCT((B24:B31&lt;=$B$6)*(C24:C31*AM171+D24:D31*AO171*$B$8*AQ171)/(1+AL171/100)^B24:B31)+C32*AM171*AP171/(1+AL171/100)^$B$6</f>
        <v>8247216.80483109</v>
      </c>
      <c r="AS171" s="17" t="n">
        <f aca="false">SUMPRODUCT((K24:K26&lt;=$B$6)*(L24:L26*AN171+M24:M26*AO171*$B$8*AQ171)/(1+AL171/100)^K24:K26)+L27*AN171*AP171/(1+AL171/100)^$B$6</f>
        <v>10001464.3445169</v>
      </c>
      <c r="AT171" s="17" t="n">
        <f aca="false">AS171-AR171</f>
        <v>1754247.53968583</v>
      </c>
      <c r="AU171" s="17" t="n">
        <f aca="true">RAND()</f>
        <v>0.861451819990916</v>
      </c>
      <c r="AV171" s="17" t="n">
        <f aca="true">RAND()</f>
        <v>0.137100019842997</v>
      </c>
      <c r="AW171" s="17" t="n">
        <f aca="true">RAND()</f>
        <v>0.743331606211191</v>
      </c>
      <c r="AX171" s="17" t="n">
        <f aca="true">RAND()</f>
        <v>0.148297626462265</v>
      </c>
      <c r="AY171" s="17" t="n">
        <f aca="true">RAND()</f>
        <v>0.590261148056334</v>
      </c>
      <c r="AZ171" s="17" t="n">
        <f aca="true">RAND()</f>
        <v>0.530491374002622</v>
      </c>
    </row>
    <row r="172" customFormat="false" ht="15" hidden="false" customHeight="false" outlineLevel="0" collapsed="false">
      <c r="AK172" s="0" t="n">
        <v>159</v>
      </c>
      <c r="AL172" s="0" t="n">
        <f aca="false">IFERROR(IF(AU172&lt;($AM$6-$AL$6)/($AN$6-$AL$6),$AL$6+SQRT(AU172*($AN$6-$AL$6)*($AM$6-$AL$6)),$AN$6-SQRT((1-AU172)*($AN$6-$AL$6)*($AN$6-$AM$6))),$AM$6)</f>
        <v>3.43147894969054</v>
      </c>
      <c r="AM172" s="0" t="n">
        <f aca="false">IFERROR(IF(AV172&lt;($AM$7-$AL$7)/($AN$7-$AL$7),$AL$7+SQRT(AV172*($AN$7-$AL$7)*($AM$7-$AL$7)),$AN$7-SQRT((1-AV172)*($AN$7-$AL$7)*($AN$7-$AM$7))),$AM$7)</f>
        <v>1.08162771501266</v>
      </c>
      <c r="AN172" s="0" t="n">
        <f aca="false">IFERROR(IF(AW172&lt;($AM$8-$AL$8)/($AN$8-$AL$8),$AL$8+SQRT(AW172*($AN$8-$AL$8)*($AM$8-$AL$8)),$AN$8-SQRT((1-AW172)*($AN$8-$AL$8)*($AN$8-$AM$8))),$AM$8)</f>
        <v>1.15233313692425</v>
      </c>
      <c r="AO172" s="0" t="n">
        <f aca="false">IFERROR(IF(AX172&lt;($AM$9-$AL$9)/($AN$9-$AL$9),$AL$9+SQRT(AX172*($AN$9-$AL$9)*($AM$9-$AL$9)),$AN$9-SQRT((1-AX172)*($AN$9-$AL$9)*($AN$9-$AM$9))),$AM$9)</f>
        <v>1.79588341617691</v>
      </c>
      <c r="AP172" s="0" t="n">
        <f aca="false">IFERROR(IF(AY172&lt;($AM$10-$AL$10)/($AN$10-$AL$10),$AL$10+SQRT(AY172*($AN$10-$AL$10)*($AM$10-$AL$10)),$AN$10-SQRT((1-AY172)*($AN$10-$AL$10)*($AN$10-$AM$10))),$AM$10)</f>
        <v>0.835755002473441</v>
      </c>
      <c r="AQ172" s="0" t="n">
        <f aca="false">IFERROR(IF(AZ172&lt;($AM$11-$AL$11)/($AN$11-$AL$11),$AL$11+SQRT(AZ172*($AN$11-$AL$11)*($AM$11-$AL$11)),$AN$11-SQRT((1-AZ172)*($AN$11-$AL$11)*($AN$11-$AM$11))),$AM$11)</f>
        <v>0.490512939674812</v>
      </c>
      <c r="AR172" s="0" t="n">
        <f aca="false">SUMPRODUCT((B24:B31&lt;=$B$6)*(C24:C31*AM172+D24:D31*AO172*$B$8*AQ172)/(1+AL172/100)^B24:B31)+C32*AM172*AP172/(1+AL172/100)^$B$6</f>
        <v>10443727.1082938</v>
      </c>
      <c r="AS172" s="0" t="n">
        <f aca="false">SUMPRODUCT((K24:K26&lt;=$B$6)*(L24:L26*AN172+M24:M26*AO172*$B$8*AQ172)/(1+AL172/100)^K24:K26)+L27*AN172*AP172/(1+AL172/100)^$B$6</f>
        <v>10739985.1118401</v>
      </c>
      <c r="AT172" s="0" t="n">
        <f aca="false">AS172-AR172</f>
        <v>296258.003546366</v>
      </c>
      <c r="AU172" s="0" t="n">
        <f aca="true">RAND()</f>
        <v>0.363282875674912</v>
      </c>
      <c r="AV172" s="0" t="n">
        <f aca="true">RAND()</f>
        <v>0.748006876872373</v>
      </c>
      <c r="AW172" s="0" t="n">
        <f aca="true">RAND()</f>
        <v>0.915210523172817</v>
      </c>
      <c r="AX172" s="0" t="n">
        <f aca="true">RAND()</f>
        <v>0.972224280138928</v>
      </c>
      <c r="AY172" s="0" t="n">
        <f aca="true">RAND()</f>
        <v>0.450925686743761</v>
      </c>
      <c r="AZ172" s="0" t="n">
        <f aca="true">RAND()</f>
        <v>0.148143592585871</v>
      </c>
    </row>
    <row r="173" customFormat="false" ht="15" hidden="false" customHeight="false" outlineLevel="0" collapsed="false">
      <c r="A173" s="9" t="s">
        <v>200</v>
      </c>
      <c r="AK173" s="0" t="n">
        <v>160</v>
      </c>
      <c r="AL173" s="17" t="n">
        <f aca="false">IFERROR(IF(AU173&lt;($AM$6-$AL$6)/($AN$6-$AL$6),$AL$6+SQRT(AU173*($AN$6-$AL$6)*($AM$6-$AL$6)),$AN$6-SQRT((1-AU173)*($AN$6-$AL$6)*($AN$6-$AM$6))),$AM$6)</f>
        <v>6.33096326785174</v>
      </c>
      <c r="AM173" s="17" t="n">
        <f aca="false">IFERROR(IF(AV173&lt;($AM$7-$AL$7)/($AN$7-$AL$7),$AL$7+SQRT(AV173*($AN$7-$AL$7)*($AM$7-$AL$7)),$AN$7-SQRT((1-AV173)*($AN$7-$AL$7)*($AN$7-$AM$7))),$AM$7)</f>
        <v>1.04913632503299</v>
      </c>
      <c r="AN173" s="17" t="n">
        <f aca="false">IFERROR(IF(AW173&lt;($AM$8-$AL$8)/($AN$8-$AL$8),$AL$8+SQRT(AW173*($AN$8-$AL$8)*($AM$8-$AL$8)),$AN$8-SQRT((1-AW173)*($AN$8-$AL$8)*($AN$8-$AM$8))),$AM$8)</f>
        <v>0.975737016880697</v>
      </c>
      <c r="AO173" s="17" t="n">
        <f aca="false">IFERROR(IF(AX173&lt;($AM$9-$AL$9)/($AN$9-$AL$9),$AL$9+SQRT(AX173*($AN$9-$AL$9)*($AM$9-$AL$9)),$AN$9-SQRT((1-AX173)*($AN$9-$AL$9)*($AN$9-$AM$9))),$AM$9)</f>
        <v>0.926755815407275</v>
      </c>
      <c r="AP173" s="17" t="n">
        <f aca="false">IFERROR(IF(AY173&lt;($AM$10-$AL$10)/($AN$10-$AL$10),$AL$10+SQRT(AY173*($AN$10-$AL$10)*($AM$10-$AL$10)),$AN$10-SQRT((1-AY173)*($AN$10-$AL$10)*($AN$10-$AM$10))),$AM$10)</f>
        <v>0.919589678297716</v>
      </c>
      <c r="AQ173" s="17" t="n">
        <f aca="false">IFERROR(IF(AZ173&lt;($AM$11-$AL$11)/($AN$11-$AL$11),$AL$11+SQRT(AZ173*($AN$11-$AL$11)*($AM$11-$AL$11)),$AN$11-SQRT((1-AZ173)*($AN$11-$AL$11)*($AN$11-$AM$11))),$AM$11)</f>
        <v>0.853638028835649</v>
      </c>
      <c r="AR173" s="17" t="n">
        <f aca="false">SUMPRODUCT((B24:B31&lt;=$B$6)*(C24:C31*AM173+D24:D31*AO173*$B$8*AQ173)/(1+AL173/100)^B24:B31)+C32*AM173*AP173/(1+AL173/100)^$B$6</f>
        <v>9268265.19239048</v>
      </c>
      <c r="AS173" s="17" t="n">
        <f aca="false">SUMPRODUCT((K24:K26&lt;=$B$6)*(L24:L26*AN173+M24:M26*AO173*$B$8*AQ173)/(1+AL173/100)^K24:K26)+L27*AN173*AP173/(1+AL173/100)^$B$6</f>
        <v>9015490.27667262</v>
      </c>
      <c r="AT173" s="17" t="n">
        <f aca="false">AS173-AR173</f>
        <v>-252774.915717857</v>
      </c>
      <c r="AU173" s="17" t="n">
        <f aca="true">RAND()</f>
        <v>0.977619492551819</v>
      </c>
      <c r="AV173" s="17" t="n">
        <f aca="true">RAND()</f>
        <v>0.641366969588868</v>
      </c>
      <c r="AW173" s="17" t="n">
        <f aca="true">RAND()</f>
        <v>0.343149990023625</v>
      </c>
      <c r="AX173" s="17" t="n">
        <f aca="true">RAND()</f>
        <v>0.242827367978571</v>
      </c>
      <c r="AY173" s="17" t="n">
        <f aca="true">RAND()</f>
        <v>0.704221992535923</v>
      </c>
      <c r="AZ173" s="17" t="n">
        <f aca="true">RAND()</f>
        <v>0.912563973048513</v>
      </c>
    </row>
    <row r="174" customFormat="false" ht="15" hidden="false" customHeight="false" outlineLevel="0" collapsed="false">
      <c r="A174" s="6" t="s">
        <v>85</v>
      </c>
      <c r="B174" s="6" t="s">
        <v>135</v>
      </c>
      <c r="C174" s="6" t="s">
        <v>201</v>
      </c>
      <c r="D174" s="6" t="s">
        <v>202</v>
      </c>
      <c r="E174" s="6" t="s">
        <v>169</v>
      </c>
      <c r="AK174" s="0" t="n">
        <v>161</v>
      </c>
      <c r="AL174" s="17" t="n">
        <f aca="false">IFERROR(IF(AU174&lt;($AM$6-$AL$6)/($AN$6-$AL$6),$AL$6+SQRT(AU174*($AN$6-$AL$6)*($AM$6-$AL$6)),$AN$6-SQRT((1-AU174)*($AN$6-$AL$6)*($AN$6-$AM$6))),$AM$6)</f>
        <v>4.60100283439413</v>
      </c>
      <c r="AM174" s="17" t="n">
        <f aca="false">IFERROR(IF(AV174&lt;($AM$7-$AL$7)/($AN$7-$AL$7),$AL$7+SQRT(AV174*($AN$7-$AL$7)*($AM$7-$AL$7)),$AN$7-SQRT((1-AV174)*($AN$7-$AL$7)*($AN$7-$AM$7))),$AM$7)</f>
        <v>0.861373638186878</v>
      </c>
      <c r="AN174" s="17" t="n">
        <f aca="false">IFERROR(IF(AW174&lt;($AM$8-$AL$8)/($AN$8-$AL$8),$AL$8+SQRT(AW174*($AN$8-$AL$8)*($AM$8-$AL$8)),$AN$8-SQRT((1-AW174)*($AN$8-$AL$8)*($AN$8-$AM$8))),$AM$8)</f>
        <v>0.91411855654844</v>
      </c>
      <c r="AO174" s="17" t="n">
        <f aca="false">IFERROR(IF(AX174&lt;($AM$9-$AL$9)/($AN$9-$AL$9),$AL$9+SQRT(AX174*($AN$9-$AL$9)*($AM$9-$AL$9)),$AN$9-SQRT((1-AX174)*($AN$9-$AL$9)*($AN$9-$AM$9))),$AM$9)</f>
        <v>0.88879972636345</v>
      </c>
      <c r="AP174" s="17" t="n">
        <f aca="false">IFERROR(IF(AY174&lt;($AM$10-$AL$10)/($AN$10-$AL$10),$AL$10+SQRT(AY174*($AN$10-$AL$10)*($AM$10-$AL$10)),$AN$10-SQRT((1-AY174)*($AN$10-$AL$10)*($AN$10-$AM$10))),$AM$10)</f>
        <v>0.733270871272739</v>
      </c>
      <c r="AQ174" s="17" t="n">
        <f aca="false">IFERROR(IF(AZ174&lt;($AM$11-$AL$11)/($AN$11-$AL$11),$AL$11+SQRT(AZ174*($AN$11-$AL$11)*($AM$11-$AL$11)),$AN$11-SQRT((1-AZ174)*($AN$11-$AL$11)*($AN$11-$AM$11))),$AM$11)</f>
        <v>0.876262452243441</v>
      </c>
      <c r="AR174" s="17" t="n">
        <f aca="false">SUMPRODUCT((B24:B31&lt;=$B$6)*(C24:C31*AM174+D24:D31*AO174*$B$8*AQ174)/(1+AL174/100)^B24:B31)+C32*AM174*AP174/(1+AL174/100)^$B$6</f>
        <v>8002243.18512583</v>
      </c>
      <c r="AS174" s="17" t="n">
        <f aca="false">SUMPRODUCT((K24:K26&lt;=$B$6)*(L24:L26*AN174+M24:M26*AO174*$B$8*AQ174)/(1+AL174/100)^K24:K26)+L27*AN174*AP174/(1+AL174/100)^$B$6</f>
        <v>8562586.92389408</v>
      </c>
      <c r="AT174" s="17" t="n">
        <f aca="false">AS174-AR174</f>
        <v>560343.738768251</v>
      </c>
      <c r="AU174" s="17" t="n">
        <f aca="true">RAND()</f>
        <v>0.71224062997075</v>
      </c>
      <c r="AV174" s="17" t="n">
        <f aca="true">RAND()</f>
        <v>0.0418524829365985</v>
      </c>
      <c r="AW174" s="17" t="n">
        <f aca="true">RAND()</f>
        <v>0.144700499429994</v>
      </c>
      <c r="AX174" s="17" t="n">
        <f aca="true">RAND()</f>
        <v>0.201553636293724</v>
      </c>
      <c r="AY174" s="17" t="n">
        <f aca="true">RAND()</f>
        <v>0.217661197537371</v>
      </c>
      <c r="AZ174" s="17" t="n">
        <f aca="true">RAND()</f>
        <v>0.937506201123238</v>
      </c>
    </row>
    <row r="175" customFormat="false" ht="15" hidden="false" customHeight="false" outlineLevel="0" collapsed="false">
      <c r="A175" s="0" t="s">
        <v>203</v>
      </c>
      <c r="B175" s="0" t="n">
        <f aca="false">IF(B25&lt;=$B$6,$B$7+B25,NA())</f>
        <v>2032</v>
      </c>
      <c r="C175" s="0" t="n">
        <v>1</v>
      </c>
      <c r="D175" s="0" t="n">
        <f aca="false">D25*$B$10</f>
        <v>7</v>
      </c>
      <c r="E175" s="14" t="n">
        <f aca="false">F25</f>
        <v>22675.73</v>
      </c>
      <c r="AK175" s="0" t="n">
        <v>162</v>
      </c>
      <c r="AL175" s="17" t="n">
        <f aca="false">IFERROR(IF(AU175&lt;($AM$6-$AL$6)/($AN$6-$AL$6),$AL$6+SQRT(AU175*($AN$6-$AL$6)*($AM$6-$AL$6)),$AN$6-SQRT((1-AU175)*($AN$6-$AL$6)*($AN$6-$AM$6))),$AM$6)</f>
        <v>4.42221314878418</v>
      </c>
      <c r="AM175" s="17" t="n">
        <f aca="false">IFERROR(IF(AV175&lt;($AM$7-$AL$7)/($AN$7-$AL$7),$AL$7+SQRT(AV175*($AN$7-$AL$7)*($AM$7-$AL$7)),$AN$7-SQRT((1-AV175)*($AN$7-$AL$7)*($AN$7-$AM$7))),$AM$7)</f>
        <v>0.907090092931298</v>
      </c>
      <c r="AN175" s="17" t="n">
        <f aca="false">IFERROR(IF(AW175&lt;($AM$8-$AL$8)/($AN$8-$AL$8),$AL$8+SQRT(AW175*($AN$8-$AL$8)*($AM$8-$AL$8)),$AN$8-SQRT((1-AW175)*($AN$8-$AL$8)*($AN$8-$AM$8))),$AM$8)</f>
        <v>1.00366456451746</v>
      </c>
      <c r="AO175" s="17" t="n">
        <f aca="false">IFERROR(IF(AX175&lt;($AM$9-$AL$9)/($AN$9-$AL$9),$AL$9+SQRT(AX175*($AN$9-$AL$9)*($AM$9-$AL$9)),$AN$9-SQRT((1-AX175)*($AN$9-$AL$9)*($AN$9-$AM$9))),$AM$9)</f>
        <v>1.08315130632356</v>
      </c>
      <c r="AP175" s="17" t="n">
        <f aca="false">IFERROR(IF(AY175&lt;($AM$10-$AL$10)/($AN$10-$AL$10),$AL$10+SQRT(AY175*($AN$10-$AL$10)*($AM$10-$AL$10)),$AN$10-SQRT((1-AY175)*($AN$10-$AL$10)*($AN$10-$AM$10))),$AM$10)</f>
        <v>0.987091166161927</v>
      </c>
      <c r="AQ175" s="17" t="n">
        <f aca="false">IFERROR(IF(AZ175&lt;($AM$11-$AL$11)/($AN$11-$AL$11),$AL$11+SQRT(AZ175*($AN$11-$AL$11)*($AM$11-$AL$11)),$AN$11-SQRT((1-AZ175)*($AN$11-$AL$11)*($AN$11-$AM$11))),$AM$11)</f>
        <v>0.849996206400144</v>
      </c>
      <c r="AR175" s="17" t="n">
        <f aca="false">SUMPRODUCT((B24:B31&lt;=$B$6)*(C24:C31*AM175+D24:D31*AO175*$B$8*AQ175)/(1+AL175/100)^B24:B31)+C32*AM175*AP175/(1+AL175/100)^$B$6</f>
        <v>8473188.20943233</v>
      </c>
      <c r="AS175" s="17" t="n">
        <f aca="false">SUMPRODUCT((K24:K26&lt;=$B$6)*(L24:L26*AN175+M24:M26*AO175*$B$8*AQ175)/(1+AL175/100)^K24:K26)+L27*AN175*AP175/(1+AL175/100)^$B$6</f>
        <v>9252354.25710273</v>
      </c>
      <c r="AT175" s="17" t="n">
        <f aca="false">AS175-AR175</f>
        <v>779166.047670394</v>
      </c>
      <c r="AU175" s="17" t="n">
        <f aca="true">RAND()</f>
        <v>0.667750747484942</v>
      </c>
      <c r="AV175" s="17" t="n">
        <f aca="true">RAND()</f>
        <v>0.127425422267045</v>
      </c>
      <c r="AW175" s="17" t="n">
        <f aca="true">RAND()</f>
        <v>0.460612028672264</v>
      </c>
      <c r="AX175" s="17" t="n">
        <f aca="true">RAND()</f>
        <v>0.439592315269203</v>
      </c>
      <c r="AY175" s="17" t="n">
        <f aca="true">RAND()</f>
        <v>0.949031216611942</v>
      </c>
      <c r="AZ175" s="17" t="n">
        <f aca="true">RAND()</f>
        <v>0.908158620023068</v>
      </c>
    </row>
    <row r="176" customFormat="false" ht="15" hidden="false" customHeight="false" outlineLevel="0" collapsed="false">
      <c r="A176" s="0" t="s">
        <v>204</v>
      </c>
      <c r="B176" s="0" t="n">
        <f aca="false">IF(B26&lt;=$B$6,$B$7+B26,NA())</f>
        <v>2036</v>
      </c>
      <c r="C176" s="0" t="n">
        <v>1</v>
      </c>
      <c r="D176" s="0" t="n">
        <f aca="false">D26*$B$10</f>
        <v>7</v>
      </c>
      <c r="E176" s="14" t="n">
        <f aca="false">F26</f>
        <v>22675.73</v>
      </c>
      <c r="AK176" s="0" t="n">
        <v>163</v>
      </c>
      <c r="AL176" s="17" t="n">
        <f aca="false">IFERROR(IF(AU176&lt;($AM$6-$AL$6)/($AN$6-$AL$6),$AL$6+SQRT(AU176*($AN$6-$AL$6)*($AM$6-$AL$6)),$AN$6-SQRT((1-AU176)*($AN$6-$AL$6)*($AN$6-$AM$6))),$AM$6)</f>
        <v>4.16717001168718</v>
      </c>
      <c r="AM176" s="17" t="n">
        <f aca="false">IFERROR(IF(AV176&lt;($AM$7-$AL$7)/($AN$7-$AL$7),$AL$7+SQRT(AV176*($AN$7-$AL$7)*($AM$7-$AL$7)),$AN$7-SQRT((1-AV176)*($AN$7-$AL$7)*($AN$7-$AM$7))),$AM$7)</f>
        <v>0.888260096766284</v>
      </c>
      <c r="AN176" s="17" t="n">
        <f aca="false">IFERROR(IF(AW176&lt;($AM$8-$AL$8)/($AN$8-$AL$8),$AL$8+SQRT(AW176*($AN$8-$AL$8)*($AM$8-$AL$8)),$AN$8-SQRT((1-AW176)*($AN$8-$AL$8)*($AN$8-$AM$8))),$AM$8)</f>
        <v>1.11540271423376</v>
      </c>
      <c r="AO176" s="17" t="n">
        <f aca="false">IFERROR(IF(AX176&lt;($AM$9-$AL$9)/($AN$9-$AL$9),$AL$9+SQRT(AX176*($AN$9-$AL$9)*($AM$9-$AL$9)),$AN$9-SQRT((1-AX176)*($AN$9-$AL$9)*($AN$9-$AM$9))),$AM$9)</f>
        <v>0.720541202171303</v>
      </c>
      <c r="AP176" s="17" t="n">
        <f aca="false">IFERROR(IF(AY176&lt;($AM$10-$AL$10)/($AN$10-$AL$10),$AL$10+SQRT(AY176*($AN$10-$AL$10)*($AM$10-$AL$10)),$AN$10-SQRT((1-AY176)*($AN$10-$AL$10)*($AN$10-$AM$10))),$AM$10)</f>
        <v>0.972635546730125</v>
      </c>
      <c r="AQ176" s="17" t="n">
        <f aca="false">IFERROR(IF(AZ176&lt;($AM$11-$AL$11)/($AN$11-$AL$11),$AL$11+SQRT(AZ176*($AN$11-$AL$11)*($AM$11-$AL$11)),$AN$11-SQRT((1-AZ176)*($AN$11-$AL$11)*($AN$11-$AM$11))),$AM$11)</f>
        <v>0.891412110418383</v>
      </c>
      <c r="AR176" s="17" t="n">
        <f aca="false">SUMPRODUCT((B24:B31&lt;=$B$6)*(C24:C31*AM176+D24:D31*AO176*$B$8*AQ176)/(1+AL176/100)^B24:B31)+C32*AM176*AP176/(1+AL176/100)^$B$6</f>
        <v>8338621.36445434</v>
      </c>
      <c r="AS176" s="17" t="n">
        <f aca="false">SUMPRODUCT((K24:K26&lt;=$B$6)*(L24:L26*AN176+M24:M26*AO176*$B$8*AQ176)/(1+AL176/100)^K24:K26)+L27*AN176*AP176/(1+AL176/100)^$B$6</f>
        <v>10276618.5363772</v>
      </c>
      <c r="AT176" s="17" t="n">
        <f aca="false">AS176-AR176</f>
        <v>1937997.17192283</v>
      </c>
      <c r="AU176" s="17" t="n">
        <f aca="true">RAND()</f>
        <v>0.59875371286578</v>
      </c>
      <c r="AV176" s="17" t="n">
        <f aca="true">RAND()</f>
        <v>0.0865538297910416</v>
      </c>
      <c r="AW176" s="17" t="n">
        <f aca="true">RAND()</f>
        <v>0.838965072572099</v>
      </c>
      <c r="AX176" s="17" t="n">
        <f aca="true">RAND()</f>
        <v>0.0648512291402178</v>
      </c>
      <c r="AY176" s="17" t="n">
        <f aca="true">RAND()</f>
        <v>0.893537440131536</v>
      </c>
      <c r="AZ176" s="17" t="n">
        <f aca="true">RAND()</f>
        <v>0.951872123413104</v>
      </c>
    </row>
    <row r="177" customFormat="false" ht="15" hidden="false" customHeight="false" outlineLevel="0" collapsed="false">
      <c r="A177" s="0" t="s">
        <v>205</v>
      </c>
      <c r="B177" s="0" t="n">
        <f aca="false">IF(B27&lt;=$B$6,$B$7+B27,NA())</f>
        <v>2040</v>
      </c>
      <c r="C177" s="0" t="n">
        <v>1</v>
      </c>
      <c r="D177" s="0" t="n">
        <f aca="false">D27*$B$10</f>
        <v>9</v>
      </c>
      <c r="E177" s="14" t="n">
        <f aca="false">F27</f>
        <v>29154.51</v>
      </c>
      <c r="AK177" s="0" t="n">
        <v>164</v>
      </c>
      <c r="AL177" s="17" t="n">
        <f aca="false">IFERROR(IF(AU177&lt;($AM$6-$AL$6)/($AN$6-$AL$6),$AL$6+SQRT(AU177*($AN$6-$AL$6)*($AM$6-$AL$6)),$AN$6-SQRT((1-AU177)*($AN$6-$AL$6)*($AN$6-$AM$6))),$AM$6)</f>
        <v>3.84143008279876</v>
      </c>
      <c r="AM177" s="17" t="n">
        <f aca="false">IFERROR(IF(AV177&lt;($AM$7-$AL$7)/($AN$7-$AL$7),$AL$7+SQRT(AV177*($AN$7-$AL$7)*($AM$7-$AL$7)),$AN$7-SQRT((1-AV177)*($AN$7-$AL$7)*($AN$7-$AM$7))),$AM$7)</f>
        <v>1.01408866837951</v>
      </c>
      <c r="AN177" s="17" t="n">
        <f aca="false">IFERROR(IF(AW177&lt;($AM$8-$AL$8)/($AN$8-$AL$8),$AL$8+SQRT(AW177*($AN$8-$AL$8)*($AM$8-$AL$8)),$AN$8-SQRT((1-AW177)*($AN$8-$AL$8)*($AN$8-$AM$8))),$AM$8)</f>
        <v>0.894359764294858</v>
      </c>
      <c r="AO177" s="17" t="n">
        <f aca="false">IFERROR(IF(AX177&lt;($AM$9-$AL$9)/($AN$9-$AL$9),$AL$9+SQRT(AX177*($AN$9-$AL$9)*($AM$9-$AL$9)),$AN$9-SQRT((1-AX177)*($AN$9-$AL$9)*($AN$9-$AM$9))),$AM$9)</f>
        <v>1.62049810663643</v>
      </c>
      <c r="AP177" s="17" t="n">
        <f aca="false">IFERROR(IF(AY177&lt;($AM$10-$AL$10)/($AN$10-$AL$10),$AL$10+SQRT(AY177*($AN$10-$AL$10)*($AM$10-$AL$10)),$AN$10-SQRT((1-AY177)*($AN$10-$AL$10)*($AN$10-$AM$10))),$AM$10)</f>
        <v>0.685499526553569</v>
      </c>
      <c r="AQ177" s="17" t="n">
        <f aca="false">IFERROR(IF(AZ177&lt;($AM$11-$AL$11)/($AN$11-$AL$11),$AL$11+SQRT(AZ177*($AN$11-$AL$11)*($AM$11-$AL$11)),$AN$11-SQRT((1-AZ177)*($AN$11-$AL$11)*($AN$11-$AM$11))),$AM$11)</f>
        <v>0.558269260506891</v>
      </c>
      <c r="AR177" s="17" t="n">
        <f aca="false">SUMPRODUCT((B24:B31&lt;=$B$6)*(C24:C31*AM177+D24:D31*AO177*$B$8*AQ177)/(1+AL177/100)^B24:B31)+C32*AM177*AP177/(1+AL177/100)^$B$6</f>
        <v>9666372.01163951</v>
      </c>
      <c r="AS177" s="17" t="n">
        <f aca="false">SUMPRODUCT((K24:K26&lt;=$B$6)*(L24:L26*AN177+M24:M26*AO177*$B$8*AQ177)/(1+AL177/100)^K24:K26)+L27*AN177*AP177/(1+AL177/100)^$B$6</f>
        <v>8438284.47067711</v>
      </c>
      <c r="AT177" s="17" t="n">
        <f aca="false">AS177-AR177</f>
        <v>-1228087.5409624</v>
      </c>
      <c r="AU177" s="17" t="n">
        <f aca="true">RAND()</f>
        <v>0.501171803907568</v>
      </c>
      <c r="AV177" s="17" t="n">
        <f aca="true">RAND()</f>
        <v>0.505296387671534</v>
      </c>
      <c r="AW177" s="17" t="n">
        <f aca="true">RAND()</f>
        <v>0.0989307235309026</v>
      </c>
      <c r="AX177" s="17" t="n">
        <f aca="true">RAND()</f>
        <v>0.903985541955643</v>
      </c>
      <c r="AY177" s="17" t="n">
        <f aca="true">RAND()</f>
        <v>0.137640297406394</v>
      </c>
      <c r="AZ177" s="17" t="n">
        <f aca="true">RAND()</f>
        <v>0.272257187439904</v>
      </c>
    </row>
    <row r="178" customFormat="false" ht="15" hidden="false" customHeight="false" outlineLevel="0" collapsed="false">
      <c r="A178" s="0" t="s">
        <v>206</v>
      </c>
      <c r="B178" s="0" t="n">
        <f aca="false">IF(B28&lt;=$B$6,$B$7+B28,NA())</f>
        <v>2044</v>
      </c>
      <c r="C178" s="0" t="n">
        <v>1</v>
      </c>
      <c r="D178" s="0" t="n">
        <f aca="false">D28*$B$10</f>
        <v>9</v>
      </c>
      <c r="E178" s="14" t="n">
        <f aca="false">F28</f>
        <v>29154.51</v>
      </c>
      <c r="AK178" s="0" t="n">
        <v>165</v>
      </c>
      <c r="AL178" s="17" t="n">
        <f aca="false">IFERROR(IF(AU178&lt;($AM$6-$AL$6)/($AN$6-$AL$6),$AL$6+SQRT(AU178*($AN$6-$AL$6)*($AM$6-$AL$6)),$AN$6-SQRT((1-AU178)*($AN$6-$AL$6)*($AN$6-$AM$6))),$AM$6)</f>
        <v>4.74339690695845</v>
      </c>
      <c r="AM178" s="17" t="n">
        <f aca="false">IFERROR(IF(AV178&lt;($AM$7-$AL$7)/($AN$7-$AL$7),$AL$7+SQRT(AV178*($AN$7-$AL$7)*($AM$7-$AL$7)),$AN$7-SQRT((1-AV178)*($AN$7-$AL$7)*($AN$7-$AM$7))),$AM$7)</f>
        <v>0.887527578851349</v>
      </c>
      <c r="AN178" s="17" t="n">
        <f aca="false">IFERROR(IF(AW178&lt;($AM$8-$AL$8)/($AN$8-$AL$8),$AL$8+SQRT(AW178*($AN$8-$AL$8)*($AM$8-$AL$8)),$AN$8-SQRT((1-AW178)*($AN$8-$AL$8)*($AN$8-$AM$8))),$AM$8)</f>
        <v>1.03967474871877</v>
      </c>
      <c r="AO178" s="17" t="n">
        <f aca="false">IFERROR(IF(AX178&lt;($AM$9-$AL$9)/($AN$9-$AL$9),$AL$9+SQRT(AX178*($AN$9-$AL$9)*($AM$9-$AL$9)),$AN$9-SQRT((1-AX178)*($AN$9-$AL$9)*($AN$9-$AM$9))),$AM$9)</f>
        <v>0.594261347772454</v>
      </c>
      <c r="AP178" s="17" t="n">
        <f aca="false">IFERROR(IF(AY178&lt;($AM$10-$AL$10)/($AN$10-$AL$10),$AL$10+SQRT(AY178*($AN$10-$AL$10)*($AM$10-$AL$10)),$AN$10-SQRT((1-AY178)*($AN$10-$AL$10)*($AN$10-$AM$10))),$AM$10)</f>
        <v>0.901585225837213</v>
      </c>
      <c r="AQ178" s="17" t="n">
        <f aca="false">IFERROR(IF(AZ178&lt;($AM$11-$AL$11)/($AN$11-$AL$11),$AL$11+SQRT(AZ178*($AN$11-$AL$11)*($AM$11-$AL$11)),$AN$11-SQRT((1-AZ178)*($AN$11-$AL$11)*($AN$11-$AM$11))),$AM$11)</f>
        <v>0.947578732915814</v>
      </c>
      <c r="AR178" s="17" t="n">
        <f aca="false">SUMPRODUCT((B24:B31&lt;=$B$6)*(C24:C31*AM178+D24:D31*AO178*$B$8*AQ178)/(1+AL178/100)^B24:B31)+C32*AM178*AP178/(1+AL178/100)^$B$6</f>
        <v>8175506.9226237</v>
      </c>
      <c r="AS178" s="17" t="n">
        <f aca="false">SUMPRODUCT((K24:K26&lt;=$B$6)*(L24:L26*AN178+M24:M26*AO178*$B$8*AQ178)/(1+AL178/100)^K24:K26)+L27*AN178*AP178/(1+AL178/100)^$B$6</f>
        <v>9624683.02756475</v>
      </c>
      <c r="AT178" s="17" t="n">
        <f aca="false">AS178-AR178</f>
        <v>1449176.10494106</v>
      </c>
      <c r="AU178" s="17" t="n">
        <f aca="true">RAND()</f>
        <v>0.745387124023766</v>
      </c>
      <c r="AV178" s="17" t="n">
        <f aca="true">RAND()</f>
        <v>0.085123078439767</v>
      </c>
      <c r="AW178" s="17" t="n">
        <f aca="true">RAND()</f>
        <v>0.606784788208761</v>
      </c>
      <c r="AX178" s="17" t="n">
        <f aca="true">RAND()</f>
        <v>0.011846935578506</v>
      </c>
      <c r="AY178" s="17" t="n">
        <f aca="true">RAND()</f>
        <v>0.645082774442901</v>
      </c>
      <c r="AZ178" s="17" t="n">
        <f aca="true">RAND()</f>
        <v>0.988783717376688</v>
      </c>
    </row>
    <row r="179" customFormat="false" ht="15" hidden="false" customHeight="false" outlineLevel="0" collapsed="false">
      <c r="A179" s="0" t="s">
        <v>207</v>
      </c>
      <c r="B179" s="0" t="n">
        <f aca="false">IF(B29&lt;=$B$6,$B$7+B29,NA())</f>
        <v>2048</v>
      </c>
      <c r="C179" s="0" t="n">
        <v>1</v>
      </c>
      <c r="D179" s="0" t="n">
        <f aca="false">D29*$B$10</f>
        <v>19</v>
      </c>
      <c r="E179" s="14" t="n">
        <f aca="false">F29</f>
        <v>61548.41</v>
      </c>
      <c r="AK179" s="0" t="n">
        <v>166</v>
      </c>
      <c r="AL179" s="17" t="n">
        <f aca="false">IFERROR(IF(AU179&lt;($AM$6-$AL$6)/($AN$6-$AL$6),$AL$6+SQRT(AU179*($AN$6-$AL$6)*($AM$6-$AL$6)),$AN$6-SQRT((1-AU179)*($AN$6-$AL$6)*($AN$6-$AM$6))),$AM$6)</f>
        <v>2.9650888077417</v>
      </c>
      <c r="AM179" s="17" t="n">
        <f aca="false">IFERROR(IF(AV179&lt;($AM$7-$AL$7)/($AN$7-$AL$7),$AL$7+SQRT(AV179*($AN$7-$AL$7)*($AM$7-$AL$7)),$AN$7-SQRT((1-AV179)*($AN$7-$AL$7)*($AN$7-$AM$7))),$AM$7)</f>
        <v>1.02571344629012</v>
      </c>
      <c r="AN179" s="17" t="n">
        <f aca="false">IFERROR(IF(AW179&lt;($AM$8-$AL$8)/($AN$8-$AL$8),$AL$8+SQRT(AW179*($AN$8-$AL$8)*($AM$8-$AL$8)),$AN$8-SQRT((1-AW179)*($AN$8-$AL$8)*($AN$8-$AM$8))),$AM$8)</f>
        <v>0.835495197232242</v>
      </c>
      <c r="AO179" s="17" t="n">
        <f aca="false">IFERROR(IF(AX179&lt;($AM$9-$AL$9)/($AN$9-$AL$9),$AL$9+SQRT(AX179*($AN$9-$AL$9)*($AM$9-$AL$9)),$AN$9-SQRT((1-AX179)*($AN$9-$AL$9)*($AN$9-$AM$9))),$AM$9)</f>
        <v>0.743577024771939</v>
      </c>
      <c r="AP179" s="17" t="n">
        <f aca="false">IFERROR(IF(AY179&lt;($AM$10-$AL$10)/($AN$10-$AL$10),$AL$10+SQRT(AY179*($AN$10-$AL$10)*($AM$10-$AL$10)),$AN$10-SQRT((1-AY179)*($AN$10-$AL$10)*($AN$10-$AM$10))),$AM$10)</f>
        <v>0.988331331409873</v>
      </c>
      <c r="AQ179" s="17" t="n">
        <f aca="false">IFERROR(IF(AZ179&lt;($AM$11-$AL$11)/($AN$11-$AL$11),$AL$11+SQRT(AZ179*($AN$11-$AL$11)*($AM$11-$AL$11)),$AN$11-SQRT((1-AZ179)*($AN$11-$AL$11)*($AN$11-$AM$11))),$AM$11)</f>
        <v>0.607475601890022</v>
      </c>
      <c r="AR179" s="17" t="n">
        <f aca="false">SUMPRODUCT((B24:B31&lt;=$B$6)*(C24:C31*AM179+D24:D31*AO179*$B$8*AQ179)/(1+AL179/100)^B24:B31)+C32*AM179*AP179/(1+AL179/100)^$B$6</f>
        <v>10019459.272426</v>
      </c>
      <c r="AS179" s="17" t="n">
        <f aca="false">SUMPRODUCT((K24:K26&lt;=$B$6)*(L24:L26*AN179+M24:M26*AO179*$B$8*AQ179)/(1+AL179/100)^K24:K26)+L27*AN179*AP179/(1+AL179/100)^$B$6</f>
        <v>7660545.32355036</v>
      </c>
      <c r="AT179" s="17" t="n">
        <f aca="false">AS179-AR179</f>
        <v>-2358913.94887565</v>
      </c>
      <c r="AU179" s="17" t="n">
        <f aca="true">RAND()</f>
        <v>0.186279281365658</v>
      </c>
      <c r="AV179" s="17" t="n">
        <f aca="true">RAND()</f>
        <v>0.552849260666178</v>
      </c>
      <c r="AW179" s="17" t="n">
        <f aca="true">RAND()</f>
        <v>0.0139989891839532</v>
      </c>
      <c r="AX179" s="17" t="n">
        <f aca="true">RAND()</f>
        <v>0.0791063559956664</v>
      </c>
      <c r="AY179" s="17" t="n">
        <f aca="true">RAND()</f>
        <v>0.953869956946158</v>
      </c>
      <c r="AZ179" s="17" t="n">
        <f aca="true">RAND()</f>
        <v>0.385882635745433</v>
      </c>
    </row>
    <row r="180" customFormat="false" ht="15" hidden="false" customHeight="false" outlineLevel="0" collapsed="false">
      <c r="A180" s="0" t="s">
        <v>208</v>
      </c>
      <c r="B180" s="0" t="n">
        <f aca="false">IF(B30&lt;=$B$6,$B$7+B30,NA())</f>
        <v>2052</v>
      </c>
      <c r="C180" s="0" t="n">
        <v>1</v>
      </c>
      <c r="D180" s="0" t="n">
        <f aca="false">D30*$B$10</f>
        <v>7</v>
      </c>
      <c r="E180" s="14" t="n">
        <f aca="false">F30</f>
        <v>22675.73</v>
      </c>
      <c r="AK180" s="0" t="n">
        <v>167</v>
      </c>
      <c r="AL180" s="17" t="n">
        <f aca="false">IFERROR(IF(AU180&lt;($AM$6-$AL$6)/($AN$6-$AL$6),$AL$6+SQRT(AU180*($AN$6-$AL$6)*($AM$6-$AL$6)),$AN$6-SQRT((1-AU180)*($AN$6-$AL$6)*($AN$6-$AM$6))),$AM$6)</f>
        <v>3.24627422724894</v>
      </c>
      <c r="AM180" s="17" t="n">
        <f aca="false">IFERROR(IF(AV180&lt;($AM$7-$AL$7)/($AN$7-$AL$7),$AL$7+SQRT(AV180*($AN$7-$AL$7)*($AM$7-$AL$7)),$AN$7-SQRT((1-AV180)*($AN$7-$AL$7)*($AN$7-$AM$7))),$AM$7)</f>
        <v>1.05120037500267</v>
      </c>
      <c r="AN180" s="17" t="n">
        <f aca="false">IFERROR(IF(AW180&lt;($AM$8-$AL$8)/($AN$8-$AL$8),$AL$8+SQRT(AW180*($AN$8-$AL$8)*($AM$8-$AL$8)),$AN$8-SQRT((1-AW180)*($AN$8-$AL$8)*($AN$8-$AM$8))),$AM$8)</f>
        <v>1.17061759892286</v>
      </c>
      <c r="AO180" s="17" t="n">
        <f aca="false">IFERROR(IF(AX180&lt;($AM$9-$AL$9)/($AN$9-$AL$9),$AL$9+SQRT(AX180*($AN$9-$AL$9)*($AM$9-$AL$9)),$AN$9-SQRT((1-AX180)*($AN$9-$AL$9)*($AN$9-$AM$9))),$AM$9)</f>
        <v>0.877798627122057</v>
      </c>
      <c r="AP180" s="17" t="n">
        <f aca="false">IFERROR(IF(AY180&lt;($AM$10-$AL$10)/($AN$10-$AL$10),$AL$10+SQRT(AY180*($AN$10-$AL$10)*($AM$10-$AL$10)),$AN$10-SQRT((1-AY180)*($AN$10-$AL$10)*($AN$10-$AM$10))),$AM$10)</f>
        <v>0.723072581044644</v>
      </c>
      <c r="AQ180" s="17" t="n">
        <f aca="false">IFERROR(IF(AZ180&lt;($AM$11-$AL$11)/($AN$11-$AL$11),$AL$11+SQRT(AZ180*($AN$11-$AL$11)*($AM$11-$AL$11)),$AN$11-SQRT((1-AZ180)*($AN$11-$AL$11)*($AN$11-$AM$11))),$AM$11)</f>
        <v>0.523835291834189</v>
      </c>
      <c r="AR180" s="17" t="n">
        <f aca="false">SUMPRODUCT((B24:B31&lt;=$B$6)*(C24:C31*AM180+D24:D31*AO180*$B$8*AQ180)/(1+AL180/100)^B24:B31)+C32*AM180*AP180/(1+AL180/100)^$B$6</f>
        <v>10179953.930054</v>
      </c>
      <c r="AS180" s="17" t="n">
        <f aca="false">SUMPRODUCT((K24:K26&lt;=$B$6)*(L24:L26*AN180+M24:M26*AO180*$B$8*AQ180)/(1+AL180/100)^K24:K26)+L27*AN180*AP180/(1+AL180/100)^$B$6</f>
        <v>11007758.9962322</v>
      </c>
      <c r="AT180" s="17" t="n">
        <f aca="false">AS180-AR180</f>
        <v>827805.066178195</v>
      </c>
      <c r="AU180" s="17" t="n">
        <f aca="true">RAND()</f>
        <v>0.295477141149224</v>
      </c>
      <c r="AV180" s="17" t="n">
        <f aca="true">RAND()</f>
        <v>0.648699636452632</v>
      </c>
      <c r="AW180" s="17" t="n">
        <f aca="true">RAND()</f>
        <v>0.943986083548691</v>
      </c>
      <c r="AX180" s="17" t="n">
        <f aca="true">RAND()</f>
        <v>0.190309070207081</v>
      </c>
      <c r="AY180" s="17" t="n">
        <f aca="true">RAND()</f>
        <v>0.199045505655676</v>
      </c>
      <c r="AZ180" s="17" t="n">
        <f aca="true">RAND()</f>
        <v>0.204498930083659</v>
      </c>
    </row>
    <row r="181" customFormat="false" ht="15" hidden="false" customHeight="false" outlineLevel="0" collapsed="false">
      <c r="A181" s="0" t="s">
        <v>209</v>
      </c>
      <c r="B181" s="0" t="n">
        <f aca="false">IF(B31&lt;=$B$6,$B$7+B31,NA())</f>
        <v>2056</v>
      </c>
      <c r="C181" s="0" t="n">
        <v>1</v>
      </c>
      <c r="D181" s="0" t="n">
        <f aca="false">D31*$B$10</f>
        <v>9</v>
      </c>
      <c r="E181" s="14" t="n">
        <f aca="false">F31</f>
        <v>29154.51</v>
      </c>
      <c r="AK181" s="0" t="n">
        <v>168</v>
      </c>
      <c r="AL181" s="17" t="n">
        <f aca="false">IFERROR(IF(AU181&lt;($AM$6-$AL$6)/($AN$6-$AL$6),$AL$6+SQRT(AU181*($AN$6-$AL$6)*($AM$6-$AL$6)),$AN$6-SQRT((1-AU181)*($AN$6-$AL$6)*($AN$6-$AM$6))),$AM$6)</f>
        <v>3.64115875241093</v>
      </c>
      <c r="AM181" s="17" t="n">
        <f aca="false">IFERROR(IF(AV181&lt;($AM$7-$AL$7)/($AN$7-$AL$7),$AL$7+SQRT(AV181*($AN$7-$AL$7)*($AM$7-$AL$7)),$AN$7-SQRT((1-AV181)*($AN$7-$AL$7)*($AN$7-$AM$7))),$AM$7)</f>
        <v>1.06216303349209</v>
      </c>
      <c r="AN181" s="17" t="n">
        <f aca="false">IFERROR(IF(AW181&lt;($AM$8-$AL$8)/($AN$8-$AL$8),$AL$8+SQRT(AW181*($AN$8-$AL$8)*($AM$8-$AL$8)),$AN$8-SQRT((1-AW181)*($AN$8-$AL$8)*($AN$8-$AM$8))),$AM$8)</f>
        <v>0.977496287836933</v>
      </c>
      <c r="AO181" s="17" t="n">
        <f aca="false">IFERROR(IF(AX181&lt;($AM$9-$AL$9)/($AN$9-$AL$9),$AL$9+SQRT(AX181*($AN$9-$AL$9)*($AM$9-$AL$9)),$AN$9-SQRT((1-AX181)*($AN$9-$AL$9)*($AN$9-$AM$9))),$AM$9)</f>
        <v>0.764236798999764</v>
      </c>
      <c r="AP181" s="17" t="n">
        <f aca="false">IFERROR(IF(AY181&lt;($AM$10-$AL$10)/($AN$10-$AL$10),$AL$10+SQRT(AY181*($AN$10-$AL$10)*($AM$10-$AL$10)),$AN$10-SQRT((1-AY181)*($AN$10-$AL$10)*($AN$10-$AM$10))),$AM$10)</f>
        <v>0.940849712624763</v>
      </c>
      <c r="AQ181" s="17" t="n">
        <f aca="false">IFERROR(IF(AZ181&lt;($AM$11-$AL$11)/($AN$11-$AL$11),$AL$11+SQRT(AZ181*($AN$11-$AL$11)*($AM$11-$AL$11)),$AN$11-SQRT((1-AZ181)*($AN$11-$AL$11)*($AN$11-$AM$11))),$AM$11)</f>
        <v>0.683652562272079</v>
      </c>
      <c r="AR181" s="17" t="n">
        <f aca="false">SUMPRODUCT((B24:B31&lt;=$B$6)*(C24:C31*AM181+D24:D31*AO181*$B$8*AQ181)/(1+AL181/100)^B24:B31)+C32*AM181*AP181/(1+AL181/100)^$B$6</f>
        <v>10126548.3914044</v>
      </c>
      <c r="AS181" s="17" t="n">
        <f aca="false">SUMPRODUCT((K24:K26&lt;=$B$6)*(L24:L26*AN181+M24:M26*AO181*$B$8*AQ181)/(1+AL181/100)^K24:K26)+L27*AN181*AP181/(1+AL181/100)^$B$6</f>
        <v>9019855.46024169</v>
      </c>
      <c r="AT181" s="17" t="n">
        <f aca="false">AS181-AR181</f>
        <v>-1106692.93116272</v>
      </c>
      <c r="AU181" s="17" t="n">
        <f aca="true">RAND()</f>
        <v>0.435909273674714</v>
      </c>
      <c r="AV181" s="17" t="n">
        <f aca="true">RAND()</f>
        <v>0.686375769005383</v>
      </c>
      <c r="AW181" s="17" t="n">
        <f aca="true">RAND()</f>
        <v>0.350054802176572</v>
      </c>
      <c r="AX181" s="17" t="n">
        <f aca="true">RAND()</f>
        <v>0.0930947812608553</v>
      </c>
      <c r="AY181" s="17" t="n">
        <f aca="true">RAND()</f>
        <v>0.777393876485343</v>
      </c>
      <c r="AZ181" s="17" t="n">
        <f aca="true">RAND()</f>
        <v>0.59152774956318</v>
      </c>
    </row>
    <row r="182" customFormat="false" ht="15" hidden="false" customHeight="false" outlineLevel="0" collapsed="false">
      <c r="A182" s="0" t="s">
        <v>210</v>
      </c>
      <c r="B182" s="0" t="n">
        <f aca="false">IF(K25&lt;=$B$6,$B$7+K25,NA())</f>
        <v>2047</v>
      </c>
      <c r="C182" s="0" t="n">
        <v>2</v>
      </c>
      <c r="D182" s="0" t="n">
        <f aca="false">M25*$B$10</f>
        <v>10</v>
      </c>
      <c r="E182" s="14" t="n">
        <f aca="false">O25</f>
        <v>32393.9</v>
      </c>
      <c r="AK182" s="0" t="n">
        <v>169</v>
      </c>
      <c r="AL182" s="17" t="n">
        <f aca="false">IFERROR(IF(AU182&lt;($AM$6-$AL$6)/($AN$6-$AL$6),$AL$6+SQRT(AU182*($AN$6-$AL$6)*($AM$6-$AL$6)),$AN$6-SQRT((1-AU182)*($AN$6-$AL$6)*($AN$6-$AM$6))),$AM$6)</f>
        <v>2.45966790961946</v>
      </c>
      <c r="AM182" s="17" t="n">
        <f aca="false">IFERROR(IF(AV182&lt;($AM$7-$AL$7)/($AN$7-$AL$7),$AL$7+SQRT(AV182*($AN$7-$AL$7)*($AM$7-$AL$7)),$AN$7-SQRT((1-AV182)*($AN$7-$AL$7)*($AN$7-$AM$7))),$AM$7)</f>
        <v>1.07739755242388</v>
      </c>
      <c r="AN182" s="17" t="n">
        <f aca="false">IFERROR(IF(AW182&lt;($AM$8-$AL$8)/($AN$8-$AL$8),$AL$8+SQRT(AW182*($AN$8-$AL$8)*($AM$8-$AL$8)),$AN$8-SQRT((1-AW182)*($AN$8-$AL$8)*($AN$8-$AM$8))),$AM$8)</f>
        <v>1.06358099947982</v>
      </c>
      <c r="AO182" s="17" t="n">
        <f aca="false">IFERROR(IF(AX182&lt;($AM$9-$AL$9)/($AN$9-$AL$9),$AL$9+SQRT(AX182*($AN$9-$AL$9)*($AM$9-$AL$9)),$AN$9-SQRT((1-AX182)*($AN$9-$AL$9)*($AN$9-$AM$9))),$AM$9)</f>
        <v>1.10400031441813</v>
      </c>
      <c r="AP182" s="17" t="n">
        <f aca="false">IFERROR(IF(AY182&lt;($AM$10-$AL$10)/($AN$10-$AL$10),$AL$10+SQRT(AY182*($AN$10-$AL$10)*($AM$10-$AL$10)),$AN$10-SQRT((1-AY182)*($AN$10-$AL$10)*($AN$10-$AM$10))),$AM$10)</f>
        <v>0.918750160251511</v>
      </c>
      <c r="AQ182" s="17" t="n">
        <f aca="false">IFERROR(IF(AZ182&lt;($AM$11-$AL$11)/($AN$11-$AL$11),$AL$11+SQRT(AZ182*($AN$11-$AL$11)*($AM$11-$AL$11)),$AN$11-SQRT((1-AZ182)*($AN$11-$AL$11)*($AN$11-$AM$11))),$AM$11)</f>
        <v>0.757917273120079</v>
      </c>
      <c r="AR182" s="17" t="n">
        <f aca="false">SUMPRODUCT((B24:B31&lt;=$B$6)*(C24:C31*AM182+D24:D31*AO182*$B$8*AQ182)/(1+AL182/100)^B24:B31)+C32*AM182*AP182/(1+AL182/100)^$B$6</f>
        <v>10804862.3891616</v>
      </c>
      <c r="AS182" s="17" t="n">
        <f aca="false">SUMPRODUCT((K24:K26&lt;=$B$6)*(L24:L26*AN182+M24:M26*AO182*$B$8*AQ182)/(1+AL182/100)^K24:K26)+L27*AN182*AP182/(1+AL182/100)^$B$6</f>
        <v>9820531.53404649</v>
      </c>
      <c r="AT182" s="17" t="n">
        <f aca="false">AS182-AR182</f>
        <v>-984330.855115136</v>
      </c>
      <c r="AU182" s="17" t="n">
        <f aca="true">RAND()</f>
        <v>0.0422589174267855</v>
      </c>
      <c r="AV182" s="17" t="n">
        <f aca="true">RAND()</f>
        <v>0.735185734139851</v>
      </c>
      <c r="AW182" s="17" t="n">
        <f aca="true">RAND()</f>
        <v>0.691092944400521</v>
      </c>
      <c r="AX182" s="17" t="n">
        <f aca="true">RAND()</f>
        <v>0.464789708958121</v>
      </c>
      <c r="AY182" s="17" t="n">
        <f aca="true">RAND()</f>
        <v>0.701406786842663</v>
      </c>
      <c r="AZ182" s="17" t="n">
        <f aca="true">RAND()</f>
        <v>0.760799809577068</v>
      </c>
    </row>
    <row r="183" customFormat="false" ht="15" hidden="false" customHeight="false" outlineLevel="0" collapsed="false">
      <c r="A183" s="0" t="s">
        <v>211</v>
      </c>
      <c r="B183" s="0" t="n">
        <f aca="false">IF(K26&lt;=$B$6,$B$7+K26,NA())</f>
        <v>2055</v>
      </c>
      <c r="C183" s="0" t="n">
        <v>2</v>
      </c>
      <c r="D183" s="0" t="n">
        <f aca="false">M26*$B$10</f>
        <v>19</v>
      </c>
      <c r="E183" s="14" t="n">
        <f aca="false">O26</f>
        <v>61548.41</v>
      </c>
      <c r="AK183" s="0" t="n">
        <v>170</v>
      </c>
      <c r="AL183" s="17" t="n">
        <f aca="false">IFERROR(IF(AU183&lt;($AM$6-$AL$6)/($AN$6-$AL$6),$AL$6+SQRT(AU183*($AN$6-$AL$6)*($AM$6-$AL$6)),$AN$6-SQRT((1-AU183)*($AN$6-$AL$6)*($AN$6-$AM$6))),$AM$6)</f>
        <v>3.51984606218384</v>
      </c>
      <c r="AM183" s="17" t="n">
        <f aca="false">IFERROR(IF(AV183&lt;($AM$7-$AL$7)/($AN$7-$AL$7),$AL$7+SQRT(AV183*($AN$7-$AL$7)*($AM$7-$AL$7)),$AN$7-SQRT((1-AV183)*($AN$7-$AL$7)*($AN$7-$AM$7))),$AM$7)</f>
        <v>0.897328735775075</v>
      </c>
      <c r="AN183" s="17" t="n">
        <f aca="false">IFERROR(IF(AW183&lt;($AM$8-$AL$8)/($AN$8-$AL$8),$AL$8+SQRT(AW183*($AN$8-$AL$8)*($AM$8-$AL$8)),$AN$8-SQRT((1-AW183)*($AN$8-$AL$8)*($AN$8-$AM$8))),$AM$8)</f>
        <v>0.951833467832813</v>
      </c>
      <c r="AO183" s="17" t="n">
        <f aca="false">IFERROR(IF(AX183&lt;($AM$9-$AL$9)/($AN$9-$AL$9),$AL$9+SQRT(AX183*($AN$9-$AL$9)*($AM$9-$AL$9)),$AN$9-SQRT((1-AX183)*($AN$9-$AL$9)*($AN$9-$AM$9))),$AM$9)</f>
        <v>0.514310360188057</v>
      </c>
      <c r="AP183" s="17" t="n">
        <f aca="false">IFERROR(IF(AY183&lt;($AM$10-$AL$10)/($AN$10-$AL$10),$AL$10+SQRT(AY183*($AN$10-$AL$10)*($AM$10-$AL$10)),$AN$10-SQRT((1-AY183)*($AN$10-$AL$10)*($AN$10-$AM$10))),$AM$10)</f>
        <v>0.879719731742434</v>
      </c>
      <c r="AQ183" s="17" t="n">
        <f aca="false">IFERROR(IF(AZ183&lt;($AM$11-$AL$11)/($AN$11-$AL$11),$AL$11+SQRT(AZ183*($AN$11-$AL$11)*($AM$11-$AL$11)),$AN$11-SQRT((1-AZ183)*($AN$11-$AL$11)*($AN$11-$AM$11))),$AM$11)</f>
        <v>0.985820212397595</v>
      </c>
      <c r="AR183" s="17" t="n">
        <f aca="false">SUMPRODUCT((B24:B31&lt;=$B$6)*(C24:C31*AM183+D24:D31*AO183*$B$8*AQ183)/(1+AL183/100)^B24:B31)+C32*AM183*AP183/(1+AL183/100)^$B$6</f>
        <v>8604835.08409343</v>
      </c>
      <c r="AS183" s="17" t="n">
        <f aca="false">SUMPRODUCT((K24:K26&lt;=$B$6)*(L24:L26*AN183+M24:M26*AO183*$B$8*AQ183)/(1+AL183/100)^K24:K26)+L27*AN183*AP183/(1+AL183/100)^$B$6</f>
        <v>8827868.39614434</v>
      </c>
      <c r="AT183" s="17" t="n">
        <f aca="false">AS183-AR183</f>
        <v>223033.312050909</v>
      </c>
      <c r="AU183" s="17" t="n">
        <f aca="true">RAND()</f>
        <v>0.394426428455135</v>
      </c>
      <c r="AV183" s="17" t="n">
        <f aca="true">RAND()</f>
        <v>0.105254253417493</v>
      </c>
      <c r="AW183" s="17" t="n">
        <f aca="true">RAND()</f>
        <v>0.256148910601533</v>
      </c>
      <c r="AX183" s="17" t="n">
        <f aca="true">RAND()</f>
        <v>0.000273048544949253</v>
      </c>
      <c r="AY183" s="17" t="n">
        <f aca="true">RAND()</f>
        <v>0.576748298698184</v>
      </c>
      <c r="AZ183" s="17" t="n">
        <f aca="true">RAND()</f>
        <v>0.999179320912452</v>
      </c>
    </row>
    <row r="184" customFormat="false" ht="15" hidden="false" customHeight="false" outlineLevel="0" collapsed="false">
      <c r="AK184" s="0" t="n">
        <v>171</v>
      </c>
      <c r="AL184" s="0" t="n">
        <f aca="false">IFERROR(IF(AU184&lt;($AM$6-$AL$6)/($AN$6-$AL$6),$AL$6+SQRT(AU184*($AN$6-$AL$6)*($AM$6-$AL$6)),$AN$6-SQRT((1-AU184)*($AN$6-$AL$6)*($AN$6-$AM$6))),$AM$6)</f>
        <v>2.87570608910167</v>
      </c>
      <c r="AM184" s="0" t="n">
        <f aca="false">IFERROR(IF(AV184&lt;($AM$7-$AL$7)/($AN$7-$AL$7),$AL$7+SQRT(AV184*($AN$7-$AL$7)*($AM$7-$AL$7)),$AN$7-SQRT((1-AV184)*($AN$7-$AL$7)*($AN$7-$AM$7))),$AM$7)</f>
        <v>0.959121506433992</v>
      </c>
      <c r="AN184" s="0" t="n">
        <f aca="false">IFERROR(IF(AW184&lt;($AM$8-$AL$8)/($AN$8-$AL$8),$AL$8+SQRT(AW184*($AN$8-$AL$8)*($AM$8-$AL$8)),$AN$8-SQRT((1-AW184)*($AN$8-$AL$8)*($AN$8-$AM$8))),$AM$8)</f>
        <v>1.12645833449223</v>
      </c>
      <c r="AO184" s="0" t="n">
        <f aca="false">IFERROR(IF(AX184&lt;($AM$9-$AL$9)/($AN$9-$AL$9),$AL$9+SQRT(AX184*($AN$9-$AL$9)*($AM$9-$AL$9)),$AN$9-SQRT((1-AX184)*($AN$9-$AL$9)*($AN$9-$AM$9))),$AM$9)</f>
        <v>1.09417696343327</v>
      </c>
      <c r="AP184" s="0" t="n">
        <f aca="false">IFERROR(IF(AY184&lt;($AM$10-$AL$10)/($AN$10-$AL$10),$AL$10+SQRT(AY184*($AN$10-$AL$10)*($AM$10-$AL$10)),$AN$10-SQRT((1-AY184)*($AN$10-$AL$10)*($AN$10-$AM$10))),$AM$10)</f>
        <v>0.954503676512372</v>
      </c>
      <c r="AQ184" s="0" t="n">
        <f aca="false">IFERROR(IF(AZ184&lt;($AM$11-$AL$11)/($AN$11-$AL$11),$AL$11+SQRT(AZ184*($AN$11-$AL$11)*($AM$11-$AL$11)),$AN$11-SQRT((1-AZ184)*($AN$11-$AL$11)*($AN$11-$AM$11))),$AM$11)</f>
        <v>0.710754196049933</v>
      </c>
      <c r="AR184" s="0" t="n">
        <f aca="false">SUMPRODUCT((B24:B31&lt;=$B$6)*(C24:C31*AM184+D24:D31*AO184*$B$8*AQ184)/(1+AL184/100)^B24:B31)+C32*AM184*AP184/(1+AL184/100)^$B$6</f>
        <v>9453909.50264008</v>
      </c>
      <c r="AS184" s="0" t="n">
        <f aca="false">SUMPRODUCT((K24:K26&lt;=$B$6)*(L24:L26*AN184+M24:M26*AO184*$B$8*AQ184)/(1+AL184/100)^K24:K26)+L27*AN184*AP184/(1+AL184/100)^$B$6</f>
        <v>10369005.4437453</v>
      </c>
      <c r="AT184" s="0" t="n">
        <f aca="false">AS184-AR184</f>
        <v>915095.941105196</v>
      </c>
      <c r="AU184" s="0" t="n">
        <f aca="true">RAND()</f>
        <v>0.153372230897947</v>
      </c>
      <c r="AV184" s="0" t="n">
        <f aca="true">RAND()</f>
        <v>0.281329486775812</v>
      </c>
      <c r="AW184" s="0" t="n">
        <f aca="true">RAND()</f>
        <v>0.864332950076136</v>
      </c>
      <c r="AX184" s="0" t="n">
        <f aca="true">RAND()</f>
        <v>0.452989750950022</v>
      </c>
      <c r="AY184" s="0" t="n">
        <f aca="true">RAND()</f>
        <v>0.826294367853051</v>
      </c>
      <c r="AZ184" s="0" t="n">
        <f aca="true">RAND()</f>
        <v>0.658517815907264</v>
      </c>
    </row>
    <row r="185" customFormat="false" ht="15" hidden="false" customHeight="false" outlineLevel="0" collapsed="false">
      <c r="AK185" s="0" t="n">
        <v>172</v>
      </c>
      <c r="AL185" s="0" t="n">
        <f aca="false">IFERROR(IF(AU185&lt;($AM$6-$AL$6)/($AN$6-$AL$6),$AL$6+SQRT(AU185*($AN$6-$AL$6)*($AM$6-$AL$6)),$AN$6-SQRT((1-AU185)*($AN$6-$AL$6)*($AN$6-$AM$6))),$AM$6)</f>
        <v>4.68912562749441</v>
      </c>
      <c r="AM185" s="0" t="n">
        <f aca="false">IFERROR(IF(AV185&lt;($AM$7-$AL$7)/($AN$7-$AL$7),$AL$7+SQRT(AV185*($AN$7-$AL$7)*($AM$7-$AL$7)),$AN$7-SQRT((1-AV185)*($AN$7-$AL$7)*($AN$7-$AM$7))),$AM$7)</f>
        <v>1.08285775303388</v>
      </c>
      <c r="AN185" s="0" t="n">
        <f aca="false">IFERROR(IF(AW185&lt;($AM$8-$AL$8)/($AN$8-$AL$8),$AL$8+SQRT(AW185*($AN$8-$AL$8)*($AM$8-$AL$8)),$AN$8-SQRT((1-AW185)*($AN$8-$AL$8)*($AN$8-$AM$8))),$AM$8)</f>
        <v>0.903671888585695</v>
      </c>
      <c r="AO185" s="0" t="n">
        <f aca="false">IFERROR(IF(AX185&lt;($AM$9-$AL$9)/($AN$9-$AL$9),$AL$9+SQRT(AX185*($AN$9-$AL$9)*($AM$9-$AL$9)),$AN$9-SQRT((1-AX185)*($AN$9-$AL$9)*($AN$9-$AM$9))),$AM$9)</f>
        <v>0.868526096614936</v>
      </c>
      <c r="AP185" s="0" t="n">
        <f aca="false">IFERROR(IF(AY185&lt;($AM$10-$AL$10)/($AN$10-$AL$10),$AL$10+SQRT(AY185*($AN$10-$AL$10)*($AM$10-$AL$10)),$AN$10-SQRT((1-AY185)*($AN$10-$AL$10)*($AN$10-$AM$10))),$AM$10)</f>
        <v>0.972193373456794</v>
      </c>
      <c r="AQ185" s="0" t="n">
        <f aca="false">IFERROR(IF(AZ185&lt;($AM$11-$AL$11)/($AN$11-$AL$11),$AL$11+SQRT(AZ185*($AN$11-$AL$11)*($AM$11-$AL$11)),$AN$11-SQRT((1-AZ185)*($AN$11-$AL$11)*($AN$11-$AM$11))),$AM$11)</f>
        <v>0.500884784958746</v>
      </c>
      <c r="AR185" s="0" t="n">
        <f aca="false">SUMPRODUCT((B24:B31&lt;=$B$6)*(C24:C31*AM185+D24:D31*AO185*$B$8*AQ185)/(1+AL185/100)^B24:B31)+C32*AM185*AP185/(1+AL185/100)^$B$6</f>
        <v>9960628.48709639</v>
      </c>
      <c r="AS185" s="0" t="n">
        <f aca="false">SUMPRODUCT((K24:K26&lt;=$B$6)*(L24:L26*AN185+M24:M26*AO185*$B$8*AQ185)/(1+AL185/100)^K24:K26)+L27*AN185*AP185/(1+AL185/100)^$B$6</f>
        <v>8327669.75910367</v>
      </c>
      <c r="AT185" s="0" t="n">
        <f aca="false">AS185-AR185</f>
        <v>-1632958.72799272</v>
      </c>
      <c r="AU185" s="0" t="n">
        <f aca="true">RAND()</f>
        <v>0.732992981724845</v>
      </c>
      <c r="AV185" s="0" t="n">
        <f aca="true">RAND()</f>
        <v>0.751675282481034</v>
      </c>
      <c r="AW185" s="0" t="n">
        <f aca="true">RAND()</f>
        <v>0.119420672032497</v>
      </c>
      <c r="AX185" s="0" t="n">
        <f aca="true">RAND()</f>
        <v>0.181081978514989</v>
      </c>
      <c r="AY185" s="0" t="n">
        <f aca="true">RAND()</f>
        <v>0.891866327746027</v>
      </c>
      <c r="AZ185" s="0" t="n">
        <f aca="true">RAND()</f>
        <v>0.164713048277231</v>
      </c>
    </row>
    <row r="186" customFormat="false" ht="15" hidden="false" customHeight="false" outlineLevel="0" collapsed="false">
      <c r="AK186" s="0" t="n">
        <v>173</v>
      </c>
      <c r="AL186" s="0" t="n">
        <f aca="false">IFERROR(IF(AU186&lt;($AM$6-$AL$6)/($AN$6-$AL$6),$AL$6+SQRT(AU186*($AN$6-$AL$6)*($AM$6-$AL$6)),$AN$6-SQRT((1-AU186)*($AN$6-$AL$6)*($AN$6-$AM$6))),$AM$6)</f>
        <v>2.64330211738837</v>
      </c>
      <c r="AM186" s="0" t="n">
        <f aca="false">IFERROR(IF(AV186&lt;($AM$7-$AL$7)/($AN$7-$AL$7),$AL$7+SQRT(AV186*($AN$7-$AL$7)*($AM$7-$AL$7)),$AN$7-SQRT((1-AV186)*($AN$7-$AL$7)*($AN$7-$AM$7))),$AM$7)</f>
        <v>0.922364319579369</v>
      </c>
      <c r="AN186" s="0" t="n">
        <f aca="false">IFERROR(IF(AW186&lt;($AM$8-$AL$8)/($AN$8-$AL$8),$AL$8+SQRT(AW186*($AN$8-$AL$8)*($AM$8-$AL$8)),$AN$8-SQRT((1-AW186)*($AN$8-$AL$8)*($AN$8-$AM$8))),$AM$8)</f>
        <v>1.14568739598001</v>
      </c>
      <c r="AO186" s="0" t="n">
        <f aca="false">IFERROR(IF(AX186&lt;($AM$9-$AL$9)/($AN$9-$AL$9),$AL$9+SQRT(AX186*($AN$9-$AL$9)*($AM$9-$AL$9)),$AN$9-SQRT((1-AX186)*($AN$9-$AL$9)*($AN$9-$AM$9))),$AM$9)</f>
        <v>1.32010952452748</v>
      </c>
      <c r="AP186" s="0" t="n">
        <f aca="false">IFERROR(IF(AY186&lt;($AM$10-$AL$10)/($AN$10-$AL$10),$AL$10+SQRT(AY186*($AN$10-$AL$10)*($AM$10-$AL$10)),$AN$10-SQRT((1-AY186)*($AN$10-$AL$10)*($AN$10-$AM$10))),$AM$10)</f>
        <v>0.948091955136075</v>
      </c>
      <c r="AQ186" s="0" t="n">
        <f aca="false">IFERROR(IF(AZ186&lt;($AM$11-$AL$11)/($AN$11-$AL$11),$AL$11+SQRT(AZ186*($AN$11-$AL$11)*($AM$11-$AL$11)),$AN$11-SQRT((1-AZ186)*($AN$11-$AL$11)*($AN$11-$AM$11))),$AM$11)</f>
        <v>0.691664221932101</v>
      </c>
      <c r="AR186" s="0" t="n">
        <f aca="false">SUMPRODUCT((B24:B31&lt;=$B$6)*(C24:C31*AM186+D24:D31*AO186*$B$8*AQ186)/(1+AL186/100)^B24:B31)+C32*AM186*AP186/(1+AL186/100)^$B$6</f>
        <v>9203283.97507711</v>
      </c>
      <c r="AS186" s="0" t="n">
        <f aca="false">SUMPRODUCT((K24:K26&lt;=$B$6)*(L24:L26*AN186+M24:M26*AO186*$B$8*AQ186)/(1+AL186/100)^K24:K26)+L27*AN186*AP186/(1+AL186/100)^$B$6</f>
        <v>10550401.861748</v>
      </c>
      <c r="AT186" s="0" t="n">
        <f aca="false">AS186-AR186</f>
        <v>1347117.88667092</v>
      </c>
      <c r="AU186" s="0" t="n">
        <f aca="true">RAND()</f>
        <v>0.0827675228472729</v>
      </c>
      <c r="AV186" s="0" t="n">
        <f aca="true">RAND()</f>
        <v>0.166366963401354</v>
      </c>
      <c r="AW186" s="0" t="n">
        <f aca="true">RAND()</f>
        <v>0.903278939045057</v>
      </c>
      <c r="AX186" s="0" t="n">
        <f aca="true">RAND()</f>
        <v>0.6918326275745</v>
      </c>
      <c r="AY186" s="0" t="n">
        <f aca="true">RAND()</f>
        <v>0.80314560103068</v>
      </c>
      <c r="AZ186" s="0" t="n">
        <f aca="true">RAND()</f>
        <v>0.611955297809238</v>
      </c>
    </row>
    <row r="187" customFormat="false" ht="15" hidden="false" customHeight="false" outlineLevel="0" collapsed="false">
      <c r="AK187" s="0" t="n">
        <v>174</v>
      </c>
      <c r="AL187" s="0" t="n">
        <f aca="false">IFERROR(IF(AU187&lt;($AM$6-$AL$6)/($AN$6-$AL$6),$AL$6+SQRT(AU187*($AN$6-$AL$6)*($AM$6-$AL$6)),$AN$6-SQRT((1-AU187)*($AN$6-$AL$6)*($AN$6-$AM$6))),$AM$6)</f>
        <v>4.64361424278827</v>
      </c>
      <c r="AM187" s="0" t="n">
        <f aca="false">IFERROR(IF(AV187&lt;($AM$7-$AL$7)/($AN$7-$AL$7),$AL$7+SQRT(AV187*($AN$7-$AL$7)*($AM$7-$AL$7)),$AN$7-SQRT((1-AV187)*($AN$7-$AL$7)*($AN$7-$AM$7))),$AM$7)</f>
        <v>0.972082735247455</v>
      </c>
      <c r="AN187" s="0" t="n">
        <f aca="false">IFERROR(IF(AW187&lt;($AM$8-$AL$8)/($AN$8-$AL$8),$AL$8+SQRT(AW187*($AN$8-$AL$8)*($AM$8-$AL$8)),$AN$8-SQRT((1-AW187)*($AN$8-$AL$8)*($AN$8-$AM$8))),$AM$8)</f>
        <v>0.943114019235375</v>
      </c>
      <c r="AO187" s="0" t="n">
        <f aca="false">IFERROR(IF(AX187&lt;($AM$9-$AL$9)/($AN$9-$AL$9),$AL$9+SQRT(AX187*($AN$9-$AL$9)*($AM$9-$AL$9)),$AN$9-SQRT((1-AX187)*($AN$9-$AL$9)*($AN$9-$AM$9))),$AM$9)</f>
        <v>0.986909631130485</v>
      </c>
      <c r="AP187" s="0" t="n">
        <f aca="false">IFERROR(IF(AY187&lt;($AM$10-$AL$10)/($AN$10-$AL$10),$AL$10+SQRT(AY187*($AN$10-$AL$10)*($AM$10-$AL$10)),$AN$10-SQRT((1-AY187)*($AN$10-$AL$10)*($AN$10-$AM$10))),$AM$10)</f>
        <v>0.909546357273513</v>
      </c>
      <c r="AQ187" s="0" t="n">
        <f aca="false">IFERROR(IF(AZ187&lt;($AM$11-$AL$11)/($AN$11-$AL$11),$AL$11+SQRT(AZ187*($AN$11-$AL$11)*($AM$11-$AL$11)),$AN$11-SQRT((1-AZ187)*($AN$11-$AL$11)*($AN$11-$AM$11))),$AM$11)</f>
        <v>0.637133697067288</v>
      </c>
      <c r="AR187" s="0" t="n">
        <f aca="false">SUMPRODUCT((B24:B31&lt;=$B$6)*(C24:C31*AM187+D24:D31*AO187*$B$8*AQ187)/(1+AL187/100)^B24:B31)+C32*AM187*AP187/(1+AL187/100)^$B$6</f>
        <v>8982690.37848949</v>
      </c>
      <c r="AS187" s="0" t="n">
        <f aca="false">SUMPRODUCT((K24:K26&lt;=$B$6)*(L24:L26*AN187+M24:M26*AO187*$B$8*AQ187)/(1+AL187/100)^K24:K26)+L27*AN187*AP187/(1+AL187/100)^$B$6</f>
        <v>8730706.07971759</v>
      </c>
      <c r="AT187" s="0" t="n">
        <f aca="false">AS187-AR187</f>
        <v>-251984.298771903</v>
      </c>
      <c r="AU187" s="0" t="n">
        <f aca="true">RAND()</f>
        <v>0.722372308160486</v>
      </c>
      <c r="AV187" s="0" t="n">
        <f aca="true">RAND()</f>
        <v>0.329027419669395</v>
      </c>
      <c r="AW187" s="0" t="n">
        <f aca="true">RAND()</f>
        <v>0.227573583352259</v>
      </c>
      <c r="AX187" s="0" t="n">
        <f aca="true">RAND()</f>
        <v>0.3161079851835</v>
      </c>
      <c r="AY187" s="0" t="n">
        <f aca="true">RAND()</f>
        <v>0.670912875024016</v>
      </c>
      <c r="AZ187" s="0" t="n">
        <f aca="true">RAND()</f>
        <v>0.46391481509493</v>
      </c>
    </row>
    <row r="188" customFormat="false" ht="15" hidden="false" customHeight="false" outlineLevel="0" collapsed="false">
      <c r="AK188" s="0" t="n">
        <v>175</v>
      </c>
      <c r="AL188" s="0" t="n">
        <f aca="false">IFERROR(IF(AU188&lt;($AM$6-$AL$6)/($AN$6-$AL$6),$AL$6+SQRT(AU188*($AN$6-$AL$6)*($AM$6-$AL$6)),$AN$6-SQRT((1-AU188)*($AN$6-$AL$6)*($AN$6-$AM$6))),$AM$6)</f>
        <v>2.44636708869395</v>
      </c>
      <c r="AM188" s="0" t="n">
        <f aca="false">IFERROR(IF(AV188&lt;($AM$7-$AL$7)/($AN$7-$AL$7),$AL$7+SQRT(AV188*($AN$7-$AL$7)*($AM$7-$AL$7)),$AN$7-SQRT((1-AV188)*($AN$7-$AL$7)*($AN$7-$AM$7))),$AM$7)</f>
        <v>0.995711972526544</v>
      </c>
      <c r="AN188" s="0" t="n">
        <f aca="false">IFERROR(IF(AW188&lt;($AM$8-$AL$8)/($AN$8-$AL$8),$AL$8+SQRT(AW188*($AN$8-$AL$8)*($AM$8-$AL$8)),$AN$8-SQRT((1-AW188)*($AN$8-$AL$8)*($AN$8-$AM$8))),$AM$8)</f>
        <v>0.990928686213443</v>
      </c>
      <c r="AO188" s="0" t="n">
        <f aca="false">IFERROR(IF(AX188&lt;($AM$9-$AL$9)/($AN$9-$AL$9),$AL$9+SQRT(AX188*($AN$9-$AL$9)*($AM$9-$AL$9)),$AN$9-SQRT((1-AX188)*($AN$9-$AL$9)*($AN$9-$AM$9))),$AM$9)</f>
        <v>0.991676337790821</v>
      </c>
      <c r="AP188" s="0" t="n">
        <f aca="false">IFERROR(IF(AY188&lt;($AM$10-$AL$10)/($AN$10-$AL$10),$AL$10+SQRT(AY188*($AN$10-$AL$10)*($AM$10-$AL$10)),$AN$10-SQRT((1-AY188)*($AN$10-$AL$10)*($AN$10-$AM$10))),$AM$10)</f>
        <v>0.59583218503342</v>
      </c>
      <c r="AQ188" s="0" t="n">
        <f aca="false">IFERROR(IF(AZ188&lt;($AM$11-$AL$11)/($AN$11-$AL$11),$AL$11+SQRT(AZ188*($AN$11-$AL$11)*($AM$11-$AL$11)),$AN$11-SQRT((1-AZ188)*($AN$11-$AL$11)*($AN$11-$AM$11))),$AM$11)</f>
        <v>0.699449132771472</v>
      </c>
      <c r="AR188" s="0" t="n">
        <f aca="false">SUMPRODUCT((B24:B31&lt;=$B$6)*(C24:C31*AM188+D24:D31*AO188*$B$8*AQ188)/(1+AL188/100)^B24:B31)+C32*AM188*AP188/(1+AL188/100)^$B$6</f>
        <v>10012763.4741771</v>
      </c>
      <c r="AS188" s="0" t="n">
        <f aca="false">SUMPRODUCT((K24:K26&lt;=$B$6)*(L24:L26*AN188+M24:M26*AO188*$B$8*AQ188)/(1+AL188/100)^K24:K26)+L27*AN188*AP188/(1+AL188/100)^$B$6</f>
        <v>9495873.32015917</v>
      </c>
      <c r="AT188" s="0" t="n">
        <f aca="false">AS188-AR188</f>
        <v>-516890.154017935</v>
      </c>
      <c r="AU188" s="0" t="n">
        <f aca="true">RAND()</f>
        <v>0.0398487155738217</v>
      </c>
      <c r="AV188" s="0" t="n">
        <f aca="true">RAND()</f>
        <v>0.425590846558118</v>
      </c>
      <c r="AW188" s="0" t="n">
        <f aca="true">RAND()</f>
        <v>0.405041813546572</v>
      </c>
      <c r="AX188" s="0" t="n">
        <f aca="true">RAND()</f>
        <v>0.322327494857858</v>
      </c>
      <c r="AY188" s="0" t="n">
        <f aca="true">RAND()</f>
        <v>0.0367352307531182</v>
      </c>
      <c r="AZ188" s="0" t="n">
        <f aca="true">RAND()</f>
        <v>0.631302760033387</v>
      </c>
    </row>
    <row r="189" customFormat="false" ht="15" hidden="false" customHeight="false" outlineLevel="0" collapsed="false">
      <c r="AK189" s="0" t="n">
        <v>176</v>
      </c>
      <c r="AL189" s="0" t="n">
        <f aca="false">IFERROR(IF(AU189&lt;($AM$6-$AL$6)/($AN$6-$AL$6),$AL$6+SQRT(AU189*($AN$6-$AL$6)*($AM$6-$AL$6)),$AN$6-SQRT((1-AU189)*($AN$6-$AL$6)*($AN$6-$AM$6))),$AM$6)</f>
        <v>5.32122740384383</v>
      </c>
      <c r="AM189" s="0" t="n">
        <f aca="false">IFERROR(IF(AV189&lt;($AM$7-$AL$7)/($AN$7-$AL$7),$AL$7+SQRT(AV189*($AN$7-$AL$7)*($AM$7-$AL$7)),$AN$7-SQRT((1-AV189)*($AN$7-$AL$7)*($AN$7-$AM$7))),$AM$7)</f>
        <v>1.11170299905791</v>
      </c>
      <c r="AN189" s="0" t="n">
        <f aca="false">IFERROR(IF(AW189&lt;($AM$8-$AL$8)/($AN$8-$AL$8),$AL$8+SQRT(AW189*($AN$8-$AL$8)*($AM$8-$AL$8)),$AN$8-SQRT((1-AW189)*($AN$8-$AL$8)*($AN$8-$AM$8))),$AM$8)</f>
        <v>1.12252277721076</v>
      </c>
      <c r="AO189" s="0" t="n">
        <f aca="false">IFERROR(IF(AX189&lt;($AM$9-$AL$9)/($AN$9-$AL$9),$AL$9+SQRT(AX189*($AN$9-$AL$9)*($AM$9-$AL$9)),$AN$9-SQRT((1-AX189)*($AN$9-$AL$9)*($AN$9-$AM$9))),$AM$9)</f>
        <v>1.06481496912609</v>
      </c>
      <c r="AP189" s="0" t="n">
        <f aca="false">IFERROR(IF(AY189&lt;($AM$10-$AL$10)/($AN$10-$AL$10),$AL$10+SQRT(AY189*($AN$10-$AL$10)*($AM$10-$AL$10)),$AN$10-SQRT((1-AY189)*($AN$10-$AL$10)*($AN$10-$AM$10))),$AM$10)</f>
        <v>0.964447335745528</v>
      </c>
      <c r="AQ189" s="0" t="n">
        <f aca="false">IFERROR(IF(AZ189&lt;($AM$11-$AL$11)/($AN$11-$AL$11),$AL$11+SQRT(AZ189*($AN$11-$AL$11)*($AM$11-$AL$11)),$AN$11-SQRT((1-AZ189)*($AN$11-$AL$11)*($AN$11-$AM$11))),$AM$11)</f>
        <v>0.825808402245284</v>
      </c>
      <c r="AR189" s="0" t="n">
        <f aca="false">SUMPRODUCT((B24:B31&lt;=$B$6)*(C24:C31*AM189+D24:D31*AO189*$B$8*AQ189)/(1+AL189/100)^B24:B31)+C32*AM189*AP189/(1+AL189/100)^$B$6</f>
        <v>10083331.2516188</v>
      </c>
      <c r="AS189" s="0" t="n">
        <f aca="false">SUMPRODUCT((K24:K26&lt;=$B$6)*(L24:L26*AN189+M24:M26*AO189*$B$8*AQ189)/(1+AL189/100)^K24:K26)+L27*AN189*AP189/(1+AL189/100)^$B$6</f>
        <v>10359996.8132047</v>
      </c>
      <c r="AT189" s="0" t="n">
        <f aca="false">AS189-AR189</f>
        <v>276665.561585911</v>
      </c>
      <c r="AU189" s="0" t="n">
        <f aca="true">RAND()</f>
        <v>0.859086128519754</v>
      </c>
      <c r="AV189" s="0" t="n">
        <f aca="true">RAND()</f>
        <v>0.829990573603768</v>
      </c>
      <c r="AW189" s="0" t="n">
        <f aca="true">RAND()</f>
        <v>0.85555162373282</v>
      </c>
      <c r="AX189" s="0" t="n">
        <f aca="true">RAND()</f>
        <v>0.41695263868624</v>
      </c>
      <c r="AY189" s="0" t="n">
        <f aca="true">RAND()</f>
        <v>0.862845310724476</v>
      </c>
      <c r="AZ189" s="0" t="n">
        <f aca="true">RAND()</f>
        <v>0.876152192945548</v>
      </c>
    </row>
    <row r="190" customFormat="false" ht="15" hidden="false" customHeight="false" outlineLevel="0" collapsed="false">
      <c r="AK190" s="0" t="n">
        <v>177</v>
      </c>
      <c r="AL190" s="0" t="n">
        <f aca="false">IFERROR(IF(AU190&lt;($AM$6-$AL$6)/($AN$6-$AL$6),$AL$6+SQRT(AU190*($AN$6-$AL$6)*($AM$6-$AL$6)),$AN$6-SQRT((1-AU190)*($AN$6-$AL$6)*($AN$6-$AM$6))),$AM$6)</f>
        <v>5.6709276232133</v>
      </c>
      <c r="AM190" s="0" t="n">
        <f aca="false">IFERROR(IF(AV190&lt;($AM$7-$AL$7)/($AN$7-$AL$7),$AL$7+SQRT(AV190*($AN$7-$AL$7)*($AM$7-$AL$7)),$AN$7-SQRT((1-AV190)*($AN$7-$AL$7)*($AN$7-$AM$7))),$AM$7)</f>
        <v>0.878201854670986</v>
      </c>
      <c r="AN190" s="0" t="n">
        <f aca="false">IFERROR(IF(AW190&lt;($AM$8-$AL$8)/($AN$8-$AL$8),$AL$8+SQRT(AW190*($AN$8-$AL$8)*($AM$8-$AL$8)),$AN$8-SQRT((1-AW190)*($AN$8-$AL$8)*($AN$8-$AM$8))),$AM$8)</f>
        <v>1.22783248661574</v>
      </c>
      <c r="AO190" s="0" t="n">
        <f aca="false">IFERROR(IF(AX190&lt;($AM$9-$AL$9)/($AN$9-$AL$9),$AL$9+SQRT(AX190*($AN$9-$AL$9)*($AM$9-$AL$9)),$AN$9-SQRT((1-AX190)*($AN$9-$AL$9)*($AN$9-$AM$9))),$AM$9)</f>
        <v>1.93210975166376</v>
      </c>
      <c r="AP190" s="0" t="n">
        <f aca="false">IFERROR(IF(AY190&lt;($AM$10-$AL$10)/($AN$10-$AL$10),$AL$10+SQRT(AY190*($AN$10-$AL$10)*($AM$10-$AL$10)),$AN$10-SQRT((1-AY190)*($AN$10-$AL$10)*($AN$10-$AM$10))),$AM$10)</f>
        <v>0.946879051982108</v>
      </c>
      <c r="AQ190" s="0" t="n">
        <f aca="false">IFERROR(IF(AZ190&lt;($AM$11-$AL$11)/($AN$11-$AL$11),$AL$11+SQRT(AZ190*($AN$11-$AL$11)*($AM$11-$AL$11)),$AN$11-SQRT((1-AZ190)*($AN$11-$AL$11)*($AN$11-$AM$11))),$AM$11)</f>
        <v>0.672872897957258</v>
      </c>
      <c r="AR190" s="0" t="n">
        <f aca="false">SUMPRODUCT((B24:B31&lt;=$B$6)*(C24:C31*AM190+D24:D31*AO190*$B$8*AQ190)/(1+AL190/100)^B24:B31)+C32*AM190*AP190/(1+AL190/100)^$B$6</f>
        <v>7946597.93526143</v>
      </c>
      <c r="AS190" s="0" t="n">
        <f aca="false">SUMPRODUCT((K24:K26&lt;=$B$6)*(L24:L26*AN190+M24:M26*AO190*$B$8*AQ190)/(1+AL190/100)^K24:K26)+L27*AN190*AP190/(1+AL190/100)^$B$6</f>
        <v>11348006.7607822</v>
      </c>
      <c r="AT190" s="0" t="n">
        <f aca="false">AS190-AR190</f>
        <v>3401408.8255208</v>
      </c>
      <c r="AU190" s="0" t="n">
        <f aca="true">RAND()</f>
        <v>0.911678330863127</v>
      </c>
      <c r="AV190" s="0" t="n">
        <f aca="true">RAND()</f>
        <v>0.0679503341553549</v>
      </c>
      <c r="AW190" s="0" t="n">
        <f aca="true">RAND()</f>
        <v>0.995632012003188</v>
      </c>
      <c r="AX190" s="0" t="n">
        <f aca="true">RAND()</f>
        <v>0.996927276120562</v>
      </c>
      <c r="AY190" s="0" t="n">
        <f aca="true">RAND()</f>
        <v>0.798803548401712</v>
      </c>
      <c r="AZ190" s="0" t="n">
        <f aca="true">RAND()</f>
        <v>0.563215751465784</v>
      </c>
    </row>
    <row r="191" customFormat="false" ht="15" hidden="false" customHeight="false" outlineLevel="0" collapsed="false">
      <c r="AK191" s="0" t="n">
        <v>178</v>
      </c>
      <c r="AL191" s="0" t="n">
        <f aca="false">IFERROR(IF(AU191&lt;($AM$6-$AL$6)/($AN$6-$AL$6),$AL$6+SQRT(AU191*($AN$6-$AL$6)*($AM$6-$AL$6)),$AN$6-SQRT((1-AU191)*($AN$6-$AL$6)*($AN$6-$AM$6))),$AM$6)</f>
        <v>2.38974249223694</v>
      </c>
      <c r="AM191" s="0" t="n">
        <f aca="false">IFERROR(IF(AV191&lt;($AM$7-$AL$7)/($AN$7-$AL$7),$AL$7+SQRT(AV191*($AN$7-$AL$7)*($AM$7-$AL$7)),$AN$7-SQRT((1-AV191)*($AN$7-$AL$7)*($AN$7-$AM$7))),$AM$7)</f>
        <v>0.979835626532385</v>
      </c>
      <c r="AN191" s="0" t="n">
        <f aca="false">IFERROR(IF(AW191&lt;($AM$8-$AL$8)/($AN$8-$AL$8),$AL$8+SQRT(AW191*($AN$8-$AL$8)*($AM$8-$AL$8)),$AN$8-SQRT((1-AW191)*($AN$8-$AL$8)*($AN$8-$AM$8))),$AM$8)</f>
        <v>0.82369634131712</v>
      </c>
      <c r="AO191" s="0" t="n">
        <f aca="false">IFERROR(IF(AX191&lt;($AM$9-$AL$9)/($AN$9-$AL$9),$AL$9+SQRT(AX191*($AN$9-$AL$9)*($AM$9-$AL$9)),$AN$9-SQRT((1-AX191)*($AN$9-$AL$9)*($AN$9-$AM$9))),$AM$9)</f>
        <v>1.9134286404505</v>
      </c>
      <c r="AP191" s="0" t="n">
        <f aca="false">IFERROR(IF(AY191&lt;($AM$10-$AL$10)/($AN$10-$AL$10),$AL$10+SQRT(AY191*($AN$10-$AL$10)*($AM$10-$AL$10)),$AN$10-SQRT((1-AY191)*($AN$10-$AL$10)*($AN$10-$AM$10))),$AM$10)</f>
        <v>0.925328196920626</v>
      </c>
      <c r="AQ191" s="0" t="n">
        <f aca="false">IFERROR(IF(AZ191&lt;($AM$11-$AL$11)/($AN$11-$AL$11),$AL$11+SQRT(AZ191*($AN$11-$AL$11)*($AM$11-$AL$11)),$AN$11-SQRT((1-AZ191)*($AN$11-$AL$11)*($AN$11-$AM$11))),$AM$11)</f>
        <v>0.521963038795891</v>
      </c>
      <c r="AR191" s="0" t="n">
        <f aca="false">SUMPRODUCT((B24:B31&lt;=$B$6)*(C24:C31*AM191+D24:D31*AO191*$B$8*AQ191)/(1+AL191/100)^B24:B31)+C32*AM191*AP191/(1+AL191/100)^$B$6</f>
        <v>9890773.34528646</v>
      </c>
      <c r="AS191" s="0" t="n">
        <f aca="false">SUMPRODUCT((K24:K26&lt;=$B$6)*(L24:L26*AN191+M24:M26*AO191*$B$8*AQ191)/(1+AL191/100)^K24:K26)+L27*AN191*AP191/(1+AL191/100)^$B$6</f>
        <v>7616365.19574563</v>
      </c>
      <c r="AT191" s="0" t="n">
        <f aca="false">AS191-AR191</f>
        <v>-2274408.14954083</v>
      </c>
      <c r="AU191" s="0" t="n">
        <f aca="true">RAND()</f>
        <v>0.0303798420510125</v>
      </c>
      <c r="AV191" s="0" t="n">
        <f aca="true">RAND()</f>
        <v>0.359342806336615</v>
      </c>
      <c r="AW191" s="0" t="n">
        <f aca="true">RAND()</f>
        <v>0.00623907324241593</v>
      </c>
      <c r="AX191" s="0" t="n">
        <f aca="true">RAND()</f>
        <v>0.995003599803835</v>
      </c>
      <c r="AY191" s="0" t="n">
        <f aca="true">RAND()</f>
        <v>0.723616300383002</v>
      </c>
      <c r="AZ191" s="0" t="n">
        <f aca="true">RAND()</f>
        <v>0.201092206495944</v>
      </c>
    </row>
    <row r="192" customFormat="false" ht="15" hidden="false" customHeight="false" outlineLevel="0" collapsed="false">
      <c r="AK192" s="0" t="n">
        <v>179</v>
      </c>
      <c r="AL192" s="0" t="n">
        <f aca="false">IFERROR(IF(AU192&lt;($AM$6-$AL$6)/($AN$6-$AL$6),$AL$6+SQRT(AU192*($AN$6-$AL$6)*($AM$6-$AL$6)),$AN$6-SQRT((1-AU192)*($AN$6-$AL$6)*($AN$6-$AM$6))),$AM$6)</f>
        <v>3.82247263830505</v>
      </c>
      <c r="AM192" s="0" t="n">
        <f aca="false">IFERROR(IF(AV192&lt;($AM$7-$AL$7)/($AN$7-$AL$7),$AL$7+SQRT(AV192*($AN$7-$AL$7)*($AM$7-$AL$7)),$AN$7-SQRT((1-AV192)*($AN$7-$AL$7)*($AN$7-$AM$7))),$AM$7)</f>
        <v>1.11897127310806</v>
      </c>
      <c r="AN192" s="0" t="n">
        <f aca="false">IFERROR(IF(AW192&lt;($AM$8-$AL$8)/($AN$8-$AL$8),$AL$8+SQRT(AW192*($AN$8-$AL$8)*($AM$8-$AL$8)),$AN$8-SQRT((1-AW192)*($AN$8-$AL$8)*($AN$8-$AM$8))),$AM$8)</f>
        <v>0.954855575144916</v>
      </c>
      <c r="AO192" s="0" t="n">
        <f aca="false">IFERROR(IF(AX192&lt;($AM$9-$AL$9)/($AN$9-$AL$9),$AL$9+SQRT(AX192*($AN$9-$AL$9)*($AM$9-$AL$9)),$AN$9-SQRT((1-AX192)*($AN$9-$AL$9)*($AN$9-$AM$9))),$AM$9)</f>
        <v>1.28267507725363</v>
      </c>
      <c r="AP192" s="0" t="n">
        <f aca="false">IFERROR(IF(AY192&lt;($AM$10-$AL$10)/($AN$10-$AL$10),$AL$10+SQRT(AY192*($AN$10-$AL$10)*($AM$10-$AL$10)),$AN$10-SQRT((1-AY192)*($AN$10-$AL$10)*($AN$10-$AM$10))),$AM$10)</f>
        <v>0.911014250865886</v>
      </c>
      <c r="AQ192" s="0" t="n">
        <f aca="false">IFERROR(IF(AZ192&lt;($AM$11-$AL$11)/($AN$11-$AL$11),$AL$11+SQRT(AZ192*($AN$11-$AL$11)*($AM$11-$AL$11)),$AN$11-SQRT((1-AZ192)*($AN$11-$AL$11)*($AN$11-$AM$11))),$AM$11)</f>
        <v>0.916836148414454</v>
      </c>
      <c r="AR192" s="0" t="n">
        <f aca="false">SUMPRODUCT((B24:B31&lt;=$B$6)*(C24:C31*AM192+D24:D31*AO192*$B$8*AQ192)/(1+AL192/100)^B24:B31)+C32*AM192*AP192/(1+AL192/100)^$B$6</f>
        <v>10677202.7735849</v>
      </c>
      <c r="AS192" s="0" t="n">
        <f aca="false">SUMPRODUCT((K24:K26&lt;=$B$6)*(L24:L26*AN192+M24:M26*AO192*$B$8*AQ192)/(1+AL192/100)^K24:K26)+L27*AN192*AP192/(1+AL192/100)^$B$6</f>
        <v>8859614.06618169</v>
      </c>
      <c r="AT192" s="0" t="n">
        <f aca="false">AS192-AR192</f>
        <v>-1817588.70740321</v>
      </c>
      <c r="AU192" s="0" t="n">
        <f aca="true">RAND()</f>
        <v>0.495165993283995</v>
      </c>
      <c r="AV192" s="0" t="n">
        <f aca="true">RAND()</f>
        <v>0.847390868702915</v>
      </c>
      <c r="AW192" s="0" t="n">
        <f aca="true">RAND()</f>
        <v>0.26644721281625</v>
      </c>
      <c r="AX192" s="0" t="n">
        <f aca="true">RAND()</f>
        <v>0.656963303471278</v>
      </c>
      <c r="AY192" s="0" t="n">
        <f aca="true">RAND()</f>
        <v>0.67573085765938</v>
      </c>
      <c r="AZ192" s="0" t="n">
        <f aca="true">RAND()</f>
        <v>0.971770505263091</v>
      </c>
    </row>
    <row r="193" customFormat="false" ht="15" hidden="false" customHeight="false" outlineLevel="0" collapsed="false">
      <c r="AK193" s="0" t="n">
        <v>180</v>
      </c>
      <c r="AL193" s="0" t="n">
        <f aca="false">IFERROR(IF(AU193&lt;($AM$6-$AL$6)/($AN$6-$AL$6),$AL$6+SQRT(AU193*($AN$6-$AL$6)*($AM$6-$AL$6)),$AN$6-SQRT((1-AU193)*($AN$6-$AL$6)*($AN$6-$AM$6))),$AM$6)</f>
        <v>4.78429299647307</v>
      </c>
      <c r="AM193" s="0" t="n">
        <f aca="false">IFERROR(IF(AV193&lt;($AM$7-$AL$7)/($AN$7-$AL$7),$AL$7+SQRT(AV193*($AN$7-$AL$7)*($AM$7-$AL$7)),$AN$7-SQRT((1-AV193)*($AN$7-$AL$7)*($AN$7-$AM$7))),$AM$7)</f>
        <v>0.954450172129444</v>
      </c>
      <c r="AN193" s="0" t="n">
        <f aca="false">IFERROR(IF(AW193&lt;($AM$8-$AL$8)/($AN$8-$AL$8),$AL$8+SQRT(AW193*($AN$8-$AL$8)*($AM$8-$AL$8)),$AN$8-SQRT((1-AW193)*($AN$8-$AL$8)*($AN$8-$AM$8))),$AM$8)</f>
        <v>1.11172360949451</v>
      </c>
      <c r="AO193" s="0" t="n">
        <f aca="false">IFERROR(IF(AX193&lt;($AM$9-$AL$9)/($AN$9-$AL$9),$AL$9+SQRT(AX193*($AN$9-$AL$9)*($AM$9-$AL$9)),$AN$9-SQRT((1-AX193)*($AN$9-$AL$9)*($AN$9-$AM$9))),$AM$9)</f>
        <v>1.35346826604077</v>
      </c>
      <c r="AP193" s="0" t="n">
        <f aca="false">IFERROR(IF(AY193&lt;($AM$10-$AL$10)/($AN$10-$AL$10),$AL$10+SQRT(AY193*($AN$10-$AL$10)*($AM$10-$AL$10)),$AN$10-SQRT((1-AY193)*($AN$10-$AL$10)*($AN$10-$AM$10))),$AM$10)</f>
        <v>0.70275434771905</v>
      </c>
      <c r="AQ193" s="0" t="n">
        <f aca="false">IFERROR(IF(AZ193&lt;($AM$11-$AL$11)/($AN$11-$AL$11),$AL$11+SQRT(AZ193*($AN$11-$AL$11)*($AM$11-$AL$11)),$AN$11-SQRT((1-AZ193)*($AN$11-$AL$11)*($AN$11-$AM$11))),$AM$11)</f>
        <v>0.769206129145227</v>
      </c>
      <c r="AR193" s="0" t="n">
        <f aca="false">SUMPRODUCT((B24:B31&lt;=$B$6)*(C24:C31*AM193+D24:D31*AO193*$B$8*AQ193)/(1+AL193/100)^B24:B31)+C32*AM193*AP193/(1+AL193/100)^$B$6</f>
        <v>8836389.73864258</v>
      </c>
      <c r="AS193" s="0" t="n">
        <f aca="false">SUMPRODUCT((K24:K26&lt;=$B$6)*(L24:L26*AN193+M24:M26*AO193*$B$8*AQ193)/(1+AL193/100)^K24:K26)+L27*AN193*AP193/(1+AL193/100)^$B$6</f>
        <v>10428132.5385339</v>
      </c>
      <c r="AT193" s="0" t="n">
        <f aca="false">AS193-AR193</f>
        <v>1591742.7998913</v>
      </c>
      <c r="AU193" s="0" t="n">
        <f aca="true">RAND()</f>
        <v>0.754532123726086</v>
      </c>
      <c r="AV193" s="0" t="n">
        <f aca="true">RAND()</f>
        <v>0.265053951897941</v>
      </c>
      <c r="AW193" s="0" t="n">
        <f aca="true">RAND()</f>
        <v>0.83004124292242</v>
      </c>
      <c r="AX193" s="0" t="n">
        <f aca="true">RAND()</f>
        <v>0.721331144655777</v>
      </c>
      <c r="AY193" s="0" t="n">
        <f aca="true">RAND()</f>
        <v>0.16443730207591</v>
      </c>
      <c r="AZ193" s="0" t="n">
        <f aca="true">RAND()</f>
        <v>0.782588527248451</v>
      </c>
    </row>
    <row r="194" customFormat="false" ht="15" hidden="false" customHeight="false" outlineLevel="0" collapsed="false">
      <c r="AK194" s="0" t="n">
        <v>181</v>
      </c>
      <c r="AL194" s="0" t="n">
        <f aca="false">IFERROR(IF(AU194&lt;($AM$6-$AL$6)/($AN$6-$AL$6),$AL$6+SQRT(AU194*($AN$6-$AL$6)*($AM$6-$AL$6)),$AN$6-SQRT((1-AU194)*($AN$6-$AL$6)*($AN$6-$AM$6))),$AM$6)</f>
        <v>3.00970910613285</v>
      </c>
      <c r="AM194" s="0" t="n">
        <f aca="false">IFERROR(IF(AV194&lt;($AM$7-$AL$7)/($AN$7-$AL$7),$AL$7+SQRT(AV194*($AN$7-$AL$7)*($AM$7-$AL$7)),$AN$7-SQRT((1-AV194)*($AN$7-$AL$7)*($AN$7-$AM$7))),$AM$7)</f>
        <v>0.992512509677158</v>
      </c>
      <c r="AN194" s="0" t="n">
        <f aca="false">IFERROR(IF(AW194&lt;($AM$8-$AL$8)/($AN$8-$AL$8),$AL$8+SQRT(AW194*($AN$8-$AL$8)*($AM$8-$AL$8)),$AN$8-SQRT((1-AW194)*($AN$8-$AL$8)*($AN$8-$AM$8))),$AM$8)</f>
        <v>1.18422600209663</v>
      </c>
      <c r="AO194" s="0" t="n">
        <f aca="false">IFERROR(IF(AX194&lt;($AM$9-$AL$9)/($AN$9-$AL$9),$AL$9+SQRT(AX194*($AN$9-$AL$9)*($AM$9-$AL$9)),$AN$9-SQRT((1-AX194)*($AN$9-$AL$9)*($AN$9-$AM$9))),$AM$9)</f>
        <v>0.879892387812804</v>
      </c>
      <c r="AP194" s="0" t="n">
        <f aca="false">IFERROR(IF(AY194&lt;($AM$10-$AL$10)/($AN$10-$AL$10),$AL$10+SQRT(AY194*($AN$10-$AL$10)*($AM$10-$AL$10)),$AN$10-SQRT((1-AY194)*($AN$10-$AL$10)*($AN$10-$AM$10))),$AM$10)</f>
        <v>0.814766086885181</v>
      </c>
      <c r="AQ194" s="0" t="n">
        <f aca="false">IFERROR(IF(AZ194&lt;($AM$11-$AL$11)/($AN$11-$AL$11),$AL$11+SQRT(AZ194*($AN$11-$AL$11)*($AM$11-$AL$11)),$AN$11-SQRT((1-AZ194)*($AN$11-$AL$11)*($AN$11-$AM$11))),$AM$11)</f>
        <v>0.561530133853017</v>
      </c>
      <c r="AR194" s="0" t="n">
        <f aca="false">SUMPRODUCT((B24:B31&lt;=$B$6)*(C24:C31*AM194+D24:D31*AO194*$B$8*AQ194)/(1+AL194/100)^B24:B31)+C32*AM194*AP194/(1+AL194/100)^$B$6</f>
        <v>9700844.55424733</v>
      </c>
      <c r="AS194" s="0" t="n">
        <f aca="false">SUMPRODUCT((K24:K26&lt;=$B$6)*(L24:L26*AN194+M24:M26*AO194*$B$8*AQ194)/(1+AL194/100)^K24:K26)+L27*AN194*AP194/(1+AL194/100)^$B$6</f>
        <v>11044717.5915075</v>
      </c>
      <c r="AT194" s="0" t="n">
        <f aca="false">AS194-AR194</f>
        <v>1343873.03726019</v>
      </c>
      <c r="AU194" s="0" t="n">
        <f aca="true">RAND()</f>
        <v>0.203878929116046</v>
      </c>
      <c r="AV194" s="0" t="n">
        <f aca="true">RAND()</f>
        <v>0.411789626468865</v>
      </c>
      <c r="AW194" s="0" t="n">
        <f aca="true">RAND()</f>
        <v>0.961544721776066</v>
      </c>
      <c r="AX194" s="0" t="n">
        <f aca="true">RAND()</f>
        <v>0.192424301757485</v>
      </c>
      <c r="AY194" s="0" t="n">
        <f aca="true">RAND()</f>
        <v>0.396310757812036</v>
      </c>
      <c r="AZ194" s="0" t="n">
        <f aca="true">RAND()</f>
        <v>0.279175554747661</v>
      </c>
    </row>
    <row r="195" customFormat="false" ht="15" hidden="false" customHeight="false" outlineLevel="0" collapsed="false">
      <c r="AK195" s="0" t="n">
        <v>182</v>
      </c>
      <c r="AL195" s="0" t="n">
        <f aca="false">IFERROR(IF(AU195&lt;($AM$6-$AL$6)/($AN$6-$AL$6),$AL$6+SQRT(AU195*($AN$6-$AL$6)*($AM$6-$AL$6)),$AN$6-SQRT((1-AU195)*($AN$6-$AL$6)*($AN$6-$AM$6))),$AM$6)</f>
        <v>3.87718725482986</v>
      </c>
      <c r="AM195" s="0" t="n">
        <f aca="false">IFERROR(IF(AV195&lt;($AM$7-$AL$7)/($AN$7-$AL$7),$AL$7+SQRT(AV195*($AN$7-$AL$7)*($AM$7-$AL$7)),$AN$7-SQRT((1-AV195)*($AN$7-$AL$7)*($AN$7-$AM$7))),$AM$7)</f>
        <v>1.04039385835311</v>
      </c>
      <c r="AN195" s="0" t="n">
        <f aca="false">IFERROR(IF(AW195&lt;($AM$8-$AL$8)/($AN$8-$AL$8),$AL$8+SQRT(AW195*($AN$8-$AL$8)*($AM$8-$AL$8)),$AN$8-SQRT((1-AW195)*($AN$8-$AL$8)*($AN$8-$AM$8))),$AM$8)</f>
        <v>1.13273076830605</v>
      </c>
      <c r="AO195" s="0" t="n">
        <f aca="false">IFERROR(IF(AX195&lt;($AM$9-$AL$9)/($AN$9-$AL$9),$AL$9+SQRT(AX195*($AN$9-$AL$9)*($AM$9-$AL$9)),$AN$9-SQRT((1-AX195)*($AN$9-$AL$9)*($AN$9-$AM$9))),$AM$9)</f>
        <v>0.947994495355999</v>
      </c>
      <c r="AP195" s="0" t="n">
        <f aca="false">IFERROR(IF(AY195&lt;($AM$10-$AL$10)/($AN$10-$AL$10),$AL$10+SQRT(AY195*($AN$10-$AL$10)*($AM$10-$AL$10)),$AN$10-SQRT((1-AY195)*($AN$10-$AL$10)*($AN$10-$AM$10))),$AM$10)</f>
        <v>0.680828494174563</v>
      </c>
      <c r="AQ195" s="0" t="n">
        <f aca="false">IFERROR(IF(AZ195&lt;($AM$11-$AL$11)/($AN$11-$AL$11),$AL$11+SQRT(AZ195*($AN$11-$AL$11)*($AM$11-$AL$11)),$AN$11-SQRT((1-AZ195)*($AN$11-$AL$11)*($AN$11-$AM$11))),$AM$11)</f>
        <v>0.84716174050282</v>
      </c>
      <c r="AR195" s="0" t="n">
        <f aca="false">SUMPRODUCT((B24:B31&lt;=$B$6)*(C24:C31*AM195+D24:D31*AO195*$B$8*AQ195)/(1+AL195/100)^B24:B31)+C32*AM195*AP195/(1+AL195/100)^$B$6</f>
        <v>9890032.46503435</v>
      </c>
      <c r="AS195" s="0" t="n">
        <f aca="false">SUMPRODUCT((K24:K26&lt;=$B$6)*(L24:L26*AN195+M24:M26*AO195*$B$8*AQ195)/(1+AL195/100)^K24:K26)+L27*AN195*AP195/(1+AL195/100)^$B$6</f>
        <v>10676315.0435926</v>
      </c>
      <c r="AT195" s="0" t="n">
        <f aca="false">AS195-AR195</f>
        <v>786282.578558294</v>
      </c>
      <c r="AU195" s="0" t="n">
        <f aca="true">RAND()</f>
        <v>0.512402027930147</v>
      </c>
      <c r="AV195" s="0" t="n">
        <f aca="true">RAND()</f>
        <v>0.609469025634693</v>
      </c>
      <c r="AW195" s="0" t="n">
        <f aca="true">RAND()</f>
        <v>0.877759353759198</v>
      </c>
      <c r="AX195" s="0" t="n">
        <f aca="true">RAND()</f>
        <v>0.267598757159035</v>
      </c>
      <c r="AY195" s="0" t="n">
        <f aca="true">RAND()</f>
        <v>0.13079577722176</v>
      </c>
      <c r="AZ195" s="0" t="n">
        <f aca="true">RAND()</f>
        <v>0.904654965036215</v>
      </c>
    </row>
    <row r="196" customFormat="false" ht="15" hidden="false" customHeight="false" outlineLevel="0" collapsed="false">
      <c r="AK196" s="0" t="n">
        <v>183</v>
      </c>
      <c r="AL196" s="0" t="n">
        <f aca="false">IFERROR(IF(AU196&lt;($AM$6-$AL$6)/($AN$6-$AL$6),$AL$6+SQRT(AU196*($AN$6-$AL$6)*($AM$6-$AL$6)),$AN$6-SQRT((1-AU196)*($AN$6-$AL$6)*($AN$6-$AM$6))),$AM$6)</f>
        <v>3.0185889676905</v>
      </c>
      <c r="AM196" s="0" t="n">
        <f aca="false">IFERROR(IF(AV196&lt;($AM$7-$AL$7)/($AN$7-$AL$7),$AL$7+SQRT(AV196*($AN$7-$AL$7)*($AM$7-$AL$7)),$AN$7-SQRT((1-AV196)*($AN$7-$AL$7)*($AN$7-$AM$7))),$AM$7)</f>
        <v>1.03289155452846</v>
      </c>
      <c r="AN196" s="0" t="n">
        <f aca="false">IFERROR(IF(AW196&lt;($AM$8-$AL$8)/($AN$8-$AL$8),$AL$8+SQRT(AW196*($AN$8-$AL$8)*($AM$8-$AL$8)),$AN$8-SQRT((1-AW196)*($AN$8-$AL$8)*($AN$8-$AM$8))),$AM$8)</f>
        <v>1.09503453414887</v>
      </c>
      <c r="AO196" s="0" t="n">
        <f aca="false">IFERROR(IF(AX196&lt;($AM$9-$AL$9)/($AN$9-$AL$9),$AL$9+SQRT(AX196*($AN$9-$AL$9)*($AM$9-$AL$9)),$AN$9-SQRT((1-AX196)*($AN$9-$AL$9)*($AN$9-$AM$9))),$AM$9)</f>
        <v>1.35996225916099</v>
      </c>
      <c r="AP196" s="0" t="n">
        <f aca="false">IFERROR(IF(AY196&lt;($AM$10-$AL$10)/($AN$10-$AL$10),$AL$10+SQRT(AY196*($AN$10-$AL$10)*($AM$10-$AL$10)),$AN$10-SQRT((1-AY196)*($AN$10-$AL$10)*($AN$10-$AM$10))),$AM$10)</f>
        <v>0.769035988011638</v>
      </c>
      <c r="AQ196" s="0" t="n">
        <f aca="false">IFERROR(IF(AZ196&lt;($AM$11-$AL$11)/($AN$11-$AL$11),$AL$11+SQRT(AZ196*($AN$11-$AL$11)*($AM$11-$AL$11)),$AN$11-SQRT((1-AZ196)*($AN$11-$AL$11)*($AN$11-$AM$11))),$AM$11)</f>
        <v>0.835967796042769</v>
      </c>
      <c r="AR196" s="0" t="n">
        <f aca="false">SUMPRODUCT((B24:B31&lt;=$B$6)*(C24:C31*AM196+D24:D31*AO196*$B$8*AQ196)/(1+AL196/100)^B24:B31)+C32*AM196*AP196/(1+AL196/100)^$B$6</f>
        <v>10179674.9740654</v>
      </c>
      <c r="AS196" s="0" t="n">
        <f aca="false">SUMPRODUCT((K24:K26&lt;=$B$6)*(L24:L26*AN196+M24:M26*AO196*$B$8*AQ196)/(1+AL196/100)^K24:K26)+L27*AN196*AP196/(1+AL196/100)^$B$6</f>
        <v>10290570.4120028</v>
      </c>
      <c r="AT196" s="0" t="n">
        <f aca="false">AS196-AR196</f>
        <v>110895.437937398</v>
      </c>
      <c r="AU196" s="0" t="n">
        <f aca="true">RAND()</f>
        <v>0.207418309590209</v>
      </c>
      <c r="AV196" s="0" t="n">
        <f aca="true">RAND()</f>
        <v>0.581012648043825</v>
      </c>
      <c r="AW196" s="0" t="n">
        <f aca="true">RAND()</f>
        <v>0.786539594609255</v>
      </c>
      <c r="AX196" s="0" t="n">
        <f aca="true">RAND()</f>
        <v>0.726901126867794</v>
      </c>
      <c r="AY196" s="0" t="n">
        <f aca="true">RAND()</f>
        <v>0.289521451381594</v>
      </c>
      <c r="AZ196" s="0" t="n">
        <f aca="true">RAND()</f>
        <v>0.890177290060953</v>
      </c>
    </row>
    <row r="197" customFormat="false" ht="15" hidden="false" customHeight="false" outlineLevel="0" collapsed="false">
      <c r="AK197" s="0" t="n">
        <v>184</v>
      </c>
      <c r="AL197" s="0" t="n">
        <f aca="false">IFERROR(IF(AU197&lt;($AM$6-$AL$6)/($AN$6-$AL$6),$AL$6+SQRT(AU197*($AN$6-$AL$6)*($AM$6-$AL$6)),$AN$6-SQRT((1-AU197)*($AN$6-$AL$6)*($AN$6-$AM$6))),$AM$6)</f>
        <v>3.14153328618149</v>
      </c>
      <c r="AM197" s="0" t="n">
        <f aca="false">IFERROR(IF(AV197&lt;($AM$7-$AL$7)/($AN$7-$AL$7),$AL$7+SQRT(AV197*($AN$7-$AL$7)*($AM$7-$AL$7)),$AN$7-SQRT((1-AV197)*($AN$7-$AL$7)*($AN$7-$AM$7))),$AM$7)</f>
        <v>1.0962602369244</v>
      </c>
      <c r="AN197" s="0" t="n">
        <f aca="false">IFERROR(IF(AW197&lt;($AM$8-$AL$8)/($AN$8-$AL$8),$AL$8+SQRT(AW197*($AN$8-$AL$8)*($AM$8-$AL$8)),$AN$8-SQRT((1-AW197)*($AN$8-$AL$8)*($AN$8-$AM$8))),$AM$8)</f>
        <v>1.00428752414405</v>
      </c>
      <c r="AO197" s="0" t="n">
        <f aca="false">IFERROR(IF(AX197&lt;($AM$9-$AL$9)/($AN$9-$AL$9),$AL$9+SQRT(AX197*($AN$9-$AL$9)*($AM$9-$AL$9)),$AN$9-SQRT((1-AX197)*($AN$9-$AL$9)*($AN$9-$AM$9))),$AM$9)</f>
        <v>1.17514914454597</v>
      </c>
      <c r="AP197" s="0" t="n">
        <f aca="false">IFERROR(IF(AY197&lt;($AM$10-$AL$10)/($AN$10-$AL$10),$AL$10+SQRT(AY197*($AN$10-$AL$10)*($AM$10-$AL$10)),$AN$10-SQRT((1-AY197)*($AN$10-$AL$10)*($AN$10-$AM$10))),$AM$10)</f>
        <v>0.981186035916005</v>
      </c>
      <c r="AQ197" s="0" t="n">
        <f aca="false">IFERROR(IF(AZ197&lt;($AM$11-$AL$11)/($AN$11-$AL$11),$AL$11+SQRT(AZ197*($AN$11-$AL$11)*($AM$11-$AL$11)),$AN$11-SQRT((1-AZ197)*($AN$11-$AL$11)*($AN$11-$AM$11))),$AM$11)</f>
        <v>0.728200870277494</v>
      </c>
      <c r="AR197" s="0" t="n">
        <f aca="false">SUMPRODUCT((B24:B31&lt;=$B$6)*(C24:C31*AM197+D24:D31*AO197*$B$8*AQ197)/(1+AL197/100)^B24:B31)+C32*AM197*AP197/(1+AL197/100)^$B$6</f>
        <v>10685224.8735589</v>
      </c>
      <c r="AS197" s="0" t="n">
        <f aca="false">SUMPRODUCT((K24:K26&lt;=$B$6)*(L24:L26*AN197+M24:M26*AO197*$B$8*AQ197)/(1+AL197/100)^K24:K26)+L27*AN197*AP197/(1+AL197/100)^$B$6</f>
        <v>9235427.98143434</v>
      </c>
      <c r="AT197" s="0" t="n">
        <f aca="false">AS197-AR197</f>
        <v>-1449796.89212461</v>
      </c>
      <c r="AU197" s="0" t="n">
        <f aca="true">RAND()</f>
        <v>0.255611730917731</v>
      </c>
      <c r="AV197" s="0" t="n">
        <f aca="true">RAND()</f>
        <v>0.789902979995188</v>
      </c>
      <c r="AW197" s="0" t="n">
        <f aca="true">RAND()</f>
        <v>0.463336704077683</v>
      </c>
      <c r="AX197" s="0" t="n">
        <f aca="true">RAND()</f>
        <v>0.546414044171172</v>
      </c>
      <c r="AY197" s="0" t="n">
        <f aca="true">RAND()</f>
        <v>0.926160004642235</v>
      </c>
      <c r="AZ197" s="0" t="n">
        <f aca="true">RAND()</f>
        <v>0.698470339110565</v>
      </c>
    </row>
    <row r="198" customFormat="false" ht="15" hidden="false" customHeight="false" outlineLevel="0" collapsed="false">
      <c r="AK198" s="0" t="n">
        <v>185</v>
      </c>
      <c r="AL198" s="0" t="n">
        <f aca="false">IFERROR(IF(AU198&lt;($AM$6-$AL$6)/($AN$6-$AL$6),$AL$6+SQRT(AU198*($AN$6-$AL$6)*($AM$6-$AL$6)),$AN$6-SQRT((1-AU198)*($AN$6-$AL$6)*($AN$6-$AM$6))),$AM$6)</f>
        <v>2.6676763080551</v>
      </c>
      <c r="AM198" s="0" t="n">
        <f aca="false">IFERROR(IF(AV198&lt;($AM$7-$AL$7)/($AN$7-$AL$7),$AL$7+SQRT(AV198*($AN$7-$AL$7)*($AM$7-$AL$7)),$AN$7-SQRT((1-AV198)*($AN$7-$AL$7)*($AN$7-$AM$7))),$AM$7)</f>
        <v>0.876810772655811</v>
      </c>
      <c r="AN198" s="0" t="n">
        <f aca="false">IFERROR(IF(AW198&lt;($AM$8-$AL$8)/($AN$8-$AL$8),$AL$8+SQRT(AW198*($AN$8-$AL$8)*($AM$8-$AL$8)),$AN$8-SQRT((1-AW198)*($AN$8-$AL$8)*($AN$8-$AM$8))),$AM$8)</f>
        <v>1.15345660591809</v>
      </c>
      <c r="AO198" s="0" t="n">
        <f aca="false">IFERROR(IF(AX198&lt;($AM$9-$AL$9)/($AN$9-$AL$9),$AL$9+SQRT(AX198*($AN$9-$AL$9)*($AM$9-$AL$9)),$AN$9-SQRT((1-AX198)*($AN$9-$AL$9)*($AN$9-$AM$9))),$AM$9)</f>
        <v>1.38579767010746</v>
      </c>
      <c r="AP198" s="0" t="n">
        <f aca="false">IFERROR(IF(AY198&lt;($AM$10-$AL$10)/($AN$10-$AL$10),$AL$10+SQRT(AY198*($AN$10-$AL$10)*($AM$10-$AL$10)),$AN$10-SQRT((1-AY198)*($AN$10-$AL$10)*($AN$10-$AM$10))),$AM$10)</f>
        <v>0.980910852524387</v>
      </c>
      <c r="AQ198" s="0" t="n">
        <f aca="false">IFERROR(IF(AZ198&lt;($AM$11-$AL$11)/($AN$11-$AL$11),$AL$11+SQRT(AZ198*($AN$11-$AL$11)*($AM$11-$AL$11)),$AN$11-SQRT((1-AZ198)*($AN$11-$AL$11)*($AN$11-$AM$11))),$AM$11)</f>
        <v>0.626525489527771</v>
      </c>
      <c r="AR198" s="0" t="n">
        <f aca="false">SUMPRODUCT((B24:B31&lt;=$B$6)*(C24:C31*AM198+D24:D31*AO198*$B$8*AQ198)/(1+AL198/100)^B24:B31)+C32*AM198*AP198/(1+AL198/100)^$B$6</f>
        <v>8737021.91979555</v>
      </c>
      <c r="AS198" s="0" t="n">
        <f aca="false">SUMPRODUCT((K24:K26&lt;=$B$6)*(L24:L26*AN198+M24:M26*AO198*$B$8*AQ198)/(1+AL198/100)^K24:K26)+L27*AN198*AP198/(1+AL198/100)^$B$6</f>
        <v>10581443.7980969</v>
      </c>
      <c r="AT198" s="0" t="n">
        <f aca="false">AS198-AR198</f>
        <v>1844421.87830131</v>
      </c>
      <c r="AU198" s="0" t="n">
        <f aca="true">RAND()</f>
        <v>0.089158330467619</v>
      </c>
      <c r="AV198" s="0" t="n">
        <f aca="true">RAND()</f>
        <v>0.0655543866220294</v>
      </c>
      <c r="AW198" s="0" t="n">
        <f aca="true">RAND()</f>
        <v>0.917149982747963</v>
      </c>
      <c r="AX198" s="0" t="n">
        <f aca="true">RAND()</f>
        <v>0.748503665303054</v>
      </c>
      <c r="AY198" s="0" t="n">
        <f aca="true">RAND()</f>
        <v>0.92510099230293</v>
      </c>
      <c r="AZ198" s="0" t="n">
        <f aca="true">RAND()</f>
        <v>0.435179164536124</v>
      </c>
    </row>
    <row r="199" customFormat="false" ht="15" hidden="false" customHeight="false" outlineLevel="0" collapsed="false">
      <c r="AK199" s="0" t="n">
        <v>186</v>
      </c>
      <c r="AL199" s="0" t="n">
        <f aca="false">IFERROR(IF(AU199&lt;($AM$6-$AL$6)/($AN$6-$AL$6),$AL$6+SQRT(AU199*($AN$6-$AL$6)*($AM$6-$AL$6)),$AN$6-SQRT((1-AU199)*($AN$6-$AL$6)*($AN$6-$AM$6))),$AM$6)</f>
        <v>3.14626969434673</v>
      </c>
      <c r="AM199" s="0" t="n">
        <f aca="false">IFERROR(IF(AV199&lt;($AM$7-$AL$7)/($AN$7-$AL$7),$AL$7+SQRT(AV199*($AN$7-$AL$7)*($AM$7-$AL$7)),$AN$7-SQRT((1-AV199)*($AN$7-$AL$7)*($AN$7-$AM$7))),$AM$7)</f>
        <v>1.06979198722569</v>
      </c>
      <c r="AN199" s="0" t="n">
        <f aca="false">IFERROR(IF(AW199&lt;($AM$8-$AL$8)/($AN$8-$AL$8),$AL$8+SQRT(AW199*($AN$8-$AL$8)*($AM$8-$AL$8)),$AN$8-SQRT((1-AW199)*($AN$8-$AL$8)*($AN$8-$AM$8))),$AM$8)</f>
        <v>1.06060239243354</v>
      </c>
      <c r="AO199" s="0" t="n">
        <f aca="false">IFERROR(IF(AX199&lt;($AM$9-$AL$9)/($AN$9-$AL$9),$AL$9+SQRT(AX199*($AN$9-$AL$9)*($AM$9-$AL$9)),$AN$9-SQRT((1-AX199)*($AN$9-$AL$9)*($AN$9-$AM$9))),$AM$9)</f>
        <v>1.19495395268581</v>
      </c>
      <c r="AP199" s="0" t="n">
        <f aca="false">IFERROR(IF(AY199&lt;($AM$10-$AL$10)/($AN$10-$AL$10),$AL$10+SQRT(AY199*($AN$10-$AL$10)*($AM$10-$AL$10)),$AN$10-SQRT((1-AY199)*($AN$10-$AL$10)*($AN$10-$AM$10))),$AM$10)</f>
        <v>0.812519647630153</v>
      </c>
      <c r="AQ199" s="0" t="n">
        <f aca="false">IFERROR(IF(AZ199&lt;($AM$11-$AL$11)/($AN$11-$AL$11),$AL$11+SQRT(AZ199*($AN$11-$AL$11)*($AM$11-$AL$11)),$AN$11-SQRT((1-AZ199)*($AN$11-$AL$11)*($AN$11-$AM$11))),$AM$11)</f>
        <v>0.723088147818516</v>
      </c>
      <c r="AR199" s="0" t="n">
        <f aca="false">SUMPRODUCT((B24:B31&lt;=$B$6)*(C24:C31*AM199+D24:D31*AO199*$B$8*AQ199)/(1+AL199/100)^B24:B31)+C32*AM199*AP199/(1+AL199/100)^$B$6</f>
        <v>10444241.1693632</v>
      </c>
      <c r="AS199" s="0" t="n">
        <f aca="false">SUMPRODUCT((K24:K26&lt;=$B$6)*(L24:L26*AN199+M24:M26*AO199*$B$8*AQ199)/(1+AL199/100)^K24:K26)+L27*AN199*AP199/(1+AL199/100)^$B$6</f>
        <v>9911700.40574344</v>
      </c>
      <c r="AT199" s="0" t="n">
        <f aca="false">AS199-AR199</f>
        <v>-532540.763619794</v>
      </c>
      <c r="AU199" s="0" t="n">
        <f aca="true">RAND()</f>
        <v>0.257438136564479</v>
      </c>
      <c r="AV199" s="0" t="n">
        <f aca="true">RAND()</f>
        <v>0.711333974506065</v>
      </c>
      <c r="AW199" s="0" t="n">
        <f aca="true">RAND()</f>
        <v>0.681142633316446</v>
      </c>
      <c r="AX199" s="0" t="n">
        <f aca="true">RAND()</f>
        <v>0.567933907802532</v>
      </c>
      <c r="AY199" s="0" t="n">
        <f aca="true">RAND()</f>
        <v>0.390674120619499</v>
      </c>
      <c r="AZ199" s="0" t="n">
        <f aca="true">RAND()</f>
        <v>0.687019698454774</v>
      </c>
    </row>
    <row r="200" customFormat="false" ht="15" hidden="false" customHeight="false" outlineLevel="0" collapsed="false">
      <c r="AK200" s="0" t="n">
        <v>187</v>
      </c>
      <c r="AL200" s="0" t="n">
        <f aca="false">IFERROR(IF(AU200&lt;($AM$6-$AL$6)/($AN$6-$AL$6),$AL$6+SQRT(AU200*($AN$6-$AL$6)*($AM$6-$AL$6)),$AN$6-SQRT((1-AU200)*($AN$6-$AL$6)*($AN$6-$AM$6))),$AM$6)</f>
        <v>3.58630602116929</v>
      </c>
      <c r="AM200" s="0" t="n">
        <f aca="false">IFERROR(IF(AV200&lt;($AM$7-$AL$7)/($AN$7-$AL$7),$AL$7+SQRT(AV200*($AN$7-$AL$7)*($AM$7-$AL$7)),$AN$7-SQRT((1-AV200)*($AN$7-$AL$7)*($AN$7-$AM$7))),$AM$7)</f>
        <v>0.905158242906848</v>
      </c>
      <c r="AN200" s="0" t="n">
        <f aca="false">IFERROR(IF(AW200&lt;($AM$8-$AL$8)/($AN$8-$AL$8),$AL$8+SQRT(AW200*($AN$8-$AL$8)*($AM$8-$AL$8)),$AN$8-SQRT((1-AW200)*($AN$8-$AL$8)*($AN$8-$AM$8))),$AM$8)</f>
        <v>1.04341575308016</v>
      </c>
      <c r="AO200" s="0" t="n">
        <f aca="false">IFERROR(IF(AX200&lt;($AM$9-$AL$9)/($AN$9-$AL$9),$AL$9+SQRT(AX200*($AN$9-$AL$9)*($AM$9-$AL$9)),$AN$9-SQRT((1-AX200)*($AN$9-$AL$9)*($AN$9-$AM$9))),$AM$9)</f>
        <v>1.32733695804494</v>
      </c>
      <c r="AP200" s="0" t="n">
        <f aca="false">IFERROR(IF(AY200&lt;($AM$10-$AL$10)/($AN$10-$AL$10),$AL$10+SQRT(AY200*($AN$10-$AL$10)*($AM$10-$AL$10)),$AN$10-SQRT((1-AY200)*($AN$10-$AL$10)*($AN$10-$AM$10))),$AM$10)</f>
        <v>0.843526295643949</v>
      </c>
      <c r="AQ200" s="0" t="n">
        <f aca="false">IFERROR(IF(AZ200&lt;($AM$11-$AL$11)/($AN$11-$AL$11),$AL$11+SQRT(AZ200*($AN$11-$AL$11)*($AM$11-$AL$11)),$AN$11-SQRT((1-AZ200)*($AN$11-$AL$11)*($AN$11-$AM$11))),$AM$11)</f>
        <v>0.74893233677595</v>
      </c>
      <c r="AR200" s="0" t="n">
        <f aca="false">SUMPRODUCT((B24:B31&lt;=$B$6)*(C24:C31*AM200+D24:D31*AO200*$B$8*AQ200)/(1+AL200/100)^B24:B31)+C32*AM200*AP200/(1+AL200/100)^$B$6</f>
        <v>8720958.48348307</v>
      </c>
      <c r="AS200" s="0" t="n">
        <f aca="false">SUMPRODUCT((K24:K26&lt;=$B$6)*(L24:L26*AN200+M24:M26*AO200*$B$8*AQ200)/(1+AL200/100)^K24:K26)+L27*AN200*AP200/(1+AL200/100)^$B$6</f>
        <v>9724819.40972147</v>
      </c>
      <c r="AT200" s="0" t="n">
        <f aca="false">AS200-AR200</f>
        <v>1003860.9262384</v>
      </c>
      <c r="AU200" s="0" t="n">
        <f aca="true">RAND()</f>
        <v>0.417334670944748</v>
      </c>
      <c r="AV200" s="0" t="n">
        <f aca="true">RAND()</f>
        <v>0.122869511680618</v>
      </c>
      <c r="AW200" s="0" t="n">
        <f aca="true">RAND()</f>
        <v>0.620648434885008</v>
      </c>
      <c r="AX200" s="0" t="n">
        <f aca="true">RAND()</f>
        <v>0.698349621325178</v>
      </c>
      <c r="AY200" s="0" t="n">
        <f aca="true">RAND()</f>
        <v>0.472041263195417</v>
      </c>
      <c r="AZ200" s="0" t="n">
        <f aca="true">RAND()</f>
        <v>0.742714401972306</v>
      </c>
    </row>
    <row r="201" customFormat="false" ht="15" hidden="false" customHeight="false" outlineLevel="0" collapsed="false">
      <c r="AK201" s="0" t="n">
        <v>188</v>
      </c>
      <c r="AL201" s="0" t="n">
        <f aca="false">IFERROR(IF(AU201&lt;($AM$6-$AL$6)/($AN$6-$AL$6),$AL$6+SQRT(AU201*($AN$6-$AL$6)*($AM$6-$AL$6)),$AN$6-SQRT((1-AU201)*($AN$6-$AL$6)*($AN$6-$AM$6))),$AM$6)</f>
        <v>3.27344822989373</v>
      </c>
      <c r="AM201" s="0" t="n">
        <f aca="false">IFERROR(IF(AV201&lt;($AM$7-$AL$7)/($AN$7-$AL$7),$AL$7+SQRT(AV201*($AN$7-$AL$7)*($AM$7-$AL$7)),$AN$7-SQRT((1-AV201)*($AN$7-$AL$7)*($AN$7-$AM$7))),$AM$7)</f>
        <v>1.00598209035987</v>
      </c>
      <c r="AN201" s="0" t="n">
        <f aca="false">IFERROR(IF(AW201&lt;($AM$8-$AL$8)/($AN$8-$AL$8),$AL$8+SQRT(AW201*($AN$8-$AL$8)*($AM$8-$AL$8)),$AN$8-SQRT((1-AW201)*($AN$8-$AL$8)*($AN$8-$AM$8))),$AM$8)</f>
        <v>1.03930475315682</v>
      </c>
      <c r="AO201" s="0" t="n">
        <f aca="false">IFERROR(IF(AX201&lt;($AM$9-$AL$9)/($AN$9-$AL$9),$AL$9+SQRT(AX201*($AN$9-$AL$9)*($AM$9-$AL$9)),$AN$9-SQRT((1-AX201)*($AN$9-$AL$9)*($AN$9-$AM$9))),$AM$9)</f>
        <v>1.18101017927425</v>
      </c>
      <c r="AP201" s="0" t="n">
        <f aca="false">IFERROR(IF(AY201&lt;($AM$10-$AL$10)/($AN$10-$AL$10),$AL$10+SQRT(AY201*($AN$10-$AL$10)*($AM$10-$AL$10)),$AN$10-SQRT((1-AY201)*($AN$10-$AL$10)*($AN$10-$AM$10))),$AM$10)</f>
        <v>0.736776884968397</v>
      </c>
      <c r="AQ201" s="0" t="n">
        <f aca="false">IFERROR(IF(AZ201&lt;($AM$11-$AL$11)/($AN$11-$AL$11),$AL$11+SQRT(AZ201*($AN$11-$AL$11)*($AM$11-$AL$11)),$AN$11-SQRT((1-AZ201)*($AN$11-$AL$11)*($AN$11-$AM$11))),$AM$11)</f>
        <v>0.473632155512373</v>
      </c>
      <c r="AR201" s="0" t="n">
        <f aca="false">SUMPRODUCT((B24:B31&lt;=$B$6)*(C24:C31*AM201+D24:D31*AO201*$B$8*AQ201)/(1+AL201/100)^B24:B31)+C32*AM201*AP201/(1+AL201/100)^$B$6</f>
        <v>9746255.99453617</v>
      </c>
      <c r="AS201" s="0" t="n">
        <f aca="false">SUMPRODUCT((K24:K26&lt;=$B$6)*(L24:L26*AN201+M24:M26*AO201*$B$8*AQ201)/(1+AL201/100)^K24:K26)+L27*AN201*AP201/(1+AL201/100)^$B$6</f>
        <v>9766353.76944002</v>
      </c>
      <c r="AT201" s="0" t="n">
        <f aca="false">AS201-AR201</f>
        <v>20097.7749038488</v>
      </c>
      <c r="AU201" s="0" t="n">
        <f aca="true">RAND()</f>
        <v>0.305640595235891</v>
      </c>
      <c r="AV201" s="0" t="n">
        <f aca="true">RAND()</f>
        <v>0.470713420220985</v>
      </c>
      <c r="AW201" s="0" t="n">
        <f aca="true">RAND()</f>
        <v>0.605400115179465</v>
      </c>
      <c r="AX201" s="0" t="n">
        <f aca="true">RAND()</f>
        <v>0.552837115698407</v>
      </c>
      <c r="AY201" s="0" t="n">
        <f aca="true">RAND()</f>
        <v>0.22425317302135</v>
      </c>
      <c r="AZ201" s="0" t="n">
        <f aca="true">RAND()</f>
        <v>0.123053573174992</v>
      </c>
    </row>
    <row r="202" customFormat="false" ht="15" hidden="false" customHeight="false" outlineLevel="0" collapsed="false">
      <c r="AK202" s="0" t="n">
        <v>189</v>
      </c>
      <c r="AL202" s="0" t="n">
        <f aca="false">IFERROR(IF(AU202&lt;($AM$6-$AL$6)/($AN$6-$AL$6),$AL$6+SQRT(AU202*($AN$6-$AL$6)*($AM$6-$AL$6)),$AN$6-SQRT((1-AU202)*($AN$6-$AL$6)*($AN$6-$AM$6))),$AM$6)</f>
        <v>2.91889184970618</v>
      </c>
      <c r="AM202" s="0" t="n">
        <f aca="false">IFERROR(IF(AV202&lt;($AM$7-$AL$7)/($AN$7-$AL$7),$AL$7+SQRT(AV202*($AN$7-$AL$7)*($AM$7-$AL$7)),$AN$7-SQRT((1-AV202)*($AN$7-$AL$7)*($AN$7-$AM$7))),$AM$7)</f>
        <v>0.879407626135287</v>
      </c>
      <c r="AN202" s="0" t="n">
        <f aca="false">IFERROR(IF(AW202&lt;($AM$8-$AL$8)/($AN$8-$AL$8),$AL$8+SQRT(AW202*($AN$8-$AL$8)*($AM$8-$AL$8)),$AN$8-SQRT((1-AW202)*($AN$8-$AL$8)*($AN$8-$AM$8))),$AM$8)</f>
        <v>0.923833518623653</v>
      </c>
      <c r="AO202" s="0" t="n">
        <f aca="false">IFERROR(IF(AX202&lt;($AM$9-$AL$9)/($AN$9-$AL$9),$AL$9+SQRT(AX202*($AN$9-$AL$9)*($AM$9-$AL$9)),$AN$9-SQRT((1-AX202)*($AN$9-$AL$9)*($AN$9-$AM$9))),$AM$9)</f>
        <v>1.33503531473811</v>
      </c>
      <c r="AP202" s="0" t="n">
        <f aca="false">IFERROR(IF(AY202&lt;($AM$10-$AL$10)/($AN$10-$AL$10),$AL$10+SQRT(AY202*($AN$10-$AL$10)*($AM$10-$AL$10)),$AN$10-SQRT((1-AY202)*($AN$10-$AL$10)*($AN$10-$AM$10))),$AM$10)</f>
        <v>0.760690382927693</v>
      </c>
      <c r="AQ202" s="0" t="n">
        <f aca="false">IFERROR(IF(AZ202&lt;($AM$11-$AL$11)/($AN$11-$AL$11),$AL$11+SQRT(AZ202*($AN$11-$AL$11)*($AM$11-$AL$11)),$AN$11-SQRT((1-AZ202)*($AN$11-$AL$11)*($AN$11-$AM$11))),$AM$11)</f>
        <v>0.337358191250418</v>
      </c>
      <c r="AR202" s="0" t="n">
        <f aca="false">SUMPRODUCT((B24:B31&lt;=$B$6)*(C24:C31*AM202+D24:D31*AO202*$B$8*AQ202)/(1+AL202/100)^B24:B31)+C32*AM202*AP202/(1+AL202/100)^$B$6</f>
        <v>8632505.97440683</v>
      </c>
      <c r="AS202" s="0" t="n">
        <f aca="false">SUMPRODUCT((K24:K26&lt;=$B$6)*(L24:L26*AN202+M24:M26*AO202*$B$8*AQ202)/(1+AL202/100)^K24:K26)+L27*AN202*AP202/(1+AL202/100)^$B$6</f>
        <v>8667417.7217922</v>
      </c>
      <c r="AT202" s="0" t="n">
        <f aca="false">AS202-AR202</f>
        <v>34911.7473853659</v>
      </c>
      <c r="AU202" s="0" t="n">
        <f aca="true">RAND()</f>
        <v>0.168872446291288</v>
      </c>
      <c r="AV202" s="0" t="n">
        <f aca="true">RAND()</f>
        <v>0.0700619009826834</v>
      </c>
      <c r="AW202" s="0" t="n">
        <f aca="true">RAND()</f>
        <v>0.170386003719052</v>
      </c>
      <c r="AX202" s="0" t="n">
        <f aca="true">RAND()</f>
        <v>0.705214644903035</v>
      </c>
      <c r="AY202" s="0" t="n">
        <f aca="true">RAND()</f>
        <v>0.271837903003949</v>
      </c>
      <c r="AZ202" s="0" t="n">
        <f aca="true">RAND()</f>
        <v>0.00569646715715433</v>
      </c>
    </row>
    <row r="203" customFormat="false" ht="15" hidden="false" customHeight="false" outlineLevel="0" collapsed="false">
      <c r="AK203" s="0" t="n">
        <v>190</v>
      </c>
      <c r="AL203" s="0" t="n">
        <f aca="false">IFERROR(IF(AU203&lt;($AM$6-$AL$6)/($AN$6-$AL$6),$AL$6+SQRT(AU203*($AN$6-$AL$6)*($AM$6-$AL$6)),$AN$6-SQRT((1-AU203)*($AN$6-$AL$6)*($AN$6-$AM$6))),$AM$6)</f>
        <v>4.24323025088301</v>
      </c>
      <c r="AM203" s="0" t="n">
        <f aca="false">IFERROR(IF(AV203&lt;($AM$7-$AL$7)/($AN$7-$AL$7),$AL$7+SQRT(AV203*($AN$7-$AL$7)*($AM$7-$AL$7)),$AN$7-SQRT((1-AV203)*($AN$7-$AL$7)*($AN$7-$AM$7))),$AM$7)</f>
        <v>0.960747806802324</v>
      </c>
      <c r="AN203" s="0" t="n">
        <f aca="false">IFERROR(IF(AW203&lt;($AM$8-$AL$8)/($AN$8-$AL$8),$AL$8+SQRT(AW203*($AN$8-$AL$8)*($AM$8-$AL$8)),$AN$8-SQRT((1-AW203)*($AN$8-$AL$8)*($AN$8-$AM$8))),$AM$8)</f>
        <v>0.918016439465382</v>
      </c>
      <c r="AO203" s="0" t="n">
        <f aca="false">IFERROR(IF(AX203&lt;($AM$9-$AL$9)/($AN$9-$AL$9),$AL$9+SQRT(AX203*($AN$9-$AL$9)*($AM$9-$AL$9)),$AN$9-SQRT((1-AX203)*($AN$9-$AL$9)*($AN$9-$AM$9))),$AM$9)</f>
        <v>0.666133837690327</v>
      </c>
      <c r="AP203" s="0" t="n">
        <f aca="false">IFERROR(IF(AY203&lt;($AM$10-$AL$10)/($AN$10-$AL$10),$AL$10+SQRT(AY203*($AN$10-$AL$10)*($AM$10-$AL$10)),$AN$10-SQRT((1-AY203)*($AN$10-$AL$10)*($AN$10-$AM$10))),$AM$10)</f>
        <v>0.942180921394299</v>
      </c>
      <c r="AQ203" s="0" t="n">
        <f aca="false">IFERROR(IF(AZ203&lt;($AM$11-$AL$11)/($AN$11-$AL$11),$AL$11+SQRT(AZ203*($AN$11-$AL$11)*($AM$11-$AL$11)),$AN$11-SQRT((1-AZ203)*($AN$11-$AL$11)*($AN$11-$AM$11))),$AM$11)</f>
        <v>0.71338350405215</v>
      </c>
      <c r="AR203" s="0" t="n">
        <f aca="false">SUMPRODUCT((B24:B31&lt;=$B$6)*(C24:C31*AM203+D24:D31*AO203*$B$8*AQ203)/(1+AL203/100)^B24:B31)+C32*AM203*AP203/(1+AL203/100)^$B$6</f>
        <v>8973577.48589102</v>
      </c>
      <c r="AS203" s="0" t="n">
        <f aca="false">SUMPRODUCT((K24:K26&lt;=$B$6)*(L24:L26*AN203+M24:M26*AO203*$B$8*AQ203)/(1+AL203/100)^K24:K26)+L27*AN203*AP203/(1+AL203/100)^$B$6</f>
        <v>8475217.0849368</v>
      </c>
      <c r="AT203" s="0" t="n">
        <f aca="false">AS203-AR203</f>
        <v>-498360.400954222</v>
      </c>
      <c r="AU203" s="0" t="n">
        <f aca="true">RAND()</f>
        <v>0.620011027517672</v>
      </c>
      <c r="AV203" s="0" t="n">
        <f aca="true">RAND()</f>
        <v>0.28710952657508</v>
      </c>
      <c r="AW203" s="0" t="n">
        <f aca="true">RAND()</f>
        <v>0.154754222045401</v>
      </c>
      <c r="AX203" s="0" t="n">
        <f aca="true">RAND()</f>
        <v>0.0368006027009547</v>
      </c>
      <c r="AY203" s="0" t="n">
        <f aca="true">RAND()</f>
        <v>0.782095868980446</v>
      </c>
      <c r="AZ203" s="0" t="n">
        <f aca="true">RAND()</f>
        <v>0.66469789490031</v>
      </c>
    </row>
    <row r="204" customFormat="false" ht="15" hidden="false" customHeight="false" outlineLevel="0" collapsed="false">
      <c r="AK204" s="0" t="n">
        <v>191</v>
      </c>
      <c r="AL204" s="0" t="n">
        <f aca="false">IFERROR(IF(AU204&lt;($AM$6-$AL$6)/($AN$6-$AL$6),$AL$6+SQRT(AU204*($AN$6-$AL$6)*($AM$6-$AL$6)),$AN$6-SQRT((1-AU204)*($AN$6-$AL$6)*($AN$6-$AM$6))),$AM$6)</f>
        <v>2.85110407645074</v>
      </c>
      <c r="AM204" s="0" t="n">
        <f aca="false">IFERROR(IF(AV204&lt;($AM$7-$AL$7)/($AN$7-$AL$7),$AL$7+SQRT(AV204*($AN$7-$AL$7)*($AM$7-$AL$7)),$AN$7-SQRT((1-AV204)*($AN$7-$AL$7)*($AN$7-$AM$7))),$AM$7)</f>
        <v>0.915251287221912</v>
      </c>
      <c r="AN204" s="0" t="n">
        <f aca="false">IFERROR(IF(AW204&lt;($AM$8-$AL$8)/($AN$8-$AL$8),$AL$8+SQRT(AW204*($AN$8-$AL$8)*($AM$8-$AL$8)),$AN$8-SQRT((1-AW204)*($AN$8-$AL$8)*($AN$8-$AM$8))),$AM$8)</f>
        <v>1.12128774861946</v>
      </c>
      <c r="AO204" s="0" t="n">
        <f aca="false">IFERROR(IF(AX204&lt;($AM$9-$AL$9)/($AN$9-$AL$9),$AL$9+SQRT(AX204*($AN$9-$AL$9)*($AM$9-$AL$9)),$AN$9-SQRT((1-AX204)*($AN$9-$AL$9)*($AN$9-$AM$9))),$AM$9)</f>
        <v>1.07478137668374</v>
      </c>
      <c r="AP204" s="0" t="n">
        <f aca="false">IFERROR(IF(AY204&lt;($AM$10-$AL$10)/($AN$10-$AL$10),$AL$10+SQRT(AY204*($AN$10-$AL$10)*($AM$10-$AL$10)),$AN$10-SQRT((1-AY204)*($AN$10-$AL$10)*($AN$10-$AM$10))),$AM$10)</f>
        <v>0.767511508863438</v>
      </c>
      <c r="AQ204" s="0" t="n">
        <f aca="false">IFERROR(IF(AZ204&lt;($AM$11-$AL$11)/($AN$11-$AL$11),$AL$11+SQRT(AZ204*($AN$11-$AL$11)*($AM$11-$AL$11)),$AN$11-SQRT((1-AZ204)*($AN$11-$AL$11)*($AN$11-$AM$11))),$AM$11)</f>
        <v>0.556825518805845</v>
      </c>
      <c r="AR204" s="0" t="n">
        <f aca="false">SUMPRODUCT((B24:B31&lt;=$B$6)*(C24:C31*AM204+D24:D31*AO204*$B$8*AQ204)/(1+AL204/100)^B24:B31)+C32*AM204*AP204/(1+AL204/100)^$B$6</f>
        <v>9026347.11887076</v>
      </c>
      <c r="AS204" s="0" t="n">
        <f aca="false">SUMPRODUCT((K24:K26&lt;=$B$6)*(L24:L26*AN204+M24:M26*AO204*$B$8*AQ204)/(1+AL204/100)^K24:K26)+L27*AN204*AP204/(1+AL204/100)^$B$6</f>
        <v>10516508.4098238</v>
      </c>
      <c r="AT204" s="0" t="n">
        <f aca="false">AS204-AR204</f>
        <v>1490161.29095305</v>
      </c>
      <c r="AU204" s="0" t="n">
        <f aca="true">RAND()</f>
        <v>0.144875629790215</v>
      </c>
      <c r="AV204" s="0" t="n">
        <f aca="true">RAND()</f>
        <v>0.14758732451453</v>
      </c>
      <c r="AW204" s="0" t="n">
        <f aca="true">RAND()</f>
        <v>0.852739167507144</v>
      </c>
      <c r="AX204" s="0" t="n">
        <f aca="true">RAND()</f>
        <v>0.429313666045842</v>
      </c>
      <c r="AY204" s="0" t="n">
        <f aca="true">RAND()</f>
        <v>0.286249629497574</v>
      </c>
      <c r="AZ204" s="0" t="n">
        <f aca="true">RAND()</f>
        <v>0.269221824938333</v>
      </c>
    </row>
    <row r="205" customFormat="false" ht="15" hidden="false" customHeight="false" outlineLevel="0" collapsed="false">
      <c r="AK205" s="0" t="n">
        <v>192</v>
      </c>
      <c r="AL205" s="0" t="n">
        <f aca="false">IFERROR(IF(AU205&lt;($AM$6-$AL$6)/($AN$6-$AL$6),$AL$6+SQRT(AU205*($AN$6-$AL$6)*($AM$6-$AL$6)),$AN$6-SQRT((1-AU205)*($AN$6-$AL$6)*($AN$6-$AM$6))),$AM$6)</f>
        <v>5.87673117744997</v>
      </c>
      <c r="AM205" s="0" t="n">
        <f aca="false">IFERROR(IF(AV205&lt;($AM$7-$AL$7)/($AN$7-$AL$7),$AL$7+SQRT(AV205*($AN$7-$AL$7)*($AM$7-$AL$7)),$AN$7-SQRT((1-AV205)*($AN$7-$AL$7)*($AN$7-$AM$7))),$AM$7)</f>
        <v>0.908831088679133</v>
      </c>
      <c r="AN205" s="0" t="n">
        <f aca="false">IFERROR(IF(AW205&lt;($AM$8-$AL$8)/($AN$8-$AL$8),$AL$8+SQRT(AW205*($AN$8-$AL$8)*($AM$8-$AL$8)),$AN$8-SQRT((1-AW205)*($AN$8-$AL$8)*($AN$8-$AM$8))),$AM$8)</f>
        <v>1.08939630565417</v>
      </c>
      <c r="AO205" s="0" t="n">
        <f aca="false">IFERROR(IF(AX205&lt;($AM$9-$AL$9)/($AN$9-$AL$9),$AL$9+SQRT(AX205*($AN$9-$AL$9)*($AM$9-$AL$9)),$AN$9-SQRT((1-AX205)*($AN$9-$AL$9)*($AN$9-$AM$9))),$AM$9)</f>
        <v>1.21489379148098</v>
      </c>
      <c r="AP205" s="0" t="n">
        <f aca="false">IFERROR(IF(AY205&lt;($AM$10-$AL$10)/($AN$10-$AL$10),$AL$10+SQRT(AY205*($AN$10-$AL$10)*($AM$10-$AL$10)),$AN$10-SQRT((1-AY205)*($AN$10-$AL$10)*($AN$10-$AM$10))),$AM$10)</f>
        <v>0.811443912693385</v>
      </c>
      <c r="AQ205" s="0" t="n">
        <f aca="false">IFERROR(IF(AZ205&lt;($AM$11-$AL$11)/($AN$11-$AL$11),$AL$11+SQRT(AZ205*($AN$11-$AL$11)*($AM$11-$AL$11)),$AN$11-SQRT((1-AZ205)*($AN$11-$AL$11)*($AN$11-$AM$11))),$AM$11)</f>
        <v>0.627014087458628</v>
      </c>
      <c r="AR205" s="0" t="n">
        <f aca="false">SUMPRODUCT((B24:B31&lt;=$B$6)*(C24:C31*AM205+D24:D31*AO205*$B$8*AQ205)/(1+AL205/100)^B24:B31)+C32*AM205*AP205/(1+AL205/100)^$B$6</f>
        <v>8130545.6423991</v>
      </c>
      <c r="AS205" s="0" t="n">
        <f aca="false">SUMPRODUCT((K24:K26&lt;=$B$6)*(L24:L26*AN205+M24:M26*AO205*$B$8*AQ205)/(1+AL205/100)^K24:K26)+L27*AN205*AP205/(1+AL205/100)^$B$6</f>
        <v>10117202.5816973</v>
      </c>
      <c r="AT205" s="0" t="n">
        <f aca="false">AS205-AR205</f>
        <v>1986656.9392982</v>
      </c>
      <c r="AU205" s="0" t="n">
        <f aca="true">RAND()</f>
        <v>0.936913357614354</v>
      </c>
      <c r="AV205" s="0" t="n">
        <f aca="true">RAND()</f>
        <v>0.131602287367615</v>
      </c>
      <c r="AW205" s="0" t="n">
        <f aca="true">RAND()</f>
        <v>0.770724029888634</v>
      </c>
      <c r="AX205" s="0" t="n">
        <f aca="true">RAND()</f>
        <v>0.589072160896598</v>
      </c>
      <c r="AY205" s="0" t="n">
        <f aca="true">RAND()</f>
        <v>0.387989243015059</v>
      </c>
      <c r="AZ205" s="0" t="n">
        <f aca="true">RAND()</f>
        <v>0.436482503658773</v>
      </c>
    </row>
    <row r="206" customFormat="false" ht="15" hidden="false" customHeight="false" outlineLevel="0" collapsed="false">
      <c r="AK206" s="0" t="n">
        <v>193</v>
      </c>
      <c r="AL206" s="0" t="n">
        <f aca="false">IFERROR(IF(AU206&lt;($AM$6-$AL$6)/($AN$6-$AL$6),$AL$6+SQRT(AU206*($AN$6-$AL$6)*($AM$6-$AL$6)),$AN$6-SQRT((1-AU206)*($AN$6-$AL$6)*($AN$6-$AM$6))),$AM$6)</f>
        <v>4.85224493863904</v>
      </c>
      <c r="AM206" s="0" t="n">
        <f aca="false">IFERROR(IF(AV206&lt;($AM$7-$AL$7)/($AN$7-$AL$7),$AL$7+SQRT(AV206*($AN$7-$AL$7)*($AM$7-$AL$7)),$AN$7-SQRT((1-AV206)*($AN$7-$AL$7)*($AN$7-$AM$7))),$AM$7)</f>
        <v>0.986633921749185</v>
      </c>
      <c r="AN206" s="0" t="n">
        <f aca="false">IFERROR(IF(AW206&lt;($AM$8-$AL$8)/($AN$8-$AL$8),$AL$8+SQRT(AW206*($AN$8-$AL$8)*($AM$8-$AL$8)),$AN$8-SQRT((1-AW206)*($AN$8-$AL$8)*($AN$8-$AM$8))),$AM$8)</f>
        <v>1.03439830318716</v>
      </c>
      <c r="AO206" s="0" t="n">
        <f aca="false">IFERROR(IF(AX206&lt;($AM$9-$AL$9)/($AN$9-$AL$9),$AL$9+SQRT(AX206*($AN$9-$AL$9)*($AM$9-$AL$9)),$AN$9-SQRT((1-AX206)*($AN$9-$AL$9)*($AN$9-$AM$9))),$AM$9)</f>
        <v>1.01244850127145</v>
      </c>
      <c r="AP206" s="0" t="n">
        <f aca="false">IFERROR(IF(AY206&lt;($AM$10-$AL$10)/($AN$10-$AL$10),$AL$10+SQRT(AY206*($AN$10-$AL$10)*($AM$10-$AL$10)),$AN$10-SQRT((1-AY206)*($AN$10-$AL$10)*($AN$10-$AM$10))),$AM$10)</f>
        <v>0.878790286780088</v>
      </c>
      <c r="AQ206" s="0" t="n">
        <f aca="false">IFERROR(IF(AZ206&lt;($AM$11-$AL$11)/($AN$11-$AL$11),$AL$11+SQRT(AZ206*($AN$11-$AL$11)*($AM$11-$AL$11)),$AN$11-SQRT((1-AZ206)*($AN$11-$AL$11)*($AN$11-$AM$11))),$AM$11)</f>
        <v>0.675647245997743</v>
      </c>
      <c r="AR206" s="0" t="n">
        <f aca="false">SUMPRODUCT((B24:B31&lt;=$B$6)*(C24:C31*AM206+D24:D31*AO206*$B$8*AQ206)/(1+AL206/100)^B24:B31)+C32*AM206*AP206/(1+AL206/100)^$B$6</f>
        <v>9065774.18628404</v>
      </c>
      <c r="AS206" s="0" t="n">
        <f aca="false">SUMPRODUCT((K24:K26&lt;=$B$6)*(L24:L26*AN206+M24:M26*AO206*$B$8*AQ206)/(1+AL206/100)^K24:K26)+L27*AN206*AP206/(1+AL206/100)^$B$6</f>
        <v>9591745.42307137</v>
      </c>
      <c r="AT206" s="0" t="n">
        <f aca="false">AS206-AR206</f>
        <v>525971.236787327</v>
      </c>
      <c r="AU206" s="0" t="n">
        <f aca="true">RAND()</f>
        <v>0.769357409819918</v>
      </c>
      <c r="AV206" s="0" t="n">
        <f aca="true">RAND()</f>
        <v>0.387024674972011</v>
      </c>
      <c r="AW206" s="0" t="n">
        <f aca="true">RAND()</f>
        <v>0.586808074057103</v>
      </c>
      <c r="AX206" s="0" t="n">
        <f aca="true">RAND()</f>
        <v>0.349828024905997</v>
      </c>
      <c r="AY206" s="0" t="n">
        <f aca="true">RAND()</f>
        <v>0.573928325435764</v>
      </c>
      <c r="AZ206" s="0" t="n">
        <f aca="true">RAND()</f>
        <v>0.570593024372047</v>
      </c>
    </row>
    <row r="207" customFormat="false" ht="15" hidden="false" customHeight="false" outlineLevel="0" collapsed="false">
      <c r="AK207" s="0" t="n">
        <v>194</v>
      </c>
      <c r="AL207" s="0" t="n">
        <f aca="false">IFERROR(IF(AU207&lt;($AM$6-$AL$6)/($AN$6-$AL$6),$AL$6+SQRT(AU207*($AN$6-$AL$6)*($AM$6-$AL$6)),$AN$6-SQRT((1-AU207)*($AN$6-$AL$6)*($AN$6-$AM$6))),$AM$6)</f>
        <v>3.33391386140594</v>
      </c>
      <c r="AM207" s="0" t="n">
        <f aca="false">IFERROR(IF(AV207&lt;($AM$7-$AL$7)/($AN$7-$AL$7),$AL$7+SQRT(AV207*($AN$7-$AL$7)*($AM$7-$AL$7)),$AN$7-SQRT((1-AV207)*($AN$7-$AL$7)*($AN$7-$AM$7))),$AM$7)</f>
        <v>1.06911156297242</v>
      </c>
      <c r="AN207" s="0" t="n">
        <f aca="false">IFERROR(IF(AW207&lt;($AM$8-$AL$8)/($AN$8-$AL$8),$AL$8+SQRT(AW207*($AN$8-$AL$8)*($AM$8-$AL$8)),$AN$8-SQRT((1-AW207)*($AN$8-$AL$8)*($AN$8-$AM$8))),$AM$8)</f>
        <v>1.05098850392335</v>
      </c>
      <c r="AO207" s="0" t="n">
        <f aca="false">IFERROR(IF(AX207&lt;($AM$9-$AL$9)/($AN$9-$AL$9),$AL$9+SQRT(AX207*($AN$9-$AL$9)*($AM$9-$AL$9)),$AN$9-SQRT((1-AX207)*($AN$9-$AL$9)*($AN$9-$AM$9))),$AM$9)</f>
        <v>0.90529664918837</v>
      </c>
      <c r="AP207" s="0" t="n">
        <f aca="false">IFERROR(IF(AY207&lt;($AM$10-$AL$10)/($AN$10-$AL$10),$AL$10+SQRT(AY207*($AN$10-$AL$10)*($AM$10-$AL$10)),$AN$10-SQRT((1-AY207)*($AN$10-$AL$10)*($AN$10-$AM$10))),$AM$10)</f>
        <v>0.809734447615979</v>
      </c>
      <c r="AQ207" s="0" t="n">
        <f aca="false">IFERROR(IF(AZ207&lt;($AM$11-$AL$11)/($AN$11-$AL$11),$AL$11+SQRT(AZ207*($AN$11-$AL$11)*($AM$11-$AL$11)),$AN$11-SQRT((1-AZ207)*($AN$11-$AL$11)*($AN$11-$AM$11))),$AM$11)</f>
        <v>0.669112745841731</v>
      </c>
      <c r="AR207" s="0" t="n">
        <f aca="false">SUMPRODUCT((B24:B31&lt;=$B$6)*(C24:C31*AM207+D24:D31*AO207*$B$8*AQ207)/(1+AL207/100)^B24:B31)+C32*AM207*AP207/(1+AL207/100)^$B$6</f>
        <v>10329292.5643163</v>
      </c>
      <c r="AS207" s="0" t="n">
        <f aca="false">SUMPRODUCT((K24:K26&lt;=$B$6)*(L24:L26*AN207+M24:M26*AO207*$B$8*AQ207)/(1+AL207/100)^K24:K26)+L27*AN207*AP207/(1+AL207/100)^$B$6</f>
        <v>9811010.57590405</v>
      </c>
      <c r="AT207" s="0" t="n">
        <f aca="false">AS207-AR207</f>
        <v>-518281.988412291</v>
      </c>
      <c r="AU207" s="0" t="n">
        <f aca="true">RAND()</f>
        <v>0.327990621220424</v>
      </c>
      <c r="AV207" s="0" t="n">
        <f aca="true">RAND()</f>
        <v>0.709149985330828</v>
      </c>
      <c r="AW207" s="0" t="n">
        <f aca="true">RAND()</f>
        <v>0.647950439371863</v>
      </c>
      <c r="AX207" s="0" t="n">
        <f aca="true">RAND()</f>
        <v>0.219020498457761</v>
      </c>
      <c r="AY207" s="0" t="n">
        <f aca="true">RAND()</f>
        <v>0.383741712159901</v>
      </c>
      <c r="AZ207" s="0" t="n">
        <f aca="true">RAND()</f>
        <v>0.553116836880005</v>
      </c>
    </row>
    <row r="208" customFormat="false" ht="15" hidden="false" customHeight="false" outlineLevel="0" collapsed="false">
      <c r="AK208" s="0" t="n">
        <v>195</v>
      </c>
      <c r="AL208" s="0" t="n">
        <f aca="false">IFERROR(IF(AU208&lt;($AM$6-$AL$6)/($AN$6-$AL$6),$AL$6+SQRT(AU208*($AN$6-$AL$6)*($AM$6-$AL$6)),$AN$6-SQRT((1-AU208)*($AN$6-$AL$6)*($AN$6-$AM$6))),$AM$6)</f>
        <v>3.14339060759248</v>
      </c>
      <c r="AM208" s="0" t="n">
        <f aca="false">IFERROR(IF(AV208&lt;($AM$7-$AL$7)/($AN$7-$AL$7),$AL$7+SQRT(AV208*($AN$7-$AL$7)*($AM$7-$AL$7)),$AN$7-SQRT((1-AV208)*($AN$7-$AL$7)*($AN$7-$AM$7))),$AM$7)</f>
        <v>0.892285305623275</v>
      </c>
      <c r="AN208" s="0" t="n">
        <f aca="false">IFERROR(IF(AW208&lt;($AM$8-$AL$8)/($AN$8-$AL$8),$AL$8+SQRT(AW208*($AN$8-$AL$8)*($AM$8-$AL$8)),$AN$8-SQRT((1-AW208)*($AN$8-$AL$8)*($AN$8-$AM$8))),$AM$8)</f>
        <v>1.03535242553273</v>
      </c>
      <c r="AO208" s="0" t="n">
        <f aca="false">IFERROR(IF(AX208&lt;($AM$9-$AL$9)/($AN$9-$AL$9),$AL$9+SQRT(AX208*($AN$9-$AL$9)*($AM$9-$AL$9)),$AN$9-SQRT((1-AX208)*($AN$9-$AL$9)*($AN$9-$AM$9))),$AM$9)</f>
        <v>1.85736789237697</v>
      </c>
      <c r="AP208" s="0" t="n">
        <f aca="false">IFERROR(IF(AY208&lt;($AM$10-$AL$10)/($AN$10-$AL$10),$AL$10+SQRT(AY208*($AN$10-$AL$10)*($AM$10-$AL$10)),$AN$10-SQRT((1-AY208)*($AN$10-$AL$10)*($AN$10-$AM$10))),$AM$10)</f>
        <v>0.779007878902804</v>
      </c>
      <c r="AQ208" s="0" t="n">
        <f aca="false">IFERROR(IF(AZ208&lt;($AM$11-$AL$11)/($AN$11-$AL$11),$AL$11+SQRT(AZ208*($AN$11-$AL$11)*($AM$11-$AL$11)),$AN$11-SQRT((1-AZ208)*($AN$11-$AL$11)*($AN$11-$AM$11))),$AM$11)</f>
        <v>0.376414262594351</v>
      </c>
      <c r="AR208" s="0" t="n">
        <f aca="false">SUMPRODUCT((B24:B31&lt;=$B$6)*(C24:C31*AM208+D24:D31*AO208*$B$8*AQ208)/(1+AL208/100)^B24:B31)+C32*AM208*AP208/(1+AL208/100)^$B$6</f>
        <v>8711915.93718361</v>
      </c>
      <c r="AS208" s="0" t="n">
        <f aca="false">SUMPRODUCT((K24:K26&lt;=$B$6)*(L24:L26*AN208+M24:M26*AO208*$B$8*AQ208)/(1+AL208/100)^K24:K26)+L27*AN208*AP208/(1+AL208/100)^$B$6</f>
        <v>9700380.11376347</v>
      </c>
      <c r="AT208" s="0" t="n">
        <f aca="false">AS208-AR208</f>
        <v>988464.176579861</v>
      </c>
      <c r="AU208" s="0" t="n">
        <f aca="true">RAND()</f>
        <v>0.256328199719706</v>
      </c>
      <c r="AV208" s="0" t="n">
        <f aca="true">RAND()</f>
        <v>0.0946286403775704</v>
      </c>
      <c r="AW208" s="0" t="n">
        <f aca="true">RAND()</f>
        <v>0.590457055780597</v>
      </c>
      <c r="AX208" s="0" t="n">
        <f aca="true">RAND()</f>
        <v>0.986437387916674</v>
      </c>
      <c r="AY208" s="0" t="n">
        <f aca="true">RAND()</f>
        <v>0.311381585959368</v>
      </c>
      <c r="AZ208" s="0" t="n">
        <f aca="true">RAND()</f>
        <v>0.0238332225626057</v>
      </c>
    </row>
    <row r="209" customFormat="false" ht="15" hidden="false" customHeight="false" outlineLevel="0" collapsed="false">
      <c r="AK209" s="0" t="n">
        <v>196</v>
      </c>
      <c r="AL209" s="0" t="n">
        <f aca="false">IFERROR(IF(AU209&lt;($AM$6-$AL$6)/($AN$6-$AL$6),$AL$6+SQRT(AU209*($AN$6-$AL$6)*($AM$6-$AL$6)),$AN$6-SQRT((1-AU209)*($AN$6-$AL$6)*($AN$6-$AM$6))),$AM$6)</f>
        <v>2.6122966474105</v>
      </c>
      <c r="AM209" s="0" t="n">
        <f aca="false">IFERROR(IF(AV209&lt;($AM$7-$AL$7)/($AN$7-$AL$7),$AL$7+SQRT(AV209*($AN$7-$AL$7)*($AM$7-$AL$7)),$AN$7-SQRT((1-AV209)*($AN$7-$AL$7)*($AN$7-$AM$7))),$AM$7)</f>
        <v>1.03153990023226</v>
      </c>
      <c r="AN209" s="0" t="n">
        <f aca="false">IFERROR(IF(AW209&lt;($AM$8-$AL$8)/($AN$8-$AL$8),$AL$8+SQRT(AW209*($AN$8-$AL$8)*($AM$8-$AL$8)),$AN$8-SQRT((1-AW209)*($AN$8-$AL$8)*($AN$8-$AM$8))),$AM$8)</f>
        <v>1.04560144995343</v>
      </c>
      <c r="AO209" s="0" t="n">
        <f aca="false">IFERROR(IF(AX209&lt;($AM$9-$AL$9)/($AN$9-$AL$9),$AL$9+SQRT(AX209*($AN$9-$AL$9)*($AM$9-$AL$9)),$AN$9-SQRT((1-AX209)*($AN$9-$AL$9)*($AN$9-$AM$9))),$AM$9)</f>
        <v>1.12801973016633</v>
      </c>
      <c r="AP209" s="0" t="n">
        <f aca="false">IFERROR(IF(AY209&lt;($AM$10-$AL$10)/($AN$10-$AL$10),$AL$10+SQRT(AY209*($AN$10-$AL$10)*($AM$10-$AL$10)),$AN$10-SQRT((1-AY209)*($AN$10-$AL$10)*($AN$10-$AM$10))),$AM$10)</f>
        <v>0.993992192927679</v>
      </c>
      <c r="AQ209" s="0" t="n">
        <f aca="false">IFERROR(IF(AZ209&lt;($AM$11-$AL$11)/($AN$11-$AL$11),$AL$11+SQRT(AZ209*($AN$11-$AL$11)*($AM$11-$AL$11)),$AN$11-SQRT((1-AZ209)*($AN$11-$AL$11)*($AN$11-$AM$11))),$AM$11)</f>
        <v>0.846600171585985</v>
      </c>
      <c r="AR209" s="0" t="n">
        <f aca="false">SUMPRODUCT((B24:B31&lt;=$B$6)*(C24:C31*AM209+D24:D31*AO209*$B$8*AQ209)/(1+AL209/100)^B24:B31)+C32*AM209*AP209/(1+AL209/100)^$B$6</f>
        <v>10292095.9757019</v>
      </c>
      <c r="AS209" s="0" t="n">
        <f aca="false">SUMPRODUCT((K24:K26&lt;=$B$6)*(L24:L26*AN209+M24:M26*AO209*$B$8*AQ209)/(1+AL209/100)^K24:K26)+L27*AN209*AP209/(1+AL209/100)^$B$6</f>
        <v>9583569.14793398</v>
      </c>
      <c r="AT209" s="0" t="n">
        <f aca="false">AS209-AR209</f>
        <v>-708526.82776789</v>
      </c>
      <c r="AU209" s="0" t="n">
        <f aca="true">RAND()</f>
        <v>0.0749814368860272</v>
      </c>
      <c r="AV209" s="0" t="n">
        <f aca="true">RAND()</f>
        <v>0.575779420528626</v>
      </c>
      <c r="AW209" s="0" t="n">
        <f aca="true">RAND()</f>
        <v>0.628633179900979</v>
      </c>
      <c r="AX209" s="0" t="n">
        <f aca="true">RAND()</f>
        <v>0.493100272680537</v>
      </c>
      <c r="AY209" s="0" t="n">
        <f aca="true">RAND()</f>
        <v>0.976113146693988</v>
      </c>
      <c r="AZ209" s="0" t="n">
        <f aca="true">RAND()</f>
        <v>0.903953031194084</v>
      </c>
    </row>
    <row r="210" customFormat="false" ht="15" hidden="false" customHeight="false" outlineLevel="0" collapsed="false">
      <c r="AK210" s="0" t="n">
        <v>197</v>
      </c>
      <c r="AL210" s="0" t="n">
        <f aca="false">IFERROR(IF(AU210&lt;($AM$6-$AL$6)/($AN$6-$AL$6),$AL$6+SQRT(AU210*($AN$6-$AL$6)*($AM$6-$AL$6)),$AN$6-SQRT((1-AU210)*($AN$6-$AL$6)*($AN$6-$AM$6))),$AM$6)</f>
        <v>3.04071754850615</v>
      </c>
      <c r="AM210" s="0" t="n">
        <f aca="false">IFERROR(IF(AV210&lt;($AM$7-$AL$7)/($AN$7-$AL$7),$AL$7+SQRT(AV210*($AN$7-$AL$7)*($AM$7-$AL$7)),$AN$7-SQRT((1-AV210)*($AN$7-$AL$7)*($AN$7-$AM$7))),$AM$7)</f>
        <v>1.19712407534764</v>
      </c>
      <c r="AN210" s="0" t="n">
        <f aca="false">IFERROR(IF(AW210&lt;($AM$8-$AL$8)/($AN$8-$AL$8),$AL$8+SQRT(AW210*($AN$8-$AL$8)*($AM$8-$AL$8)),$AN$8-SQRT((1-AW210)*($AN$8-$AL$8)*($AN$8-$AM$8))),$AM$8)</f>
        <v>1.0278045454353</v>
      </c>
      <c r="AO210" s="0" t="n">
        <f aca="false">IFERROR(IF(AX210&lt;($AM$9-$AL$9)/($AN$9-$AL$9),$AL$9+SQRT(AX210*($AN$9-$AL$9)*($AM$9-$AL$9)),$AN$9-SQRT((1-AX210)*($AN$9-$AL$9)*($AN$9-$AM$9))),$AM$9)</f>
        <v>0.639354627893444</v>
      </c>
      <c r="AP210" s="0" t="n">
        <f aca="false">IFERROR(IF(AY210&lt;($AM$10-$AL$10)/($AN$10-$AL$10),$AL$10+SQRT(AY210*($AN$10-$AL$10)*($AM$10-$AL$10)),$AN$10-SQRT((1-AY210)*($AN$10-$AL$10)*($AN$10-$AM$10))),$AM$10)</f>
        <v>0.713979532242722</v>
      </c>
      <c r="AQ210" s="0" t="n">
        <f aca="false">IFERROR(IF(AZ210&lt;($AM$11-$AL$11)/($AN$11-$AL$11),$AL$11+SQRT(AZ210*($AN$11-$AL$11)*($AM$11-$AL$11)),$AN$11-SQRT((1-AZ210)*($AN$11-$AL$11)*($AN$11-$AM$11))),$AM$11)</f>
        <v>0.375766366583487</v>
      </c>
      <c r="AR210" s="0" t="n">
        <f aca="false">SUMPRODUCT((B24:B31&lt;=$B$6)*(C24:C31*AM210+D24:D31*AO210*$B$8*AQ210)/(1+AL210/100)^B24:B31)+C32*AM210*AP210/(1+AL210/100)^$B$6</f>
        <v>11649211.8995279</v>
      </c>
      <c r="AS210" s="0" t="n">
        <f aca="false">SUMPRODUCT((K24:K26&lt;=$B$6)*(L24:L26*AN210+M24:M26*AO210*$B$8*AQ210)/(1+AL210/100)^K24:K26)+L27*AN210*AP210/(1+AL210/100)^$B$6</f>
        <v>9672573.76730883</v>
      </c>
      <c r="AT210" s="0" t="n">
        <f aca="false">AS210-AR210</f>
        <v>-1976638.13221912</v>
      </c>
      <c r="AU210" s="0" t="n">
        <f aca="true">RAND()</f>
        <v>0.216204123464643</v>
      </c>
      <c r="AV210" s="0" t="n">
        <f aca="true">RAND()</f>
        <v>0.975147880819184</v>
      </c>
      <c r="AW210" s="0" t="n">
        <f aca="true">RAND()</f>
        <v>0.561148266406983</v>
      </c>
      <c r="AX210" s="0" t="n">
        <f aca="true">RAND()</f>
        <v>0.0258929497537602</v>
      </c>
      <c r="AY210" s="0" t="n">
        <f aca="true">RAND()</f>
        <v>0.183148960875257</v>
      </c>
      <c r="AZ210" s="0" t="n">
        <f aca="true">RAND()</f>
        <v>0.0234307849194421</v>
      </c>
    </row>
    <row r="211" customFormat="false" ht="15" hidden="false" customHeight="false" outlineLevel="0" collapsed="false">
      <c r="AK211" s="0" t="n">
        <v>198</v>
      </c>
      <c r="AL211" s="0" t="n">
        <f aca="false">IFERROR(IF(AU211&lt;($AM$6-$AL$6)/($AN$6-$AL$6),$AL$6+SQRT(AU211*($AN$6-$AL$6)*($AM$6-$AL$6)),$AN$6-SQRT((1-AU211)*($AN$6-$AL$6)*($AN$6-$AM$6))),$AM$6)</f>
        <v>3.41538729337941</v>
      </c>
      <c r="AM211" s="0" t="n">
        <f aca="false">IFERROR(IF(AV211&lt;($AM$7-$AL$7)/($AN$7-$AL$7),$AL$7+SQRT(AV211*($AN$7-$AL$7)*($AM$7-$AL$7)),$AN$7-SQRT((1-AV211)*($AN$7-$AL$7)*($AN$7-$AM$7))),$AM$7)</f>
        <v>1.09241380139837</v>
      </c>
      <c r="AN211" s="0" t="n">
        <f aca="false">IFERROR(IF(AW211&lt;($AM$8-$AL$8)/($AN$8-$AL$8),$AL$8+SQRT(AW211*($AN$8-$AL$8)*($AM$8-$AL$8)),$AN$8-SQRT((1-AW211)*($AN$8-$AL$8)*($AN$8-$AM$8))),$AM$8)</f>
        <v>0.94388411505685</v>
      </c>
      <c r="AO211" s="0" t="n">
        <f aca="false">IFERROR(IF(AX211&lt;($AM$9-$AL$9)/($AN$9-$AL$9),$AL$9+SQRT(AX211*($AN$9-$AL$9)*($AM$9-$AL$9)),$AN$9-SQRT((1-AX211)*($AN$9-$AL$9)*($AN$9-$AM$9))),$AM$9)</f>
        <v>1.37815959384686</v>
      </c>
      <c r="AP211" s="0" t="n">
        <f aca="false">IFERROR(IF(AY211&lt;($AM$10-$AL$10)/($AN$10-$AL$10),$AL$10+SQRT(AY211*($AN$10-$AL$10)*($AM$10-$AL$10)),$AN$10-SQRT((1-AY211)*($AN$10-$AL$10)*($AN$10-$AM$10))),$AM$10)</f>
        <v>0.844820280417884</v>
      </c>
      <c r="AQ211" s="0" t="n">
        <f aca="false">IFERROR(IF(AZ211&lt;($AM$11-$AL$11)/($AN$11-$AL$11),$AL$11+SQRT(AZ211*($AN$11-$AL$11)*($AM$11-$AL$11)),$AN$11-SQRT((1-AZ211)*($AN$11-$AL$11)*($AN$11-$AM$11))),$AM$11)</f>
        <v>0.505555851258364</v>
      </c>
      <c r="AR211" s="0" t="n">
        <f aca="false">SUMPRODUCT((B24:B31&lt;=$B$6)*(C24:C31*AM211+D24:D31*AO211*$B$8*AQ211)/(1+AL211/100)^B24:B31)+C32*AM211*AP211/(1+AL211/100)^$B$6</f>
        <v>10529054.9068966</v>
      </c>
      <c r="AS211" s="0" t="n">
        <f aca="false">SUMPRODUCT((K24:K26&lt;=$B$6)*(L24:L26*AN211+M24:M26*AO211*$B$8*AQ211)/(1+AL211/100)^K24:K26)+L27*AN211*AP211/(1+AL211/100)^$B$6</f>
        <v>8789211.97376619</v>
      </c>
      <c r="AT211" s="0" t="n">
        <f aca="false">AS211-AR211</f>
        <v>-1739842.93313037</v>
      </c>
      <c r="AU211" s="0" t="n">
        <f aca="true">RAND()</f>
        <v>0.357527587176712</v>
      </c>
      <c r="AV211" s="0" t="n">
        <f aca="true">RAND()</f>
        <v>0.779258577869237</v>
      </c>
      <c r="AW211" s="0" t="n">
        <f aca="true">RAND()</f>
        <v>0.230029317396586</v>
      </c>
      <c r="AX211" s="0" t="n">
        <f aca="true">RAND()</f>
        <v>0.742209672850196</v>
      </c>
      <c r="AY211" s="0" t="n">
        <f aca="true">RAND()</f>
        <v>0.475604103149871</v>
      </c>
      <c r="AZ211" s="0" t="n">
        <f aca="true">RAND()</f>
        <v>0.172462073414493</v>
      </c>
    </row>
    <row r="212" customFormat="false" ht="15" hidden="false" customHeight="false" outlineLevel="0" collapsed="false">
      <c r="AK212" s="0" t="n">
        <v>199</v>
      </c>
      <c r="AL212" s="0" t="n">
        <f aca="false">IFERROR(IF(AU212&lt;($AM$6-$AL$6)/($AN$6-$AL$6),$AL$6+SQRT(AU212*($AN$6-$AL$6)*($AM$6-$AL$6)),$AN$6-SQRT((1-AU212)*($AN$6-$AL$6)*($AN$6-$AM$6))),$AM$6)</f>
        <v>3.42034359685338</v>
      </c>
      <c r="AM212" s="0" t="n">
        <f aca="false">IFERROR(IF(AV212&lt;($AM$7-$AL$7)/($AN$7-$AL$7),$AL$7+SQRT(AV212*($AN$7-$AL$7)*($AM$7-$AL$7)),$AN$7-SQRT((1-AV212)*($AN$7-$AL$7)*($AN$7-$AM$7))),$AM$7)</f>
        <v>1.04996900916801</v>
      </c>
      <c r="AN212" s="0" t="n">
        <f aca="false">IFERROR(IF(AW212&lt;($AM$8-$AL$8)/($AN$8-$AL$8),$AL$8+SQRT(AW212*($AN$8-$AL$8)*($AM$8-$AL$8)),$AN$8-SQRT((1-AW212)*($AN$8-$AL$8)*($AN$8-$AM$8))),$AM$8)</f>
        <v>0.925610165646445</v>
      </c>
      <c r="AO212" s="0" t="n">
        <f aca="false">IFERROR(IF(AX212&lt;($AM$9-$AL$9)/($AN$9-$AL$9),$AL$9+SQRT(AX212*($AN$9-$AL$9)*($AM$9-$AL$9)),$AN$9-SQRT((1-AX212)*($AN$9-$AL$9)*($AN$9-$AM$9))),$AM$9)</f>
        <v>1.21375228566838</v>
      </c>
      <c r="AP212" s="0" t="n">
        <f aca="false">IFERROR(IF(AY212&lt;($AM$10-$AL$10)/($AN$10-$AL$10),$AL$10+SQRT(AY212*($AN$10-$AL$10)*($AM$10-$AL$10)),$AN$10-SQRT((1-AY212)*($AN$10-$AL$10)*($AN$10-$AM$10))),$AM$10)</f>
        <v>0.715482034985236</v>
      </c>
      <c r="AQ212" s="0" t="n">
        <f aca="false">IFERROR(IF(AZ212&lt;($AM$11-$AL$11)/($AN$11-$AL$11),$AL$11+SQRT(AZ212*($AN$11-$AL$11)*($AM$11-$AL$11)),$AN$11-SQRT((1-AZ212)*($AN$11-$AL$11)*($AN$11-$AM$11))),$AM$11)</f>
        <v>0.729711399701799</v>
      </c>
      <c r="AR212" s="0" t="n">
        <f aca="false">SUMPRODUCT((B24:B31&lt;=$B$6)*(C24:C31*AM212+D24:D31*AO212*$B$8*AQ212)/(1+AL212/100)^B24:B31)+C32*AM212*AP212/(1+AL212/100)^$B$6</f>
        <v>10155917.2575538</v>
      </c>
      <c r="AS212" s="0" t="n">
        <f aca="false">SUMPRODUCT((K24:K26&lt;=$B$6)*(L24:L26*AN212+M24:M26*AO212*$B$8*AQ212)/(1+AL212/100)^K24:K26)+L27*AN212*AP212/(1+AL212/100)^$B$6</f>
        <v>8726398.95146578</v>
      </c>
      <c r="AT212" s="0" t="n">
        <f aca="false">AS212-AR212</f>
        <v>-1429518.30608801</v>
      </c>
      <c r="AU212" s="0" t="n">
        <f aca="true">RAND()</f>
        <v>0.359303001770569</v>
      </c>
      <c r="AV212" s="0" t="n">
        <f aca="true">RAND()</f>
        <v>0.644334246282417</v>
      </c>
      <c r="AW212" s="0" t="n">
        <f aca="true">RAND()</f>
        <v>0.175310152374749</v>
      </c>
      <c r="AX212" s="0" t="n">
        <f aca="true">RAND()</f>
        <v>0.587876354472206</v>
      </c>
      <c r="AY212" s="0" t="n">
        <f aca="true">RAND()</f>
        <v>0.185730029605514</v>
      </c>
      <c r="AZ212" s="0" t="n">
        <f aca="true">RAND()</f>
        <v>0.70181254101567</v>
      </c>
    </row>
    <row r="213" customFormat="false" ht="15" hidden="false" customHeight="false" outlineLevel="0" collapsed="false">
      <c r="AK213" s="0" t="n">
        <v>200</v>
      </c>
      <c r="AL213" s="0" t="n">
        <f aca="false">IFERROR(IF(AU213&lt;($AM$6-$AL$6)/($AN$6-$AL$6),$AL$6+SQRT(AU213*($AN$6-$AL$6)*($AM$6-$AL$6)),$AN$6-SQRT((1-AU213)*($AN$6-$AL$6)*($AN$6-$AM$6))),$AM$6)</f>
        <v>3.4225034676988</v>
      </c>
      <c r="AM213" s="0" t="n">
        <f aca="false">IFERROR(IF(AV213&lt;($AM$7-$AL$7)/($AN$7-$AL$7),$AL$7+SQRT(AV213*($AN$7-$AL$7)*($AM$7-$AL$7)),$AN$7-SQRT((1-AV213)*($AN$7-$AL$7)*($AN$7-$AM$7))),$AM$7)</f>
        <v>0.910182757712051</v>
      </c>
      <c r="AN213" s="0" t="n">
        <f aca="false">IFERROR(IF(AW213&lt;($AM$8-$AL$8)/($AN$8-$AL$8),$AL$8+SQRT(AW213*($AN$8-$AL$8)*($AM$8-$AL$8)),$AN$8-SQRT((1-AW213)*($AN$8-$AL$8)*($AN$8-$AM$8))),$AM$8)</f>
        <v>1.1216656176566</v>
      </c>
      <c r="AO213" s="0" t="n">
        <f aca="false">IFERROR(IF(AX213&lt;($AM$9-$AL$9)/($AN$9-$AL$9),$AL$9+SQRT(AX213*($AN$9-$AL$9)*($AM$9-$AL$9)),$AN$9-SQRT((1-AX213)*($AN$9-$AL$9)*($AN$9-$AM$9))),$AM$9)</f>
        <v>0.989942132010617</v>
      </c>
      <c r="AP213" s="0" t="n">
        <f aca="false">IFERROR(IF(AY213&lt;($AM$10-$AL$10)/($AN$10-$AL$10),$AL$10+SQRT(AY213*($AN$10-$AL$10)*($AM$10-$AL$10)),$AN$10-SQRT((1-AY213)*($AN$10-$AL$10)*($AN$10-$AM$10))),$AM$10)</f>
        <v>0.953834031443113</v>
      </c>
      <c r="AQ213" s="0" t="n">
        <f aca="false">IFERROR(IF(AZ213&lt;($AM$11-$AL$11)/($AN$11-$AL$11),$AL$11+SQRT(AZ213*($AN$11-$AL$11)*($AM$11-$AL$11)),$AN$11-SQRT((1-AZ213)*($AN$11-$AL$11)*($AN$11-$AM$11))),$AM$11)</f>
        <v>0.489336228394318</v>
      </c>
      <c r="AR213" s="0" t="n">
        <f aca="false">SUMPRODUCT((B24:B31&lt;=$B$6)*(C24:C31*AM213+D24:D31*AO213*$B$8*AQ213)/(1+AL213/100)^B24:B31)+C32*AM213*AP213/(1+AL213/100)^$B$6</f>
        <v>8750497.80837307</v>
      </c>
      <c r="AS213" s="0" t="n">
        <f aca="false">SUMPRODUCT((K24:K26&lt;=$B$6)*(L24:L26*AN213+M24:M26*AO213*$B$8*AQ213)/(1+AL213/100)^K24:K26)+L27*AN213*AP213/(1+AL213/100)^$B$6</f>
        <v>10329278.5830007</v>
      </c>
      <c r="AT213" s="0" t="n">
        <f aca="false">AS213-AR213</f>
        <v>1578780.77462763</v>
      </c>
      <c r="AU213" s="0" t="n">
        <f aca="true">RAND()</f>
        <v>0.360075928068644</v>
      </c>
      <c r="AV213" s="0" t="n">
        <f aca="true">RAND()</f>
        <v>0.134891556633695</v>
      </c>
      <c r="AW213" s="0" t="n">
        <f aca="true">RAND()</f>
        <v>0.853602544964773</v>
      </c>
      <c r="AX213" s="0" t="n">
        <f aca="true">RAND()</f>
        <v>0.320057723625479</v>
      </c>
      <c r="AY213" s="0" t="n">
        <f aca="true">RAND()</f>
        <v>0.823861312383633</v>
      </c>
      <c r="AZ213" s="0" t="n">
        <f aca="true">RAND()</f>
        <v>0.14631921380647</v>
      </c>
    </row>
    <row r="214" customFormat="false" ht="15" hidden="false" customHeight="false" outlineLevel="0" collapsed="false">
      <c r="AK214" s="0" t="n">
        <v>201</v>
      </c>
      <c r="AL214" s="0" t="n">
        <f aca="false">IFERROR(IF(AU214&lt;($AM$6-$AL$6)/($AN$6-$AL$6),$AL$6+SQRT(AU214*($AN$6-$AL$6)*($AM$6-$AL$6)),$AN$6-SQRT((1-AU214)*($AN$6-$AL$6)*($AN$6-$AM$6))),$AM$6)</f>
        <v>4.61884363810444</v>
      </c>
      <c r="AM214" s="0" t="n">
        <f aca="false">IFERROR(IF(AV214&lt;($AM$7-$AL$7)/($AN$7-$AL$7),$AL$7+SQRT(AV214*($AN$7-$AL$7)*($AM$7-$AL$7)),$AN$7-SQRT((1-AV214)*($AN$7-$AL$7)*($AN$7-$AM$7))),$AM$7)</f>
        <v>1.08048625294294</v>
      </c>
      <c r="AN214" s="0" t="n">
        <f aca="false">IFERROR(IF(AW214&lt;($AM$8-$AL$8)/($AN$8-$AL$8),$AL$8+SQRT(AW214*($AN$8-$AL$8)*($AM$8-$AL$8)),$AN$8-SQRT((1-AW214)*($AN$8-$AL$8)*($AN$8-$AM$8))),$AM$8)</f>
        <v>1.08727860906954</v>
      </c>
      <c r="AO214" s="0" t="n">
        <f aca="false">IFERROR(IF(AX214&lt;($AM$9-$AL$9)/($AN$9-$AL$9),$AL$9+SQRT(AX214*($AN$9-$AL$9)*($AM$9-$AL$9)),$AN$9-SQRT((1-AX214)*($AN$9-$AL$9)*($AN$9-$AM$9))),$AM$9)</f>
        <v>0.616993563687882</v>
      </c>
      <c r="AP214" s="0" t="n">
        <f aca="false">IFERROR(IF(AY214&lt;($AM$10-$AL$10)/($AN$10-$AL$10),$AL$10+SQRT(AY214*($AN$10-$AL$10)*($AM$10-$AL$10)),$AN$10-SQRT((1-AY214)*($AN$10-$AL$10)*($AN$10-$AM$10))),$AM$10)</f>
        <v>0.90308389067597</v>
      </c>
      <c r="AQ214" s="0" t="n">
        <f aca="false">IFERROR(IF(AZ214&lt;($AM$11-$AL$11)/($AN$11-$AL$11),$AL$11+SQRT(AZ214*($AN$11-$AL$11)*($AM$11-$AL$11)),$AN$11-SQRT((1-AZ214)*($AN$11-$AL$11)*($AN$11-$AM$11))),$AM$11)</f>
        <v>0.641399775654259</v>
      </c>
      <c r="AR214" s="0" t="n">
        <f aca="false">SUMPRODUCT((B24:B31&lt;=$B$6)*(C24:C31*AM214+D24:D31*AO214*$B$8*AQ214)/(1+AL214/100)^B24:B31)+C32*AM214*AP214/(1+AL214/100)^$B$6</f>
        <v>9960104.57028457</v>
      </c>
      <c r="AS214" s="0" t="n">
        <f aca="false">SUMPRODUCT((K24:K26&lt;=$B$6)*(L24:L26*AN214+M24:M26*AO214*$B$8*AQ214)/(1+AL214/100)^K24:K26)+L27*AN214*AP214/(1+AL214/100)^$B$6</f>
        <v>10059011.6207209</v>
      </c>
      <c r="AT214" s="0" t="n">
        <f aca="false">AS214-AR214</f>
        <v>98907.0504363067</v>
      </c>
      <c r="AU214" s="0" t="n">
        <f aca="true">RAND()</f>
        <v>0.716504719010216</v>
      </c>
      <c r="AV214" s="0" t="n">
        <f aca="true">RAND()</f>
        <v>0.74457857385489</v>
      </c>
      <c r="AW214" s="0" t="n">
        <f aca="true">RAND()</f>
        <v>0.764637768299169</v>
      </c>
      <c r="AX214" s="0" t="n">
        <f aca="true">RAND()</f>
        <v>0.0182499919258541</v>
      </c>
      <c r="AY214" s="0" t="n">
        <f aca="true">RAND()</f>
        <v>0.649906491689908</v>
      </c>
      <c r="AZ214" s="0" t="n">
        <f aca="true">RAND()</f>
        <v>0.475729823741952</v>
      </c>
    </row>
    <row r="215" customFormat="false" ht="15" hidden="false" customHeight="false" outlineLevel="0" collapsed="false">
      <c r="AK215" s="0" t="n">
        <v>202</v>
      </c>
      <c r="AL215" s="0" t="n">
        <f aca="false">IFERROR(IF(AU215&lt;($AM$6-$AL$6)/($AN$6-$AL$6),$AL$6+SQRT(AU215*($AN$6-$AL$6)*($AM$6-$AL$6)),$AN$6-SQRT((1-AU215)*($AN$6-$AL$6)*($AN$6-$AM$6))),$AM$6)</f>
        <v>2.5624907187095</v>
      </c>
      <c r="AM215" s="0" t="n">
        <f aca="false">IFERROR(IF(AV215&lt;($AM$7-$AL$7)/($AN$7-$AL$7),$AL$7+SQRT(AV215*($AN$7-$AL$7)*($AM$7-$AL$7)),$AN$7-SQRT((1-AV215)*($AN$7-$AL$7)*($AN$7-$AM$7))),$AM$7)</f>
        <v>1.14143452110835</v>
      </c>
      <c r="AN215" s="0" t="n">
        <f aca="false">IFERROR(IF(AW215&lt;($AM$8-$AL$8)/($AN$8-$AL$8),$AL$8+SQRT(AW215*($AN$8-$AL$8)*($AM$8-$AL$8)),$AN$8-SQRT((1-AW215)*($AN$8-$AL$8)*($AN$8-$AM$8))),$AM$8)</f>
        <v>1.21948935785359</v>
      </c>
      <c r="AO215" s="0" t="n">
        <f aca="false">IFERROR(IF(AX215&lt;($AM$9-$AL$9)/($AN$9-$AL$9),$AL$9+SQRT(AX215*($AN$9-$AL$9)*($AM$9-$AL$9)),$AN$9-SQRT((1-AX215)*($AN$9-$AL$9)*($AN$9-$AM$9))),$AM$9)</f>
        <v>1.54332160238466</v>
      </c>
      <c r="AP215" s="0" t="n">
        <f aca="false">IFERROR(IF(AY215&lt;($AM$10-$AL$10)/($AN$10-$AL$10),$AL$10+SQRT(AY215*($AN$10-$AL$10)*($AM$10-$AL$10)),$AN$10-SQRT((1-AY215)*($AN$10-$AL$10)*($AN$10-$AM$10))),$AM$10)</f>
        <v>0.82241487172518</v>
      </c>
      <c r="AQ215" s="0" t="n">
        <f aca="false">IFERROR(IF(AZ215&lt;($AM$11-$AL$11)/($AN$11-$AL$11),$AL$11+SQRT(AZ215*($AN$11-$AL$11)*($AM$11-$AL$11)),$AN$11-SQRT((1-AZ215)*($AN$11-$AL$11)*($AN$11-$AM$11))),$AM$11)</f>
        <v>0.631747429721137</v>
      </c>
      <c r="AR215" s="0" t="n">
        <f aca="false">SUMPRODUCT((B24:B31&lt;=$B$6)*(C24:C31*AM215+D24:D31*AO215*$B$8*AQ215)/(1+AL215/100)^B24:B31)+C32*AM215*AP215/(1+AL215/100)^$B$6</f>
        <v>11420343.5355557</v>
      </c>
      <c r="AS215" s="0" t="n">
        <f aca="false">SUMPRODUCT((K24:K26&lt;=$B$6)*(L24:L26*AN215+M24:M26*AO215*$B$8*AQ215)/(1+AL215/100)^K24:K26)+L27*AN215*AP215/(1+AL215/100)^$B$6</f>
        <v>11389180.0007593</v>
      </c>
      <c r="AT215" s="0" t="n">
        <f aca="false">AS215-AR215</f>
        <v>-31163.5347963497</v>
      </c>
      <c r="AU215" s="0" t="n">
        <f aca="true">RAND()</f>
        <v>0.063279161726866</v>
      </c>
      <c r="AV215" s="0" t="n">
        <f aca="true">RAND()</f>
        <v>0.895231438160237</v>
      </c>
      <c r="AW215" s="0" t="n">
        <f aca="true">RAND()</f>
        <v>0.991725339696123</v>
      </c>
      <c r="AX215" s="0" t="n">
        <f aca="true">RAND()</f>
        <v>0.860963227434324</v>
      </c>
      <c r="AY215" s="0" t="n">
        <f aca="true">RAND()</f>
        <v>0.415805398038257</v>
      </c>
      <c r="AZ215" s="0" t="n">
        <f aca="true">RAND()</f>
        <v>0.449209620924818</v>
      </c>
    </row>
    <row r="216" customFormat="false" ht="15" hidden="false" customHeight="false" outlineLevel="0" collapsed="false">
      <c r="AK216" s="0" t="n">
        <v>203</v>
      </c>
      <c r="AL216" s="0" t="n">
        <f aca="false">IFERROR(IF(AU216&lt;($AM$6-$AL$6)/($AN$6-$AL$6),$AL$6+SQRT(AU216*($AN$6-$AL$6)*($AM$6-$AL$6)),$AN$6-SQRT((1-AU216)*($AN$6-$AL$6)*($AN$6-$AM$6))),$AM$6)</f>
        <v>2.60876153142182</v>
      </c>
      <c r="AM216" s="0" t="n">
        <f aca="false">IFERROR(IF(AV216&lt;($AM$7-$AL$7)/($AN$7-$AL$7),$AL$7+SQRT(AV216*($AN$7-$AL$7)*($AM$7-$AL$7)),$AN$7-SQRT((1-AV216)*($AN$7-$AL$7)*($AN$7-$AM$7))),$AM$7)</f>
        <v>1.07573748731866</v>
      </c>
      <c r="AN216" s="0" t="n">
        <f aca="false">IFERROR(IF(AW216&lt;($AM$8-$AL$8)/($AN$8-$AL$8),$AL$8+SQRT(AW216*($AN$8-$AL$8)*($AM$8-$AL$8)),$AN$8-SQRT((1-AW216)*($AN$8-$AL$8)*($AN$8-$AM$8))),$AM$8)</f>
        <v>0.900400530378151</v>
      </c>
      <c r="AO216" s="0" t="n">
        <f aca="false">IFERROR(IF(AX216&lt;($AM$9-$AL$9)/($AN$9-$AL$9),$AL$9+SQRT(AX216*($AN$9-$AL$9)*($AM$9-$AL$9)),$AN$9-SQRT((1-AX216)*($AN$9-$AL$9)*($AN$9-$AM$9))),$AM$9)</f>
        <v>1.25072329912946</v>
      </c>
      <c r="AP216" s="0" t="n">
        <f aca="false">IFERROR(IF(AY216&lt;($AM$10-$AL$10)/($AN$10-$AL$10),$AL$10+SQRT(AY216*($AN$10-$AL$10)*($AM$10-$AL$10)),$AN$10-SQRT((1-AY216)*($AN$10-$AL$10)*($AN$10-$AM$10))),$AM$10)</f>
        <v>0.704723415591128</v>
      </c>
      <c r="AQ216" s="0" t="n">
        <f aca="false">IFERROR(IF(AZ216&lt;($AM$11-$AL$11)/($AN$11-$AL$11),$AL$11+SQRT(AZ216*($AN$11-$AL$11)*($AM$11-$AL$11)),$AN$11-SQRT((1-AZ216)*($AN$11-$AL$11)*($AN$11-$AM$11))),$AM$11)</f>
        <v>0.76871051394538</v>
      </c>
      <c r="AR216" s="0" t="n">
        <f aca="false">SUMPRODUCT((B24:B31&lt;=$B$6)*(C24:C31*AM216+D24:D31*AO216*$B$8*AQ216)/(1+AL216/100)^B24:B31)+C32*AM216*AP216/(1+AL216/100)^$B$6</f>
        <v>10760225.333276</v>
      </c>
      <c r="AS216" s="0" t="n">
        <f aca="false">SUMPRODUCT((K24:K26&lt;=$B$6)*(L24:L26*AN216+M24:M26*AO216*$B$8*AQ216)/(1+AL216/100)^K24:K26)+L27*AN216*AP216/(1+AL216/100)^$B$6</f>
        <v>8532108.31142341</v>
      </c>
      <c r="AT216" s="0" t="n">
        <f aca="false">AS216-AR216</f>
        <v>-2228117.02185262</v>
      </c>
      <c r="AU216" s="0" t="n">
        <f aca="true">RAND()</f>
        <v>0.0741181204278068</v>
      </c>
      <c r="AV216" s="0" t="n">
        <f aca="true">RAND()</f>
        <v>0.730067348213198</v>
      </c>
      <c r="AW216" s="0" t="n">
        <f aca="true">RAND()</f>
        <v>0.11200296111349</v>
      </c>
      <c r="AX216" s="0" t="n">
        <f aca="true">RAND()</f>
        <v>0.625722950355041</v>
      </c>
      <c r="AY216" s="0" t="n">
        <f aca="true">RAND()</f>
        <v>0.167646707565191</v>
      </c>
      <c r="AZ216" s="0" t="n">
        <f aca="true">RAND()</f>
        <v>0.78165376996159</v>
      </c>
    </row>
    <row r="217" customFormat="false" ht="15" hidden="false" customHeight="false" outlineLevel="0" collapsed="false">
      <c r="AK217" s="0" t="n">
        <v>204</v>
      </c>
      <c r="AL217" s="0" t="n">
        <f aca="false">IFERROR(IF(AU217&lt;($AM$6-$AL$6)/($AN$6-$AL$6),$AL$6+SQRT(AU217*($AN$6-$AL$6)*($AM$6-$AL$6)),$AN$6-SQRT((1-AU217)*($AN$6-$AL$6)*($AN$6-$AM$6))),$AM$6)</f>
        <v>3.71010758828043</v>
      </c>
      <c r="AM217" s="0" t="n">
        <f aca="false">IFERROR(IF(AV217&lt;($AM$7-$AL$7)/($AN$7-$AL$7),$AL$7+SQRT(AV217*($AN$7-$AL$7)*($AM$7-$AL$7)),$AN$7-SQRT((1-AV217)*($AN$7-$AL$7)*($AN$7-$AM$7))),$AM$7)</f>
        <v>1.00513599014348</v>
      </c>
      <c r="AN217" s="0" t="n">
        <f aca="false">IFERROR(IF(AW217&lt;($AM$8-$AL$8)/($AN$8-$AL$8),$AL$8+SQRT(AW217*($AN$8-$AL$8)*($AM$8-$AL$8)),$AN$8-SQRT((1-AW217)*($AN$8-$AL$8)*($AN$8-$AM$8))),$AM$8)</f>
        <v>1.09019261131019</v>
      </c>
      <c r="AO217" s="0" t="n">
        <f aca="false">IFERROR(IF(AX217&lt;($AM$9-$AL$9)/($AN$9-$AL$9),$AL$9+SQRT(AX217*($AN$9-$AL$9)*($AM$9-$AL$9)),$AN$9-SQRT((1-AX217)*($AN$9-$AL$9)*($AN$9-$AM$9))),$AM$9)</f>
        <v>1.08767146559842</v>
      </c>
      <c r="AP217" s="0" t="n">
        <f aca="false">IFERROR(IF(AY217&lt;($AM$10-$AL$10)/($AN$10-$AL$10),$AL$10+SQRT(AY217*($AN$10-$AL$10)*($AM$10-$AL$10)),$AN$10-SQRT((1-AY217)*($AN$10-$AL$10)*($AN$10-$AM$10))),$AM$10)</f>
        <v>0.975994262866389</v>
      </c>
      <c r="AQ217" s="0" t="n">
        <f aca="false">IFERROR(IF(AZ217&lt;($AM$11-$AL$11)/($AN$11-$AL$11),$AL$11+SQRT(AZ217*($AN$11-$AL$11)*($AM$11-$AL$11)),$AN$11-SQRT((1-AZ217)*($AN$11-$AL$11)*($AN$11-$AM$11))),$AM$11)</f>
        <v>0.375581268073437</v>
      </c>
      <c r="AR217" s="0" t="n">
        <f aca="false">SUMPRODUCT((B24:B31&lt;=$B$6)*(C24:C31*AM217+D24:D31*AO217*$B$8*AQ217)/(1+AL217/100)^B24:B31)+C32*AM217*AP217/(1+AL217/100)^$B$6</f>
        <v>9546476.72110278</v>
      </c>
      <c r="AS217" s="0" t="n">
        <f aca="false">SUMPRODUCT((K24:K26&lt;=$B$6)*(L24:L26*AN217+M24:M26*AO217*$B$8*AQ217)/(1+AL217/100)^K24:K26)+L27*AN217*AP217/(1+AL217/100)^$B$6</f>
        <v>10024883.4804328</v>
      </c>
      <c r="AT217" s="0" t="n">
        <f aca="false">AS217-AR217</f>
        <v>478406.759330023</v>
      </c>
      <c r="AU217" s="0" t="n">
        <f aca="true">RAND()</f>
        <v>0.458830395965501</v>
      </c>
      <c r="AV217" s="0" t="n">
        <f aca="true">RAND()</f>
        <v>0.467036592684338</v>
      </c>
      <c r="AW217" s="0" t="n">
        <f aca="true">RAND()</f>
        <v>0.772991986845722</v>
      </c>
      <c r="AX217" s="0" t="n">
        <f aca="true">RAND()</f>
        <v>0.445104430211106</v>
      </c>
      <c r="AY217" s="0" t="n">
        <f aca="true">RAND()</f>
        <v>0.906282153126868</v>
      </c>
      <c r="AZ217" s="0" t="n">
        <f aca="true">RAND()</f>
        <v>0.0233164411575048</v>
      </c>
    </row>
    <row r="218" customFormat="false" ht="15" hidden="false" customHeight="false" outlineLevel="0" collapsed="false">
      <c r="AK218" s="0" t="n">
        <v>205</v>
      </c>
      <c r="AL218" s="0" t="n">
        <f aca="false">IFERROR(IF(AU218&lt;($AM$6-$AL$6)/($AN$6-$AL$6),$AL$6+SQRT(AU218*($AN$6-$AL$6)*($AM$6-$AL$6)),$AN$6-SQRT((1-AU218)*($AN$6-$AL$6)*($AN$6-$AM$6))),$AM$6)</f>
        <v>3.51480387596012</v>
      </c>
      <c r="AM218" s="0" t="n">
        <f aca="false">IFERROR(IF(AV218&lt;($AM$7-$AL$7)/($AN$7-$AL$7),$AL$7+SQRT(AV218*($AN$7-$AL$7)*($AM$7-$AL$7)),$AN$7-SQRT((1-AV218)*($AN$7-$AL$7)*($AN$7-$AM$7))),$AM$7)</f>
        <v>1.0518732305719</v>
      </c>
      <c r="AN218" s="0" t="n">
        <f aca="false">IFERROR(IF(AW218&lt;($AM$8-$AL$8)/($AN$8-$AL$8),$AL$8+SQRT(AW218*($AN$8-$AL$8)*($AM$8-$AL$8)),$AN$8-SQRT((1-AW218)*($AN$8-$AL$8)*($AN$8-$AM$8))),$AM$8)</f>
        <v>1.03444649438124</v>
      </c>
      <c r="AO218" s="0" t="n">
        <f aca="false">IFERROR(IF(AX218&lt;($AM$9-$AL$9)/($AN$9-$AL$9),$AL$9+SQRT(AX218*($AN$9-$AL$9)*($AM$9-$AL$9)),$AN$9-SQRT((1-AX218)*($AN$9-$AL$9)*($AN$9-$AM$9))),$AM$9)</f>
        <v>1.29996213386371</v>
      </c>
      <c r="AP218" s="0" t="n">
        <f aca="false">IFERROR(IF(AY218&lt;($AM$10-$AL$10)/($AN$10-$AL$10),$AL$10+SQRT(AY218*($AN$10-$AL$10)*($AM$10-$AL$10)),$AN$10-SQRT((1-AY218)*($AN$10-$AL$10)*($AN$10-$AM$10))),$AM$10)</f>
        <v>0.771311200282251</v>
      </c>
      <c r="AQ218" s="0" t="n">
        <f aca="false">IFERROR(IF(AZ218&lt;($AM$11-$AL$11)/($AN$11-$AL$11),$AL$11+SQRT(AZ218*($AN$11-$AL$11)*($AM$11-$AL$11)),$AN$11-SQRT((1-AZ218)*($AN$11-$AL$11)*($AN$11-$AM$11))),$AM$11)</f>
        <v>0.656980801041193</v>
      </c>
      <c r="AR218" s="0" t="n">
        <f aca="false">SUMPRODUCT((B24:B31&lt;=$B$6)*(C24:C31*AM218+D24:D31*AO218*$B$8*AQ218)/(1+AL218/100)^B24:B31)+C32*AM218*AP218/(1+AL218/100)^$B$6</f>
        <v>10129675.8395418</v>
      </c>
      <c r="AS218" s="0" t="n">
        <f aca="false">SUMPRODUCT((K24:K26&lt;=$B$6)*(L24:L26*AN218+M24:M26*AO218*$B$8*AQ218)/(1+AL218/100)^K24:K26)+L27*AN218*AP218/(1+AL218/100)^$B$6</f>
        <v>9696621.32137569</v>
      </c>
      <c r="AT218" s="0" t="n">
        <f aca="false">AS218-AR218</f>
        <v>-433054.518166123</v>
      </c>
      <c r="AU218" s="0" t="n">
        <f aca="true">RAND()</f>
        <v>0.392670398848869</v>
      </c>
      <c r="AV218" s="0" t="n">
        <f aca="true">RAND()</f>
        <v>0.651073628764298</v>
      </c>
      <c r="AW218" s="0" t="n">
        <f aca="true">RAND()</f>
        <v>0.586992766359679</v>
      </c>
      <c r="AX218" s="0" t="n">
        <f aca="true">RAND()</f>
        <v>0.673297990650234</v>
      </c>
      <c r="AY218" s="0" t="n">
        <f aca="true">RAND()</f>
        <v>0.294439069594383</v>
      </c>
      <c r="AZ218" s="0" t="n">
        <f aca="true">RAND()</f>
        <v>0.51974624141085</v>
      </c>
    </row>
    <row r="219" customFormat="false" ht="15" hidden="false" customHeight="false" outlineLevel="0" collapsed="false">
      <c r="AK219" s="0" t="n">
        <v>206</v>
      </c>
      <c r="AL219" s="0" t="n">
        <f aca="false">IFERROR(IF(AU219&lt;($AM$6-$AL$6)/($AN$6-$AL$6),$AL$6+SQRT(AU219*($AN$6-$AL$6)*($AM$6-$AL$6)),$AN$6-SQRT((1-AU219)*($AN$6-$AL$6)*($AN$6-$AM$6))),$AM$6)</f>
        <v>2.96213574651063</v>
      </c>
      <c r="AM219" s="0" t="n">
        <f aca="false">IFERROR(IF(AV219&lt;($AM$7-$AL$7)/($AN$7-$AL$7),$AL$7+SQRT(AV219*($AN$7-$AL$7)*($AM$7-$AL$7)),$AN$7-SQRT((1-AV219)*($AN$7-$AL$7)*($AN$7-$AM$7))),$AM$7)</f>
        <v>1.00395189011953</v>
      </c>
      <c r="AN219" s="0" t="n">
        <f aca="false">IFERROR(IF(AW219&lt;($AM$8-$AL$8)/($AN$8-$AL$8),$AL$8+SQRT(AW219*($AN$8-$AL$8)*($AM$8-$AL$8)),$AN$8-SQRT((1-AW219)*($AN$8-$AL$8)*($AN$8-$AM$8))),$AM$8)</f>
        <v>1.08531956447776</v>
      </c>
      <c r="AO219" s="0" t="n">
        <f aca="false">IFERROR(IF(AX219&lt;($AM$9-$AL$9)/($AN$9-$AL$9),$AL$9+SQRT(AX219*($AN$9-$AL$9)*($AM$9-$AL$9)),$AN$9-SQRT((1-AX219)*($AN$9-$AL$9)*($AN$9-$AM$9))),$AM$9)</f>
        <v>1.02367540856069</v>
      </c>
      <c r="AP219" s="0" t="n">
        <f aca="false">IFERROR(IF(AY219&lt;($AM$10-$AL$10)/($AN$10-$AL$10),$AL$10+SQRT(AY219*($AN$10-$AL$10)*($AM$10-$AL$10)),$AN$10-SQRT((1-AY219)*($AN$10-$AL$10)*($AN$10-$AM$10))),$AM$10)</f>
        <v>0.944999212290641</v>
      </c>
      <c r="AQ219" s="0" t="n">
        <f aca="false">IFERROR(IF(AZ219&lt;($AM$11-$AL$11)/($AN$11-$AL$11),$AL$11+SQRT(AZ219*($AN$11-$AL$11)*($AM$11-$AL$11)),$AN$11-SQRT((1-AZ219)*($AN$11-$AL$11)*($AN$11-$AM$11))),$AM$11)</f>
        <v>0.684324205492668</v>
      </c>
      <c r="AR219" s="0" t="n">
        <f aca="false">SUMPRODUCT((B24:B31&lt;=$B$6)*(C24:C31*AM219+D24:D31*AO219*$B$8*AQ219)/(1+AL219/100)^B24:B31)+C32*AM219*AP219/(1+AL219/100)^$B$6</f>
        <v>9846857.54470395</v>
      </c>
      <c r="AS219" s="0" t="n">
        <f aca="false">SUMPRODUCT((K24:K26&lt;=$B$6)*(L24:L26*AN219+M24:M26*AO219*$B$8*AQ219)/(1+AL219/100)^K24:K26)+L27*AN219*AP219/(1+AL219/100)^$B$6</f>
        <v>10000704.5784194</v>
      </c>
      <c r="AT219" s="0" t="n">
        <f aca="false">AS219-AR219</f>
        <v>153847.033715414</v>
      </c>
      <c r="AU219" s="0" t="n">
        <f aca="true">RAND()</f>
        <v>0.185141038942713</v>
      </c>
      <c r="AV219" s="0" t="n">
        <f aca="true">RAND()</f>
        <v>0.46186957888219</v>
      </c>
      <c r="AW219" s="0" t="n">
        <f aca="true">RAND()</f>
        <v>0.758936481388492</v>
      </c>
      <c r="AX219" s="0" t="n">
        <f aca="true">RAND()</f>
        <v>0.364526861433914</v>
      </c>
      <c r="AY219" s="0" t="n">
        <f aca="true">RAND()</f>
        <v>0.792097195757164</v>
      </c>
      <c r="AZ219" s="0" t="n">
        <f aca="true">RAND()</f>
        <v>0.593260378621081</v>
      </c>
    </row>
    <row r="220" customFormat="false" ht="15" hidden="false" customHeight="false" outlineLevel="0" collapsed="false">
      <c r="AK220" s="0" t="n">
        <v>207</v>
      </c>
      <c r="AL220" s="0" t="n">
        <f aca="false">IFERROR(IF(AU220&lt;($AM$6-$AL$6)/($AN$6-$AL$6),$AL$6+SQRT(AU220*($AN$6-$AL$6)*($AM$6-$AL$6)),$AN$6-SQRT((1-AU220)*($AN$6-$AL$6)*($AN$6-$AM$6))),$AM$6)</f>
        <v>5.17793172564171</v>
      </c>
      <c r="AM220" s="0" t="n">
        <f aca="false">IFERROR(IF(AV220&lt;($AM$7-$AL$7)/($AN$7-$AL$7),$AL$7+SQRT(AV220*($AN$7-$AL$7)*($AM$7-$AL$7)),$AN$7-SQRT((1-AV220)*($AN$7-$AL$7)*($AN$7-$AM$7))),$AM$7)</f>
        <v>1.08983785252821</v>
      </c>
      <c r="AN220" s="0" t="n">
        <f aca="false">IFERROR(IF(AW220&lt;($AM$8-$AL$8)/($AN$8-$AL$8),$AL$8+SQRT(AW220*($AN$8-$AL$8)*($AM$8-$AL$8)),$AN$8-SQRT((1-AW220)*($AN$8-$AL$8)*($AN$8-$AM$8))),$AM$8)</f>
        <v>0.882184713190123</v>
      </c>
      <c r="AO220" s="0" t="n">
        <f aca="false">IFERROR(IF(AX220&lt;($AM$9-$AL$9)/($AN$9-$AL$9),$AL$9+SQRT(AX220*($AN$9-$AL$9)*($AM$9-$AL$9)),$AN$9-SQRT((1-AX220)*($AN$9-$AL$9)*($AN$9-$AM$9))),$AM$9)</f>
        <v>1.13371732447926</v>
      </c>
      <c r="AP220" s="0" t="n">
        <f aca="false">IFERROR(IF(AY220&lt;($AM$10-$AL$10)/($AN$10-$AL$10),$AL$10+SQRT(AY220*($AN$10-$AL$10)*($AM$10-$AL$10)),$AN$10-SQRT((1-AY220)*($AN$10-$AL$10)*($AN$10-$AM$10))),$AM$10)</f>
        <v>0.846802873139228</v>
      </c>
      <c r="AQ220" s="0" t="n">
        <f aca="false">IFERROR(IF(AZ220&lt;($AM$11-$AL$11)/($AN$11-$AL$11),$AL$11+SQRT(AZ220*($AN$11-$AL$11)*($AM$11-$AL$11)),$AN$11-SQRT((1-AZ220)*($AN$11-$AL$11)*($AN$11-$AM$11))),$AM$11)</f>
        <v>0.572665225942695</v>
      </c>
      <c r="AR220" s="0" t="n">
        <f aca="false">SUMPRODUCT((B24:B31&lt;=$B$6)*(C24:C31*AM220+D24:D31*AO220*$B$8*AQ220)/(1+AL220/100)^B24:B31)+C32*AM220*AP220/(1+AL220/100)^$B$6</f>
        <v>9910078.61044374</v>
      </c>
      <c r="AS220" s="0" t="n">
        <f aca="false">SUMPRODUCT((K24:K26&lt;=$B$6)*(L24:L26*AN220+M24:M26*AO220*$B$8*AQ220)/(1+AL220/100)^K24:K26)+L27*AN220*AP220/(1+AL220/100)^$B$6</f>
        <v>8192692.96357789</v>
      </c>
      <c r="AT220" s="0" t="n">
        <f aca="false">AS220-AR220</f>
        <v>-1717385.64686585</v>
      </c>
      <c r="AU220" s="0" t="n">
        <f aca="true">RAND()</f>
        <v>0.834003360178851</v>
      </c>
      <c r="AV220" s="0" t="n">
        <f aca="true">RAND()</f>
        <v>0.771982991264232</v>
      </c>
      <c r="AW220" s="0" t="n">
        <f aca="true">RAND()</f>
        <v>0.0750480786904759</v>
      </c>
      <c r="AX220" s="0" t="n">
        <f aca="true">RAND()</f>
        <v>0.49970288406175</v>
      </c>
      <c r="AY220" s="0" t="n">
        <f aca="true">RAND()</f>
        <v>0.481088931270494</v>
      </c>
      <c r="AZ220" s="0" t="n">
        <f aca="true">RAND()</f>
        <v>0.303454389544411</v>
      </c>
    </row>
    <row r="221" customFormat="false" ht="15" hidden="false" customHeight="false" outlineLevel="0" collapsed="false">
      <c r="AK221" s="0" t="n">
        <v>208</v>
      </c>
      <c r="AL221" s="0" t="n">
        <f aca="false">IFERROR(IF(AU221&lt;($AM$6-$AL$6)/($AN$6-$AL$6),$AL$6+SQRT(AU221*($AN$6-$AL$6)*($AM$6-$AL$6)),$AN$6-SQRT((1-AU221)*($AN$6-$AL$6)*($AN$6-$AM$6))),$AM$6)</f>
        <v>4.16084165353132</v>
      </c>
      <c r="AM221" s="0" t="n">
        <f aca="false">IFERROR(IF(AV221&lt;($AM$7-$AL$7)/($AN$7-$AL$7),$AL$7+SQRT(AV221*($AN$7-$AL$7)*($AM$7-$AL$7)),$AN$7-SQRT((1-AV221)*($AN$7-$AL$7)*($AN$7-$AM$7))),$AM$7)</f>
        <v>1.1499619430991</v>
      </c>
      <c r="AN221" s="0" t="n">
        <f aca="false">IFERROR(IF(AW221&lt;($AM$8-$AL$8)/($AN$8-$AL$8),$AL$8+SQRT(AW221*($AN$8-$AL$8)*($AM$8-$AL$8)),$AN$8-SQRT((1-AW221)*($AN$8-$AL$8)*($AN$8-$AM$8))),$AM$8)</f>
        <v>0.926701040662019</v>
      </c>
      <c r="AO221" s="0" t="n">
        <f aca="false">IFERROR(IF(AX221&lt;($AM$9-$AL$9)/($AN$9-$AL$9),$AL$9+SQRT(AX221*($AN$9-$AL$9)*($AM$9-$AL$9)),$AN$9-SQRT((1-AX221)*($AN$9-$AL$9)*($AN$9-$AM$9))),$AM$9)</f>
        <v>1.47023549887424</v>
      </c>
      <c r="AP221" s="0" t="n">
        <f aca="false">IFERROR(IF(AY221&lt;($AM$10-$AL$10)/($AN$10-$AL$10),$AL$10+SQRT(AY221*($AN$10-$AL$10)*($AM$10-$AL$10)),$AN$10-SQRT((1-AY221)*($AN$10-$AL$10)*($AN$10-$AM$10))),$AM$10)</f>
        <v>0.852673342653523</v>
      </c>
      <c r="AQ221" s="0" t="n">
        <f aca="false">IFERROR(IF(AZ221&lt;($AM$11-$AL$11)/($AN$11-$AL$11),$AL$11+SQRT(AZ221*($AN$11-$AL$11)*($AM$11-$AL$11)),$AN$11-SQRT((1-AZ221)*($AN$11-$AL$11)*($AN$11-$AM$11))),$AM$11)</f>
        <v>0.363809648781302</v>
      </c>
      <c r="AR221" s="0" t="n">
        <f aca="false">SUMPRODUCT((B24:B31&lt;=$B$6)*(C24:C31*AM221+D24:D31*AO221*$B$8*AQ221)/(1+AL221/100)^B24:B31)+C32*AM221*AP221/(1+AL221/100)^$B$6</f>
        <v>10772503.830399</v>
      </c>
      <c r="AS221" s="0" t="n">
        <f aca="false">SUMPRODUCT((K24:K26&lt;=$B$6)*(L24:L26*AN221+M24:M26*AO221*$B$8*AQ221)/(1+AL221/100)^K24:K26)+L27*AN221*AP221/(1+AL221/100)^$B$6</f>
        <v>8612147.40392374</v>
      </c>
      <c r="AT221" s="0" t="n">
        <f aca="false">AS221-AR221</f>
        <v>-2160356.42647529</v>
      </c>
      <c r="AU221" s="0" t="n">
        <f aca="true">RAND()</f>
        <v>0.596958994183862</v>
      </c>
      <c r="AV221" s="0" t="n">
        <f aca="true">RAND()</f>
        <v>0.911043441524371</v>
      </c>
      <c r="AW221" s="0" t="n">
        <f aca="true">RAND()</f>
        <v>0.178368374498205</v>
      </c>
      <c r="AX221" s="0" t="n">
        <f aca="true">RAND()</f>
        <v>0.812899715564649</v>
      </c>
      <c r="AY221" s="0" t="n">
        <f aca="true">RAND()</f>
        <v>0.497513946473637</v>
      </c>
      <c r="AZ221" s="0" t="n">
        <f aca="true">RAND()</f>
        <v>0.0166190664391556</v>
      </c>
    </row>
    <row r="222" customFormat="false" ht="15" hidden="false" customHeight="false" outlineLevel="0" collapsed="false">
      <c r="AK222" s="0" t="n">
        <v>209</v>
      </c>
      <c r="AL222" s="0" t="n">
        <f aca="false">IFERROR(IF(AU222&lt;($AM$6-$AL$6)/($AN$6-$AL$6),$AL$6+SQRT(AU222*($AN$6-$AL$6)*($AM$6-$AL$6)),$AN$6-SQRT((1-AU222)*($AN$6-$AL$6)*($AN$6-$AM$6))),$AM$6)</f>
        <v>4.51054375802934</v>
      </c>
      <c r="AM222" s="0" t="n">
        <f aca="false">IFERROR(IF(AV222&lt;($AM$7-$AL$7)/($AN$7-$AL$7),$AL$7+SQRT(AV222*($AN$7-$AL$7)*($AM$7-$AL$7)),$AN$7-SQRT((1-AV222)*($AN$7-$AL$7)*($AN$7-$AM$7))),$AM$7)</f>
        <v>0.809140043017219</v>
      </c>
      <c r="AN222" s="0" t="n">
        <f aca="false">IFERROR(IF(AW222&lt;($AM$8-$AL$8)/($AN$8-$AL$8),$AL$8+SQRT(AW222*($AN$8-$AL$8)*($AM$8-$AL$8)),$AN$8-SQRT((1-AW222)*($AN$8-$AL$8)*($AN$8-$AM$8))),$AM$8)</f>
        <v>1.00602972385419</v>
      </c>
      <c r="AO222" s="0" t="n">
        <f aca="false">IFERROR(IF(AX222&lt;($AM$9-$AL$9)/($AN$9-$AL$9),$AL$9+SQRT(AX222*($AN$9-$AL$9)*($AM$9-$AL$9)),$AN$9-SQRT((1-AX222)*($AN$9-$AL$9)*($AN$9-$AM$9))),$AM$9)</f>
        <v>0.809412680165861</v>
      </c>
      <c r="AP222" s="0" t="n">
        <f aca="false">IFERROR(IF(AY222&lt;($AM$10-$AL$10)/($AN$10-$AL$10),$AL$10+SQRT(AY222*($AN$10-$AL$10)*($AM$10-$AL$10)),$AN$10-SQRT((1-AY222)*($AN$10-$AL$10)*($AN$10-$AM$10))),$AM$10)</f>
        <v>0.557681042713572</v>
      </c>
      <c r="AQ222" s="0" t="n">
        <f aca="false">IFERROR(IF(AZ222&lt;($AM$11-$AL$11)/($AN$11-$AL$11),$AL$11+SQRT(AZ222*($AN$11-$AL$11)*($AM$11-$AL$11)),$AN$11-SQRT((1-AZ222)*($AN$11-$AL$11)*($AN$11-$AM$11))),$AM$11)</f>
        <v>0.815101193467062</v>
      </c>
      <c r="AR222" s="0" t="n">
        <f aca="false">SUMPRODUCT((B24:B31&lt;=$B$6)*(C24:C31*AM222+D24:D31*AO222*$B$8*AQ222)/(1+AL222/100)^B24:B31)+C32*AM222*AP222/(1+AL222/100)^$B$6</f>
        <v>7538952.69835084</v>
      </c>
      <c r="AS222" s="0" t="n">
        <f aca="false">SUMPRODUCT((K24:K26&lt;=$B$6)*(L24:L26*AN222+M24:M26*AO222*$B$8*AQ222)/(1+AL222/100)^K24:K26)+L27*AN222*AP222/(1+AL222/100)^$B$6</f>
        <v>9526837.80848757</v>
      </c>
      <c r="AT222" s="0" t="n">
        <f aca="false">AS222-AR222</f>
        <v>1987885.11013673</v>
      </c>
      <c r="AU222" s="0" t="n">
        <f aca="true">RAND()</f>
        <v>0.690130380965665</v>
      </c>
      <c r="AV222" s="0" t="n">
        <f aca="true">RAND()</f>
        <v>0.00092822651507352</v>
      </c>
      <c r="AW222" s="0" t="n">
        <f aca="true">RAND()</f>
        <v>0.470920038731906</v>
      </c>
      <c r="AX222" s="0" t="n">
        <f aca="true">RAND()</f>
        <v>0.127648275529895</v>
      </c>
      <c r="AY222" s="0" t="n">
        <f aca="true">RAND()</f>
        <v>0.0133084107540997</v>
      </c>
      <c r="AZ222" s="0" t="n">
        <f aca="true">RAND()</f>
        <v>0.860458903439572</v>
      </c>
    </row>
    <row r="223" customFormat="false" ht="15" hidden="false" customHeight="false" outlineLevel="0" collapsed="false">
      <c r="AK223" s="0" t="n">
        <v>210</v>
      </c>
      <c r="AL223" s="0" t="n">
        <f aca="false">IFERROR(IF(AU223&lt;($AM$6-$AL$6)/($AN$6-$AL$6),$AL$6+SQRT(AU223*($AN$6-$AL$6)*($AM$6-$AL$6)),$AN$6-SQRT((1-AU223)*($AN$6-$AL$6)*($AN$6-$AM$6))),$AM$6)</f>
        <v>6.15846303715172</v>
      </c>
      <c r="AM223" s="0" t="n">
        <f aca="false">IFERROR(IF(AV223&lt;($AM$7-$AL$7)/($AN$7-$AL$7),$AL$7+SQRT(AV223*($AN$7-$AL$7)*($AM$7-$AL$7)),$AN$7-SQRT((1-AV223)*($AN$7-$AL$7)*($AN$7-$AM$7))),$AM$7)</f>
        <v>0.966941809961917</v>
      </c>
      <c r="AN223" s="0" t="n">
        <f aca="false">IFERROR(IF(AW223&lt;($AM$8-$AL$8)/($AN$8-$AL$8),$AL$8+SQRT(AW223*($AN$8-$AL$8)*($AM$8-$AL$8)),$AN$8-SQRT((1-AW223)*($AN$8-$AL$8)*($AN$8-$AM$8))),$AM$8)</f>
        <v>0.902558814606029</v>
      </c>
      <c r="AO223" s="0" t="n">
        <f aca="false">IFERROR(IF(AX223&lt;($AM$9-$AL$9)/($AN$9-$AL$9),$AL$9+SQRT(AX223*($AN$9-$AL$9)*($AM$9-$AL$9)),$AN$9-SQRT((1-AX223)*($AN$9-$AL$9)*($AN$9-$AM$9))),$AM$9)</f>
        <v>0.991353846443395</v>
      </c>
      <c r="AP223" s="0" t="n">
        <f aca="false">IFERROR(IF(AY223&lt;($AM$10-$AL$10)/($AN$10-$AL$10),$AL$10+SQRT(AY223*($AN$10-$AL$10)*($AM$10-$AL$10)),$AN$10-SQRT((1-AY223)*($AN$10-$AL$10)*($AN$10-$AM$10))),$AM$10)</f>
        <v>0.653832901615464</v>
      </c>
      <c r="AQ223" s="0" t="n">
        <f aca="false">IFERROR(IF(AZ223&lt;($AM$11-$AL$11)/($AN$11-$AL$11),$AL$11+SQRT(AZ223*($AN$11-$AL$11)*($AM$11-$AL$11)),$AN$11-SQRT((1-AZ223)*($AN$11-$AL$11)*($AN$11-$AM$11))),$AM$11)</f>
        <v>0.509886364422983</v>
      </c>
      <c r="AR223" s="0" t="n">
        <f aca="false">SUMPRODUCT((B24:B31&lt;=$B$6)*(C24:C31*AM223+D24:D31*AO223*$B$8*AQ223)/(1+AL223/100)^B24:B31)+C32*AM223*AP223/(1+AL223/100)^$B$6</f>
        <v>8567693.23020748</v>
      </c>
      <c r="AS223" s="0" t="n">
        <f aca="false">SUMPRODUCT((K24:K26&lt;=$B$6)*(L24:L26*AN223+M24:M26*AO223*$B$8*AQ223)/(1+AL223/100)^K24:K26)+L27*AN223*AP223/(1+AL223/100)^$B$6</f>
        <v>8426761.94863292</v>
      </c>
      <c r="AT223" s="0" t="n">
        <f aca="false">AS223-AR223</f>
        <v>-140931.281574557</v>
      </c>
      <c r="AU223" s="0" t="n">
        <f aca="true">RAND()</f>
        <v>0.964590777008004</v>
      </c>
      <c r="AV223" s="0" t="n">
        <f aca="true">RAND()</f>
        <v>0.30966186570401</v>
      </c>
      <c r="AW223" s="0" t="n">
        <f aca="true">RAND()</f>
        <v>0.116870116148821</v>
      </c>
      <c r="AX223" s="0" t="n">
        <f aca="true">RAND()</f>
        <v>0.321904803219626</v>
      </c>
      <c r="AY223" s="0" t="n">
        <f aca="true">RAND()</f>
        <v>0.0946582464777318</v>
      </c>
      <c r="AZ223" s="0" t="n">
        <f aca="true">RAND()</f>
        <v>0.179805248859988</v>
      </c>
    </row>
    <row r="224" customFormat="false" ht="15" hidden="false" customHeight="false" outlineLevel="0" collapsed="false">
      <c r="AK224" s="0" t="n">
        <v>211</v>
      </c>
      <c r="AL224" s="0" t="n">
        <f aca="false">IFERROR(IF(AU224&lt;($AM$6-$AL$6)/($AN$6-$AL$6),$AL$6+SQRT(AU224*($AN$6-$AL$6)*($AM$6-$AL$6)),$AN$6-SQRT((1-AU224)*($AN$6-$AL$6)*($AN$6-$AM$6))),$AM$6)</f>
        <v>2.56765201511497</v>
      </c>
      <c r="AM224" s="0" t="n">
        <f aca="false">IFERROR(IF(AV224&lt;($AM$7-$AL$7)/($AN$7-$AL$7),$AL$7+SQRT(AV224*($AN$7-$AL$7)*($AM$7-$AL$7)),$AN$7-SQRT((1-AV224)*($AN$7-$AL$7)*($AN$7-$AM$7))),$AM$7)</f>
        <v>0.972500980415381</v>
      </c>
      <c r="AN224" s="0" t="n">
        <f aca="false">IFERROR(IF(AW224&lt;($AM$8-$AL$8)/($AN$8-$AL$8),$AL$8+SQRT(AW224*($AN$8-$AL$8)*($AM$8-$AL$8)),$AN$8-SQRT((1-AW224)*($AN$8-$AL$8)*($AN$8-$AM$8))),$AM$8)</f>
        <v>1.01338357006135</v>
      </c>
      <c r="AO224" s="0" t="n">
        <f aca="false">IFERROR(IF(AX224&lt;($AM$9-$AL$9)/($AN$9-$AL$9),$AL$9+SQRT(AX224*($AN$9-$AL$9)*($AM$9-$AL$9)),$AN$9-SQRT((1-AX224)*($AN$9-$AL$9)*($AN$9-$AM$9))),$AM$9)</f>
        <v>1.43835536828384</v>
      </c>
      <c r="AP224" s="0" t="n">
        <f aca="false">IFERROR(IF(AY224&lt;($AM$10-$AL$10)/($AN$10-$AL$10),$AL$10+SQRT(AY224*($AN$10-$AL$10)*($AM$10-$AL$10)),$AN$10-SQRT((1-AY224)*($AN$10-$AL$10)*($AN$10-$AM$10))),$AM$10)</f>
        <v>0.696470043194968</v>
      </c>
      <c r="AQ224" s="0" t="n">
        <f aca="false">IFERROR(IF(AZ224&lt;($AM$11-$AL$11)/($AN$11-$AL$11),$AL$11+SQRT(AZ224*($AN$11-$AL$11)*($AM$11-$AL$11)),$AN$11-SQRT((1-AZ224)*($AN$11-$AL$11)*($AN$11-$AM$11))),$AM$11)</f>
        <v>0.565589701609332</v>
      </c>
      <c r="AR224" s="0" t="n">
        <f aca="false">SUMPRODUCT((B24:B31&lt;=$B$6)*(C24:C31*AM224+D24:D31*AO224*$B$8*AQ224)/(1+AL224/100)^B24:B31)+C32*AM224*AP224/(1+AL224/100)^$B$6</f>
        <v>9737635.97456521</v>
      </c>
      <c r="AS224" s="0" t="n">
        <f aca="false">SUMPRODUCT((K24:K26&lt;=$B$6)*(L24:L26*AN224+M24:M26*AO224*$B$8*AQ224)/(1+AL224/100)^K24:K26)+L27*AN224*AP224/(1+AL224/100)^$B$6</f>
        <v>9599608.31876747</v>
      </c>
      <c r="AT224" s="0" t="n">
        <f aca="false">AS224-AR224</f>
        <v>-138027.655797737</v>
      </c>
      <c r="AU224" s="0" t="n">
        <f aca="true">RAND()</f>
        <v>0.0644457620528175</v>
      </c>
      <c r="AV224" s="0" t="n">
        <f aca="true">RAND()</f>
        <v>0.330628758269639</v>
      </c>
      <c r="AW224" s="0" t="n">
        <f aca="true">RAND()</f>
        <v>0.502334800738538</v>
      </c>
      <c r="AX224" s="0" t="n">
        <f aca="true">RAND()</f>
        <v>0.789703538442943</v>
      </c>
      <c r="AY224" s="0" t="n">
        <f aca="true">RAND()</f>
        <v>0.154401911492131</v>
      </c>
      <c r="AZ224" s="0" t="n">
        <f aca="true">RAND()</f>
        <v>0.287909753473201</v>
      </c>
    </row>
    <row r="225" customFormat="false" ht="15" hidden="false" customHeight="false" outlineLevel="0" collapsed="false">
      <c r="AK225" s="0" t="n">
        <v>212</v>
      </c>
      <c r="AL225" s="0" t="n">
        <f aca="false">IFERROR(IF(AU225&lt;($AM$6-$AL$6)/($AN$6-$AL$6),$AL$6+SQRT(AU225*($AN$6-$AL$6)*($AM$6-$AL$6)),$AN$6-SQRT((1-AU225)*($AN$6-$AL$6)*($AN$6-$AM$6))),$AM$6)</f>
        <v>5.5888564943863</v>
      </c>
      <c r="AM225" s="0" t="n">
        <f aca="false">IFERROR(IF(AV225&lt;($AM$7-$AL$7)/($AN$7-$AL$7),$AL$7+SQRT(AV225*($AN$7-$AL$7)*($AM$7-$AL$7)),$AN$7-SQRT((1-AV225)*($AN$7-$AL$7)*($AN$7-$AM$7))),$AM$7)</f>
        <v>1.18608875806562</v>
      </c>
      <c r="AN225" s="0" t="n">
        <f aca="false">IFERROR(IF(AW225&lt;($AM$8-$AL$8)/($AN$8-$AL$8),$AL$8+SQRT(AW225*($AN$8-$AL$8)*($AM$8-$AL$8)),$AN$8-SQRT((1-AW225)*($AN$8-$AL$8)*($AN$8-$AM$8))),$AM$8)</f>
        <v>1.05287090970185</v>
      </c>
      <c r="AO225" s="0" t="n">
        <f aca="false">IFERROR(IF(AX225&lt;($AM$9-$AL$9)/($AN$9-$AL$9),$AL$9+SQRT(AX225*($AN$9-$AL$9)*($AM$9-$AL$9)),$AN$9-SQRT((1-AX225)*($AN$9-$AL$9)*($AN$9-$AM$9))),$AM$9)</f>
        <v>1.05636049877921</v>
      </c>
      <c r="AP225" s="0" t="n">
        <f aca="false">IFERROR(IF(AY225&lt;($AM$10-$AL$10)/($AN$10-$AL$10),$AL$10+SQRT(AY225*($AN$10-$AL$10)*($AM$10-$AL$10)),$AN$10-SQRT((1-AY225)*($AN$10-$AL$10)*($AN$10-$AM$10))),$AM$10)</f>
        <v>0.856312983663417</v>
      </c>
      <c r="AQ225" s="0" t="n">
        <f aca="false">IFERROR(IF(AZ225&lt;($AM$11-$AL$11)/($AN$11-$AL$11),$AL$11+SQRT(AZ225*($AN$11-$AL$11)*($AM$11-$AL$11)),$AN$11-SQRT((1-AZ225)*($AN$11-$AL$11)*($AN$11-$AM$11))),$AM$11)</f>
        <v>0.66365477918813</v>
      </c>
      <c r="AR225" s="0" t="n">
        <f aca="false">SUMPRODUCT((B24:B31&lt;=$B$6)*(C24:C31*AM225+D24:D31*AO225*$B$8*AQ225)/(1+AL225/100)^B24:B31)+C32*AM225*AP225/(1+AL225/100)^$B$6</f>
        <v>10662551.8844825</v>
      </c>
      <c r="AS225" s="0" t="n">
        <f aca="false">SUMPRODUCT((K24:K26&lt;=$B$6)*(L24:L26*AN225+M24:M26*AO225*$B$8*AQ225)/(1+AL225/100)^K24:K26)+L27*AN225*AP225/(1+AL225/100)^$B$6</f>
        <v>9763353.59940951</v>
      </c>
      <c r="AT225" s="0" t="n">
        <f aca="false">AS225-AR225</f>
        <v>-899198.285072938</v>
      </c>
      <c r="AU225" s="0" t="n">
        <f aca="true">RAND()</f>
        <v>0.900433700328213</v>
      </c>
      <c r="AV225" s="0" t="n">
        <f aca="true">RAND()</f>
        <v>0.963692028039157</v>
      </c>
      <c r="AW225" s="0" t="n">
        <f aca="true">RAND()</f>
        <v>0.654578860073102</v>
      </c>
      <c r="AX225" s="0" t="n">
        <f aca="true">RAND()</f>
        <v>0.406362994490523</v>
      </c>
      <c r="AY225" s="0" t="n">
        <f aca="true">RAND()</f>
        <v>0.507835769308506</v>
      </c>
      <c r="AZ225" s="0" t="n">
        <f aca="true">RAND()</f>
        <v>0.538252622191894</v>
      </c>
    </row>
    <row r="226" customFormat="false" ht="15" hidden="false" customHeight="false" outlineLevel="0" collapsed="false">
      <c r="AK226" s="0" t="n">
        <v>213</v>
      </c>
      <c r="AL226" s="0" t="n">
        <f aca="false">IFERROR(IF(AU226&lt;($AM$6-$AL$6)/($AN$6-$AL$6),$AL$6+SQRT(AU226*($AN$6-$AL$6)*($AM$6-$AL$6)),$AN$6-SQRT((1-AU226)*($AN$6-$AL$6)*($AN$6-$AM$6))),$AM$6)</f>
        <v>4.01841025216976</v>
      </c>
      <c r="AM226" s="0" t="n">
        <f aca="false">IFERROR(IF(AV226&lt;($AM$7-$AL$7)/($AN$7-$AL$7),$AL$7+SQRT(AV226*($AN$7-$AL$7)*($AM$7-$AL$7)),$AN$7-SQRT((1-AV226)*($AN$7-$AL$7)*($AN$7-$AM$7))),$AM$7)</f>
        <v>0.859161553971069</v>
      </c>
      <c r="AN226" s="0" t="n">
        <f aca="false">IFERROR(IF(AW226&lt;($AM$8-$AL$8)/($AN$8-$AL$8),$AL$8+SQRT(AW226*($AN$8-$AL$8)*($AM$8-$AL$8)),$AN$8-SQRT((1-AW226)*($AN$8-$AL$8)*($AN$8-$AM$8))),$AM$8)</f>
        <v>1.11913229908182</v>
      </c>
      <c r="AO226" s="0" t="n">
        <f aca="false">IFERROR(IF(AX226&lt;($AM$9-$AL$9)/($AN$9-$AL$9),$AL$9+SQRT(AX226*($AN$9-$AL$9)*($AM$9-$AL$9)),$AN$9-SQRT((1-AX226)*($AN$9-$AL$9)*($AN$9-$AM$9))),$AM$9)</f>
        <v>1.28242038708358</v>
      </c>
      <c r="AP226" s="0" t="n">
        <f aca="false">IFERROR(IF(AY226&lt;($AM$10-$AL$10)/($AN$10-$AL$10),$AL$10+SQRT(AY226*($AN$10-$AL$10)*($AM$10-$AL$10)),$AN$10-SQRT((1-AY226)*($AN$10-$AL$10)*($AN$10-$AM$10))),$AM$10)</f>
        <v>0.949351633436872</v>
      </c>
      <c r="AQ226" s="0" t="n">
        <f aca="false">IFERROR(IF(AZ226&lt;($AM$11-$AL$11)/($AN$11-$AL$11),$AL$11+SQRT(AZ226*($AN$11-$AL$11)*($AM$11-$AL$11)),$AN$11-SQRT((1-AZ226)*($AN$11-$AL$11)*($AN$11-$AM$11))),$AM$11)</f>
        <v>0.717436428096787</v>
      </c>
      <c r="AR226" s="0" t="n">
        <f aca="false">SUMPRODUCT((B24:B31&lt;=$B$6)*(C24:C31*AM226+D24:D31*AO226*$B$8*AQ226)/(1+AL226/100)^B24:B31)+C32*AM226*AP226/(1+AL226/100)^$B$6</f>
        <v>8141854.73305539</v>
      </c>
      <c r="AS226" s="0" t="n">
        <f aca="false">SUMPRODUCT((K24:K26&lt;=$B$6)*(L24:L26*AN226+M24:M26*AO226*$B$8*AQ226)/(1+AL226/100)^K24:K26)+L27*AN226*AP226/(1+AL226/100)^$B$6</f>
        <v>10336881.4693394</v>
      </c>
      <c r="AT226" s="0" t="n">
        <f aca="false">AS226-AR226</f>
        <v>2195026.73628399</v>
      </c>
      <c r="AU226" s="0" t="n">
        <f aca="true">RAND()</f>
        <v>0.55550612878168</v>
      </c>
      <c r="AV226" s="0" t="n">
        <f aca="true">RAND()</f>
        <v>0.0388898829807966</v>
      </c>
      <c r="AW226" s="0" t="n">
        <f aca="true">RAND()</f>
        <v>0.847765732056798</v>
      </c>
      <c r="AX226" s="0" t="n">
        <f aca="true">RAND()</f>
        <v>0.65671966608448</v>
      </c>
      <c r="AY226" s="0" t="n">
        <f aca="true">RAND()</f>
        <v>0.807667561889539</v>
      </c>
      <c r="AZ226" s="0" t="n">
        <f aca="true">RAND()</f>
        <v>0.674113582993051</v>
      </c>
    </row>
    <row r="227" customFormat="false" ht="15" hidden="false" customHeight="false" outlineLevel="0" collapsed="false">
      <c r="AK227" s="0" t="n">
        <v>214</v>
      </c>
      <c r="AL227" s="0" t="n">
        <f aca="false">IFERROR(IF(AU227&lt;($AM$6-$AL$6)/($AN$6-$AL$6),$AL$6+SQRT(AU227*($AN$6-$AL$6)*($AM$6-$AL$6)),$AN$6-SQRT((1-AU227)*($AN$6-$AL$6)*($AN$6-$AM$6))),$AM$6)</f>
        <v>3.64083486464405</v>
      </c>
      <c r="AM227" s="0" t="n">
        <f aca="false">IFERROR(IF(AV227&lt;($AM$7-$AL$7)/($AN$7-$AL$7),$AL$7+SQRT(AV227*($AN$7-$AL$7)*($AM$7-$AL$7)),$AN$7-SQRT((1-AV227)*($AN$7-$AL$7)*($AN$7-$AM$7))),$AM$7)</f>
        <v>0.936921847260506</v>
      </c>
      <c r="AN227" s="0" t="n">
        <f aca="false">IFERROR(IF(AW227&lt;($AM$8-$AL$8)/($AN$8-$AL$8),$AL$8+SQRT(AW227*($AN$8-$AL$8)*($AM$8-$AL$8)),$AN$8-SQRT((1-AW227)*($AN$8-$AL$8)*($AN$8-$AM$8))),$AM$8)</f>
        <v>0.97794539976282</v>
      </c>
      <c r="AO227" s="0" t="n">
        <f aca="false">IFERROR(IF(AX227&lt;($AM$9-$AL$9)/($AN$9-$AL$9),$AL$9+SQRT(AX227*($AN$9-$AL$9)*($AM$9-$AL$9)),$AN$9-SQRT((1-AX227)*($AN$9-$AL$9)*($AN$9-$AM$9))),$AM$9)</f>
        <v>0.91043216787148</v>
      </c>
      <c r="AP227" s="0" t="n">
        <f aca="false">IFERROR(IF(AY227&lt;($AM$10-$AL$10)/($AN$10-$AL$10),$AL$10+SQRT(AY227*($AN$10-$AL$10)*($AM$10-$AL$10)),$AN$10-SQRT((1-AY227)*($AN$10-$AL$10)*($AN$10-$AM$10))),$AM$10)</f>
        <v>0.752487898187891</v>
      </c>
      <c r="AQ227" s="0" t="n">
        <f aca="false">IFERROR(IF(AZ227&lt;($AM$11-$AL$11)/($AN$11-$AL$11),$AL$11+SQRT(AZ227*($AN$11-$AL$11)*($AM$11-$AL$11)),$AN$11-SQRT((1-AZ227)*($AN$11-$AL$11)*($AN$11-$AM$11))),$AM$11)</f>
        <v>0.371820488951942</v>
      </c>
      <c r="AR227" s="0" t="n">
        <f aca="false">SUMPRODUCT((B24:B31&lt;=$B$6)*(C24:C31*AM227+D24:D31*AO227*$B$8*AQ227)/(1+AL227/100)^B24:B31)+C32*AM227*AP227/(1+AL227/100)^$B$6</f>
        <v>8930419.61248236</v>
      </c>
      <c r="AS227" s="0" t="n">
        <f aca="false">SUMPRODUCT((K24:K26&lt;=$B$6)*(L24:L26*AN227+M24:M26*AO227*$B$8*AQ227)/(1+AL227/100)^K24:K26)+L27*AN227*AP227/(1+AL227/100)^$B$6</f>
        <v>9159400.6462135</v>
      </c>
      <c r="AT227" s="0" t="n">
        <f aca="false">AS227-AR227</f>
        <v>228981.03373114</v>
      </c>
      <c r="AU227" s="0" t="n">
        <f aca="true">RAND()</f>
        <v>0.435800479670453</v>
      </c>
      <c r="AV227" s="0" t="n">
        <f aca="true">RAND()</f>
        <v>0.208306580635881</v>
      </c>
      <c r="AW227" s="0" t="n">
        <f aca="true">RAND()</f>
        <v>0.35182850329722</v>
      </c>
      <c r="AX227" s="0" t="n">
        <f aca="true">RAND()</f>
        <v>0.224606085898243</v>
      </c>
      <c r="AY227" s="0" t="n">
        <f aca="true">RAND()</f>
        <v>0.255000554925356</v>
      </c>
      <c r="AZ227" s="0" t="n">
        <f aca="true">RAND()</f>
        <v>0.0210538066665145</v>
      </c>
    </row>
    <row r="228" customFormat="false" ht="15" hidden="false" customHeight="false" outlineLevel="0" collapsed="false">
      <c r="AK228" s="0" t="n">
        <v>215</v>
      </c>
      <c r="AL228" s="0" t="n">
        <f aca="false">IFERROR(IF(AU228&lt;($AM$6-$AL$6)/($AN$6-$AL$6),$AL$6+SQRT(AU228*($AN$6-$AL$6)*($AM$6-$AL$6)),$AN$6-SQRT((1-AU228)*($AN$6-$AL$6)*($AN$6-$AM$6))),$AM$6)</f>
        <v>4.26276468309579</v>
      </c>
      <c r="AM228" s="0" t="n">
        <f aca="false">IFERROR(IF(AV228&lt;($AM$7-$AL$7)/($AN$7-$AL$7),$AL$7+SQRT(AV228*($AN$7-$AL$7)*($AM$7-$AL$7)),$AN$7-SQRT((1-AV228)*($AN$7-$AL$7)*($AN$7-$AM$7))),$AM$7)</f>
        <v>1.02555972076282</v>
      </c>
      <c r="AN228" s="0" t="n">
        <f aca="false">IFERROR(IF(AW228&lt;($AM$8-$AL$8)/($AN$8-$AL$8),$AL$8+SQRT(AW228*($AN$8-$AL$8)*($AM$8-$AL$8)),$AN$8-SQRT((1-AW228)*($AN$8-$AL$8)*($AN$8-$AM$8))),$AM$8)</f>
        <v>1.07783472859486</v>
      </c>
      <c r="AO228" s="0" t="n">
        <f aca="false">IFERROR(IF(AX228&lt;($AM$9-$AL$9)/($AN$9-$AL$9),$AL$9+SQRT(AX228*($AN$9-$AL$9)*($AM$9-$AL$9)),$AN$9-SQRT((1-AX228)*($AN$9-$AL$9)*($AN$9-$AM$9))),$AM$9)</f>
        <v>1.48771677631799</v>
      </c>
      <c r="AP228" s="0" t="n">
        <f aca="false">IFERROR(IF(AY228&lt;($AM$10-$AL$10)/($AN$10-$AL$10),$AL$10+SQRT(AY228*($AN$10-$AL$10)*($AM$10-$AL$10)),$AN$10-SQRT((1-AY228)*($AN$10-$AL$10)*($AN$10-$AM$10))),$AM$10)</f>
        <v>0.634032104009682</v>
      </c>
      <c r="AQ228" s="0" t="n">
        <f aca="false">IFERROR(IF(AZ228&lt;($AM$11-$AL$11)/($AN$11-$AL$11),$AL$11+SQRT(AZ228*($AN$11-$AL$11)*($AM$11-$AL$11)),$AN$11-SQRT((1-AZ228)*($AN$11-$AL$11)*($AN$11-$AM$11))),$AM$11)</f>
        <v>0.646385199447035</v>
      </c>
      <c r="AR228" s="0" t="n">
        <f aca="false">SUMPRODUCT((B24:B31&lt;=$B$6)*(C24:C31*AM228+D24:D31*AO228*$B$8*AQ228)/(1+AL228/100)^B24:B31)+C32*AM228*AP228/(1+AL228/100)^$B$6</f>
        <v>9642948.81146544</v>
      </c>
      <c r="AS228" s="0" t="n">
        <f aca="false">SUMPRODUCT((K24:K26&lt;=$B$6)*(L24:L26*AN228+M24:M26*AO228*$B$8*AQ228)/(1+AL228/100)^K24:K26)+L27*AN228*AP228/(1+AL228/100)^$B$6</f>
        <v>10179860.9631098</v>
      </c>
      <c r="AT228" s="0" t="n">
        <f aca="false">AS228-AR228</f>
        <v>536912.151644373</v>
      </c>
      <c r="AU228" s="0" t="n">
        <f aca="true">RAND()</f>
        <v>0.625377140994615</v>
      </c>
      <c r="AV228" s="0" t="n">
        <f aca="true">RAND()</f>
        <v>0.552236098274985</v>
      </c>
      <c r="AW228" s="0" t="n">
        <f aca="true">RAND()</f>
        <v>0.736525505084396</v>
      </c>
      <c r="AX228" s="0" t="n">
        <f aca="true">RAND()</f>
        <v>0.825043932489311</v>
      </c>
      <c r="AY228" s="0" t="n">
        <f aca="true">RAND()</f>
        <v>0.0718584196210492</v>
      </c>
      <c r="AZ228" s="0" t="n">
        <f aca="true">RAND()</f>
        <v>0.489725332228417</v>
      </c>
    </row>
    <row r="229" customFormat="false" ht="15" hidden="false" customHeight="false" outlineLevel="0" collapsed="false">
      <c r="AK229" s="0" t="n">
        <v>216</v>
      </c>
      <c r="AL229" s="0" t="n">
        <f aca="false">IFERROR(IF(AU229&lt;($AM$6-$AL$6)/($AN$6-$AL$6),$AL$6+SQRT(AU229*($AN$6-$AL$6)*($AM$6-$AL$6)),$AN$6-SQRT((1-AU229)*($AN$6-$AL$6)*($AN$6-$AM$6))),$AM$6)</f>
        <v>5.79686696341708</v>
      </c>
      <c r="AM229" s="0" t="n">
        <f aca="false">IFERROR(IF(AV229&lt;($AM$7-$AL$7)/($AN$7-$AL$7),$AL$7+SQRT(AV229*($AN$7-$AL$7)*($AM$7-$AL$7)),$AN$7-SQRT((1-AV229)*($AN$7-$AL$7)*($AN$7-$AM$7))),$AM$7)</f>
        <v>0.869758676689397</v>
      </c>
      <c r="AN229" s="0" t="n">
        <f aca="false">IFERROR(IF(AW229&lt;($AM$8-$AL$8)/($AN$8-$AL$8),$AL$8+SQRT(AW229*($AN$8-$AL$8)*($AM$8-$AL$8)),$AN$8-SQRT((1-AW229)*($AN$8-$AL$8)*($AN$8-$AM$8))),$AM$8)</f>
        <v>1.14615835460422</v>
      </c>
      <c r="AO229" s="0" t="n">
        <f aca="false">IFERROR(IF(AX229&lt;($AM$9-$AL$9)/($AN$9-$AL$9),$AL$9+SQRT(AX229*($AN$9-$AL$9)*($AM$9-$AL$9)),$AN$9-SQRT((1-AX229)*($AN$9-$AL$9)*($AN$9-$AM$9))),$AM$9)</f>
        <v>0.961647740629737</v>
      </c>
      <c r="AP229" s="0" t="n">
        <f aca="false">IFERROR(IF(AY229&lt;($AM$10-$AL$10)/($AN$10-$AL$10),$AL$10+SQRT(AY229*($AN$10-$AL$10)*($AM$10-$AL$10)),$AN$10-SQRT((1-AY229)*($AN$10-$AL$10)*($AN$10-$AM$10))),$AM$10)</f>
        <v>0.646639621163527</v>
      </c>
      <c r="AQ229" s="0" t="n">
        <f aca="false">IFERROR(IF(AZ229&lt;($AM$11-$AL$11)/($AN$11-$AL$11),$AL$11+SQRT(AZ229*($AN$11-$AL$11)*($AM$11-$AL$11)),$AN$11-SQRT((1-AZ229)*($AN$11-$AL$11)*($AN$11-$AM$11))),$AM$11)</f>
        <v>0.889471973595295</v>
      </c>
      <c r="AR229" s="0" t="n">
        <f aca="false">SUMPRODUCT((B24:B31&lt;=$B$6)*(C24:C31*AM229+D24:D31*AO229*$B$8*AQ229)/(1+AL229/100)^B24:B31)+C32*AM229*AP229/(1+AL229/100)^$B$6</f>
        <v>7814326.25249603</v>
      </c>
      <c r="AS229" s="0" t="n">
        <f aca="false">SUMPRODUCT((K24:K26&lt;=$B$6)*(L24:L26*AN229+M24:M26*AO229*$B$8*AQ229)/(1+AL229/100)^K24:K26)+L27*AN229*AP229/(1+AL229/100)^$B$6</f>
        <v>10726783.278257</v>
      </c>
      <c r="AT229" s="0" t="n">
        <f aca="false">AS229-AR229</f>
        <v>2912457.02576095</v>
      </c>
      <c r="AU229" s="0" t="n">
        <f aca="true">RAND()</f>
        <v>0.927623544814138</v>
      </c>
      <c r="AV229" s="0" t="n">
        <f aca="true">RAND()</f>
        <v>0.054069699705065</v>
      </c>
      <c r="AW229" s="0" t="n">
        <f aca="true">RAND()</f>
        <v>0.904150334946642</v>
      </c>
      <c r="AX229" s="0" t="n">
        <f aca="true">RAND()</f>
        <v>0.284158181904721</v>
      </c>
      <c r="AY229" s="0" t="n">
        <f aca="true">RAND()</f>
        <v>0.0860127139799304</v>
      </c>
      <c r="AZ229" s="0" t="n">
        <f aca="true">RAND()</f>
        <v>0.950136960730942</v>
      </c>
    </row>
    <row r="230" customFormat="false" ht="15" hidden="false" customHeight="false" outlineLevel="0" collapsed="false">
      <c r="AK230" s="0" t="n">
        <v>217</v>
      </c>
      <c r="AL230" s="0" t="n">
        <f aca="false">IFERROR(IF(AU230&lt;($AM$6-$AL$6)/($AN$6-$AL$6),$AL$6+SQRT(AU230*($AN$6-$AL$6)*($AM$6-$AL$6)),$AN$6-SQRT((1-AU230)*($AN$6-$AL$6)*($AN$6-$AM$6))),$AM$6)</f>
        <v>4.66256641850552</v>
      </c>
      <c r="AM230" s="0" t="n">
        <f aca="false">IFERROR(IF(AV230&lt;($AM$7-$AL$7)/($AN$7-$AL$7),$AL$7+SQRT(AV230*($AN$7-$AL$7)*($AM$7-$AL$7)),$AN$7-SQRT((1-AV230)*($AN$7-$AL$7)*($AN$7-$AM$7))),$AM$7)</f>
        <v>0.872046388236339</v>
      </c>
      <c r="AN230" s="0" t="n">
        <f aca="false">IFERROR(IF(AW230&lt;($AM$8-$AL$8)/($AN$8-$AL$8),$AL$8+SQRT(AW230*($AN$8-$AL$8)*($AM$8-$AL$8)),$AN$8-SQRT((1-AW230)*($AN$8-$AL$8)*($AN$8-$AM$8))),$AM$8)</f>
        <v>1.14160094493397</v>
      </c>
      <c r="AO230" s="0" t="n">
        <f aca="false">IFERROR(IF(AX230&lt;($AM$9-$AL$9)/($AN$9-$AL$9),$AL$9+SQRT(AX230*($AN$9-$AL$9)*($AM$9-$AL$9)),$AN$9-SQRT((1-AX230)*($AN$9-$AL$9)*($AN$9-$AM$9))),$AM$9)</f>
        <v>1.00167031108539</v>
      </c>
      <c r="AP230" s="0" t="n">
        <f aca="false">IFERROR(IF(AY230&lt;($AM$10-$AL$10)/($AN$10-$AL$10),$AL$10+SQRT(AY230*($AN$10-$AL$10)*($AM$10-$AL$10)),$AN$10-SQRT((1-AY230)*($AN$10-$AL$10)*($AN$10-$AM$10))),$AM$10)</f>
        <v>0.926036074909988</v>
      </c>
      <c r="AQ230" s="0" t="n">
        <f aca="false">IFERROR(IF(AZ230&lt;($AM$11-$AL$11)/($AN$11-$AL$11),$AL$11+SQRT(AZ230*($AN$11-$AL$11)*($AM$11-$AL$11)),$AN$11-SQRT((1-AZ230)*($AN$11-$AL$11)*($AN$11-$AM$11))),$AM$11)</f>
        <v>0.660084119203127</v>
      </c>
      <c r="AR230" s="0" t="n">
        <f aca="false">SUMPRODUCT((B24:B31&lt;=$B$6)*(C24:C31*AM230+D24:D31*AO230*$B$8*AQ230)/(1+AL230/100)^B24:B31)+C32*AM230*AP230/(1+AL230/100)^$B$6</f>
        <v>8063098.20901852</v>
      </c>
      <c r="AS230" s="0" t="n">
        <f aca="false">SUMPRODUCT((K24:K26&lt;=$B$6)*(L24:L26*AN230+M24:M26*AO230*$B$8*AQ230)/(1+AL230/100)^K24:K26)+L27*AN230*AP230/(1+AL230/100)^$B$6</f>
        <v>10554027.7408377</v>
      </c>
      <c r="AT230" s="0" t="n">
        <f aca="false">AS230-AR230</f>
        <v>2490929.53181921</v>
      </c>
      <c r="AU230" s="0" t="n">
        <f aca="true">RAND()</f>
        <v>0.726820212605095</v>
      </c>
      <c r="AV230" s="0" t="n">
        <f aca="true">RAND()</f>
        <v>0.0576742450877921</v>
      </c>
      <c r="AW230" s="0" t="n">
        <f aca="true">RAND()</f>
        <v>0.895552398762589</v>
      </c>
      <c r="AX230" s="0" t="n">
        <f aca="true">RAND()</f>
        <v>0.335558554821111</v>
      </c>
      <c r="AY230" s="0" t="n">
        <f aca="true">RAND()</f>
        <v>0.726026948498835</v>
      </c>
      <c r="AZ230" s="0" t="n">
        <f aca="true">RAND()</f>
        <v>0.528396710130962</v>
      </c>
    </row>
    <row r="231" customFormat="false" ht="15" hidden="false" customHeight="false" outlineLevel="0" collapsed="false">
      <c r="AK231" s="0" t="n">
        <v>218</v>
      </c>
      <c r="AL231" s="0" t="n">
        <f aca="false">IFERROR(IF(AU231&lt;($AM$6-$AL$6)/($AN$6-$AL$6),$AL$6+SQRT(AU231*($AN$6-$AL$6)*($AM$6-$AL$6)),$AN$6-SQRT((1-AU231)*($AN$6-$AL$6)*($AN$6-$AM$6))),$AM$6)</f>
        <v>3.93707054262219</v>
      </c>
      <c r="AM231" s="0" t="n">
        <f aca="false">IFERROR(IF(AV231&lt;($AM$7-$AL$7)/($AN$7-$AL$7),$AL$7+SQRT(AV231*($AN$7-$AL$7)*($AM$7-$AL$7)),$AN$7-SQRT((1-AV231)*($AN$7-$AL$7)*($AN$7-$AM$7))),$AM$7)</f>
        <v>0.853194633236265</v>
      </c>
      <c r="AN231" s="0" t="n">
        <f aca="false">IFERROR(IF(AW231&lt;($AM$8-$AL$8)/($AN$8-$AL$8),$AL$8+SQRT(AW231*($AN$8-$AL$8)*($AM$8-$AL$8)),$AN$8-SQRT((1-AW231)*($AN$8-$AL$8)*($AN$8-$AM$8))),$AM$8)</f>
        <v>1.09977366258917</v>
      </c>
      <c r="AO231" s="0" t="n">
        <f aca="false">IFERROR(IF(AX231&lt;($AM$9-$AL$9)/($AN$9-$AL$9),$AL$9+SQRT(AX231*($AN$9-$AL$9)*($AM$9-$AL$9)),$AN$9-SQRT((1-AX231)*($AN$9-$AL$9)*($AN$9-$AM$9))),$AM$9)</f>
        <v>1.20133725637094</v>
      </c>
      <c r="AP231" s="0" t="n">
        <f aca="false">IFERROR(IF(AY231&lt;($AM$10-$AL$10)/($AN$10-$AL$10),$AL$10+SQRT(AY231*($AN$10-$AL$10)*($AM$10-$AL$10)),$AN$10-SQRT((1-AY231)*($AN$10-$AL$10)*($AN$10-$AM$10))),$AM$10)</f>
        <v>0.784983786884046</v>
      </c>
      <c r="AQ231" s="0" t="n">
        <f aca="false">IFERROR(IF(AZ231&lt;($AM$11-$AL$11)/($AN$11-$AL$11),$AL$11+SQRT(AZ231*($AN$11-$AL$11)*($AM$11-$AL$11)),$AN$11-SQRT((1-AZ231)*($AN$11-$AL$11)*($AN$11-$AM$11))),$AM$11)</f>
        <v>0.483803955104746</v>
      </c>
      <c r="AR231" s="0" t="n">
        <f aca="false">SUMPRODUCT((B24:B31&lt;=$B$6)*(C24:C31*AM231+D24:D31*AO231*$B$8*AQ231)/(1+AL231/100)^B24:B31)+C32*AM231*AP231/(1+AL231/100)^$B$6</f>
        <v>8078451.4242015</v>
      </c>
      <c r="AS231" s="0" t="n">
        <f aca="false">SUMPRODUCT((K24:K26&lt;=$B$6)*(L24:L26*AN231+M24:M26*AO231*$B$8*AQ231)/(1+AL231/100)^K24:K26)+L27*AN231*AP231/(1+AL231/100)^$B$6</f>
        <v>10273850.5394629</v>
      </c>
      <c r="AT231" s="0" t="n">
        <f aca="false">AS231-AR231</f>
        <v>2195399.11526137</v>
      </c>
      <c r="AU231" s="0" t="n">
        <f aca="true">RAND()</f>
        <v>0.530923156956364</v>
      </c>
      <c r="AV231" s="0" t="n">
        <f aca="true">RAND()</f>
        <v>0.0314407667237859</v>
      </c>
      <c r="AW231" s="0" t="n">
        <f aca="true">RAND()</f>
        <v>0.799395978205564</v>
      </c>
      <c r="AX231" s="0" t="n">
        <f aca="true">RAND()</f>
        <v>0.574758547959271</v>
      </c>
      <c r="AY231" s="0" t="n">
        <f aca="true">RAND()</f>
        <v>0.324863035147086</v>
      </c>
      <c r="AZ231" s="0" t="n">
        <f aca="true">RAND()</f>
        <v>0.137893444539378</v>
      </c>
    </row>
    <row r="232" customFormat="false" ht="15" hidden="false" customHeight="false" outlineLevel="0" collapsed="false">
      <c r="AK232" s="0" t="n">
        <v>219</v>
      </c>
      <c r="AL232" s="0" t="n">
        <f aca="false">IFERROR(IF(AU232&lt;($AM$6-$AL$6)/($AN$6-$AL$6),$AL$6+SQRT(AU232*($AN$6-$AL$6)*($AM$6-$AL$6)),$AN$6-SQRT((1-AU232)*($AN$6-$AL$6)*($AN$6-$AM$6))),$AM$6)</f>
        <v>2.77616861034931</v>
      </c>
      <c r="AM232" s="0" t="n">
        <f aca="false">IFERROR(IF(AV232&lt;($AM$7-$AL$7)/($AN$7-$AL$7),$AL$7+SQRT(AV232*($AN$7-$AL$7)*($AM$7-$AL$7)),$AN$7-SQRT((1-AV232)*($AN$7-$AL$7)*($AN$7-$AM$7))),$AM$7)</f>
        <v>0.901369872948773</v>
      </c>
      <c r="AN232" s="0" t="n">
        <f aca="false">IFERROR(IF(AW232&lt;($AM$8-$AL$8)/($AN$8-$AL$8),$AL$8+SQRT(AW232*($AN$8-$AL$8)*($AM$8-$AL$8)),$AN$8-SQRT((1-AW232)*($AN$8-$AL$8)*($AN$8-$AM$8))),$AM$8)</f>
        <v>0.968721077504571</v>
      </c>
      <c r="AO232" s="0" t="n">
        <f aca="false">IFERROR(IF(AX232&lt;($AM$9-$AL$9)/($AN$9-$AL$9),$AL$9+SQRT(AX232*($AN$9-$AL$9)*($AM$9-$AL$9)),$AN$9-SQRT((1-AX232)*($AN$9-$AL$9)*($AN$9-$AM$9))),$AM$9)</f>
        <v>1.51543656590022</v>
      </c>
      <c r="AP232" s="0" t="n">
        <f aca="false">IFERROR(IF(AY232&lt;($AM$10-$AL$10)/($AN$10-$AL$10),$AL$10+SQRT(AY232*($AN$10-$AL$10)*($AM$10-$AL$10)),$AN$10-SQRT((1-AY232)*($AN$10-$AL$10)*($AN$10-$AM$10))),$AM$10)</f>
        <v>0.782217166048962</v>
      </c>
      <c r="AQ232" s="0" t="n">
        <f aca="false">IFERROR(IF(AZ232&lt;($AM$11-$AL$11)/($AN$11-$AL$11),$AL$11+SQRT(AZ232*($AN$11-$AL$11)*($AM$11-$AL$11)),$AN$11-SQRT((1-AZ232)*($AN$11-$AL$11)*($AN$11-$AM$11))),$AM$11)</f>
        <v>0.601552805158512</v>
      </c>
      <c r="AR232" s="0" t="n">
        <f aca="false">SUMPRODUCT((B24:B31&lt;=$B$6)*(C24:C31*AM232+D24:D31*AO232*$B$8*AQ232)/(1+AL232/100)^B24:B31)+C32*AM232*AP232/(1+AL232/100)^$B$6</f>
        <v>8960523.18151149</v>
      </c>
      <c r="AS232" s="0" t="n">
        <f aca="false">SUMPRODUCT((K24:K26&lt;=$B$6)*(L24:L26*AN232+M24:M26*AO232*$B$8*AQ232)/(1+AL232/100)^K24:K26)+L27*AN232*AP232/(1+AL232/100)^$B$6</f>
        <v>9091921.83305508</v>
      </c>
      <c r="AT232" s="0" t="n">
        <f aca="false">AS232-AR232</f>
        <v>131398.651543584</v>
      </c>
      <c r="AU232" s="0" t="n">
        <f aca="true">RAND()</f>
        <v>0.120487542338315</v>
      </c>
      <c r="AV232" s="0" t="n">
        <f aca="true">RAND()</f>
        <v>0.114176123796116</v>
      </c>
      <c r="AW232" s="0" t="n">
        <f aca="true">RAND()</f>
        <v>0.316297799936705</v>
      </c>
      <c r="AX232" s="0" t="n">
        <f aca="true">RAND()</f>
        <v>0.84346551888895</v>
      </c>
      <c r="AY232" s="0" t="n">
        <f aca="true">RAND()</f>
        <v>0.318586115250828</v>
      </c>
      <c r="AZ232" s="0" t="n">
        <f aca="true">RAND()</f>
        <v>0.371159568567213</v>
      </c>
    </row>
    <row r="233" customFormat="false" ht="15" hidden="false" customHeight="false" outlineLevel="0" collapsed="false">
      <c r="AK233" s="0" t="n">
        <v>220</v>
      </c>
      <c r="AL233" s="0" t="n">
        <f aca="false">IFERROR(IF(AU233&lt;($AM$6-$AL$6)/($AN$6-$AL$6),$AL$6+SQRT(AU233*($AN$6-$AL$6)*($AM$6-$AL$6)),$AN$6-SQRT((1-AU233)*($AN$6-$AL$6)*($AN$6-$AM$6))),$AM$6)</f>
        <v>3.25905831824529</v>
      </c>
      <c r="AM233" s="0" t="n">
        <f aca="false">IFERROR(IF(AV233&lt;($AM$7-$AL$7)/($AN$7-$AL$7),$AL$7+SQRT(AV233*($AN$7-$AL$7)*($AM$7-$AL$7)),$AN$7-SQRT((1-AV233)*($AN$7-$AL$7)*($AN$7-$AM$7))),$AM$7)</f>
        <v>0.820208599876734</v>
      </c>
      <c r="AN233" s="0" t="n">
        <f aca="false">IFERROR(IF(AW233&lt;($AM$8-$AL$8)/($AN$8-$AL$8),$AL$8+SQRT(AW233*($AN$8-$AL$8)*($AM$8-$AL$8)),$AN$8-SQRT((1-AW233)*($AN$8-$AL$8)*($AN$8-$AM$8))),$AM$8)</f>
        <v>0.891039888963744</v>
      </c>
      <c r="AO233" s="0" t="n">
        <f aca="false">IFERROR(IF(AX233&lt;($AM$9-$AL$9)/($AN$9-$AL$9),$AL$9+SQRT(AX233*($AN$9-$AL$9)*($AM$9-$AL$9)),$AN$9-SQRT((1-AX233)*($AN$9-$AL$9)*($AN$9-$AM$9))),$AM$9)</f>
        <v>1.01170115620105</v>
      </c>
      <c r="AP233" s="0" t="n">
        <f aca="false">IFERROR(IF(AY233&lt;($AM$10-$AL$10)/($AN$10-$AL$10),$AL$10+SQRT(AY233*($AN$10-$AL$10)*($AM$10-$AL$10)),$AN$10-SQRT((1-AY233)*($AN$10-$AL$10)*($AN$10-$AM$10))),$AM$10)</f>
        <v>0.798884537335046</v>
      </c>
      <c r="AQ233" s="0" t="n">
        <f aca="false">IFERROR(IF(AZ233&lt;($AM$11-$AL$11)/($AN$11-$AL$11),$AL$11+SQRT(AZ233*($AN$11-$AL$11)*($AM$11-$AL$11)),$AN$11-SQRT((1-AZ233)*($AN$11-$AL$11)*($AN$11-$AM$11))),$AM$11)</f>
        <v>0.662049020365117</v>
      </c>
      <c r="AR233" s="0" t="n">
        <f aca="false">SUMPRODUCT((B24:B31&lt;=$B$6)*(C24:C31*AM233+D24:D31*AO233*$B$8*AQ233)/(1+AL233/100)^B24:B31)+C32*AM233*AP233/(1+AL233/100)^$B$6</f>
        <v>7974377.8645383</v>
      </c>
      <c r="AS233" s="0" t="n">
        <f aca="false">SUMPRODUCT((K24:K26&lt;=$B$6)*(L24:L26*AN233+M24:M26*AO233*$B$8*AQ233)/(1+AL233/100)^K24:K26)+L27*AN233*AP233/(1+AL233/100)^$B$6</f>
        <v>8333859.82045391</v>
      </c>
      <c r="AT233" s="0" t="n">
        <f aca="false">AS233-AR233</f>
        <v>359481.955915608</v>
      </c>
      <c r="AU233" s="0" t="n">
        <f aca="true">RAND()</f>
        <v>0.300267766685512</v>
      </c>
      <c r="AV233" s="0" t="n">
        <f aca="true">RAND()</f>
        <v>0.00453763898864383</v>
      </c>
      <c r="AW233" s="0" t="n">
        <f aca="true">RAND()</f>
        <v>0.0920917931392314</v>
      </c>
      <c r="AX233" s="0" t="n">
        <f aca="true">RAND()</f>
        <v>0.348843596897111</v>
      </c>
      <c r="AY233" s="0" t="n">
        <f aca="true">RAND()</f>
        <v>0.357327866631937</v>
      </c>
      <c r="AZ233" s="0" t="n">
        <f aca="true">RAND()</f>
        <v>0.533833205566624</v>
      </c>
    </row>
    <row r="234" customFormat="false" ht="15" hidden="false" customHeight="false" outlineLevel="0" collapsed="false">
      <c r="AK234" s="0" t="n">
        <v>221</v>
      </c>
      <c r="AL234" s="0" t="n">
        <f aca="false">IFERROR(IF(AU234&lt;($AM$6-$AL$6)/($AN$6-$AL$6),$AL$6+SQRT(AU234*($AN$6-$AL$6)*($AM$6-$AL$6)),$AN$6-SQRT((1-AU234)*($AN$6-$AL$6)*($AN$6-$AM$6))),$AM$6)</f>
        <v>5.43036678125138</v>
      </c>
      <c r="AM234" s="0" t="n">
        <f aca="false">IFERROR(IF(AV234&lt;($AM$7-$AL$7)/($AN$7-$AL$7),$AL$7+SQRT(AV234*($AN$7-$AL$7)*($AM$7-$AL$7)),$AN$7-SQRT((1-AV234)*($AN$7-$AL$7)*($AN$7-$AM$7))),$AM$7)</f>
        <v>0.955502430003634</v>
      </c>
      <c r="AN234" s="0" t="n">
        <f aca="false">IFERROR(IF(AW234&lt;($AM$8-$AL$8)/($AN$8-$AL$8),$AL$8+SQRT(AW234*($AN$8-$AL$8)*($AM$8-$AL$8)),$AN$8-SQRT((1-AW234)*($AN$8-$AL$8)*($AN$8-$AM$8))),$AM$8)</f>
        <v>1.00284435452941</v>
      </c>
      <c r="AO234" s="0" t="n">
        <f aca="false">IFERROR(IF(AX234&lt;($AM$9-$AL$9)/($AN$9-$AL$9),$AL$9+SQRT(AX234*($AN$9-$AL$9)*($AM$9-$AL$9)),$AN$9-SQRT((1-AX234)*($AN$9-$AL$9)*($AN$9-$AM$9))),$AM$9)</f>
        <v>1.1184271954586</v>
      </c>
      <c r="AP234" s="0" t="n">
        <f aca="false">IFERROR(IF(AY234&lt;($AM$10-$AL$10)/($AN$10-$AL$10),$AL$10+SQRT(AY234*($AN$10-$AL$10)*($AM$10-$AL$10)),$AN$10-SQRT((1-AY234)*($AN$10-$AL$10)*($AN$10-$AM$10))),$AM$10)</f>
        <v>0.621435111196586</v>
      </c>
      <c r="AQ234" s="0" t="n">
        <f aca="false">IFERROR(IF(AZ234&lt;($AM$11-$AL$11)/($AN$11-$AL$11),$AL$11+SQRT(AZ234*($AN$11-$AL$11)*($AM$11-$AL$11)),$AN$11-SQRT((1-AZ234)*($AN$11-$AL$11)*($AN$11-$AM$11))),$AM$11)</f>
        <v>0.557296990034464</v>
      </c>
      <c r="AR234" s="0" t="n">
        <f aca="false">SUMPRODUCT((B24:B31&lt;=$B$6)*(C24:C31*AM234+D24:D31*AO234*$B$8*AQ234)/(1+AL234/100)^B24:B31)+C32*AM234*AP234/(1+AL234/100)^$B$6</f>
        <v>8641936.1902863</v>
      </c>
      <c r="AS234" s="0" t="n">
        <f aca="false">SUMPRODUCT((K24:K26&lt;=$B$6)*(L24:L26*AN234+M24:M26*AO234*$B$8*AQ234)/(1+AL234/100)^K24:K26)+L27*AN234*AP234/(1+AL234/100)^$B$6</f>
        <v>9410275.65690719</v>
      </c>
      <c r="AT234" s="0" t="n">
        <f aca="false">AS234-AR234</f>
        <v>768339.466620889</v>
      </c>
      <c r="AU234" s="0" t="n">
        <f aca="true">RAND()</f>
        <v>0.876812577930042</v>
      </c>
      <c r="AV234" s="0" t="n">
        <f aca="true">RAND()</f>
        <v>0.268677841522611</v>
      </c>
      <c r="AW234" s="0" t="n">
        <f aca="true">RAND()</f>
        <v>0.457014105884569</v>
      </c>
      <c r="AX234" s="0" t="n">
        <f aca="true">RAND()</f>
        <v>0.481886260195335</v>
      </c>
      <c r="AY234" s="0" t="n">
        <f aca="true">RAND()</f>
        <v>0.0589859449253084</v>
      </c>
      <c r="AZ234" s="0" t="n">
        <f aca="true">RAND()</f>
        <v>0.270211188084879</v>
      </c>
    </row>
    <row r="235" customFormat="false" ht="15" hidden="false" customHeight="false" outlineLevel="0" collapsed="false">
      <c r="AK235" s="0" t="n">
        <v>222</v>
      </c>
      <c r="AL235" s="0" t="n">
        <f aca="false">IFERROR(IF(AU235&lt;($AM$6-$AL$6)/($AN$6-$AL$6),$AL$6+SQRT(AU235*($AN$6-$AL$6)*($AM$6-$AL$6)),$AN$6-SQRT((1-AU235)*($AN$6-$AL$6)*($AN$6-$AM$6))),$AM$6)</f>
        <v>3.23659782308814</v>
      </c>
      <c r="AM235" s="0" t="n">
        <f aca="false">IFERROR(IF(AV235&lt;($AM$7-$AL$7)/($AN$7-$AL$7),$AL$7+SQRT(AV235*($AN$7-$AL$7)*($AM$7-$AL$7)),$AN$7-SQRT((1-AV235)*($AN$7-$AL$7)*($AN$7-$AM$7))),$AM$7)</f>
        <v>1.05491308039397</v>
      </c>
      <c r="AN235" s="0" t="n">
        <f aca="false">IFERROR(IF(AW235&lt;($AM$8-$AL$8)/($AN$8-$AL$8),$AL$8+SQRT(AW235*($AN$8-$AL$8)*($AM$8-$AL$8)),$AN$8-SQRT((1-AW235)*($AN$8-$AL$8)*($AN$8-$AM$8))),$AM$8)</f>
        <v>1.06870569050437</v>
      </c>
      <c r="AO235" s="0" t="n">
        <f aca="false">IFERROR(IF(AX235&lt;($AM$9-$AL$9)/($AN$9-$AL$9),$AL$9+SQRT(AX235*($AN$9-$AL$9)*($AM$9-$AL$9)),$AN$9-SQRT((1-AX235)*($AN$9-$AL$9)*($AN$9-$AM$9))),$AM$9)</f>
        <v>1.48750024151299</v>
      </c>
      <c r="AP235" s="0" t="n">
        <f aca="false">IFERROR(IF(AY235&lt;($AM$10-$AL$10)/($AN$10-$AL$10),$AL$10+SQRT(AY235*($AN$10-$AL$10)*($AM$10-$AL$10)),$AN$10-SQRT((1-AY235)*($AN$10-$AL$10)*($AN$10-$AM$10))),$AM$10)</f>
        <v>0.827113522691837</v>
      </c>
      <c r="AQ235" s="0" t="n">
        <f aca="false">IFERROR(IF(AZ235&lt;($AM$11-$AL$11)/($AN$11-$AL$11),$AL$11+SQRT(AZ235*($AN$11-$AL$11)*($AM$11-$AL$11)),$AN$11-SQRT((1-AZ235)*($AN$11-$AL$11)*($AN$11-$AM$11))),$AM$11)</f>
        <v>0.609943045257815</v>
      </c>
      <c r="AR235" s="0" t="n">
        <f aca="false">SUMPRODUCT((B24:B31&lt;=$B$6)*(C24:C31*AM235+D24:D31*AO235*$B$8*AQ235)/(1+AL235/100)^B24:B31)+C32*AM235*AP235/(1+AL235/100)^$B$6</f>
        <v>10268709.7193769</v>
      </c>
      <c r="AS235" s="0" t="n">
        <f aca="false">SUMPRODUCT((K24:K26&lt;=$B$6)*(L24:L26*AN235+M24:M26*AO235*$B$8*AQ235)/(1+AL235/100)^K24:K26)+L27*AN235*AP235/(1+AL235/100)^$B$6</f>
        <v>9974207.4311938</v>
      </c>
      <c r="AT235" s="0" t="n">
        <f aca="false">AS235-AR235</f>
        <v>-294502.288183106</v>
      </c>
      <c r="AU235" s="0" t="n">
        <f aca="true">RAND()</f>
        <v>0.291840202740752</v>
      </c>
      <c r="AV235" s="0" t="n">
        <f aca="true">RAND()</f>
        <v>0.661698611543387</v>
      </c>
      <c r="AW235" s="0" t="n">
        <f aca="true">RAND()</f>
        <v>0.707843318617795</v>
      </c>
      <c r="AX235" s="0" t="n">
        <f aca="true">RAND()</f>
        <v>0.82489599836717</v>
      </c>
      <c r="AY235" s="0" t="n">
        <f aca="true">RAND()</f>
        <v>0.428013026911451</v>
      </c>
      <c r="AZ235" s="0" t="n">
        <f aca="true">RAND()</f>
        <v>0.392100780831379</v>
      </c>
    </row>
    <row r="236" customFormat="false" ht="15" hidden="false" customHeight="false" outlineLevel="0" collapsed="false">
      <c r="AK236" s="0" t="n">
        <v>223</v>
      </c>
      <c r="AL236" s="0" t="n">
        <f aca="false">IFERROR(IF(AU236&lt;($AM$6-$AL$6)/($AN$6-$AL$6),$AL$6+SQRT(AU236*($AN$6-$AL$6)*($AM$6-$AL$6)),$AN$6-SQRT((1-AU236)*($AN$6-$AL$6)*($AN$6-$AM$6))),$AM$6)</f>
        <v>3.69288418705342</v>
      </c>
      <c r="AM236" s="0" t="n">
        <f aca="false">IFERROR(IF(AV236&lt;($AM$7-$AL$7)/($AN$7-$AL$7),$AL$7+SQRT(AV236*($AN$7-$AL$7)*($AM$7-$AL$7)),$AN$7-SQRT((1-AV236)*($AN$7-$AL$7)*($AN$7-$AM$7))),$AM$7)</f>
        <v>1.03778406962282</v>
      </c>
      <c r="AN236" s="0" t="n">
        <f aca="false">IFERROR(IF(AW236&lt;($AM$8-$AL$8)/($AN$8-$AL$8),$AL$8+SQRT(AW236*($AN$8-$AL$8)*($AM$8-$AL$8)),$AN$8-SQRT((1-AW236)*($AN$8-$AL$8)*($AN$8-$AM$8))),$AM$8)</f>
        <v>1.23381478905997</v>
      </c>
      <c r="AO236" s="0" t="n">
        <f aca="false">IFERROR(IF(AX236&lt;($AM$9-$AL$9)/($AN$9-$AL$9),$AL$9+SQRT(AX236*($AN$9-$AL$9)*($AM$9-$AL$9)),$AN$9-SQRT((1-AX236)*($AN$9-$AL$9)*($AN$9-$AM$9))),$AM$9)</f>
        <v>1.01161474504967</v>
      </c>
      <c r="AP236" s="0" t="n">
        <f aca="false">IFERROR(IF(AY236&lt;($AM$10-$AL$10)/($AN$10-$AL$10),$AL$10+SQRT(AY236*($AN$10-$AL$10)*($AM$10-$AL$10)),$AN$10-SQRT((1-AY236)*($AN$10-$AL$10)*($AN$10-$AM$10))),$AM$10)</f>
        <v>0.819518203267325</v>
      </c>
      <c r="AQ236" s="0" t="n">
        <f aca="false">IFERROR(IF(AZ236&lt;($AM$11-$AL$11)/($AN$11-$AL$11),$AL$11+SQRT(AZ236*($AN$11-$AL$11)*($AM$11-$AL$11)),$AN$11-SQRT((1-AZ236)*($AN$11-$AL$11)*($AN$11-$AM$11))),$AM$11)</f>
        <v>0.768667880729991</v>
      </c>
      <c r="AR236" s="0" t="n">
        <f aca="false">SUMPRODUCT((B24:B31&lt;=$B$6)*(C24:C31*AM236+D24:D31*AO236*$B$8*AQ236)/(1+AL236/100)^B24:B31)+C32*AM236*AP236/(1+AL236/100)^$B$6</f>
        <v>9917413.52051373</v>
      </c>
      <c r="AS236" s="0" t="n">
        <f aca="false">SUMPRODUCT((K24:K26&lt;=$B$6)*(L24:L26*AN236+M24:M26*AO236*$B$8*AQ236)/(1+AL236/100)^K24:K26)+L27*AN236*AP236/(1+AL236/100)^$B$6</f>
        <v>11504867.6851255</v>
      </c>
      <c r="AT236" s="0" t="n">
        <f aca="false">AS236-AR236</f>
        <v>1587454.16461176</v>
      </c>
      <c r="AU236" s="0" t="n">
        <f aca="true">RAND()</f>
        <v>0.453149249987933</v>
      </c>
      <c r="AV236" s="0" t="n">
        <f aca="true">RAND()</f>
        <v>0.599683545725749</v>
      </c>
      <c r="AW236" s="0" t="n">
        <f aca="true">RAND()</f>
        <v>0.997671457305127</v>
      </c>
      <c r="AX236" s="0" t="n">
        <f aca="true">RAND()</f>
        <v>0.348729725197846</v>
      </c>
      <c r="AY236" s="0" t="n">
        <f aca="true">RAND()</f>
        <v>0.408367528876718</v>
      </c>
      <c r="AZ236" s="0" t="n">
        <f aca="true">RAND()</f>
        <v>0.781573267730801</v>
      </c>
    </row>
    <row r="237" customFormat="false" ht="15" hidden="false" customHeight="false" outlineLevel="0" collapsed="false">
      <c r="AK237" s="0" t="n">
        <v>224</v>
      </c>
      <c r="AL237" s="0" t="n">
        <f aca="false">IFERROR(IF(AU237&lt;($AM$6-$AL$6)/($AN$6-$AL$6),$AL$6+SQRT(AU237*($AN$6-$AL$6)*($AM$6-$AL$6)),$AN$6-SQRT((1-AU237)*($AN$6-$AL$6)*($AN$6-$AM$6))),$AM$6)</f>
        <v>2.57351304782998</v>
      </c>
      <c r="AM237" s="0" t="n">
        <f aca="false">IFERROR(IF(AV237&lt;($AM$7-$AL$7)/($AN$7-$AL$7),$AL$7+SQRT(AV237*($AN$7-$AL$7)*($AM$7-$AL$7)),$AN$7-SQRT((1-AV237)*($AN$7-$AL$7)*($AN$7-$AM$7))),$AM$7)</f>
        <v>0.86626718684575</v>
      </c>
      <c r="AN237" s="0" t="n">
        <f aca="false">IFERROR(IF(AW237&lt;($AM$8-$AL$8)/($AN$8-$AL$8),$AL$8+SQRT(AW237*($AN$8-$AL$8)*($AM$8-$AL$8)),$AN$8-SQRT((1-AW237)*($AN$8-$AL$8)*($AN$8-$AM$8))),$AM$8)</f>
        <v>1.06411834298957</v>
      </c>
      <c r="AO237" s="0" t="n">
        <f aca="false">IFERROR(IF(AX237&lt;($AM$9-$AL$9)/($AN$9-$AL$9),$AL$9+SQRT(AX237*($AN$9-$AL$9)*($AM$9-$AL$9)),$AN$9-SQRT((1-AX237)*($AN$9-$AL$9)*($AN$9-$AM$9))),$AM$9)</f>
        <v>1.15991111164381</v>
      </c>
      <c r="AP237" s="0" t="n">
        <f aca="false">IFERROR(IF(AY237&lt;($AM$10-$AL$10)/($AN$10-$AL$10),$AL$10+SQRT(AY237*($AN$10-$AL$10)*($AM$10-$AL$10)),$AN$10-SQRT((1-AY237)*($AN$10-$AL$10)*($AN$10-$AM$10))),$AM$10)</f>
        <v>0.55555573263765</v>
      </c>
      <c r="AQ237" s="0" t="n">
        <f aca="false">IFERROR(IF(AZ237&lt;($AM$11-$AL$11)/($AN$11-$AL$11),$AL$11+SQRT(AZ237*($AN$11-$AL$11)*($AM$11-$AL$11)),$AN$11-SQRT((1-AZ237)*($AN$11-$AL$11)*($AN$11-$AM$11))),$AM$11)</f>
        <v>0.706806002298421</v>
      </c>
      <c r="AR237" s="0" t="n">
        <f aca="false">SUMPRODUCT((B24:B31&lt;=$B$6)*(C24:C31*AM237+D24:D31*AO237*$B$8*AQ237)/(1+AL237/100)^B24:B31)+C32*AM237*AP237/(1+AL237/100)^$B$6</f>
        <v>8697464.91500725</v>
      </c>
      <c r="AS237" s="0" t="n">
        <f aca="false">SUMPRODUCT((K24:K26&lt;=$B$6)*(L24:L26*AN237+M24:M26*AO237*$B$8*AQ237)/(1+AL237/100)^K24:K26)+L27*AN237*AP237/(1+AL237/100)^$B$6</f>
        <v>10236715.9554714</v>
      </c>
      <c r="AT237" s="0" t="n">
        <f aca="false">AS237-AR237</f>
        <v>1539251.04046416</v>
      </c>
      <c r="AU237" s="0" t="n">
        <f aca="true">RAND()</f>
        <v>0.0657834432062459</v>
      </c>
      <c r="AV237" s="0" t="n">
        <f aca="true">RAND()</f>
        <v>0.0487926672494392</v>
      </c>
      <c r="AW237" s="0" t="n">
        <f aca="true">RAND()</f>
        <v>0.692871196329395</v>
      </c>
      <c r="AX237" s="0" t="n">
        <f aca="true">RAND()</f>
        <v>0.529500439773637</v>
      </c>
      <c r="AY237" s="0" t="n">
        <f aca="true">RAND()</f>
        <v>0.0123457577156243</v>
      </c>
      <c r="AZ237" s="0" t="n">
        <f aca="true">RAND()</f>
        <v>0.649131753925577</v>
      </c>
    </row>
    <row r="238" customFormat="false" ht="15" hidden="false" customHeight="false" outlineLevel="0" collapsed="false">
      <c r="AK238" s="0" t="n">
        <v>225</v>
      </c>
      <c r="AL238" s="0" t="n">
        <f aca="false">IFERROR(IF(AU238&lt;($AM$6-$AL$6)/($AN$6-$AL$6),$AL$6+SQRT(AU238*($AN$6-$AL$6)*($AM$6-$AL$6)),$AN$6-SQRT((1-AU238)*($AN$6-$AL$6)*($AN$6-$AM$6))),$AM$6)</f>
        <v>4.67339600485255</v>
      </c>
      <c r="AM238" s="0" t="n">
        <f aca="false">IFERROR(IF(AV238&lt;($AM$7-$AL$7)/($AN$7-$AL$7),$AL$7+SQRT(AV238*($AN$7-$AL$7)*($AM$7-$AL$7)),$AN$7-SQRT((1-AV238)*($AN$7-$AL$7)*($AN$7-$AM$7))),$AM$7)</f>
        <v>0.98184983182469</v>
      </c>
      <c r="AN238" s="0" t="n">
        <f aca="false">IFERROR(IF(AW238&lt;($AM$8-$AL$8)/($AN$8-$AL$8),$AL$8+SQRT(AW238*($AN$8-$AL$8)*($AM$8-$AL$8)),$AN$8-SQRT((1-AW238)*($AN$8-$AL$8)*($AN$8-$AM$8))),$AM$8)</f>
        <v>1.16294465988979</v>
      </c>
      <c r="AO238" s="0" t="n">
        <f aca="false">IFERROR(IF(AX238&lt;($AM$9-$AL$9)/($AN$9-$AL$9),$AL$9+SQRT(AX238*($AN$9-$AL$9)*($AM$9-$AL$9)),$AN$9-SQRT((1-AX238)*($AN$9-$AL$9)*($AN$9-$AM$9))),$AM$9)</f>
        <v>1.05256409890422</v>
      </c>
      <c r="AP238" s="0" t="n">
        <f aca="false">IFERROR(IF(AY238&lt;($AM$10-$AL$10)/($AN$10-$AL$10),$AL$10+SQRT(AY238*($AN$10-$AL$10)*($AM$10-$AL$10)),$AN$10-SQRT((1-AY238)*($AN$10-$AL$10)*($AN$10-$AM$10))),$AM$10)</f>
        <v>0.987679860478328</v>
      </c>
      <c r="AQ238" s="0" t="n">
        <f aca="false">IFERROR(IF(AZ238&lt;($AM$11-$AL$11)/($AN$11-$AL$11),$AL$11+SQRT(AZ238*($AN$11-$AL$11)*($AM$11-$AL$11)),$AN$11-SQRT((1-AZ238)*($AN$11-$AL$11)*($AN$11-$AM$11))),$AM$11)</f>
        <v>0.548556725696131</v>
      </c>
      <c r="AR238" s="0" t="n">
        <f aca="false">SUMPRODUCT((B24:B31&lt;=$B$6)*(C24:C31*AM238+D24:D31*AO238*$B$8*AQ238)/(1+AL238/100)^B24:B31)+C32*AM238*AP238/(1+AL238/100)^$B$6</f>
        <v>9054373.72922285</v>
      </c>
      <c r="AS238" s="0" t="n">
        <f aca="false">SUMPRODUCT((K24:K26&lt;=$B$6)*(L24:L26*AN238+M24:M26*AO238*$B$8*AQ238)/(1+AL238/100)^K24:K26)+L27*AN238*AP238/(1+AL238/100)^$B$6</f>
        <v>10707033.5491065</v>
      </c>
      <c r="AT238" s="0" t="n">
        <f aca="false">AS238-AR238</f>
        <v>1652659.81988361</v>
      </c>
      <c r="AU238" s="0" t="n">
        <f aca="true">RAND()</f>
        <v>0.729345692488196</v>
      </c>
      <c r="AV238" s="0" t="n">
        <f aca="true">RAND()</f>
        <v>0.367437348162979</v>
      </c>
      <c r="AW238" s="0" t="n">
        <f aca="true">RAND()</f>
        <v>0.932634380073743</v>
      </c>
      <c r="AX238" s="0" t="n">
        <f aca="true">RAND()</f>
        <v>0.401576808876556</v>
      </c>
      <c r="AY238" s="0" t="n">
        <f aca="true">RAND()</f>
        <v>0.951326585264645</v>
      </c>
      <c r="AZ238" s="0" t="n">
        <f aca="true">RAND()</f>
        <v>0.252165085260333</v>
      </c>
    </row>
    <row r="239" customFormat="false" ht="15" hidden="false" customHeight="false" outlineLevel="0" collapsed="false">
      <c r="AK239" s="0" t="n">
        <v>226</v>
      </c>
      <c r="AL239" s="0" t="n">
        <f aca="false">IFERROR(IF(AU239&lt;($AM$6-$AL$6)/($AN$6-$AL$6),$AL$6+SQRT(AU239*($AN$6-$AL$6)*($AM$6-$AL$6)),$AN$6-SQRT((1-AU239)*($AN$6-$AL$6)*($AN$6-$AM$6))),$AM$6)</f>
        <v>5.45007085936204</v>
      </c>
      <c r="AM239" s="0" t="n">
        <f aca="false">IFERROR(IF(AV239&lt;($AM$7-$AL$7)/($AN$7-$AL$7),$AL$7+SQRT(AV239*($AN$7-$AL$7)*($AM$7-$AL$7)),$AN$7-SQRT((1-AV239)*($AN$7-$AL$7)*($AN$7-$AM$7))),$AM$7)</f>
        <v>1.00375382013894</v>
      </c>
      <c r="AN239" s="0" t="n">
        <f aca="false">IFERROR(IF(AW239&lt;($AM$8-$AL$8)/($AN$8-$AL$8),$AL$8+SQRT(AW239*($AN$8-$AL$8)*($AM$8-$AL$8)),$AN$8-SQRT((1-AW239)*($AN$8-$AL$8)*($AN$8-$AM$8))),$AM$8)</f>
        <v>1.15785957603969</v>
      </c>
      <c r="AO239" s="0" t="n">
        <f aca="false">IFERROR(IF(AX239&lt;($AM$9-$AL$9)/($AN$9-$AL$9),$AL$9+SQRT(AX239*($AN$9-$AL$9)*($AM$9-$AL$9)),$AN$9-SQRT((1-AX239)*($AN$9-$AL$9)*($AN$9-$AM$9))),$AM$9)</f>
        <v>1.60093298465881</v>
      </c>
      <c r="AP239" s="0" t="n">
        <f aca="false">IFERROR(IF(AY239&lt;($AM$10-$AL$10)/($AN$10-$AL$10),$AL$10+SQRT(AY239*($AN$10-$AL$10)*($AM$10-$AL$10)),$AN$10-SQRT((1-AY239)*($AN$10-$AL$10)*($AN$10-$AM$10))),$AM$10)</f>
        <v>0.937947401193239</v>
      </c>
      <c r="AQ239" s="0" t="n">
        <f aca="false">IFERROR(IF(AZ239&lt;($AM$11-$AL$11)/($AN$11-$AL$11),$AL$11+SQRT(AZ239*($AN$11-$AL$11)*($AM$11-$AL$11)),$AN$11-SQRT((1-AZ239)*($AN$11-$AL$11)*($AN$11-$AM$11))),$AM$11)</f>
        <v>0.789404008791001</v>
      </c>
      <c r="AR239" s="0" t="n">
        <f aca="false">SUMPRODUCT((B24:B31&lt;=$B$6)*(C24:C31*AM239+D24:D31*AO239*$B$8*AQ239)/(1+AL239/100)^B24:B31)+C32*AM239*AP239/(1+AL239/100)^$B$6</f>
        <v>9117714.69012549</v>
      </c>
      <c r="AS239" s="0" t="n">
        <f aca="false">SUMPRODUCT((K24:K26&lt;=$B$6)*(L24:L26*AN239+M24:M26*AO239*$B$8*AQ239)/(1+AL239/100)^K24:K26)+L27*AN239*AP239/(1+AL239/100)^$B$6</f>
        <v>10709226.5552972</v>
      </c>
      <c r="AT239" s="0" t="n">
        <f aca="false">AS239-AR239</f>
        <v>1591511.86517173</v>
      </c>
      <c r="AU239" s="0" t="n">
        <f aca="true">RAND()</f>
        <v>0.879885982950064</v>
      </c>
      <c r="AV239" s="0" t="n">
        <f aca="true">RAND()</f>
        <v>0.461002834700741</v>
      </c>
      <c r="AW239" s="0" t="n">
        <f aca="true">RAND()</f>
        <v>0.924534597977015</v>
      </c>
      <c r="AX239" s="0" t="n">
        <f aca="true">RAND()</f>
        <v>0.893830344844451</v>
      </c>
      <c r="AY239" s="0" t="n">
        <f aca="true">RAND()</f>
        <v>0.767191704847646</v>
      </c>
      <c r="AZ239" s="0" t="n">
        <f aca="true">RAND()</f>
        <v>0.818976850966119</v>
      </c>
    </row>
    <row r="240" customFormat="false" ht="15" hidden="false" customHeight="false" outlineLevel="0" collapsed="false">
      <c r="AK240" s="0" t="n">
        <v>227</v>
      </c>
      <c r="AL240" s="0" t="n">
        <f aca="false">IFERROR(IF(AU240&lt;($AM$6-$AL$6)/($AN$6-$AL$6),$AL$6+SQRT(AU240*($AN$6-$AL$6)*($AM$6-$AL$6)),$AN$6-SQRT((1-AU240)*($AN$6-$AL$6)*($AN$6-$AM$6))),$AM$6)</f>
        <v>5.60531651722325</v>
      </c>
      <c r="AM240" s="0" t="n">
        <f aca="false">IFERROR(IF(AV240&lt;($AM$7-$AL$7)/($AN$7-$AL$7),$AL$7+SQRT(AV240*($AN$7-$AL$7)*($AM$7-$AL$7)),$AN$7-SQRT((1-AV240)*($AN$7-$AL$7)*($AN$7-$AM$7))),$AM$7)</f>
        <v>1.14428977888785</v>
      </c>
      <c r="AN240" s="0" t="n">
        <f aca="false">IFERROR(IF(AW240&lt;($AM$8-$AL$8)/($AN$8-$AL$8),$AL$8+SQRT(AW240*($AN$8-$AL$8)*($AM$8-$AL$8)),$AN$8-SQRT((1-AW240)*($AN$8-$AL$8)*($AN$8-$AM$8))),$AM$8)</f>
        <v>1.00457240927731</v>
      </c>
      <c r="AO240" s="0" t="n">
        <f aca="false">IFERROR(IF(AX240&lt;($AM$9-$AL$9)/($AN$9-$AL$9),$AL$9+SQRT(AX240*($AN$9-$AL$9)*($AM$9-$AL$9)),$AN$9-SQRT((1-AX240)*($AN$9-$AL$9)*($AN$9-$AM$9))),$AM$9)</f>
        <v>0.872884992056427</v>
      </c>
      <c r="AP240" s="0" t="n">
        <f aca="false">IFERROR(IF(AY240&lt;($AM$10-$AL$10)/($AN$10-$AL$10),$AL$10+SQRT(AY240*($AN$10-$AL$10)*($AM$10-$AL$10)),$AN$10-SQRT((1-AY240)*($AN$10-$AL$10)*($AN$10-$AM$10))),$AM$10)</f>
        <v>0.705009610972715</v>
      </c>
      <c r="AQ240" s="0" t="n">
        <f aca="false">IFERROR(IF(AZ240&lt;($AM$11-$AL$11)/($AN$11-$AL$11),$AL$11+SQRT(AZ240*($AN$11-$AL$11)*($AM$11-$AL$11)),$AN$11-SQRT((1-AZ240)*($AN$11-$AL$11)*($AN$11-$AM$11))),$AM$11)</f>
        <v>0.599427937421772</v>
      </c>
      <c r="AR240" s="0" t="n">
        <f aca="false">SUMPRODUCT((B24:B31&lt;=$B$6)*(C24:C31*AM240+D24:D31*AO240*$B$8*AQ240)/(1+AL240/100)^B24:B31)+C32*AM240*AP240/(1+AL240/100)^$B$6</f>
        <v>10275121.3580777</v>
      </c>
      <c r="AS240" s="0" t="n">
        <f aca="false">SUMPRODUCT((K24:K26&lt;=$B$6)*(L24:L26*AN240+M24:M26*AO240*$B$8*AQ240)/(1+AL240/100)^K24:K26)+L27*AN240*AP240/(1+AL240/100)^$B$6</f>
        <v>9378509.83319493</v>
      </c>
      <c r="AT240" s="0" t="n">
        <f aca="false">AS240-AR240</f>
        <v>-896611.52488279</v>
      </c>
      <c r="AU240" s="0" t="n">
        <f aca="true">RAND()</f>
        <v>0.902742899143486</v>
      </c>
      <c r="AV240" s="0" t="n">
        <f aca="true">RAND()</f>
        <v>0.900669770243744</v>
      </c>
      <c r="AW240" s="0" t="n">
        <f aca="true">RAND()</f>
        <v>0.46458042410716</v>
      </c>
      <c r="AX240" s="0" t="n">
        <f aca="true">RAND()</f>
        <v>0.185390956401229</v>
      </c>
      <c r="AY240" s="0" t="n">
        <f aca="true">RAND()</f>
        <v>0.168115762364736</v>
      </c>
      <c r="AZ240" s="0" t="n">
        <f aca="true">RAND()</f>
        <v>0.365947304933291</v>
      </c>
    </row>
    <row r="241" customFormat="false" ht="15" hidden="false" customHeight="false" outlineLevel="0" collapsed="false">
      <c r="AK241" s="0" t="n">
        <v>228</v>
      </c>
      <c r="AL241" s="0" t="n">
        <f aca="false">IFERROR(IF(AU241&lt;($AM$6-$AL$6)/($AN$6-$AL$6),$AL$6+SQRT(AU241*($AN$6-$AL$6)*($AM$6-$AL$6)),$AN$6-SQRT((1-AU241)*($AN$6-$AL$6)*($AN$6-$AM$6))),$AM$6)</f>
        <v>3.79589299203334</v>
      </c>
      <c r="AM241" s="0" t="n">
        <f aca="false">IFERROR(IF(AV241&lt;($AM$7-$AL$7)/($AN$7-$AL$7),$AL$7+SQRT(AV241*($AN$7-$AL$7)*($AM$7-$AL$7)),$AN$7-SQRT((1-AV241)*($AN$7-$AL$7)*($AN$7-$AM$7))),$AM$7)</f>
        <v>1.0899522209965</v>
      </c>
      <c r="AN241" s="0" t="n">
        <f aca="false">IFERROR(IF(AW241&lt;($AM$8-$AL$8)/($AN$8-$AL$8),$AL$8+SQRT(AW241*($AN$8-$AL$8)*($AM$8-$AL$8)),$AN$8-SQRT((1-AW241)*($AN$8-$AL$8)*($AN$8-$AM$8))),$AM$8)</f>
        <v>1.09841050670537</v>
      </c>
      <c r="AO241" s="0" t="n">
        <f aca="false">IFERROR(IF(AX241&lt;($AM$9-$AL$9)/($AN$9-$AL$9),$AL$9+SQRT(AX241*($AN$9-$AL$9)*($AM$9-$AL$9)),$AN$9-SQRT((1-AX241)*($AN$9-$AL$9)*($AN$9-$AM$9))),$AM$9)</f>
        <v>1.06379775806062</v>
      </c>
      <c r="AP241" s="0" t="n">
        <f aca="false">IFERROR(IF(AY241&lt;($AM$10-$AL$10)/($AN$10-$AL$10),$AL$10+SQRT(AY241*($AN$10-$AL$10)*($AM$10-$AL$10)),$AN$10-SQRT((1-AY241)*($AN$10-$AL$10)*($AN$10-$AM$10))),$AM$10)</f>
        <v>0.954138824812801</v>
      </c>
      <c r="AQ241" s="0" t="n">
        <f aca="false">IFERROR(IF(AZ241&lt;($AM$11-$AL$11)/($AN$11-$AL$11),$AL$11+SQRT(AZ241*($AN$11-$AL$11)*($AM$11-$AL$11)),$AN$11-SQRT((1-AZ241)*($AN$11-$AL$11)*($AN$11-$AM$11))),$AM$11)</f>
        <v>0.505755957679031</v>
      </c>
      <c r="AR241" s="0" t="n">
        <f aca="false">SUMPRODUCT((B24:B31&lt;=$B$6)*(C24:C31*AM241+D24:D31*AO241*$B$8*AQ241)/(1+AL241/100)^B24:B31)+C32*AM241*AP241/(1+AL241/100)^$B$6</f>
        <v>10334101.7925462</v>
      </c>
      <c r="AS241" s="0" t="n">
        <f aca="false">SUMPRODUCT((K24:K26&lt;=$B$6)*(L24:L26*AN241+M24:M26*AO241*$B$8*AQ241)/(1+AL241/100)^K24:K26)+L27*AN241*AP241/(1+AL241/100)^$B$6</f>
        <v>10125161.1237369</v>
      </c>
      <c r="AT241" s="0" t="n">
        <f aca="false">AS241-AR241</f>
        <v>-208940.668809315</v>
      </c>
      <c r="AU241" s="0" t="n">
        <f aca="true">RAND()</f>
        <v>0.486684914074948</v>
      </c>
      <c r="AV241" s="0" t="n">
        <f aca="true">RAND()</f>
        <v>0.772308519431534</v>
      </c>
      <c r="AW241" s="0" t="n">
        <f aca="true">RAND()</f>
        <v>0.795738893534911</v>
      </c>
      <c r="AX241" s="0" t="n">
        <f aca="true">RAND()</f>
        <v>0.415683574791784</v>
      </c>
      <c r="AY241" s="0" t="n">
        <f aca="true">RAND()</f>
        <v>0.824968288809408</v>
      </c>
      <c r="AZ241" s="0" t="n">
        <f aca="true">RAND()</f>
        <v>0.17279801681802</v>
      </c>
    </row>
    <row r="242" customFormat="false" ht="15" hidden="false" customHeight="false" outlineLevel="0" collapsed="false">
      <c r="AK242" s="0" t="n">
        <v>229</v>
      </c>
      <c r="AL242" s="0" t="n">
        <f aca="false">IFERROR(IF(AU242&lt;($AM$6-$AL$6)/($AN$6-$AL$6),$AL$6+SQRT(AU242*($AN$6-$AL$6)*($AM$6-$AL$6)),$AN$6-SQRT((1-AU242)*($AN$6-$AL$6)*($AN$6-$AM$6))),$AM$6)</f>
        <v>3.68286529276764</v>
      </c>
      <c r="AM242" s="0" t="n">
        <f aca="false">IFERROR(IF(AV242&lt;($AM$7-$AL$7)/($AN$7-$AL$7),$AL$7+SQRT(AV242*($AN$7-$AL$7)*($AM$7-$AL$7)),$AN$7-SQRT((1-AV242)*($AN$7-$AL$7)*($AN$7-$AM$7))),$AM$7)</f>
        <v>1.16926934358605</v>
      </c>
      <c r="AN242" s="0" t="n">
        <f aca="false">IFERROR(IF(AW242&lt;($AM$8-$AL$8)/($AN$8-$AL$8),$AL$8+SQRT(AW242*($AN$8-$AL$8)*($AM$8-$AL$8)),$AN$8-SQRT((1-AW242)*($AN$8-$AL$8)*($AN$8-$AM$8))),$AM$8)</f>
        <v>0.932214452911235</v>
      </c>
      <c r="AO242" s="0" t="n">
        <f aca="false">IFERROR(IF(AX242&lt;($AM$9-$AL$9)/($AN$9-$AL$9),$AL$9+SQRT(AX242*($AN$9-$AL$9)*($AM$9-$AL$9)),$AN$9-SQRT((1-AX242)*($AN$9-$AL$9)*($AN$9-$AM$9))),$AM$9)</f>
        <v>1.10167605667322</v>
      </c>
      <c r="AP242" s="0" t="n">
        <f aca="false">IFERROR(IF(AY242&lt;($AM$10-$AL$10)/($AN$10-$AL$10),$AL$10+SQRT(AY242*($AN$10-$AL$10)*($AM$10-$AL$10)),$AN$10-SQRT((1-AY242)*($AN$10-$AL$10)*($AN$10-$AM$10))),$AM$10)</f>
        <v>0.838805999467443</v>
      </c>
      <c r="AQ242" s="0" t="n">
        <f aca="false">IFERROR(IF(AZ242&lt;($AM$11-$AL$11)/($AN$11-$AL$11),$AL$11+SQRT(AZ242*($AN$11-$AL$11)*($AM$11-$AL$11)),$AN$11-SQRT((1-AZ242)*($AN$11-$AL$11)*($AN$11-$AM$11))),$AM$11)</f>
        <v>0.801771932040472</v>
      </c>
      <c r="AR242" s="0" t="n">
        <f aca="false">SUMPRODUCT((B24:B31&lt;=$B$6)*(C24:C31*AM242+D24:D31*AO242*$B$8*AQ242)/(1+AL242/100)^B24:B31)+C32*AM242*AP242/(1+AL242/100)^$B$6</f>
        <v>11177226.4864778</v>
      </c>
      <c r="AS242" s="0" t="n">
        <f aca="false">SUMPRODUCT((K24:K26&lt;=$B$6)*(L24:L26*AN242+M24:M26*AO242*$B$8*AQ242)/(1+AL242/100)^K24:K26)+L27*AN242*AP242/(1+AL242/100)^$B$6</f>
        <v>8690595.87232901</v>
      </c>
      <c r="AT242" s="0" t="n">
        <f aca="false">AS242-AR242</f>
        <v>-2486630.61414878</v>
      </c>
      <c r="AU242" s="0" t="n">
        <f aca="true">RAND()</f>
        <v>0.449830866703724</v>
      </c>
      <c r="AV242" s="0" t="n">
        <f aca="true">RAND()</f>
        <v>0.94206720991087</v>
      </c>
      <c r="AW242" s="0" t="n">
        <f aca="true">RAND()</f>
        <v>0.194229572873523</v>
      </c>
      <c r="AX242" s="0" t="n">
        <f aca="true">RAND()</f>
        <v>0.462009395230551</v>
      </c>
      <c r="AY242" s="0" t="n">
        <f aca="true">RAND()</f>
        <v>0.459158021100533</v>
      </c>
      <c r="AZ242" s="0" t="n">
        <f aca="true">RAND()</f>
        <v>0.839614828869521</v>
      </c>
    </row>
    <row r="243" customFormat="false" ht="15" hidden="false" customHeight="false" outlineLevel="0" collapsed="false">
      <c r="AK243" s="0" t="n">
        <v>230</v>
      </c>
      <c r="AL243" s="0" t="n">
        <f aca="false">IFERROR(IF(AU243&lt;($AM$6-$AL$6)/($AN$6-$AL$6),$AL$6+SQRT(AU243*($AN$6-$AL$6)*($AM$6-$AL$6)),$AN$6-SQRT((1-AU243)*($AN$6-$AL$6)*($AN$6-$AM$6))),$AM$6)</f>
        <v>5.84921244378472</v>
      </c>
      <c r="AM243" s="0" t="n">
        <f aca="false">IFERROR(IF(AV243&lt;($AM$7-$AL$7)/($AN$7-$AL$7),$AL$7+SQRT(AV243*($AN$7-$AL$7)*($AM$7-$AL$7)),$AN$7-SQRT((1-AV243)*($AN$7-$AL$7)*($AN$7-$AM$7))),$AM$7)</f>
        <v>0.931969036613979</v>
      </c>
      <c r="AN243" s="0" t="n">
        <f aca="false">IFERROR(IF(AW243&lt;($AM$8-$AL$8)/($AN$8-$AL$8),$AL$8+SQRT(AW243*($AN$8-$AL$8)*($AM$8-$AL$8)),$AN$8-SQRT((1-AW243)*($AN$8-$AL$8)*($AN$8-$AM$8))),$AM$8)</f>
        <v>0.929852471351307</v>
      </c>
      <c r="AO243" s="0" t="n">
        <f aca="false">IFERROR(IF(AX243&lt;($AM$9-$AL$9)/($AN$9-$AL$9),$AL$9+SQRT(AX243*($AN$9-$AL$9)*($AM$9-$AL$9)),$AN$9-SQRT((1-AX243)*($AN$9-$AL$9)*($AN$9-$AM$9))),$AM$9)</f>
        <v>1.65214491231077</v>
      </c>
      <c r="AP243" s="0" t="n">
        <f aca="false">IFERROR(IF(AY243&lt;($AM$10-$AL$10)/($AN$10-$AL$10),$AL$10+SQRT(AY243*($AN$10-$AL$10)*($AM$10-$AL$10)),$AN$10-SQRT((1-AY243)*($AN$10-$AL$10)*($AN$10-$AM$10))),$AM$10)</f>
        <v>0.992184843001217</v>
      </c>
      <c r="AQ243" s="0" t="n">
        <f aca="false">IFERROR(IF(AZ243&lt;($AM$11-$AL$11)/($AN$11-$AL$11),$AL$11+SQRT(AZ243*($AN$11-$AL$11)*($AM$11-$AL$11)),$AN$11-SQRT((1-AZ243)*($AN$11-$AL$11)*($AN$11-$AM$11))),$AM$11)</f>
        <v>0.758996486457136</v>
      </c>
      <c r="AR243" s="0" t="n">
        <f aca="false">SUMPRODUCT((B24:B31&lt;=$B$6)*(C24:C31*AM243+D24:D31*AO243*$B$8*AQ243)/(1+AL243/100)^B24:B31)+C32*AM243*AP243/(1+AL243/100)^$B$6</f>
        <v>8379761.29542771</v>
      </c>
      <c r="AS243" s="0" t="n">
        <f aca="false">SUMPRODUCT((K24:K26&lt;=$B$6)*(L24:L26*AN243+M24:M26*AO243*$B$8*AQ243)/(1+AL243/100)^K24:K26)+L27*AN243*AP243/(1+AL243/100)^$B$6</f>
        <v>8581595.2317889</v>
      </c>
      <c r="AT243" s="0" t="n">
        <f aca="false">AS243-AR243</f>
        <v>201833.936361183</v>
      </c>
      <c r="AU243" s="0" t="n">
        <f aca="true">RAND()</f>
        <v>0.933784400023003</v>
      </c>
      <c r="AV243" s="0" t="n">
        <f aca="true">RAND()</f>
        <v>0.19350918472024</v>
      </c>
      <c r="AW243" s="0" t="n">
        <f aca="true">RAND()</f>
        <v>0.187351825733801</v>
      </c>
      <c r="AX243" s="0" t="n">
        <f aca="true">RAND()</f>
        <v>0.919331225312481</v>
      </c>
      <c r="AY243" s="0" t="n">
        <f aca="true">RAND()</f>
        <v>0.968983678720532</v>
      </c>
      <c r="AZ243" s="0" t="n">
        <f aca="true">RAND()</f>
        <v>0.762927781469365</v>
      </c>
    </row>
    <row r="244" customFormat="false" ht="15" hidden="false" customHeight="false" outlineLevel="0" collapsed="false">
      <c r="AK244" s="0" t="n">
        <v>231</v>
      </c>
      <c r="AL244" s="0" t="n">
        <f aca="false">IFERROR(IF(AU244&lt;($AM$6-$AL$6)/($AN$6-$AL$6),$AL$6+SQRT(AU244*($AN$6-$AL$6)*($AM$6-$AL$6)),$AN$6-SQRT((1-AU244)*($AN$6-$AL$6)*($AN$6-$AM$6))),$AM$6)</f>
        <v>4.14989531625798</v>
      </c>
      <c r="AM244" s="0" t="n">
        <f aca="false">IFERROR(IF(AV244&lt;($AM$7-$AL$7)/($AN$7-$AL$7),$AL$7+SQRT(AV244*($AN$7-$AL$7)*($AM$7-$AL$7)),$AN$7-SQRT((1-AV244)*($AN$7-$AL$7)*($AN$7-$AM$7))),$AM$7)</f>
        <v>1.13843553109552</v>
      </c>
      <c r="AN244" s="0" t="n">
        <f aca="false">IFERROR(IF(AW244&lt;($AM$8-$AL$8)/($AN$8-$AL$8),$AL$8+SQRT(AW244*($AN$8-$AL$8)*($AM$8-$AL$8)),$AN$8-SQRT((1-AW244)*($AN$8-$AL$8)*($AN$8-$AM$8))),$AM$8)</f>
        <v>1.14043696961397</v>
      </c>
      <c r="AO244" s="0" t="n">
        <f aca="false">IFERROR(IF(AX244&lt;($AM$9-$AL$9)/($AN$9-$AL$9),$AL$9+SQRT(AX244*($AN$9-$AL$9)*($AM$9-$AL$9)),$AN$9-SQRT((1-AX244)*($AN$9-$AL$9)*($AN$9-$AM$9))),$AM$9)</f>
        <v>1.4735724821279</v>
      </c>
      <c r="AP244" s="0" t="n">
        <f aca="false">IFERROR(IF(AY244&lt;($AM$10-$AL$10)/($AN$10-$AL$10),$AL$10+SQRT(AY244*($AN$10-$AL$10)*($AM$10-$AL$10)),$AN$10-SQRT((1-AY244)*($AN$10-$AL$10)*($AN$10-$AM$10))),$AM$10)</f>
        <v>0.999948816534326</v>
      </c>
      <c r="AQ244" s="0" t="n">
        <f aca="false">IFERROR(IF(AZ244&lt;($AM$11-$AL$11)/($AN$11-$AL$11),$AL$11+SQRT(AZ244*($AN$11-$AL$11)*($AM$11-$AL$11)),$AN$11-SQRT((1-AZ244)*($AN$11-$AL$11)*($AN$11-$AM$11))),$AM$11)</f>
        <v>0.730991129626162</v>
      </c>
      <c r="AR244" s="0" t="n">
        <f aca="false">SUMPRODUCT((B24:B31&lt;=$B$6)*(C24:C31*AM244+D24:D31*AO244*$B$8*AQ244)/(1+AL244/100)^B24:B31)+C32*AM244*AP244/(1+AL244/100)^$B$6</f>
        <v>10720298.1834548</v>
      </c>
      <c r="AS244" s="0" t="n">
        <f aca="false">SUMPRODUCT((K24:K26&lt;=$B$6)*(L24:L26*AN244+M24:M26*AO244*$B$8*AQ244)/(1+AL244/100)^K24:K26)+L27*AN244*AP244/(1+AL244/100)^$B$6</f>
        <v>10501102.2322026</v>
      </c>
      <c r="AT244" s="0" t="n">
        <f aca="false">AS244-AR244</f>
        <v>-219195.951252192</v>
      </c>
      <c r="AU244" s="0" t="n">
        <f aca="true">RAND()</f>
        <v>0.593845164585589</v>
      </c>
      <c r="AV244" s="0" t="n">
        <f aca="true">RAND()</f>
        <v>0.889363282471647</v>
      </c>
      <c r="AW244" s="0" t="n">
        <f aca="true">RAND()</f>
        <v>0.893297265534495</v>
      </c>
      <c r="AX244" s="0" t="n">
        <f aca="true">RAND()</f>
        <v>0.815249378951343</v>
      </c>
      <c r="AY244" s="0" t="n">
        <f aca="true">RAND()</f>
        <v>0.999795276616294</v>
      </c>
      <c r="AZ244" s="0" t="n">
        <f aca="true">RAND()</f>
        <v>0.704629500653844</v>
      </c>
    </row>
    <row r="245" customFormat="false" ht="15" hidden="false" customHeight="false" outlineLevel="0" collapsed="false">
      <c r="AK245" s="0" t="n">
        <v>232</v>
      </c>
      <c r="AL245" s="0" t="n">
        <f aca="false">IFERROR(IF(AU245&lt;($AM$6-$AL$6)/($AN$6-$AL$6),$AL$6+SQRT(AU245*($AN$6-$AL$6)*($AM$6-$AL$6)),$AN$6-SQRT((1-AU245)*($AN$6-$AL$6)*($AN$6-$AM$6))),$AM$6)</f>
        <v>4.83628321549186</v>
      </c>
      <c r="AM245" s="0" t="n">
        <f aca="false">IFERROR(IF(AV245&lt;($AM$7-$AL$7)/($AN$7-$AL$7),$AL$7+SQRT(AV245*($AN$7-$AL$7)*($AM$7-$AL$7)),$AN$7-SQRT((1-AV245)*($AN$7-$AL$7)*($AN$7-$AM$7))),$AM$7)</f>
        <v>1.05292566125587</v>
      </c>
      <c r="AN245" s="0" t="n">
        <f aca="false">IFERROR(IF(AW245&lt;($AM$8-$AL$8)/($AN$8-$AL$8),$AL$8+SQRT(AW245*($AN$8-$AL$8)*($AM$8-$AL$8)),$AN$8-SQRT((1-AW245)*($AN$8-$AL$8)*($AN$8-$AM$8))),$AM$8)</f>
        <v>1.21995084619132</v>
      </c>
      <c r="AO245" s="0" t="n">
        <f aca="false">IFERROR(IF(AX245&lt;($AM$9-$AL$9)/($AN$9-$AL$9),$AL$9+SQRT(AX245*($AN$9-$AL$9)*($AM$9-$AL$9)),$AN$9-SQRT((1-AX245)*($AN$9-$AL$9)*($AN$9-$AM$9))),$AM$9)</f>
        <v>1.04277563567694</v>
      </c>
      <c r="AP245" s="0" t="n">
        <f aca="false">IFERROR(IF(AY245&lt;($AM$10-$AL$10)/($AN$10-$AL$10),$AL$10+SQRT(AY245*($AN$10-$AL$10)*($AM$10-$AL$10)),$AN$10-SQRT((1-AY245)*($AN$10-$AL$10)*($AN$10-$AM$10))),$AM$10)</f>
        <v>0.667488802896806</v>
      </c>
      <c r="AQ245" s="0" t="n">
        <f aca="false">IFERROR(IF(AZ245&lt;($AM$11-$AL$11)/($AN$11-$AL$11),$AL$11+SQRT(AZ245*($AN$11-$AL$11)*($AM$11-$AL$11)),$AN$11-SQRT((1-AZ245)*($AN$11-$AL$11)*($AN$11-$AM$11))),$AM$11)</f>
        <v>0.582286168025313</v>
      </c>
      <c r="AR245" s="0" t="n">
        <f aca="false">SUMPRODUCT((B24:B31&lt;=$B$6)*(C24:C31*AM245+D24:D31*AO245*$B$8*AQ245)/(1+AL245/100)^B24:B31)+C32*AM245*AP245/(1+AL245/100)^$B$6</f>
        <v>9678264.90483545</v>
      </c>
      <c r="AS245" s="0" t="n">
        <f aca="false">SUMPRODUCT((K24:K26&lt;=$B$6)*(L24:L26*AN245+M24:M26*AO245*$B$8*AQ245)/(1+AL245/100)^K24:K26)+L27*AN245*AP245/(1+AL245/100)^$B$6</f>
        <v>11448091.8092253</v>
      </c>
      <c r="AT245" s="0" t="n">
        <f aca="false">AS245-AR245</f>
        <v>1769826.90438981</v>
      </c>
      <c r="AU245" s="0" t="n">
        <f aca="true">RAND()</f>
        <v>0.765916483821888</v>
      </c>
      <c r="AV245" s="0" t="n">
        <f aca="true">RAND()</f>
        <v>0.65477071118723</v>
      </c>
      <c r="AW245" s="0" t="n">
        <f aca="true">RAND()</f>
        <v>0.991973763158952</v>
      </c>
      <c r="AX245" s="0" t="n">
        <f aca="true">RAND()</f>
        <v>0.389147677564204</v>
      </c>
      <c r="AY245" s="0" t="n">
        <f aca="true">RAND()</f>
        <v>0.112209996383221</v>
      </c>
      <c r="AZ245" s="0" t="n">
        <f aca="true">RAND()</f>
        <v>0.325246859830266</v>
      </c>
    </row>
    <row r="246" customFormat="false" ht="15" hidden="false" customHeight="false" outlineLevel="0" collapsed="false">
      <c r="AK246" s="0" t="n">
        <v>233</v>
      </c>
      <c r="AL246" s="0" t="n">
        <f aca="false">IFERROR(IF(AU246&lt;($AM$6-$AL$6)/($AN$6-$AL$6),$AL$6+SQRT(AU246*($AN$6-$AL$6)*($AM$6-$AL$6)),$AN$6-SQRT((1-AU246)*($AN$6-$AL$6)*($AN$6-$AM$6))),$AM$6)</f>
        <v>6.5047813135431</v>
      </c>
      <c r="AM246" s="0" t="n">
        <f aca="false">IFERROR(IF(AV246&lt;($AM$7-$AL$7)/($AN$7-$AL$7),$AL$7+SQRT(AV246*($AN$7-$AL$7)*($AM$7-$AL$7)),$AN$7-SQRT((1-AV246)*($AN$7-$AL$7)*($AN$7-$AM$7))),$AM$7)</f>
        <v>1.06425833265393</v>
      </c>
      <c r="AN246" s="0" t="n">
        <f aca="false">IFERROR(IF(AW246&lt;($AM$8-$AL$8)/($AN$8-$AL$8),$AL$8+SQRT(AW246*($AN$8-$AL$8)*($AM$8-$AL$8)),$AN$8-SQRT((1-AW246)*($AN$8-$AL$8)*($AN$8-$AM$8))),$AM$8)</f>
        <v>0.938007271678518</v>
      </c>
      <c r="AO246" s="0" t="n">
        <f aca="false">IFERROR(IF(AX246&lt;($AM$9-$AL$9)/($AN$9-$AL$9),$AL$9+SQRT(AX246*($AN$9-$AL$9)*($AM$9-$AL$9)),$AN$9-SQRT((1-AX246)*($AN$9-$AL$9)*($AN$9-$AM$9))),$AM$9)</f>
        <v>1.47644980446806</v>
      </c>
      <c r="AP246" s="0" t="n">
        <f aca="false">IFERROR(IF(AY246&lt;($AM$10-$AL$10)/($AN$10-$AL$10),$AL$10+SQRT(AY246*($AN$10-$AL$10)*($AM$10-$AL$10)),$AN$10-SQRT((1-AY246)*($AN$10-$AL$10)*($AN$10-$AM$10))),$AM$10)</f>
        <v>0.982834106615058</v>
      </c>
      <c r="AQ246" s="0" t="n">
        <f aca="false">IFERROR(IF(AZ246&lt;($AM$11-$AL$11)/($AN$11-$AL$11),$AL$11+SQRT(AZ246*($AN$11-$AL$11)*($AM$11-$AL$11)),$AN$11-SQRT((1-AZ246)*($AN$11-$AL$11)*($AN$11-$AM$11))),$AM$11)</f>
        <v>0.490792252166332</v>
      </c>
      <c r="AR246" s="0" t="n">
        <f aca="false">SUMPRODUCT((B24:B31&lt;=$B$6)*(C24:C31*AM246+D24:D31*AO246*$B$8*AQ246)/(1+AL246/100)^B24:B31)+C32*AM246*AP246/(1+AL246/100)^$B$6</f>
        <v>9354603.03026203</v>
      </c>
      <c r="AS246" s="0" t="n">
        <f aca="false">SUMPRODUCT((K24:K26&lt;=$B$6)*(L24:L26*AN246+M24:M26*AO246*$B$8*AQ246)/(1+AL246/100)^K24:K26)+L27*AN246*AP246/(1+AL246/100)^$B$6</f>
        <v>8643577.32523072</v>
      </c>
      <c r="AT246" s="0" t="n">
        <f aca="false">AS246-AR246</f>
        <v>-711025.705031313</v>
      </c>
      <c r="AU246" s="0" t="n">
        <f aca="true">RAND()</f>
        <v>0.987737922629195</v>
      </c>
      <c r="AV246" s="0" t="n">
        <f aca="true">RAND()</f>
        <v>0.693333626768891</v>
      </c>
      <c r="AW246" s="0" t="n">
        <f aca="true">RAND()</f>
        <v>0.211622300401648</v>
      </c>
      <c r="AX246" s="0" t="n">
        <f aca="true">RAND()</f>
        <v>0.817263461838977</v>
      </c>
      <c r="AY246" s="0" t="n">
        <f aca="true">RAND()</f>
        <v>0.932515098043045</v>
      </c>
      <c r="AZ246" s="0" t="n">
        <f aca="true">RAND()</f>
        <v>0.148578299945719</v>
      </c>
    </row>
    <row r="247" customFormat="false" ht="15" hidden="false" customHeight="false" outlineLevel="0" collapsed="false">
      <c r="AK247" s="0" t="n">
        <v>234</v>
      </c>
      <c r="AL247" s="0" t="n">
        <f aca="false">IFERROR(IF(AU247&lt;($AM$6-$AL$6)/($AN$6-$AL$6),$AL$6+SQRT(AU247*($AN$6-$AL$6)*($AM$6-$AL$6)),$AN$6-SQRT((1-AU247)*($AN$6-$AL$6)*($AN$6-$AM$6))),$AM$6)</f>
        <v>3.94216581788889</v>
      </c>
      <c r="AM247" s="0" t="n">
        <f aca="false">IFERROR(IF(AV247&lt;($AM$7-$AL$7)/($AN$7-$AL$7),$AL$7+SQRT(AV247*($AN$7-$AL$7)*($AM$7-$AL$7)),$AN$7-SQRT((1-AV247)*($AN$7-$AL$7)*($AN$7-$AM$7))),$AM$7)</f>
        <v>0.961588672909533</v>
      </c>
      <c r="AN247" s="0" t="n">
        <f aca="false">IFERROR(IF(AW247&lt;($AM$8-$AL$8)/($AN$8-$AL$8),$AL$8+SQRT(AW247*($AN$8-$AL$8)*($AM$8-$AL$8)),$AN$8-SQRT((1-AW247)*($AN$8-$AL$8)*($AN$8-$AM$8))),$AM$8)</f>
        <v>1.04901926965836</v>
      </c>
      <c r="AO247" s="0" t="n">
        <f aca="false">IFERROR(IF(AX247&lt;($AM$9-$AL$9)/($AN$9-$AL$9),$AL$9+SQRT(AX247*($AN$9-$AL$9)*($AM$9-$AL$9)),$AN$9-SQRT((1-AX247)*($AN$9-$AL$9)*($AN$9-$AM$9))),$AM$9)</f>
        <v>0.635767470797863</v>
      </c>
      <c r="AP247" s="0" t="n">
        <f aca="false">IFERROR(IF(AY247&lt;($AM$10-$AL$10)/($AN$10-$AL$10),$AL$10+SQRT(AY247*($AN$10-$AL$10)*($AM$10-$AL$10)),$AN$10-SQRT((1-AY247)*($AN$10-$AL$10)*($AN$10-$AM$10))),$AM$10)</f>
        <v>0.719622653692228</v>
      </c>
      <c r="AQ247" s="0" t="n">
        <f aca="false">IFERROR(IF(AZ247&lt;($AM$11-$AL$11)/($AN$11-$AL$11),$AL$11+SQRT(AZ247*($AN$11-$AL$11)*($AM$11-$AL$11)),$AN$11-SQRT((1-AZ247)*($AN$11-$AL$11)*($AN$11-$AM$11))),$AM$11)</f>
        <v>0.992529092543243</v>
      </c>
      <c r="AR247" s="0" t="n">
        <f aca="false">SUMPRODUCT((B24:B31&lt;=$B$6)*(C24:C31*AM247+D24:D31*AO247*$B$8*AQ247)/(1+AL247/100)^B24:B31)+C32*AM247*AP247/(1+AL247/100)^$B$6</f>
        <v>9104526.52298652</v>
      </c>
      <c r="AS247" s="0" t="n">
        <f aca="false">SUMPRODUCT((K24:K26&lt;=$B$6)*(L24:L26*AN247+M24:M26*AO247*$B$8*AQ247)/(1+AL247/100)^K24:K26)+L27*AN247*AP247/(1+AL247/100)^$B$6</f>
        <v>9851148.52254653</v>
      </c>
      <c r="AT247" s="0" t="n">
        <f aca="false">AS247-AR247</f>
        <v>746621.999560013</v>
      </c>
      <c r="AU247" s="0" t="n">
        <f aca="true">RAND()</f>
        <v>0.532482505735643</v>
      </c>
      <c r="AV247" s="0" t="n">
        <f aca="true">RAND()</f>
        <v>0.290121102362934</v>
      </c>
      <c r="AW247" s="0" t="n">
        <f aca="true">RAND()</f>
        <v>0.640948853611928</v>
      </c>
      <c r="AX247" s="0" t="n">
        <f aca="true">RAND()</f>
        <v>0.024577074835798</v>
      </c>
      <c r="AY247" s="0" t="n">
        <f aca="true">RAND()</f>
        <v>0.192936440059266</v>
      </c>
      <c r="AZ247" s="0" t="n">
        <f aca="true">RAND()</f>
        <v>0.999772185884786</v>
      </c>
    </row>
    <row r="248" customFormat="false" ht="15" hidden="false" customHeight="false" outlineLevel="0" collapsed="false">
      <c r="AK248" s="0" t="n">
        <v>235</v>
      </c>
      <c r="AL248" s="0" t="n">
        <f aca="false">IFERROR(IF(AU248&lt;($AM$6-$AL$6)/($AN$6-$AL$6),$AL$6+SQRT(AU248*($AN$6-$AL$6)*($AM$6-$AL$6)),$AN$6-SQRT((1-AU248)*($AN$6-$AL$6)*($AN$6-$AM$6))),$AM$6)</f>
        <v>3.29064857607581</v>
      </c>
      <c r="AM248" s="0" t="n">
        <f aca="false">IFERROR(IF(AV248&lt;($AM$7-$AL$7)/($AN$7-$AL$7),$AL$7+SQRT(AV248*($AN$7-$AL$7)*($AM$7-$AL$7)),$AN$7-SQRT((1-AV248)*($AN$7-$AL$7)*($AN$7-$AM$7))),$AM$7)</f>
        <v>0.958864017944418</v>
      </c>
      <c r="AN248" s="0" t="n">
        <f aca="false">IFERROR(IF(AW248&lt;($AM$8-$AL$8)/($AN$8-$AL$8),$AL$8+SQRT(AW248*($AN$8-$AL$8)*($AM$8-$AL$8)),$AN$8-SQRT((1-AW248)*($AN$8-$AL$8)*($AN$8-$AM$8))),$AM$8)</f>
        <v>0.958879791374001</v>
      </c>
      <c r="AO248" s="0" t="n">
        <f aca="false">IFERROR(IF(AX248&lt;($AM$9-$AL$9)/($AN$9-$AL$9),$AL$9+SQRT(AX248*($AN$9-$AL$9)*($AM$9-$AL$9)),$AN$9-SQRT((1-AX248)*($AN$9-$AL$9)*($AN$9-$AM$9))),$AM$9)</f>
        <v>0.861004752718402</v>
      </c>
      <c r="AP248" s="0" t="n">
        <f aca="false">IFERROR(IF(AY248&lt;($AM$10-$AL$10)/($AN$10-$AL$10),$AL$10+SQRT(AY248*($AN$10-$AL$10)*($AM$10-$AL$10)),$AN$10-SQRT((1-AY248)*($AN$10-$AL$10)*($AN$10-$AM$10))),$AM$10)</f>
        <v>0.895991467292621</v>
      </c>
      <c r="AQ248" s="0" t="n">
        <f aca="false">IFERROR(IF(AZ248&lt;($AM$11-$AL$11)/($AN$11-$AL$11),$AL$11+SQRT(AZ248*($AN$11-$AL$11)*($AM$11-$AL$11)),$AN$11-SQRT((1-AZ248)*($AN$11-$AL$11)*($AN$11-$AM$11))),$AM$11)</f>
        <v>0.548123402939566</v>
      </c>
      <c r="AR248" s="0" t="n">
        <f aca="false">SUMPRODUCT((B24:B31&lt;=$B$6)*(C24:C31*AM248+D24:D31*AO248*$B$8*AQ248)/(1+AL248/100)^B24:B31)+C32*AM248*AP248/(1+AL248/100)^$B$6</f>
        <v>9263503.45474544</v>
      </c>
      <c r="AS248" s="0" t="n">
        <f aca="false">SUMPRODUCT((K24:K26&lt;=$B$6)*(L24:L26*AN248+M24:M26*AO248*$B$8*AQ248)/(1+AL248/100)^K24:K26)+L27*AN248*AP248/(1+AL248/100)^$B$6</f>
        <v>8877252.12909872</v>
      </c>
      <c r="AT248" s="0" t="n">
        <f aca="false">AS248-AR248</f>
        <v>-386251.325646723</v>
      </c>
      <c r="AU248" s="0" t="n">
        <f aca="true">RAND()</f>
        <v>0.312035600691579</v>
      </c>
      <c r="AV248" s="0" t="n">
        <f aca="true">RAND()</f>
        <v>0.28041973552716</v>
      </c>
      <c r="AW248" s="0" t="n">
        <f aca="true">RAND()</f>
        <v>0.280475423411624</v>
      </c>
      <c r="AX248" s="0" t="n">
        <f aca="true">RAND()</f>
        <v>0.173765908647033</v>
      </c>
      <c r="AY248" s="0" t="n">
        <f aca="true">RAND()</f>
        <v>0.627236968674251</v>
      </c>
      <c r="AZ248" s="0" t="n">
        <f aca="true">RAND()</f>
        <v>0.251286624842082</v>
      </c>
    </row>
    <row r="249" customFormat="false" ht="15" hidden="false" customHeight="false" outlineLevel="0" collapsed="false">
      <c r="AK249" s="0" t="n">
        <v>236</v>
      </c>
      <c r="AL249" s="0" t="n">
        <f aca="false">IFERROR(IF(AU249&lt;($AM$6-$AL$6)/($AN$6-$AL$6),$AL$6+SQRT(AU249*($AN$6-$AL$6)*($AM$6-$AL$6)),$AN$6-SQRT((1-AU249)*($AN$6-$AL$6)*($AN$6-$AM$6))),$AM$6)</f>
        <v>4.69317143241407</v>
      </c>
      <c r="AM249" s="0" t="n">
        <f aca="false">IFERROR(IF(AV249&lt;($AM$7-$AL$7)/($AN$7-$AL$7),$AL$7+SQRT(AV249*($AN$7-$AL$7)*($AM$7-$AL$7)),$AN$7-SQRT((1-AV249)*($AN$7-$AL$7)*($AN$7-$AM$7))),$AM$7)</f>
        <v>1.10251762838105</v>
      </c>
      <c r="AN249" s="0" t="n">
        <f aca="false">IFERROR(IF(AW249&lt;($AM$8-$AL$8)/($AN$8-$AL$8),$AL$8+SQRT(AW249*($AN$8-$AL$8)*($AM$8-$AL$8)),$AN$8-SQRT((1-AW249)*($AN$8-$AL$8)*($AN$8-$AM$8))),$AM$8)</f>
        <v>1.17926352983032</v>
      </c>
      <c r="AO249" s="0" t="n">
        <f aca="false">IFERROR(IF(AX249&lt;($AM$9-$AL$9)/($AN$9-$AL$9),$AL$9+SQRT(AX249*($AN$9-$AL$9)*($AM$9-$AL$9)),$AN$9-SQRT((1-AX249)*($AN$9-$AL$9)*($AN$9-$AM$9))),$AM$9)</f>
        <v>1.41005166407122</v>
      </c>
      <c r="AP249" s="0" t="n">
        <f aca="false">IFERROR(IF(AY249&lt;($AM$10-$AL$10)/($AN$10-$AL$10),$AL$10+SQRT(AY249*($AN$10-$AL$10)*($AM$10-$AL$10)),$AN$10-SQRT((1-AY249)*($AN$10-$AL$10)*($AN$10-$AM$10))),$AM$10)</f>
        <v>0.946687387274034</v>
      </c>
      <c r="AQ249" s="0" t="n">
        <f aca="false">IFERROR(IF(AZ249&lt;($AM$11-$AL$11)/($AN$11-$AL$11),$AL$11+SQRT(AZ249*($AN$11-$AL$11)*($AM$11-$AL$11)),$AN$11-SQRT((1-AZ249)*($AN$11-$AL$11)*($AN$11-$AM$11))),$AM$11)</f>
        <v>0.747501177986753</v>
      </c>
      <c r="AR249" s="0" t="n">
        <f aca="false">SUMPRODUCT((B24:B31&lt;=$B$6)*(C24:C31*AM249+D24:D31*AO249*$B$8*AQ249)/(1+AL249/100)^B24:B31)+C32*AM249*AP249/(1+AL249/100)^$B$6</f>
        <v>10206267.7836116</v>
      </c>
      <c r="AS249" s="0" t="n">
        <f aca="false">SUMPRODUCT((K24:K26&lt;=$B$6)*(L24:L26*AN249+M24:M26*AO249*$B$8*AQ249)/(1+AL249/100)^K24:K26)+L27*AN249*AP249/(1+AL249/100)^$B$6</f>
        <v>10899859.8321514</v>
      </c>
      <c r="AT249" s="0" t="n">
        <f aca="false">AS249-AR249</f>
        <v>693592.048539762</v>
      </c>
      <c r="AU249" s="0" t="n">
        <f aca="true">RAND()</f>
        <v>0.733927097988472</v>
      </c>
      <c r="AV249" s="0" t="n">
        <f aca="true">RAND()</f>
        <v>0.806657333881326</v>
      </c>
      <c r="AW249" s="0" t="n">
        <f aca="true">RAND()</f>
        <v>0.955523127003853</v>
      </c>
      <c r="AX249" s="0" t="n">
        <f aca="true">RAND()</f>
        <v>0.767973973956579</v>
      </c>
      <c r="AY249" s="0" t="n">
        <f aca="true">RAND()</f>
        <v>0.798118487798812</v>
      </c>
      <c r="AZ249" s="0" t="n">
        <f aca="true">RAND()</f>
        <v>0.739772836252746</v>
      </c>
    </row>
    <row r="250" customFormat="false" ht="15" hidden="false" customHeight="false" outlineLevel="0" collapsed="false">
      <c r="AK250" s="0" t="n">
        <v>237</v>
      </c>
      <c r="AL250" s="0" t="n">
        <f aca="false">IFERROR(IF(AU250&lt;($AM$6-$AL$6)/($AN$6-$AL$6),$AL$6+SQRT(AU250*($AN$6-$AL$6)*($AM$6-$AL$6)),$AN$6-SQRT((1-AU250)*($AN$6-$AL$6)*($AN$6-$AM$6))),$AM$6)</f>
        <v>3.60594725744901</v>
      </c>
      <c r="AM250" s="0" t="n">
        <f aca="false">IFERROR(IF(AV250&lt;($AM$7-$AL$7)/($AN$7-$AL$7),$AL$7+SQRT(AV250*($AN$7-$AL$7)*($AM$7-$AL$7)),$AN$7-SQRT((1-AV250)*($AN$7-$AL$7)*($AN$7-$AM$7))),$AM$7)</f>
        <v>1.11893546800405</v>
      </c>
      <c r="AN250" s="0" t="n">
        <f aca="false">IFERROR(IF(AW250&lt;($AM$8-$AL$8)/($AN$8-$AL$8),$AL$8+SQRT(AW250*($AN$8-$AL$8)*($AM$8-$AL$8)),$AN$8-SQRT((1-AW250)*($AN$8-$AL$8)*($AN$8-$AM$8))),$AM$8)</f>
        <v>0.963878891755171</v>
      </c>
      <c r="AO250" s="0" t="n">
        <f aca="false">IFERROR(IF(AX250&lt;($AM$9-$AL$9)/($AN$9-$AL$9),$AL$9+SQRT(AX250*($AN$9-$AL$9)*($AM$9-$AL$9)),$AN$9-SQRT((1-AX250)*($AN$9-$AL$9)*($AN$9-$AM$9))),$AM$9)</f>
        <v>0.877417566623659</v>
      </c>
      <c r="AP250" s="0" t="n">
        <f aca="false">IFERROR(IF(AY250&lt;($AM$10-$AL$10)/($AN$10-$AL$10),$AL$10+SQRT(AY250*($AN$10-$AL$10)*($AM$10-$AL$10)),$AN$10-SQRT((1-AY250)*($AN$10-$AL$10)*($AN$10-$AM$10))),$AM$10)</f>
        <v>0.875979791877296</v>
      </c>
      <c r="AQ250" s="0" t="n">
        <f aca="false">IFERROR(IF(AZ250&lt;($AM$11-$AL$11)/($AN$11-$AL$11),$AL$11+SQRT(AZ250*($AN$11-$AL$11)*($AM$11-$AL$11)),$AN$11-SQRT((1-AZ250)*($AN$11-$AL$11)*($AN$11-$AM$11))),$AM$11)</f>
        <v>0.714157614639804</v>
      </c>
      <c r="AR250" s="0" t="n">
        <f aca="false">SUMPRODUCT((B24:B31&lt;=$B$6)*(C24:C31*AM250+D24:D31*AO250*$B$8*AQ250)/(1+AL250/100)^B24:B31)+C32*AM250*AP250/(1+AL250/100)^$B$6</f>
        <v>10695976.0837453</v>
      </c>
      <c r="AS250" s="0" t="n">
        <f aca="false">SUMPRODUCT((K24:K26&lt;=$B$6)*(L24:L26*AN250+M24:M26*AO250*$B$8*AQ250)/(1+AL250/100)^K24:K26)+L27*AN250*AP250/(1+AL250/100)^$B$6</f>
        <v>8947115.82046265</v>
      </c>
      <c r="AT250" s="0" t="n">
        <f aca="false">AS250-AR250</f>
        <v>-1748860.26328261</v>
      </c>
      <c r="AU250" s="0" t="n">
        <f aca="true">RAND()</f>
        <v>0.424020299039105</v>
      </c>
      <c r="AV250" s="0" t="n">
        <f aca="true">RAND()</f>
        <v>0.847307452912727</v>
      </c>
      <c r="AW250" s="0" t="n">
        <f aca="true">RAND()</f>
        <v>0.298403235143368</v>
      </c>
      <c r="AX250" s="0" t="n">
        <f aca="true">RAND()</f>
        <v>0.189925359461499</v>
      </c>
      <c r="AY250" s="0" t="n">
        <f aca="true">RAND()</f>
        <v>0.565443215600379</v>
      </c>
      <c r="AZ250" s="0" t="n">
        <f aca="true">RAND()</f>
        <v>0.666506656047318</v>
      </c>
    </row>
    <row r="251" customFormat="false" ht="15" hidden="false" customHeight="false" outlineLevel="0" collapsed="false">
      <c r="AK251" s="0" t="n">
        <v>238</v>
      </c>
      <c r="AL251" s="0" t="n">
        <f aca="false">IFERROR(IF(AU251&lt;($AM$6-$AL$6)/($AN$6-$AL$6),$AL$6+SQRT(AU251*($AN$6-$AL$6)*($AM$6-$AL$6)),$AN$6-SQRT((1-AU251)*($AN$6-$AL$6)*($AN$6-$AM$6))),$AM$6)</f>
        <v>3.28417113597496</v>
      </c>
      <c r="AM251" s="0" t="n">
        <f aca="false">IFERROR(IF(AV251&lt;($AM$7-$AL$7)/($AN$7-$AL$7),$AL$7+SQRT(AV251*($AN$7-$AL$7)*($AM$7-$AL$7)),$AN$7-SQRT((1-AV251)*($AN$7-$AL$7)*($AN$7-$AM$7))),$AM$7)</f>
        <v>0.976733982078894</v>
      </c>
      <c r="AN251" s="0" t="n">
        <f aca="false">IFERROR(IF(AW251&lt;($AM$8-$AL$8)/($AN$8-$AL$8),$AL$8+SQRT(AW251*($AN$8-$AL$8)*($AM$8-$AL$8)),$AN$8-SQRT((1-AW251)*($AN$8-$AL$8)*($AN$8-$AM$8))),$AM$8)</f>
        <v>1.07413389659397</v>
      </c>
      <c r="AO251" s="0" t="n">
        <f aca="false">IFERROR(IF(AX251&lt;($AM$9-$AL$9)/($AN$9-$AL$9),$AL$9+SQRT(AX251*($AN$9-$AL$9)*($AM$9-$AL$9)),$AN$9-SQRT((1-AX251)*($AN$9-$AL$9)*($AN$9-$AM$9))),$AM$9)</f>
        <v>0.73822281860112</v>
      </c>
      <c r="AP251" s="0" t="n">
        <f aca="false">IFERROR(IF(AY251&lt;($AM$10-$AL$10)/($AN$10-$AL$10),$AL$10+SQRT(AY251*($AN$10-$AL$10)*($AM$10-$AL$10)),$AN$10-SQRT((1-AY251)*($AN$10-$AL$10)*($AN$10-$AM$10))),$AM$10)</f>
        <v>0.940797835265447</v>
      </c>
      <c r="AQ251" s="0" t="n">
        <f aca="false">IFERROR(IF(AZ251&lt;($AM$11-$AL$11)/($AN$11-$AL$11),$AL$11+SQRT(AZ251*($AN$11-$AL$11)*($AM$11-$AL$11)),$AN$11-SQRT((1-AZ251)*($AN$11-$AL$11)*($AN$11-$AM$11))),$AM$11)</f>
        <v>0.76150466602434</v>
      </c>
      <c r="AR251" s="0" t="n">
        <f aca="false">SUMPRODUCT((B24:B31&lt;=$B$6)*(C24:C31*AM251+D24:D31*AO251*$B$8*AQ251)/(1+AL251/100)^B24:B31)+C32*AM251*AP251/(1+AL251/100)^$B$6</f>
        <v>9445445.79203157</v>
      </c>
      <c r="AS251" s="0" t="n">
        <f aca="false">SUMPRODUCT((K24:K26&lt;=$B$6)*(L24:L26*AN251+M24:M26*AO251*$B$8*AQ251)/(1+AL251/100)^K24:K26)+L27*AN251*AP251/(1+AL251/100)^$B$6</f>
        <v>9904285.83346316</v>
      </c>
      <c r="AT251" s="0" t="n">
        <f aca="false">AS251-AR251</f>
        <v>458840.041431589</v>
      </c>
      <c r="AU251" s="0" t="n">
        <f aca="true">RAND()</f>
        <v>0.30963079266392</v>
      </c>
      <c r="AV251" s="0" t="n">
        <f aca="true">RAND()</f>
        <v>0.347054449127364</v>
      </c>
      <c r="AW251" s="0" t="n">
        <f aca="true">RAND()</f>
        <v>0.725076565980262</v>
      </c>
      <c r="AX251" s="0" t="n">
        <f aca="true">RAND()</f>
        <v>0.0756668150696831</v>
      </c>
      <c r="AY251" s="0" t="n">
        <f aca="true">RAND()</f>
        <v>0.777210926298816</v>
      </c>
      <c r="AZ251" s="0" t="n">
        <f aca="true">RAND()</f>
        <v>0.767836635395258</v>
      </c>
    </row>
    <row r="252" customFormat="false" ht="15" hidden="false" customHeight="false" outlineLevel="0" collapsed="false">
      <c r="AK252" s="0" t="n">
        <v>239</v>
      </c>
      <c r="AL252" s="0" t="n">
        <f aca="false">IFERROR(IF(AU252&lt;($AM$6-$AL$6)/($AN$6-$AL$6),$AL$6+SQRT(AU252*($AN$6-$AL$6)*($AM$6-$AL$6)),$AN$6-SQRT((1-AU252)*($AN$6-$AL$6)*($AN$6-$AM$6))),$AM$6)</f>
        <v>3.89113257247861</v>
      </c>
      <c r="AM252" s="0" t="n">
        <f aca="false">IFERROR(IF(AV252&lt;($AM$7-$AL$7)/($AN$7-$AL$7),$AL$7+SQRT(AV252*($AN$7-$AL$7)*($AM$7-$AL$7)),$AN$7-SQRT((1-AV252)*($AN$7-$AL$7)*($AN$7-$AM$7))),$AM$7)</f>
        <v>0.987130511261732</v>
      </c>
      <c r="AN252" s="0" t="n">
        <f aca="false">IFERROR(IF(AW252&lt;($AM$8-$AL$8)/($AN$8-$AL$8),$AL$8+SQRT(AW252*($AN$8-$AL$8)*($AM$8-$AL$8)),$AN$8-SQRT((1-AW252)*($AN$8-$AL$8)*($AN$8-$AM$8))),$AM$8)</f>
        <v>0.894250236862384</v>
      </c>
      <c r="AO252" s="0" t="n">
        <f aca="false">IFERROR(IF(AX252&lt;($AM$9-$AL$9)/($AN$9-$AL$9),$AL$9+SQRT(AX252*($AN$9-$AL$9)*($AM$9-$AL$9)),$AN$9-SQRT((1-AX252)*($AN$9-$AL$9)*($AN$9-$AM$9))),$AM$9)</f>
        <v>0.639755010895008</v>
      </c>
      <c r="AP252" s="0" t="n">
        <f aca="false">IFERROR(IF(AY252&lt;($AM$10-$AL$10)/($AN$10-$AL$10),$AL$10+SQRT(AY252*($AN$10-$AL$10)*($AM$10-$AL$10)),$AN$10-SQRT((1-AY252)*($AN$10-$AL$10)*($AN$10-$AM$10))),$AM$10)</f>
        <v>0.731739904005202</v>
      </c>
      <c r="AQ252" s="0" t="n">
        <f aca="false">IFERROR(IF(AZ252&lt;($AM$11-$AL$11)/($AN$11-$AL$11),$AL$11+SQRT(AZ252*($AN$11-$AL$11)*($AM$11-$AL$11)),$AN$11-SQRT((1-AZ252)*($AN$11-$AL$11)*($AN$11-$AM$11))),$AM$11)</f>
        <v>0.620094770665823</v>
      </c>
      <c r="AR252" s="0" t="n">
        <f aca="false">SUMPRODUCT((B24:B31&lt;=$B$6)*(C24:C31*AM252+D24:D31*AO252*$B$8*AQ252)/(1+AL252/100)^B24:B31)+C32*AM252*AP252/(1+AL252/100)^$B$6</f>
        <v>9332524.46223493</v>
      </c>
      <c r="AS252" s="0" t="n">
        <f aca="false">SUMPRODUCT((K24:K26&lt;=$B$6)*(L24:L26*AN252+M24:M26*AO252*$B$8*AQ252)/(1+AL252/100)^K24:K26)+L27*AN252*AP252/(1+AL252/100)^$B$6</f>
        <v>8386255.82492729</v>
      </c>
      <c r="AT252" s="0" t="n">
        <f aca="false">AS252-AR252</f>
        <v>-946268.637307636</v>
      </c>
      <c r="AU252" s="0" t="n">
        <f aca="true">RAND()</f>
        <v>0.516747165904828</v>
      </c>
      <c r="AV252" s="0" t="n">
        <f aca="true">RAND()</f>
        <v>0.389086980500858</v>
      </c>
      <c r="AW252" s="0" t="n">
        <f aca="true">RAND()</f>
        <v>0.0987011905401712</v>
      </c>
      <c r="AX252" s="0" t="n">
        <f aca="true">RAND()</f>
        <v>0.0260419507603518</v>
      </c>
      <c r="AY252" s="0" t="n">
        <f aca="true">RAND()</f>
        <v>0.21481353243336</v>
      </c>
      <c r="AZ252" s="0" t="n">
        <f aca="true">RAND()</f>
        <v>0.41820678452084</v>
      </c>
    </row>
    <row r="253" customFormat="false" ht="15" hidden="false" customHeight="false" outlineLevel="0" collapsed="false">
      <c r="AK253" s="0" t="n">
        <v>240</v>
      </c>
      <c r="AL253" s="0" t="n">
        <f aca="false">IFERROR(IF(AU253&lt;($AM$6-$AL$6)/($AN$6-$AL$6),$AL$6+SQRT(AU253*($AN$6-$AL$6)*($AM$6-$AL$6)),$AN$6-SQRT((1-AU253)*($AN$6-$AL$6)*($AN$6-$AM$6))),$AM$6)</f>
        <v>3.08844521901894</v>
      </c>
      <c r="AM253" s="0" t="n">
        <f aca="false">IFERROR(IF(AV253&lt;($AM$7-$AL$7)/($AN$7-$AL$7),$AL$7+SQRT(AV253*($AN$7-$AL$7)*($AM$7-$AL$7)),$AN$7-SQRT((1-AV253)*($AN$7-$AL$7)*($AN$7-$AM$7))),$AM$7)</f>
        <v>0.891067993968283</v>
      </c>
      <c r="AN253" s="0" t="n">
        <f aca="false">IFERROR(IF(AW253&lt;($AM$8-$AL$8)/($AN$8-$AL$8),$AL$8+SQRT(AW253*($AN$8-$AL$8)*($AM$8-$AL$8)),$AN$8-SQRT((1-AW253)*($AN$8-$AL$8)*($AN$8-$AM$8))),$AM$8)</f>
        <v>1.12401632638619</v>
      </c>
      <c r="AO253" s="0" t="n">
        <f aca="false">IFERROR(IF(AX253&lt;($AM$9-$AL$9)/($AN$9-$AL$9),$AL$9+SQRT(AX253*($AN$9-$AL$9)*($AM$9-$AL$9)),$AN$9-SQRT((1-AX253)*($AN$9-$AL$9)*($AN$9-$AM$9))),$AM$9)</f>
        <v>1.32369167492549</v>
      </c>
      <c r="AP253" s="0" t="n">
        <f aca="false">IFERROR(IF(AY253&lt;($AM$10-$AL$10)/($AN$10-$AL$10),$AL$10+SQRT(AY253*($AN$10-$AL$10)*($AM$10-$AL$10)),$AN$10-SQRT((1-AY253)*($AN$10-$AL$10)*($AN$10-$AM$10))),$AM$10)</f>
        <v>0.862491132132012</v>
      </c>
      <c r="AQ253" s="0" t="n">
        <f aca="false">IFERROR(IF(AZ253&lt;($AM$11-$AL$11)/($AN$11-$AL$11),$AL$11+SQRT(AZ253*($AN$11-$AL$11)*($AM$11-$AL$11)),$AN$11-SQRT((1-AZ253)*($AN$11-$AL$11)*($AN$11-$AM$11))),$AM$11)</f>
        <v>0.658277005241483</v>
      </c>
      <c r="AR253" s="0" t="n">
        <f aca="false">SUMPRODUCT((B24:B31&lt;=$B$6)*(C24:C31*AM253+D24:D31*AO253*$B$8*AQ253)/(1+AL253/100)^B24:B31)+C32*AM253*AP253/(1+AL253/100)^$B$6</f>
        <v>8735594.97318667</v>
      </c>
      <c r="AS253" s="0" t="n">
        <f aca="false">SUMPRODUCT((K24:K26&lt;=$B$6)*(L24:L26*AN253+M24:M26*AO253*$B$8*AQ253)/(1+AL253/100)^K24:K26)+L27*AN253*AP253/(1+AL253/100)^$B$6</f>
        <v>10452004.3584299</v>
      </c>
      <c r="AT253" s="0" t="n">
        <f aca="false">AS253-AR253</f>
        <v>1716409.38524322</v>
      </c>
      <c r="AU253" s="0" t="n">
        <f aca="true">RAND()</f>
        <v>0.23498695976921</v>
      </c>
      <c r="AV253" s="0" t="n">
        <f aca="true">RAND()</f>
        <v>0.0921486613934133</v>
      </c>
      <c r="AW253" s="0" t="n">
        <f aca="true">RAND()</f>
        <v>0.858916568735713</v>
      </c>
      <c r="AX253" s="0" t="n">
        <f aca="true">RAND()</f>
        <v>0.695071366289939</v>
      </c>
      <c r="AY253" s="0" t="n">
        <f aca="true">RAND()</f>
        <v>0.525599283497392</v>
      </c>
      <c r="AZ253" s="0" t="n">
        <f aca="true">RAND()</f>
        <v>0.523368958584778</v>
      </c>
    </row>
    <row r="254" customFormat="false" ht="15" hidden="false" customHeight="false" outlineLevel="0" collapsed="false">
      <c r="AK254" s="0" t="n">
        <v>241</v>
      </c>
      <c r="AL254" s="0" t="n">
        <f aca="false">IFERROR(IF(AU254&lt;($AM$6-$AL$6)/($AN$6-$AL$6),$AL$6+SQRT(AU254*($AN$6-$AL$6)*($AM$6-$AL$6)),$AN$6-SQRT((1-AU254)*($AN$6-$AL$6)*($AN$6-$AM$6))),$AM$6)</f>
        <v>5.30090537068959</v>
      </c>
      <c r="AM254" s="0" t="n">
        <f aca="false">IFERROR(IF(AV254&lt;($AM$7-$AL$7)/($AN$7-$AL$7),$AL$7+SQRT(AV254*($AN$7-$AL$7)*($AM$7-$AL$7)),$AN$7-SQRT((1-AV254)*($AN$7-$AL$7)*($AN$7-$AM$7))),$AM$7)</f>
        <v>0.889859086531573</v>
      </c>
      <c r="AN254" s="0" t="n">
        <f aca="false">IFERROR(IF(AW254&lt;($AM$8-$AL$8)/($AN$8-$AL$8),$AL$8+SQRT(AW254*($AN$8-$AL$8)*($AM$8-$AL$8)),$AN$8-SQRT((1-AW254)*($AN$8-$AL$8)*($AN$8-$AM$8))),$AM$8)</f>
        <v>1.01014948728766</v>
      </c>
      <c r="AO254" s="0" t="n">
        <f aca="false">IFERROR(IF(AX254&lt;($AM$9-$AL$9)/($AN$9-$AL$9),$AL$9+SQRT(AX254*($AN$9-$AL$9)*($AM$9-$AL$9)),$AN$9-SQRT((1-AX254)*($AN$9-$AL$9)*($AN$9-$AM$9))),$AM$9)</f>
        <v>1.49010553280784</v>
      </c>
      <c r="AP254" s="0" t="n">
        <f aca="false">IFERROR(IF(AY254&lt;($AM$10-$AL$10)/($AN$10-$AL$10),$AL$10+SQRT(AY254*($AN$10-$AL$10)*($AM$10-$AL$10)),$AN$10-SQRT((1-AY254)*($AN$10-$AL$10)*($AN$10-$AM$10))),$AM$10)</f>
        <v>0.703996496747867</v>
      </c>
      <c r="AQ254" s="0" t="n">
        <f aca="false">IFERROR(IF(AZ254&lt;($AM$11-$AL$11)/($AN$11-$AL$11),$AL$11+SQRT(AZ254*($AN$11-$AL$11)*($AM$11-$AL$11)),$AN$11-SQRT((1-AZ254)*($AN$11-$AL$11)*($AN$11-$AM$11))),$AM$11)</f>
        <v>0.58126784848569</v>
      </c>
      <c r="AR254" s="0" t="n">
        <f aca="false">SUMPRODUCT((B24:B31&lt;=$B$6)*(C24:C31*AM254+D24:D31*AO254*$B$8*AQ254)/(1+AL254/100)^B24:B31)+C32*AM254*AP254/(1+AL254/100)^$B$6</f>
        <v>8101977.11163605</v>
      </c>
      <c r="AS254" s="0" t="n">
        <f aca="false">SUMPRODUCT((K24:K26&lt;=$B$6)*(L24:L26*AN254+M24:M26*AO254*$B$8*AQ254)/(1+AL254/100)^K24:K26)+L27*AN254*AP254/(1+AL254/100)^$B$6</f>
        <v>9451560.03951994</v>
      </c>
      <c r="AT254" s="0" t="n">
        <f aca="false">AS254-AR254</f>
        <v>1349582.92788389</v>
      </c>
      <c r="AU254" s="0" t="n">
        <f aca="true">RAND()</f>
        <v>0.855653872032426</v>
      </c>
      <c r="AV254" s="0" t="n">
        <f aca="true">RAND()</f>
        <v>0.0897183936920962</v>
      </c>
      <c r="AW254" s="0" t="n">
        <f aca="true">RAND()</f>
        <v>0.488637613792246</v>
      </c>
      <c r="AX254" s="0" t="n">
        <f aca="true">RAND()</f>
        <v>0.82667175488455</v>
      </c>
      <c r="AY254" s="0" t="n">
        <f aca="true">RAND()</f>
        <v>0.166458282741609</v>
      </c>
      <c r="AZ254" s="0" t="n">
        <f aca="true">RAND()</f>
        <v>0.322904500374566</v>
      </c>
    </row>
    <row r="255" customFormat="false" ht="15" hidden="false" customHeight="false" outlineLevel="0" collapsed="false">
      <c r="AK255" s="0" t="n">
        <v>242</v>
      </c>
      <c r="AL255" s="0" t="n">
        <f aca="false">IFERROR(IF(AU255&lt;($AM$6-$AL$6)/($AN$6-$AL$6),$AL$6+SQRT(AU255*($AN$6-$AL$6)*($AM$6-$AL$6)),$AN$6-SQRT((1-AU255)*($AN$6-$AL$6)*($AN$6-$AM$6))),$AM$6)</f>
        <v>5.40808755663802</v>
      </c>
      <c r="AM255" s="0" t="n">
        <f aca="false">IFERROR(IF(AV255&lt;($AM$7-$AL$7)/($AN$7-$AL$7),$AL$7+SQRT(AV255*($AN$7-$AL$7)*($AM$7-$AL$7)),$AN$7-SQRT((1-AV255)*($AN$7-$AL$7)*($AN$7-$AM$7))),$AM$7)</f>
        <v>1.21837013050863</v>
      </c>
      <c r="AN255" s="0" t="n">
        <f aca="false">IFERROR(IF(AW255&lt;($AM$8-$AL$8)/($AN$8-$AL$8),$AL$8+SQRT(AW255*($AN$8-$AL$8)*($AM$8-$AL$8)),$AN$8-SQRT((1-AW255)*($AN$8-$AL$8)*($AN$8-$AM$8))),$AM$8)</f>
        <v>1.00210437107109</v>
      </c>
      <c r="AO255" s="0" t="n">
        <f aca="false">IFERROR(IF(AX255&lt;($AM$9-$AL$9)/($AN$9-$AL$9),$AL$9+SQRT(AX255*($AN$9-$AL$9)*($AM$9-$AL$9)),$AN$9-SQRT((1-AX255)*($AN$9-$AL$9)*($AN$9-$AM$9))),$AM$9)</f>
        <v>1.06080475192171</v>
      </c>
      <c r="AP255" s="0" t="n">
        <f aca="false">IFERROR(IF(AY255&lt;($AM$10-$AL$10)/($AN$10-$AL$10),$AL$10+SQRT(AY255*($AN$10-$AL$10)*($AM$10-$AL$10)),$AN$10-SQRT((1-AY255)*($AN$10-$AL$10)*($AN$10-$AM$10))),$AM$10)</f>
        <v>0.746383320578651</v>
      </c>
      <c r="AQ255" s="0" t="n">
        <f aca="false">IFERROR(IF(AZ255&lt;($AM$11-$AL$11)/($AN$11-$AL$11),$AL$11+SQRT(AZ255*($AN$11-$AL$11)*($AM$11-$AL$11)),$AN$11-SQRT((1-AZ255)*($AN$11-$AL$11)*($AN$11-$AM$11))),$AM$11)</f>
        <v>0.682192675454744</v>
      </c>
      <c r="AR255" s="0" t="n">
        <f aca="false">SUMPRODUCT((B24:B31&lt;=$B$6)*(C24:C31*AM255+D24:D31*AO255*$B$8*AQ255)/(1+AL255/100)^B24:B31)+C32*AM255*AP255/(1+AL255/100)^$B$6</f>
        <v>11012784.5308596</v>
      </c>
      <c r="AS255" s="0" t="n">
        <f aca="false">SUMPRODUCT((K24:K26&lt;=$B$6)*(L24:L26*AN255+M24:M26*AO255*$B$8*AQ255)/(1+AL255/100)^K24:K26)+L27*AN255*AP255/(1+AL255/100)^$B$6</f>
        <v>9348676.67155237</v>
      </c>
      <c r="AT255" s="0" t="n">
        <f aca="false">AS255-AR255</f>
        <v>-1664107.85930719</v>
      </c>
      <c r="AU255" s="0" t="n">
        <f aca="true">RAND()</f>
        <v>0.873290738633465</v>
      </c>
      <c r="AV255" s="0" t="n">
        <f aca="true">RAND()</f>
        <v>0.991107123164078</v>
      </c>
      <c r="AW255" s="0" t="n">
        <f aca="true">RAND()</f>
        <v>0.453757841403891</v>
      </c>
      <c r="AX255" s="0" t="n">
        <f aca="true">RAND()</f>
        <v>0.411941523991438</v>
      </c>
      <c r="AY255" s="0" t="n">
        <f aca="true">RAND()</f>
        <v>0.242818962637449</v>
      </c>
      <c r="AZ255" s="0" t="n">
        <f aca="true">RAND()</f>
        <v>0.587748997817904</v>
      </c>
    </row>
    <row r="256" customFormat="false" ht="15" hidden="false" customHeight="false" outlineLevel="0" collapsed="false">
      <c r="AK256" s="0" t="n">
        <v>243</v>
      </c>
      <c r="AL256" s="0" t="n">
        <f aca="false">IFERROR(IF(AU256&lt;($AM$6-$AL$6)/($AN$6-$AL$6),$AL$6+SQRT(AU256*($AN$6-$AL$6)*($AM$6-$AL$6)),$AN$6-SQRT((1-AU256)*($AN$6-$AL$6)*($AN$6-$AM$6))),$AM$6)</f>
        <v>4.36224694873346</v>
      </c>
      <c r="AM256" s="0" t="n">
        <f aca="false">IFERROR(IF(AV256&lt;($AM$7-$AL$7)/($AN$7-$AL$7),$AL$7+SQRT(AV256*($AN$7-$AL$7)*($AM$7-$AL$7)),$AN$7-SQRT((1-AV256)*($AN$7-$AL$7)*($AN$7-$AM$7))),$AM$7)</f>
        <v>1.08717078730526</v>
      </c>
      <c r="AN256" s="0" t="n">
        <f aca="false">IFERROR(IF(AW256&lt;($AM$8-$AL$8)/($AN$8-$AL$8),$AL$8+SQRT(AW256*($AN$8-$AL$8)*($AM$8-$AL$8)),$AN$8-SQRT((1-AW256)*($AN$8-$AL$8)*($AN$8-$AM$8))),$AM$8)</f>
        <v>1.22487497069393</v>
      </c>
      <c r="AO256" s="0" t="n">
        <f aca="false">IFERROR(IF(AX256&lt;($AM$9-$AL$9)/($AN$9-$AL$9),$AL$9+SQRT(AX256*($AN$9-$AL$9)*($AM$9-$AL$9)),$AN$9-SQRT((1-AX256)*($AN$9-$AL$9)*($AN$9-$AM$9))),$AM$9)</f>
        <v>0.795542727834284</v>
      </c>
      <c r="AP256" s="0" t="n">
        <f aca="false">IFERROR(IF(AY256&lt;($AM$10-$AL$10)/($AN$10-$AL$10),$AL$10+SQRT(AY256*($AN$10-$AL$10)*($AM$10-$AL$10)),$AN$10-SQRT((1-AY256)*($AN$10-$AL$10)*($AN$10-$AM$10))),$AM$10)</f>
        <v>0.983512737945911</v>
      </c>
      <c r="AQ256" s="0" t="n">
        <f aca="false">IFERROR(IF(AZ256&lt;($AM$11-$AL$11)/($AN$11-$AL$11),$AL$11+SQRT(AZ256*($AN$11-$AL$11)*($AM$11-$AL$11)),$AN$11-SQRT((1-AZ256)*($AN$11-$AL$11)*($AN$11-$AM$11))),$AM$11)</f>
        <v>0.623575279266239</v>
      </c>
      <c r="AR256" s="0" t="n">
        <f aca="false">SUMPRODUCT((B24:B31&lt;=$B$6)*(C24:C31*AM256+D24:D31*AO256*$B$8*AQ256)/(1+AL256/100)^B24:B31)+C32*AM256*AP256/(1+AL256/100)^$B$6</f>
        <v>10108181.0065296</v>
      </c>
      <c r="AS256" s="0" t="n">
        <f aca="false">SUMPRODUCT((K24:K26&lt;=$B$6)*(L24:L26*AN256+M24:M26*AO256*$B$8*AQ256)/(1+AL256/100)^K24:K26)+L27*AN256*AP256/(1+AL256/100)^$B$6</f>
        <v>11272437.9185241</v>
      </c>
      <c r="AT256" s="0" t="n">
        <f aca="false">AS256-AR256</f>
        <v>1164256.91199448</v>
      </c>
      <c r="AU256" s="0" t="n">
        <f aca="true">RAND()</f>
        <v>0.652112942026702</v>
      </c>
      <c r="AV256" s="0" t="n">
        <f aca="true">RAND()</f>
        <v>0.764325755495217</v>
      </c>
      <c r="AW256" s="0" t="n">
        <f aca="true">RAND()</f>
        <v>0.994388736909949</v>
      </c>
      <c r="AX256" s="0" t="n">
        <f aca="true">RAND()</f>
        <v>0.116460671967639</v>
      </c>
      <c r="AY256" s="0" t="n">
        <f aca="true">RAND()</f>
        <v>0.935138271023805</v>
      </c>
      <c r="AZ256" s="0" t="n">
        <f aca="true">RAND()</f>
        <v>0.427350862662141</v>
      </c>
    </row>
    <row r="257" customFormat="false" ht="15" hidden="false" customHeight="false" outlineLevel="0" collapsed="false">
      <c r="AK257" s="0" t="n">
        <v>244</v>
      </c>
      <c r="AL257" s="0" t="n">
        <f aca="false">IFERROR(IF(AU257&lt;($AM$6-$AL$6)/($AN$6-$AL$6),$AL$6+SQRT(AU257*($AN$6-$AL$6)*($AM$6-$AL$6)),$AN$6-SQRT((1-AU257)*($AN$6-$AL$6)*($AN$6-$AM$6))),$AM$6)</f>
        <v>2.94202787342784</v>
      </c>
      <c r="AM257" s="0" t="n">
        <f aca="false">IFERROR(IF(AV257&lt;($AM$7-$AL$7)/($AN$7-$AL$7),$AL$7+SQRT(AV257*($AN$7-$AL$7)*($AM$7-$AL$7)),$AN$7-SQRT((1-AV257)*($AN$7-$AL$7)*($AN$7-$AM$7))),$AM$7)</f>
        <v>0.913423337990292</v>
      </c>
      <c r="AN257" s="0" t="n">
        <f aca="false">IFERROR(IF(AW257&lt;($AM$8-$AL$8)/($AN$8-$AL$8),$AL$8+SQRT(AW257*($AN$8-$AL$8)*($AM$8-$AL$8)),$AN$8-SQRT((1-AW257)*($AN$8-$AL$8)*($AN$8-$AM$8))),$AM$8)</f>
        <v>1.1482131673373</v>
      </c>
      <c r="AO257" s="0" t="n">
        <f aca="false">IFERROR(IF(AX257&lt;($AM$9-$AL$9)/($AN$9-$AL$9),$AL$9+SQRT(AX257*($AN$9-$AL$9)*($AM$9-$AL$9)),$AN$9-SQRT((1-AX257)*($AN$9-$AL$9)*($AN$9-$AM$9))),$AM$9)</f>
        <v>1.28118199389736</v>
      </c>
      <c r="AP257" s="0" t="n">
        <f aca="false">IFERROR(IF(AY257&lt;($AM$10-$AL$10)/($AN$10-$AL$10),$AL$10+SQRT(AY257*($AN$10-$AL$10)*($AM$10-$AL$10)),$AN$10-SQRT((1-AY257)*($AN$10-$AL$10)*($AN$10-$AM$10))),$AM$10)</f>
        <v>0.787682099583493</v>
      </c>
      <c r="AQ257" s="0" t="n">
        <f aca="false">IFERROR(IF(AZ257&lt;($AM$11-$AL$11)/($AN$11-$AL$11),$AL$11+SQRT(AZ257*($AN$11-$AL$11)*($AM$11-$AL$11)),$AN$11-SQRT((1-AZ257)*($AN$11-$AL$11)*($AN$11-$AM$11))),$AM$11)</f>
        <v>0.715933847556775</v>
      </c>
      <c r="AR257" s="0" t="n">
        <f aca="false">SUMPRODUCT((B24:B31&lt;=$B$6)*(C24:C31*AM257+D24:D31*AO257*$B$8*AQ257)/(1+AL257/100)^B24:B31)+C32*AM257*AP257/(1+AL257/100)^$B$6</f>
        <v>9016920.5504629</v>
      </c>
      <c r="AS257" s="0" t="n">
        <f aca="false">SUMPRODUCT((K24:K26&lt;=$B$6)*(L24:L26*AN257+M24:M26*AO257*$B$8*AQ257)/(1+AL257/100)^K24:K26)+L27*AN257*AP257/(1+AL257/100)^$B$6</f>
        <v>10759308.4287208</v>
      </c>
      <c r="AT257" s="0" t="n">
        <f aca="false">AS257-AR257</f>
        <v>1742387.87825791</v>
      </c>
      <c r="AU257" s="0" t="n">
        <f aca="true">RAND()</f>
        <v>0.177483302862996</v>
      </c>
      <c r="AV257" s="0" t="n">
        <f aca="true">RAND()</f>
        <v>0.142942817787334</v>
      </c>
      <c r="AW257" s="0" t="n">
        <f aca="true">RAND()</f>
        <v>0.90790613952441</v>
      </c>
      <c r="AX257" s="0" t="n">
        <f aca="true">RAND()</f>
        <v>0.655533782735079</v>
      </c>
      <c r="AY257" s="0" t="n">
        <f aca="true">RAND()</f>
        <v>0.331043961683067</v>
      </c>
      <c r="AZ257" s="0" t="n">
        <f aca="true">RAND()</f>
        <v>0.670638453208582</v>
      </c>
    </row>
    <row r="258" customFormat="false" ht="15" hidden="false" customHeight="false" outlineLevel="0" collapsed="false">
      <c r="AK258" s="0" t="n">
        <v>245</v>
      </c>
      <c r="AL258" s="0" t="n">
        <f aca="false">IFERROR(IF(AU258&lt;($AM$6-$AL$6)/($AN$6-$AL$6),$AL$6+SQRT(AU258*($AN$6-$AL$6)*($AM$6-$AL$6)),$AN$6-SQRT((1-AU258)*($AN$6-$AL$6)*($AN$6-$AM$6))),$AM$6)</f>
        <v>5.77073020297466</v>
      </c>
      <c r="AM258" s="0" t="n">
        <f aca="false">IFERROR(IF(AV258&lt;($AM$7-$AL$7)/($AN$7-$AL$7),$AL$7+SQRT(AV258*($AN$7-$AL$7)*($AM$7-$AL$7)),$AN$7-SQRT((1-AV258)*($AN$7-$AL$7)*($AN$7-$AM$7))),$AM$7)</f>
        <v>0.986867590757023</v>
      </c>
      <c r="AN258" s="0" t="n">
        <f aca="false">IFERROR(IF(AW258&lt;($AM$8-$AL$8)/($AN$8-$AL$8),$AL$8+SQRT(AW258*($AN$8-$AL$8)*($AM$8-$AL$8)),$AN$8-SQRT((1-AW258)*($AN$8-$AL$8)*($AN$8-$AM$8))),$AM$8)</f>
        <v>0.942612744140631</v>
      </c>
      <c r="AO258" s="0" t="n">
        <f aca="false">IFERROR(IF(AX258&lt;($AM$9-$AL$9)/($AN$9-$AL$9),$AL$9+SQRT(AX258*($AN$9-$AL$9)*($AM$9-$AL$9)),$AN$9-SQRT((1-AX258)*($AN$9-$AL$9)*($AN$9-$AM$9))),$AM$9)</f>
        <v>1.52418839587409</v>
      </c>
      <c r="AP258" s="0" t="n">
        <f aca="false">IFERROR(IF(AY258&lt;($AM$10-$AL$10)/($AN$10-$AL$10),$AL$10+SQRT(AY258*($AN$10-$AL$10)*($AM$10-$AL$10)),$AN$10-SQRT((1-AY258)*($AN$10-$AL$10)*($AN$10-$AM$10))),$AM$10)</f>
        <v>0.668711967670937</v>
      </c>
      <c r="AQ258" s="0" t="n">
        <f aca="false">IFERROR(IF(AZ258&lt;($AM$11-$AL$11)/($AN$11-$AL$11),$AL$11+SQRT(AZ258*($AN$11-$AL$11)*($AM$11-$AL$11)),$AN$11-SQRT((1-AZ258)*($AN$11-$AL$11)*($AN$11-$AM$11))),$AM$11)</f>
        <v>0.782778311693028</v>
      </c>
      <c r="AR258" s="0" t="n">
        <f aca="false">SUMPRODUCT((B24:B31&lt;=$B$6)*(C24:C31*AM258+D24:D31*AO258*$B$8*AQ258)/(1+AL258/100)^B24:B31)+C32*AM258*AP258/(1+AL258/100)^$B$6</f>
        <v>8892134.32320855</v>
      </c>
      <c r="AS258" s="0" t="n">
        <f aca="false">SUMPRODUCT((K24:K26&lt;=$B$6)*(L24:L26*AN258+M24:M26*AO258*$B$8*AQ258)/(1+AL258/100)^K24:K26)+L27*AN258*AP258/(1+AL258/100)^$B$6</f>
        <v>8826226.35568894</v>
      </c>
      <c r="AT258" s="0" t="n">
        <f aca="false">AS258-AR258</f>
        <v>-65907.9675196074</v>
      </c>
      <c r="AU258" s="0" t="n">
        <f aca="true">RAND()</f>
        <v>0.924444788306064</v>
      </c>
      <c r="AV258" s="0" t="n">
        <f aca="true">RAND()</f>
        <v>0.387994405281491</v>
      </c>
      <c r="AW258" s="0" t="n">
        <f aca="true">RAND()</f>
        <v>0.225982164348011</v>
      </c>
      <c r="AX258" s="0" t="n">
        <f aca="true">RAND()</f>
        <v>0.849068878252755</v>
      </c>
      <c r="AY258" s="0" t="n">
        <f aca="true">RAND()</f>
        <v>0.113854912141597</v>
      </c>
      <c r="AZ258" s="0" t="n">
        <f aca="true">RAND()</f>
        <v>0.807407094404362</v>
      </c>
    </row>
    <row r="259" customFormat="false" ht="15" hidden="false" customHeight="false" outlineLevel="0" collapsed="false">
      <c r="AK259" s="0" t="n">
        <v>246</v>
      </c>
      <c r="AL259" s="0" t="n">
        <f aca="false">IFERROR(IF(AU259&lt;($AM$6-$AL$6)/($AN$6-$AL$6),$AL$6+SQRT(AU259*($AN$6-$AL$6)*($AM$6-$AL$6)),$AN$6-SQRT((1-AU259)*($AN$6-$AL$6)*($AN$6-$AM$6))),$AM$6)</f>
        <v>2.23065008627034</v>
      </c>
      <c r="AM259" s="0" t="n">
        <f aca="false">IFERROR(IF(AV259&lt;($AM$7-$AL$7)/($AN$7-$AL$7),$AL$7+SQRT(AV259*($AN$7-$AL$7)*($AM$7-$AL$7)),$AN$7-SQRT((1-AV259)*($AN$7-$AL$7)*($AN$7-$AM$7))),$AM$7)</f>
        <v>0.956795087873332</v>
      </c>
      <c r="AN259" s="0" t="n">
        <f aca="false">IFERROR(IF(AW259&lt;($AM$8-$AL$8)/($AN$8-$AL$8),$AL$8+SQRT(AW259*($AN$8-$AL$8)*($AM$8-$AL$8)),$AN$8-SQRT((1-AW259)*($AN$8-$AL$8)*($AN$8-$AM$8))),$AM$8)</f>
        <v>1.06396087131365</v>
      </c>
      <c r="AO259" s="0" t="n">
        <f aca="false">IFERROR(IF(AX259&lt;($AM$9-$AL$9)/($AN$9-$AL$9),$AL$9+SQRT(AX259*($AN$9-$AL$9)*($AM$9-$AL$9)),$AN$9-SQRT((1-AX259)*($AN$9-$AL$9)*($AN$9-$AM$9))),$AM$9)</f>
        <v>1.74420555073332</v>
      </c>
      <c r="AP259" s="0" t="n">
        <f aca="false">IFERROR(IF(AY259&lt;($AM$10-$AL$10)/($AN$10-$AL$10),$AL$10+SQRT(AY259*($AN$10-$AL$10)*($AM$10-$AL$10)),$AN$10-SQRT((1-AY259)*($AN$10-$AL$10)*($AN$10-$AM$10))),$AM$10)</f>
        <v>0.924301053627938</v>
      </c>
      <c r="AQ259" s="0" t="n">
        <f aca="false">IFERROR(IF(AZ259&lt;($AM$11-$AL$11)/($AN$11-$AL$11),$AL$11+SQRT(AZ259*($AN$11-$AL$11)*($AM$11-$AL$11)),$AN$11-SQRT((1-AZ259)*($AN$11-$AL$11)*($AN$11-$AM$11))),$AM$11)</f>
        <v>0.625402453252364</v>
      </c>
      <c r="AR259" s="0" t="n">
        <f aca="false">SUMPRODUCT((B24:B31&lt;=$B$6)*(C24:C31*AM259+D24:D31*AO259*$B$8*AQ259)/(1+AL259/100)^B24:B31)+C32*AM259*AP259/(1+AL259/100)^$B$6</f>
        <v>9744516.49274541</v>
      </c>
      <c r="AS259" s="0" t="n">
        <f aca="false">SUMPRODUCT((K24:K26&lt;=$B$6)*(L24:L26*AN259+M24:M26*AO259*$B$8*AQ259)/(1+AL259/100)^K24:K26)+L27*AN259*AP259/(1+AL259/100)^$B$6</f>
        <v>9822936.21616644</v>
      </c>
      <c r="AT259" s="0" t="n">
        <f aca="false">AS259-AR259</f>
        <v>78419.7234210298</v>
      </c>
      <c r="AU259" s="0" t="n">
        <f aca="true">RAND()</f>
        <v>0.0106398924593035</v>
      </c>
      <c r="AV259" s="0" t="n">
        <f aca="true">RAND()</f>
        <v>0.273163328680066</v>
      </c>
      <c r="AW259" s="0" t="n">
        <f aca="true">RAND()</f>
        <v>0.69235060086776</v>
      </c>
      <c r="AX259" s="0" t="n">
        <f aca="true">RAND()</f>
        <v>0.956379466482905</v>
      </c>
      <c r="AY259" s="0" t="n">
        <f aca="true">RAND()</f>
        <v>0.720125536439113</v>
      </c>
      <c r="AZ259" s="0" t="n">
        <f aca="true">RAND()</f>
        <v>0.432190843194517</v>
      </c>
    </row>
    <row r="260" customFormat="false" ht="15" hidden="false" customHeight="false" outlineLevel="0" collapsed="false">
      <c r="AK260" s="0" t="n">
        <v>247</v>
      </c>
      <c r="AL260" s="0" t="n">
        <f aca="false">IFERROR(IF(AU260&lt;($AM$6-$AL$6)/($AN$6-$AL$6),$AL$6+SQRT(AU260*($AN$6-$AL$6)*($AM$6-$AL$6)),$AN$6-SQRT((1-AU260)*($AN$6-$AL$6)*($AN$6-$AM$6))),$AM$6)</f>
        <v>3.49362601210518</v>
      </c>
      <c r="AM260" s="0" t="n">
        <f aca="false">IFERROR(IF(AV260&lt;($AM$7-$AL$7)/($AN$7-$AL$7),$AL$7+SQRT(AV260*($AN$7-$AL$7)*($AM$7-$AL$7)),$AN$7-SQRT((1-AV260)*($AN$7-$AL$7)*($AN$7-$AM$7))),$AM$7)</f>
        <v>0.989393843360236</v>
      </c>
      <c r="AN260" s="0" t="n">
        <f aca="false">IFERROR(IF(AW260&lt;($AM$8-$AL$8)/($AN$8-$AL$8),$AL$8+SQRT(AW260*($AN$8-$AL$8)*($AM$8-$AL$8)),$AN$8-SQRT((1-AW260)*($AN$8-$AL$8)*($AN$8-$AM$8))),$AM$8)</f>
        <v>1.1347112485813</v>
      </c>
      <c r="AO260" s="0" t="n">
        <f aca="false">IFERROR(IF(AX260&lt;($AM$9-$AL$9)/($AN$9-$AL$9),$AL$9+SQRT(AX260*($AN$9-$AL$9)*($AM$9-$AL$9)),$AN$9-SQRT((1-AX260)*($AN$9-$AL$9)*($AN$9-$AM$9))),$AM$9)</f>
        <v>1.49735120926714</v>
      </c>
      <c r="AP260" s="0" t="n">
        <f aca="false">IFERROR(IF(AY260&lt;($AM$10-$AL$10)/($AN$10-$AL$10),$AL$10+SQRT(AY260*($AN$10-$AL$10)*($AM$10-$AL$10)),$AN$10-SQRT((1-AY260)*($AN$10-$AL$10)*($AN$10-$AM$10))),$AM$10)</f>
        <v>0.609405435878873</v>
      </c>
      <c r="AQ260" s="0" t="n">
        <f aca="false">IFERROR(IF(AZ260&lt;($AM$11-$AL$11)/($AN$11-$AL$11),$AL$11+SQRT(AZ260*($AN$11-$AL$11)*($AM$11-$AL$11)),$AN$11-SQRT((1-AZ260)*($AN$11-$AL$11)*($AN$11-$AM$11))),$AM$11)</f>
        <v>0.627053555349155</v>
      </c>
      <c r="AR260" s="0" t="n">
        <f aca="false">SUMPRODUCT((B24:B31&lt;=$B$6)*(C24:C31*AM260+D24:D31*AO260*$B$8*AQ260)/(1+AL260/100)^B24:B31)+C32*AM260*AP260/(1+AL260/100)^$B$6</f>
        <v>9564610.51977453</v>
      </c>
      <c r="AS260" s="0" t="n">
        <f aca="false">SUMPRODUCT((K24:K26&lt;=$B$6)*(L24:L26*AN260+M24:M26*AO260*$B$8*AQ260)/(1+AL260/100)^K24:K26)+L27*AN260*AP260/(1+AL260/100)^$B$6</f>
        <v>10785739.6952075</v>
      </c>
      <c r="AT260" s="0" t="n">
        <f aca="false">AS260-AR260</f>
        <v>1221129.17543296</v>
      </c>
      <c r="AU260" s="0" t="n">
        <f aca="true">RAND()</f>
        <v>0.385267072850728</v>
      </c>
      <c r="AV260" s="0" t="n">
        <f aca="true">RAND()</f>
        <v>0.398555865586239</v>
      </c>
      <c r="AW260" s="0" t="n">
        <f aca="true">RAND()</f>
        <v>0.881853367078367</v>
      </c>
      <c r="AX260" s="0" t="n">
        <f aca="true">RAND()</f>
        <v>0.831562795449862</v>
      </c>
      <c r="AY260" s="0" t="n">
        <f aca="true">RAND()</f>
        <v>0.0478781975993846</v>
      </c>
      <c r="AZ260" s="0" t="n">
        <f aca="true">RAND()</f>
        <v>0.436587869659278</v>
      </c>
    </row>
    <row r="261" customFormat="false" ht="15" hidden="false" customHeight="false" outlineLevel="0" collapsed="false">
      <c r="AK261" s="0" t="n">
        <v>248</v>
      </c>
      <c r="AL261" s="0" t="n">
        <f aca="false">IFERROR(IF(AU261&lt;($AM$6-$AL$6)/($AN$6-$AL$6),$AL$6+SQRT(AU261*($AN$6-$AL$6)*($AM$6-$AL$6)),$AN$6-SQRT((1-AU261)*($AN$6-$AL$6)*($AN$6-$AM$6))),$AM$6)</f>
        <v>5.26228709069894</v>
      </c>
      <c r="AM261" s="0" t="n">
        <f aca="false">IFERROR(IF(AV261&lt;($AM$7-$AL$7)/($AN$7-$AL$7),$AL$7+SQRT(AV261*($AN$7-$AL$7)*($AM$7-$AL$7)),$AN$7-SQRT((1-AV261)*($AN$7-$AL$7)*($AN$7-$AM$7))),$AM$7)</f>
        <v>0.868769261928149</v>
      </c>
      <c r="AN261" s="0" t="n">
        <f aca="false">IFERROR(IF(AW261&lt;($AM$8-$AL$8)/($AN$8-$AL$8),$AL$8+SQRT(AW261*($AN$8-$AL$8)*($AM$8-$AL$8)),$AN$8-SQRT((1-AW261)*($AN$8-$AL$8)*($AN$8-$AM$8))),$AM$8)</f>
        <v>1.03653474275409</v>
      </c>
      <c r="AO261" s="0" t="n">
        <f aca="false">IFERROR(IF(AX261&lt;($AM$9-$AL$9)/($AN$9-$AL$9),$AL$9+SQRT(AX261*($AN$9-$AL$9)*($AM$9-$AL$9)),$AN$9-SQRT((1-AX261)*($AN$9-$AL$9)*($AN$9-$AM$9))),$AM$9)</f>
        <v>1.20092647291059</v>
      </c>
      <c r="AP261" s="0" t="n">
        <f aca="false">IFERROR(IF(AY261&lt;($AM$10-$AL$10)/($AN$10-$AL$10),$AL$10+SQRT(AY261*($AN$10-$AL$10)*($AM$10-$AL$10)),$AN$10-SQRT((1-AY261)*($AN$10-$AL$10)*($AN$10-$AM$10))),$AM$10)</f>
        <v>0.675960357103326</v>
      </c>
      <c r="AQ261" s="0" t="n">
        <f aca="false">IFERROR(IF(AZ261&lt;($AM$11-$AL$11)/($AN$11-$AL$11),$AL$11+SQRT(AZ261*($AN$11-$AL$11)*($AM$11-$AL$11)),$AN$11-SQRT((1-AZ261)*($AN$11-$AL$11)*($AN$11-$AM$11))),$AM$11)</f>
        <v>0.592657201109157</v>
      </c>
      <c r="AR261" s="0" t="n">
        <f aca="false">SUMPRODUCT((B24:B31&lt;=$B$6)*(C24:C31*AM261+D24:D31*AO261*$B$8*AQ261)/(1+AL261/100)^B24:B31)+C32*AM261*AP261/(1+AL261/100)^$B$6</f>
        <v>7906745.98895873</v>
      </c>
      <c r="AS261" s="0" t="n">
        <f aca="false">SUMPRODUCT((K24:K26&lt;=$B$6)*(L24:L26*AN261+M24:M26*AO261*$B$8*AQ261)/(1+AL261/100)^K24:K26)+L27*AN261*AP261/(1+AL261/100)^$B$6</f>
        <v>9709237.2896987</v>
      </c>
      <c r="AT261" s="0" t="n">
        <f aca="false">AS261-AR261</f>
        <v>1802491.30073997</v>
      </c>
      <c r="AU261" s="0" t="n">
        <f aca="true">RAND()</f>
        <v>0.849017692242423</v>
      </c>
      <c r="AV261" s="0" t="n">
        <f aca="true">RAND()</f>
        <v>0.05254679317936</v>
      </c>
      <c r="AW261" s="0" t="n">
        <f aca="true">RAND()</f>
        <v>0.594956301768324</v>
      </c>
      <c r="AX261" s="0" t="n">
        <f aca="true">RAND()</f>
        <v>0.574320998869928</v>
      </c>
      <c r="AY261" s="0" t="n">
        <f aca="true">RAND()</f>
        <v>0.12384818908772</v>
      </c>
      <c r="AZ261" s="0" t="n">
        <f aca="true">RAND()</f>
        <v>0.349584642289982</v>
      </c>
    </row>
    <row r="262" customFormat="false" ht="15" hidden="false" customHeight="false" outlineLevel="0" collapsed="false">
      <c r="AK262" s="0" t="n">
        <v>249</v>
      </c>
      <c r="AL262" s="0" t="n">
        <f aca="false">IFERROR(IF(AU262&lt;($AM$6-$AL$6)/($AN$6-$AL$6),$AL$6+SQRT(AU262*($AN$6-$AL$6)*($AM$6-$AL$6)),$AN$6-SQRT((1-AU262)*($AN$6-$AL$6)*($AN$6-$AM$6))),$AM$6)</f>
        <v>5.51704367623567</v>
      </c>
      <c r="AM262" s="0" t="n">
        <f aca="false">IFERROR(IF(AV262&lt;($AM$7-$AL$7)/($AN$7-$AL$7),$AL$7+SQRT(AV262*($AN$7-$AL$7)*($AM$7-$AL$7)),$AN$7-SQRT((1-AV262)*($AN$7-$AL$7)*($AN$7-$AM$7))),$AM$7)</f>
        <v>1.00211435966344</v>
      </c>
      <c r="AN262" s="0" t="n">
        <f aca="false">IFERROR(IF(AW262&lt;($AM$8-$AL$8)/($AN$8-$AL$8),$AL$8+SQRT(AW262*($AN$8-$AL$8)*($AM$8-$AL$8)),$AN$8-SQRT((1-AW262)*($AN$8-$AL$8)*($AN$8-$AM$8))),$AM$8)</f>
        <v>1.00733424062078</v>
      </c>
      <c r="AO262" s="0" t="n">
        <f aca="false">IFERROR(IF(AX262&lt;($AM$9-$AL$9)/($AN$9-$AL$9),$AL$9+SQRT(AX262*($AN$9-$AL$9)*($AM$9-$AL$9)),$AN$9-SQRT((1-AX262)*($AN$9-$AL$9)*($AN$9-$AM$9))),$AM$9)</f>
        <v>1.16400719534533</v>
      </c>
      <c r="AP262" s="0" t="n">
        <f aca="false">IFERROR(IF(AY262&lt;($AM$10-$AL$10)/($AN$10-$AL$10),$AL$10+SQRT(AY262*($AN$10-$AL$10)*($AM$10-$AL$10)),$AN$10-SQRT((1-AY262)*($AN$10-$AL$10)*($AN$10-$AM$10))),$AM$10)</f>
        <v>0.717493689126375</v>
      </c>
      <c r="AQ262" s="0" t="n">
        <f aca="false">IFERROR(IF(AZ262&lt;($AM$11-$AL$11)/($AN$11-$AL$11),$AL$11+SQRT(AZ262*($AN$11-$AL$11)*($AM$11-$AL$11)),$AN$11-SQRT((1-AZ262)*($AN$11-$AL$11)*($AN$11-$AM$11))),$AM$11)</f>
        <v>0.867941603026088</v>
      </c>
      <c r="AR262" s="0" t="n">
        <f aca="false">SUMPRODUCT((B24:B31&lt;=$B$6)*(C24:C31*AM262+D24:D31*AO262*$B$8*AQ262)/(1+AL262/100)^B24:B31)+C32*AM262*AP262/(1+AL262/100)^$B$6</f>
        <v>9071473.87326541</v>
      </c>
      <c r="AS262" s="0" t="n">
        <f aca="false">SUMPRODUCT((K24:K26&lt;=$B$6)*(L24:L26*AN262+M24:M26*AO262*$B$8*AQ262)/(1+AL262/100)^K24:K26)+L27*AN262*AP262/(1+AL262/100)^$B$6</f>
        <v>9414495.15988656</v>
      </c>
      <c r="AT262" s="0" t="n">
        <f aca="false">AS262-AR262</f>
        <v>343021.286621146</v>
      </c>
      <c r="AU262" s="0" t="n">
        <f aca="true">RAND()</f>
        <v>0.890042027090369</v>
      </c>
      <c r="AV262" s="0" t="n">
        <f aca="true">RAND()</f>
        <v>0.453801860577194</v>
      </c>
      <c r="AW262" s="0" t="n">
        <f aca="true">RAND()</f>
        <v>0.476562926443632</v>
      </c>
      <c r="AX262" s="0" t="n">
        <f aca="true">RAND()</f>
        <v>0.534077353710411</v>
      </c>
      <c r="AY262" s="0" t="n">
        <f aca="true">RAND()</f>
        <v>0.1892140192392</v>
      </c>
      <c r="AZ262" s="0" t="n">
        <f aca="true">RAND()</f>
        <v>0.928818693015023</v>
      </c>
    </row>
    <row r="263" customFormat="false" ht="15" hidden="false" customHeight="false" outlineLevel="0" collapsed="false">
      <c r="AK263" s="0" t="n">
        <v>250</v>
      </c>
      <c r="AL263" s="0" t="n">
        <f aca="false">IFERROR(IF(AU263&lt;($AM$6-$AL$6)/($AN$6-$AL$6),$AL$6+SQRT(AU263*($AN$6-$AL$6)*($AM$6-$AL$6)),$AN$6-SQRT((1-AU263)*($AN$6-$AL$6)*($AN$6-$AM$6))),$AM$6)</f>
        <v>5.58924150800177</v>
      </c>
      <c r="AM263" s="0" t="n">
        <f aca="false">IFERROR(IF(AV263&lt;($AM$7-$AL$7)/($AN$7-$AL$7),$AL$7+SQRT(AV263*($AN$7-$AL$7)*($AM$7-$AL$7)),$AN$7-SQRT((1-AV263)*($AN$7-$AL$7)*($AN$7-$AM$7))),$AM$7)</f>
        <v>1.11758313717762</v>
      </c>
      <c r="AN263" s="0" t="n">
        <f aca="false">IFERROR(IF(AW263&lt;($AM$8-$AL$8)/($AN$8-$AL$8),$AL$8+SQRT(AW263*($AN$8-$AL$8)*($AM$8-$AL$8)),$AN$8-SQRT((1-AW263)*($AN$8-$AL$8)*($AN$8-$AM$8))),$AM$8)</f>
        <v>0.953361888270598</v>
      </c>
      <c r="AO263" s="0" t="n">
        <f aca="false">IFERROR(IF(AX263&lt;($AM$9-$AL$9)/($AN$9-$AL$9),$AL$9+SQRT(AX263*($AN$9-$AL$9)*($AM$9-$AL$9)),$AN$9-SQRT((1-AX263)*($AN$9-$AL$9)*($AN$9-$AM$9))),$AM$9)</f>
        <v>1.69744972503644</v>
      </c>
      <c r="AP263" s="0" t="n">
        <f aca="false">IFERROR(IF(AY263&lt;($AM$10-$AL$10)/($AN$10-$AL$10),$AL$10+SQRT(AY263*($AN$10-$AL$10)*($AM$10-$AL$10)),$AN$10-SQRT((1-AY263)*($AN$10-$AL$10)*($AN$10-$AM$10))),$AM$10)</f>
        <v>0.773104519471498</v>
      </c>
      <c r="AQ263" s="0" t="n">
        <f aca="false">IFERROR(IF(AZ263&lt;($AM$11-$AL$11)/($AN$11-$AL$11),$AL$11+SQRT(AZ263*($AN$11-$AL$11)*($AM$11-$AL$11)),$AN$11-SQRT((1-AZ263)*($AN$11-$AL$11)*($AN$11-$AM$11))),$AM$11)</f>
        <v>0.51334051144556</v>
      </c>
      <c r="AR263" s="0" t="n">
        <f aca="false">SUMPRODUCT((B24:B31&lt;=$B$6)*(C24:C31*AM263+D24:D31*AO263*$B$8*AQ263)/(1+AL263/100)^B24:B31)+C32*AM263*AP263/(1+AL263/100)^$B$6</f>
        <v>10070183.8324613</v>
      </c>
      <c r="AS263" s="0" t="n">
        <f aca="false">SUMPRODUCT((K24:K26&lt;=$B$6)*(L24:L26*AN263+M24:M26*AO263*$B$8*AQ263)/(1+AL263/100)^K24:K26)+L27*AN263*AP263/(1+AL263/100)^$B$6</f>
        <v>8881829.84232083</v>
      </c>
      <c r="AT263" s="0" t="n">
        <f aca="false">AS263-AR263</f>
        <v>-1188353.99014051</v>
      </c>
      <c r="AU263" s="0" t="n">
        <f aca="true">RAND()</f>
        <v>0.900488023862744</v>
      </c>
      <c r="AV263" s="0" t="n">
        <f aca="true">RAND()</f>
        <v>0.844140217246925</v>
      </c>
      <c r="AW263" s="0" t="n">
        <f aca="true">RAND()</f>
        <v>0.261331875265817</v>
      </c>
      <c r="AX263" s="0" t="n">
        <f aca="true">RAND()</f>
        <v>0.93897555407965</v>
      </c>
      <c r="AY263" s="0" t="n">
        <f aca="true">RAND()</f>
        <v>0.298344314223031</v>
      </c>
      <c r="AZ263" s="0" t="n">
        <f aca="true">RAND()</f>
        <v>0.185772138056544</v>
      </c>
    </row>
    <row r="264" customFormat="false" ht="15" hidden="false" customHeight="false" outlineLevel="0" collapsed="false">
      <c r="AK264" s="0" t="n">
        <v>251</v>
      </c>
      <c r="AL264" s="0" t="n">
        <f aca="false">IFERROR(IF(AU264&lt;($AM$6-$AL$6)/($AN$6-$AL$6),$AL$6+SQRT(AU264*($AN$6-$AL$6)*($AM$6-$AL$6)),$AN$6-SQRT((1-AU264)*($AN$6-$AL$6)*($AN$6-$AM$6))),$AM$6)</f>
        <v>2.62035150552091</v>
      </c>
      <c r="AM264" s="0" t="n">
        <f aca="false">IFERROR(IF(AV264&lt;($AM$7-$AL$7)/($AN$7-$AL$7),$AL$7+SQRT(AV264*($AN$7-$AL$7)*($AM$7-$AL$7)),$AN$7-SQRT((1-AV264)*($AN$7-$AL$7)*($AN$7-$AM$7))),$AM$7)</f>
        <v>1.08229526668074</v>
      </c>
      <c r="AN264" s="0" t="n">
        <f aca="false">IFERROR(IF(AW264&lt;($AM$8-$AL$8)/($AN$8-$AL$8),$AL$8+SQRT(AW264*($AN$8-$AL$8)*($AM$8-$AL$8)),$AN$8-SQRT((1-AW264)*($AN$8-$AL$8)*($AN$8-$AM$8))),$AM$8)</f>
        <v>1.13058126993682</v>
      </c>
      <c r="AO264" s="0" t="n">
        <f aca="false">IFERROR(IF(AX264&lt;($AM$9-$AL$9)/($AN$9-$AL$9),$AL$9+SQRT(AX264*($AN$9-$AL$9)*($AM$9-$AL$9)),$AN$9-SQRT((1-AX264)*($AN$9-$AL$9)*($AN$9-$AM$9))),$AM$9)</f>
        <v>1.12972111494626</v>
      </c>
      <c r="AP264" s="0" t="n">
        <f aca="false">IFERROR(IF(AY264&lt;($AM$10-$AL$10)/($AN$10-$AL$10),$AL$10+SQRT(AY264*($AN$10-$AL$10)*($AM$10-$AL$10)),$AN$10-SQRT((1-AY264)*($AN$10-$AL$10)*($AN$10-$AM$10))),$AM$10)</f>
        <v>0.871214168891144</v>
      </c>
      <c r="AQ264" s="0" t="n">
        <f aca="false">IFERROR(IF(AZ264&lt;($AM$11-$AL$11)/($AN$11-$AL$11),$AL$11+SQRT(AZ264*($AN$11-$AL$11)*($AM$11-$AL$11)),$AN$11-SQRT((1-AZ264)*($AN$11-$AL$11)*($AN$11-$AM$11))),$AM$11)</f>
        <v>0.648901267744399</v>
      </c>
      <c r="AR264" s="0" t="n">
        <f aca="false">SUMPRODUCT((B24:B31&lt;=$B$6)*(C24:C31*AM264+D24:D31*AO264*$B$8*AQ264)/(1+AL264/100)^B24:B31)+C32*AM264*AP264/(1+AL264/100)^$B$6</f>
        <v>10769465.4771412</v>
      </c>
      <c r="AS264" s="0" t="n">
        <f aca="false">SUMPRODUCT((K24:K26&lt;=$B$6)*(L24:L26*AN264+M24:M26*AO264*$B$8*AQ264)/(1+AL264/100)^K24:K26)+L27*AN264*AP264/(1+AL264/100)^$B$6</f>
        <v>10492540.7204958</v>
      </c>
      <c r="AT264" s="0" t="n">
        <f aca="false">AS264-AR264</f>
        <v>-276924.756645437</v>
      </c>
      <c r="AU264" s="0" t="n">
        <f aca="true">RAND()</f>
        <v>0.0769671980804127</v>
      </c>
      <c r="AV264" s="0" t="n">
        <f aca="true">RAND()</f>
        <v>0.750001088198357</v>
      </c>
      <c r="AW264" s="0" t="n">
        <f aca="true">RAND()</f>
        <v>0.873237039200858</v>
      </c>
      <c r="AX264" s="0" t="n">
        <f aca="true">RAND()</f>
        <v>0.495076441486417</v>
      </c>
      <c r="AY264" s="0" t="n">
        <f aca="true">RAND()</f>
        <v>0.551199836742172</v>
      </c>
      <c r="AZ264" s="0" t="n">
        <f aca="true">RAND()</f>
        <v>0.496865692382239</v>
      </c>
    </row>
    <row r="265" customFormat="false" ht="15" hidden="false" customHeight="false" outlineLevel="0" collapsed="false">
      <c r="AK265" s="0" t="n">
        <v>252</v>
      </c>
      <c r="AL265" s="0" t="n">
        <f aca="false">IFERROR(IF(AU265&lt;($AM$6-$AL$6)/($AN$6-$AL$6),$AL$6+SQRT(AU265*($AN$6-$AL$6)*($AM$6-$AL$6)),$AN$6-SQRT((1-AU265)*($AN$6-$AL$6)*($AN$6-$AM$6))),$AM$6)</f>
        <v>2.92925999941681</v>
      </c>
      <c r="AM265" s="0" t="n">
        <f aca="false">IFERROR(IF(AV265&lt;($AM$7-$AL$7)/($AN$7-$AL$7),$AL$7+SQRT(AV265*($AN$7-$AL$7)*($AM$7-$AL$7)),$AN$7-SQRT((1-AV265)*($AN$7-$AL$7)*($AN$7-$AM$7))),$AM$7)</f>
        <v>1.01450870401719</v>
      </c>
      <c r="AN265" s="0" t="n">
        <f aca="false">IFERROR(IF(AW265&lt;($AM$8-$AL$8)/($AN$8-$AL$8),$AL$8+SQRT(AW265*($AN$8-$AL$8)*($AM$8-$AL$8)),$AN$8-SQRT((1-AW265)*($AN$8-$AL$8)*($AN$8-$AM$8))),$AM$8)</f>
        <v>1.22125943911778</v>
      </c>
      <c r="AO265" s="0" t="n">
        <f aca="false">IFERROR(IF(AX265&lt;($AM$9-$AL$9)/($AN$9-$AL$9),$AL$9+SQRT(AX265*($AN$9-$AL$9)*($AM$9-$AL$9)),$AN$9-SQRT((1-AX265)*($AN$9-$AL$9)*($AN$9-$AM$9))),$AM$9)</f>
        <v>0.998943643543533</v>
      </c>
      <c r="AP265" s="0" t="n">
        <f aca="false">IFERROR(IF(AY265&lt;($AM$10-$AL$10)/($AN$10-$AL$10),$AL$10+SQRT(AY265*($AN$10-$AL$10)*($AM$10-$AL$10)),$AN$10-SQRT((1-AY265)*($AN$10-$AL$10)*($AN$10-$AM$10))),$AM$10)</f>
        <v>0.775221281227281</v>
      </c>
      <c r="AQ265" s="0" t="n">
        <f aca="false">IFERROR(IF(AZ265&lt;($AM$11-$AL$11)/($AN$11-$AL$11),$AL$11+SQRT(AZ265*($AN$11-$AL$11)*($AM$11-$AL$11)),$AN$11-SQRT((1-AZ265)*($AN$11-$AL$11)*($AN$11-$AM$11))),$AM$11)</f>
        <v>0.404789902593429</v>
      </c>
      <c r="AR265" s="0" t="n">
        <f aca="false">SUMPRODUCT((B24:B31&lt;=$B$6)*(C24:C31*AM265+D24:D31*AO265*$B$8*AQ265)/(1+AL265/100)^B24:B31)+C32*AM265*AP265/(1+AL265/100)^$B$6</f>
        <v>9937547.43821413</v>
      </c>
      <c r="AS265" s="0" t="n">
        <f aca="false">SUMPRODUCT((K24:K26&lt;=$B$6)*(L24:L26*AN265+M24:M26*AO265*$B$8*AQ265)/(1+AL265/100)^K24:K26)+L27*AN265*AP265/(1+AL265/100)^$B$6</f>
        <v>11431732.3890867</v>
      </c>
      <c r="AT265" s="0" t="n">
        <f aca="false">AS265-AR265</f>
        <v>1494184.95087261</v>
      </c>
      <c r="AU265" s="0" t="n">
        <f aca="true">RAND()</f>
        <v>0.172704829303224</v>
      </c>
      <c r="AV265" s="0" t="n">
        <f aca="true">RAND()</f>
        <v>0.507056440145201</v>
      </c>
      <c r="AW265" s="0" t="n">
        <f aca="true">RAND()</f>
        <v>0.992657601423781</v>
      </c>
      <c r="AX265" s="0" t="n">
        <f aca="true">RAND()</f>
        <v>0.331926345909995</v>
      </c>
      <c r="AY265" s="0" t="n">
        <f aca="true">RAND()</f>
        <v>0.302987014561544</v>
      </c>
      <c r="AZ265" s="0" t="n">
        <f aca="true">RAND()</f>
        <v>0.0448200966756744</v>
      </c>
    </row>
    <row r="266" customFormat="false" ht="15" hidden="false" customHeight="false" outlineLevel="0" collapsed="false">
      <c r="AK266" s="0" t="n">
        <v>253</v>
      </c>
      <c r="AL266" s="0" t="n">
        <f aca="false">IFERROR(IF(AU266&lt;($AM$6-$AL$6)/($AN$6-$AL$6),$AL$6+SQRT(AU266*($AN$6-$AL$6)*($AM$6-$AL$6)),$AN$6-SQRT((1-AU266)*($AN$6-$AL$6)*($AN$6-$AM$6))),$AM$6)</f>
        <v>2.92958586025485</v>
      </c>
      <c r="AM266" s="0" t="n">
        <f aca="false">IFERROR(IF(AV266&lt;($AM$7-$AL$7)/($AN$7-$AL$7),$AL$7+SQRT(AV266*($AN$7-$AL$7)*($AM$7-$AL$7)),$AN$7-SQRT((1-AV266)*($AN$7-$AL$7)*($AN$7-$AM$7))),$AM$7)</f>
        <v>0.925770981290528</v>
      </c>
      <c r="AN266" s="0" t="n">
        <f aca="false">IFERROR(IF(AW266&lt;($AM$8-$AL$8)/($AN$8-$AL$8),$AL$8+SQRT(AW266*($AN$8-$AL$8)*($AM$8-$AL$8)),$AN$8-SQRT((1-AW266)*($AN$8-$AL$8)*($AN$8-$AM$8))),$AM$8)</f>
        <v>1.03953394764183</v>
      </c>
      <c r="AO266" s="0" t="n">
        <f aca="false">IFERROR(IF(AX266&lt;($AM$9-$AL$9)/($AN$9-$AL$9),$AL$9+SQRT(AX266*($AN$9-$AL$9)*($AM$9-$AL$9)),$AN$9-SQRT((1-AX266)*($AN$9-$AL$9)*($AN$9-$AM$9))),$AM$9)</f>
        <v>0.705587686370717</v>
      </c>
      <c r="AP266" s="0" t="n">
        <f aca="false">IFERROR(IF(AY266&lt;($AM$10-$AL$10)/($AN$10-$AL$10),$AL$10+SQRT(AY266*($AN$10-$AL$10)*($AM$10-$AL$10)),$AN$10-SQRT((1-AY266)*($AN$10-$AL$10)*($AN$10-$AM$10))),$AM$10)</f>
        <v>0.715275050142887</v>
      </c>
      <c r="AQ266" s="0" t="n">
        <f aca="false">IFERROR(IF(AZ266&lt;($AM$11-$AL$11)/($AN$11-$AL$11),$AL$11+SQRT(AZ266*($AN$11-$AL$11)*($AM$11-$AL$11)),$AN$11-SQRT((1-AZ266)*($AN$11-$AL$11)*($AN$11-$AM$11))),$AM$11)</f>
        <v>0.835938461921143</v>
      </c>
      <c r="AR266" s="0" t="n">
        <f aca="false">SUMPRODUCT((B24:B31&lt;=$B$6)*(C24:C31*AM266+D24:D31*AO266*$B$8*AQ266)/(1+AL266/100)^B24:B31)+C32*AM266*AP266/(1+AL266/100)^$B$6</f>
        <v>9103200.06600357</v>
      </c>
      <c r="AS266" s="0" t="n">
        <f aca="false">SUMPRODUCT((K24:K26&lt;=$B$6)*(L24:L26*AN266+M24:M26*AO266*$B$8*AQ266)/(1+AL266/100)^K24:K26)+L27*AN266*AP266/(1+AL266/100)^$B$6</f>
        <v>9801567.94317104</v>
      </c>
      <c r="AT266" s="0" t="n">
        <f aca="false">AS266-AR266</f>
        <v>698367.877167461</v>
      </c>
      <c r="AU266" s="0" t="n">
        <f aca="true">RAND()</f>
        <v>0.172825974317151</v>
      </c>
      <c r="AV266" s="0" t="n">
        <f aca="true">RAND()</f>
        <v>0.17575933038647</v>
      </c>
      <c r="AW266" s="0" t="n">
        <f aca="true">RAND()</f>
        <v>0.606258140486838</v>
      </c>
      <c r="AX266" s="0" t="n">
        <f aca="true">RAND()</f>
        <v>0.0563550623830188</v>
      </c>
      <c r="AY266" s="0" t="n">
        <f aca="true">RAND()</f>
        <v>0.185373388856091</v>
      </c>
      <c r="AZ266" s="0" t="n">
        <f aca="true">RAND()</f>
        <v>0.890138007033469</v>
      </c>
    </row>
    <row r="267" customFormat="false" ht="15" hidden="false" customHeight="false" outlineLevel="0" collapsed="false">
      <c r="AK267" s="0" t="n">
        <v>254</v>
      </c>
      <c r="AL267" s="0" t="n">
        <f aca="false">IFERROR(IF(AU267&lt;($AM$6-$AL$6)/($AN$6-$AL$6),$AL$6+SQRT(AU267*($AN$6-$AL$6)*($AM$6-$AL$6)),$AN$6-SQRT((1-AU267)*($AN$6-$AL$6)*($AN$6-$AM$6))),$AM$6)</f>
        <v>4.24915944971069</v>
      </c>
      <c r="AM267" s="0" t="n">
        <f aca="false">IFERROR(IF(AV267&lt;($AM$7-$AL$7)/($AN$7-$AL$7),$AL$7+SQRT(AV267*($AN$7-$AL$7)*($AM$7-$AL$7)),$AN$7-SQRT((1-AV267)*($AN$7-$AL$7)*($AN$7-$AM$7))),$AM$7)</f>
        <v>1.08236444306013</v>
      </c>
      <c r="AN267" s="0" t="n">
        <f aca="false">IFERROR(IF(AW267&lt;($AM$8-$AL$8)/($AN$8-$AL$8),$AL$8+SQRT(AW267*($AN$8-$AL$8)*($AM$8-$AL$8)),$AN$8-SQRT((1-AW267)*($AN$8-$AL$8)*($AN$8-$AM$8))),$AM$8)</f>
        <v>1.13413765808074</v>
      </c>
      <c r="AO267" s="0" t="n">
        <f aca="false">IFERROR(IF(AX267&lt;($AM$9-$AL$9)/($AN$9-$AL$9),$AL$9+SQRT(AX267*($AN$9-$AL$9)*($AM$9-$AL$9)),$AN$9-SQRT((1-AX267)*($AN$9-$AL$9)*($AN$9-$AM$9))),$AM$9)</f>
        <v>0.992299870813099</v>
      </c>
      <c r="AP267" s="0" t="n">
        <f aca="false">IFERROR(IF(AY267&lt;($AM$10-$AL$10)/($AN$10-$AL$10),$AL$10+SQRT(AY267*($AN$10-$AL$10)*($AM$10-$AL$10)),$AN$10-SQRT((1-AY267)*($AN$10-$AL$10)*($AN$10-$AM$10))),$AM$10)</f>
        <v>0.69580743367271</v>
      </c>
      <c r="AQ267" s="0" t="n">
        <f aca="false">IFERROR(IF(AZ267&lt;($AM$11-$AL$11)/($AN$11-$AL$11),$AL$11+SQRT(AZ267*($AN$11-$AL$11)*($AM$11-$AL$11)),$AN$11-SQRT((1-AZ267)*($AN$11-$AL$11)*($AN$11-$AM$11))),$AM$11)</f>
        <v>0.711437472735243</v>
      </c>
      <c r="AR267" s="0" t="n">
        <f aca="false">SUMPRODUCT((B24:B31&lt;=$B$6)*(C24:C31*AM267+D24:D31*AO267*$B$8*AQ267)/(1+AL267/100)^B24:B31)+C32*AM267*AP267/(1+AL267/100)^$B$6</f>
        <v>10142938.825222</v>
      </c>
      <c r="AS267" s="0" t="n">
        <f aca="false">SUMPRODUCT((K24:K26&lt;=$B$6)*(L24:L26*AN267+M24:M26*AO267*$B$8*AQ267)/(1+AL267/100)^K24:K26)+L27*AN267*AP267/(1+AL267/100)^$B$6</f>
        <v>10656300.3479249</v>
      </c>
      <c r="AT267" s="0" t="n">
        <f aca="false">AS267-AR267</f>
        <v>513361.522702839</v>
      </c>
      <c r="AU267" s="0" t="n">
        <f aca="true">RAND()</f>
        <v>0.6216438133442</v>
      </c>
      <c r="AV267" s="0" t="n">
        <f aca="true">RAND()</f>
        <v>0.750207289328529</v>
      </c>
      <c r="AW267" s="0" t="n">
        <f aca="true">RAND()</f>
        <v>0.880674824222081</v>
      </c>
      <c r="AX267" s="0" t="n">
        <f aca="true">RAND()</f>
        <v>0.323145550403459</v>
      </c>
      <c r="AY267" s="0" t="n">
        <f aca="true">RAND()</f>
        <v>0.153362204325971</v>
      </c>
      <c r="AZ267" s="0" t="n">
        <f aca="true">RAND()</f>
        <v>0.660129256565617</v>
      </c>
    </row>
    <row r="268" customFormat="false" ht="15" hidden="false" customHeight="false" outlineLevel="0" collapsed="false">
      <c r="AK268" s="0" t="n">
        <v>255</v>
      </c>
      <c r="AL268" s="0" t="n">
        <f aca="false">IFERROR(IF(AU268&lt;($AM$6-$AL$6)/($AN$6-$AL$6),$AL$6+SQRT(AU268*($AN$6-$AL$6)*($AM$6-$AL$6)),$AN$6-SQRT((1-AU268)*($AN$6-$AL$6)*($AN$6-$AM$6))),$AM$6)</f>
        <v>5.02678935184167</v>
      </c>
      <c r="AM268" s="0" t="n">
        <f aca="false">IFERROR(IF(AV268&lt;($AM$7-$AL$7)/($AN$7-$AL$7),$AL$7+SQRT(AV268*($AN$7-$AL$7)*($AM$7-$AL$7)),$AN$7-SQRT((1-AV268)*($AN$7-$AL$7)*($AN$7-$AM$7))),$AM$7)</f>
        <v>0.979253863746877</v>
      </c>
      <c r="AN268" s="0" t="n">
        <f aca="false">IFERROR(IF(AW268&lt;($AM$8-$AL$8)/($AN$8-$AL$8),$AL$8+SQRT(AW268*($AN$8-$AL$8)*($AM$8-$AL$8)),$AN$8-SQRT((1-AW268)*($AN$8-$AL$8)*($AN$8-$AM$8))),$AM$8)</f>
        <v>0.876270954999426</v>
      </c>
      <c r="AO268" s="0" t="n">
        <f aca="false">IFERROR(IF(AX268&lt;($AM$9-$AL$9)/($AN$9-$AL$9),$AL$9+SQRT(AX268*($AN$9-$AL$9)*($AM$9-$AL$9)),$AN$9-SQRT((1-AX268)*($AN$9-$AL$9)*($AN$9-$AM$9))),$AM$9)</f>
        <v>1.42621395134512</v>
      </c>
      <c r="AP268" s="0" t="n">
        <f aca="false">IFERROR(IF(AY268&lt;($AM$10-$AL$10)/($AN$10-$AL$10),$AL$10+SQRT(AY268*($AN$10-$AL$10)*($AM$10-$AL$10)),$AN$10-SQRT((1-AY268)*($AN$10-$AL$10)*($AN$10-$AM$10))),$AM$10)</f>
        <v>0.994570356546945</v>
      </c>
      <c r="AQ268" s="0" t="n">
        <f aca="false">IFERROR(IF(AZ268&lt;($AM$11-$AL$11)/($AN$11-$AL$11),$AL$11+SQRT(AZ268*($AN$11-$AL$11)*($AM$11-$AL$11)),$AN$11-SQRT((1-AZ268)*($AN$11-$AL$11)*($AN$11-$AM$11))),$AM$11)</f>
        <v>0.980395492476062</v>
      </c>
      <c r="AR268" s="0" t="n">
        <f aca="false">SUMPRODUCT((B24:B31&lt;=$B$6)*(C24:C31*AM268+D24:D31*AO268*$B$8*AQ268)/(1+AL268/100)^B24:B31)+C32*AM268*AP268/(1+AL268/100)^$B$6</f>
        <v>9018588.00007201</v>
      </c>
      <c r="AS268" s="0" t="n">
        <f aca="false">SUMPRODUCT((K24:K26&lt;=$B$6)*(L24:L26*AN268+M24:M26*AO268*$B$8*AQ268)/(1+AL268/100)^K24:K26)+L27*AN268*AP268/(1+AL268/100)^$B$6</f>
        <v>8094726.18676395</v>
      </c>
      <c r="AT268" s="0" t="n">
        <f aca="false">AS268-AR268</f>
        <v>-923861.813308063</v>
      </c>
      <c r="AU268" s="0" t="n">
        <f aca="true">RAND()</f>
        <v>0.805321986899729</v>
      </c>
      <c r="AV268" s="0" t="n">
        <f aca="true">RAND()</f>
        <v>0.3570216407576</v>
      </c>
      <c r="AW268" s="0" t="n">
        <f aca="true">RAND()</f>
        <v>0.0646362064058276</v>
      </c>
      <c r="AX268" s="0" t="n">
        <f aca="true">RAND()</f>
        <v>0.780513046912679</v>
      </c>
      <c r="AY268" s="0" t="n">
        <f aca="true">RAND()</f>
        <v>0.978399350299888</v>
      </c>
      <c r="AZ268" s="0" t="n">
        <f aca="true">RAND()</f>
        <v>0.99843127871324</v>
      </c>
    </row>
    <row r="269" customFormat="false" ht="15" hidden="false" customHeight="false" outlineLevel="0" collapsed="false">
      <c r="AK269" s="0" t="n">
        <v>256</v>
      </c>
      <c r="AL269" s="0" t="n">
        <f aca="false">IFERROR(IF(AU269&lt;($AM$6-$AL$6)/($AN$6-$AL$6),$AL$6+SQRT(AU269*($AN$6-$AL$6)*($AM$6-$AL$6)),$AN$6-SQRT((1-AU269)*($AN$6-$AL$6)*($AN$6-$AM$6))),$AM$6)</f>
        <v>3.20732873975994</v>
      </c>
      <c r="AM269" s="0" t="n">
        <f aca="false">IFERROR(IF(AV269&lt;($AM$7-$AL$7)/($AN$7-$AL$7),$AL$7+SQRT(AV269*($AN$7-$AL$7)*($AM$7-$AL$7)),$AN$7-SQRT((1-AV269)*($AN$7-$AL$7)*($AN$7-$AM$7))),$AM$7)</f>
        <v>0.994292209454463</v>
      </c>
      <c r="AN269" s="0" t="n">
        <f aca="false">IFERROR(IF(AW269&lt;($AM$8-$AL$8)/($AN$8-$AL$8),$AL$8+SQRT(AW269*($AN$8-$AL$8)*($AM$8-$AL$8)),$AN$8-SQRT((1-AW269)*($AN$8-$AL$8)*($AN$8-$AM$8))),$AM$8)</f>
        <v>1.17731897839374</v>
      </c>
      <c r="AO269" s="0" t="n">
        <f aca="false">IFERROR(IF(AX269&lt;($AM$9-$AL$9)/($AN$9-$AL$9),$AL$9+SQRT(AX269*($AN$9-$AL$9)*($AM$9-$AL$9)),$AN$9-SQRT((1-AX269)*($AN$9-$AL$9)*($AN$9-$AM$9))),$AM$9)</f>
        <v>1.36079321761241</v>
      </c>
      <c r="AP269" s="0" t="n">
        <f aca="false">IFERROR(IF(AY269&lt;($AM$10-$AL$10)/($AN$10-$AL$10),$AL$10+SQRT(AY269*($AN$10-$AL$10)*($AM$10-$AL$10)),$AN$10-SQRT((1-AY269)*($AN$10-$AL$10)*($AN$10-$AM$10))),$AM$10)</f>
        <v>0.912501346439853</v>
      </c>
      <c r="AQ269" s="0" t="n">
        <f aca="false">IFERROR(IF(AZ269&lt;($AM$11-$AL$11)/($AN$11-$AL$11),$AL$11+SQRT(AZ269*($AN$11-$AL$11)*($AM$11-$AL$11)),$AN$11-SQRT((1-AZ269)*($AN$11-$AL$11)*($AN$11-$AM$11))),$AM$11)</f>
        <v>0.660889317158344</v>
      </c>
      <c r="AR269" s="0" t="n">
        <f aca="false">SUMPRODUCT((B24:B31&lt;=$B$6)*(C24:C31*AM269+D24:D31*AO269*$B$8*AQ269)/(1+AL269/100)^B24:B31)+C32*AM269*AP269/(1+AL269/100)^$B$6</f>
        <v>9688412.58291498</v>
      </c>
      <c r="AS269" s="0" t="n">
        <f aca="false">SUMPRODUCT((K24:K26&lt;=$B$6)*(L24:L26*AN269+M24:M26*AO269*$B$8*AQ269)/(1+AL269/100)^K24:K26)+L27*AN269*AP269/(1+AL269/100)^$B$6</f>
        <v>10895477.3522774</v>
      </c>
      <c r="AT269" s="0" t="n">
        <f aca="false">AS269-AR269</f>
        <v>1207064.76936238</v>
      </c>
      <c r="AU269" s="0" t="n">
        <f aca="true">RAND()</f>
        <v>0.280782235587455</v>
      </c>
      <c r="AV269" s="0" t="n">
        <f aca="true">RAND()</f>
        <v>0.419438473941075</v>
      </c>
      <c r="AW269" s="0" t="n">
        <f aca="true">RAND()</f>
        <v>0.953044169762401</v>
      </c>
      <c r="AX269" s="0" t="n">
        <f aca="true">RAND()</f>
        <v>0.727609792899801</v>
      </c>
      <c r="AY269" s="0" t="n">
        <f aca="true">RAND()</f>
        <v>0.680629443258767</v>
      </c>
      <c r="AZ269" s="0" t="n">
        <f aca="true">RAND()</f>
        <v>0.530628346051698</v>
      </c>
    </row>
    <row r="270" customFormat="false" ht="15" hidden="false" customHeight="false" outlineLevel="0" collapsed="false">
      <c r="AK270" s="0" t="n">
        <v>257</v>
      </c>
      <c r="AL270" s="0" t="n">
        <f aca="false">IFERROR(IF(AU270&lt;($AM$6-$AL$6)/($AN$6-$AL$6),$AL$6+SQRT(AU270*($AN$6-$AL$6)*($AM$6-$AL$6)),$AN$6-SQRT((1-AU270)*($AN$6-$AL$6)*($AN$6-$AM$6))),$AM$6)</f>
        <v>5.20931857467528</v>
      </c>
      <c r="AM270" s="0" t="n">
        <f aca="false">IFERROR(IF(AV270&lt;($AM$7-$AL$7)/($AN$7-$AL$7),$AL$7+SQRT(AV270*($AN$7-$AL$7)*($AM$7-$AL$7)),$AN$7-SQRT((1-AV270)*($AN$7-$AL$7)*($AN$7-$AM$7))),$AM$7)</f>
        <v>0.91559900188134</v>
      </c>
      <c r="AN270" s="0" t="n">
        <f aca="false">IFERROR(IF(AW270&lt;($AM$8-$AL$8)/($AN$8-$AL$8),$AL$8+SQRT(AW270*($AN$8-$AL$8)*($AM$8-$AL$8)),$AN$8-SQRT((1-AW270)*($AN$8-$AL$8)*($AN$8-$AM$8))),$AM$8)</f>
        <v>1.06906643853239</v>
      </c>
      <c r="AO270" s="0" t="n">
        <f aca="false">IFERROR(IF(AX270&lt;($AM$9-$AL$9)/($AN$9-$AL$9),$AL$9+SQRT(AX270*($AN$9-$AL$9)*($AM$9-$AL$9)),$AN$9-SQRT((1-AX270)*($AN$9-$AL$9)*($AN$9-$AM$9))),$AM$9)</f>
        <v>1.87598925113916</v>
      </c>
      <c r="AP270" s="0" t="n">
        <f aca="false">IFERROR(IF(AY270&lt;($AM$10-$AL$10)/($AN$10-$AL$10),$AL$10+SQRT(AY270*($AN$10-$AL$10)*($AM$10-$AL$10)),$AN$10-SQRT((1-AY270)*($AN$10-$AL$10)*($AN$10-$AM$10))),$AM$10)</f>
        <v>0.716703832932294</v>
      </c>
      <c r="AQ270" s="0" t="n">
        <f aca="false">IFERROR(IF(AZ270&lt;($AM$11-$AL$11)/($AN$11-$AL$11),$AL$11+SQRT(AZ270*($AN$11-$AL$11)*($AM$11-$AL$11)),$AN$11-SQRT((1-AZ270)*($AN$11-$AL$11)*($AN$11-$AM$11))),$AM$11)</f>
        <v>0.647875670212459</v>
      </c>
      <c r="AR270" s="0" t="n">
        <f aca="false">SUMPRODUCT((B24:B31&lt;=$B$6)*(C24:C31*AM270+D24:D31*AO270*$B$8*AQ270)/(1+AL270/100)^B24:B31)+C32*AM270*AP270/(1+AL270/100)^$B$6</f>
        <v>8389715.18038854</v>
      </c>
      <c r="AS270" s="0" t="n">
        <f aca="false">SUMPRODUCT((K24:K26&lt;=$B$6)*(L24:L26*AN270+M24:M26*AO270*$B$8*AQ270)/(1+AL270/100)^K24:K26)+L27*AN270*AP270/(1+AL270/100)^$B$6</f>
        <v>10008287.7962421</v>
      </c>
      <c r="AT270" s="0" t="n">
        <f aca="false">AS270-AR270</f>
        <v>1618572.61585354</v>
      </c>
      <c r="AU270" s="0" t="n">
        <f aca="true">RAND()</f>
        <v>0.839673001649851</v>
      </c>
      <c r="AV270" s="0" t="n">
        <f aca="true">RAND()</f>
        <v>0.14847921373291</v>
      </c>
      <c r="AW270" s="0" t="n">
        <f aca="true">RAND()</f>
        <v>0.709004856307954</v>
      </c>
      <c r="AX270" s="0" t="n">
        <f aca="true">RAND()</f>
        <v>0.989747556111316</v>
      </c>
      <c r="AY270" s="0" t="n">
        <f aca="true">RAND()</f>
        <v>0.18784220483019</v>
      </c>
      <c r="AZ270" s="0" t="n">
        <f aca="true">RAND()</f>
        <v>0.493948905819459</v>
      </c>
    </row>
    <row r="271" customFormat="false" ht="15" hidden="false" customHeight="false" outlineLevel="0" collapsed="false">
      <c r="AK271" s="0" t="n">
        <v>258</v>
      </c>
      <c r="AL271" s="0" t="n">
        <f aca="false">IFERROR(IF(AU271&lt;($AM$6-$AL$6)/($AN$6-$AL$6),$AL$6+SQRT(AU271*($AN$6-$AL$6)*($AM$6-$AL$6)),$AN$6-SQRT((1-AU271)*($AN$6-$AL$6)*($AN$6-$AM$6))),$AM$6)</f>
        <v>3.23888664302615</v>
      </c>
      <c r="AM271" s="0" t="n">
        <f aca="false">IFERROR(IF(AV271&lt;($AM$7-$AL$7)/($AN$7-$AL$7),$AL$7+SQRT(AV271*($AN$7-$AL$7)*($AM$7-$AL$7)),$AN$7-SQRT((1-AV271)*($AN$7-$AL$7)*($AN$7-$AM$7))),$AM$7)</f>
        <v>1.01761462637607</v>
      </c>
      <c r="AN271" s="0" t="n">
        <f aca="false">IFERROR(IF(AW271&lt;($AM$8-$AL$8)/($AN$8-$AL$8),$AL$8+SQRT(AW271*($AN$8-$AL$8)*($AM$8-$AL$8)),$AN$8-SQRT((1-AW271)*($AN$8-$AL$8)*($AN$8-$AM$8))),$AM$8)</f>
        <v>1.05810450641535</v>
      </c>
      <c r="AO271" s="0" t="n">
        <f aca="false">IFERROR(IF(AX271&lt;($AM$9-$AL$9)/($AN$9-$AL$9),$AL$9+SQRT(AX271*($AN$9-$AL$9)*($AM$9-$AL$9)),$AN$9-SQRT((1-AX271)*($AN$9-$AL$9)*($AN$9-$AM$9))),$AM$9)</f>
        <v>1.18161080590653</v>
      </c>
      <c r="AP271" s="0" t="n">
        <f aca="false">IFERROR(IF(AY271&lt;($AM$10-$AL$10)/($AN$10-$AL$10),$AL$10+SQRT(AY271*($AN$10-$AL$10)*($AM$10-$AL$10)),$AN$10-SQRT((1-AY271)*($AN$10-$AL$10)*($AN$10-$AM$10))),$AM$10)</f>
        <v>0.969609450775334</v>
      </c>
      <c r="AQ271" s="0" t="n">
        <f aca="false">IFERROR(IF(AZ271&lt;($AM$11-$AL$11)/($AN$11-$AL$11),$AL$11+SQRT(AZ271*($AN$11-$AL$11)*($AM$11-$AL$11)),$AN$11-SQRT((1-AZ271)*($AN$11-$AL$11)*($AN$11-$AM$11))),$AM$11)</f>
        <v>0.727376942268912</v>
      </c>
      <c r="AR271" s="0" t="n">
        <f aca="false">SUMPRODUCT((B24:B31&lt;=$B$6)*(C24:C31*AM271+D24:D31*AO271*$B$8*AQ271)/(1+AL271/100)^B24:B31)+C32*AM271*AP271/(1+AL271/100)^$B$6</f>
        <v>9890901.43599559</v>
      </c>
      <c r="AS271" s="0" t="n">
        <f aca="false">SUMPRODUCT((K24:K26&lt;=$B$6)*(L24:L26*AN271+M24:M26*AO271*$B$8*AQ271)/(1+AL271/100)^K24:K26)+L27*AN271*AP271/(1+AL271/100)^$B$6</f>
        <v>9742260.54532778</v>
      </c>
      <c r="AT271" s="0" t="n">
        <f aca="false">AS271-AR271</f>
        <v>-148640.890667805</v>
      </c>
      <c r="AU271" s="0" t="n">
        <f aca="true">RAND()</f>
        <v>0.292701315799644</v>
      </c>
      <c r="AV271" s="0" t="n">
        <f aca="true">RAND()</f>
        <v>0.51997367222814</v>
      </c>
      <c r="AW271" s="0" t="n">
        <f aca="true">RAND()</f>
        <v>0.672676618150244</v>
      </c>
      <c r="AX271" s="0" t="n">
        <f aca="true">RAND()</f>
        <v>0.55349275132736</v>
      </c>
      <c r="AY271" s="0" t="n">
        <f aca="true">RAND()</f>
        <v>0.882132145030042</v>
      </c>
      <c r="AZ271" s="0" t="n">
        <f aca="true">RAND()</f>
        <v>0.696639462830007</v>
      </c>
    </row>
    <row r="272" customFormat="false" ht="15" hidden="false" customHeight="false" outlineLevel="0" collapsed="false">
      <c r="AK272" s="0" t="n">
        <v>259</v>
      </c>
      <c r="AL272" s="0" t="n">
        <f aca="false">IFERROR(IF(AU272&lt;($AM$6-$AL$6)/($AN$6-$AL$6),$AL$6+SQRT(AU272*($AN$6-$AL$6)*($AM$6-$AL$6)),$AN$6-SQRT((1-AU272)*($AN$6-$AL$6)*($AN$6-$AM$6))),$AM$6)</f>
        <v>4.6145987814517</v>
      </c>
      <c r="AM272" s="0" t="n">
        <f aca="false">IFERROR(IF(AV272&lt;($AM$7-$AL$7)/($AN$7-$AL$7),$AL$7+SQRT(AV272*($AN$7-$AL$7)*($AM$7-$AL$7)),$AN$7-SQRT((1-AV272)*($AN$7-$AL$7)*($AN$7-$AM$7))),$AM$7)</f>
        <v>1.04729307427437</v>
      </c>
      <c r="AN272" s="0" t="n">
        <f aca="false">IFERROR(IF(AW272&lt;($AM$8-$AL$8)/($AN$8-$AL$8),$AL$8+SQRT(AW272*($AN$8-$AL$8)*($AM$8-$AL$8)),$AN$8-SQRT((1-AW272)*($AN$8-$AL$8)*($AN$8-$AM$8))),$AM$8)</f>
        <v>0.97805488778364</v>
      </c>
      <c r="AO272" s="0" t="n">
        <f aca="false">IFERROR(IF(AX272&lt;($AM$9-$AL$9)/($AN$9-$AL$9),$AL$9+SQRT(AX272*($AN$9-$AL$9)*($AM$9-$AL$9)),$AN$9-SQRT((1-AX272)*($AN$9-$AL$9)*($AN$9-$AM$9))),$AM$9)</f>
        <v>1.22906135485167</v>
      </c>
      <c r="AP272" s="0" t="n">
        <f aca="false">IFERROR(IF(AY272&lt;($AM$10-$AL$10)/($AN$10-$AL$10),$AL$10+SQRT(AY272*($AN$10-$AL$10)*($AM$10-$AL$10)),$AN$10-SQRT((1-AY272)*($AN$10-$AL$10)*($AN$10-$AM$10))),$AM$10)</f>
        <v>0.914619687295686</v>
      </c>
      <c r="AQ272" s="0" t="n">
        <f aca="false">IFERROR(IF(AZ272&lt;($AM$11-$AL$11)/($AN$11-$AL$11),$AL$11+SQRT(AZ272*($AN$11-$AL$11)*($AM$11-$AL$11)),$AN$11-SQRT((1-AZ272)*($AN$11-$AL$11)*($AN$11-$AM$11))),$AM$11)</f>
        <v>0.826663073758774</v>
      </c>
      <c r="AR272" s="0" t="n">
        <f aca="false">SUMPRODUCT((B24:B31&lt;=$B$6)*(C24:C31*AM272+D24:D31*AO272*$B$8*AQ272)/(1+AL272/100)^B24:B31)+C32*AM272*AP272/(1+AL272/100)^$B$6</f>
        <v>9722239.64449586</v>
      </c>
      <c r="AS272" s="0" t="n">
        <f aca="false">SUMPRODUCT((K24:K26&lt;=$B$6)*(L24:L26*AN272+M24:M26*AO272*$B$8*AQ272)/(1+AL272/100)^K24:K26)+L27*AN272*AP272/(1+AL272/100)^$B$6</f>
        <v>9063023.78091775</v>
      </c>
      <c r="AT272" s="0" t="n">
        <f aca="false">AS272-AR272</f>
        <v>-659215.863578109</v>
      </c>
      <c r="AU272" s="0" t="n">
        <f aca="true">RAND()</f>
        <v>0.715493051327415</v>
      </c>
      <c r="AV272" s="0" t="n">
        <f aca="true">RAND()</f>
        <v>0.634754686781006</v>
      </c>
      <c r="AW272" s="0" t="n">
        <f aca="true">RAND()</f>
        <v>0.352261589596053</v>
      </c>
      <c r="AX272" s="0" t="n">
        <f aca="true">RAND()</f>
        <v>0.603769070277907</v>
      </c>
      <c r="AY272" s="0" t="n">
        <f aca="true">RAND()</f>
        <v>0.68763794037269</v>
      </c>
      <c r="AZ272" s="0" t="n">
        <f aca="true">RAND()</f>
        <v>0.877364530617322</v>
      </c>
    </row>
    <row r="273" customFormat="false" ht="15" hidden="false" customHeight="false" outlineLevel="0" collapsed="false">
      <c r="AK273" s="0" t="n">
        <v>260</v>
      </c>
      <c r="AL273" s="0" t="n">
        <f aca="false">IFERROR(IF(AU273&lt;($AM$6-$AL$6)/($AN$6-$AL$6),$AL$6+SQRT(AU273*($AN$6-$AL$6)*($AM$6-$AL$6)),$AN$6-SQRT((1-AU273)*($AN$6-$AL$6)*($AN$6-$AM$6))),$AM$6)</f>
        <v>3.55635105084991</v>
      </c>
      <c r="AM273" s="0" t="n">
        <f aca="false">IFERROR(IF(AV273&lt;($AM$7-$AL$7)/($AN$7-$AL$7),$AL$7+SQRT(AV273*($AN$7-$AL$7)*($AM$7-$AL$7)),$AN$7-SQRT((1-AV273)*($AN$7-$AL$7)*($AN$7-$AM$7))),$AM$7)</f>
        <v>1.14622962795424</v>
      </c>
      <c r="AN273" s="0" t="n">
        <f aca="false">IFERROR(IF(AW273&lt;($AM$8-$AL$8)/($AN$8-$AL$8),$AL$8+SQRT(AW273*($AN$8-$AL$8)*($AM$8-$AL$8)),$AN$8-SQRT((1-AW273)*($AN$8-$AL$8)*($AN$8-$AM$8))),$AM$8)</f>
        <v>1.01677042068935</v>
      </c>
      <c r="AO273" s="0" t="n">
        <f aca="false">IFERROR(IF(AX273&lt;($AM$9-$AL$9)/($AN$9-$AL$9),$AL$9+SQRT(AX273*($AN$9-$AL$9)*($AM$9-$AL$9)),$AN$9-SQRT((1-AX273)*($AN$9-$AL$9)*($AN$9-$AM$9))),$AM$9)</f>
        <v>0.867869858465558</v>
      </c>
      <c r="AP273" s="0" t="n">
        <f aca="false">IFERROR(IF(AY273&lt;($AM$10-$AL$10)/($AN$10-$AL$10),$AL$10+SQRT(AY273*($AN$10-$AL$10)*($AM$10-$AL$10)),$AN$10-SQRT((1-AY273)*($AN$10-$AL$10)*($AN$10-$AM$10))),$AM$10)</f>
        <v>0.822777269217067</v>
      </c>
      <c r="AQ273" s="0" t="n">
        <f aca="false">IFERROR(IF(AZ273&lt;($AM$11-$AL$11)/($AN$11-$AL$11),$AL$11+SQRT(AZ273*($AN$11-$AL$11)*($AM$11-$AL$11)),$AN$11-SQRT((1-AZ273)*($AN$11-$AL$11)*($AN$11-$AM$11))),$AM$11)</f>
        <v>0.665731403395024</v>
      </c>
      <c r="AR273" s="0" t="n">
        <f aca="false">SUMPRODUCT((B24:B31&lt;=$B$6)*(C24:C31*AM273+D24:D31*AO273*$B$8*AQ273)/(1+AL273/100)^B24:B31)+C32*AM273*AP273/(1+AL273/100)^$B$6</f>
        <v>10973184.8981478</v>
      </c>
      <c r="AS273" s="0" t="n">
        <f aca="false">SUMPRODUCT((K24:K26&lt;=$B$6)*(L24:L26*AN273+M24:M26*AO273*$B$8*AQ273)/(1+AL273/100)^K24:K26)+L27*AN273*AP273/(1+AL273/100)^$B$6</f>
        <v>9477663.50979329</v>
      </c>
      <c r="AT273" s="0" t="n">
        <f aca="false">AS273-AR273</f>
        <v>-1495521.3883545</v>
      </c>
      <c r="AU273" s="0" t="n">
        <f aca="true">RAND()</f>
        <v>0.407064095750874</v>
      </c>
      <c r="AV273" s="0" t="n">
        <f aca="true">RAND()</f>
        <v>0.904281865648757</v>
      </c>
      <c r="AW273" s="0" t="n">
        <f aca="true">RAND()</f>
        <v>0.516479674085138</v>
      </c>
      <c r="AX273" s="0" t="n">
        <f aca="true">RAND()</f>
        <v>0.18043764368996</v>
      </c>
      <c r="AY273" s="0" t="n">
        <f aca="true">RAND()</f>
        <v>0.416740662092908</v>
      </c>
      <c r="AZ273" s="0" t="n">
        <f aca="true">RAND()</f>
        <v>0.543936756423428</v>
      </c>
    </row>
    <row r="274" customFormat="false" ht="15" hidden="false" customHeight="false" outlineLevel="0" collapsed="false">
      <c r="AK274" s="0" t="n">
        <v>261</v>
      </c>
      <c r="AL274" s="0" t="n">
        <f aca="false">IFERROR(IF(AU274&lt;($AM$6-$AL$6)/($AN$6-$AL$6),$AL$6+SQRT(AU274*($AN$6-$AL$6)*($AM$6-$AL$6)),$AN$6-SQRT((1-AU274)*($AN$6-$AL$6)*($AN$6-$AM$6))),$AM$6)</f>
        <v>4.09633506969196</v>
      </c>
      <c r="AM274" s="0" t="n">
        <f aca="false">IFERROR(IF(AV274&lt;($AM$7-$AL$7)/($AN$7-$AL$7),$AL$7+SQRT(AV274*($AN$7-$AL$7)*($AM$7-$AL$7)),$AN$7-SQRT((1-AV274)*($AN$7-$AL$7)*($AN$7-$AM$7))),$AM$7)</f>
        <v>0.922003577185044</v>
      </c>
      <c r="AN274" s="0" t="n">
        <f aca="false">IFERROR(IF(AW274&lt;($AM$8-$AL$8)/($AN$8-$AL$8),$AL$8+SQRT(AW274*($AN$8-$AL$8)*($AM$8-$AL$8)),$AN$8-SQRT((1-AW274)*($AN$8-$AL$8)*($AN$8-$AM$8))),$AM$8)</f>
        <v>1.04407138503998</v>
      </c>
      <c r="AO274" s="0" t="n">
        <f aca="false">IFERROR(IF(AX274&lt;($AM$9-$AL$9)/($AN$9-$AL$9),$AL$9+SQRT(AX274*($AN$9-$AL$9)*($AM$9-$AL$9)),$AN$9-SQRT((1-AX274)*($AN$9-$AL$9)*($AN$9-$AM$9))),$AM$9)</f>
        <v>0.777444681938828</v>
      </c>
      <c r="AP274" s="0" t="n">
        <f aca="false">IFERROR(IF(AY274&lt;($AM$10-$AL$10)/($AN$10-$AL$10),$AL$10+SQRT(AY274*($AN$10-$AL$10)*($AM$10-$AL$10)),$AN$10-SQRT((1-AY274)*($AN$10-$AL$10)*($AN$10-$AM$10))),$AM$10)</f>
        <v>0.78765861031864</v>
      </c>
      <c r="AQ274" s="0" t="n">
        <f aca="false">IFERROR(IF(AZ274&lt;($AM$11-$AL$11)/($AN$11-$AL$11),$AL$11+SQRT(AZ274*($AN$11-$AL$11)*($AM$11-$AL$11)),$AN$11-SQRT((1-AZ274)*($AN$11-$AL$11)*($AN$11-$AM$11))),$AM$11)</f>
        <v>0.754670971683116</v>
      </c>
      <c r="AR274" s="0" t="n">
        <f aca="false">SUMPRODUCT((B24:B31&lt;=$B$6)*(C24:C31*AM274+D24:D31*AO274*$B$8*AQ274)/(1+AL274/100)^B24:B31)+C32*AM274*AP274/(1+AL274/100)^$B$6</f>
        <v>8677553.41051316</v>
      </c>
      <c r="AS274" s="0" t="n">
        <f aca="false">SUMPRODUCT((K24:K26&lt;=$B$6)*(L24:L26*AN274+M24:M26*AO274*$B$8*AQ274)/(1+AL274/100)^K24:K26)+L27*AN274*AP274/(1+AL274/100)^$B$6</f>
        <v>9749136.2740688</v>
      </c>
      <c r="AT274" s="0" t="n">
        <f aca="false">AS274-AR274</f>
        <v>1071582.86355563</v>
      </c>
      <c r="AU274" s="0" t="n">
        <f aca="true">RAND()</f>
        <v>0.57843649862496</v>
      </c>
      <c r="AV274" s="0" t="n">
        <f aca="true">RAND()</f>
        <v>0.165387476066078</v>
      </c>
      <c r="AW274" s="0" t="n">
        <f aca="true">RAND()</f>
        <v>0.623052493694636</v>
      </c>
      <c r="AX274" s="0" t="n">
        <f aca="true">RAND()</f>
        <v>0.10263406871485</v>
      </c>
      <c r="AY274" s="0" t="n">
        <f aca="true">RAND()</f>
        <v>0.330989904361805</v>
      </c>
      <c r="AZ274" s="0" t="n">
        <f aca="true">RAND()</f>
        <v>0.754341501490178</v>
      </c>
    </row>
    <row r="275" customFormat="false" ht="15" hidden="false" customHeight="false" outlineLevel="0" collapsed="false">
      <c r="AK275" s="0" t="n">
        <v>262</v>
      </c>
      <c r="AL275" s="0" t="n">
        <f aca="false">IFERROR(IF(AU275&lt;($AM$6-$AL$6)/($AN$6-$AL$6),$AL$6+SQRT(AU275*($AN$6-$AL$6)*($AM$6-$AL$6)),$AN$6-SQRT((1-AU275)*($AN$6-$AL$6)*($AN$6-$AM$6))),$AM$6)</f>
        <v>4.37445672265374</v>
      </c>
      <c r="AM275" s="0" t="n">
        <f aca="false">IFERROR(IF(AV275&lt;($AM$7-$AL$7)/($AN$7-$AL$7),$AL$7+SQRT(AV275*($AN$7-$AL$7)*($AM$7-$AL$7)),$AN$7-SQRT((1-AV275)*($AN$7-$AL$7)*($AN$7-$AM$7))),$AM$7)</f>
        <v>0.886837095013593</v>
      </c>
      <c r="AN275" s="0" t="n">
        <f aca="false">IFERROR(IF(AW275&lt;($AM$8-$AL$8)/($AN$8-$AL$8),$AL$8+SQRT(AW275*($AN$8-$AL$8)*($AM$8-$AL$8)),$AN$8-SQRT((1-AW275)*($AN$8-$AL$8)*($AN$8-$AM$8))),$AM$8)</f>
        <v>0.923907638722117</v>
      </c>
      <c r="AO275" s="0" t="n">
        <f aca="false">IFERROR(IF(AX275&lt;($AM$9-$AL$9)/($AN$9-$AL$9),$AL$9+SQRT(AX275*($AN$9-$AL$9)*($AM$9-$AL$9)),$AN$9-SQRT((1-AX275)*($AN$9-$AL$9)*($AN$9-$AM$9))),$AM$9)</f>
        <v>1.08741983888004</v>
      </c>
      <c r="AP275" s="0" t="n">
        <f aca="false">IFERROR(IF(AY275&lt;($AM$10-$AL$10)/($AN$10-$AL$10),$AL$10+SQRT(AY275*($AN$10-$AL$10)*($AM$10-$AL$10)),$AN$10-SQRT((1-AY275)*($AN$10-$AL$10)*($AN$10-$AM$10))),$AM$10)</f>
        <v>0.705992302630098</v>
      </c>
      <c r="AQ275" s="0" t="n">
        <f aca="false">IFERROR(IF(AZ275&lt;($AM$11-$AL$11)/($AN$11-$AL$11),$AL$11+SQRT(AZ275*($AN$11-$AL$11)*($AM$11-$AL$11)),$AN$11-SQRT((1-AZ275)*($AN$11-$AL$11)*($AN$11-$AM$11))),$AM$11)</f>
        <v>0.405738682601592</v>
      </c>
      <c r="AR275" s="0" t="n">
        <f aca="false">SUMPRODUCT((B24:B31&lt;=$B$6)*(C24:C31*AM275+D24:D31*AO275*$B$8*AQ275)/(1+AL275/100)^B24:B31)+C32*AM275*AP275/(1+AL275/100)^$B$6</f>
        <v>8260809.69808141</v>
      </c>
      <c r="AS275" s="0" t="n">
        <f aca="false">SUMPRODUCT((K24:K26&lt;=$B$6)*(L24:L26*AN275+M24:M26*AO275*$B$8*AQ275)/(1+AL275/100)^K24:K26)+L27*AN275*AP275/(1+AL275/100)^$B$6</f>
        <v>8665863.36157169</v>
      </c>
      <c r="AT275" s="0" t="n">
        <f aca="false">AS275-AR275</f>
        <v>405053.663490286</v>
      </c>
      <c r="AU275" s="0" t="n">
        <f aca="true">RAND()</f>
        <v>0.655326124939094</v>
      </c>
      <c r="AV275" s="0" t="n">
        <f aca="true">RAND()</f>
        <v>0.0837853452266649</v>
      </c>
      <c r="AW275" s="0" t="n">
        <f aca="true">RAND()</f>
        <v>0.170590032596563</v>
      </c>
      <c r="AX275" s="0" t="n">
        <f aca="true">RAND()</f>
        <v>0.444798299686845</v>
      </c>
      <c r="AY275" s="0" t="n">
        <f aca="true">RAND()</f>
        <v>0.169731314971399</v>
      </c>
      <c r="AZ275" s="0" t="n">
        <f aca="true">RAND()</f>
        <v>0.0456353836666133</v>
      </c>
    </row>
    <row r="276" customFormat="false" ht="15" hidden="false" customHeight="false" outlineLevel="0" collapsed="false">
      <c r="AK276" s="0" t="n">
        <v>263</v>
      </c>
      <c r="AL276" s="0" t="n">
        <f aca="false">IFERROR(IF(AU276&lt;($AM$6-$AL$6)/($AN$6-$AL$6),$AL$6+SQRT(AU276*($AN$6-$AL$6)*($AM$6-$AL$6)),$AN$6-SQRT((1-AU276)*($AN$6-$AL$6)*($AN$6-$AM$6))),$AM$6)</f>
        <v>3.7799446123687</v>
      </c>
      <c r="AM276" s="0" t="n">
        <f aca="false">IFERROR(IF(AV276&lt;($AM$7-$AL$7)/($AN$7-$AL$7),$AL$7+SQRT(AV276*($AN$7-$AL$7)*($AM$7-$AL$7)),$AN$7-SQRT((1-AV276)*($AN$7-$AL$7)*($AN$7-$AM$7))),$AM$7)</f>
        <v>0.933474951088382</v>
      </c>
      <c r="AN276" s="0" t="n">
        <f aca="false">IFERROR(IF(AW276&lt;($AM$8-$AL$8)/($AN$8-$AL$8),$AL$8+SQRT(AW276*($AN$8-$AL$8)*($AM$8-$AL$8)),$AN$8-SQRT((1-AW276)*($AN$8-$AL$8)*($AN$8-$AM$8))),$AM$8)</f>
        <v>1.09299554633012</v>
      </c>
      <c r="AO276" s="0" t="n">
        <f aca="false">IFERROR(IF(AX276&lt;($AM$9-$AL$9)/($AN$9-$AL$9),$AL$9+SQRT(AX276*($AN$9-$AL$9)*($AM$9-$AL$9)),$AN$9-SQRT((1-AX276)*($AN$9-$AL$9)*($AN$9-$AM$9))),$AM$9)</f>
        <v>0.805847851458717</v>
      </c>
      <c r="AP276" s="0" t="n">
        <f aca="false">IFERROR(IF(AY276&lt;($AM$10-$AL$10)/($AN$10-$AL$10),$AL$10+SQRT(AY276*($AN$10-$AL$10)*($AM$10-$AL$10)),$AN$10-SQRT((1-AY276)*($AN$10-$AL$10)*($AN$10-$AM$10))),$AM$10)</f>
        <v>0.811796708276423</v>
      </c>
      <c r="AQ276" s="0" t="n">
        <f aca="false">IFERROR(IF(AZ276&lt;($AM$11-$AL$11)/($AN$11-$AL$11),$AL$11+SQRT(AZ276*($AN$11-$AL$11)*($AM$11-$AL$11)),$AN$11-SQRT((1-AZ276)*($AN$11-$AL$11)*($AN$11-$AM$11))),$AM$11)</f>
        <v>0.534323775045262</v>
      </c>
      <c r="AR276" s="0" t="n">
        <f aca="false">SUMPRODUCT((B24:B31&lt;=$B$6)*(C24:C31*AM276+D24:D31*AO276*$B$8*AQ276)/(1+AL276/100)^B24:B31)+C32*AM276*AP276/(1+AL276/100)^$B$6</f>
        <v>8861059.49165112</v>
      </c>
      <c r="AS276" s="0" t="n">
        <f aca="false">SUMPRODUCT((K24:K26&lt;=$B$6)*(L24:L26*AN276+M24:M26*AO276*$B$8*AQ276)/(1+AL276/100)^K24:K26)+L27*AN276*AP276/(1+AL276/100)^$B$6</f>
        <v>10186737.0959604</v>
      </c>
      <c r="AT276" s="0" t="n">
        <f aca="false">AS276-AR276</f>
        <v>1325677.60430931</v>
      </c>
      <c r="AU276" s="0" t="n">
        <f aca="true">RAND()</f>
        <v>0.481562165029332</v>
      </c>
      <c r="AV276" s="0" t="n">
        <f aca="true">RAND()</f>
        <v>0.19795069520051</v>
      </c>
      <c r="AW276" s="0" t="n">
        <f aca="true">RAND()</f>
        <v>0.780885346913984</v>
      </c>
      <c r="AX276" s="0" t="n">
        <f aca="true">RAND()</f>
        <v>0.124723877655884</v>
      </c>
      <c r="AY276" s="0" t="n">
        <f aca="true">RAND()</f>
        <v>0.38886874916805</v>
      </c>
      <c r="AZ276" s="0" t="n">
        <f aca="true">RAND()</f>
        <v>0.224112781842704</v>
      </c>
    </row>
    <row r="277" customFormat="false" ht="15" hidden="false" customHeight="false" outlineLevel="0" collapsed="false">
      <c r="AK277" s="0" t="n">
        <v>264</v>
      </c>
      <c r="AL277" s="0" t="n">
        <f aca="false">IFERROR(IF(AU277&lt;($AM$6-$AL$6)/($AN$6-$AL$6),$AL$6+SQRT(AU277*($AN$6-$AL$6)*($AM$6-$AL$6)),$AN$6-SQRT((1-AU277)*($AN$6-$AL$6)*($AN$6-$AM$6))),$AM$6)</f>
        <v>3.50504644524583</v>
      </c>
      <c r="AM277" s="0" t="n">
        <f aca="false">IFERROR(IF(AV277&lt;($AM$7-$AL$7)/($AN$7-$AL$7),$AL$7+SQRT(AV277*($AN$7-$AL$7)*($AM$7-$AL$7)),$AN$7-SQRT((1-AV277)*($AN$7-$AL$7)*($AN$7-$AM$7))),$AM$7)</f>
        <v>1.1683879967114</v>
      </c>
      <c r="AN277" s="0" t="n">
        <f aca="false">IFERROR(IF(AW277&lt;($AM$8-$AL$8)/($AN$8-$AL$8),$AL$8+SQRT(AW277*($AN$8-$AL$8)*($AM$8-$AL$8)),$AN$8-SQRT((1-AW277)*($AN$8-$AL$8)*($AN$8-$AM$8))),$AM$8)</f>
        <v>0.835793966409774</v>
      </c>
      <c r="AO277" s="0" t="n">
        <f aca="false">IFERROR(IF(AX277&lt;($AM$9-$AL$9)/($AN$9-$AL$9),$AL$9+SQRT(AX277*($AN$9-$AL$9)*($AM$9-$AL$9)),$AN$9-SQRT((1-AX277)*($AN$9-$AL$9)*($AN$9-$AM$9))),$AM$9)</f>
        <v>0.81860826275272</v>
      </c>
      <c r="AP277" s="0" t="n">
        <f aca="false">IFERROR(IF(AY277&lt;($AM$10-$AL$10)/($AN$10-$AL$10),$AL$10+SQRT(AY277*($AN$10-$AL$10)*($AM$10-$AL$10)),$AN$10-SQRT((1-AY277)*($AN$10-$AL$10)*($AN$10-$AM$10))),$AM$10)</f>
        <v>0.622969782093972</v>
      </c>
      <c r="AQ277" s="0" t="n">
        <f aca="false">IFERROR(IF(AZ277&lt;($AM$11-$AL$11)/($AN$11-$AL$11),$AL$11+SQRT(AZ277*($AN$11-$AL$11)*($AM$11-$AL$11)),$AN$11-SQRT((1-AZ277)*($AN$11-$AL$11)*($AN$11-$AM$11))),$AM$11)</f>
        <v>0.473643952418606</v>
      </c>
      <c r="AR277" s="0" t="n">
        <f aca="false">SUMPRODUCT((B24:B31&lt;=$B$6)*(C24:C31*AM277+D24:D31*AO277*$B$8*AQ277)/(1+AL277/100)^B24:B31)+C32*AM277*AP277/(1+AL277/100)^$B$6</f>
        <v>11198780.4586993</v>
      </c>
      <c r="AS277" s="0" t="n">
        <f aca="false">SUMPRODUCT((K24:K26&lt;=$B$6)*(L24:L26*AN277+M24:M26*AO277*$B$8*AQ277)/(1+AL277/100)^K24:K26)+L27*AN277*AP277/(1+AL277/100)^$B$6</f>
        <v>7922215.39258354</v>
      </c>
      <c r="AT277" s="0" t="n">
        <f aca="false">AS277-AR277</f>
        <v>-3276565.06611574</v>
      </c>
      <c r="AU277" s="0" t="n">
        <f aca="true">RAND()</f>
        <v>0.389264982505561</v>
      </c>
      <c r="AV277" s="0" t="n">
        <f aca="true">RAND()</f>
        <v>0.940795385948632</v>
      </c>
      <c r="AW277" s="0" t="n">
        <f aca="true">RAND()</f>
        <v>0.0142356447927114</v>
      </c>
      <c r="AX277" s="0" t="n">
        <f aca="true">RAND()</f>
        <v>0.135348300125742</v>
      </c>
      <c r="AY277" s="0" t="n">
        <f aca="true">RAND()</f>
        <v>0.0604862692329553</v>
      </c>
      <c r="AZ277" s="0" t="n">
        <f aca="true">RAND()</f>
        <v>0.123070294741041</v>
      </c>
    </row>
    <row r="278" customFormat="false" ht="15" hidden="false" customHeight="false" outlineLevel="0" collapsed="false">
      <c r="AK278" s="0" t="n">
        <v>265</v>
      </c>
      <c r="AL278" s="0" t="n">
        <f aca="false">IFERROR(IF(AU278&lt;($AM$6-$AL$6)/($AN$6-$AL$6),$AL$6+SQRT(AU278*($AN$6-$AL$6)*($AM$6-$AL$6)),$AN$6-SQRT((1-AU278)*($AN$6-$AL$6)*($AN$6-$AM$6))),$AM$6)</f>
        <v>2.22592291178685</v>
      </c>
      <c r="AM278" s="0" t="n">
        <f aca="false">IFERROR(IF(AV278&lt;($AM$7-$AL$7)/($AN$7-$AL$7),$AL$7+SQRT(AV278*($AN$7-$AL$7)*($AM$7-$AL$7)),$AN$7-SQRT((1-AV278)*($AN$7-$AL$7)*($AN$7-$AM$7))),$AM$7)</f>
        <v>1.09095946556266</v>
      </c>
      <c r="AN278" s="0" t="n">
        <f aca="false">IFERROR(IF(AW278&lt;($AM$8-$AL$8)/($AN$8-$AL$8),$AL$8+SQRT(AW278*($AN$8-$AL$8)*($AM$8-$AL$8)),$AN$8-SQRT((1-AW278)*($AN$8-$AL$8)*($AN$8-$AM$8))),$AM$8)</f>
        <v>1.05172081147616</v>
      </c>
      <c r="AO278" s="0" t="n">
        <f aca="false">IFERROR(IF(AX278&lt;($AM$9-$AL$9)/($AN$9-$AL$9),$AL$9+SQRT(AX278*($AN$9-$AL$9)*($AM$9-$AL$9)),$AN$9-SQRT((1-AX278)*($AN$9-$AL$9)*($AN$9-$AM$9))),$AM$9)</f>
        <v>0.948879753776822</v>
      </c>
      <c r="AP278" s="0" t="n">
        <f aca="false">IFERROR(IF(AY278&lt;($AM$10-$AL$10)/($AN$10-$AL$10),$AL$10+SQRT(AY278*($AN$10-$AL$10)*($AM$10-$AL$10)),$AN$10-SQRT((1-AY278)*($AN$10-$AL$10)*($AN$10-$AM$10))),$AM$10)</f>
        <v>0.739485159908429</v>
      </c>
      <c r="AQ278" s="0" t="n">
        <f aca="false">IFERROR(IF(AZ278&lt;($AM$11-$AL$11)/($AN$11-$AL$11),$AL$11+SQRT(AZ278*($AN$11-$AL$11)*($AM$11-$AL$11)),$AN$11-SQRT((1-AZ278)*($AN$11-$AL$11)*($AN$11-$AM$11))),$AM$11)</f>
        <v>0.884079125722579</v>
      </c>
      <c r="AR278" s="0" t="n">
        <f aca="false">SUMPRODUCT((B24:B31&lt;=$B$6)*(C24:C31*AM278+D24:D31*AO278*$B$8*AQ278)/(1+AL278/100)^B24:B31)+C32*AM278*AP278/(1+AL278/100)^$B$6</f>
        <v>11074080.6123552</v>
      </c>
      <c r="AS278" s="0" t="n">
        <f aca="false">SUMPRODUCT((K24:K26&lt;=$B$6)*(L24:L26*AN278+M24:M26*AO278*$B$8*AQ278)/(1+AL278/100)^K24:K26)+L27*AN278*AP278/(1+AL278/100)^$B$6</f>
        <v>9924024.2827182</v>
      </c>
      <c r="AT278" s="0" t="n">
        <f aca="false">AS278-AR278</f>
        <v>-1150056.32963704</v>
      </c>
      <c r="AU278" s="0" t="n">
        <f aca="true">RAND()</f>
        <v>0.0102082324140496</v>
      </c>
      <c r="AV278" s="0" t="n">
        <f aca="true">RAND()</f>
        <v>0.77516540805232</v>
      </c>
      <c r="AW278" s="0" t="n">
        <f aca="true">RAND()</f>
        <v>0.650536563540684</v>
      </c>
      <c r="AX278" s="0" t="n">
        <f aca="true">RAND()</f>
        <v>0.268657377800988</v>
      </c>
      <c r="AY278" s="0" t="n">
        <f aca="true">RAND()</f>
        <v>0.229412567265462</v>
      </c>
      <c r="AZ278" s="0" t="n">
        <f aca="true">RAND()</f>
        <v>0.945152452680646</v>
      </c>
    </row>
    <row r="279" customFormat="false" ht="15" hidden="false" customHeight="false" outlineLevel="0" collapsed="false">
      <c r="AK279" s="0" t="n">
        <v>266</v>
      </c>
      <c r="AL279" s="0" t="n">
        <f aca="false">IFERROR(IF(AU279&lt;($AM$6-$AL$6)/($AN$6-$AL$6),$AL$6+SQRT(AU279*($AN$6-$AL$6)*($AM$6-$AL$6)),$AN$6-SQRT((1-AU279)*($AN$6-$AL$6)*($AN$6-$AM$6))),$AM$6)</f>
        <v>3.07913782466394</v>
      </c>
      <c r="AM279" s="0" t="n">
        <f aca="false">IFERROR(IF(AV279&lt;($AM$7-$AL$7)/($AN$7-$AL$7),$AL$7+SQRT(AV279*($AN$7-$AL$7)*($AM$7-$AL$7)),$AN$7-SQRT((1-AV279)*($AN$7-$AL$7)*($AN$7-$AM$7))),$AM$7)</f>
        <v>1.05714291573163</v>
      </c>
      <c r="AN279" s="0" t="n">
        <f aca="false">IFERROR(IF(AW279&lt;($AM$8-$AL$8)/($AN$8-$AL$8),$AL$8+SQRT(AW279*($AN$8-$AL$8)*($AM$8-$AL$8)),$AN$8-SQRT((1-AW279)*($AN$8-$AL$8)*($AN$8-$AM$8))),$AM$8)</f>
        <v>1.14058209339723</v>
      </c>
      <c r="AO279" s="0" t="n">
        <f aca="false">IFERROR(IF(AX279&lt;($AM$9-$AL$9)/($AN$9-$AL$9),$AL$9+SQRT(AX279*($AN$9-$AL$9)*($AM$9-$AL$9)),$AN$9-SQRT((1-AX279)*($AN$9-$AL$9)*($AN$9-$AM$9))),$AM$9)</f>
        <v>1.12604236676054</v>
      </c>
      <c r="AP279" s="0" t="n">
        <f aca="false">IFERROR(IF(AY279&lt;($AM$10-$AL$10)/($AN$10-$AL$10),$AL$10+SQRT(AY279*($AN$10-$AL$10)*($AM$10-$AL$10)),$AN$10-SQRT((1-AY279)*($AN$10-$AL$10)*($AN$10-$AM$10))),$AM$10)</f>
        <v>0.996184035688818</v>
      </c>
      <c r="AQ279" s="0" t="n">
        <f aca="false">IFERROR(IF(AZ279&lt;($AM$11-$AL$11)/($AN$11-$AL$11),$AL$11+SQRT(AZ279*($AN$11-$AL$11)*($AM$11-$AL$11)),$AN$11-SQRT((1-AZ279)*($AN$11-$AL$11)*($AN$11-$AM$11))),$AM$11)</f>
        <v>0.542237627099888</v>
      </c>
      <c r="AR279" s="0" t="n">
        <f aca="false">SUMPRODUCT((B24:B31&lt;=$B$6)*(C24:C31*AM279+D24:D31*AO279*$B$8*AQ279)/(1+AL279/100)^B24:B31)+C32*AM279*AP279/(1+AL279/100)^$B$6</f>
        <v>10299175.5493041</v>
      </c>
      <c r="AS279" s="0" t="n">
        <f aca="false">SUMPRODUCT((K24:K26&lt;=$B$6)*(L24:L26*AN279+M24:M26*AO279*$B$8*AQ279)/(1+AL279/100)^K24:K26)+L27*AN279*AP279/(1+AL279/100)^$B$6</f>
        <v>10454526.9827793</v>
      </c>
      <c r="AT279" s="0" t="n">
        <f aca="false">AS279-AR279</f>
        <v>155351.4334752</v>
      </c>
      <c r="AU279" s="0" t="n">
        <f aca="true">RAND()</f>
        <v>0.231341990100949</v>
      </c>
      <c r="AV279" s="0" t="n">
        <f aca="true">RAND()</f>
        <v>0.669387955977791</v>
      </c>
      <c r="AW279" s="0" t="n">
        <f aca="true">RAND()</f>
        <v>0.893579748574815</v>
      </c>
      <c r="AX279" s="0" t="n">
        <f aca="true">RAND()</f>
        <v>0.490798703534988</v>
      </c>
      <c r="AY279" s="0" t="n">
        <f aca="true">RAND()</f>
        <v>0.984794389089768</v>
      </c>
      <c r="AZ279" s="0" t="n">
        <f aca="true">RAND()</f>
        <v>0.239506399930549</v>
      </c>
    </row>
    <row r="280" customFormat="false" ht="15" hidden="false" customHeight="false" outlineLevel="0" collapsed="false">
      <c r="AK280" s="0" t="n">
        <v>267</v>
      </c>
      <c r="AL280" s="0" t="n">
        <f aca="false">IFERROR(IF(AU280&lt;($AM$6-$AL$6)/($AN$6-$AL$6),$AL$6+SQRT(AU280*($AN$6-$AL$6)*($AM$6-$AL$6)),$AN$6-SQRT((1-AU280)*($AN$6-$AL$6)*($AN$6-$AM$6))),$AM$6)</f>
        <v>5.64915232246694</v>
      </c>
      <c r="AM280" s="0" t="n">
        <f aca="false">IFERROR(IF(AV280&lt;($AM$7-$AL$7)/($AN$7-$AL$7),$AL$7+SQRT(AV280*($AN$7-$AL$7)*($AM$7-$AL$7)),$AN$7-SQRT((1-AV280)*($AN$7-$AL$7)*($AN$7-$AM$7))),$AM$7)</f>
        <v>1.19199072207901</v>
      </c>
      <c r="AN280" s="0" t="n">
        <f aca="false">IFERROR(IF(AW280&lt;($AM$8-$AL$8)/($AN$8-$AL$8),$AL$8+SQRT(AW280*($AN$8-$AL$8)*($AM$8-$AL$8)),$AN$8-SQRT((1-AW280)*($AN$8-$AL$8)*($AN$8-$AM$8))),$AM$8)</f>
        <v>1.07870417606932</v>
      </c>
      <c r="AO280" s="0" t="n">
        <f aca="false">IFERROR(IF(AX280&lt;($AM$9-$AL$9)/($AN$9-$AL$9),$AL$9+SQRT(AX280*($AN$9-$AL$9)*($AM$9-$AL$9)),$AN$9-SQRT((1-AX280)*($AN$9-$AL$9)*($AN$9-$AM$9))),$AM$9)</f>
        <v>1.05389676757672</v>
      </c>
      <c r="AP280" s="0" t="n">
        <f aca="false">IFERROR(IF(AY280&lt;($AM$10-$AL$10)/($AN$10-$AL$10),$AL$10+SQRT(AY280*($AN$10-$AL$10)*($AM$10-$AL$10)),$AN$10-SQRT((1-AY280)*($AN$10-$AL$10)*($AN$10-$AM$10))),$AM$10)</f>
        <v>0.659430936002524</v>
      </c>
      <c r="AQ280" s="0" t="n">
        <f aca="false">IFERROR(IF(AZ280&lt;($AM$11-$AL$11)/($AN$11-$AL$11),$AL$11+SQRT(AZ280*($AN$11-$AL$11)*($AM$11-$AL$11)),$AN$11-SQRT((1-AZ280)*($AN$11-$AL$11)*($AN$11-$AM$11))),$AM$11)</f>
        <v>0.519976816584477</v>
      </c>
      <c r="AR280" s="0" t="n">
        <f aca="false">SUMPRODUCT((B24:B31&lt;=$B$6)*(C24:C31*AM280+D24:D31*AO280*$B$8*AQ280)/(1+AL280/100)^B24:B31)+C32*AM280*AP280/(1+AL280/100)^$B$6</f>
        <v>10693451.9691851</v>
      </c>
      <c r="AS280" s="0" t="n">
        <f aca="false">SUMPRODUCT((K24:K26&lt;=$B$6)*(L24:L26*AN280+M24:M26*AO280*$B$8*AQ280)/(1+AL280/100)^K24:K26)+L27*AN280*AP280/(1+AL280/100)^$B$6</f>
        <v>10089963.9732995</v>
      </c>
      <c r="AT280" s="0" t="n">
        <f aca="false">AS280-AR280</f>
        <v>-603487.995885586</v>
      </c>
      <c r="AU280" s="0" t="n">
        <f aca="true">RAND()</f>
        <v>0.908760527605177</v>
      </c>
      <c r="AV280" s="0" t="n">
        <f aca="true">RAND()</f>
        <v>0.970088210445203</v>
      </c>
      <c r="AW280" s="0" t="n">
        <f aca="true">RAND()</f>
        <v>0.73917991736807</v>
      </c>
      <c r="AX280" s="0" t="n">
        <f aca="true">RAND()</f>
        <v>0.403259115732142</v>
      </c>
      <c r="AY280" s="0" t="n">
        <f aca="true">RAND()</f>
        <v>0.101672893418564</v>
      </c>
      <c r="AZ280" s="0" t="n">
        <f aca="true">RAND()</f>
        <v>0.197509387080166</v>
      </c>
    </row>
    <row r="281" customFormat="false" ht="15" hidden="false" customHeight="false" outlineLevel="0" collapsed="false">
      <c r="AK281" s="0" t="n">
        <v>268</v>
      </c>
      <c r="AL281" s="0" t="n">
        <f aca="false">IFERROR(IF(AU281&lt;($AM$6-$AL$6)/($AN$6-$AL$6),$AL$6+SQRT(AU281*($AN$6-$AL$6)*($AM$6-$AL$6)),$AN$6-SQRT((1-AU281)*($AN$6-$AL$6)*($AN$6-$AM$6))),$AM$6)</f>
        <v>3.19765526823401</v>
      </c>
      <c r="AM281" s="0" t="n">
        <f aca="false">IFERROR(IF(AV281&lt;($AM$7-$AL$7)/($AN$7-$AL$7),$AL$7+SQRT(AV281*($AN$7-$AL$7)*($AM$7-$AL$7)),$AN$7-SQRT((1-AV281)*($AN$7-$AL$7)*($AN$7-$AM$7))),$AM$7)</f>
        <v>1.0545876516763</v>
      </c>
      <c r="AN281" s="0" t="n">
        <f aca="false">IFERROR(IF(AW281&lt;($AM$8-$AL$8)/($AN$8-$AL$8),$AL$8+SQRT(AW281*($AN$8-$AL$8)*($AM$8-$AL$8)),$AN$8-SQRT((1-AW281)*($AN$8-$AL$8)*($AN$8-$AM$8))),$AM$8)</f>
        <v>1.10351816310274</v>
      </c>
      <c r="AO281" s="0" t="n">
        <f aca="false">IFERROR(IF(AX281&lt;($AM$9-$AL$9)/($AN$9-$AL$9),$AL$9+SQRT(AX281*($AN$9-$AL$9)*($AM$9-$AL$9)),$AN$9-SQRT((1-AX281)*($AN$9-$AL$9)*($AN$9-$AM$9))),$AM$9)</f>
        <v>0.96927381543251</v>
      </c>
      <c r="AP281" s="0" t="n">
        <f aca="false">IFERROR(IF(AY281&lt;($AM$10-$AL$10)/($AN$10-$AL$10),$AL$10+SQRT(AY281*($AN$10-$AL$10)*($AM$10-$AL$10)),$AN$10-SQRT((1-AY281)*($AN$10-$AL$10)*($AN$10-$AM$10))),$AM$10)</f>
        <v>0.664201803071338</v>
      </c>
      <c r="AQ281" s="0" t="n">
        <f aca="false">IFERROR(IF(AZ281&lt;($AM$11-$AL$11)/($AN$11-$AL$11),$AL$11+SQRT(AZ281*($AN$11-$AL$11)*($AM$11-$AL$11)),$AN$11-SQRT((1-AZ281)*($AN$11-$AL$11)*($AN$11-$AM$11))),$AM$11)</f>
        <v>0.753990368303245</v>
      </c>
      <c r="AR281" s="0" t="n">
        <f aca="false">SUMPRODUCT((B24:B31&lt;=$B$6)*(C24:C31*AM281+D24:D31*AO281*$B$8*AQ281)/(1+AL281/100)^B24:B31)+C32*AM281*AP281/(1+AL281/100)^$B$6</f>
        <v>10272224.6607287</v>
      </c>
      <c r="AS281" s="0" t="n">
        <f aca="false">SUMPRODUCT((K24:K26&lt;=$B$6)*(L24:L26*AN281+M24:M26*AO281*$B$8*AQ281)/(1+AL281/100)^K24:K26)+L27*AN281*AP281/(1+AL281/100)^$B$6</f>
        <v>10448861.2318697</v>
      </c>
      <c r="AT281" s="0" t="n">
        <f aca="false">AS281-AR281</f>
        <v>176636.571140945</v>
      </c>
      <c r="AU281" s="0" t="n">
        <f aca="true">RAND()</f>
        <v>0.277108727040572</v>
      </c>
      <c r="AV281" s="0" t="n">
        <f aca="true">RAND()</f>
        <v>0.660569014423253</v>
      </c>
      <c r="AW281" s="0" t="n">
        <f aca="true">RAND()</f>
        <v>0.809271746304038</v>
      </c>
      <c r="AX281" s="0" t="n">
        <f aca="true">RAND()</f>
        <v>0.293623885134114</v>
      </c>
      <c r="AY281" s="0" t="n">
        <f aca="true">RAND()</f>
        <v>0.107848928527514</v>
      </c>
      <c r="AZ281" s="0" t="n">
        <f aca="true">RAND()</f>
        <v>0.752976575969089</v>
      </c>
    </row>
    <row r="282" customFormat="false" ht="15" hidden="false" customHeight="false" outlineLevel="0" collapsed="false">
      <c r="AK282" s="0" t="n">
        <v>269</v>
      </c>
      <c r="AL282" s="0" t="n">
        <f aca="false">IFERROR(IF(AU282&lt;($AM$6-$AL$6)/($AN$6-$AL$6),$AL$6+SQRT(AU282*($AN$6-$AL$6)*($AM$6-$AL$6)),$AN$6-SQRT((1-AU282)*($AN$6-$AL$6)*($AN$6-$AM$6))),$AM$6)</f>
        <v>4.5032188540372</v>
      </c>
      <c r="AM282" s="0" t="n">
        <f aca="false">IFERROR(IF(AV282&lt;($AM$7-$AL$7)/($AN$7-$AL$7),$AL$7+SQRT(AV282*($AN$7-$AL$7)*($AM$7-$AL$7)),$AN$7-SQRT((1-AV282)*($AN$7-$AL$7)*($AN$7-$AM$7))),$AM$7)</f>
        <v>0.896706537962868</v>
      </c>
      <c r="AN282" s="0" t="n">
        <f aca="false">IFERROR(IF(AW282&lt;($AM$8-$AL$8)/($AN$8-$AL$8),$AL$8+SQRT(AW282*($AN$8-$AL$8)*($AM$8-$AL$8)),$AN$8-SQRT((1-AW282)*($AN$8-$AL$8)*($AN$8-$AM$8))),$AM$8)</f>
        <v>1.02685772199626</v>
      </c>
      <c r="AO282" s="0" t="n">
        <f aca="false">IFERROR(IF(AX282&lt;($AM$9-$AL$9)/($AN$9-$AL$9),$AL$9+SQRT(AX282*($AN$9-$AL$9)*($AM$9-$AL$9)),$AN$9-SQRT((1-AX282)*($AN$9-$AL$9)*($AN$9-$AM$9))),$AM$9)</f>
        <v>1.18669985696663</v>
      </c>
      <c r="AP282" s="0" t="n">
        <f aca="false">IFERROR(IF(AY282&lt;($AM$10-$AL$10)/($AN$10-$AL$10),$AL$10+SQRT(AY282*($AN$10-$AL$10)*($AM$10-$AL$10)),$AN$10-SQRT((1-AY282)*($AN$10-$AL$10)*($AN$10-$AM$10))),$AM$10)</f>
        <v>0.824556257649166</v>
      </c>
      <c r="AQ282" s="0" t="n">
        <f aca="false">IFERROR(IF(AZ282&lt;($AM$11-$AL$11)/($AN$11-$AL$11),$AL$11+SQRT(AZ282*($AN$11-$AL$11)*($AM$11-$AL$11)),$AN$11-SQRT((1-AZ282)*($AN$11-$AL$11)*($AN$11-$AM$11))),$AM$11)</f>
        <v>0.639965158948657</v>
      </c>
      <c r="AR282" s="0" t="n">
        <f aca="false">SUMPRODUCT((B24:B31&lt;=$B$6)*(C24:C31*AM282+D24:D31*AO282*$B$8*AQ282)/(1+AL282/100)^B24:B31)+C32*AM282*AP282/(1+AL282/100)^$B$6</f>
        <v>8346342.11173597</v>
      </c>
      <c r="AS282" s="0" t="n">
        <f aca="false">SUMPRODUCT((K24:K26&lt;=$B$6)*(L24:L26*AN282+M24:M26*AO282*$B$8*AQ282)/(1+AL282/100)^K24:K26)+L27*AN282*AP282/(1+AL282/100)^$B$6</f>
        <v>9561757.25735187</v>
      </c>
      <c r="AT282" s="0" t="n">
        <f aca="false">AS282-AR282</f>
        <v>1215415.1456159</v>
      </c>
      <c r="AU282" s="0" t="n">
        <f aca="true">RAND()</f>
        <v>0.688304195458234</v>
      </c>
      <c r="AV282" s="0" t="n">
        <f aca="true">RAND()</f>
        <v>0.103912827608485</v>
      </c>
      <c r="AW282" s="0" t="n">
        <f aca="true">RAND()</f>
        <v>0.557400211264908</v>
      </c>
      <c r="AX282" s="0" t="n">
        <f aca="true">RAND()</f>
        <v>0.559028584894603</v>
      </c>
      <c r="AY282" s="0" t="n">
        <f aca="true">RAND()</f>
        <v>0.421347057516927</v>
      </c>
      <c r="AZ282" s="0" t="n">
        <f aca="true">RAND()</f>
        <v>0.471740037955042</v>
      </c>
    </row>
    <row r="283" customFormat="false" ht="15" hidden="false" customHeight="false" outlineLevel="0" collapsed="false">
      <c r="AK283" s="0" t="n">
        <v>270</v>
      </c>
      <c r="AL283" s="0" t="n">
        <f aca="false">IFERROR(IF(AU283&lt;($AM$6-$AL$6)/($AN$6-$AL$6),$AL$6+SQRT(AU283*($AN$6-$AL$6)*($AM$6-$AL$6)),$AN$6-SQRT((1-AU283)*($AN$6-$AL$6)*($AN$6-$AM$6))),$AM$6)</f>
        <v>2.79839061433111</v>
      </c>
      <c r="AM283" s="0" t="n">
        <f aca="false">IFERROR(IF(AV283&lt;($AM$7-$AL$7)/($AN$7-$AL$7),$AL$7+SQRT(AV283*($AN$7-$AL$7)*($AM$7-$AL$7)),$AN$7-SQRT((1-AV283)*($AN$7-$AL$7)*($AN$7-$AM$7))),$AM$7)</f>
        <v>0.957630063785256</v>
      </c>
      <c r="AN283" s="0" t="n">
        <f aca="false">IFERROR(IF(AW283&lt;($AM$8-$AL$8)/($AN$8-$AL$8),$AL$8+SQRT(AW283*($AN$8-$AL$8)*($AM$8-$AL$8)),$AN$8-SQRT((1-AW283)*($AN$8-$AL$8)*($AN$8-$AM$8))),$AM$8)</f>
        <v>1.12721422493033</v>
      </c>
      <c r="AO283" s="0" t="n">
        <f aca="false">IFERROR(IF(AX283&lt;($AM$9-$AL$9)/($AN$9-$AL$9),$AL$9+SQRT(AX283*($AN$9-$AL$9)*($AM$9-$AL$9)),$AN$9-SQRT((1-AX283)*($AN$9-$AL$9)*($AN$9-$AM$9))),$AM$9)</f>
        <v>0.982967880549895</v>
      </c>
      <c r="AP283" s="0" t="n">
        <f aca="false">IFERROR(IF(AY283&lt;($AM$10-$AL$10)/($AN$10-$AL$10),$AL$10+SQRT(AY283*($AN$10-$AL$10)*($AM$10-$AL$10)),$AN$10-SQRT((1-AY283)*($AN$10-$AL$10)*($AN$10-$AM$10))),$AM$10)</f>
        <v>0.965520875245268</v>
      </c>
      <c r="AQ283" s="0" t="n">
        <f aca="false">IFERROR(IF(AZ283&lt;($AM$11-$AL$11)/($AN$11-$AL$11),$AL$11+SQRT(AZ283*($AN$11-$AL$11)*($AM$11-$AL$11)),$AN$11-SQRT((1-AZ283)*($AN$11-$AL$11)*($AN$11-$AM$11))),$AM$11)</f>
        <v>0.818478332781081</v>
      </c>
      <c r="AR283" s="0" t="n">
        <f aca="false">SUMPRODUCT((B24:B31&lt;=$B$6)*(C24:C31*AM283+D24:D31*AO283*$B$8*AQ283)/(1+AL283/100)^B24:B31)+C32*AM283*AP283/(1+AL283/100)^$B$6</f>
        <v>9471948.89230699</v>
      </c>
      <c r="AS283" s="0" t="n">
        <f aca="false">SUMPRODUCT((K24:K26&lt;=$B$6)*(L24:L26*AN283+M24:M26*AO283*$B$8*AQ283)/(1+AL283/100)^K24:K26)+L27*AN283*AP283/(1+AL283/100)^$B$6</f>
        <v>10362059.6984372</v>
      </c>
      <c r="AT283" s="0" t="n">
        <f aca="false">AS283-AR283</f>
        <v>890110.806130195</v>
      </c>
      <c r="AU283" s="0" t="n">
        <f aca="true">RAND()</f>
        <v>0.127485514610403</v>
      </c>
      <c r="AV283" s="0" t="n">
        <f aca="true">RAND()</f>
        <v>0.276080411210488</v>
      </c>
      <c r="AW283" s="0" t="n">
        <f aca="true">RAND()</f>
        <v>0.86598803058258</v>
      </c>
      <c r="AX283" s="0" t="n">
        <f aca="true">RAND()</f>
        <v>0.31101063152381</v>
      </c>
      <c r="AY283" s="0" t="n">
        <f aca="true">RAND()</f>
        <v>0.866838741156482</v>
      </c>
      <c r="AZ283" s="0" t="n">
        <f aca="true">RAND()</f>
        <v>0.865509731959445</v>
      </c>
    </row>
    <row r="284" customFormat="false" ht="15" hidden="false" customHeight="false" outlineLevel="0" collapsed="false">
      <c r="AK284" s="0" t="n">
        <v>271</v>
      </c>
      <c r="AL284" s="0" t="n">
        <f aca="false">IFERROR(IF(AU284&lt;($AM$6-$AL$6)/($AN$6-$AL$6),$AL$6+SQRT(AU284*($AN$6-$AL$6)*($AM$6-$AL$6)),$AN$6-SQRT((1-AU284)*($AN$6-$AL$6)*($AN$6-$AM$6))),$AM$6)</f>
        <v>3.5349871998132</v>
      </c>
      <c r="AM284" s="0" t="n">
        <f aca="false">IFERROR(IF(AV284&lt;($AM$7-$AL$7)/($AN$7-$AL$7),$AL$7+SQRT(AV284*($AN$7-$AL$7)*($AM$7-$AL$7)),$AN$7-SQRT((1-AV284)*($AN$7-$AL$7)*($AN$7-$AM$7))),$AM$7)</f>
        <v>1.18015000113339</v>
      </c>
      <c r="AN284" s="0" t="n">
        <f aca="false">IFERROR(IF(AW284&lt;($AM$8-$AL$8)/($AN$8-$AL$8),$AL$8+SQRT(AW284*($AN$8-$AL$8)*($AM$8-$AL$8)),$AN$8-SQRT((1-AW284)*($AN$8-$AL$8)*($AN$8-$AM$8))),$AM$8)</f>
        <v>0.928746625386994</v>
      </c>
      <c r="AO284" s="0" t="n">
        <f aca="false">IFERROR(IF(AX284&lt;($AM$9-$AL$9)/($AN$9-$AL$9),$AL$9+SQRT(AX284*($AN$9-$AL$9)*($AM$9-$AL$9)),$AN$9-SQRT((1-AX284)*($AN$9-$AL$9)*($AN$9-$AM$9))),$AM$9)</f>
        <v>1.6905853393756</v>
      </c>
      <c r="AP284" s="0" t="n">
        <f aca="false">IFERROR(IF(AY284&lt;($AM$10-$AL$10)/($AN$10-$AL$10),$AL$10+SQRT(AY284*($AN$10-$AL$10)*($AM$10-$AL$10)),$AN$10-SQRT((1-AY284)*($AN$10-$AL$10)*($AN$10-$AM$10))),$AM$10)</f>
        <v>0.892678044087221</v>
      </c>
      <c r="AQ284" s="0" t="n">
        <f aca="false">IFERROR(IF(AZ284&lt;($AM$11-$AL$11)/($AN$11-$AL$11),$AL$11+SQRT(AZ284*($AN$11-$AL$11)*($AM$11-$AL$11)),$AN$11-SQRT((1-AZ284)*($AN$11-$AL$11)*($AN$11-$AM$11))),$AM$11)</f>
        <v>0.841979289920593</v>
      </c>
      <c r="AR284" s="0" t="n">
        <f aca="false">SUMPRODUCT((B24:B31&lt;=$B$6)*(C24:C31*AM284+D24:D31*AO284*$B$8*AQ284)/(1+AL284/100)^B24:B31)+C32*AM284*AP284/(1+AL284/100)^$B$6</f>
        <v>11403667.0529243</v>
      </c>
      <c r="AS284" s="0" t="n">
        <f aca="false">SUMPRODUCT((K24:K26&lt;=$B$6)*(L24:L26*AN284+M24:M26*AO284*$B$8*AQ284)/(1+AL284/100)^K24:K26)+L27*AN284*AP284/(1+AL284/100)^$B$6</f>
        <v>8642087.71201164</v>
      </c>
      <c r="AT284" s="0" t="n">
        <f aca="false">AS284-AR284</f>
        <v>-2761579.34091271</v>
      </c>
      <c r="AU284" s="0" t="n">
        <f aca="true">RAND()</f>
        <v>0.39968431472708</v>
      </c>
      <c r="AV284" s="0" t="n">
        <f aca="true">RAND()</f>
        <v>0.956630912518535</v>
      </c>
      <c r="AW284" s="0" t="n">
        <f aca="true">RAND()</f>
        <v>0.184174372761544</v>
      </c>
      <c r="AX284" s="0" t="n">
        <f aca="true">RAND()</f>
        <v>0.936175045193791</v>
      </c>
      <c r="AY284" s="0" t="n">
        <f aca="true">RAND()</f>
        <v>0.616784185232662</v>
      </c>
      <c r="AZ284" s="0" t="n">
        <f aca="true">RAND()</f>
        <v>0.898079408922448</v>
      </c>
    </row>
    <row r="285" customFormat="false" ht="15" hidden="false" customHeight="false" outlineLevel="0" collapsed="false">
      <c r="AK285" s="0" t="n">
        <v>272</v>
      </c>
      <c r="AL285" s="0" t="n">
        <f aca="false">IFERROR(IF(AU285&lt;($AM$6-$AL$6)/($AN$6-$AL$6),$AL$6+SQRT(AU285*($AN$6-$AL$6)*($AM$6-$AL$6)),$AN$6-SQRT((1-AU285)*($AN$6-$AL$6)*($AN$6-$AM$6))),$AM$6)</f>
        <v>6.43760833221861</v>
      </c>
      <c r="AM285" s="0" t="n">
        <f aca="false">IFERROR(IF(AV285&lt;($AM$7-$AL$7)/($AN$7-$AL$7),$AL$7+SQRT(AV285*($AN$7-$AL$7)*($AM$7-$AL$7)),$AN$7-SQRT((1-AV285)*($AN$7-$AL$7)*($AN$7-$AM$7))),$AM$7)</f>
        <v>1.19911980647143</v>
      </c>
      <c r="AN285" s="0" t="n">
        <f aca="false">IFERROR(IF(AW285&lt;($AM$8-$AL$8)/($AN$8-$AL$8),$AL$8+SQRT(AW285*($AN$8-$AL$8)*($AM$8-$AL$8)),$AN$8-SQRT((1-AW285)*($AN$8-$AL$8)*($AN$8-$AM$8))),$AM$8)</f>
        <v>0.905853512798462</v>
      </c>
      <c r="AO285" s="0" t="n">
        <f aca="false">IFERROR(IF(AX285&lt;($AM$9-$AL$9)/($AN$9-$AL$9),$AL$9+SQRT(AX285*($AN$9-$AL$9)*($AM$9-$AL$9)),$AN$9-SQRT((1-AX285)*($AN$9-$AL$9)*($AN$9-$AM$9))),$AM$9)</f>
        <v>1.22971661155704</v>
      </c>
      <c r="AP285" s="0" t="n">
        <f aca="false">IFERROR(IF(AY285&lt;($AM$10-$AL$10)/($AN$10-$AL$10),$AL$10+SQRT(AY285*($AN$10-$AL$10)*($AM$10-$AL$10)),$AN$10-SQRT((1-AY285)*($AN$10-$AL$10)*($AN$10-$AM$10))),$AM$10)</f>
        <v>0.907007582021922</v>
      </c>
      <c r="AQ285" s="0" t="n">
        <f aca="false">IFERROR(IF(AZ285&lt;($AM$11-$AL$11)/($AN$11-$AL$11),$AL$11+SQRT(AZ285*($AN$11-$AL$11)*($AM$11-$AL$11)),$AN$11-SQRT((1-AZ285)*($AN$11-$AL$11)*($AN$11-$AM$11))),$AM$11)</f>
        <v>0.658282668712836</v>
      </c>
      <c r="AR285" s="0" t="n">
        <f aca="false">SUMPRODUCT((B24:B31&lt;=$B$6)*(C24:C31*AM285+D24:D31*AO285*$B$8*AQ285)/(1+AL285/100)^B24:B31)+C32*AM285*AP285/(1+AL285/100)^$B$6</f>
        <v>10558943.444867</v>
      </c>
      <c r="AS285" s="0" t="n">
        <f aca="false">SUMPRODUCT((K24:K26&lt;=$B$6)*(L24:L26*AN285+M24:M26*AO285*$B$8*AQ285)/(1+AL285/100)^K24:K26)+L27*AN285*AP285/(1+AL285/100)^$B$6</f>
        <v>8374035.42722134</v>
      </c>
      <c r="AT285" s="0" t="n">
        <f aca="false">AS285-AR285</f>
        <v>-2184908.01764562</v>
      </c>
      <c r="AU285" s="0" t="n">
        <f aca="true">RAND()</f>
        <v>0.984185780600503</v>
      </c>
      <c r="AV285" s="0" t="n">
        <f aca="true">RAND()</f>
        <v>0.976988496946622</v>
      </c>
      <c r="AW285" s="0" t="n">
        <f aca="true">RAND()</f>
        <v>0.124499624130825</v>
      </c>
      <c r="AX285" s="0" t="n">
        <f aca="true">RAND()</f>
        <v>0.604442334325887</v>
      </c>
      <c r="AY285" s="0" t="n">
        <f aca="true">RAND()</f>
        <v>0.662620687293326</v>
      </c>
      <c r="AZ285" s="0" t="n">
        <f aca="true">RAND()</f>
        <v>0.523384757134607</v>
      </c>
    </row>
    <row r="286" customFormat="false" ht="15" hidden="false" customHeight="false" outlineLevel="0" collapsed="false">
      <c r="AK286" s="0" t="n">
        <v>273</v>
      </c>
      <c r="AL286" s="0" t="n">
        <f aca="false">IFERROR(IF(AU286&lt;($AM$6-$AL$6)/($AN$6-$AL$6),$AL$6+SQRT(AU286*($AN$6-$AL$6)*($AM$6-$AL$6)),$AN$6-SQRT((1-AU286)*($AN$6-$AL$6)*($AN$6-$AM$6))),$AM$6)</f>
        <v>4.74454514539246</v>
      </c>
      <c r="AM286" s="0" t="n">
        <f aca="false">IFERROR(IF(AV286&lt;($AM$7-$AL$7)/($AN$7-$AL$7),$AL$7+SQRT(AV286*($AN$7-$AL$7)*($AM$7-$AL$7)),$AN$7-SQRT((1-AV286)*($AN$7-$AL$7)*($AN$7-$AM$7))),$AM$7)</f>
        <v>0.93250197013535</v>
      </c>
      <c r="AN286" s="0" t="n">
        <f aca="false">IFERROR(IF(AW286&lt;($AM$8-$AL$8)/($AN$8-$AL$8),$AL$8+SQRT(AW286*($AN$8-$AL$8)*($AM$8-$AL$8)),$AN$8-SQRT((1-AW286)*($AN$8-$AL$8)*($AN$8-$AM$8))),$AM$8)</f>
        <v>1.06756437305353</v>
      </c>
      <c r="AO286" s="0" t="n">
        <f aca="false">IFERROR(IF(AX286&lt;($AM$9-$AL$9)/($AN$9-$AL$9),$AL$9+SQRT(AX286*($AN$9-$AL$9)*($AM$9-$AL$9)),$AN$9-SQRT((1-AX286)*($AN$9-$AL$9)*($AN$9-$AM$9))),$AM$9)</f>
        <v>1.61861251723135</v>
      </c>
      <c r="AP286" s="0" t="n">
        <f aca="false">IFERROR(IF(AY286&lt;($AM$10-$AL$10)/($AN$10-$AL$10),$AL$10+SQRT(AY286*($AN$10-$AL$10)*($AM$10-$AL$10)),$AN$10-SQRT((1-AY286)*($AN$10-$AL$10)*($AN$10-$AM$10))),$AM$10)</f>
        <v>0.968917095591219</v>
      </c>
      <c r="AQ286" s="0" t="n">
        <f aca="false">IFERROR(IF(AZ286&lt;($AM$11-$AL$11)/($AN$11-$AL$11),$AL$11+SQRT(AZ286*($AN$11-$AL$11)*($AM$11-$AL$11)),$AN$11-SQRT((1-AZ286)*($AN$11-$AL$11)*($AN$11-$AM$11))),$AM$11)</f>
        <v>0.749317587802414</v>
      </c>
      <c r="AR286" s="0" t="n">
        <f aca="false">SUMPRODUCT((B24:B31&lt;=$B$6)*(C24:C31*AM286+D24:D31*AO286*$B$8*AQ286)/(1+AL286/100)^B24:B31)+C32*AM286*AP286/(1+AL286/100)^$B$6</f>
        <v>8651318.68354025</v>
      </c>
      <c r="AS286" s="0" t="n">
        <f aca="false">SUMPRODUCT((K24:K26&lt;=$B$6)*(L24:L26*AN286+M24:M26*AO286*$B$8*AQ286)/(1+AL286/100)^K24:K26)+L27*AN286*AP286/(1+AL286/100)^$B$6</f>
        <v>9862017.95879229</v>
      </c>
      <c r="AT286" s="0" t="n">
        <f aca="false">AS286-AR286</f>
        <v>1210699.27525204</v>
      </c>
      <c r="AU286" s="0" t="n">
        <f aca="true">RAND()</f>
        <v>0.745646169941364</v>
      </c>
      <c r="AV286" s="0" t="n">
        <f aca="true">RAND()</f>
        <v>0.195075245441656</v>
      </c>
      <c r="AW286" s="0" t="n">
        <f aca="true">RAND()</f>
        <v>0.704153262405774</v>
      </c>
      <c r="AX286" s="0" t="n">
        <f aca="true">RAND()</f>
        <v>0.90302905865826</v>
      </c>
      <c r="AY286" s="0" t="n">
        <f aca="true">RAND()</f>
        <v>0.879532970150819</v>
      </c>
      <c r="AZ286" s="0" t="n">
        <f aca="true">RAND()</f>
        <v>0.743503380468571</v>
      </c>
    </row>
    <row r="287" customFormat="false" ht="15" hidden="false" customHeight="false" outlineLevel="0" collapsed="false">
      <c r="AK287" s="0" t="n">
        <v>274</v>
      </c>
      <c r="AL287" s="0" t="n">
        <f aca="false">IFERROR(IF(AU287&lt;($AM$6-$AL$6)/($AN$6-$AL$6),$AL$6+SQRT(AU287*($AN$6-$AL$6)*($AM$6-$AL$6)),$AN$6-SQRT((1-AU287)*($AN$6-$AL$6)*($AN$6-$AM$6))),$AM$6)</f>
        <v>4.66351042658833</v>
      </c>
      <c r="AM287" s="0" t="n">
        <f aca="false">IFERROR(IF(AV287&lt;($AM$7-$AL$7)/($AN$7-$AL$7),$AL$7+SQRT(AV287*($AN$7-$AL$7)*($AM$7-$AL$7)),$AN$7-SQRT((1-AV287)*($AN$7-$AL$7)*($AN$7-$AM$7))),$AM$7)</f>
        <v>1.22036795440542</v>
      </c>
      <c r="AN287" s="0" t="n">
        <f aca="false">IFERROR(IF(AW287&lt;($AM$8-$AL$8)/($AN$8-$AL$8),$AL$8+SQRT(AW287*($AN$8-$AL$8)*($AM$8-$AL$8)),$AN$8-SQRT((1-AW287)*($AN$8-$AL$8)*($AN$8-$AM$8))),$AM$8)</f>
        <v>1.17993300766569</v>
      </c>
      <c r="AO287" s="0" t="n">
        <f aca="false">IFERROR(IF(AX287&lt;($AM$9-$AL$9)/($AN$9-$AL$9),$AL$9+SQRT(AX287*($AN$9-$AL$9)*($AM$9-$AL$9)),$AN$9-SQRT((1-AX287)*($AN$9-$AL$9)*($AN$9-$AM$9))),$AM$9)</f>
        <v>1.13458962224484</v>
      </c>
      <c r="AP287" s="0" t="n">
        <f aca="false">IFERROR(IF(AY287&lt;($AM$10-$AL$10)/($AN$10-$AL$10),$AL$10+SQRT(AY287*($AN$10-$AL$10)*($AM$10-$AL$10)),$AN$10-SQRT((1-AY287)*($AN$10-$AL$10)*($AN$10-$AM$10))),$AM$10)</f>
        <v>0.93984876646706</v>
      </c>
      <c r="AQ287" s="0" t="n">
        <f aca="false">IFERROR(IF(AZ287&lt;($AM$11-$AL$11)/($AN$11-$AL$11),$AL$11+SQRT(AZ287*($AN$11-$AL$11)*($AM$11-$AL$11)),$AN$11-SQRT((1-AZ287)*($AN$11-$AL$11)*($AN$11-$AM$11))),$AM$11)</f>
        <v>0.807520764513086</v>
      </c>
      <c r="AR287" s="0" t="n">
        <f aca="false">SUMPRODUCT((B24:B31&lt;=$B$6)*(C24:C31*AM287+D24:D31*AO287*$B$8*AQ287)/(1+AL287/100)^B24:B31)+C32*AM287*AP287/(1+AL287/100)^$B$6</f>
        <v>11281539.5703497</v>
      </c>
      <c r="AS287" s="0" t="n">
        <f aca="false">SUMPRODUCT((K24:K26&lt;=$B$6)*(L24:L26*AN287+M24:M26*AO287*$B$8*AQ287)/(1+AL287/100)^K24:K26)+L27*AN287*AP287/(1+AL287/100)^$B$6</f>
        <v>10906353.9334444</v>
      </c>
      <c r="AT287" s="0" t="n">
        <f aca="false">AS287-AR287</f>
        <v>-375185.636905205</v>
      </c>
      <c r="AU287" s="0" t="n">
        <f aca="true">RAND()</f>
        <v>0.727040823666927</v>
      </c>
      <c r="AV287" s="0" t="n">
        <f aca="true">RAND()</f>
        <v>0.992195038878942</v>
      </c>
      <c r="AW287" s="0" t="n">
        <f aca="true">RAND()</f>
        <v>0.956361036313106</v>
      </c>
      <c r="AX287" s="0" t="n">
        <f aca="true">RAND()</f>
        <v>0.500709918715782</v>
      </c>
      <c r="AY287" s="0" t="n">
        <f aca="true">RAND()</f>
        <v>0.773867749450377</v>
      </c>
      <c r="AZ287" s="0" t="n">
        <f aca="true">RAND()</f>
        <v>0.848782628189279</v>
      </c>
    </row>
    <row r="288" customFormat="false" ht="15" hidden="false" customHeight="false" outlineLevel="0" collapsed="false">
      <c r="AK288" s="0" t="n">
        <v>275</v>
      </c>
      <c r="AL288" s="0" t="n">
        <f aca="false">IFERROR(IF(AU288&lt;($AM$6-$AL$6)/($AN$6-$AL$6),$AL$6+SQRT(AU288*($AN$6-$AL$6)*($AM$6-$AL$6)),$AN$6-SQRT((1-AU288)*($AN$6-$AL$6)*($AN$6-$AM$6))),$AM$6)</f>
        <v>5.3935567807639</v>
      </c>
      <c r="AM288" s="0" t="n">
        <f aca="false">IFERROR(IF(AV288&lt;($AM$7-$AL$7)/($AN$7-$AL$7),$AL$7+SQRT(AV288*($AN$7-$AL$7)*($AM$7-$AL$7)),$AN$7-SQRT((1-AV288)*($AN$7-$AL$7)*($AN$7-$AM$7))),$AM$7)</f>
        <v>0.998378594423111</v>
      </c>
      <c r="AN288" s="0" t="n">
        <f aca="false">IFERROR(IF(AW288&lt;($AM$8-$AL$8)/($AN$8-$AL$8),$AL$8+SQRT(AW288*($AN$8-$AL$8)*($AM$8-$AL$8)),$AN$8-SQRT((1-AW288)*($AN$8-$AL$8)*($AN$8-$AM$8))),$AM$8)</f>
        <v>1.12432814980865</v>
      </c>
      <c r="AO288" s="0" t="n">
        <f aca="false">IFERROR(IF(AX288&lt;($AM$9-$AL$9)/($AN$9-$AL$9),$AL$9+SQRT(AX288*($AN$9-$AL$9)*($AM$9-$AL$9)),$AN$9-SQRT((1-AX288)*($AN$9-$AL$9)*($AN$9-$AM$9))),$AM$9)</f>
        <v>0.881370363812751</v>
      </c>
      <c r="AP288" s="0" t="n">
        <f aca="false">IFERROR(IF(AY288&lt;($AM$10-$AL$10)/($AN$10-$AL$10),$AL$10+SQRT(AY288*($AN$10-$AL$10)*($AM$10-$AL$10)),$AN$10-SQRT((1-AY288)*($AN$10-$AL$10)*($AN$10-$AM$10))),$AM$10)</f>
        <v>0.703691202118296</v>
      </c>
      <c r="AQ288" s="0" t="n">
        <f aca="false">IFERROR(IF(AZ288&lt;($AM$11-$AL$11)/($AN$11-$AL$11),$AL$11+SQRT(AZ288*($AN$11-$AL$11)*($AM$11-$AL$11)),$AN$11-SQRT((1-AZ288)*($AN$11-$AL$11)*($AN$11-$AM$11))),$AM$11)</f>
        <v>0.70927327856746</v>
      </c>
      <c r="AR288" s="0" t="n">
        <f aca="false">SUMPRODUCT((B24:B31&lt;=$B$6)*(C24:C31*AM288+D24:D31*AO288*$B$8*AQ288)/(1+AL288/100)^B24:B31)+C32*AM288*AP288/(1+AL288/100)^$B$6</f>
        <v>9032876.19478075</v>
      </c>
      <c r="AS288" s="0" t="n">
        <f aca="false">SUMPRODUCT((K24:K26&lt;=$B$6)*(L24:L26*AN288+M24:M26*AO288*$B$8*AQ288)/(1+AL288/100)^K24:K26)+L27*AN288*AP288/(1+AL288/100)^$B$6</f>
        <v>10506909.8862712</v>
      </c>
      <c r="AT288" s="0" t="n">
        <f aca="false">AS288-AR288</f>
        <v>1474033.69149042</v>
      </c>
      <c r="AU288" s="0" t="n">
        <f aca="true">RAND()</f>
        <v>0.870967009168518</v>
      </c>
      <c r="AV288" s="0" t="n">
        <f aca="true">RAND()</f>
        <v>0.437267408058769</v>
      </c>
      <c r="AW288" s="0" t="n">
        <f aca="true">RAND()</f>
        <v>0.859614098395392</v>
      </c>
      <c r="AX288" s="0" t="n">
        <f aca="true">RAND()</f>
        <v>0.193924472526227</v>
      </c>
      <c r="AY288" s="0" t="n">
        <f aca="true">RAND()</f>
        <v>0.165960423281587</v>
      </c>
      <c r="AZ288" s="0" t="n">
        <f aca="true">RAND()</f>
        <v>0.655012136510557</v>
      </c>
    </row>
    <row r="289" customFormat="false" ht="15" hidden="false" customHeight="false" outlineLevel="0" collapsed="false">
      <c r="AK289" s="0" t="n">
        <v>276</v>
      </c>
      <c r="AL289" s="0" t="n">
        <f aca="false">IFERROR(IF(AU289&lt;($AM$6-$AL$6)/($AN$6-$AL$6),$AL$6+SQRT(AU289*($AN$6-$AL$6)*($AM$6-$AL$6)),$AN$6-SQRT((1-AU289)*($AN$6-$AL$6)*($AN$6-$AM$6))),$AM$6)</f>
        <v>2.89936677870982</v>
      </c>
      <c r="AM289" s="0" t="n">
        <f aca="false">IFERROR(IF(AV289&lt;($AM$7-$AL$7)/($AN$7-$AL$7),$AL$7+SQRT(AV289*($AN$7-$AL$7)*($AM$7-$AL$7)),$AN$7-SQRT((1-AV289)*($AN$7-$AL$7)*($AN$7-$AM$7))),$AM$7)</f>
        <v>1.01183940899804</v>
      </c>
      <c r="AN289" s="0" t="n">
        <f aca="false">IFERROR(IF(AW289&lt;($AM$8-$AL$8)/($AN$8-$AL$8),$AL$8+SQRT(AW289*($AN$8-$AL$8)*($AM$8-$AL$8)),$AN$8-SQRT((1-AW289)*($AN$8-$AL$8)*($AN$8-$AM$8))),$AM$8)</f>
        <v>1.051605527795</v>
      </c>
      <c r="AO289" s="0" t="n">
        <f aca="false">IFERROR(IF(AX289&lt;($AM$9-$AL$9)/($AN$9-$AL$9),$AL$9+SQRT(AX289*($AN$9-$AL$9)*($AM$9-$AL$9)),$AN$9-SQRT((1-AX289)*($AN$9-$AL$9)*($AN$9-$AM$9))),$AM$9)</f>
        <v>1.04708231315027</v>
      </c>
      <c r="AP289" s="0" t="n">
        <f aca="false">IFERROR(IF(AY289&lt;($AM$10-$AL$10)/($AN$10-$AL$10),$AL$10+SQRT(AY289*($AN$10-$AL$10)*($AM$10-$AL$10)),$AN$10-SQRT((1-AY289)*($AN$10-$AL$10)*($AN$10-$AM$10))),$AM$10)</f>
        <v>0.883485787891758</v>
      </c>
      <c r="AQ289" s="0" t="n">
        <f aca="false">IFERROR(IF(AZ289&lt;($AM$11-$AL$11)/($AN$11-$AL$11),$AL$11+SQRT(AZ289*($AN$11-$AL$11)*($AM$11-$AL$11)),$AN$11-SQRT((1-AZ289)*($AN$11-$AL$11)*($AN$11-$AM$11))),$AM$11)</f>
        <v>0.4382049338276</v>
      </c>
      <c r="AR289" s="0" t="n">
        <f aca="false">SUMPRODUCT((B24:B31&lt;=$B$6)*(C24:C31*AM289+D24:D31*AO289*$B$8*AQ289)/(1+AL289/100)^B24:B31)+C32*AM289*AP289/(1+AL289/100)^$B$6</f>
        <v>9921031.04641143</v>
      </c>
      <c r="AS289" s="0" t="n">
        <f aca="false">SUMPRODUCT((K24:K26&lt;=$B$6)*(L24:L26*AN289+M24:M26*AO289*$B$8*AQ289)/(1+AL289/100)^K24:K26)+L27*AN289*AP289/(1+AL289/100)^$B$6</f>
        <v>9739935.0472481</v>
      </c>
      <c r="AT289" s="0" t="n">
        <f aca="false">AS289-AR289</f>
        <v>-181095.99916333</v>
      </c>
      <c r="AU289" s="0" t="n">
        <f aca="true">RAND()</f>
        <v>0.161772120529375</v>
      </c>
      <c r="AV289" s="0" t="n">
        <f aca="true">RAND()</f>
        <v>0.495818070165291</v>
      </c>
      <c r="AW289" s="0" t="n">
        <f aca="true">RAND()</f>
        <v>0.650130074653311</v>
      </c>
      <c r="AX289" s="0" t="n">
        <f aca="true">RAND()</f>
        <v>0.394631921392642</v>
      </c>
      <c r="AY289" s="0" t="n">
        <f aca="true">RAND()</f>
        <v>0.588245398059849</v>
      </c>
      <c r="AZ289" s="0" t="n">
        <f aca="true">RAND()</f>
        <v>0.0779616478950662</v>
      </c>
    </row>
    <row r="290" customFormat="false" ht="15" hidden="false" customHeight="false" outlineLevel="0" collapsed="false">
      <c r="AK290" s="0" t="n">
        <v>277</v>
      </c>
      <c r="AL290" s="0" t="n">
        <f aca="false">IFERROR(IF(AU290&lt;($AM$6-$AL$6)/($AN$6-$AL$6),$AL$6+SQRT(AU290*($AN$6-$AL$6)*($AM$6-$AL$6)),$AN$6-SQRT((1-AU290)*($AN$6-$AL$6)*($AN$6-$AM$6))),$AM$6)</f>
        <v>4.40129748434949</v>
      </c>
      <c r="AM290" s="0" t="n">
        <f aca="false">IFERROR(IF(AV290&lt;($AM$7-$AL$7)/($AN$7-$AL$7),$AL$7+SQRT(AV290*($AN$7-$AL$7)*($AM$7-$AL$7)),$AN$7-SQRT((1-AV290)*($AN$7-$AL$7)*($AN$7-$AM$7))),$AM$7)</f>
        <v>1.0407868823089</v>
      </c>
      <c r="AN290" s="0" t="n">
        <f aca="false">IFERROR(IF(AW290&lt;($AM$8-$AL$8)/($AN$8-$AL$8),$AL$8+SQRT(AW290*($AN$8-$AL$8)*($AM$8-$AL$8)),$AN$8-SQRT((1-AW290)*($AN$8-$AL$8)*($AN$8-$AM$8))),$AM$8)</f>
        <v>0.944846361940846</v>
      </c>
      <c r="AO290" s="0" t="n">
        <f aca="false">IFERROR(IF(AX290&lt;($AM$9-$AL$9)/($AN$9-$AL$9),$AL$9+SQRT(AX290*($AN$9-$AL$9)*($AM$9-$AL$9)),$AN$9-SQRT((1-AX290)*($AN$9-$AL$9)*($AN$9-$AM$9))),$AM$9)</f>
        <v>1.13819951733974</v>
      </c>
      <c r="AP290" s="0" t="n">
        <f aca="false">IFERROR(IF(AY290&lt;($AM$10-$AL$10)/($AN$10-$AL$10),$AL$10+SQRT(AY290*($AN$10-$AL$10)*($AM$10-$AL$10)),$AN$10-SQRT((1-AY290)*($AN$10-$AL$10)*($AN$10-$AM$10))),$AM$10)</f>
        <v>0.961798205145962</v>
      </c>
      <c r="AQ290" s="0" t="n">
        <f aca="false">IFERROR(IF(AZ290&lt;($AM$11-$AL$11)/($AN$11-$AL$11),$AL$11+SQRT(AZ290*($AN$11-$AL$11)*($AM$11-$AL$11)),$AN$11-SQRT((1-AZ290)*($AN$11-$AL$11)*($AN$11-$AM$11))),$AM$11)</f>
        <v>0.847948493871092</v>
      </c>
      <c r="AR290" s="0" t="n">
        <f aca="false">SUMPRODUCT((B24:B31&lt;=$B$6)*(C24:C31*AM290+D24:D31*AO290*$B$8*AQ290)/(1+AL290/100)^B24:B31)+C32*AM290*AP290/(1+AL290/100)^$B$6</f>
        <v>9720138.9608967</v>
      </c>
      <c r="AS290" s="0" t="n">
        <f aca="false">SUMPRODUCT((K24:K26&lt;=$B$6)*(L24:L26*AN290+M24:M26*AO290*$B$8*AQ290)/(1+AL290/100)^K24:K26)+L27*AN290*AP290/(1+AL290/100)^$B$6</f>
        <v>8728124.92864478</v>
      </c>
      <c r="AT290" s="0" t="n">
        <f aca="false">AS290-AR290</f>
        <v>-992014.032251919</v>
      </c>
      <c r="AU290" s="0" t="n">
        <f aca="true">RAND()</f>
        <v>0.662337261757587</v>
      </c>
      <c r="AV290" s="0" t="n">
        <f aca="true">RAND()</f>
        <v>0.610932190097513</v>
      </c>
      <c r="AW290" s="0" t="n">
        <f aca="true">RAND()</f>
        <v>0.233116317416651</v>
      </c>
      <c r="AX290" s="0" t="n">
        <f aca="true">RAND()</f>
        <v>0.504866618724362</v>
      </c>
      <c r="AY290" s="0" t="n">
        <f aca="true">RAND()</f>
        <v>0.853030329104128</v>
      </c>
      <c r="AZ290" s="0" t="n">
        <f aca="true">RAND()</f>
        <v>0.905634038709921</v>
      </c>
    </row>
    <row r="291" customFormat="false" ht="15" hidden="false" customHeight="false" outlineLevel="0" collapsed="false">
      <c r="AK291" s="0" t="n">
        <v>278</v>
      </c>
      <c r="AL291" s="0" t="n">
        <f aca="false">IFERROR(IF(AU291&lt;($AM$6-$AL$6)/($AN$6-$AL$6),$AL$6+SQRT(AU291*($AN$6-$AL$6)*($AM$6-$AL$6)),$AN$6-SQRT((1-AU291)*($AN$6-$AL$6)*($AN$6-$AM$6))),$AM$6)</f>
        <v>3.1586935945667</v>
      </c>
      <c r="AM291" s="0" t="n">
        <f aca="false">IFERROR(IF(AV291&lt;($AM$7-$AL$7)/($AN$7-$AL$7),$AL$7+SQRT(AV291*($AN$7-$AL$7)*($AM$7-$AL$7)),$AN$7-SQRT((1-AV291)*($AN$7-$AL$7)*($AN$7-$AM$7))),$AM$7)</f>
        <v>0.910826514254756</v>
      </c>
      <c r="AN291" s="0" t="n">
        <f aca="false">IFERROR(IF(AW291&lt;($AM$8-$AL$8)/($AN$8-$AL$8),$AL$8+SQRT(AW291*($AN$8-$AL$8)*($AM$8-$AL$8)),$AN$8-SQRT((1-AW291)*($AN$8-$AL$8)*($AN$8-$AM$8))),$AM$8)</f>
        <v>1.12394441641667</v>
      </c>
      <c r="AO291" s="0" t="n">
        <f aca="false">IFERROR(IF(AX291&lt;($AM$9-$AL$9)/($AN$9-$AL$9),$AL$9+SQRT(AX291*($AN$9-$AL$9)*($AM$9-$AL$9)),$AN$9-SQRT((1-AX291)*($AN$9-$AL$9)*($AN$9-$AM$9))),$AM$9)</f>
        <v>1.27123603941615</v>
      </c>
      <c r="AP291" s="0" t="n">
        <f aca="false">IFERROR(IF(AY291&lt;($AM$10-$AL$10)/($AN$10-$AL$10),$AL$10+SQRT(AY291*($AN$10-$AL$10)*($AM$10-$AL$10)),$AN$10-SQRT((1-AY291)*($AN$10-$AL$10)*($AN$10-$AM$10))),$AM$10)</f>
        <v>0.858336981837543</v>
      </c>
      <c r="AQ291" s="0" t="n">
        <f aca="false">IFERROR(IF(AZ291&lt;($AM$11-$AL$11)/($AN$11-$AL$11),$AL$11+SQRT(AZ291*($AN$11-$AL$11)*($AM$11-$AL$11)),$AN$11-SQRT((1-AZ291)*($AN$11-$AL$11)*($AN$11-$AM$11))),$AM$11)</f>
        <v>0.805647651002401</v>
      </c>
      <c r="AR291" s="0" t="n">
        <f aca="false">SUMPRODUCT((B24:B31&lt;=$B$6)*(C24:C31*AM291+D24:D31*AO291*$B$8*AQ291)/(1+AL291/100)^B24:B31)+C32*AM291*AP291/(1+AL291/100)^$B$6</f>
        <v>8922410.44165425</v>
      </c>
      <c r="AS291" s="0" t="n">
        <f aca="false">SUMPRODUCT((K24:K26&lt;=$B$6)*(L24:L26*AN291+M24:M26*AO291*$B$8*AQ291)/(1+AL291/100)^K24:K26)+L27*AN291*AP291/(1+AL291/100)^$B$6</f>
        <v>10462414.5647328</v>
      </c>
      <c r="AT291" s="0" t="n">
        <f aca="false">AS291-AR291</f>
        <v>1540004.12307852</v>
      </c>
      <c r="AU291" s="0" t="n">
        <f aca="true">RAND()</f>
        <v>0.262218254978853</v>
      </c>
      <c r="AV291" s="0" t="n">
        <f aca="true">RAND()</f>
        <v>0.136472402909552</v>
      </c>
      <c r="AW291" s="0" t="n">
        <f aca="true">RAND()</f>
        <v>0.858755465310814</v>
      </c>
      <c r="AX291" s="0" t="n">
        <f aca="true">RAND()</f>
        <v>0.645935393169427</v>
      </c>
      <c r="AY291" s="0" t="n">
        <f aca="true">RAND()</f>
        <v>0.513621570209758</v>
      </c>
      <c r="AZ291" s="0" t="n">
        <f aca="true">RAND()</f>
        <v>0.845825160975981</v>
      </c>
    </row>
    <row r="292" customFormat="false" ht="15" hidden="false" customHeight="false" outlineLevel="0" collapsed="false">
      <c r="AK292" s="0" t="n">
        <v>279</v>
      </c>
      <c r="AL292" s="0" t="n">
        <f aca="false">IFERROR(IF(AU292&lt;($AM$6-$AL$6)/($AN$6-$AL$6),$AL$6+SQRT(AU292*($AN$6-$AL$6)*($AM$6-$AL$6)),$AN$6-SQRT((1-AU292)*($AN$6-$AL$6)*($AN$6-$AM$6))),$AM$6)</f>
        <v>6.3842763726346</v>
      </c>
      <c r="AM292" s="0" t="n">
        <f aca="false">IFERROR(IF(AV292&lt;($AM$7-$AL$7)/($AN$7-$AL$7),$AL$7+SQRT(AV292*($AN$7-$AL$7)*($AM$7-$AL$7)),$AN$7-SQRT((1-AV292)*($AN$7-$AL$7)*($AN$7-$AM$7))),$AM$7)</f>
        <v>0.957550168202396</v>
      </c>
      <c r="AN292" s="0" t="n">
        <f aca="false">IFERROR(IF(AW292&lt;($AM$8-$AL$8)/($AN$8-$AL$8),$AL$8+SQRT(AW292*($AN$8-$AL$8)*($AM$8-$AL$8)),$AN$8-SQRT((1-AW292)*($AN$8-$AL$8)*($AN$8-$AM$8))),$AM$8)</f>
        <v>0.816909306330476</v>
      </c>
      <c r="AO292" s="0" t="n">
        <f aca="false">IFERROR(IF(AX292&lt;($AM$9-$AL$9)/($AN$9-$AL$9),$AL$9+SQRT(AX292*($AN$9-$AL$9)*($AM$9-$AL$9)),$AN$9-SQRT((1-AX292)*($AN$9-$AL$9)*($AN$9-$AM$9))),$AM$9)</f>
        <v>1.32194873298985</v>
      </c>
      <c r="AP292" s="0" t="n">
        <f aca="false">IFERROR(IF(AY292&lt;($AM$10-$AL$10)/($AN$10-$AL$10),$AL$10+SQRT(AY292*($AN$10-$AL$10)*($AM$10-$AL$10)),$AN$10-SQRT((1-AY292)*($AN$10-$AL$10)*($AN$10-$AM$10))),$AM$10)</f>
        <v>0.627610790159788</v>
      </c>
      <c r="AQ292" s="0" t="n">
        <f aca="false">IFERROR(IF(AZ292&lt;($AM$11-$AL$11)/($AN$11-$AL$11),$AL$11+SQRT(AZ292*($AN$11-$AL$11)*($AM$11-$AL$11)),$AN$11-SQRT((1-AZ292)*($AN$11-$AL$11)*($AN$11-$AM$11))),$AM$11)</f>
        <v>0.772619370253466</v>
      </c>
      <c r="AR292" s="0" t="n">
        <f aca="false">SUMPRODUCT((B24:B31&lt;=$B$6)*(C24:C31*AM292+D24:D31*AO292*$B$8*AQ292)/(1+AL292/100)^B24:B31)+C32*AM292*AP292/(1+AL292/100)^$B$6</f>
        <v>8482914.40707724</v>
      </c>
      <c r="AS292" s="0" t="n">
        <f aca="false">SUMPRODUCT((K24:K26&lt;=$B$6)*(L24:L26*AN292+M24:M26*AO292*$B$8*AQ292)/(1+AL292/100)^K24:K26)+L27*AN292*AP292/(1+AL292/100)^$B$6</f>
        <v>7639532.38724628</v>
      </c>
      <c r="AT292" s="0" t="n">
        <f aca="false">AS292-AR292</f>
        <v>-843382.01983096</v>
      </c>
      <c r="AU292" s="0" t="n">
        <f aca="true">RAND()</f>
        <v>0.9810442207352</v>
      </c>
      <c r="AV292" s="0" t="n">
        <f aca="true">RAND()</f>
        <v>0.275800616673369</v>
      </c>
      <c r="AW292" s="0" t="n">
        <f aca="true">RAND()</f>
        <v>0.00317694045086514</v>
      </c>
      <c r="AX292" s="0" t="n">
        <f aca="true">RAND()</f>
        <v>0.693497652870616</v>
      </c>
      <c r="AY292" s="0" t="n">
        <f aca="true">RAND()</f>
        <v>0.0651380550608222</v>
      </c>
      <c r="AZ292" s="0" t="n">
        <f aca="true">RAND()</f>
        <v>0.788971629453345</v>
      </c>
    </row>
    <row r="293" customFormat="false" ht="15" hidden="false" customHeight="false" outlineLevel="0" collapsed="false">
      <c r="AK293" s="0" t="n">
        <v>280</v>
      </c>
      <c r="AL293" s="0" t="n">
        <f aca="false">IFERROR(IF(AU293&lt;($AM$6-$AL$6)/($AN$6-$AL$6),$AL$6+SQRT(AU293*($AN$6-$AL$6)*($AM$6-$AL$6)),$AN$6-SQRT((1-AU293)*($AN$6-$AL$6)*($AN$6-$AM$6))),$AM$6)</f>
        <v>3.20376948865385</v>
      </c>
      <c r="AM293" s="0" t="n">
        <f aca="false">IFERROR(IF(AV293&lt;($AM$7-$AL$7)/($AN$7-$AL$7),$AL$7+SQRT(AV293*($AN$7-$AL$7)*($AM$7-$AL$7)),$AN$7-SQRT((1-AV293)*($AN$7-$AL$7)*($AN$7-$AM$7))),$AM$7)</f>
        <v>0.950610031368337</v>
      </c>
      <c r="AN293" s="0" t="n">
        <f aca="false">IFERROR(IF(AW293&lt;($AM$8-$AL$8)/($AN$8-$AL$8),$AL$8+SQRT(AW293*($AN$8-$AL$8)*($AM$8-$AL$8)),$AN$8-SQRT((1-AW293)*($AN$8-$AL$8)*($AN$8-$AM$8))),$AM$8)</f>
        <v>1.08138187987786</v>
      </c>
      <c r="AO293" s="0" t="n">
        <f aca="false">IFERROR(IF(AX293&lt;($AM$9-$AL$9)/($AN$9-$AL$9),$AL$9+SQRT(AX293*($AN$9-$AL$9)*($AM$9-$AL$9)),$AN$9-SQRT((1-AX293)*($AN$9-$AL$9)*($AN$9-$AM$9))),$AM$9)</f>
        <v>1.45738829451737</v>
      </c>
      <c r="AP293" s="0" t="n">
        <f aca="false">IFERROR(IF(AY293&lt;($AM$10-$AL$10)/($AN$10-$AL$10),$AL$10+SQRT(AY293*($AN$10-$AL$10)*($AM$10-$AL$10)),$AN$10-SQRT((1-AY293)*($AN$10-$AL$10)*($AN$10-$AM$10))),$AM$10)</f>
        <v>0.998639524768831</v>
      </c>
      <c r="AQ293" s="0" t="n">
        <f aca="false">IFERROR(IF(AZ293&lt;($AM$11-$AL$11)/($AN$11-$AL$11),$AL$11+SQRT(AZ293*($AN$11-$AL$11)*($AM$11-$AL$11)),$AN$11-SQRT((1-AZ293)*($AN$11-$AL$11)*($AN$11-$AM$11))),$AM$11)</f>
        <v>0.758352927873047</v>
      </c>
      <c r="AR293" s="0" t="n">
        <f aca="false">SUMPRODUCT((B24:B31&lt;=$B$6)*(C24:C31*AM293+D24:D31*AO293*$B$8*AQ293)/(1+AL293/100)^B24:B31)+C32*AM293*AP293/(1+AL293/100)^$B$6</f>
        <v>9289367.75921883</v>
      </c>
      <c r="AS293" s="0" t="n">
        <f aca="false">SUMPRODUCT((K24:K26&lt;=$B$6)*(L24:L26*AN293+M24:M26*AO293*$B$8*AQ293)/(1+AL293/100)^K24:K26)+L27*AN293*AP293/(1+AL293/100)^$B$6</f>
        <v>9937939.36025056</v>
      </c>
      <c r="AT293" s="0" t="n">
        <f aca="false">AS293-AR293</f>
        <v>648571.601031737</v>
      </c>
      <c r="AU293" s="0" t="n">
        <f aca="true">RAND()</f>
        <v>0.279431695236226</v>
      </c>
      <c r="AV293" s="0" t="n">
        <f aca="true">RAND()</f>
        <v>0.252037572764126</v>
      </c>
      <c r="AW293" s="0" t="n">
        <f aca="true">RAND()</f>
        <v>0.747270485035344</v>
      </c>
      <c r="AX293" s="0" t="n">
        <f aca="true">RAND()</f>
        <v>0.80371502471549</v>
      </c>
      <c r="AY293" s="0" t="n">
        <f aca="true">RAND()</f>
        <v>0.994565502646743</v>
      </c>
      <c r="AZ293" s="0" t="n">
        <f aca="true">RAND()</f>
        <v>0.76165996952029</v>
      </c>
    </row>
    <row r="294" customFormat="false" ht="15" hidden="false" customHeight="false" outlineLevel="0" collapsed="false">
      <c r="AK294" s="0" t="n">
        <v>281</v>
      </c>
      <c r="AL294" s="0" t="n">
        <f aca="false">IFERROR(IF(AU294&lt;($AM$6-$AL$6)/($AN$6-$AL$6),$AL$6+SQRT(AU294*($AN$6-$AL$6)*($AM$6-$AL$6)),$AN$6-SQRT((1-AU294)*($AN$6-$AL$6)*($AN$6-$AM$6))),$AM$6)</f>
        <v>3.44028994844304</v>
      </c>
      <c r="AM294" s="0" t="n">
        <f aca="false">IFERROR(IF(AV294&lt;($AM$7-$AL$7)/($AN$7-$AL$7),$AL$7+SQRT(AV294*($AN$7-$AL$7)*($AM$7-$AL$7)),$AN$7-SQRT((1-AV294)*($AN$7-$AL$7)*($AN$7-$AM$7))),$AM$7)</f>
        <v>0.954586561552003</v>
      </c>
      <c r="AN294" s="0" t="n">
        <f aca="false">IFERROR(IF(AW294&lt;($AM$8-$AL$8)/($AN$8-$AL$8),$AL$8+SQRT(AW294*($AN$8-$AL$8)*($AM$8-$AL$8)),$AN$8-SQRT((1-AW294)*($AN$8-$AL$8)*($AN$8-$AM$8))),$AM$8)</f>
        <v>0.918074099426891</v>
      </c>
      <c r="AO294" s="0" t="n">
        <f aca="false">IFERROR(IF(AX294&lt;($AM$9-$AL$9)/($AN$9-$AL$9),$AL$9+SQRT(AX294*($AN$9-$AL$9)*($AM$9-$AL$9)),$AN$9-SQRT((1-AX294)*($AN$9-$AL$9)*($AN$9-$AM$9))),$AM$9)</f>
        <v>1.18740236593315</v>
      </c>
      <c r="AP294" s="0" t="n">
        <f aca="false">IFERROR(IF(AY294&lt;($AM$10-$AL$10)/($AN$10-$AL$10),$AL$10+SQRT(AY294*($AN$10-$AL$10)*($AM$10-$AL$10)),$AN$10-SQRT((1-AY294)*($AN$10-$AL$10)*($AN$10-$AM$10))),$AM$10)</f>
        <v>0.953443702784321</v>
      </c>
      <c r="AQ294" s="0" t="n">
        <f aca="false">IFERROR(IF(AZ294&lt;($AM$11-$AL$11)/($AN$11-$AL$11),$AL$11+SQRT(AZ294*($AN$11-$AL$11)*($AM$11-$AL$11)),$AN$11-SQRT((1-AZ294)*($AN$11-$AL$11)*($AN$11-$AM$11))),$AM$11)</f>
        <v>0.587987042027838</v>
      </c>
      <c r="AR294" s="0" t="n">
        <f aca="false">SUMPRODUCT((B24:B31&lt;=$B$6)*(C24:C31*AM294+D24:D31*AO294*$B$8*AQ294)/(1+AL294/100)^B24:B31)+C32*AM294*AP294/(1+AL294/100)^$B$6</f>
        <v>9195391.6477009</v>
      </c>
      <c r="AS294" s="0" t="n">
        <f aca="false">SUMPRODUCT((K24:K26&lt;=$B$6)*(L24:L26*AN294+M24:M26*AO294*$B$8*AQ294)/(1+AL294/100)^K24:K26)+L27*AN294*AP294/(1+AL294/100)^$B$6</f>
        <v>8467679.36875198</v>
      </c>
      <c r="AT294" s="0" t="n">
        <f aca="false">AS294-AR294</f>
        <v>-727712.278948924</v>
      </c>
      <c r="AU294" s="0" t="n">
        <f aca="true">RAND()</f>
        <v>0.366423217442218</v>
      </c>
      <c r="AV294" s="0" t="n">
        <f aca="true">RAND()</f>
        <v>0.265522277916345</v>
      </c>
      <c r="AW294" s="0" t="n">
        <f aca="true">RAND()</f>
        <v>0.154905477283016</v>
      </c>
      <c r="AX294" s="0" t="n">
        <f aca="true">RAND()</f>
        <v>0.559790056739304</v>
      </c>
      <c r="AY294" s="0" t="n">
        <f aca="true">RAND()</f>
        <v>0.822444766379024</v>
      </c>
      <c r="AZ294" s="0" t="n">
        <f aca="true">RAND()</f>
        <v>0.338516475003853</v>
      </c>
    </row>
    <row r="295" customFormat="false" ht="15" hidden="false" customHeight="false" outlineLevel="0" collapsed="false">
      <c r="AK295" s="0" t="n">
        <v>282</v>
      </c>
      <c r="AL295" s="0" t="n">
        <f aca="false">IFERROR(IF(AU295&lt;($AM$6-$AL$6)/($AN$6-$AL$6),$AL$6+SQRT(AU295*($AN$6-$AL$6)*($AM$6-$AL$6)),$AN$6-SQRT((1-AU295)*($AN$6-$AL$6)*($AN$6-$AM$6))),$AM$6)</f>
        <v>4.06305134623913</v>
      </c>
      <c r="AM295" s="0" t="n">
        <f aca="false">IFERROR(IF(AV295&lt;($AM$7-$AL$7)/($AN$7-$AL$7),$AL$7+SQRT(AV295*($AN$7-$AL$7)*($AM$7-$AL$7)),$AN$7-SQRT((1-AV295)*($AN$7-$AL$7)*($AN$7-$AM$7))),$AM$7)</f>
        <v>1.03234729147993</v>
      </c>
      <c r="AN295" s="0" t="n">
        <f aca="false">IFERROR(IF(AW295&lt;($AM$8-$AL$8)/($AN$8-$AL$8),$AL$8+SQRT(AW295*($AN$8-$AL$8)*($AM$8-$AL$8)),$AN$8-SQRT((1-AW295)*($AN$8-$AL$8)*($AN$8-$AM$8))),$AM$8)</f>
        <v>0.976312571512963</v>
      </c>
      <c r="AO295" s="0" t="n">
        <f aca="false">IFERROR(IF(AX295&lt;($AM$9-$AL$9)/($AN$9-$AL$9),$AL$9+SQRT(AX295*($AN$9-$AL$9)*($AM$9-$AL$9)),$AN$9-SQRT((1-AX295)*($AN$9-$AL$9)*($AN$9-$AM$9))),$AM$9)</f>
        <v>1.77793570879947</v>
      </c>
      <c r="AP295" s="0" t="n">
        <f aca="false">IFERROR(IF(AY295&lt;($AM$10-$AL$10)/($AN$10-$AL$10),$AL$10+SQRT(AY295*($AN$10-$AL$10)*($AM$10-$AL$10)),$AN$10-SQRT((1-AY295)*($AN$10-$AL$10)*($AN$10-$AM$10))),$AM$10)</f>
        <v>0.886773288908562</v>
      </c>
      <c r="AQ295" s="0" t="n">
        <f aca="false">IFERROR(IF(AZ295&lt;($AM$11-$AL$11)/($AN$11-$AL$11),$AL$11+SQRT(AZ295*($AN$11-$AL$11)*($AM$11-$AL$11)),$AN$11-SQRT((1-AZ295)*($AN$11-$AL$11)*($AN$11-$AM$11))),$AM$11)</f>
        <v>0.503302257610983</v>
      </c>
      <c r="AR295" s="0" t="n">
        <f aca="false">SUMPRODUCT((B24:B31&lt;=$B$6)*(C24:C31*AM295+D24:D31*AO295*$B$8*AQ295)/(1+AL295/100)^B24:B31)+C32*AM295*AP295/(1+AL295/100)^$B$6</f>
        <v>9747900.53070098</v>
      </c>
      <c r="AS295" s="0" t="n">
        <f aca="false">SUMPRODUCT((K24:K26&lt;=$B$6)*(L24:L26*AN295+M24:M26*AO295*$B$8*AQ295)/(1+AL295/100)^K24:K26)+L27*AN295*AP295/(1+AL295/100)^$B$6</f>
        <v>9063312.94135578</v>
      </c>
      <c r="AT295" s="0" t="n">
        <f aca="false">AS295-AR295</f>
        <v>-684587.5893452</v>
      </c>
      <c r="AU295" s="0" t="n">
        <f aca="true">RAND()</f>
        <v>0.56871663025861</v>
      </c>
      <c r="AV295" s="0" t="n">
        <f aca="true">RAND()</f>
        <v>0.57890931976779</v>
      </c>
      <c r="AW295" s="0" t="n">
        <f aca="true">RAND()</f>
        <v>0.345401365261264</v>
      </c>
      <c r="AX295" s="0" t="n">
        <f aca="true">RAND()</f>
        <v>0.967124967049072</v>
      </c>
      <c r="AY295" s="0" t="n">
        <f aca="true">RAND()</f>
        <v>0.598374308052583</v>
      </c>
      <c r="AZ295" s="0" t="n">
        <f aca="true">RAND()</f>
        <v>0.168701256937643</v>
      </c>
    </row>
    <row r="296" customFormat="false" ht="15" hidden="false" customHeight="false" outlineLevel="0" collapsed="false">
      <c r="AK296" s="0" t="n">
        <v>283</v>
      </c>
      <c r="AL296" s="0" t="n">
        <f aca="false">IFERROR(IF(AU296&lt;($AM$6-$AL$6)/($AN$6-$AL$6),$AL$6+SQRT(AU296*($AN$6-$AL$6)*($AM$6-$AL$6)),$AN$6-SQRT((1-AU296)*($AN$6-$AL$6)*($AN$6-$AM$6))),$AM$6)</f>
        <v>5.10851486274491</v>
      </c>
      <c r="AM296" s="0" t="n">
        <f aca="false">IFERROR(IF(AV296&lt;($AM$7-$AL$7)/($AN$7-$AL$7),$AL$7+SQRT(AV296*($AN$7-$AL$7)*($AM$7-$AL$7)),$AN$7-SQRT((1-AV296)*($AN$7-$AL$7)*($AN$7-$AM$7))),$AM$7)</f>
        <v>1.14439867019453</v>
      </c>
      <c r="AN296" s="0" t="n">
        <f aca="false">IFERROR(IF(AW296&lt;($AM$8-$AL$8)/($AN$8-$AL$8),$AL$8+SQRT(AW296*($AN$8-$AL$8)*($AM$8-$AL$8)),$AN$8-SQRT((1-AW296)*($AN$8-$AL$8)*($AN$8-$AM$8))),$AM$8)</f>
        <v>1.04746216271175</v>
      </c>
      <c r="AO296" s="0" t="n">
        <f aca="false">IFERROR(IF(AX296&lt;($AM$9-$AL$9)/($AN$9-$AL$9),$AL$9+SQRT(AX296*($AN$9-$AL$9)*($AM$9-$AL$9)),$AN$9-SQRT((1-AX296)*($AN$9-$AL$9)*($AN$9-$AM$9))),$AM$9)</f>
        <v>1.47926412083333</v>
      </c>
      <c r="AP296" s="0" t="n">
        <f aca="false">IFERROR(IF(AY296&lt;($AM$10-$AL$10)/($AN$10-$AL$10),$AL$10+SQRT(AY296*($AN$10-$AL$10)*($AM$10-$AL$10)),$AN$10-SQRT((1-AY296)*($AN$10-$AL$10)*($AN$10-$AM$10))),$AM$10)</f>
        <v>0.844435362812914</v>
      </c>
      <c r="AQ296" s="0" t="n">
        <f aca="false">IFERROR(IF(AZ296&lt;($AM$11-$AL$11)/($AN$11-$AL$11),$AL$11+SQRT(AZ296*($AN$11-$AL$11)*($AM$11-$AL$11)),$AN$11-SQRT((1-AZ296)*($AN$11-$AL$11)*($AN$11-$AM$11))),$AM$11)</f>
        <v>0.643574980181459</v>
      </c>
      <c r="AR296" s="0" t="n">
        <f aca="false">SUMPRODUCT((B24:B31&lt;=$B$6)*(C24:C31*AM296+D24:D31*AO296*$B$8*AQ296)/(1+AL296/100)^B24:B31)+C32*AM296*AP296/(1+AL296/100)^$B$6</f>
        <v>10454028.4214976</v>
      </c>
      <c r="AS296" s="0" t="n">
        <f aca="false">SUMPRODUCT((K24:K26&lt;=$B$6)*(L24:L26*AN296+M24:M26*AO296*$B$8*AQ296)/(1+AL296/100)^K24:K26)+L27*AN296*AP296/(1+AL296/100)^$B$6</f>
        <v>9735347.78857163</v>
      </c>
      <c r="AT296" s="0" t="n">
        <f aca="false">AS296-AR296</f>
        <v>-718680.632925937</v>
      </c>
      <c r="AU296" s="0" t="n">
        <f aca="true">RAND()</f>
        <v>0.821114198777155</v>
      </c>
      <c r="AV296" s="0" t="n">
        <f aca="true">RAND()</f>
        <v>0.900874303496136</v>
      </c>
      <c r="AW296" s="0" t="n">
        <f aca="true">RAND()</f>
        <v>0.635363773036443</v>
      </c>
      <c r="AX296" s="0" t="n">
        <f aca="true">RAND()</f>
        <v>0.81922276276568</v>
      </c>
      <c r="AY296" s="0" t="n">
        <f aca="true">RAND()</f>
        <v>0.474542876624255</v>
      </c>
      <c r="AZ296" s="0" t="n">
        <f aca="true">RAND()</f>
        <v>0.481811293904856</v>
      </c>
    </row>
    <row r="297" customFormat="false" ht="15" hidden="false" customHeight="false" outlineLevel="0" collapsed="false">
      <c r="AK297" s="0" t="n">
        <v>284</v>
      </c>
      <c r="AL297" s="0" t="n">
        <f aca="false">IFERROR(IF(AU297&lt;($AM$6-$AL$6)/($AN$6-$AL$6),$AL$6+SQRT(AU297*($AN$6-$AL$6)*($AM$6-$AL$6)),$AN$6-SQRT((1-AU297)*($AN$6-$AL$6)*($AN$6-$AM$6))),$AM$6)</f>
        <v>4.0831520479953</v>
      </c>
      <c r="AM297" s="0" t="n">
        <f aca="false">IFERROR(IF(AV297&lt;($AM$7-$AL$7)/($AN$7-$AL$7),$AL$7+SQRT(AV297*($AN$7-$AL$7)*($AM$7-$AL$7)),$AN$7-SQRT((1-AV297)*($AN$7-$AL$7)*($AN$7-$AM$7))),$AM$7)</f>
        <v>0.964621320042369</v>
      </c>
      <c r="AN297" s="0" t="n">
        <f aca="false">IFERROR(IF(AW297&lt;($AM$8-$AL$8)/($AN$8-$AL$8),$AL$8+SQRT(AW297*($AN$8-$AL$8)*($AM$8-$AL$8)),$AN$8-SQRT((1-AW297)*($AN$8-$AL$8)*($AN$8-$AM$8))),$AM$8)</f>
        <v>1.01115552556398</v>
      </c>
      <c r="AO297" s="0" t="n">
        <f aca="false">IFERROR(IF(AX297&lt;($AM$9-$AL$9)/($AN$9-$AL$9),$AL$9+SQRT(AX297*($AN$9-$AL$9)*($AM$9-$AL$9)),$AN$9-SQRT((1-AX297)*($AN$9-$AL$9)*($AN$9-$AM$9))),$AM$9)</f>
        <v>1.25423975509637</v>
      </c>
      <c r="AP297" s="0" t="n">
        <f aca="false">IFERROR(IF(AY297&lt;($AM$10-$AL$10)/($AN$10-$AL$10),$AL$10+SQRT(AY297*($AN$10-$AL$10)*($AM$10-$AL$10)),$AN$10-SQRT((1-AY297)*($AN$10-$AL$10)*($AN$10-$AM$10))),$AM$10)</f>
        <v>0.774277572045491</v>
      </c>
      <c r="AQ297" s="0" t="n">
        <f aca="false">IFERROR(IF(AZ297&lt;($AM$11-$AL$11)/($AN$11-$AL$11),$AL$11+SQRT(AZ297*($AN$11-$AL$11)*($AM$11-$AL$11)),$AN$11-SQRT((1-AZ297)*($AN$11-$AL$11)*($AN$11-$AM$11))),$AM$11)</f>
        <v>0.57808259004802</v>
      </c>
      <c r="AR297" s="0" t="n">
        <f aca="false">SUMPRODUCT((B24:B31&lt;=$B$6)*(C24:C31*AM297+D24:D31*AO297*$B$8*AQ297)/(1+AL297/100)^B24:B31)+C32*AM297*AP297/(1+AL297/100)^$B$6</f>
        <v>9096320.06915699</v>
      </c>
      <c r="AS297" s="0" t="n">
        <f aca="false">SUMPRODUCT((K24:K26&lt;=$B$6)*(L24:L26*AN297+M24:M26*AO297*$B$8*AQ297)/(1+AL297/100)^K24:K26)+L27*AN297*AP297/(1+AL297/100)^$B$6</f>
        <v>9456958.41856661</v>
      </c>
      <c r="AT297" s="0" t="n">
        <f aca="false">AS297-AR297</f>
        <v>360638.349409623</v>
      </c>
      <c r="AU297" s="0" t="n">
        <f aca="true">RAND()</f>
        <v>0.574599901244301</v>
      </c>
      <c r="AV297" s="0" t="n">
        <f aca="true">RAND()</f>
        <v>0.3011131001388</v>
      </c>
      <c r="AW297" s="0" t="n">
        <f aca="true">RAND()</f>
        <v>0.492918373612269</v>
      </c>
      <c r="AX297" s="0" t="n">
        <f aca="true">RAND()</f>
        <v>0.629227771414188</v>
      </c>
      <c r="AY297" s="0" t="n">
        <f aca="true">RAND()</f>
        <v>0.300912746108677</v>
      </c>
      <c r="AZ297" s="0" t="n">
        <f aca="true">RAND()</f>
        <v>0.315632354644143</v>
      </c>
    </row>
    <row r="298" customFormat="false" ht="15" hidden="false" customHeight="false" outlineLevel="0" collapsed="false">
      <c r="AK298" s="0" t="n">
        <v>285</v>
      </c>
      <c r="AL298" s="0" t="n">
        <f aca="false">IFERROR(IF(AU298&lt;($AM$6-$AL$6)/($AN$6-$AL$6),$AL$6+SQRT(AU298*($AN$6-$AL$6)*($AM$6-$AL$6)),$AN$6-SQRT((1-AU298)*($AN$6-$AL$6)*($AN$6-$AM$6))),$AM$6)</f>
        <v>2.72121104431353</v>
      </c>
      <c r="AM298" s="0" t="n">
        <f aca="false">IFERROR(IF(AV298&lt;($AM$7-$AL$7)/($AN$7-$AL$7),$AL$7+SQRT(AV298*($AN$7-$AL$7)*($AM$7-$AL$7)),$AN$7-SQRT((1-AV298)*($AN$7-$AL$7)*($AN$7-$AM$7))),$AM$7)</f>
        <v>1.00891618627009</v>
      </c>
      <c r="AN298" s="0" t="n">
        <f aca="false">IFERROR(IF(AW298&lt;($AM$8-$AL$8)/($AN$8-$AL$8),$AL$8+SQRT(AW298*($AN$8-$AL$8)*($AM$8-$AL$8)),$AN$8-SQRT((1-AW298)*($AN$8-$AL$8)*($AN$8-$AM$8))),$AM$8)</f>
        <v>1.03936612843447</v>
      </c>
      <c r="AO298" s="0" t="n">
        <f aca="false">IFERROR(IF(AX298&lt;($AM$9-$AL$9)/($AN$9-$AL$9),$AL$9+SQRT(AX298*($AN$9-$AL$9)*($AM$9-$AL$9)),$AN$9-SQRT((1-AX298)*($AN$9-$AL$9)*($AN$9-$AM$9))),$AM$9)</f>
        <v>0.641463514401721</v>
      </c>
      <c r="AP298" s="0" t="n">
        <f aca="false">IFERROR(IF(AY298&lt;($AM$10-$AL$10)/($AN$10-$AL$10),$AL$10+SQRT(AY298*($AN$10-$AL$10)*($AM$10-$AL$10)),$AN$10-SQRT((1-AY298)*($AN$10-$AL$10)*($AN$10-$AM$10))),$AM$10)</f>
        <v>0.925740162698871</v>
      </c>
      <c r="AQ298" s="0" t="n">
        <f aca="false">IFERROR(IF(AZ298&lt;($AM$11-$AL$11)/($AN$11-$AL$11),$AL$11+SQRT(AZ298*($AN$11-$AL$11)*($AM$11-$AL$11)),$AN$11-SQRT((1-AZ298)*($AN$11-$AL$11)*($AN$11-$AM$11))),$AM$11)</f>
        <v>0.847525032096888</v>
      </c>
      <c r="AR298" s="0" t="n">
        <f aca="false">SUMPRODUCT((B24:B31&lt;=$B$6)*(C24:C31*AM298+D24:D31*AO298*$B$8*AQ298)/(1+AL298/100)^B24:B31)+C32*AM298*AP298/(1+AL298/100)^$B$6</f>
        <v>9972209.46372751</v>
      </c>
      <c r="AS298" s="0" t="n">
        <f aca="false">SUMPRODUCT((K24:K26&lt;=$B$6)*(L24:L26*AN298+M24:M26*AO298*$B$8*AQ298)/(1+AL298/100)^K24:K26)+L27*AN298*AP298/(1+AL298/100)^$B$6</f>
        <v>9583555.87344212</v>
      </c>
      <c r="AT298" s="0" t="n">
        <f aca="false">AS298-AR298</f>
        <v>-388653.590285385</v>
      </c>
      <c r="AU298" s="0" t="n">
        <f aca="true">RAND()</f>
        <v>0.104029074087964</v>
      </c>
      <c r="AV298" s="0" t="n">
        <f aca="true">RAND()</f>
        <v>0.483365286732804</v>
      </c>
      <c r="AW298" s="0" t="n">
        <f aca="true">RAND()</f>
        <v>0.605629974660591</v>
      </c>
      <c r="AX298" s="0" t="n">
        <f aca="true">RAND()</f>
        <v>0.0266825678758481</v>
      </c>
      <c r="AY298" s="0" t="n">
        <f aca="true">RAND()</f>
        <v>0.725018744539444</v>
      </c>
      <c r="AZ298" s="0" t="n">
        <f aca="true">RAND()</f>
        <v>0.905107690461</v>
      </c>
    </row>
    <row r="299" customFormat="false" ht="15" hidden="false" customHeight="false" outlineLevel="0" collapsed="false">
      <c r="AK299" s="0" t="n">
        <v>286</v>
      </c>
      <c r="AL299" s="0" t="n">
        <f aca="false">IFERROR(IF(AU299&lt;($AM$6-$AL$6)/($AN$6-$AL$6),$AL$6+SQRT(AU299*($AN$6-$AL$6)*($AM$6-$AL$6)),$AN$6-SQRT((1-AU299)*($AN$6-$AL$6)*($AN$6-$AM$6))),$AM$6)</f>
        <v>4.21313388290288</v>
      </c>
      <c r="AM299" s="0" t="n">
        <f aca="false">IFERROR(IF(AV299&lt;($AM$7-$AL$7)/($AN$7-$AL$7),$AL$7+SQRT(AV299*($AN$7-$AL$7)*($AM$7-$AL$7)),$AN$7-SQRT((1-AV299)*($AN$7-$AL$7)*($AN$7-$AM$7))),$AM$7)</f>
        <v>0.946893848217949</v>
      </c>
      <c r="AN299" s="0" t="n">
        <f aca="false">IFERROR(IF(AW299&lt;($AM$8-$AL$8)/($AN$8-$AL$8),$AL$8+SQRT(AW299*($AN$8-$AL$8)*($AM$8-$AL$8)),$AN$8-SQRT((1-AW299)*($AN$8-$AL$8)*($AN$8-$AM$8))),$AM$8)</f>
        <v>1.21859648078506</v>
      </c>
      <c r="AO299" s="0" t="n">
        <f aca="false">IFERROR(IF(AX299&lt;($AM$9-$AL$9)/($AN$9-$AL$9),$AL$9+SQRT(AX299*($AN$9-$AL$9)*($AM$9-$AL$9)),$AN$9-SQRT((1-AX299)*($AN$9-$AL$9)*($AN$9-$AM$9))),$AM$9)</f>
        <v>0.678719500833587</v>
      </c>
      <c r="AP299" s="0" t="n">
        <f aca="false">IFERROR(IF(AY299&lt;($AM$10-$AL$10)/($AN$10-$AL$10),$AL$10+SQRT(AY299*($AN$10-$AL$10)*($AM$10-$AL$10)),$AN$10-SQRT((1-AY299)*($AN$10-$AL$10)*($AN$10-$AM$10))),$AM$10)</f>
        <v>0.981818187547378</v>
      </c>
      <c r="AQ299" s="0" t="n">
        <f aca="false">IFERROR(IF(AZ299&lt;($AM$11-$AL$11)/($AN$11-$AL$11),$AL$11+SQRT(AZ299*($AN$11-$AL$11)*($AM$11-$AL$11)),$AN$11-SQRT((1-AZ299)*($AN$11-$AL$11)*($AN$11-$AM$11))),$AM$11)</f>
        <v>0.519895070524726</v>
      </c>
      <c r="AR299" s="0" t="n">
        <f aca="false">SUMPRODUCT((B24:B31&lt;=$B$6)*(C24:C31*AM299+D24:D31*AO299*$B$8*AQ299)/(1+AL299/100)^B24:B31)+C32*AM299*AP299/(1+AL299/100)^$B$6</f>
        <v>8837529.24728324</v>
      </c>
      <c r="AS299" s="0" t="n">
        <f aca="false">SUMPRODUCT((K24:K26&lt;=$B$6)*(L24:L26*AN299+M24:M26*AO299*$B$8*AQ299)/(1+AL299/100)^K24:K26)+L27*AN299*AP299/(1+AL299/100)^$B$6</f>
        <v>11208510.780278</v>
      </c>
      <c r="AT299" s="0" t="n">
        <f aca="false">AS299-AR299</f>
        <v>2370981.53299477</v>
      </c>
      <c r="AU299" s="0" t="n">
        <f aca="true">RAND()</f>
        <v>0.611668862268801</v>
      </c>
      <c r="AV299" s="0" t="n">
        <f aca="true">RAND()</f>
        <v>0.239753362714198</v>
      </c>
      <c r="AW299" s="0" t="n">
        <f aca="true">RAND()</f>
        <v>0.991233946497038</v>
      </c>
      <c r="AX299" s="0" t="n">
        <f aca="true">RAND()</f>
        <v>0.0425875466376087</v>
      </c>
      <c r="AY299" s="0" t="n">
        <f aca="true">RAND()</f>
        <v>0.928595063405761</v>
      </c>
      <c r="AZ299" s="0" t="n">
        <f aca="true">RAND()</f>
        <v>0.197362620575812</v>
      </c>
    </row>
    <row r="300" customFormat="false" ht="15" hidden="false" customHeight="false" outlineLevel="0" collapsed="false">
      <c r="AK300" s="0" t="n">
        <v>287</v>
      </c>
      <c r="AL300" s="0" t="n">
        <f aca="false">IFERROR(IF(AU300&lt;($AM$6-$AL$6)/($AN$6-$AL$6),$AL$6+SQRT(AU300*($AN$6-$AL$6)*($AM$6-$AL$6)),$AN$6-SQRT((1-AU300)*($AN$6-$AL$6)*($AN$6-$AM$6))),$AM$6)</f>
        <v>4.36243235502542</v>
      </c>
      <c r="AM300" s="0" t="n">
        <f aca="false">IFERROR(IF(AV300&lt;($AM$7-$AL$7)/($AN$7-$AL$7),$AL$7+SQRT(AV300*($AN$7-$AL$7)*($AM$7-$AL$7)),$AN$7-SQRT((1-AV300)*($AN$7-$AL$7)*($AN$7-$AM$7))),$AM$7)</f>
        <v>1.1217144514466</v>
      </c>
      <c r="AN300" s="0" t="n">
        <f aca="false">IFERROR(IF(AW300&lt;($AM$8-$AL$8)/($AN$8-$AL$8),$AL$8+SQRT(AW300*($AN$8-$AL$8)*($AM$8-$AL$8)),$AN$8-SQRT((1-AW300)*($AN$8-$AL$8)*($AN$8-$AM$8))),$AM$8)</f>
        <v>0.967513473220547</v>
      </c>
      <c r="AO300" s="0" t="n">
        <f aca="false">IFERROR(IF(AX300&lt;($AM$9-$AL$9)/($AN$9-$AL$9),$AL$9+SQRT(AX300*($AN$9-$AL$9)*($AM$9-$AL$9)),$AN$9-SQRT((1-AX300)*($AN$9-$AL$9)*($AN$9-$AM$9))),$AM$9)</f>
        <v>0.76533738117299</v>
      </c>
      <c r="AP300" s="0" t="n">
        <f aca="false">IFERROR(IF(AY300&lt;($AM$10-$AL$10)/($AN$10-$AL$10),$AL$10+SQRT(AY300*($AN$10-$AL$10)*($AM$10-$AL$10)),$AN$10-SQRT((1-AY300)*($AN$10-$AL$10)*($AN$10-$AM$10))),$AM$10)</f>
        <v>0.98429695596582</v>
      </c>
      <c r="AQ300" s="0" t="n">
        <f aca="false">IFERROR(IF(AZ300&lt;($AM$11-$AL$11)/($AN$11-$AL$11),$AL$11+SQRT(AZ300*($AN$11-$AL$11)*($AM$11-$AL$11)),$AN$11-SQRT((1-AZ300)*($AN$11-$AL$11)*($AN$11-$AM$11))),$AM$11)</f>
        <v>0.597743583785854</v>
      </c>
      <c r="AR300" s="0" t="n">
        <f aca="false">SUMPRODUCT((B24:B31&lt;=$B$6)*(C24:C31*AM300+D24:D31*AO300*$B$8*AQ300)/(1+AL300/100)^B24:B31)+C32*AM300*AP300/(1+AL300/100)^$B$6</f>
        <v>10423232.1022642</v>
      </c>
      <c r="AS300" s="0" t="n">
        <f aca="false">SUMPRODUCT((K24:K26&lt;=$B$6)*(L24:L26*AN300+M24:M26*AO300*$B$8*AQ300)/(1+AL300/100)^K24:K26)+L27*AN300*AP300/(1+AL300/100)^$B$6</f>
        <v>8905702.8979779</v>
      </c>
      <c r="AT300" s="0" t="n">
        <f aca="false">AS300-AR300</f>
        <v>-1517529.20428633</v>
      </c>
      <c r="AU300" s="0" t="n">
        <f aca="true">RAND()</f>
        <v>0.652161845909162</v>
      </c>
      <c r="AV300" s="0" t="n">
        <f aca="true">RAND()</f>
        <v>0.853713938065355</v>
      </c>
      <c r="AW300" s="0" t="n">
        <f aca="true">RAND()</f>
        <v>0.311786263449011</v>
      </c>
      <c r="AX300" s="0" t="n">
        <f aca="true">RAND()</f>
        <v>0.0938719011303211</v>
      </c>
      <c r="AY300" s="0" t="n">
        <f aca="true">RAND()</f>
        <v>0.938174166231037</v>
      </c>
      <c r="AZ300" s="0" t="n">
        <f aca="true">RAND()</f>
        <v>0.361841802798547</v>
      </c>
    </row>
    <row r="301" customFormat="false" ht="15" hidden="false" customHeight="false" outlineLevel="0" collapsed="false">
      <c r="AK301" s="0" t="n">
        <v>288</v>
      </c>
      <c r="AL301" s="0" t="n">
        <f aca="false">IFERROR(IF(AU301&lt;($AM$6-$AL$6)/($AN$6-$AL$6),$AL$6+SQRT(AU301*($AN$6-$AL$6)*($AM$6-$AL$6)),$AN$6-SQRT((1-AU301)*($AN$6-$AL$6)*($AN$6-$AM$6))),$AM$6)</f>
        <v>5.70011079366795</v>
      </c>
      <c r="AM301" s="0" t="n">
        <f aca="false">IFERROR(IF(AV301&lt;($AM$7-$AL$7)/($AN$7-$AL$7),$AL$7+SQRT(AV301*($AN$7-$AL$7)*($AM$7-$AL$7)),$AN$7-SQRT((1-AV301)*($AN$7-$AL$7)*($AN$7-$AM$7))),$AM$7)</f>
        <v>1.00554162173472</v>
      </c>
      <c r="AN301" s="0" t="n">
        <f aca="false">IFERROR(IF(AW301&lt;($AM$8-$AL$8)/($AN$8-$AL$8),$AL$8+SQRT(AW301*($AN$8-$AL$8)*($AM$8-$AL$8)),$AN$8-SQRT((1-AW301)*($AN$8-$AL$8)*($AN$8-$AM$8))),$AM$8)</f>
        <v>1.07076771741562</v>
      </c>
      <c r="AO301" s="0" t="n">
        <f aca="false">IFERROR(IF(AX301&lt;($AM$9-$AL$9)/($AN$9-$AL$9),$AL$9+SQRT(AX301*($AN$9-$AL$9)*($AM$9-$AL$9)),$AN$9-SQRT((1-AX301)*($AN$9-$AL$9)*($AN$9-$AM$9))),$AM$9)</f>
        <v>1.13786203236846</v>
      </c>
      <c r="AP301" s="0" t="n">
        <f aca="false">IFERROR(IF(AY301&lt;($AM$10-$AL$10)/($AN$10-$AL$10),$AL$10+SQRT(AY301*($AN$10-$AL$10)*($AM$10-$AL$10)),$AN$10-SQRT((1-AY301)*($AN$10-$AL$10)*($AN$10-$AM$10))),$AM$10)</f>
        <v>0.940176028543698</v>
      </c>
      <c r="AQ301" s="0" t="n">
        <f aca="false">IFERROR(IF(AZ301&lt;($AM$11-$AL$11)/($AN$11-$AL$11),$AL$11+SQRT(AZ301*($AN$11-$AL$11)*($AM$11-$AL$11)),$AN$11-SQRT((1-AZ301)*($AN$11-$AL$11)*($AN$11-$AM$11))),$AM$11)</f>
        <v>0.599255947957899</v>
      </c>
      <c r="AR301" s="0" t="n">
        <f aca="false">SUMPRODUCT((B24:B31&lt;=$B$6)*(C24:C31*AM301+D24:D31*AO301*$B$8*AQ301)/(1+AL301/100)^B24:B31)+C32*AM301*AP301/(1+AL301/100)^$B$6</f>
        <v>9017529.72678787</v>
      </c>
      <c r="AS301" s="0" t="n">
        <f aca="false">SUMPRODUCT((K24:K26&lt;=$B$6)*(L24:L26*AN301+M24:M26*AO301*$B$8*AQ301)/(1+AL301/100)^K24:K26)+L27*AN301*AP301/(1+AL301/100)^$B$6</f>
        <v>9887830.18265368</v>
      </c>
      <c r="AT301" s="0" t="n">
        <f aca="false">AS301-AR301</f>
        <v>870300.455865808</v>
      </c>
      <c r="AU301" s="0" t="n">
        <f aca="true">RAND()</f>
        <v>0.915514402563072</v>
      </c>
      <c r="AV301" s="0" t="n">
        <f aca="true">RAND()</f>
        <v>0.468800900408102</v>
      </c>
      <c r="AW301" s="0" t="n">
        <f aca="true">RAND()</f>
        <v>0.714451456707481</v>
      </c>
      <c r="AX301" s="0" t="n">
        <f aca="true">RAND()</f>
        <v>0.504478749845435</v>
      </c>
      <c r="AY301" s="0" t="n">
        <f aca="true">RAND()</f>
        <v>0.77501974441801</v>
      </c>
      <c r="AZ301" s="0" t="n">
        <f aca="true">RAND()</f>
        <v>0.36552703015584</v>
      </c>
    </row>
    <row r="302" customFormat="false" ht="15" hidden="false" customHeight="false" outlineLevel="0" collapsed="false">
      <c r="AK302" s="0" t="n">
        <v>289</v>
      </c>
      <c r="AL302" s="0" t="n">
        <f aca="false">IFERROR(IF(AU302&lt;($AM$6-$AL$6)/($AN$6-$AL$6),$AL$6+SQRT(AU302*($AN$6-$AL$6)*($AM$6-$AL$6)),$AN$6-SQRT((1-AU302)*($AN$6-$AL$6)*($AN$6-$AM$6))),$AM$6)</f>
        <v>2.97864327518914</v>
      </c>
      <c r="AM302" s="0" t="n">
        <f aca="false">IFERROR(IF(AV302&lt;($AM$7-$AL$7)/($AN$7-$AL$7),$AL$7+SQRT(AV302*($AN$7-$AL$7)*($AM$7-$AL$7)),$AN$7-SQRT((1-AV302)*($AN$7-$AL$7)*($AN$7-$AM$7))),$AM$7)</f>
        <v>1.07574525332097</v>
      </c>
      <c r="AN302" s="0" t="n">
        <f aca="false">IFERROR(IF(AW302&lt;($AM$8-$AL$8)/($AN$8-$AL$8),$AL$8+SQRT(AW302*($AN$8-$AL$8)*($AM$8-$AL$8)),$AN$8-SQRT((1-AW302)*($AN$8-$AL$8)*($AN$8-$AM$8))),$AM$8)</f>
        <v>1.05698257959548</v>
      </c>
      <c r="AO302" s="0" t="n">
        <f aca="false">IFERROR(IF(AX302&lt;($AM$9-$AL$9)/($AN$9-$AL$9),$AL$9+SQRT(AX302*($AN$9-$AL$9)*($AM$9-$AL$9)),$AN$9-SQRT((1-AX302)*($AN$9-$AL$9)*($AN$9-$AM$9))),$AM$9)</f>
        <v>1.0007039690348</v>
      </c>
      <c r="AP302" s="0" t="n">
        <f aca="false">IFERROR(IF(AY302&lt;($AM$10-$AL$10)/($AN$10-$AL$10),$AL$10+SQRT(AY302*($AN$10-$AL$10)*($AM$10-$AL$10)),$AN$10-SQRT((1-AY302)*($AN$10-$AL$10)*($AN$10-$AM$10))),$AM$10)</f>
        <v>0.601988794147851</v>
      </c>
      <c r="AQ302" s="0" t="n">
        <f aca="false">IFERROR(IF(AZ302&lt;($AM$11-$AL$11)/($AN$11-$AL$11),$AL$11+SQRT(AZ302*($AN$11-$AL$11)*($AM$11-$AL$11)),$AN$11-SQRT((1-AZ302)*($AN$11-$AL$11)*($AN$11-$AM$11))),$AM$11)</f>
        <v>0.688182446174797</v>
      </c>
      <c r="AR302" s="0" t="n">
        <f aca="false">SUMPRODUCT((B24:B31&lt;=$B$6)*(C24:C31*AM302+D24:D31*AO302*$B$8*AQ302)/(1+AL302/100)^B24:B31)+C32*AM302*AP302/(1+AL302/100)^$B$6</f>
        <v>10568139.2108888</v>
      </c>
      <c r="AS302" s="0" t="n">
        <f aca="false">SUMPRODUCT((K24:K26&lt;=$B$6)*(L24:L26*AN302+M24:M26*AO302*$B$8*AQ302)/(1+AL302/100)^K24:K26)+L27*AN302*AP302/(1+AL302/100)^$B$6</f>
        <v>10080898.3364901</v>
      </c>
      <c r="AT302" s="0" t="n">
        <f aca="false">AS302-AR302</f>
        <v>-487240.874398621</v>
      </c>
      <c r="AU302" s="0" t="n">
        <f aca="true">RAND()</f>
        <v>0.191548532014587</v>
      </c>
      <c r="AV302" s="0" t="n">
        <f aca="true">RAND()</f>
        <v>0.730091406754006</v>
      </c>
      <c r="AW302" s="0" t="n">
        <f aca="true">RAND()</f>
        <v>0.668838003736748</v>
      </c>
      <c r="AX302" s="0" t="n">
        <f aca="true">RAND()</f>
        <v>0.334271628331466</v>
      </c>
      <c r="AY302" s="0" t="n">
        <f aca="true">RAND()</f>
        <v>0.0416068565269311</v>
      </c>
      <c r="AZ302" s="0" t="n">
        <f aca="true">RAND()</f>
        <v>0.603142094393741</v>
      </c>
    </row>
    <row r="303" customFormat="false" ht="15" hidden="false" customHeight="false" outlineLevel="0" collapsed="false">
      <c r="AK303" s="0" t="n">
        <v>290</v>
      </c>
      <c r="AL303" s="0" t="n">
        <f aca="false">IFERROR(IF(AU303&lt;($AM$6-$AL$6)/($AN$6-$AL$6),$AL$6+SQRT(AU303*($AN$6-$AL$6)*($AM$6-$AL$6)),$AN$6-SQRT((1-AU303)*($AN$6-$AL$6)*($AN$6-$AM$6))),$AM$6)</f>
        <v>2.55587762954547</v>
      </c>
      <c r="AM303" s="0" t="n">
        <f aca="false">IFERROR(IF(AV303&lt;($AM$7-$AL$7)/($AN$7-$AL$7),$AL$7+SQRT(AV303*($AN$7-$AL$7)*($AM$7-$AL$7)),$AN$7-SQRT((1-AV303)*($AN$7-$AL$7)*($AN$7-$AM$7))),$AM$7)</f>
        <v>0.929729415227587</v>
      </c>
      <c r="AN303" s="0" t="n">
        <f aca="false">IFERROR(IF(AW303&lt;($AM$8-$AL$8)/($AN$8-$AL$8),$AL$8+SQRT(AW303*($AN$8-$AL$8)*($AM$8-$AL$8)),$AN$8-SQRT((1-AW303)*($AN$8-$AL$8)*($AN$8-$AM$8))),$AM$8)</f>
        <v>0.924346406569756</v>
      </c>
      <c r="AO303" s="0" t="n">
        <f aca="false">IFERROR(IF(AX303&lt;($AM$9-$AL$9)/($AN$9-$AL$9),$AL$9+SQRT(AX303*($AN$9-$AL$9)*($AM$9-$AL$9)),$AN$9-SQRT((1-AX303)*($AN$9-$AL$9)*($AN$9-$AM$9))),$AM$9)</f>
        <v>1.4512416523771</v>
      </c>
      <c r="AP303" s="0" t="n">
        <f aca="false">IFERROR(IF(AY303&lt;($AM$10-$AL$10)/($AN$10-$AL$10),$AL$10+SQRT(AY303*($AN$10-$AL$10)*($AM$10-$AL$10)),$AN$10-SQRT((1-AY303)*($AN$10-$AL$10)*($AN$10-$AM$10))),$AM$10)</f>
        <v>0.943010209438442</v>
      </c>
      <c r="AQ303" s="0" t="n">
        <f aca="false">IFERROR(IF(AZ303&lt;($AM$11-$AL$11)/($AN$11-$AL$11),$AL$11+SQRT(AZ303*($AN$11-$AL$11)*($AM$11-$AL$11)),$AN$11-SQRT((1-AZ303)*($AN$11-$AL$11)*($AN$11-$AM$11))),$AM$11)</f>
        <v>0.472773262635867</v>
      </c>
      <c r="AR303" s="0" t="n">
        <f aca="false">SUMPRODUCT((B24:B31&lt;=$B$6)*(C24:C31*AM303+D24:D31*AO303*$B$8*AQ303)/(1+AL303/100)^B24:B31)+C32*AM303*AP303/(1+AL303/100)^$B$6</f>
        <v>9278120.28868523</v>
      </c>
      <c r="AS303" s="0" t="n">
        <f aca="false">SUMPRODUCT((K24:K26&lt;=$B$6)*(L24:L26*AN303+M24:M26*AO303*$B$8*AQ303)/(1+AL303/100)^K24:K26)+L27*AN303*AP303/(1+AL303/100)^$B$6</f>
        <v>8511603.46398446</v>
      </c>
      <c r="AT303" s="0" t="n">
        <f aca="false">AS303-AR303</f>
        <v>-766516.824700773</v>
      </c>
      <c r="AU303" s="0" t="n">
        <f aca="true">RAND()</f>
        <v>0.0617999878058188</v>
      </c>
      <c r="AV303" s="0" t="n">
        <f aca="true">RAND()</f>
        <v>0.186996901947686</v>
      </c>
      <c r="AW303" s="0" t="n">
        <f aca="true">RAND()</f>
        <v>0.171800320297901</v>
      </c>
      <c r="AX303" s="0" t="n">
        <f aca="true">RAND()</f>
        <v>0.799242850609454</v>
      </c>
      <c r="AY303" s="0" t="n">
        <f aca="true">RAND()</f>
        <v>0.785032182666769</v>
      </c>
      <c r="AZ303" s="0" t="n">
        <f aca="true">RAND()</f>
        <v>0.121839184823846</v>
      </c>
    </row>
    <row r="304" customFormat="false" ht="15" hidden="false" customHeight="false" outlineLevel="0" collapsed="false">
      <c r="AK304" s="0" t="n">
        <v>291</v>
      </c>
      <c r="AL304" s="0" t="n">
        <f aca="false">IFERROR(IF(AU304&lt;($AM$6-$AL$6)/($AN$6-$AL$6),$AL$6+SQRT(AU304*($AN$6-$AL$6)*($AM$6-$AL$6)),$AN$6-SQRT((1-AU304)*($AN$6-$AL$6)*($AN$6-$AM$6))),$AM$6)</f>
        <v>3.74571634317606</v>
      </c>
      <c r="AM304" s="0" t="n">
        <f aca="false">IFERROR(IF(AV304&lt;($AM$7-$AL$7)/($AN$7-$AL$7),$AL$7+SQRT(AV304*($AN$7-$AL$7)*($AM$7-$AL$7)),$AN$7-SQRT((1-AV304)*($AN$7-$AL$7)*($AN$7-$AM$7))),$AM$7)</f>
        <v>1.15790380253367</v>
      </c>
      <c r="AN304" s="0" t="n">
        <f aca="false">IFERROR(IF(AW304&lt;($AM$8-$AL$8)/($AN$8-$AL$8),$AL$8+SQRT(AW304*($AN$8-$AL$8)*($AM$8-$AL$8)),$AN$8-SQRT((1-AW304)*($AN$8-$AL$8)*($AN$8-$AM$8))),$AM$8)</f>
        <v>1.07521604502197</v>
      </c>
      <c r="AO304" s="0" t="n">
        <f aca="false">IFERROR(IF(AX304&lt;($AM$9-$AL$9)/($AN$9-$AL$9),$AL$9+SQRT(AX304*($AN$9-$AL$9)*($AM$9-$AL$9)),$AN$9-SQRT((1-AX304)*($AN$9-$AL$9)*($AN$9-$AM$9))),$AM$9)</f>
        <v>1.50129808356604</v>
      </c>
      <c r="AP304" s="0" t="n">
        <f aca="false">IFERROR(IF(AY304&lt;($AM$10-$AL$10)/($AN$10-$AL$10),$AL$10+SQRT(AY304*($AN$10-$AL$10)*($AM$10-$AL$10)),$AN$10-SQRT((1-AY304)*($AN$10-$AL$10)*($AN$10-$AM$10))),$AM$10)</f>
        <v>0.867969412958032</v>
      </c>
      <c r="AQ304" s="0" t="n">
        <f aca="false">IFERROR(IF(AZ304&lt;($AM$11-$AL$11)/($AN$11-$AL$11),$AL$11+SQRT(AZ304*($AN$11-$AL$11)*($AM$11-$AL$11)),$AN$11-SQRT((1-AZ304)*($AN$11-$AL$11)*($AN$11-$AM$11))),$AM$11)</f>
        <v>0.737438499198867</v>
      </c>
      <c r="AR304" s="0" t="n">
        <f aca="false">SUMPRODUCT((B24:B31&lt;=$B$6)*(C24:C31*AM304+D24:D31*AO304*$B$8*AQ304)/(1+AL304/100)^B24:B31)+C32*AM304*AP304/(1+AL304/100)^$B$6</f>
        <v>11069325.6024891</v>
      </c>
      <c r="AS304" s="0" t="n">
        <f aca="false">SUMPRODUCT((K24:K26&lt;=$B$6)*(L24:L26*AN304+M24:M26*AO304*$B$8*AQ304)/(1+AL304/100)^K24:K26)+L27*AN304*AP304/(1+AL304/100)^$B$6</f>
        <v>10002740.6409496</v>
      </c>
      <c r="AT304" s="0" t="n">
        <f aca="false">AS304-AR304</f>
        <v>-1066584.96153952</v>
      </c>
      <c r="AU304" s="0" t="n">
        <f aca="true">RAND()</f>
        <v>0.470481894046429</v>
      </c>
      <c r="AV304" s="0" t="n">
        <f aca="true">RAND()</f>
        <v>0.924607025886595</v>
      </c>
      <c r="AW304" s="0" t="n">
        <f aca="true">RAND()</f>
        <v>0.728449502953215</v>
      </c>
      <c r="AX304" s="0" t="n">
        <f aca="true">RAND()</f>
        <v>0.834197599030063</v>
      </c>
      <c r="AY304" s="0" t="n">
        <f aca="true">RAND()</f>
        <v>0.541605955490714</v>
      </c>
      <c r="AZ304" s="0" t="n">
        <f aca="true">RAND()</f>
        <v>0.718618197130843</v>
      </c>
    </row>
    <row r="305" customFormat="false" ht="15" hidden="false" customHeight="false" outlineLevel="0" collapsed="false">
      <c r="AK305" s="0" t="n">
        <v>292</v>
      </c>
      <c r="AL305" s="0" t="n">
        <f aca="false">IFERROR(IF(AU305&lt;($AM$6-$AL$6)/($AN$6-$AL$6),$AL$6+SQRT(AU305*($AN$6-$AL$6)*($AM$6-$AL$6)),$AN$6-SQRT((1-AU305)*($AN$6-$AL$6)*($AN$6-$AM$6))),$AM$6)</f>
        <v>5.01355326645696</v>
      </c>
      <c r="AM305" s="0" t="n">
        <f aca="false">IFERROR(IF(AV305&lt;($AM$7-$AL$7)/($AN$7-$AL$7),$AL$7+SQRT(AV305*($AN$7-$AL$7)*($AM$7-$AL$7)),$AN$7-SQRT((1-AV305)*($AN$7-$AL$7)*($AN$7-$AM$7))),$AM$7)</f>
        <v>1.04306312827836</v>
      </c>
      <c r="AN305" s="0" t="n">
        <f aca="false">IFERROR(IF(AW305&lt;($AM$8-$AL$8)/($AN$8-$AL$8),$AL$8+SQRT(AW305*($AN$8-$AL$8)*($AM$8-$AL$8)),$AN$8-SQRT((1-AW305)*($AN$8-$AL$8)*($AN$8-$AM$8))),$AM$8)</f>
        <v>1.09277231592158</v>
      </c>
      <c r="AO305" s="0" t="n">
        <f aca="false">IFERROR(IF(AX305&lt;($AM$9-$AL$9)/($AN$9-$AL$9),$AL$9+SQRT(AX305*($AN$9-$AL$9)*($AM$9-$AL$9)),$AN$9-SQRT((1-AX305)*($AN$9-$AL$9)*($AN$9-$AM$9))),$AM$9)</f>
        <v>1.47011808020088</v>
      </c>
      <c r="AP305" s="0" t="n">
        <f aca="false">IFERROR(IF(AY305&lt;($AM$10-$AL$10)/($AN$10-$AL$10),$AL$10+SQRT(AY305*($AN$10-$AL$10)*($AM$10-$AL$10)),$AN$10-SQRT((1-AY305)*($AN$10-$AL$10)*($AN$10-$AM$10))),$AM$10)</f>
        <v>0.917092696325112</v>
      </c>
      <c r="AQ305" s="0" t="n">
        <f aca="false">IFERROR(IF(AZ305&lt;($AM$11-$AL$11)/($AN$11-$AL$11),$AL$11+SQRT(AZ305*($AN$11-$AL$11)*($AM$11-$AL$11)),$AN$11-SQRT((1-AZ305)*($AN$11-$AL$11)*($AN$11-$AM$11))),$AM$11)</f>
        <v>0.463495412345135</v>
      </c>
      <c r="AR305" s="0" t="n">
        <f aca="false">SUMPRODUCT((B24:B31&lt;=$B$6)*(C24:C31*AM305+D24:D31*AO305*$B$8*AQ305)/(1+AL305/100)^B24:B31)+C32*AM305*AP305/(1+AL305/100)^$B$6</f>
        <v>9532346.77148765</v>
      </c>
      <c r="AS305" s="0" t="n">
        <f aca="false">SUMPRODUCT((K24:K26&lt;=$B$6)*(L24:L26*AN305+M24:M26*AO305*$B$8*AQ305)/(1+AL305/100)^K24:K26)+L27*AN305*AP305/(1+AL305/100)^$B$6</f>
        <v>10107891.1287204</v>
      </c>
      <c r="AT305" s="0" t="n">
        <f aca="false">AS305-AR305</f>
        <v>575544.357232736</v>
      </c>
      <c r="AU305" s="0" t="n">
        <f aca="true">RAND()</f>
        <v>0.802701468739809</v>
      </c>
      <c r="AV305" s="0" t="n">
        <f aca="true">RAND()</f>
        <v>0.619352276640551</v>
      </c>
      <c r="AW305" s="0" t="n">
        <f aca="true">RAND()</f>
        <v>0.780261825416333</v>
      </c>
      <c r="AX305" s="0" t="n">
        <f aca="true">RAND()</f>
        <v>0.812816767379998</v>
      </c>
      <c r="AY305" s="0" t="n">
        <f aca="true">RAND()</f>
        <v>0.69586526931101</v>
      </c>
      <c r="AZ305" s="0" t="n">
        <f aca="true">RAND()</f>
        <v>0.10910510146084</v>
      </c>
    </row>
    <row r="306" customFormat="false" ht="15" hidden="false" customHeight="false" outlineLevel="0" collapsed="false">
      <c r="AK306" s="0" t="n">
        <v>293</v>
      </c>
      <c r="AL306" s="0" t="n">
        <f aca="false">IFERROR(IF(AU306&lt;($AM$6-$AL$6)/($AN$6-$AL$6),$AL$6+SQRT(AU306*($AN$6-$AL$6)*($AM$6-$AL$6)),$AN$6-SQRT((1-AU306)*($AN$6-$AL$6)*($AN$6-$AM$6))),$AM$6)</f>
        <v>3.27070913469999</v>
      </c>
      <c r="AM306" s="0" t="n">
        <f aca="false">IFERROR(IF(AV306&lt;($AM$7-$AL$7)/($AN$7-$AL$7),$AL$7+SQRT(AV306*($AN$7-$AL$7)*($AM$7-$AL$7)),$AN$7-SQRT((1-AV306)*($AN$7-$AL$7)*($AN$7-$AM$7))),$AM$7)</f>
        <v>1.10619228680806</v>
      </c>
      <c r="AN306" s="0" t="n">
        <f aca="false">IFERROR(IF(AW306&lt;($AM$8-$AL$8)/($AN$8-$AL$8),$AL$8+SQRT(AW306*($AN$8-$AL$8)*($AM$8-$AL$8)),$AN$8-SQRT((1-AW306)*($AN$8-$AL$8)*($AN$8-$AM$8))),$AM$8)</f>
        <v>1.09112739313213</v>
      </c>
      <c r="AO306" s="0" t="n">
        <f aca="false">IFERROR(IF(AX306&lt;($AM$9-$AL$9)/($AN$9-$AL$9),$AL$9+SQRT(AX306*($AN$9-$AL$9)*($AM$9-$AL$9)),$AN$9-SQRT((1-AX306)*($AN$9-$AL$9)*($AN$9-$AM$9))),$AM$9)</f>
        <v>1.08692884204074</v>
      </c>
      <c r="AP306" s="0" t="n">
        <f aca="false">IFERROR(IF(AY306&lt;($AM$10-$AL$10)/($AN$10-$AL$10),$AL$10+SQRT(AY306*($AN$10-$AL$10)*($AM$10-$AL$10)),$AN$10-SQRT((1-AY306)*($AN$10-$AL$10)*($AN$10-$AM$10))),$AM$10)</f>
        <v>0.7386813160408</v>
      </c>
      <c r="AQ306" s="0" t="n">
        <f aca="false">IFERROR(IF(AZ306&lt;($AM$11-$AL$11)/($AN$11-$AL$11),$AL$11+SQRT(AZ306*($AN$11-$AL$11)*($AM$11-$AL$11)),$AN$11-SQRT((1-AZ306)*($AN$11-$AL$11)*($AN$11-$AM$11))),$AM$11)</f>
        <v>0.488231649922129</v>
      </c>
      <c r="AR306" s="0" t="n">
        <f aca="false">SUMPRODUCT((B24:B31&lt;=$B$6)*(C24:C31*AM306+D24:D31*AO306*$B$8*AQ306)/(1+AL306/100)^B24:B31)+C32*AM306*AP306/(1+AL306/100)^$B$6</f>
        <v>10707158.0379939</v>
      </c>
      <c r="AS306" s="0" t="n">
        <f aca="false">SUMPRODUCT((K24:K26&lt;=$B$6)*(L24:L26*AN306+M24:M26*AO306*$B$8*AQ306)/(1+AL306/100)^K24:K26)+L27*AN306*AP306/(1+AL306/100)^$B$6</f>
        <v>10249172.7569636</v>
      </c>
      <c r="AT306" s="0" t="n">
        <f aca="false">AS306-AR306</f>
        <v>-457985.281030353</v>
      </c>
      <c r="AU306" s="0" t="n">
        <f aca="true">RAND()</f>
        <v>0.304619482099496</v>
      </c>
      <c r="AV306" s="0" t="n">
        <f aca="true">RAND()</f>
        <v>0.816171925568919</v>
      </c>
      <c r="AW306" s="0" t="n">
        <f aca="true">RAND()</f>
        <v>0.77563995366229</v>
      </c>
      <c r="AX306" s="0" t="n">
        <f aca="true">RAND()</f>
        <v>0.444200707001957</v>
      </c>
      <c r="AY306" s="0" t="n">
        <f aca="true">RAND()</f>
        <v>0.227875082507873</v>
      </c>
      <c r="AZ306" s="0" t="n">
        <f aca="true">RAND()</f>
        <v>0.144616955234314</v>
      </c>
    </row>
    <row r="307" customFormat="false" ht="15" hidden="false" customHeight="false" outlineLevel="0" collapsed="false">
      <c r="AK307" s="0" t="n">
        <v>294</v>
      </c>
      <c r="AL307" s="0" t="n">
        <f aca="false">IFERROR(IF(AU307&lt;($AM$6-$AL$6)/($AN$6-$AL$6),$AL$6+SQRT(AU307*($AN$6-$AL$6)*($AM$6-$AL$6)),$AN$6-SQRT((1-AU307)*($AN$6-$AL$6)*($AN$6-$AM$6))),$AM$6)</f>
        <v>2.8438954399312</v>
      </c>
      <c r="AM307" s="0" t="n">
        <f aca="false">IFERROR(IF(AV307&lt;($AM$7-$AL$7)/($AN$7-$AL$7),$AL$7+SQRT(AV307*($AN$7-$AL$7)*($AM$7-$AL$7)),$AN$7-SQRT((1-AV307)*($AN$7-$AL$7)*($AN$7-$AM$7))),$AM$7)</f>
        <v>1.15439163172612</v>
      </c>
      <c r="AN307" s="0" t="n">
        <f aca="false">IFERROR(IF(AW307&lt;($AM$8-$AL$8)/($AN$8-$AL$8),$AL$8+SQRT(AW307*($AN$8-$AL$8)*($AM$8-$AL$8)),$AN$8-SQRT((1-AW307)*($AN$8-$AL$8)*($AN$8-$AM$8))),$AM$8)</f>
        <v>1.21539653207262</v>
      </c>
      <c r="AO307" s="0" t="n">
        <f aca="false">IFERROR(IF(AX307&lt;($AM$9-$AL$9)/($AN$9-$AL$9),$AL$9+SQRT(AX307*($AN$9-$AL$9)*($AM$9-$AL$9)),$AN$9-SQRT((1-AX307)*($AN$9-$AL$9)*($AN$9-$AM$9))),$AM$9)</f>
        <v>1.06354539095894</v>
      </c>
      <c r="AP307" s="0" t="n">
        <f aca="false">IFERROR(IF(AY307&lt;($AM$10-$AL$10)/($AN$10-$AL$10),$AL$10+SQRT(AY307*($AN$10-$AL$10)*($AM$10-$AL$10)),$AN$10-SQRT((1-AY307)*($AN$10-$AL$10)*($AN$10-$AM$10))),$AM$10)</f>
        <v>0.940457913305937</v>
      </c>
      <c r="AQ307" s="0" t="n">
        <f aca="false">IFERROR(IF(AZ307&lt;($AM$11-$AL$11)/($AN$11-$AL$11),$AL$11+SQRT(AZ307*($AN$11-$AL$11)*($AM$11-$AL$11)),$AN$11-SQRT((1-AZ307)*($AN$11-$AL$11)*($AN$11-$AM$11))),$AM$11)</f>
        <v>0.485504782311719</v>
      </c>
      <c r="AR307" s="0" t="n">
        <f aca="false">SUMPRODUCT((B24:B31&lt;=$B$6)*(C24:C31*AM307+D24:D31*AO307*$B$8*AQ307)/(1+AL307/100)^B24:B31)+C32*AM307*AP307/(1+AL307/100)^$B$6</f>
        <v>11337028.5499182</v>
      </c>
      <c r="AS307" s="0" t="n">
        <f aca="false">SUMPRODUCT((K24:K26&lt;=$B$6)*(L24:L26*AN307+M24:M26*AO307*$B$8*AQ307)/(1+AL307/100)^K24:K26)+L27*AN307*AP307/(1+AL307/100)^$B$6</f>
        <v>11187643.8412119</v>
      </c>
      <c r="AT307" s="0" t="n">
        <f aca="false">AS307-AR307</f>
        <v>-149384.708706284</v>
      </c>
      <c r="AU307" s="0" t="n">
        <f aca="true">RAND()</f>
        <v>0.142431902707336</v>
      </c>
      <c r="AV307" s="0" t="n">
        <f aca="true">RAND()</f>
        <v>0.918747021475611</v>
      </c>
      <c r="AW307" s="0" t="n">
        <f aca="true">RAND()</f>
        <v>0.989356444510209</v>
      </c>
      <c r="AX307" s="0" t="n">
        <f aca="true">RAND()</f>
        <v>0.415368510137169</v>
      </c>
      <c r="AY307" s="0" t="n">
        <f aca="true">RAND()</f>
        <v>0.776012693575281</v>
      </c>
      <c r="AZ307" s="0" t="n">
        <f aca="true">RAND()</f>
        <v>0.140457241879666</v>
      </c>
    </row>
    <row r="308" customFormat="false" ht="15" hidden="false" customHeight="false" outlineLevel="0" collapsed="false">
      <c r="AK308" s="0" t="n">
        <v>295</v>
      </c>
      <c r="AL308" s="0" t="n">
        <f aca="false">IFERROR(IF(AU308&lt;($AM$6-$AL$6)/($AN$6-$AL$6),$AL$6+SQRT(AU308*($AN$6-$AL$6)*($AM$6-$AL$6)),$AN$6-SQRT((1-AU308)*($AN$6-$AL$6)*($AN$6-$AM$6))),$AM$6)</f>
        <v>3.88628345820721</v>
      </c>
      <c r="AM308" s="0" t="n">
        <f aca="false">IFERROR(IF(AV308&lt;($AM$7-$AL$7)/($AN$7-$AL$7),$AL$7+SQRT(AV308*($AN$7-$AL$7)*($AM$7-$AL$7)),$AN$7-SQRT((1-AV308)*($AN$7-$AL$7)*($AN$7-$AM$7))),$AM$7)</f>
        <v>0.98519629509982</v>
      </c>
      <c r="AN308" s="0" t="n">
        <f aca="false">IFERROR(IF(AW308&lt;($AM$8-$AL$8)/($AN$8-$AL$8),$AL$8+SQRT(AW308*($AN$8-$AL$8)*($AM$8-$AL$8)),$AN$8-SQRT((1-AW308)*($AN$8-$AL$8)*($AN$8-$AM$8))),$AM$8)</f>
        <v>1.01267118538494</v>
      </c>
      <c r="AO308" s="0" t="n">
        <f aca="false">IFERROR(IF(AX308&lt;($AM$9-$AL$9)/($AN$9-$AL$9),$AL$9+SQRT(AX308*($AN$9-$AL$9)*($AM$9-$AL$9)),$AN$9-SQRT((1-AX308)*($AN$9-$AL$9)*($AN$9-$AM$9))),$AM$9)</f>
        <v>1.6244995283752</v>
      </c>
      <c r="AP308" s="0" t="n">
        <f aca="false">IFERROR(IF(AY308&lt;($AM$10-$AL$10)/($AN$10-$AL$10),$AL$10+SQRT(AY308*($AN$10-$AL$10)*($AM$10-$AL$10)),$AN$10-SQRT((1-AY308)*($AN$10-$AL$10)*($AN$10-$AM$10))),$AM$10)</f>
        <v>0.671598168849167</v>
      </c>
      <c r="AQ308" s="0" t="n">
        <f aca="false">IFERROR(IF(AZ308&lt;($AM$11-$AL$11)/($AN$11-$AL$11),$AL$11+SQRT(AZ308*($AN$11-$AL$11)*($AM$11-$AL$11)),$AN$11-SQRT((1-AZ308)*($AN$11-$AL$11)*($AN$11-$AM$11))),$AM$11)</f>
        <v>0.527570767385465</v>
      </c>
      <c r="AR308" s="0" t="n">
        <f aca="false">SUMPRODUCT((B24:B31&lt;=$B$6)*(C24:C31*AM308+D24:D31*AO308*$B$8*AQ308)/(1+AL308/100)^B24:B31)+C32*AM308*AP308/(1+AL308/100)^$B$6</f>
        <v>9374350.83928619</v>
      </c>
      <c r="AS308" s="0" t="n">
        <f aca="false">SUMPRODUCT((K24:K26&lt;=$B$6)*(L24:L26*AN308+M24:M26*AO308*$B$8*AQ308)/(1+AL308/100)^K24:K26)+L27*AN308*AP308/(1+AL308/100)^$B$6</f>
        <v>9556292.13840962</v>
      </c>
      <c r="AT308" s="0" t="n">
        <f aca="false">AS308-AR308</f>
        <v>181941.299123427</v>
      </c>
      <c r="AU308" s="0" t="n">
        <f aca="true">RAND()</f>
        <v>0.515238464868297</v>
      </c>
      <c r="AV308" s="0" t="n">
        <f aca="true">RAND()</f>
        <v>0.38108519687444</v>
      </c>
      <c r="AW308" s="0" t="n">
        <f aca="true">RAND()</f>
        <v>0.499333633363641</v>
      </c>
      <c r="AX308" s="0" t="n">
        <f aca="true">RAND()</f>
        <v>0.90599959720637</v>
      </c>
      <c r="AY308" s="0" t="n">
        <f aca="true">RAND()</f>
        <v>0.117783726209548</v>
      </c>
      <c r="AZ308" s="0" t="n">
        <f aca="true">RAND()</f>
        <v>0.211381445585344</v>
      </c>
    </row>
    <row r="309" customFormat="false" ht="15" hidden="false" customHeight="false" outlineLevel="0" collapsed="false">
      <c r="AK309" s="0" t="n">
        <v>296</v>
      </c>
      <c r="AL309" s="0" t="n">
        <f aca="false">IFERROR(IF(AU309&lt;($AM$6-$AL$6)/($AN$6-$AL$6),$AL$6+SQRT(AU309*($AN$6-$AL$6)*($AM$6-$AL$6)),$AN$6-SQRT((1-AU309)*($AN$6-$AL$6)*($AN$6-$AM$6))),$AM$6)</f>
        <v>3.67471411449971</v>
      </c>
      <c r="AM309" s="0" t="n">
        <f aca="false">IFERROR(IF(AV309&lt;($AM$7-$AL$7)/($AN$7-$AL$7),$AL$7+SQRT(AV309*($AN$7-$AL$7)*($AM$7-$AL$7)),$AN$7-SQRT((1-AV309)*($AN$7-$AL$7)*($AN$7-$AM$7))),$AM$7)</f>
        <v>1.11536401272992</v>
      </c>
      <c r="AN309" s="0" t="n">
        <f aca="false">IFERROR(IF(AW309&lt;($AM$8-$AL$8)/($AN$8-$AL$8),$AL$8+SQRT(AW309*($AN$8-$AL$8)*($AM$8-$AL$8)),$AN$8-SQRT((1-AW309)*($AN$8-$AL$8)*($AN$8-$AM$8))),$AM$8)</f>
        <v>1.16997158976818</v>
      </c>
      <c r="AO309" s="0" t="n">
        <f aca="false">IFERROR(IF(AX309&lt;($AM$9-$AL$9)/($AN$9-$AL$9),$AL$9+SQRT(AX309*($AN$9-$AL$9)*($AM$9-$AL$9)),$AN$9-SQRT((1-AX309)*($AN$9-$AL$9)*($AN$9-$AM$9))),$AM$9)</f>
        <v>1.69087174386792</v>
      </c>
      <c r="AP309" s="0" t="n">
        <f aca="false">IFERROR(IF(AY309&lt;($AM$10-$AL$10)/($AN$10-$AL$10),$AL$10+SQRT(AY309*($AN$10-$AL$10)*($AM$10-$AL$10)),$AN$10-SQRT((1-AY309)*($AN$10-$AL$10)*($AN$10-$AM$10))),$AM$10)</f>
        <v>0.923565990860228</v>
      </c>
      <c r="AQ309" s="0" t="n">
        <f aca="false">IFERROR(IF(AZ309&lt;($AM$11-$AL$11)/($AN$11-$AL$11),$AL$11+SQRT(AZ309*($AN$11-$AL$11)*($AM$11-$AL$11)),$AN$11-SQRT((1-AZ309)*($AN$11-$AL$11)*($AN$11-$AM$11))),$AM$11)</f>
        <v>0.840338646939056</v>
      </c>
      <c r="AR309" s="0" t="n">
        <f aca="false">SUMPRODUCT((B24:B31&lt;=$B$6)*(C24:C31*AM309+D24:D31*AO309*$B$8*AQ309)/(1+AL309/100)^B24:B31)+C32*AM309*AP309/(1+AL309/100)^$B$6</f>
        <v>10728810.3517446</v>
      </c>
      <c r="AS309" s="0" t="n">
        <f aca="false">SUMPRODUCT((K24:K26&lt;=$B$6)*(L24:L26*AN309+M24:M26*AO309*$B$8*AQ309)/(1+AL309/100)^K24:K26)+L27*AN309*AP309/(1+AL309/100)^$B$6</f>
        <v>10843466.6936431</v>
      </c>
      <c r="AT309" s="0" t="n">
        <f aca="false">AS309-AR309</f>
        <v>114656.341898477</v>
      </c>
      <c r="AU309" s="0" t="n">
        <f aca="true">RAND()</f>
        <v>0.447123688984629</v>
      </c>
      <c r="AV309" s="0" t="n">
        <f aca="true">RAND()</f>
        <v>0.838872452727207</v>
      </c>
      <c r="AW309" s="0" t="n">
        <f aca="true">RAND()</f>
        <v>0.943070698273486</v>
      </c>
      <c r="AX309" s="0" t="n">
        <f aca="true">RAND()</f>
        <v>0.936293147507159</v>
      </c>
      <c r="AY309" s="0" t="n">
        <f aca="true">RAND()</f>
        <v>0.717632594453628</v>
      </c>
      <c r="AZ309" s="0" t="n">
        <f aca="true">RAND()</f>
        <v>0.895952050362239</v>
      </c>
    </row>
    <row r="310" customFormat="false" ht="15" hidden="false" customHeight="false" outlineLevel="0" collapsed="false">
      <c r="AK310" s="0" t="n">
        <v>297</v>
      </c>
      <c r="AL310" s="0" t="n">
        <f aca="false">IFERROR(IF(AU310&lt;($AM$6-$AL$6)/($AN$6-$AL$6),$AL$6+SQRT(AU310*($AN$6-$AL$6)*($AM$6-$AL$6)),$AN$6-SQRT((1-AU310)*($AN$6-$AL$6)*($AN$6-$AM$6))),$AM$6)</f>
        <v>4.86711919417665</v>
      </c>
      <c r="AM310" s="0" t="n">
        <f aca="false">IFERROR(IF(AV310&lt;($AM$7-$AL$7)/($AN$7-$AL$7),$AL$7+SQRT(AV310*($AN$7-$AL$7)*($AM$7-$AL$7)),$AN$7-SQRT((1-AV310)*($AN$7-$AL$7)*($AN$7-$AM$7))),$AM$7)</f>
        <v>1.0299336022085</v>
      </c>
      <c r="AN310" s="0" t="n">
        <f aca="false">IFERROR(IF(AW310&lt;($AM$8-$AL$8)/($AN$8-$AL$8),$AL$8+SQRT(AW310*($AN$8-$AL$8)*($AM$8-$AL$8)),$AN$8-SQRT((1-AW310)*($AN$8-$AL$8)*($AN$8-$AM$8))),$AM$8)</f>
        <v>0.886272029909105</v>
      </c>
      <c r="AO310" s="0" t="n">
        <f aca="false">IFERROR(IF(AX310&lt;($AM$9-$AL$9)/($AN$9-$AL$9),$AL$9+SQRT(AX310*($AN$9-$AL$9)*($AM$9-$AL$9)),$AN$9-SQRT((1-AX310)*($AN$9-$AL$9)*($AN$9-$AM$9))),$AM$9)</f>
        <v>1.21202138446022</v>
      </c>
      <c r="AP310" s="0" t="n">
        <f aca="false">IFERROR(IF(AY310&lt;($AM$10-$AL$10)/($AN$10-$AL$10),$AL$10+SQRT(AY310*($AN$10-$AL$10)*($AM$10-$AL$10)),$AN$10-SQRT((1-AY310)*($AN$10-$AL$10)*($AN$10-$AM$10))),$AM$10)</f>
        <v>0.935218562723445</v>
      </c>
      <c r="AQ310" s="0" t="n">
        <f aca="false">IFERROR(IF(AZ310&lt;($AM$11-$AL$11)/($AN$11-$AL$11),$AL$11+SQRT(AZ310*($AN$11-$AL$11)*($AM$11-$AL$11)),$AN$11-SQRT((1-AZ310)*($AN$11-$AL$11)*($AN$11-$AM$11))),$AM$11)</f>
        <v>0.94975651325051</v>
      </c>
      <c r="AR310" s="0" t="n">
        <f aca="false">SUMPRODUCT((B24:B31&lt;=$B$6)*(C24:C31*AM310+D24:D31*AO310*$B$8*AQ310)/(1+AL310/100)^B24:B31)+C32*AM310*AP310/(1+AL310/100)^$B$6</f>
        <v>9501518.72336143</v>
      </c>
      <c r="AS310" s="0" t="n">
        <f aca="false">SUMPRODUCT((K24:K26&lt;=$B$6)*(L24:L26*AN310+M24:M26*AO310*$B$8*AQ310)/(1+AL310/100)^K24:K26)+L27*AN310*AP310/(1+AL310/100)^$B$6</f>
        <v>8207880.55059236</v>
      </c>
      <c r="AT310" s="0" t="n">
        <f aca="false">AS310-AR310</f>
        <v>-1293638.17276907</v>
      </c>
      <c r="AU310" s="0" t="n">
        <f aca="true">RAND()</f>
        <v>0.772540973407516</v>
      </c>
      <c r="AV310" s="0" t="n">
        <f aca="true">RAND()</f>
        <v>0.569518049449552</v>
      </c>
      <c r="AW310" s="0" t="n">
        <f aca="true">RAND()</f>
        <v>0.0826984793848615</v>
      </c>
      <c r="AX310" s="0" t="n">
        <f aca="true">RAND()</f>
        <v>0.58605980096801</v>
      </c>
      <c r="AY310" s="0" t="n">
        <f aca="true">RAND()</f>
        <v>0.757660789356245</v>
      </c>
      <c r="AZ310" s="0" t="n">
        <f aca="true">RAND()</f>
        <v>0.989696294037771</v>
      </c>
    </row>
    <row r="311" customFormat="false" ht="15" hidden="false" customHeight="false" outlineLevel="0" collapsed="false">
      <c r="AK311" s="0" t="n">
        <v>298</v>
      </c>
      <c r="AL311" s="0" t="n">
        <f aca="false">IFERROR(IF(AU311&lt;($AM$6-$AL$6)/($AN$6-$AL$6),$AL$6+SQRT(AU311*($AN$6-$AL$6)*($AM$6-$AL$6)),$AN$6-SQRT((1-AU311)*($AN$6-$AL$6)*($AN$6-$AM$6))),$AM$6)</f>
        <v>3.53392972679933</v>
      </c>
      <c r="AM311" s="0" t="n">
        <f aca="false">IFERROR(IF(AV311&lt;($AM$7-$AL$7)/($AN$7-$AL$7),$AL$7+SQRT(AV311*($AN$7-$AL$7)*($AM$7-$AL$7)),$AN$7-SQRT((1-AV311)*($AN$7-$AL$7)*($AN$7-$AM$7))),$AM$7)</f>
        <v>1.11200896682484</v>
      </c>
      <c r="AN311" s="0" t="n">
        <f aca="false">IFERROR(IF(AW311&lt;($AM$8-$AL$8)/($AN$8-$AL$8),$AL$8+SQRT(AW311*($AN$8-$AL$8)*($AM$8-$AL$8)),$AN$8-SQRT((1-AW311)*($AN$8-$AL$8)*($AN$8-$AM$8))),$AM$8)</f>
        <v>0.984345638131502</v>
      </c>
      <c r="AO311" s="0" t="n">
        <f aca="false">IFERROR(IF(AX311&lt;($AM$9-$AL$9)/($AN$9-$AL$9),$AL$9+SQRT(AX311*($AN$9-$AL$9)*($AM$9-$AL$9)),$AN$9-SQRT((1-AX311)*($AN$9-$AL$9)*($AN$9-$AM$9))),$AM$9)</f>
        <v>1.04552601408056</v>
      </c>
      <c r="AP311" s="0" t="n">
        <f aca="false">IFERROR(IF(AY311&lt;($AM$10-$AL$10)/($AN$10-$AL$10),$AL$10+SQRT(AY311*($AN$10-$AL$10)*($AM$10-$AL$10)),$AN$10-SQRT((1-AY311)*($AN$10-$AL$10)*($AN$10-$AM$10))),$AM$10)</f>
        <v>0.860817121776449</v>
      </c>
      <c r="AQ311" s="0" t="n">
        <f aca="false">IFERROR(IF(AZ311&lt;($AM$11-$AL$11)/($AN$11-$AL$11),$AL$11+SQRT(AZ311*($AN$11-$AL$11)*($AM$11-$AL$11)),$AN$11-SQRT((1-AZ311)*($AN$11-$AL$11)*($AN$11-$AM$11))),$AM$11)</f>
        <v>0.68513417946926</v>
      </c>
      <c r="AR311" s="0" t="n">
        <f aca="false">SUMPRODUCT((B24:B31&lt;=$B$6)*(C24:C31*AM311+D24:D31*AO311*$B$8*AQ311)/(1+AL311/100)^B24:B31)+C32*AM311*AP311/(1+AL311/100)^$B$6</f>
        <v>10670522.8479062</v>
      </c>
      <c r="AS311" s="0" t="n">
        <f aca="false">SUMPRODUCT((K24:K26&lt;=$B$6)*(L24:L26*AN311+M24:M26*AO311*$B$8*AQ311)/(1+AL311/100)^K24:K26)+L27*AN311*AP311/(1+AL311/100)^$B$6</f>
        <v>9152152.94801549</v>
      </c>
      <c r="AT311" s="0" t="n">
        <f aca="false">AS311-AR311</f>
        <v>-1518369.89989068</v>
      </c>
      <c r="AU311" s="0" t="n">
        <f aca="true">RAND()</f>
        <v>0.399317843061732</v>
      </c>
      <c r="AV311" s="0" t="n">
        <f aca="true">RAND()</f>
        <v>0.830741997895574</v>
      </c>
      <c r="AW311" s="0" t="n">
        <f aca="true">RAND()</f>
        <v>0.377592381090119</v>
      </c>
      <c r="AX311" s="0" t="n">
        <f aca="true">RAND()</f>
        <v>0.392652940135375</v>
      </c>
      <c r="AY311" s="0" t="n">
        <f aca="true">RAND()</f>
        <v>0.520755981468163</v>
      </c>
      <c r="AZ311" s="0" t="n">
        <f aca="true">RAND()</f>
        <v>0.595344959434709</v>
      </c>
    </row>
    <row r="312" customFormat="false" ht="15" hidden="false" customHeight="false" outlineLevel="0" collapsed="false">
      <c r="AK312" s="0" t="n">
        <v>299</v>
      </c>
      <c r="AL312" s="0" t="n">
        <f aca="false">IFERROR(IF(AU312&lt;($AM$6-$AL$6)/($AN$6-$AL$6),$AL$6+SQRT(AU312*($AN$6-$AL$6)*($AM$6-$AL$6)),$AN$6-SQRT((1-AU312)*($AN$6-$AL$6)*($AN$6-$AM$6))),$AM$6)</f>
        <v>3.02708111905318</v>
      </c>
      <c r="AM312" s="0" t="n">
        <f aca="false">IFERROR(IF(AV312&lt;($AM$7-$AL$7)/($AN$7-$AL$7),$AL$7+SQRT(AV312*($AN$7-$AL$7)*($AM$7-$AL$7)),$AN$7-SQRT((1-AV312)*($AN$7-$AL$7)*($AN$7-$AM$7))),$AM$7)</f>
        <v>0.851226427804323</v>
      </c>
      <c r="AN312" s="0" t="n">
        <f aca="false">IFERROR(IF(AW312&lt;($AM$8-$AL$8)/($AN$8-$AL$8),$AL$8+SQRT(AW312*($AN$8-$AL$8)*($AM$8-$AL$8)),$AN$8-SQRT((1-AW312)*($AN$8-$AL$8)*($AN$8-$AM$8))),$AM$8)</f>
        <v>1.09093396566054</v>
      </c>
      <c r="AO312" s="0" t="n">
        <f aca="false">IFERROR(IF(AX312&lt;($AM$9-$AL$9)/($AN$9-$AL$9),$AL$9+SQRT(AX312*($AN$9-$AL$9)*($AM$9-$AL$9)),$AN$9-SQRT((1-AX312)*($AN$9-$AL$9)*($AN$9-$AM$9))),$AM$9)</f>
        <v>0.904344479287562</v>
      </c>
      <c r="AP312" s="0" t="n">
        <f aca="false">IFERROR(IF(AY312&lt;($AM$10-$AL$10)/($AN$10-$AL$10),$AL$10+SQRT(AY312*($AN$10-$AL$10)*($AM$10-$AL$10)),$AN$10-SQRT((1-AY312)*($AN$10-$AL$10)*($AN$10-$AM$10))),$AM$10)</f>
        <v>0.976551721530018</v>
      </c>
      <c r="AQ312" s="0" t="n">
        <f aca="false">IFERROR(IF(AZ312&lt;($AM$11-$AL$11)/($AN$11-$AL$11),$AL$11+SQRT(AZ312*($AN$11-$AL$11)*($AM$11-$AL$11)),$AN$11-SQRT((1-AZ312)*($AN$11-$AL$11)*($AN$11-$AM$11))),$AM$11)</f>
        <v>0.667344671814848</v>
      </c>
      <c r="AR312" s="0" t="n">
        <f aca="false">SUMPRODUCT((B24:B31&lt;=$B$6)*(C24:C31*AM312+D24:D31*AO312*$B$8*AQ312)/(1+AL312/100)^B24:B31)+C32*AM312*AP312/(1+AL312/100)^$B$6</f>
        <v>8326367.56582922</v>
      </c>
      <c r="AS312" s="0" t="n">
        <f aca="false">SUMPRODUCT((K24:K26&lt;=$B$6)*(L24:L26*AN312+M24:M26*AO312*$B$8*AQ312)/(1+AL312/100)^K24:K26)+L27*AN312*AP312/(1+AL312/100)^$B$6</f>
        <v>10017869.6645915</v>
      </c>
      <c r="AT312" s="0" t="n">
        <f aca="false">AS312-AR312</f>
        <v>1691502.09876231</v>
      </c>
      <c r="AU312" s="0" t="n">
        <f aca="true">RAND()</f>
        <v>0.210795778270812</v>
      </c>
      <c r="AV312" s="0" t="n">
        <f aca="true">RAND()</f>
        <v>0.0291571878399052</v>
      </c>
      <c r="AW312" s="0" t="n">
        <f aca="true">RAND()</f>
        <v>0.775093304173496</v>
      </c>
      <c r="AX312" s="0" t="n">
        <f aca="true">RAND()</f>
        <v>0.217992610573773</v>
      </c>
      <c r="AY312" s="0" t="n">
        <f aca="true">RAND()</f>
        <v>0.908406173172896</v>
      </c>
      <c r="AZ312" s="0" t="n">
        <f aca="true">RAND()</f>
        <v>0.548328296449096</v>
      </c>
    </row>
    <row r="313" customFormat="false" ht="15" hidden="false" customHeight="false" outlineLevel="0" collapsed="false">
      <c r="AK313" s="0" t="n">
        <v>300</v>
      </c>
      <c r="AL313" s="0" t="n">
        <f aca="false">IFERROR(IF(AU313&lt;($AM$6-$AL$6)/($AN$6-$AL$6),$AL$6+SQRT(AU313*($AN$6-$AL$6)*($AM$6-$AL$6)),$AN$6-SQRT((1-AU313)*($AN$6-$AL$6)*($AN$6-$AM$6))),$AM$6)</f>
        <v>2.38759549597759</v>
      </c>
      <c r="AM313" s="0" t="n">
        <f aca="false">IFERROR(IF(AV313&lt;($AM$7-$AL$7)/($AN$7-$AL$7),$AL$7+SQRT(AV313*($AN$7-$AL$7)*($AM$7-$AL$7)),$AN$7-SQRT((1-AV313)*($AN$7-$AL$7)*($AN$7-$AM$7))),$AM$7)</f>
        <v>1.03165798690058</v>
      </c>
      <c r="AN313" s="0" t="n">
        <f aca="false">IFERROR(IF(AW313&lt;($AM$8-$AL$8)/($AN$8-$AL$8),$AL$8+SQRT(AW313*($AN$8-$AL$8)*($AM$8-$AL$8)),$AN$8-SQRT((1-AW313)*($AN$8-$AL$8)*($AN$8-$AM$8))),$AM$8)</f>
        <v>0.888862473957852</v>
      </c>
      <c r="AO313" s="0" t="n">
        <f aca="false">IFERROR(IF(AX313&lt;($AM$9-$AL$9)/($AN$9-$AL$9),$AL$9+SQRT(AX313*($AN$9-$AL$9)*($AM$9-$AL$9)),$AN$9-SQRT((1-AX313)*($AN$9-$AL$9)*($AN$9-$AM$9))),$AM$9)</f>
        <v>0.862504567767205</v>
      </c>
      <c r="AP313" s="0" t="n">
        <f aca="false">IFERROR(IF(AY313&lt;($AM$10-$AL$10)/($AN$10-$AL$10),$AL$10+SQRT(AY313*($AN$10-$AL$10)*($AM$10-$AL$10)),$AN$10-SQRT((1-AY313)*($AN$10-$AL$10)*($AN$10-$AM$10))),$AM$10)</f>
        <v>0.951400467931167</v>
      </c>
      <c r="AQ313" s="0" t="n">
        <f aca="false">IFERROR(IF(AZ313&lt;($AM$11-$AL$11)/($AN$11-$AL$11),$AL$11+SQRT(AZ313*($AN$11-$AL$11)*($AM$11-$AL$11)),$AN$11-SQRT((1-AZ313)*($AN$11-$AL$11)*($AN$11-$AM$11))),$AM$11)</f>
        <v>0.52075587287445</v>
      </c>
      <c r="AR313" s="0" t="n">
        <f aca="false">SUMPRODUCT((B24:B31&lt;=$B$6)*(C24:C31*AM313+D24:D31*AO313*$B$8*AQ313)/(1+AL313/100)^B24:B31)+C32*AM313*AP313/(1+AL313/100)^$B$6</f>
        <v>10323093.4678136</v>
      </c>
      <c r="AS313" s="0" t="n">
        <f aca="false">SUMPRODUCT((K24:K26&lt;=$B$6)*(L24:L26*AN313+M24:M26*AO313*$B$8*AQ313)/(1+AL313/100)^K24:K26)+L27*AN313*AP313/(1+AL313/100)^$B$6</f>
        <v>8159537.12976718</v>
      </c>
      <c r="AT313" s="0" t="n">
        <f aca="false">AS313-AR313</f>
        <v>-2163556.33804645</v>
      </c>
      <c r="AU313" s="0" t="n">
        <f aca="true">RAND()</f>
        <v>0.0300460537004226</v>
      </c>
      <c r="AV313" s="0" t="n">
        <f aca="true">RAND()</f>
        <v>0.576237913917265</v>
      </c>
      <c r="AW313" s="0" t="n">
        <f aca="true">RAND()</f>
        <v>0.087739325310109</v>
      </c>
      <c r="AX313" s="0" t="n">
        <f aca="true">RAND()</f>
        <v>0.175212748869451</v>
      </c>
      <c r="AY313" s="0" t="n">
        <f aca="true">RAND()</f>
        <v>0.815049529793906</v>
      </c>
      <c r="AZ313" s="0" t="n">
        <f aca="true">RAND()</f>
        <v>0.198910838402287</v>
      </c>
    </row>
    <row r="314" customFormat="false" ht="15" hidden="false" customHeight="false" outlineLevel="0" collapsed="false">
      <c r="AK314" s="0" t="n">
        <v>301</v>
      </c>
      <c r="AL314" s="0" t="n">
        <f aca="false">IFERROR(IF(AU314&lt;($AM$6-$AL$6)/($AN$6-$AL$6),$AL$6+SQRT(AU314*($AN$6-$AL$6)*($AM$6-$AL$6)),$AN$6-SQRT((1-AU314)*($AN$6-$AL$6)*($AN$6-$AM$6))),$AM$6)</f>
        <v>5.7690318861347</v>
      </c>
      <c r="AM314" s="0" t="n">
        <f aca="false">IFERROR(IF(AV314&lt;($AM$7-$AL$7)/($AN$7-$AL$7),$AL$7+SQRT(AV314*($AN$7-$AL$7)*($AM$7-$AL$7)),$AN$7-SQRT((1-AV314)*($AN$7-$AL$7)*($AN$7-$AM$7))),$AM$7)</f>
        <v>1.02241554293671</v>
      </c>
      <c r="AN314" s="0" t="n">
        <f aca="false">IFERROR(IF(AW314&lt;($AM$8-$AL$8)/($AN$8-$AL$8),$AL$8+SQRT(AW314*($AN$8-$AL$8)*($AM$8-$AL$8)),$AN$8-SQRT((1-AW314)*($AN$8-$AL$8)*($AN$8-$AM$8))),$AM$8)</f>
        <v>1.05385853103519</v>
      </c>
      <c r="AO314" s="0" t="n">
        <f aca="false">IFERROR(IF(AX314&lt;($AM$9-$AL$9)/($AN$9-$AL$9),$AL$9+SQRT(AX314*($AN$9-$AL$9)*($AM$9-$AL$9)),$AN$9-SQRT((1-AX314)*($AN$9-$AL$9)*($AN$9-$AM$9))),$AM$9)</f>
        <v>1.63752683609118</v>
      </c>
      <c r="AP314" s="0" t="n">
        <f aca="false">IFERROR(IF(AY314&lt;($AM$10-$AL$10)/($AN$10-$AL$10),$AL$10+SQRT(AY314*($AN$10-$AL$10)*($AM$10-$AL$10)),$AN$10-SQRT((1-AY314)*($AN$10-$AL$10)*($AN$10-$AM$10))),$AM$10)</f>
        <v>0.922193425016541</v>
      </c>
      <c r="AQ314" s="0" t="n">
        <f aca="false">IFERROR(IF(AZ314&lt;($AM$11-$AL$11)/($AN$11-$AL$11),$AL$11+SQRT(AZ314*($AN$11-$AL$11)*($AM$11-$AL$11)),$AN$11-SQRT((1-AZ314)*($AN$11-$AL$11)*($AN$11-$AM$11))),$AM$11)</f>
        <v>0.782075289229156</v>
      </c>
      <c r="AR314" s="0" t="n">
        <f aca="false">SUMPRODUCT((B24:B31&lt;=$B$6)*(C24:C31*AM314+D24:D31*AO314*$B$8*AQ314)/(1+AL314/100)^B24:B31)+C32*AM314*AP314/(1+AL314/100)^$B$6</f>
        <v>9206719.34157201</v>
      </c>
      <c r="AS314" s="0" t="n">
        <f aca="false">SUMPRODUCT((K24:K26&lt;=$B$6)*(L24:L26*AN314+M24:M26*AO314*$B$8*AQ314)/(1+AL314/100)^K24:K26)+L27*AN314*AP314/(1+AL314/100)^$B$6</f>
        <v>9754146.858062</v>
      </c>
      <c r="AT314" s="0" t="n">
        <f aca="false">AS314-AR314</f>
        <v>547427.516489992</v>
      </c>
      <c r="AU314" s="0" t="n">
        <f aca="true">RAND()</f>
        <v>0.924235875132346</v>
      </c>
      <c r="AV314" s="0" t="n">
        <f aca="true">RAND()</f>
        <v>0.539602799139625</v>
      </c>
      <c r="AW314" s="0" t="n">
        <f aca="true">RAND()</f>
        <v>0.658031325798446</v>
      </c>
      <c r="AX314" s="0" t="n">
        <f aca="true">RAND()</f>
        <v>0.91240880363062</v>
      </c>
      <c r="AY314" s="0" t="n">
        <f aca="true">RAND()</f>
        <v>0.71298915250879</v>
      </c>
      <c r="AZ314" s="0" t="n">
        <f aca="true">RAND()</f>
        <v>0.806158450756913</v>
      </c>
    </row>
    <row r="315" customFormat="false" ht="15" hidden="false" customHeight="false" outlineLevel="0" collapsed="false">
      <c r="AK315" s="0" t="n">
        <v>302</v>
      </c>
      <c r="AL315" s="0" t="n">
        <f aca="false">IFERROR(IF(AU315&lt;($AM$6-$AL$6)/($AN$6-$AL$6),$AL$6+SQRT(AU315*($AN$6-$AL$6)*($AM$6-$AL$6)),$AN$6-SQRT((1-AU315)*($AN$6-$AL$6)*($AN$6-$AM$6))),$AM$6)</f>
        <v>3.82814018842124</v>
      </c>
      <c r="AM315" s="0" t="n">
        <f aca="false">IFERROR(IF(AV315&lt;($AM$7-$AL$7)/($AN$7-$AL$7),$AL$7+SQRT(AV315*($AN$7-$AL$7)*($AM$7-$AL$7)),$AN$7-SQRT((1-AV315)*($AN$7-$AL$7)*($AN$7-$AM$7))),$AM$7)</f>
        <v>1.10393556992528</v>
      </c>
      <c r="AN315" s="0" t="n">
        <f aca="false">IFERROR(IF(AW315&lt;($AM$8-$AL$8)/($AN$8-$AL$8),$AL$8+SQRT(AW315*($AN$8-$AL$8)*($AM$8-$AL$8)),$AN$8-SQRT((1-AW315)*($AN$8-$AL$8)*($AN$8-$AM$8))),$AM$8)</f>
        <v>0.913516797492762</v>
      </c>
      <c r="AO315" s="0" t="n">
        <f aca="false">IFERROR(IF(AX315&lt;($AM$9-$AL$9)/($AN$9-$AL$9),$AL$9+SQRT(AX315*($AN$9-$AL$9)*($AM$9-$AL$9)),$AN$9-SQRT((1-AX315)*($AN$9-$AL$9)*($AN$9-$AM$9))),$AM$9)</f>
        <v>1.32647629911411</v>
      </c>
      <c r="AP315" s="0" t="n">
        <f aca="false">IFERROR(IF(AY315&lt;($AM$10-$AL$10)/($AN$10-$AL$10),$AL$10+SQRT(AY315*($AN$10-$AL$10)*($AM$10-$AL$10)),$AN$10-SQRT((1-AY315)*($AN$10-$AL$10)*($AN$10-$AM$10))),$AM$10)</f>
        <v>0.745743302012577</v>
      </c>
      <c r="AQ315" s="0" t="n">
        <f aca="false">IFERROR(IF(AZ315&lt;($AM$11-$AL$11)/($AN$11-$AL$11),$AL$11+SQRT(AZ315*($AN$11-$AL$11)*($AM$11-$AL$11)),$AN$11-SQRT((1-AZ315)*($AN$11-$AL$11)*($AN$11-$AM$11))),$AM$11)</f>
        <v>0.768741885071177</v>
      </c>
      <c r="AR315" s="0" t="n">
        <f aca="false">SUMPRODUCT((B24:B31&lt;=$B$6)*(C24:C31*AM315+D24:D31*AO315*$B$8*AQ315)/(1+AL315/100)^B24:B31)+C32*AM315*AP315/(1+AL315/100)^$B$6</f>
        <v>10527385.9111933</v>
      </c>
      <c r="AS315" s="0" t="n">
        <f aca="false">SUMPRODUCT((K24:K26&lt;=$B$6)*(L24:L26*AN315+M24:M26*AO315*$B$8*AQ315)/(1+AL315/100)^K24:K26)+L27*AN315*AP315/(1+AL315/100)^$B$6</f>
        <v>8582852.57141639</v>
      </c>
      <c r="AT315" s="0" t="n">
        <f aca="false">AS315-AR315</f>
        <v>-1944533.33977689</v>
      </c>
      <c r="AU315" s="0" t="n">
        <f aca="true">RAND()</f>
        <v>0.496965266784577</v>
      </c>
      <c r="AV315" s="0" t="n">
        <f aca="true">RAND()</f>
        <v>0.810357175706206</v>
      </c>
      <c r="AW315" s="0" t="n">
        <f aca="true">RAND()</f>
        <v>0.143178481255696</v>
      </c>
      <c r="AX315" s="0" t="n">
        <f aca="true">RAND()</f>
        <v>0.697577216229983</v>
      </c>
      <c r="AY315" s="0" t="n">
        <f aca="true">RAND()</f>
        <v>0.241559081936179</v>
      </c>
      <c r="AZ315" s="0" t="n">
        <f aca="true">RAND()</f>
        <v>0.781712997059458</v>
      </c>
    </row>
    <row r="316" customFormat="false" ht="15" hidden="false" customHeight="false" outlineLevel="0" collapsed="false">
      <c r="AK316" s="0" t="n">
        <v>303</v>
      </c>
      <c r="AL316" s="0" t="n">
        <f aca="false">IFERROR(IF(AU316&lt;($AM$6-$AL$6)/($AN$6-$AL$6),$AL$6+SQRT(AU316*($AN$6-$AL$6)*($AM$6-$AL$6)),$AN$6-SQRT((1-AU316)*($AN$6-$AL$6)*($AN$6-$AM$6))),$AM$6)</f>
        <v>3.21983198211956</v>
      </c>
      <c r="AM316" s="0" t="n">
        <f aca="false">IFERROR(IF(AV316&lt;($AM$7-$AL$7)/($AN$7-$AL$7),$AL$7+SQRT(AV316*($AN$7-$AL$7)*($AM$7-$AL$7)),$AN$7-SQRT((1-AV316)*($AN$7-$AL$7)*($AN$7-$AM$7))),$AM$7)</f>
        <v>0.82050923027276</v>
      </c>
      <c r="AN316" s="0" t="n">
        <f aca="false">IFERROR(IF(AW316&lt;($AM$8-$AL$8)/($AN$8-$AL$8),$AL$8+SQRT(AW316*($AN$8-$AL$8)*($AM$8-$AL$8)),$AN$8-SQRT((1-AW316)*($AN$8-$AL$8)*($AN$8-$AM$8))),$AM$8)</f>
        <v>1.03768767831592</v>
      </c>
      <c r="AO316" s="0" t="n">
        <f aca="false">IFERROR(IF(AX316&lt;($AM$9-$AL$9)/($AN$9-$AL$9),$AL$9+SQRT(AX316*($AN$9-$AL$9)*($AM$9-$AL$9)),$AN$9-SQRT((1-AX316)*($AN$9-$AL$9)*($AN$9-$AM$9))),$AM$9)</f>
        <v>1.37437896869281</v>
      </c>
      <c r="AP316" s="0" t="n">
        <f aca="false">IFERROR(IF(AY316&lt;($AM$10-$AL$10)/($AN$10-$AL$10),$AL$10+SQRT(AY316*($AN$10-$AL$10)*($AM$10-$AL$10)),$AN$10-SQRT((1-AY316)*($AN$10-$AL$10)*($AN$10-$AM$10))),$AM$10)</f>
        <v>0.93113065756965</v>
      </c>
      <c r="AQ316" s="0" t="n">
        <f aca="false">IFERROR(IF(AZ316&lt;($AM$11-$AL$11)/($AN$11-$AL$11),$AL$11+SQRT(AZ316*($AN$11-$AL$11)*($AM$11-$AL$11)),$AN$11-SQRT((1-AZ316)*($AN$11-$AL$11)*($AN$11-$AM$11))),$AM$11)</f>
        <v>0.609725616961006</v>
      </c>
      <c r="AR316" s="0" t="n">
        <f aca="false">SUMPRODUCT((B24:B31&lt;=$B$6)*(C24:C31*AM316+D24:D31*AO316*$B$8*AQ316)/(1+AL316/100)^B24:B31)+C32*AM316*AP316/(1+AL316/100)^$B$6</f>
        <v>8002429.3165752</v>
      </c>
      <c r="AS316" s="0" t="n">
        <f aca="false">SUMPRODUCT((K24:K26&lt;=$B$6)*(L24:L26*AN316+M24:M26*AO316*$B$8*AQ316)/(1+AL316/100)^K24:K26)+L27*AN316*AP316/(1+AL316/100)^$B$6</f>
        <v>9588494.28573116</v>
      </c>
      <c r="AT316" s="0" t="n">
        <f aca="false">AS316-AR316</f>
        <v>1586064.96915595</v>
      </c>
      <c r="AU316" s="0" t="n">
        <f aca="true">RAND()</f>
        <v>0.285516487829692</v>
      </c>
      <c r="AV316" s="0" t="n">
        <f aca="true">RAND()</f>
        <v>0.00467365029312336</v>
      </c>
      <c r="AW316" s="0" t="n">
        <f aca="true">RAND()</f>
        <v>0.59931980498768</v>
      </c>
      <c r="AX316" s="0" t="n">
        <f aca="true">RAND()</f>
        <v>0.739065550124084</v>
      </c>
      <c r="AY316" s="0" t="n">
        <f aca="true">RAND()</f>
        <v>0.743494575585757</v>
      </c>
      <c r="AZ316" s="0" t="n">
        <f aca="true">RAND()</f>
        <v>0.391550848170922</v>
      </c>
    </row>
    <row r="317" customFormat="false" ht="15" hidden="false" customHeight="false" outlineLevel="0" collapsed="false">
      <c r="AK317" s="0" t="n">
        <v>304</v>
      </c>
      <c r="AL317" s="0" t="n">
        <f aca="false">IFERROR(IF(AU317&lt;($AM$6-$AL$6)/($AN$6-$AL$6),$AL$6+SQRT(AU317*($AN$6-$AL$6)*($AM$6-$AL$6)),$AN$6-SQRT((1-AU317)*($AN$6-$AL$6)*($AN$6-$AM$6))),$AM$6)</f>
        <v>4.66341299607936</v>
      </c>
      <c r="AM317" s="0" t="n">
        <f aca="false">IFERROR(IF(AV317&lt;($AM$7-$AL$7)/($AN$7-$AL$7),$AL$7+SQRT(AV317*($AN$7-$AL$7)*($AM$7-$AL$7)),$AN$7-SQRT((1-AV317)*($AN$7-$AL$7)*($AN$7-$AM$7))),$AM$7)</f>
        <v>0.951385026487576</v>
      </c>
      <c r="AN317" s="0" t="n">
        <f aca="false">IFERROR(IF(AW317&lt;($AM$8-$AL$8)/($AN$8-$AL$8),$AL$8+SQRT(AW317*($AN$8-$AL$8)*($AM$8-$AL$8)),$AN$8-SQRT((1-AW317)*($AN$8-$AL$8)*($AN$8-$AM$8))),$AM$8)</f>
        <v>0.95176500916353</v>
      </c>
      <c r="AO317" s="0" t="n">
        <f aca="false">IFERROR(IF(AX317&lt;($AM$9-$AL$9)/($AN$9-$AL$9),$AL$9+SQRT(AX317*($AN$9-$AL$9)*($AM$9-$AL$9)),$AN$9-SQRT((1-AX317)*($AN$9-$AL$9)*($AN$9-$AM$9))),$AM$9)</f>
        <v>1.08505273411312</v>
      </c>
      <c r="AP317" s="0" t="n">
        <f aca="false">IFERROR(IF(AY317&lt;($AM$10-$AL$10)/($AN$10-$AL$10),$AL$10+SQRT(AY317*($AN$10-$AL$10)*($AM$10-$AL$10)),$AN$10-SQRT((1-AY317)*($AN$10-$AL$10)*($AN$10-$AM$10))),$AM$10)</f>
        <v>0.975927857235081</v>
      </c>
      <c r="AQ317" s="0" t="n">
        <f aca="false">IFERROR(IF(AZ317&lt;($AM$11-$AL$11)/($AN$11-$AL$11),$AL$11+SQRT(AZ317*($AN$11-$AL$11)*($AM$11-$AL$11)),$AN$11-SQRT((1-AZ317)*($AN$11-$AL$11)*($AN$11-$AM$11))),$AM$11)</f>
        <v>0.579693297503483</v>
      </c>
      <c r="AR317" s="0" t="n">
        <f aca="false">SUMPRODUCT((B24:B31&lt;=$B$6)*(C24:C31*AM317+D24:D31*AO317*$B$8*AQ317)/(1+AL317/100)^B24:B31)+C32*AM317*AP317/(1+AL317/100)^$B$6</f>
        <v>8784091.14804517</v>
      </c>
      <c r="AS317" s="0" t="n">
        <f aca="false">SUMPRODUCT((K24:K26&lt;=$B$6)*(L24:L26*AN317+M24:M26*AO317*$B$8*AQ317)/(1+AL317/100)^K24:K26)+L27*AN317*AP317/(1+AL317/100)^$B$6</f>
        <v>8774053.50078074</v>
      </c>
      <c r="AT317" s="0" t="n">
        <f aca="false">AS317-AR317</f>
        <v>-10037.647264434</v>
      </c>
      <c r="AU317" s="0" t="n">
        <f aca="true">RAND()</f>
        <v>0.727018058655458</v>
      </c>
      <c r="AV317" s="0" t="n">
        <f aca="true">RAND()</f>
        <v>0.254638069384934</v>
      </c>
      <c r="AW317" s="0" t="n">
        <f aca="true">RAND()</f>
        <v>0.255917977848959</v>
      </c>
      <c r="AX317" s="0" t="n">
        <f aca="true">RAND()</f>
        <v>0.441914333764085</v>
      </c>
      <c r="AY317" s="0" t="n">
        <f aca="true">RAND()</f>
        <v>0.906029301169504</v>
      </c>
      <c r="AZ317" s="0" t="n">
        <f aca="true">RAND()</f>
        <v>0.319299349666825</v>
      </c>
    </row>
    <row r="318" customFormat="false" ht="15" hidden="false" customHeight="false" outlineLevel="0" collapsed="false">
      <c r="AK318" s="0" t="n">
        <v>305</v>
      </c>
      <c r="AL318" s="0" t="n">
        <f aca="false">IFERROR(IF(AU318&lt;($AM$6-$AL$6)/($AN$6-$AL$6),$AL$6+SQRT(AU318*($AN$6-$AL$6)*($AM$6-$AL$6)),$AN$6-SQRT((1-AU318)*($AN$6-$AL$6)*($AN$6-$AM$6))),$AM$6)</f>
        <v>3.24810188734732</v>
      </c>
      <c r="AM318" s="0" t="n">
        <f aca="false">IFERROR(IF(AV318&lt;($AM$7-$AL$7)/($AN$7-$AL$7),$AL$7+SQRT(AV318*($AN$7-$AL$7)*($AM$7-$AL$7)),$AN$7-SQRT((1-AV318)*($AN$7-$AL$7)*($AN$7-$AM$7))),$AM$7)</f>
        <v>0.864821727332899</v>
      </c>
      <c r="AN318" s="0" t="n">
        <f aca="false">IFERROR(IF(AW318&lt;($AM$8-$AL$8)/($AN$8-$AL$8),$AL$8+SQRT(AW318*($AN$8-$AL$8)*($AM$8-$AL$8)),$AN$8-SQRT((1-AW318)*($AN$8-$AL$8)*($AN$8-$AM$8))),$AM$8)</f>
        <v>1.08953818856713</v>
      </c>
      <c r="AO318" s="0" t="n">
        <f aca="false">IFERROR(IF(AX318&lt;($AM$9-$AL$9)/($AN$9-$AL$9),$AL$9+SQRT(AX318*($AN$9-$AL$9)*($AM$9-$AL$9)),$AN$9-SQRT((1-AX318)*($AN$9-$AL$9)*($AN$9-$AM$9))),$AM$9)</f>
        <v>1.06958768862065</v>
      </c>
      <c r="AP318" s="0" t="n">
        <f aca="false">IFERROR(IF(AY318&lt;($AM$10-$AL$10)/($AN$10-$AL$10),$AL$10+SQRT(AY318*($AN$10-$AL$10)*($AM$10-$AL$10)),$AN$10-SQRT((1-AY318)*($AN$10-$AL$10)*($AN$10-$AM$10))),$AM$10)</f>
        <v>0.724532971885787</v>
      </c>
      <c r="AQ318" s="0" t="n">
        <f aca="false">IFERROR(IF(AZ318&lt;($AM$11-$AL$11)/($AN$11-$AL$11),$AL$11+SQRT(AZ318*($AN$11-$AL$11)*($AM$11-$AL$11)),$AN$11-SQRT((1-AZ318)*($AN$11-$AL$11)*($AN$11-$AM$11))),$AM$11)</f>
        <v>0.58000579636802</v>
      </c>
      <c r="AR318" s="0" t="n">
        <f aca="false">SUMPRODUCT((B24:B31&lt;=$B$6)*(C24:C31*AM318+D24:D31*AO318*$B$8*AQ318)/(1+AL318/100)^B24:B31)+C32*AM318*AP318/(1+AL318/100)^$B$6</f>
        <v>8405767.51294372</v>
      </c>
      <c r="AS318" s="0" t="n">
        <f aca="false">SUMPRODUCT((K24:K26&lt;=$B$6)*(L24:L26*AN318+M24:M26*AO318*$B$8*AQ318)/(1+AL318/100)^K24:K26)+L27*AN318*AP318/(1+AL318/100)^$B$6</f>
        <v>10252284.9358779</v>
      </c>
      <c r="AT318" s="0" t="n">
        <f aca="false">AS318-AR318</f>
        <v>1846517.4229342</v>
      </c>
      <c r="AU318" s="0" t="n">
        <f aca="true">RAND()</f>
        <v>0.296163027613663</v>
      </c>
      <c r="AV318" s="0" t="n">
        <f aca="true">RAND()</f>
        <v>0.0466872926046749</v>
      </c>
      <c r="AW318" s="0" t="n">
        <f aca="true">RAND()</f>
        <v>0.771128951748293</v>
      </c>
      <c r="AX318" s="0" t="n">
        <f aca="true">RAND()</f>
        <v>0.422888620555821</v>
      </c>
      <c r="AY318" s="0" t="n">
        <f aca="true">RAND()</f>
        <v>0.201660221855454</v>
      </c>
      <c r="AZ318" s="0" t="n">
        <f aca="true">RAND()</f>
        <v>0.320013248978324</v>
      </c>
    </row>
    <row r="319" customFormat="false" ht="15" hidden="false" customHeight="false" outlineLevel="0" collapsed="false">
      <c r="AK319" s="0" t="n">
        <v>306</v>
      </c>
      <c r="AL319" s="0" t="n">
        <f aca="false">IFERROR(IF(AU319&lt;($AM$6-$AL$6)/($AN$6-$AL$6),$AL$6+SQRT(AU319*($AN$6-$AL$6)*($AM$6-$AL$6)),$AN$6-SQRT((1-AU319)*($AN$6-$AL$6)*($AN$6-$AM$6))),$AM$6)</f>
        <v>5.5165752355837</v>
      </c>
      <c r="AM319" s="0" t="n">
        <f aca="false">IFERROR(IF(AV319&lt;($AM$7-$AL$7)/($AN$7-$AL$7),$AL$7+SQRT(AV319*($AN$7-$AL$7)*($AM$7-$AL$7)),$AN$7-SQRT((1-AV319)*($AN$7-$AL$7)*($AN$7-$AM$7))),$AM$7)</f>
        <v>1.01242042503643</v>
      </c>
      <c r="AN319" s="0" t="n">
        <f aca="false">IFERROR(IF(AW319&lt;($AM$8-$AL$8)/($AN$8-$AL$8),$AL$8+SQRT(AW319*($AN$8-$AL$8)*($AM$8-$AL$8)),$AN$8-SQRT((1-AW319)*($AN$8-$AL$8)*($AN$8-$AM$8))),$AM$8)</f>
        <v>1.12168772675837</v>
      </c>
      <c r="AO319" s="0" t="n">
        <f aca="false">IFERROR(IF(AX319&lt;($AM$9-$AL$9)/($AN$9-$AL$9),$AL$9+SQRT(AX319*($AN$9-$AL$9)*($AM$9-$AL$9)),$AN$9-SQRT((1-AX319)*($AN$9-$AL$9)*($AN$9-$AM$9))),$AM$9)</f>
        <v>1.4575233606381</v>
      </c>
      <c r="AP319" s="0" t="n">
        <f aca="false">IFERROR(IF(AY319&lt;($AM$10-$AL$10)/($AN$10-$AL$10),$AL$10+SQRT(AY319*($AN$10-$AL$10)*($AM$10-$AL$10)),$AN$10-SQRT((1-AY319)*($AN$10-$AL$10)*($AN$10-$AM$10))),$AM$10)</f>
        <v>0.990540040697412</v>
      </c>
      <c r="AQ319" s="0" t="n">
        <f aca="false">IFERROR(IF(AZ319&lt;($AM$11-$AL$11)/($AN$11-$AL$11),$AL$11+SQRT(AZ319*($AN$11-$AL$11)*($AM$11-$AL$11)),$AN$11-SQRT((1-AZ319)*($AN$11-$AL$11)*($AN$11-$AM$11))),$AM$11)</f>
        <v>0.82616084522709</v>
      </c>
      <c r="AR319" s="0" t="n">
        <f aca="false">SUMPRODUCT((B24:B31&lt;=$B$6)*(C24:C31*AM319+D24:D31*AO319*$B$8*AQ319)/(1+AL319/100)^B24:B31)+C32*AM319*AP319/(1+AL319/100)^$B$6</f>
        <v>9170513.78241556</v>
      </c>
      <c r="AS319" s="0" t="n">
        <f aca="false">SUMPRODUCT((K24:K26&lt;=$B$6)*(L24:L26*AN319+M24:M26*AO319*$B$8*AQ319)/(1+AL319/100)^K24:K26)+L27*AN319*AP319/(1+AL319/100)^$B$6</f>
        <v>10346752.8919075</v>
      </c>
      <c r="AT319" s="0" t="n">
        <f aca="false">AS319-AR319</f>
        <v>1176239.10949193</v>
      </c>
      <c r="AU319" s="0" t="n">
        <f aca="true">RAND()</f>
        <v>0.889972548415822</v>
      </c>
      <c r="AV319" s="0" t="n">
        <f aca="true">RAND()</f>
        <v>0.4982750716456</v>
      </c>
      <c r="AW319" s="0" t="n">
        <f aca="true">RAND()</f>
        <v>0.853652982538368</v>
      </c>
      <c r="AX319" s="0" t="n">
        <f aca="true">RAND()</f>
        <v>0.803812730497748</v>
      </c>
      <c r="AY319" s="0" t="n">
        <f aca="true">RAND()</f>
        <v>0.962518126109675</v>
      </c>
      <c r="AZ319" s="0" t="n">
        <f aca="true">RAND()</f>
        <v>0.876652850072817</v>
      </c>
    </row>
    <row r="320" customFormat="false" ht="15" hidden="false" customHeight="false" outlineLevel="0" collapsed="false">
      <c r="AK320" s="0" t="n">
        <v>307</v>
      </c>
      <c r="AL320" s="0" t="n">
        <f aca="false">IFERROR(IF(AU320&lt;($AM$6-$AL$6)/($AN$6-$AL$6),$AL$6+SQRT(AU320*($AN$6-$AL$6)*($AM$6-$AL$6)),$AN$6-SQRT((1-AU320)*($AN$6-$AL$6)*($AN$6-$AM$6))),$AM$6)</f>
        <v>2.82710818836431</v>
      </c>
      <c r="AM320" s="0" t="n">
        <f aca="false">IFERROR(IF(AV320&lt;($AM$7-$AL$7)/($AN$7-$AL$7),$AL$7+SQRT(AV320*($AN$7-$AL$7)*($AM$7-$AL$7)),$AN$7-SQRT((1-AV320)*($AN$7-$AL$7)*($AN$7-$AM$7))),$AM$7)</f>
        <v>0.869902375688349</v>
      </c>
      <c r="AN320" s="0" t="n">
        <f aca="false">IFERROR(IF(AW320&lt;($AM$8-$AL$8)/($AN$8-$AL$8),$AL$8+SQRT(AW320*($AN$8-$AL$8)*($AM$8-$AL$8)),$AN$8-SQRT((1-AW320)*($AN$8-$AL$8)*($AN$8-$AM$8))),$AM$8)</f>
        <v>1.00254787550803</v>
      </c>
      <c r="AO320" s="0" t="n">
        <f aca="false">IFERROR(IF(AX320&lt;($AM$9-$AL$9)/($AN$9-$AL$9),$AL$9+SQRT(AX320*($AN$9-$AL$9)*($AM$9-$AL$9)),$AN$9-SQRT((1-AX320)*($AN$9-$AL$9)*($AN$9-$AM$9))),$AM$9)</f>
        <v>1.3020727026307</v>
      </c>
      <c r="AP320" s="0" t="n">
        <f aca="false">IFERROR(IF(AY320&lt;($AM$10-$AL$10)/($AN$10-$AL$10),$AL$10+SQRT(AY320*($AN$10-$AL$10)*($AM$10-$AL$10)),$AN$10-SQRT((1-AY320)*($AN$10-$AL$10)*($AN$10-$AM$10))),$AM$10)</f>
        <v>0.567277018607557</v>
      </c>
      <c r="AQ320" s="0" t="n">
        <f aca="false">IFERROR(IF(AZ320&lt;($AM$11-$AL$11)/($AN$11-$AL$11),$AL$11+SQRT(AZ320*($AN$11-$AL$11)*($AM$11-$AL$11)),$AN$11-SQRT((1-AZ320)*($AN$11-$AL$11)*($AN$11-$AM$11))),$AM$11)</f>
        <v>0.620494807808627</v>
      </c>
      <c r="AR320" s="0" t="n">
        <f aca="false">SUMPRODUCT((B24:B31&lt;=$B$6)*(C24:C31*AM320+D24:D31*AO320*$B$8*AQ320)/(1+AL320/100)^B24:B31)+C32*AM320*AP320/(1+AL320/100)^$B$6</f>
        <v>8636589.06297299</v>
      </c>
      <c r="AS320" s="0" t="n">
        <f aca="false">SUMPRODUCT((K24:K26&lt;=$B$6)*(L24:L26*AN320+M24:M26*AO320*$B$8*AQ320)/(1+AL320/100)^K24:K26)+L27*AN320*AP320/(1+AL320/100)^$B$6</f>
        <v>9613475.476331</v>
      </c>
      <c r="AT320" s="0" t="n">
        <f aca="false">AS320-AR320</f>
        <v>976886.413358012</v>
      </c>
      <c r="AU320" s="0" t="n">
        <f aca="true">RAND()</f>
        <v>0.13682159105186</v>
      </c>
      <c r="AV320" s="0" t="n">
        <f aca="true">RAND()</f>
        <v>0.0542926902986124</v>
      </c>
      <c r="AW320" s="0" t="n">
        <f aca="true">RAND()</f>
        <v>0.455710631861411</v>
      </c>
      <c r="AX320" s="0" t="n">
        <f aca="true">RAND()</f>
        <v>0.675264991724527</v>
      </c>
      <c r="AY320" s="0" t="n">
        <f aca="true">RAND()</f>
        <v>0.0181047889308862</v>
      </c>
      <c r="AZ320" s="0" t="n">
        <f aca="true">RAND()</f>
        <v>0.419252742172606</v>
      </c>
    </row>
    <row r="321" customFormat="false" ht="15" hidden="false" customHeight="false" outlineLevel="0" collapsed="false">
      <c r="AK321" s="0" t="n">
        <v>308</v>
      </c>
      <c r="AL321" s="0" t="n">
        <f aca="false">IFERROR(IF(AU321&lt;($AM$6-$AL$6)/($AN$6-$AL$6),$AL$6+SQRT(AU321*($AN$6-$AL$6)*($AM$6-$AL$6)),$AN$6-SQRT((1-AU321)*($AN$6-$AL$6)*($AN$6-$AM$6))),$AM$6)</f>
        <v>3.76739785638181</v>
      </c>
      <c r="AM321" s="0" t="n">
        <f aca="false">IFERROR(IF(AV321&lt;($AM$7-$AL$7)/($AN$7-$AL$7),$AL$7+SQRT(AV321*($AN$7-$AL$7)*($AM$7-$AL$7)),$AN$7-SQRT((1-AV321)*($AN$7-$AL$7)*($AN$7-$AM$7))),$AM$7)</f>
        <v>0.870048348880069</v>
      </c>
      <c r="AN321" s="0" t="n">
        <f aca="false">IFERROR(IF(AW321&lt;($AM$8-$AL$8)/($AN$8-$AL$8),$AL$8+SQRT(AW321*($AN$8-$AL$8)*($AM$8-$AL$8)),$AN$8-SQRT((1-AW321)*($AN$8-$AL$8)*($AN$8-$AM$8))),$AM$8)</f>
        <v>0.947995504448484</v>
      </c>
      <c r="AO321" s="0" t="n">
        <f aca="false">IFERROR(IF(AX321&lt;($AM$9-$AL$9)/($AN$9-$AL$9),$AL$9+SQRT(AX321*($AN$9-$AL$9)*($AM$9-$AL$9)),$AN$9-SQRT((1-AX321)*($AN$9-$AL$9)*($AN$9-$AM$9))),$AM$9)</f>
        <v>0.904579946743943</v>
      </c>
      <c r="AP321" s="0" t="n">
        <f aca="false">IFERROR(IF(AY321&lt;($AM$10-$AL$10)/($AN$10-$AL$10),$AL$10+SQRT(AY321*($AN$10-$AL$10)*($AM$10-$AL$10)),$AN$10-SQRT((1-AY321)*($AN$10-$AL$10)*($AN$10-$AM$10))),$AM$10)</f>
        <v>0.995225254917004</v>
      </c>
      <c r="AQ321" s="0" t="n">
        <f aca="false">IFERROR(IF(AZ321&lt;($AM$11-$AL$11)/($AN$11-$AL$11),$AL$11+SQRT(AZ321*($AN$11-$AL$11)*($AM$11-$AL$11)),$AN$11-SQRT((1-AZ321)*($AN$11-$AL$11)*($AN$11-$AM$11))),$AM$11)</f>
        <v>0.85531040016277</v>
      </c>
      <c r="AR321" s="0" t="n">
        <f aca="false">SUMPRODUCT((B24:B31&lt;=$B$6)*(C24:C31*AM321+D24:D31*AO321*$B$8*AQ321)/(1+AL321/100)^B24:B31)+C32*AM321*AP321/(1+AL321/100)^$B$6</f>
        <v>8296277.75728024</v>
      </c>
      <c r="AS321" s="0" t="n">
        <f aca="false">SUMPRODUCT((K24:K26&lt;=$B$6)*(L24:L26*AN321+M24:M26*AO321*$B$8*AQ321)/(1+AL321/100)^K24:K26)+L27*AN321*AP321/(1+AL321/100)^$B$6</f>
        <v>8721092.29763788</v>
      </c>
      <c r="AT321" s="0" t="n">
        <f aca="false">AS321-AR321</f>
        <v>424814.540357644</v>
      </c>
      <c r="AU321" s="0" t="n">
        <f aca="true">RAND()</f>
        <v>0.477514169053754</v>
      </c>
      <c r="AV321" s="0" t="n">
        <f aca="true">RAND()</f>
        <v>0.0545196797869313</v>
      </c>
      <c r="AW321" s="0" t="n">
        <f aca="true">RAND()</f>
        <v>0.243362992632903</v>
      </c>
      <c r="AX321" s="0" t="n">
        <f aca="true">RAND()</f>
        <v>0.218246577743109</v>
      </c>
      <c r="AY321" s="0" t="n">
        <f aca="true">RAND()</f>
        <v>0.980992212430448</v>
      </c>
      <c r="AZ321" s="0" t="n">
        <f aca="true">RAND()</f>
        <v>0.914550692648744</v>
      </c>
    </row>
    <row r="322" customFormat="false" ht="15" hidden="false" customHeight="false" outlineLevel="0" collapsed="false">
      <c r="AK322" s="0" t="n">
        <v>309</v>
      </c>
      <c r="AL322" s="0" t="n">
        <f aca="false">IFERROR(IF(AU322&lt;($AM$6-$AL$6)/($AN$6-$AL$6),$AL$6+SQRT(AU322*($AN$6-$AL$6)*($AM$6-$AL$6)),$AN$6-SQRT((1-AU322)*($AN$6-$AL$6)*($AN$6-$AM$6))),$AM$6)</f>
        <v>3.62651286706413</v>
      </c>
      <c r="AM322" s="0" t="n">
        <f aca="false">IFERROR(IF(AV322&lt;($AM$7-$AL$7)/($AN$7-$AL$7),$AL$7+SQRT(AV322*($AN$7-$AL$7)*($AM$7-$AL$7)),$AN$7-SQRT((1-AV322)*($AN$7-$AL$7)*($AN$7-$AM$7))),$AM$7)</f>
        <v>1.16878191400432</v>
      </c>
      <c r="AN322" s="0" t="n">
        <f aca="false">IFERROR(IF(AW322&lt;($AM$8-$AL$8)/($AN$8-$AL$8),$AL$8+SQRT(AW322*($AN$8-$AL$8)*($AM$8-$AL$8)),$AN$8-SQRT((1-AW322)*($AN$8-$AL$8)*($AN$8-$AM$8))),$AM$8)</f>
        <v>1.07747569189878</v>
      </c>
      <c r="AO322" s="0" t="n">
        <f aca="false">IFERROR(IF(AX322&lt;($AM$9-$AL$9)/($AN$9-$AL$9),$AL$9+SQRT(AX322*($AN$9-$AL$9)*($AM$9-$AL$9)),$AN$9-SQRT((1-AX322)*($AN$9-$AL$9)*($AN$9-$AM$9))),$AM$9)</f>
        <v>0.899333284560769</v>
      </c>
      <c r="AP322" s="0" t="n">
        <f aca="false">IFERROR(IF(AY322&lt;($AM$10-$AL$10)/($AN$10-$AL$10),$AL$10+SQRT(AY322*($AN$10-$AL$10)*($AM$10-$AL$10)),$AN$10-SQRT((1-AY322)*($AN$10-$AL$10)*($AN$10-$AM$10))),$AM$10)</f>
        <v>0.749298740760798</v>
      </c>
      <c r="AQ322" s="0" t="n">
        <f aca="false">IFERROR(IF(AZ322&lt;($AM$11-$AL$11)/($AN$11-$AL$11),$AL$11+SQRT(AZ322*($AN$11-$AL$11)*($AM$11-$AL$11)),$AN$11-SQRT((1-AZ322)*($AN$11-$AL$11)*($AN$11-$AM$11))),$AM$11)</f>
        <v>0.789099950734678</v>
      </c>
      <c r="AR322" s="0" t="n">
        <f aca="false">SUMPRODUCT((B24:B31&lt;=$B$6)*(C24:C31*AM322+D24:D31*AO322*$B$8*AQ322)/(1+AL322/100)^B24:B31)+C32*AM322*AP322/(1+AL322/100)^$B$6</f>
        <v>11181727.58949</v>
      </c>
      <c r="AS322" s="0" t="n">
        <f aca="false">SUMPRODUCT((K24:K26&lt;=$B$6)*(L24:L26*AN322+M24:M26*AO322*$B$8*AQ322)/(1+AL322/100)^K24:K26)+L27*AN322*AP322/(1+AL322/100)^$B$6</f>
        <v>10108134.0171167</v>
      </c>
      <c r="AT322" s="0" t="n">
        <f aca="false">AS322-AR322</f>
        <v>-1073593.57237331</v>
      </c>
      <c r="AU322" s="0" t="n">
        <f aca="true">RAND()</f>
        <v>0.430979228195805</v>
      </c>
      <c r="AV322" s="0" t="n">
        <f aca="true">RAND()</f>
        <v>0.941365533397315</v>
      </c>
      <c r="AW322" s="0" t="n">
        <f aca="true">RAND()</f>
        <v>0.73542544990397</v>
      </c>
      <c r="AX322" s="0" t="n">
        <f aca="true">RAND()</f>
        <v>0.212622762877456</v>
      </c>
      <c r="AY322" s="0" t="n">
        <f aca="true">RAND()</f>
        <v>0.248599448579679</v>
      </c>
      <c r="AZ322" s="0" t="n">
        <f aca="true">RAND()</f>
        <v>0.818453751917898</v>
      </c>
    </row>
    <row r="323" customFormat="false" ht="15" hidden="false" customHeight="false" outlineLevel="0" collapsed="false">
      <c r="AK323" s="0" t="n">
        <v>310</v>
      </c>
      <c r="AL323" s="0" t="n">
        <f aca="false">IFERROR(IF(AU323&lt;($AM$6-$AL$6)/($AN$6-$AL$6),$AL$6+SQRT(AU323*($AN$6-$AL$6)*($AM$6-$AL$6)),$AN$6-SQRT((1-AU323)*($AN$6-$AL$6)*($AN$6-$AM$6))),$AM$6)</f>
        <v>2.93272931199582</v>
      </c>
      <c r="AM323" s="0" t="n">
        <f aca="false">IFERROR(IF(AV323&lt;($AM$7-$AL$7)/($AN$7-$AL$7),$AL$7+SQRT(AV323*($AN$7-$AL$7)*($AM$7-$AL$7)),$AN$7-SQRT((1-AV323)*($AN$7-$AL$7)*($AN$7-$AM$7))),$AM$7)</f>
        <v>1.14398776644795</v>
      </c>
      <c r="AN323" s="0" t="n">
        <f aca="false">IFERROR(IF(AW323&lt;($AM$8-$AL$8)/($AN$8-$AL$8),$AL$8+SQRT(AW323*($AN$8-$AL$8)*($AM$8-$AL$8)),$AN$8-SQRT((1-AW323)*($AN$8-$AL$8)*($AN$8-$AM$8))),$AM$8)</f>
        <v>1.01256912555257</v>
      </c>
      <c r="AO323" s="0" t="n">
        <f aca="false">IFERROR(IF(AX323&lt;($AM$9-$AL$9)/($AN$9-$AL$9),$AL$9+SQRT(AX323*($AN$9-$AL$9)*($AM$9-$AL$9)),$AN$9-SQRT((1-AX323)*($AN$9-$AL$9)*($AN$9-$AM$9))),$AM$9)</f>
        <v>1.27280201688081</v>
      </c>
      <c r="AP323" s="0" t="n">
        <f aca="false">IFERROR(IF(AY323&lt;($AM$10-$AL$10)/($AN$10-$AL$10),$AL$10+SQRT(AY323*($AN$10-$AL$10)*($AM$10-$AL$10)),$AN$10-SQRT((1-AY323)*($AN$10-$AL$10)*($AN$10-$AM$10))),$AM$10)</f>
        <v>0.733890531488917</v>
      </c>
      <c r="AQ323" s="0" t="n">
        <f aca="false">IFERROR(IF(AZ323&lt;($AM$11-$AL$11)/($AN$11-$AL$11),$AL$11+SQRT(AZ323*($AN$11-$AL$11)*($AM$11-$AL$11)),$AN$11-SQRT((1-AZ323)*($AN$11-$AL$11)*($AN$11-$AM$11))),$AM$11)</f>
        <v>0.957150166259185</v>
      </c>
      <c r="AR323" s="0" t="n">
        <f aca="false">SUMPRODUCT((B24:B31&lt;=$B$6)*(C24:C31*AM323+D24:D31*AO323*$B$8*AQ323)/(1+AL323/100)^B24:B31)+C32*AM323*AP323/(1+AL323/100)^$B$6</f>
        <v>11312176.4743047</v>
      </c>
      <c r="AS323" s="0" t="n">
        <f aca="false">SUMPRODUCT((K24:K26&lt;=$B$6)*(L24:L26*AN323+M24:M26*AO323*$B$8*AQ323)/(1+AL323/100)^K24:K26)+L27*AN323*AP323/(1+AL323/100)^$B$6</f>
        <v>9559465.33061811</v>
      </c>
      <c r="AT323" s="0" t="n">
        <f aca="false">AS323-AR323</f>
        <v>-1752711.14368661</v>
      </c>
      <c r="AU323" s="0" t="n">
        <f aca="true">RAND()</f>
        <v>0.17399679389124</v>
      </c>
      <c r="AV323" s="0" t="n">
        <f aca="true">RAND()</f>
        <v>0.900101389664931</v>
      </c>
      <c r="AW323" s="0" t="n">
        <f aca="true">RAND()</f>
        <v>0.498902932081162</v>
      </c>
      <c r="AX323" s="0" t="n">
        <f aca="true">RAND()</f>
        <v>0.647455395564926</v>
      </c>
      <c r="AY323" s="0" t="n">
        <f aca="true">RAND()</f>
        <v>0.218819122880672</v>
      </c>
      <c r="AZ323" s="0" t="n">
        <f aca="true">RAND()</f>
        <v>0.992505680605651</v>
      </c>
    </row>
    <row r="324" customFormat="false" ht="15" hidden="false" customHeight="false" outlineLevel="0" collapsed="false">
      <c r="AK324" s="0" t="n">
        <v>311</v>
      </c>
      <c r="AL324" s="0" t="n">
        <f aca="false">IFERROR(IF(AU324&lt;($AM$6-$AL$6)/($AN$6-$AL$6),$AL$6+SQRT(AU324*($AN$6-$AL$6)*($AM$6-$AL$6)),$AN$6-SQRT((1-AU324)*($AN$6-$AL$6)*($AN$6-$AM$6))),$AM$6)</f>
        <v>2.45961260470054</v>
      </c>
      <c r="AM324" s="0" t="n">
        <f aca="false">IFERROR(IF(AV324&lt;($AM$7-$AL$7)/($AN$7-$AL$7),$AL$7+SQRT(AV324*($AN$7-$AL$7)*($AM$7-$AL$7)),$AN$7-SQRT((1-AV324)*($AN$7-$AL$7)*($AN$7-$AM$7))),$AM$7)</f>
        <v>0.90803340661194</v>
      </c>
      <c r="AN324" s="0" t="n">
        <f aca="false">IFERROR(IF(AW324&lt;($AM$8-$AL$8)/($AN$8-$AL$8),$AL$8+SQRT(AW324*($AN$8-$AL$8)*($AM$8-$AL$8)),$AN$8-SQRT((1-AW324)*($AN$8-$AL$8)*($AN$8-$AM$8))),$AM$8)</f>
        <v>0.953922858411598</v>
      </c>
      <c r="AO324" s="0" t="n">
        <f aca="false">IFERROR(IF(AX324&lt;($AM$9-$AL$9)/($AN$9-$AL$9),$AL$9+SQRT(AX324*($AN$9-$AL$9)*($AM$9-$AL$9)),$AN$9-SQRT((1-AX324)*($AN$9-$AL$9)*($AN$9-$AM$9))),$AM$9)</f>
        <v>1.09982582193377</v>
      </c>
      <c r="AP324" s="0" t="n">
        <f aca="false">IFERROR(IF(AY324&lt;($AM$10-$AL$10)/($AN$10-$AL$10),$AL$10+SQRT(AY324*($AN$10-$AL$10)*($AM$10-$AL$10)),$AN$10-SQRT((1-AY324)*($AN$10-$AL$10)*($AN$10-$AM$10))),$AM$10)</f>
        <v>0.975410196580948</v>
      </c>
      <c r="AQ324" s="0" t="n">
        <f aca="false">IFERROR(IF(AZ324&lt;($AM$11-$AL$11)/($AN$11-$AL$11),$AL$11+SQRT(AZ324*($AN$11-$AL$11)*($AM$11-$AL$11)),$AN$11-SQRT((1-AZ324)*($AN$11-$AL$11)*($AN$11-$AM$11))),$AM$11)</f>
        <v>0.593018102544063</v>
      </c>
      <c r="AR324" s="0" t="n">
        <f aca="false">SUMPRODUCT((B24:B31&lt;=$B$6)*(C24:C31*AM324+D24:D31*AO324*$B$8*AQ324)/(1+AL324/100)^B24:B31)+C32*AM324*AP324/(1+AL324/100)^$B$6</f>
        <v>9093385.07019105</v>
      </c>
      <c r="AS324" s="0" t="n">
        <f aca="false">SUMPRODUCT((K24:K26&lt;=$B$6)*(L24:L26*AN324+M24:M26*AO324*$B$8*AQ324)/(1+AL324/100)^K24:K26)+L27*AN324*AP324/(1+AL324/100)^$B$6</f>
        <v>8743788.28025029</v>
      </c>
      <c r="AT324" s="0" t="n">
        <f aca="false">AS324-AR324</f>
        <v>-349596.78994076</v>
      </c>
      <c r="AU324" s="0" t="n">
        <f aca="true">RAND()</f>
        <v>0.0422487492799237</v>
      </c>
      <c r="AV324" s="0" t="n">
        <f aca="true">RAND()</f>
        <v>0.129680188268675</v>
      </c>
      <c r="AW324" s="0" t="n">
        <f aca="true">RAND()</f>
        <v>0.263247181573297</v>
      </c>
      <c r="AX324" s="0" t="n">
        <f aca="true">RAND()</f>
        <v>0.459790966095188</v>
      </c>
      <c r="AY324" s="0" t="n">
        <f aca="true">RAND()</f>
        <v>0.904059420052543</v>
      </c>
      <c r="AZ324" s="0" t="n">
        <f aca="true">RAND()</f>
        <v>0.350447381300095</v>
      </c>
    </row>
    <row r="325" customFormat="false" ht="15" hidden="false" customHeight="false" outlineLevel="0" collapsed="false">
      <c r="AK325" s="0" t="n">
        <v>312</v>
      </c>
      <c r="AL325" s="0" t="n">
        <f aca="false">IFERROR(IF(AU325&lt;($AM$6-$AL$6)/($AN$6-$AL$6),$AL$6+SQRT(AU325*($AN$6-$AL$6)*($AM$6-$AL$6)),$AN$6-SQRT((1-AU325)*($AN$6-$AL$6)*($AN$6-$AM$6))),$AM$6)</f>
        <v>3.27977984260525</v>
      </c>
      <c r="AM325" s="0" t="n">
        <f aca="false">IFERROR(IF(AV325&lt;($AM$7-$AL$7)/($AN$7-$AL$7),$AL$7+SQRT(AV325*($AN$7-$AL$7)*($AM$7-$AL$7)),$AN$7-SQRT((1-AV325)*($AN$7-$AL$7)*($AN$7-$AM$7))),$AM$7)</f>
        <v>1.17502570550674</v>
      </c>
      <c r="AN325" s="0" t="n">
        <f aca="false">IFERROR(IF(AW325&lt;($AM$8-$AL$8)/($AN$8-$AL$8),$AL$8+SQRT(AW325*($AN$8-$AL$8)*($AM$8-$AL$8)),$AN$8-SQRT((1-AW325)*($AN$8-$AL$8)*($AN$8-$AM$8))),$AM$8)</f>
        <v>1.06479164273374</v>
      </c>
      <c r="AO325" s="0" t="n">
        <f aca="false">IFERROR(IF(AX325&lt;($AM$9-$AL$9)/($AN$9-$AL$9),$AL$9+SQRT(AX325*($AN$9-$AL$9)*($AM$9-$AL$9)),$AN$9-SQRT((1-AX325)*($AN$9-$AL$9)*($AN$9-$AM$9))),$AM$9)</f>
        <v>1.12421594574228</v>
      </c>
      <c r="AP325" s="0" t="n">
        <f aca="false">IFERROR(IF(AY325&lt;($AM$10-$AL$10)/($AN$10-$AL$10),$AL$10+SQRT(AY325*($AN$10-$AL$10)*($AM$10-$AL$10)),$AN$10-SQRT((1-AY325)*($AN$10-$AL$10)*($AN$10-$AM$10))),$AM$10)</f>
        <v>0.784243207349712</v>
      </c>
      <c r="AQ325" s="0" t="n">
        <f aca="false">IFERROR(IF(AZ325&lt;($AM$11-$AL$11)/($AN$11-$AL$11),$AL$11+SQRT(AZ325*($AN$11-$AL$11)*($AM$11-$AL$11)),$AN$11-SQRT((1-AZ325)*($AN$11-$AL$11)*($AN$11-$AM$11))),$AM$11)</f>
        <v>0.676851567894202</v>
      </c>
      <c r="AR325" s="0" t="n">
        <f aca="false">SUMPRODUCT((B24:B31&lt;=$B$6)*(C24:C31*AM325+D24:D31*AO325*$B$8*AQ325)/(1+AL325/100)^B24:B31)+C32*AM325*AP325/(1+AL325/100)^$B$6</f>
        <v>11390647.3778894</v>
      </c>
      <c r="AS325" s="0" t="n">
        <f aca="false">SUMPRODUCT((K24:K26&lt;=$B$6)*(L24:L26*AN325+M24:M26*AO325*$B$8*AQ325)/(1+AL325/100)^K24:K26)+L27*AN325*AP325/(1+AL325/100)^$B$6</f>
        <v>9970297.72070799</v>
      </c>
      <c r="AT325" s="0" t="n">
        <f aca="false">AS325-AR325</f>
        <v>-1420349.65718141</v>
      </c>
      <c r="AU325" s="0" t="n">
        <f aca="true">RAND()</f>
        <v>0.307998099025691</v>
      </c>
      <c r="AV325" s="0" t="n">
        <f aca="true">RAND()</f>
        <v>0.95003426813545</v>
      </c>
      <c r="AW325" s="0" t="n">
        <f aca="true">RAND()</f>
        <v>0.695092127988756</v>
      </c>
      <c r="AX325" s="0" t="n">
        <f aca="true">RAND()</f>
        <v>0.488668193538613</v>
      </c>
      <c r="AY325" s="0" t="n">
        <f aca="true">RAND()</f>
        <v>0.323176803697805</v>
      </c>
      <c r="AZ325" s="0" t="n">
        <f aca="true">RAND()</f>
        <v>0.573775880928835</v>
      </c>
    </row>
    <row r="326" customFormat="false" ht="15" hidden="false" customHeight="false" outlineLevel="0" collapsed="false">
      <c r="AK326" s="0" t="n">
        <v>313</v>
      </c>
      <c r="AL326" s="0" t="n">
        <f aca="false">IFERROR(IF(AU326&lt;($AM$6-$AL$6)/($AN$6-$AL$6),$AL$6+SQRT(AU326*($AN$6-$AL$6)*($AM$6-$AL$6)),$AN$6-SQRT((1-AU326)*($AN$6-$AL$6)*($AN$6-$AM$6))),$AM$6)</f>
        <v>5.79250577782502</v>
      </c>
      <c r="AM326" s="0" t="n">
        <f aca="false">IFERROR(IF(AV326&lt;($AM$7-$AL$7)/($AN$7-$AL$7),$AL$7+SQRT(AV326*($AN$7-$AL$7)*($AM$7-$AL$7)),$AN$7-SQRT((1-AV326)*($AN$7-$AL$7)*($AN$7-$AM$7))),$AM$7)</f>
        <v>0.992075601675028</v>
      </c>
      <c r="AN326" s="0" t="n">
        <f aca="false">IFERROR(IF(AW326&lt;($AM$8-$AL$8)/($AN$8-$AL$8),$AL$8+SQRT(AW326*($AN$8-$AL$8)*($AM$8-$AL$8)),$AN$8-SQRT((1-AW326)*($AN$8-$AL$8)*($AN$8-$AM$8))),$AM$8)</f>
        <v>0.92772182168354</v>
      </c>
      <c r="AO326" s="0" t="n">
        <f aca="false">IFERROR(IF(AX326&lt;($AM$9-$AL$9)/($AN$9-$AL$9),$AL$9+SQRT(AX326*($AN$9-$AL$9)*($AM$9-$AL$9)),$AN$9-SQRT((1-AX326)*($AN$9-$AL$9)*($AN$9-$AM$9))),$AM$9)</f>
        <v>1.59539104946985</v>
      </c>
      <c r="AP326" s="0" t="n">
        <f aca="false">IFERROR(IF(AY326&lt;($AM$10-$AL$10)/($AN$10-$AL$10),$AL$10+SQRT(AY326*($AN$10-$AL$10)*($AM$10-$AL$10)),$AN$10-SQRT((1-AY326)*($AN$10-$AL$10)*($AN$10-$AM$10))),$AM$10)</f>
        <v>0.743777346280189</v>
      </c>
      <c r="AQ326" s="0" t="n">
        <f aca="false">IFERROR(IF(AZ326&lt;($AM$11-$AL$11)/($AN$11-$AL$11),$AL$11+SQRT(AZ326*($AN$11-$AL$11)*($AM$11-$AL$11)),$AN$11-SQRT((1-AZ326)*($AN$11-$AL$11)*($AN$11-$AM$11))),$AM$11)</f>
        <v>0.696359264549241</v>
      </c>
      <c r="AR326" s="0" t="n">
        <f aca="false">SUMPRODUCT((B24:B31&lt;=$B$6)*(C24:C31*AM326+D24:D31*AO326*$B$8*AQ326)/(1+AL326/100)^B24:B31)+C32*AM326*AP326/(1+AL326/100)^$B$6</f>
        <v>8922865.58206745</v>
      </c>
      <c r="AS326" s="0" t="n">
        <f aca="false">SUMPRODUCT((K24:K26&lt;=$B$6)*(L24:L26*AN326+M24:M26*AO326*$B$8*AQ326)/(1+AL326/100)^K24:K26)+L27*AN326*AP326/(1+AL326/100)^$B$6</f>
        <v>8655218.68988399</v>
      </c>
      <c r="AT326" s="0" t="n">
        <f aca="false">AS326-AR326</f>
        <v>-267646.89218347</v>
      </c>
      <c r="AU326" s="0" t="n">
        <f aca="true">RAND()</f>
        <v>0.927097885170702</v>
      </c>
      <c r="AV326" s="0" t="n">
        <f aca="true">RAND()</f>
        <v>0.4099226306536</v>
      </c>
      <c r="AW326" s="0" t="n">
        <f aca="true">RAND()</f>
        <v>0.181254041490688</v>
      </c>
      <c r="AX326" s="0" t="n">
        <f aca="true">RAND()</f>
        <v>0.89086106476726</v>
      </c>
      <c r="AY326" s="0" t="n">
        <f aca="true">RAND()</f>
        <v>0.237709578237645</v>
      </c>
      <c r="AZ326" s="0" t="n">
        <f aca="true">RAND()</f>
        <v>0.623682872550702</v>
      </c>
    </row>
    <row r="327" customFormat="false" ht="15" hidden="false" customHeight="false" outlineLevel="0" collapsed="false">
      <c r="AK327" s="0" t="n">
        <v>314</v>
      </c>
      <c r="AL327" s="0" t="n">
        <f aca="false">IFERROR(IF(AU327&lt;($AM$6-$AL$6)/($AN$6-$AL$6),$AL$6+SQRT(AU327*($AN$6-$AL$6)*($AM$6-$AL$6)),$AN$6-SQRT((1-AU327)*($AN$6-$AL$6)*($AN$6-$AM$6))),$AM$6)</f>
        <v>3.98108059954229</v>
      </c>
      <c r="AM327" s="0" t="n">
        <f aca="false">IFERROR(IF(AV327&lt;($AM$7-$AL$7)/($AN$7-$AL$7),$AL$7+SQRT(AV327*($AN$7-$AL$7)*($AM$7-$AL$7)),$AN$7-SQRT((1-AV327)*($AN$7-$AL$7)*($AN$7-$AM$7))),$AM$7)</f>
        <v>1.06636014424743</v>
      </c>
      <c r="AN327" s="0" t="n">
        <f aca="false">IFERROR(IF(AW327&lt;($AM$8-$AL$8)/($AN$8-$AL$8),$AL$8+SQRT(AW327*($AN$8-$AL$8)*($AM$8-$AL$8)),$AN$8-SQRT((1-AW327)*($AN$8-$AL$8)*($AN$8-$AM$8))),$AM$8)</f>
        <v>0.987202650580791</v>
      </c>
      <c r="AO327" s="0" t="n">
        <f aca="false">IFERROR(IF(AX327&lt;($AM$9-$AL$9)/($AN$9-$AL$9),$AL$9+SQRT(AX327*($AN$9-$AL$9)*($AM$9-$AL$9)),$AN$9-SQRT((1-AX327)*($AN$9-$AL$9)*($AN$9-$AM$9))),$AM$9)</f>
        <v>1.11027585761953</v>
      </c>
      <c r="AP327" s="0" t="n">
        <f aca="false">IFERROR(IF(AY327&lt;($AM$10-$AL$10)/($AN$10-$AL$10),$AL$10+SQRT(AY327*($AN$10-$AL$10)*($AM$10-$AL$10)),$AN$10-SQRT((1-AY327)*($AN$10-$AL$10)*($AN$10-$AM$10))),$AM$10)</f>
        <v>0.87822161219402</v>
      </c>
      <c r="AQ327" s="0" t="n">
        <f aca="false">IFERROR(IF(AZ327&lt;($AM$11-$AL$11)/($AN$11-$AL$11),$AL$11+SQRT(AZ327*($AN$11-$AL$11)*($AM$11-$AL$11)),$AN$11-SQRT((1-AZ327)*($AN$11-$AL$11)*($AN$11-$AM$11))),$AM$11)</f>
        <v>0.592554395101285</v>
      </c>
      <c r="AR327" s="0" t="n">
        <f aca="false">SUMPRODUCT((B24:B31&lt;=$B$6)*(C24:C31*AM327+D24:D31*AO327*$B$8*AQ327)/(1+AL327/100)^B24:B31)+C32*AM327*AP327/(1+AL327/100)^$B$6</f>
        <v>10066924.75248</v>
      </c>
      <c r="AS327" s="0" t="n">
        <f aca="false">SUMPRODUCT((K24:K26&lt;=$B$6)*(L24:L26*AN327+M24:M26*AO327*$B$8*AQ327)/(1+AL327/100)^K24:K26)+L27*AN327*AP327/(1+AL327/100)^$B$6</f>
        <v>9161652.18601241</v>
      </c>
      <c r="AT327" s="0" t="n">
        <f aca="false">AS327-AR327</f>
        <v>-905272.56646762</v>
      </c>
      <c r="AU327" s="0" t="n">
        <f aca="true">RAND()</f>
        <v>0.544306282677002</v>
      </c>
      <c r="AV327" s="0" t="n">
        <f aca="true">RAND()</f>
        <v>0.700234696703782</v>
      </c>
      <c r="AW327" s="0" t="n">
        <f aca="true">RAND()</f>
        <v>0.389387026494151</v>
      </c>
      <c r="AX327" s="0" t="n">
        <f aca="true">RAND()</f>
        <v>0.472260633643555</v>
      </c>
      <c r="AY327" s="0" t="n">
        <f aca="true">RAND()</f>
        <v>0.572206351722576</v>
      </c>
      <c r="AZ327" s="0" t="n">
        <f aca="true">RAND()</f>
        <v>0.349339077930934</v>
      </c>
    </row>
    <row r="328" customFormat="false" ht="15" hidden="false" customHeight="false" outlineLevel="0" collapsed="false">
      <c r="AK328" s="0" t="n">
        <v>315</v>
      </c>
      <c r="AL328" s="0" t="n">
        <f aca="false">IFERROR(IF(AU328&lt;($AM$6-$AL$6)/($AN$6-$AL$6),$AL$6+SQRT(AU328*($AN$6-$AL$6)*($AM$6-$AL$6)),$AN$6-SQRT((1-AU328)*($AN$6-$AL$6)*($AN$6-$AM$6))),$AM$6)</f>
        <v>5.07222067679837</v>
      </c>
      <c r="AM328" s="0" t="n">
        <f aca="false">IFERROR(IF(AV328&lt;($AM$7-$AL$7)/($AN$7-$AL$7),$AL$7+SQRT(AV328*($AN$7-$AL$7)*($AM$7-$AL$7)),$AN$7-SQRT((1-AV328)*($AN$7-$AL$7)*($AN$7-$AM$7))),$AM$7)</f>
        <v>1.02153868597997</v>
      </c>
      <c r="AN328" s="0" t="n">
        <f aca="false">IFERROR(IF(AW328&lt;($AM$8-$AL$8)/($AN$8-$AL$8),$AL$8+SQRT(AW328*($AN$8-$AL$8)*($AM$8-$AL$8)),$AN$8-SQRT((1-AW328)*($AN$8-$AL$8)*($AN$8-$AM$8))),$AM$8)</f>
        <v>1.03760129328521</v>
      </c>
      <c r="AO328" s="0" t="n">
        <f aca="false">IFERROR(IF(AX328&lt;($AM$9-$AL$9)/($AN$9-$AL$9),$AL$9+SQRT(AX328*($AN$9-$AL$9)*($AM$9-$AL$9)),$AN$9-SQRT((1-AX328)*($AN$9-$AL$9)*($AN$9-$AM$9))),$AM$9)</f>
        <v>1.46117772983215</v>
      </c>
      <c r="AP328" s="0" t="n">
        <f aca="false">IFERROR(IF(AY328&lt;($AM$10-$AL$10)/($AN$10-$AL$10),$AL$10+SQRT(AY328*($AN$10-$AL$10)*($AM$10-$AL$10)),$AN$10-SQRT((1-AY328)*($AN$10-$AL$10)*($AN$10-$AM$10))),$AM$10)</f>
        <v>0.764622607150752</v>
      </c>
      <c r="AQ328" s="0" t="n">
        <f aca="false">IFERROR(IF(AZ328&lt;($AM$11-$AL$11)/($AN$11-$AL$11),$AL$11+SQRT(AZ328*($AN$11-$AL$11)*($AM$11-$AL$11)),$AN$11-SQRT((1-AZ328)*($AN$11-$AL$11)*($AN$11-$AM$11))),$AM$11)</f>
        <v>0.761163009503915</v>
      </c>
      <c r="AR328" s="0" t="n">
        <f aca="false">SUMPRODUCT((B24:B31&lt;=$B$6)*(C24:C31*AM328+D24:D31*AO328*$B$8*AQ328)/(1+AL328/100)^B24:B31)+C32*AM328*AP328/(1+AL328/100)^$B$6</f>
        <v>9371819.91019416</v>
      </c>
      <c r="AS328" s="0" t="n">
        <f aca="false">SUMPRODUCT((K24:K26&lt;=$B$6)*(L24:L26*AN328+M24:M26*AO328*$B$8*AQ328)/(1+AL328/100)^K24:K26)+L27*AN328*AP328/(1+AL328/100)^$B$6</f>
        <v>9691828.01781579</v>
      </c>
      <c r="AT328" s="0" t="n">
        <f aca="false">AS328-AR328</f>
        <v>320008.107621625</v>
      </c>
      <c r="AU328" s="0" t="n">
        <f aca="true">RAND()</f>
        <v>0.814183344051814</v>
      </c>
      <c r="AV328" s="0" t="n">
        <f aca="true">RAND()</f>
        <v>0.536048248855495</v>
      </c>
      <c r="AW328" s="0" t="n">
        <f aca="true">RAND()</f>
        <v>0.59899368343007</v>
      </c>
      <c r="AX328" s="0" t="n">
        <f aca="true">RAND()</f>
        <v>0.806447040780777</v>
      </c>
      <c r="AY328" s="0" t="n">
        <f aca="true">RAND()</f>
        <v>0.280100496861044</v>
      </c>
      <c r="AZ328" s="0" t="n">
        <f aca="true">RAND()</f>
        <v>0.767170987635808</v>
      </c>
    </row>
    <row r="329" customFormat="false" ht="15" hidden="false" customHeight="false" outlineLevel="0" collapsed="false">
      <c r="AK329" s="0" t="n">
        <v>316</v>
      </c>
      <c r="AL329" s="0" t="n">
        <f aca="false">IFERROR(IF(AU329&lt;($AM$6-$AL$6)/($AN$6-$AL$6),$AL$6+SQRT(AU329*($AN$6-$AL$6)*($AM$6-$AL$6)),$AN$6-SQRT((1-AU329)*($AN$6-$AL$6)*($AN$6-$AM$6))),$AM$6)</f>
        <v>5.3856848419578</v>
      </c>
      <c r="AM329" s="0" t="n">
        <f aca="false">IFERROR(IF(AV329&lt;($AM$7-$AL$7)/($AN$7-$AL$7),$AL$7+SQRT(AV329*($AN$7-$AL$7)*($AM$7-$AL$7)),$AN$7-SQRT((1-AV329)*($AN$7-$AL$7)*($AN$7-$AM$7))),$AM$7)</f>
        <v>1.08942042185326</v>
      </c>
      <c r="AN329" s="0" t="n">
        <f aca="false">IFERROR(IF(AW329&lt;($AM$8-$AL$8)/($AN$8-$AL$8),$AL$8+SQRT(AW329*($AN$8-$AL$8)*($AM$8-$AL$8)),$AN$8-SQRT((1-AW329)*($AN$8-$AL$8)*($AN$8-$AM$8))),$AM$8)</f>
        <v>0.873771529090167</v>
      </c>
      <c r="AO329" s="0" t="n">
        <f aca="false">IFERROR(IF(AX329&lt;($AM$9-$AL$9)/($AN$9-$AL$9),$AL$9+SQRT(AX329*($AN$9-$AL$9)*($AM$9-$AL$9)),$AN$9-SQRT((1-AX329)*($AN$9-$AL$9)*($AN$9-$AM$9))),$AM$9)</f>
        <v>1.37767585587192</v>
      </c>
      <c r="AP329" s="0" t="n">
        <f aca="false">IFERROR(IF(AY329&lt;($AM$10-$AL$10)/($AN$10-$AL$10),$AL$10+SQRT(AY329*($AN$10-$AL$10)*($AM$10-$AL$10)),$AN$10-SQRT((1-AY329)*($AN$10-$AL$10)*($AN$10-$AM$10))),$AM$10)</f>
        <v>0.837131809155576</v>
      </c>
      <c r="AQ329" s="0" t="n">
        <f aca="false">IFERROR(IF(AZ329&lt;($AM$11-$AL$11)/($AN$11-$AL$11),$AL$11+SQRT(AZ329*($AN$11-$AL$11)*($AM$11-$AL$11)),$AN$11-SQRT((1-AZ329)*($AN$11-$AL$11)*($AN$11-$AM$11))),$AM$11)</f>
        <v>0.578882469559697</v>
      </c>
      <c r="AR329" s="0" t="n">
        <f aca="false">SUMPRODUCT((B24:B31&lt;=$B$6)*(C24:C31*AM329+D24:D31*AO329*$B$8*AQ329)/(1+AL329/100)^B24:B31)+C32*AM329*AP329/(1+AL329/100)^$B$6</f>
        <v>9863441.67651919</v>
      </c>
      <c r="AS329" s="0" t="n">
        <f aca="false">SUMPRODUCT((K24:K26&lt;=$B$6)*(L24:L26*AN329+M24:M26*AO329*$B$8*AQ329)/(1+AL329/100)^K24:K26)+L27*AN329*AP329/(1+AL329/100)^$B$6</f>
        <v>8119323.75010423</v>
      </c>
      <c r="AT329" s="0" t="n">
        <f aca="false">AS329-AR329</f>
        <v>-1744117.92641496</v>
      </c>
      <c r="AU329" s="0" t="n">
        <f aca="true">RAND()</f>
        <v>0.869699328525759</v>
      </c>
      <c r="AV329" s="0" t="n">
        <f aca="true">RAND()</f>
        <v>0.770792880730804</v>
      </c>
      <c r="AW329" s="0" t="n">
        <f aca="true">RAND()</f>
        <v>0.0604693167144588</v>
      </c>
      <c r="AX329" s="0" t="n">
        <f aca="true">RAND()</f>
        <v>0.741808439756836</v>
      </c>
      <c r="AY329" s="0" t="n">
        <f aca="true">RAND()</f>
        <v>0.454631426978046</v>
      </c>
      <c r="AZ329" s="0" t="n">
        <f aca="true">RAND()</f>
        <v>0.31745074215394</v>
      </c>
    </row>
    <row r="330" customFormat="false" ht="15" hidden="false" customHeight="false" outlineLevel="0" collapsed="false">
      <c r="AK330" s="0" t="n">
        <v>317</v>
      </c>
      <c r="AL330" s="0" t="n">
        <f aca="false">IFERROR(IF(AU330&lt;($AM$6-$AL$6)/($AN$6-$AL$6),$AL$6+SQRT(AU330*($AN$6-$AL$6)*($AM$6-$AL$6)),$AN$6-SQRT((1-AU330)*($AN$6-$AL$6)*($AN$6-$AM$6))),$AM$6)</f>
        <v>5.10343892903978</v>
      </c>
      <c r="AM330" s="0" t="n">
        <f aca="false">IFERROR(IF(AV330&lt;($AM$7-$AL$7)/($AN$7-$AL$7),$AL$7+SQRT(AV330*($AN$7-$AL$7)*($AM$7-$AL$7)),$AN$7-SQRT((1-AV330)*($AN$7-$AL$7)*($AN$7-$AM$7))),$AM$7)</f>
        <v>1.17099769573686</v>
      </c>
      <c r="AN330" s="0" t="n">
        <f aca="false">IFERROR(IF(AW330&lt;($AM$8-$AL$8)/($AN$8-$AL$8),$AL$8+SQRT(AW330*($AN$8-$AL$8)*($AM$8-$AL$8)),$AN$8-SQRT((1-AW330)*($AN$8-$AL$8)*($AN$8-$AM$8))),$AM$8)</f>
        <v>1.00175868903753</v>
      </c>
      <c r="AO330" s="0" t="n">
        <f aca="false">IFERROR(IF(AX330&lt;($AM$9-$AL$9)/($AN$9-$AL$9),$AL$9+SQRT(AX330*($AN$9-$AL$9)*($AM$9-$AL$9)),$AN$9-SQRT((1-AX330)*($AN$9-$AL$9)*($AN$9-$AM$9))),$AM$9)</f>
        <v>0.954083620374179</v>
      </c>
      <c r="AP330" s="0" t="n">
        <f aca="false">IFERROR(IF(AY330&lt;($AM$10-$AL$10)/($AN$10-$AL$10),$AL$10+SQRT(AY330*($AN$10-$AL$10)*($AM$10-$AL$10)),$AN$10-SQRT((1-AY330)*($AN$10-$AL$10)*($AN$10-$AM$10))),$AM$10)</f>
        <v>0.952608230679673</v>
      </c>
      <c r="AQ330" s="0" t="n">
        <f aca="false">IFERROR(IF(AZ330&lt;($AM$11-$AL$11)/($AN$11-$AL$11),$AL$11+SQRT(AZ330*($AN$11-$AL$11)*($AM$11-$AL$11)),$AN$11-SQRT((1-AZ330)*($AN$11-$AL$11)*($AN$11-$AM$11))),$AM$11)</f>
        <v>0.621556775626209</v>
      </c>
      <c r="AR330" s="0" t="n">
        <f aca="false">SUMPRODUCT((B24:B31&lt;=$B$6)*(C24:C31*AM330+D24:D31*AO330*$B$8*AQ330)/(1+AL330/100)^B24:B31)+C32*AM330*AP330/(1+AL330/100)^$B$6</f>
        <v>10654502.3450471</v>
      </c>
      <c r="AS330" s="0" t="n">
        <f aca="false">SUMPRODUCT((K24:K26&lt;=$B$6)*(L24:L26*AN330+M24:M26*AO330*$B$8*AQ330)/(1+AL330/100)^K24:K26)+L27*AN330*AP330/(1+AL330/100)^$B$6</f>
        <v>9246425.51138747</v>
      </c>
      <c r="AT330" s="0" t="n">
        <f aca="false">AS330-AR330</f>
        <v>-1408076.83365963</v>
      </c>
      <c r="AU330" s="0" t="n">
        <f aca="true">RAND()</f>
        <v>0.82015280520591</v>
      </c>
      <c r="AV330" s="0" t="n">
        <f aca="true">RAND()</f>
        <v>0.944521208187682</v>
      </c>
      <c r="AW330" s="0" t="n">
        <f aca="true">RAND()</f>
        <v>0.45223334694784</v>
      </c>
      <c r="AX330" s="0" t="n">
        <f aca="true">RAND()</f>
        <v>0.274922579056162</v>
      </c>
      <c r="AY330" s="0" t="n">
        <f aca="true">RAND()</f>
        <v>0.819416841915935</v>
      </c>
      <c r="AZ330" s="0" t="n">
        <f aca="true">RAND()</f>
        <v>0.422035754902547</v>
      </c>
    </row>
    <row r="331" customFormat="false" ht="15" hidden="false" customHeight="false" outlineLevel="0" collapsed="false">
      <c r="AK331" s="0" t="n">
        <v>318</v>
      </c>
      <c r="AL331" s="0" t="n">
        <f aca="false">IFERROR(IF(AU331&lt;($AM$6-$AL$6)/($AN$6-$AL$6),$AL$6+SQRT(AU331*($AN$6-$AL$6)*($AM$6-$AL$6)),$AN$6-SQRT((1-AU331)*($AN$6-$AL$6)*($AN$6-$AM$6))),$AM$6)</f>
        <v>3.93004746392238</v>
      </c>
      <c r="AM331" s="0" t="n">
        <f aca="false">IFERROR(IF(AV331&lt;($AM$7-$AL$7)/($AN$7-$AL$7),$AL$7+SQRT(AV331*($AN$7-$AL$7)*($AM$7-$AL$7)),$AN$7-SQRT((1-AV331)*($AN$7-$AL$7)*($AN$7-$AM$7))),$AM$7)</f>
        <v>0.996098376977238</v>
      </c>
      <c r="AN331" s="0" t="n">
        <f aca="false">IFERROR(IF(AW331&lt;($AM$8-$AL$8)/($AN$8-$AL$8),$AL$8+SQRT(AW331*($AN$8-$AL$8)*($AM$8-$AL$8)),$AN$8-SQRT((1-AW331)*($AN$8-$AL$8)*($AN$8-$AM$8))),$AM$8)</f>
        <v>0.953386621825044</v>
      </c>
      <c r="AO331" s="0" t="n">
        <f aca="false">IFERROR(IF(AX331&lt;($AM$9-$AL$9)/($AN$9-$AL$9),$AL$9+SQRT(AX331*($AN$9-$AL$9)*($AM$9-$AL$9)),$AN$9-SQRT((1-AX331)*($AN$9-$AL$9)*($AN$9-$AM$9))),$AM$9)</f>
        <v>1.14529630878173</v>
      </c>
      <c r="AP331" s="0" t="n">
        <f aca="false">IFERROR(IF(AY331&lt;($AM$10-$AL$10)/($AN$10-$AL$10),$AL$10+SQRT(AY331*($AN$10-$AL$10)*($AM$10-$AL$10)),$AN$10-SQRT((1-AY331)*($AN$10-$AL$10)*($AN$10-$AM$10))),$AM$10)</f>
        <v>0.710009815664633</v>
      </c>
      <c r="AQ331" s="0" t="n">
        <f aca="false">IFERROR(IF(AZ331&lt;($AM$11-$AL$11)/($AN$11-$AL$11),$AL$11+SQRT(AZ331*($AN$11-$AL$11)*($AM$11-$AL$11)),$AN$11-SQRT((1-AZ331)*($AN$11-$AL$11)*($AN$11-$AM$11))),$AM$11)</f>
        <v>0.615631473017789</v>
      </c>
      <c r="AR331" s="0" t="n">
        <f aca="false">SUMPRODUCT((B24:B31&lt;=$B$6)*(C24:C31*AM331+D24:D31*AO331*$B$8*AQ331)/(1+AL331/100)^B24:B31)+C32*AM331*AP331/(1+AL331/100)^$B$6</f>
        <v>9441929.24604243</v>
      </c>
      <c r="AS331" s="0" t="n">
        <f aca="false">SUMPRODUCT((K24:K26&lt;=$B$6)*(L24:L26*AN331+M24:M26*AO331*$B$8*AQ331)/(1+AL331/100)^K24:K26)+L27*AN331*AP331/(1+AL331/100)^$B$6</f>
        <v>8964937.60615453</v>
      </c>
      <c r="AT331" s="0" t="n">
        <f aca="false">AS331-AR331</f>
        <v>-476991.639887897</v>
      </c>
      <c r="AU331" s="0" t="n">
        <f aca="true">RAND()</f>
        <v>0.52876957131153</v>
      </c>
      <c r="AV331" s="0" t="n">
        <f aca="true">RAND()</f>
        <v>0.427273038367855</v>
      </c>
      <c r="AW331" s="0" t="n">
        <f aca="true">RAND()</f>
        <v>0.261416175054435</v>
      </c>
      <c r="AX331" s="0" t="n">
        <f aca="true">RAND()</f>
        <v>0.51298773347858</v>
      </c>
      <c r="AY331" s="0" t="n">
        <f aca="true">RAND()</f>
        <v>0.176416490701973</v>
      </c>
      <c r="AZ331" s="0" t="n">
        <f aca="true">RAND()</f>
        <v>0.406625415344406</v>
      </c>
    </row>
    <row r="332" customFormat="false" ht="15" hidden="false" customHeight="false" outlineLevel="0" collapsed="false">
      <c r="AK332" s="0" t="n">
        <v>319</v>
      </c>
      <c r="AL332" s="0" t="n">
        <f aca="false">IFERROR(IF(AU332&lt;($AM$6-$AL$6)/($AN$6-$AL$6),$AL$6+SQRT(AU332*($AN$6-$AL$6)*($AM$6-$AL$6)),$AN$6-SQRT((1-AU332)*($AN$6-$AL$6)*($AN$6-$AM$6))),$AM$6)</f>
        <v>2.76132594630605</v>
      </c>
      <c r="AM332" s="0" t="n">
        <f aca="false">IFERROR(IF(AV332&lt;($AM$7-$AL$7)/($AN$7-$AL$7),$AL$7+SQRT(AV332*($AN$7-$AL$7)*($AM$7-$AL$7)),$AN$7-SQRT((1-AV332)*($AN$7-$AL$7)*($AN$7-$AM$7))),$AM$7)</f>
        <v>0.962689298188364</v>
      </c>
      <c r="AN332" s="0" t="n">
        <f aca="false">IFERROR(IF(AW332&lt;($AM$8-$AL$8)/($AN$8-$AL$8),$AL$8+SQRT(AW332*($AN$8-$AL$8)*($AM$8-$AL$8)),$AN$8-SQRT((1-AW332)*($AN$8-$AL$8)*($AN$8-$AM$8))),$AM$8)</f>
        <v>0.903535643349996</v>
      </c>
      <c r="AO332" s="0" t="n">
        <f aca="false">IFERROR(IF(AX332&lt;($AM$9-$AL$9)/($AN$9-$AL$9),$AL$9+SQRT(AX332*($AN$9-$AL$9)*($AM$9-$AL$9)),$AN$9-SQRT((1-AX332)*($AN$9-$AL$9)*($AN$9-$AM$9))),$AM$9)</f>
        <v>1.58564782816345</v>
      </c>
      <c r="AP332" s="0" t="n">
        <f aca="false">IFERROR(IF(AY332&lt;($AM$10-$AL$10)/($AN$10-$AL$10),$AL$10+SQRT(AY332*($AN$10-$AL$10)*($AM$10-$AL$10)),$AN$10-SQRT((1-AY332)*($AN$10-$AL$10)*($AN$10-$AM$10))),$AM$10)</f>
        <v>0.818563690298388</v>
      </c>
      <c r="AQ332" s="0" t="n">
        <f aca="false">IFERROR(IF(AZ332&lt;($AM$11-$AL$11)/($AN$11-$AL$11),$AL$11+SQRT(AZ332*($AN$11-$AL$11)*($AM$11-$AL$11)),$AN$11-SQRT((1-AZ332)*($AN$11-$AL$11)*($AN$11-$AM$11))),$AM$11)</f>
        <v>0.531894159580456</v>
      </c>
      <c r="AR332" s="0" t="n">
        <f aca="false">SUMPRODUCT((B24:B31&lt;=$B$6)*(C24:C31*AM332+D24:D31*AO332*$B$8*AQ332)/(1+AL332/100)^B24:B31)+C32*AM332*AP332/(1+AL332/100)^$B$6</f>
        <v>9554609.30962101</v>
      </c>
      <c r="AS332" s="0" t="n">
        <f aca="false">SUMPRODUCT((K24:K26&lt;=$B$6)*(L24:L26*AN332+M24:M26*AO332*$B$8*AQ332)/(1+AL332/100)^K24:K26)+L27*AN332*AP332/(1+AL332/100)^$B$6</f>
        <v>8447170.86714485</v>
      </c>
      <c r="AT332" s="0" t="n">
        <f aca="false">AS332-AR332</f>
        <v>-1107438.44247616</v>
      </c>
      <c r="AU332" s="0" t="n">
        <f aca="true">RAND()</f>
        <v>0.115923439303761</v>
      </c>
      <c r="AV332" s="0" t="n">
        <f aca="true">RAND()</f>
        <v>0.294086752722469</v>
      </c>
      <c r="AW332" s="0" t="n">
        <f aca="true">RAND()</f>
        <v>0.119106993821084</v>
      </c>
      <c r="AX332" s="0" t="n">
        <f aca="true">RAND()</f>
        <v>0.88554151846289</v>
      </c>
      <c r="AY332" s="0" t="n">
        <f aca="true">RAND()</f>
        <v>0.40593129910611</v>
      </c>
      <c r="AZ332" s="0" t="n">
        <f aca="true">RAND()</f>
        <v>0.219489392847045</v>
      </c>
    </row>
    <row r="333" customFormat="false" ht="15" hidden="false" customHeight="false" outlineLevel="0" collapsed="false">
      <c r="AK333" s="0" t="n">
        <v>320</v>
      </c>
      <c r="AL333" s="0" t="n">
        <f aca="false">IFERROR(IF(AU333&lt;($AM$6-$AL$6)/($AN$6-$AL$6),$AL$6+SQRT(AU333*($AN$6-$AL$6)*($AM$6-$AL$6)),$AN$6-SQRT((1-AU333)*($AN$6-$AL$6)*($AN$6-$AM$6))),$AM$6)</f>
        <v>4.0833688033717</v>
      </c>
      <c r="AM333" s="0" t="n">
        <f aca="false">IFERROR(IF(AV333&lt;($AM$7-$AL$7)/($AN$7-$AL$7),$AL$7+SQRT(AV333*($AN$7-$AL$7)*($AM$7-$AL$7)),$AN$7-SQRT((1-AV333)*($AN$7-$AL$7)*($AN$7-$AM$7))),$AM$7)</f>
        <v>0.990483395582152</v>
      </c>
      <c r="AN333" s="0" t="n">
        <f aca="false">IFERROR(IF(AW333&lt;($AM$8-$AL$8)/($AN$8-$AL$8),$AL$8+SQRT(AW333*($AN$8-$AL$8)*($AM$8-$AL$8)),$AN$8-SQRT((1-AW333)*($AN$8-$AL$8)*($AN$8-$AM$8))),$AM$8)</f>
        <v>1.01367966023986</v>
      </c>
      <c r="AO333" s="0" t="n">
        <f aca="false">IFERROR(IF(AX333&lt;($AM$9-$AL$9)/($AN$9-$AL$9),$AL$9+SQRT(AX333*($AN$9-$AL$9)*($AM$9-$AL$9)),$AN$9-SQRT((1-AX333)*($AN$9-$AL$9)*($AN$9-$AM$9))),$AM$9)</f>
        <v>0.889155240429856</v>
      </c>
      <c r="AP333" s="0" t="n">
        <f aca="false">IFERROR(IF(AY333&lt;($AM$10-$AL$10)/($AN$10-$AL$10),$AL$10+SQRT(AY333*($AN$10-$AL$10)*($AM$10-$AL$10)),$AN$10-SQRT((1-AY333)*($AN$10-$AL$10)*($AN$10-$AM$10))),$AM$10)</f>
        <v>0.684124317790837</v>
      </c>
      <c r="AQ333" s="0" t="n">
        <f aca="false">IFERROR(IF(AZ333&lt;($AM$11-$AL$11)/($AN$11-$AL$11),$AL$11+SQRT(AZ333*($AN$11-$AL$11)*($AM$11-$AL$11)),$AN$11-SQRT((1-AZ333)*($AN$11-$AL$11)*($AN$11-$AM$11))),$AM$11)</f>
        <v>0.791616616070339</v>
      </c>
      <c r="AR333" s="0" t="n">
        <f aca="false">SUMPRODUCT((B24:B31&lt;=$B$6)*(C24:C31*AM333+D24:D31*AO333*$B$8*AQ333)/(1+AL333/100)^B24:B31)+C32*AM333*AP333/(1+AL333/100)^$B$6</f>
        <v>9341154.93150862</v>
      </c>
      <c r="AS333" s="0" t="n">
        <f aca="false">SUMPRODUCT((K24:K26&lt;=$B$6)*(L24:L26*AN333+M24:M26*AO333*$B$8*AQ333)/(1+AL333/100)^K24:K26)+L27*AN333*AP333/(1+AL333/100)^$B$6</f>
        <v>9542051.52282186</v>
      </c>
      <c r="AT333" s="0" t="n">
        <f aca="false">AS333-AR333</f>
        <v>200896.591313237</v>
      </c>
      <c r="AU333" s="0" t="n">
        <f aca="true">RAND()</f>
        <v>0.574663123142727</v>
      </c>
      <c r="AV333" s="0" t="n">
        <f aca="true">RAND()</f>
        <v>0.403154711027851</v>
      </c>
      <c r="AW333" s="0" t="n">
        <f aca="true">RAND()</f>
        <v>0.503579529028017</v>
      </c>
      <c r="AX333" s="0" t="n">
        <f aca="true">RAND()</f>
        <v>0.201922401538692</v>
      </c>
      <c r="AY333" s="0" t="n">
        <f aca="true">RAND()</f>
        <v>0.135607057607764</v>
      </c>
      <c r="AZ333" s="0" t="n">
        <f aca="true">RAND()</f>
        <v>0.822760674702137</v>
      </c>
    </row>
    <row r="334" customFormat="false" ht="15" hidden="false" customHeight="false" outlineLevel="0" collapsed="false">
      <c r="AK334" s="0" t="n">
        <v>321</v>
      </c>
      <c r="AL334" s="0" t="n">
        <f aca="false">IFERROR(IF(AU334&lt;($AM$6-$AL$6)/($AN$6-$AL$6),$AL$6+SQRT(AU334*($AN$6-$AL$6)*($AM$6-$AL$6)),$AN$6-SQRT((1-AU334)*($AN$6-$AL$6)*($AN$6-$AM$6))),$AM$6)</f>
        <v>4.31692497762765</v>
      </c>
      <c r="AM334" s="0" t="n">
        <f aca="false">IFERROR(IF(AV334&lt;($AM$7-$AL$7)/($AN$7-$AL$7),$AL$7+SQRT(AV334*($AN$7-$AL$7)*($AM$7-$AL$7)),$AN$7-SQRT((1-AV334)*($AN$7-$AL$7)*($AN$7-$AM$7))),$AM$7)</f>
        <v>1.00236383101865</v>
      </c>
      <c r="AN334" s="0" t="n">
        <f aca="false">IFERROR(IF(AW334&lt;($AM$8-$AL$8)/($AN$8-$AL$8),$AL$8+SQRT(AW334*($AN$8-$AL$8)*($AM$8-$AL$8)),$AN$8-SQRT((1-AW334)*($AN$8-$AL$8)*($AN$8-$AM$8))),$AM$8)</f>
        <v>1.15093516293377</v>
      </c>
      <c r="AO334" s="0" t="n">
        <f aca="false">IFERROR(IF(AX334&lt;($AM$9-$AL$9)/($AN$9-$AL$9),$AL$9+SQRT(AX334*($AN$9-$AL$9)*($AM$9-$AL$9)),$AN$9-SQRT((1-AX334)*($AN$9-$AL$9)*($AN$9-$AM$9))),$AM$9)</f>
        <v>0.998468722237486</v>
      </c>
      <c r="AP334" s="0" t="n">
        <f aca="false">IFERROR(IF(AY334&lt;($AM$10-$AL$10)/($AN$10-$AL$10),$AL$10+SQRT(AY334*($AN$10-$AL$10)*($AM$10-$AL$10)),$AN$10-SQRT((1-AY334)*($AN$10-$AL$10)*($AN$10-$AM$10))),$AM$10)</f>
        <v>0.961784523243058</v>
      </c>
      <c r="AQ334" s="0" t="n">
        <f aca="false">IFERROR(IF(AZ334&lt;($AM$11-$AL$11)/($AN$11-$AL$11),$AL$11+SQRT(AZ334*($AN$11-$AL$11)*($AM$11-$AL$11)),$AN$11-SQRT((1-AZ334)*($AN$11-$AL$11)*($AN$11-$AM$11))),$AM$11)</f>
        <v>0.345129045793797</v>
      </c>
      <c r="AR334" s="0" t="n">
        <f aca="false">SUMPRODUCT((B24:B31&lt;=$B$6)*(C24:C31*AM334+D24:D31*AO334*$B$8*AQ334)/(1+AL334/100)^B24:B31)+C32*AM334*AP334/(1+AL334/100)^$B$6</f>
        <v>9321946.82741998</v>
      </c>
      <c r="AS334" s="0" t="n">
        <f aca="false">SUMPRODUCT((K24:K26&lt;=$B$6)*(L24:L26*AN334+M24:M26*AO334*$B$8*AQ334)/(1+AL334/100)^K24:K26)+L27*AN334*AP334/(1+AL334/100)^$B$6</f>
        <v>10603065.6209231</v>
      </c>
      <c r="AT334" s="0" t="n">
        <f aca="false">AS334-AR334</f>
        <v>1281118.79350308</v>
      </c>
      <c r="AU334" s="0" t="n">
        <f aca="true">RAND()</f>
        <v>0.64005542121608</v>
      </c>
      <c r="AV334" s="0" t="n">
        <f aca="true">RAND()</f>
        <v>0.454900691664337</v>
      </c>
      <c r="AW334" s="0" t="n">
        <f aca="true">RAND()</f>
        <v>0.912765849395928</v>
      </c>
      <c r="AX334" s="0" t="n">
        <f aca="true">RAND()</f>
        <v>0.331294756065429</v>
      </c>
      <c r="AY334" s="0" t="n">
        <f aca="true">RAND()</f>
        <v>0.852979783627275</v>
      </c>
      <c r="AZ334" s="0" t="n">
        <f aca="true">RAND()</f>
        <v>0.00831277867044325</v>
      </c>
    </row>
    <row r="335" customFormat="false" ht="15" hidden="false" customHeight="false" outlineLevel="0" collapsed="false">
      <c r="AK335" s="0" t="n">
        <v>322</v>
      </c>
      <c r="AL335" s="0" t="n">
        <f aca="false">IFERROR(IF(AU335&lt;($AM$6-$AL$6)/($AN$6-$AL$6),$AL$6+SQRT(AU335*($AN$6-$AL$6)*($AM$6-$AL$6)),$AN$6-SQRT((1-AU335)*($AN$6-$AL$6)*($AN$6-$AM$6))),$AM$6)</f>
        <v>5.33815244834464</v>
      </c>
      <c r="AM335" s="0" t="n">
        <f aca="false">IFERROR(IF(AV335&lt;($AM$7-$AL$7)/($AN$7-$AL$7),$AL$7+SQRT(AV335*($AN$7-$AL$7)*($AM$7-$AL$7)),$AN$7-SQRT((1-AV335)*($AN$7-$AL$7)*($AN$7-$AM$7))),$AM$7)</f>
        <v>0.984151688388687</v>
      </c>
      <c r="AN335" s="0" t="n">
        <f aca="false">IFERROR(IF(AW335&lt;($AM$8-$AL$8)/($AN$8-$AL$8),$AL$8+SQRT(AW335*($AN$8-$AL$8)*($AM$8-$AL$8)),$AN$8-SQRT((1-AW335)*($AN$8-$AL$8)*($AN$8-$AM$8))),$AM$8)</f>
        <v>0.986525803176991</v>
      </c>
      <c r="AO335" s="0" t="n">
        <f aca="false">IFERROR(IF(AX335&lt;($AM$9-$AL$9)/($AN$9-$AL$9),$AL$9+SQRT(AX335*($AN$9-$AL$9)*($AM$9-$AL$9)),$AN$9-SQRT((1-AX335)*($AN$9-$AL$9)*($AN$9-$AM$9))),$AM$9)</f>
        <v>1.0899118378746</v>
      </c>
      <c r="AP335" s="0" t="n">
        <f aca="false">IFERROR(IF(AY335&lt;($AM$10-$AL$10)/($AN$10-$AL$10),$AL$10+SQRT(AY335*($AN$10-$AL$10)*($AM$10-$AL$10)),$AN$10-SQRT((1-AY335)*($AN$10-$AL$10)*($AN$10-$AM$10))),$AM$10)</f>
        <v>0.868835202452841</v>
      </c>
      <c r="AQ335" s="0" t="n">
        <f aca="false">IFERROR(IF(AZ335&lt;($AM$11-$AL$11)/($AN$11-$AL$11),$AL$11+SQRT(AZ335*($AN$11-$AL$11)*($AM$11-$AL$11)),$AN$11-SQRT((1-AZ335)*($AN$11-$AL$11)*($AN$11-$AM$11))),$AM$11)</f>
        <v>0.61341123103691</v>
      </c>
      <c r="AR335" s="0" t="n">
        <f aca="false">SUMPRODUCT((B24:B31&lt;=$B$6)*(C24:C31*AM335+D24:D31*AO335*$B$8*AQ335)/(1+AL335/100)^B24:B31)+C32*AM335*AP335/(1+AL335/100)^$B$6</f>
        <v>8915763.27171272</v>
      </c>
      <c r="AS335" s="0" t="n">
        <f aca="false">SUMPRODUCT((K24:K26&lt;=$B$6)*(L24:L26*AN335+M24:M26*AO335*$B$8*AQ335)/(1+AL335/100)^K24:K26)+L27*AN335*AP335/(1+AL335/100)^$B$6</f>
        <v>9146869.42770696</v>
      </c>
      <c r="AT335" s="0" t="n">
        <f aca="false">AS335-AR335</f>
        <v>231106.155994238</v>
      </c>
      <c r="AU335" s="0" t="n">
        <f aca="true">RAND()</f>
        <v>0.861913135752855</v>
      </c>
      <c r="AV335" s="0" t="n">
        <f aca="true">RAND()</f>
        <v>0.376798270404491</v>
      </c>
      <c r="AW335" s="0" t="n">
        <f aca="true">RAND()</f>
        <v>0.386576391675795</v>
      </c>
      <c r="AX335" s="0" t="n">
        <f aca="true">RAND()</f>
        <v>0.447826358106137</v>
      </c>
      <c r="AY335" s="0" t="n">
        <f aca="true">RAND()</f>
        <v>0.544157626273713</v>
      </c>
      <c r="AZ335" s="0" t="n">
        <f aca="true">RAND()</f>
        <v>0.400924896898251</v>
      </c>
    </row>
    <row r="336" customFormat="false" ht="15" hidden="false" customHeight="false" outlineLevel="0" collapsed="false">
      <c r="AK336" s="0" t="n">
        <v>323</v>
      </c>
      <c r="AL336" s="0" t="n">
        <f aca="false">IFERROR(IF(AU336&lt;($AM$6-$AL$6)/($AN$6-$AL$6),$AL$6+SQRT(AU336*($AN$6-$AL$6)*($AM$6-$AL$6)),$AN$6-SQRT((1-AU336)*($AN$6-$AL$6)*($AN$6-$AM$6))),$AM$6)</f>
        <v>2.4051636494495</v>
      </c>
      <c r="AM336" s="0" t="n">
        <f aca="false">IFERROR(IF(AV336&lt;($AM$7-$AL$7)/($AN$7-$AL$7),$AL$7+SQRT(AV336*($AN$7-$AL$7)*($AM$7-$AL$7)),$AN$7-SQRT((1-AV336)*($AN$7-$AL$7)*($AN$7-$AM$7))),$AM$7)</f>
        <v>1.04870745827102</v>
      </c>
      <c r="AN336" s="0" t="n">
        <f aca="false">IFERROR(IF(AW336&lt;($AM$8-$AL$8)/($AN$8-$AL$8),$AL$8+SQRT(AW336*($AN$8-$AL$8)*($AM$8-$AL$8)),$AN$8-SQRT((1-AW336)*($AN$8-$AL$8)*($AN$8-$AM$8))),$AM$8)</f>
        <v>1.09941282910805</v>
      </c>
      <c r="AO336" s="0" t="n">
        <f aca="false">IFERROR(IF(AX336&lt;($AM$9-$AL$9)/($AN$9-$AL$9),$AL$9+SQRT(AX336*($AN$9-$AL$9)*($AM$9-$AL$9)),$AN$9-SQRT((1-AX336)*($AN$9-$AL$9)*($AN$9-$AM$9))),$AM$9)</f>
        <v>1.6127577867437</v>
      </c>
      <c r="AP336" s="0" t="n">
        <f aca="false">IFERROR(IF(AY336&lt;($AM$10-$AL$10)/($AN$10-$AL$10),$AL$10+SQRT(AY336*($AN$10-$AL$10)*($AM$10-$AL$10)),$AN$10-SQRT((1-AY336)*($AN$10-$AL$10)*($AN$10-$AM$10))),$AM$10)</f>
        <v>0.90046749152004</v>
      </c>
      <c r="AQ336" s="0" t="n">
        <f aca="false">IFERROR(IF(AZ336&lt;($AM$11-$AL$11)/($AN$11-$AL$11),$AL$11+SQRT(AZ336*($AN$11-$AL$11)*($AM$11-$AL$11)),$AN$11-SQRT((1-AZ336)*($AN$11-$AL$11)*($AN$11-$AM$11))),$AM$11)</f>
        <v>0.649115313985203</v>
      </c>
      <c r="AR336" s="0" t="n">
        <f aca="false">SUMPRODUCT((B24:B31&lt;=$B$6)*(C24:C31*AM336+D24:D31*AO336*$B$8*AQ336)/(1+AL336/100)^B24:B31)+C32*AM336*AP336/(1+AL336/100)^$B$6</f>
        <v>10578266.4017161</v>
      </c>
      <c r="AS336" s="0" t="n">
        <f aca="false">SUMPRODUCT((K24:K26&lt;=$B$6)*(L24:L26*AN336+M24:M26*AO336*$B$8*AQ336)/(1+AL336/100)^K24:K26)+L27*AN336*AP336/(1+AL336/100)^$B$6</f>
        <v>10181470.7531382</v>
      </c>
      <c r="AT336" s="0" t="n">
        <f aca="false">AS336-AR336</f>
        <v>-396795.648577893</v>
      </c>
      <c r="AU336" s="0" t="n">
        <f aca="true">RAND()</f>
        <v>0.0328315165670477</v>
      </c>
      <c r="AV336" s="0" t="n">
        <f aca="true">RAND()</f>
        <v>0.639833890171443</v>
      </c>
      <c r="AW336" s="0" t="n">
        <f aca="true">RAND()</f>
        <v>0.798431146335625</v>
      </c>
      <c r="AX336" s="0" t="n">
        <f aca="true">RAND()</f>
        <v>0.900028978848242</v>
      </c>
      <c r="AY336" s="0" t="n">
        <f aca="true">RAND()</f>
        <v>0.641496847057413</v>
      </c>
      <c r="AZ336" s="0" t="n">
        <f aca="true">RAND()</f>
        <v>0.497475520240763</v>
      </c>
    </row>
    <row r="337" customFormat="false" ht="15" hidden="false" customHeight="false" outlineLevel="0" collapsed="false">
      <c r="AK337" s="0" t="n">
        <v>324</v>
      </c>
      <c r="AL337" s="0" t="n">
        <f aca="false">IFERROR(IF(AU337&lt;($AM$6-$AL$6)/($AN$6-$AL$6),$AL$6+SQRT(AU337*($AN$6-$AL$6)*($AM$6-$AL$6)),$AN$6-SQRT((1-AU337)*($AN$6-$AL$6)*($AN$6-$AM$6))),$AM$6)</f>
        <v>2.20713777078376</v>
      </c>
      <c r="AM337" s="0" t="n">
        <f aca="false">IFERROR(IF(AV337&lt;($AM$7-$AL$7)/($AN$7-$AL$7),$AL$7+SQRT(AV337*($AN$7-$AL$7)*($AM$7-$AL$7)),$AN$7-SQRT((1-AV337)*($AN$7-$AL$7)*($AN$7-$AM$7))),$AM$7)</f>
        <v>0.992466413317684</v>
      </c>
      <c r="AN337" s="0" t="n">
        <f aca="false">IFERROR(IF(AW337&lt;($AM$8-$AL$8)/($AN$8-$AL$8),$AL$8+SQRT(AW337*($AN$8-$AL$8)*($AM$8-$AL$8)),$AN$8-SQRT((1-AW337)*($AN$8-$AL$8)*($AN$8-$AM$8))),$AM$8)</f>
        <v>1.10864123326653</v>
      </c>
      <c r="AO337" s="0" t="n">
        <f aca="false">IFERROR(IF(AX337&lt;($AM$9-$AL$9)/($AN$9-$AL$9),$AL$9+SQRT(AX337*($AN$9-$AL$9)*($AM$9-$AL$9)),$AN$9-SQRT((1-AX337)*($AN$9-$AL$9)*($AN$9-$AM$9))),$AM$9)</f>
        <v>1.713942403415</v>
      </c>
      <c r="AP337" s="0" t="n">
        <f aca="false">IFERROR(IF(AY337&lt;($AM$10-$AL$10)/($AN$10-$AL$10),$AL$10+SQRT(AY337*($AN$10-$AL$10)*($AM$10-$AL$10)),$AN$10-SQRT((1-AY337)*($AN$10-$AL$10)*($AN$10-$AM$10))),$AM$10)</f>
        <v>0.989096129965152</v>
      </c>
      <c r="AQ337" s="0" t="n">
        <f aca="false">IFERROR(IF(AZ337&lt;($AM$11-$AL$11)/($AN$11-$AL$11),$AL$11+SQRT(AZ337*($AN$11-$AL$11)*($AM$11-$AL$11)),$AN$11-SQRT((1-AZ337)*($AN$11-$AL$11)*($AN$11-$AM$11))),$AM$11)</f>
        <v>0.747990186032649</v>
      </c>
      <c r="AR337" s="0" t="n">
        <f aca="false">SUMPRODUCT((B24:B31&lt;=$B$6)*(C24:C31*AM337+D24:D31*AO337*$B$8*AQ337)/(1+AL337/100)^B24:B31)+C32*AM337*AP337/(1+AL337/100)^$B$6</f>
        <v>10134374.5612196</v>
      </c>
      <c r="AS337" s="0" t="n">
        <f aca="false">SUMPRODUCT((K24:K26&lt;=$B$6)*(L24:L26*AN337+M24:M26*AO337*$B$8*AQ337)/(1+AL337/100)^K24:K26)+L27*AN337*AP337/(1+AL337/100)^$B$6</f>
        <v>10158034.4086503</v>
      </c>
      <c r="AT337" s="0" t="n">
        <f aca="false">AS337-AR337</f>
        <v>23659.8474306762</v>
      </c>
      <c r="AU337" s="0" t="n">
        <f aca="true">RAND()</f>
        <v>0.00858121121705322</v>
      </c>
      <c r="AV337" s="0" t="n">
        <f aca="true">RAND()</f>
        <v>0.41159244728193</v>
      </c>
      <c r="AW337" s="0" t="n">
        <f aca="true">RAND()</f>
        <v>0.822379547267493</v>
      </c>
      <c r="AX337" s="0" t="n">
        <f aca="true">RAND()</f>
        <v>0.945447367624011</v>
      </c>
      <c r="AY337" s="0" t="n">
        <f aca="true">RAND()</f>
        <v>0.956860097387554</v>
      </c>
      <c r="AZ337" s="0" t="n">
        <f aca="true">RAND()</f>
        <v>0.740779810874046</v>
      </c>
    </row>
    <row r="338" customFormat="false" ht="15" hidden="false" customHeight="false" outlineLevel="0" collapsed="false">
      <c r="AK338" s="0" t="n">
        <v>325</v>
      </c>
      <c r="AL338" s="0" t="n">
        <f aca="false">IFERROR(IF(AU338&lt;($AM$6-$AL$6)/($AN$6-$AL$6),$AL$6+SQRT(AU338*($AN$6-$AL$6)*($AM$6-$AL$6)),$AN$6-SQRT((1-AU338)*($AN$6-$AL$6)*($AN$6-$AM$6))),$AM$6)</f>
        <v>4.34504388201433</v>
      </c>
      <c r="AM338" s="0" t="n">
        <f aca="false">IFERROR(IF(AV338&lt;($AM$7-$AL$7)/($AN$7-$AL$7),$AL$7+SQRT(AV338*($AN$7-$AL$7)*($AM$7-$AL$7)),$AN$7-SQRT((1-AV338)*($AN$7-$AL$7)*($AN$7-$AM$7))),$AM$7)</f>
        <v>0.828783652277489</v>
      </c>
      <c r="AN338" s="0" t="n">
        <f aca="false">IFERROR(IF(AW338&lt;($AM$8-$AL$8)/($AN$8-$AL$8),$AL$8+SQRT(AW338*($AN$8-$AL$8)*($AM$8-$AL$8)),$AN$8-SQRT((1-AW338)*($AN$8-$AL$8)*($AN$8-$AM$8))),$AM$8)</f>
        <v>1.14037537058448</v>
      </c>
      <c r="AO338" s="0" t="n">
        <f aca="false">IFERROR(IF(AX338&lt;($AM$9-$AL$9)/($AN$9-$AL$9),$AL$9+SQRT(AX338*($AN$9-$AL$9)*($AM$9-$AL$9)),$AN$9-SQRT((1-AX338)*($AN$9-$AL$9)*($AN$9-$AM$9))),$AM$9)</f>
        <v>1.74754157778707</v>
      </c>
      <c r="AP338" s="0" t="n">
        <f aca="false">IFERROR(IF(AY338&lt;($AM$10-$AL$10)/($AN$10-$AL$10),$AL$10+SQRT(AY338*($AN$10-$AL$10)*($AM$10-$AL$10)),$AN$10-SQRT((1-AY338)*($AN$10-$AL$10)*($AN$10-$AM$10))),$AM$10)</f>
        <v>0.723926992347155</v>
      </c>
      <c r="AQ338" s="0" t="n">
        <f aca="false">IFERROR(IF(AZ338&lt;($AM$11-$AL$11)/($AN$11-$AL$11),$AL$11+SQRT(AZ338*($AN$11-$AL$11)*($AM$11-$AL$11)),$AN$11-SQRT((1-AZ338)*($AN$11-$AL$11)*($AN$11-$AM$11))),$AM$11)</f>
        <v>0.424728456317495</v>
      </c>
      <c r="AR338" s="0" t="n">
        <f aca="false">SUMPRODUCT((B24:B31&lt;=$B$6)*(C24:C31*AM338+D24:D31*AO338*$B$8*AQ338)/(1+AL338/100)^B24:B31)+C32*AM338*AP338/(1+AL338/100)^$B$6</f>
        <v>7763097.80017867</v>
      </c>
      <c r="AS338" s="0" t="n">
        <f aca="false">SUMPRODUCT((K24:K26&lt;=$B$6)*(L24:L26*AN338+M24:M26*AO338*$B$8*AQ338)/(1+AL338/100)^K24:K26)+L27*AN338*AP338/(1+AL338/100)^$B$6</f>
        <v>10691278.7255228</v>
      </c>
      <c r="AT338" s="0" t="n">
        <f aca="false">AS338-AR338</f>
        <v>2928180.92534413</v>
      </c>
      <c r="AU338" s="0" t="n">
        <f aca="true">RAND()</f>
        <v>0.647560400578522</v>
      </c>
      <c r="AV338" s="0" t="n">
        <f aca="true">RAND()</f>
        <v>0.00920554042701558</v>
      </c>
      <c r="AW338" s="0" t="n">
        <f aca="true">RAND()</f>
        <v>0.893177250004533</v>
      </c>
      <c r="AX338" s="0" t="n">
        <f aca="true">RAND()</f>
        <v>0.957509830035838</v>
      </c>
      <c r="AY338" s="0" t="n">
        <f aca="true">RAND()</f>
        <v>0.200573191606571</v>
      </c>
      <c r="AZ338" s="0" t="n">
        <f aca="true">RAND()</f>
        <v>0.0634987257769199</v>
      </c>
    </row>
    <row r="339" customFormat="false" ht="15" hidden="false" customHeight="false" outlineLevel="0" collapsed="false">
      <c r="AK339" s="0" t="n">
        <v>326</v>
      </c>
      <c r="AL339" s="0" t="n">
        <f aca="false">IFERROR(IF(AU339&lt;($AM$6-$AL$6)/($AN$6-$AL$6),$AL$6+SQRT(AU339*($AN$6-$AL$6)*($AM$6-$AL$6)),$AN$6-SQRT((1-AU339)*($AN$6-$AL$6)*($AN$6-$AM$6))),$AM$6)</f>
        <v>3.96757434624249</v>
      </c>
      <c r="AM339" s="0" t="n">
        <f aca="false">IFERROR(IF(AV339&lt;($AM$7-$AL$7)/($AN$7-$AL$7),$AL$7+SQRT(AV339*($AN$7-$AL$7)*($AM$7-$AL$7)),$AN$7-SQRT((1-AV339)*($AN$7-$AL$7)*($AN$7-$AM$7))),$AM$7)</f>
        <v>1.01625943850317</v>
      </c>
      <c r="AN339" s="0" t="n">
        <f aca="false">IFERROR(IF(AW339&lt;($AM$8-$AL$8)/($AN$8-$AL$8),$AL$8+SQRT(AW339*($AN$8-$AL$8)*($AM$8-$AL$8)),$AN$8-SQRT((1-AW339)*($AN$8-$AL$8)*($AN$8-$AM$8))),$AM$8)</f>
        <v>1.18165996548278</v>
      </c>
      <c r="AO339" s="0" t="n">
        <f aca="false">IFERROR(IF(AX339&lt;($AM$9-$AL$9)/($AN$9-$AL$9),$AL$9+SQRT(AX339*($AN$9-$AL$9)*($AM$9-$AL$9)),$AN$9-SQRT((1-AX339)*($AN$9-$AL$9)*($AN$9-$AM$9))),$AM$9)</f>
        <v>1.00245814741013</v>
      </c>
      <c r="AP339" s="0" t="n">
        <f aca="false">IFERROR(IF(AY339&lt;($AM$10-$AL$10)/($AN$10-$AL$10),$AL$10+SQRT(AY339*($AN$10-$AL$10)*($AM$10-$AL$10)),$AN$10-SQRT((1-AY339)*($AN$10-$AL$10)*($AN$10-$AM$10))),$AM$10)</f>
        <v>0.941664321750908</v>
      </c>
      <c r="AQ339" s="0" t="n">
        <f aca="false">IFERROR(IF(AZ339&lt;($AM$11-$AL$11)/($AN$11-$AL$11),$AL$11+SQRT(AZ339*($AN$11-$AL$11)*($AM$11-$AL$11)),$AN$11-SQRT((1-AZ339)*($AN$11-$AL$11)*($AN$11-$AM$11))),$AM$11)</f>
        <v>0.963287852464448</v>
      </c>
      <c r="AR339" s="0" t="n">
        <f aca="false">SUMPRODUCT((B24:B31&lt;=$B$6)*(C24:C31*AM339+D24:D31*AO339*$B$8*AQ339)/(1+AL339/100)^B24:B31)+C32*AM339*AP339/(1+AL339/100)^$B$6</f>
        <v>9633732.92293498</v>
      </c>
      <c r="AS339" s="0" t="n">
        <f aca="false">SUMPRODUCT((K24:K26&lt;=$B$6)*(L24:L26*AN339+M24:M26*AO339*$B$8*AQ339)/(1+AL339/100)^K24:K26)+L27*AN339*AP339/(1+AL339/100)^$B$6</f>
        <v>10920098.1238437</v>
      </c>
      <c r="AT339" s="0" t="n">
        <f aca="false">AS339-AR339</f>
        <v>1286365.20090873</v>
      </c>
      <c r="AU339" s="0" t="n">
        <f aca="true">RAND()</f>
        <v>0.540219732721668</v>
      </c>
      <c r="AV339" s="0" t="n">
        <f aca="true">RAND()</f>
        <v>0.514358665876868</v>
      </c>
      <c r="AW339" s="0" t="n">
        <f aca="true">RAND()</f>
        <v>0.958485686063867</v>
      </c>
      <c r="AX339" s="0" t="n">
        <f aca="true">RAND()</f>
        <v>0.336606834887715</v>
      </c>
      <c r="AY339" s="0" t="n">
        <f aca="true">RAND()</f>
        <v>0.780269492430758</v>
      </c>
      <c r="AZ339" s="0" t="n">
        <f aca="true">RAND()</f>
        <v>0.994498849891134</v>
      </c>
    </row>
    <row r="340" customFormat="false" ht="15" hidden="false" customHeight="false" outlineLevel="0" collapsed="false">
      <c r="AK340" s="0" t="n">
        <v>327</v>
      </c>
      <c r="AL340" s="0" t="n">
        <f aca="false">IFERROR(IF(AU340&lt;($AM$6-$AL$6)/($AN$6-$AL$6),$AL$6+SQRT(AU340*($AN$6-$AL$6)*($AM$6-$AL$6)),$AN$6-SQRT((1-AU340)*($AN$6-$AL$6)*($AN$6-$AM$6))),$AM$6)</f>
        <v>3.20353834539331</v>
      </c>
      <c r="AM340" s="0" t="n">
        <f aca="false">IFERROR(IF(AV340&lt;($AM$7-$AL$7)/($AN$7-$AL$7),$AL$7+SQRT(AV340*($AN$7-$AL$7)*($AM$7-$AL$7)),$AN$7-SQRT((1-AV340)*($AN$7-$AL$7)*($AN$7-$AM$7))),$AM$7)</f>
        <v>0.871759122738316</v>
      </c>
      <c r="AN340" s="0" t="n">
        <f aca="false">IFERROR(IF(AW340&lt;($AM$8-$AL$8)/($AN$8-$AL$8),$AL$8+SQRT(AW340*($AN$8-$AL$8)*($AM$8-$AL$8)),$AN$8-SQRT((1-AW340)*($AN$8-$AL$8)*($AN$8-$AM$8))),$AM$8)</f>
        <v>1.137691631289</v>
      </c>
      <c r="AO340" s="0" t="n">
        <f aca="false">IFERROR(IF(AX340&lt;($AM$9-$AL$9)/($AN$9-$AL$9),$AL$9+SQRT(AX340*($AN$9-$AL$9)*($AM$9-$AL$9)),$AN$9-SQRT((1-AX340)*($AN$9-$AL$9)*($AN$9-$AM$9))),$AM$9)</f>
        <v>1.75076082221392</v>
      </c>
      <c r="AP340" s="0" t="n">
        <f aca="false">IFERROR(IF(AY340&lt;($AM$10-$AL$10)/($AN$10-$AL$10),$AL$10+SQRT(AY340*($AN$10-$AL$10)*($AM$10-$AL$10)),$AN$10-SQRT((1-AY340)*($AN$10-$AL$10)*($AN$10-$AM$10))),$AM$10)</f>
        <v>0.604954438937149</v>
      </c>
      <c r="AQ340" s="0" t="n">
        <f aca="false">IFERROR(IF(AZ340&lt;($AM$11-$AL$11)/($AN$11-$AL$11),$AL$11+SQRT(AZ340*($AN$11-$AL$11)*($AM$11-$AL$11)),$AN$11-SQRT((1-AZ340)*($AN$11-$AL$11)*($AN$11-$AM$11))),$AM$11)</f>
        <v>0.533813349342576</v>
      </c>
      <c r="AR340" s="0" t="n">
        <f aca="false">SUMPRODUCT((B24:B31&lt;=$B$6)*(C24:C31*AM340+D24:D31*AO340*$B$8*AQ340)/(1+AL340/100)^B24:B31)+C32*AM340*AP340/(1+AL340/100)^$B$6</f>
        <v>8536850.67584994</v>
      </c>
      <c r="AS340" s="0" t="n">
        <f aca="false">SUMPRODUCT((K24:K26&lt;=$B$6)*(L24:L26*AN340+M24:M26*AO340*$B$8*AQ340)/(1+AL340/100)^K24:K26)+L27*AN340*AP340/(1+AL340/100)^$B$6</f>
        <v>10839388.3785209</v>
      </c>
      <c r="AT340" s="0" t="n">
        <f aca="false">AS340-AR340</f>
        <v>2302537.70267096</v>
      </c>
      <c r="AU340" s="0" t="n">
        <f aca="true">RAND()</f>
        <v>0.279343945255053</v>
      </c>
      <c r="AV340" s="0" t="n">
        <f aca="true">RAND()</f>
        <v>0.057215241068586</v>
      </c>
      <c r="AW340" s="0" t="n">
        <f aca="true">RAND()</f>
        <v>0.887882936155332</v>
      </c>
      <c r="AX340" s="0" t="n">
        <f aca="true">RAND()</f>
        <v>0.958586554837679</v>
      </c>
      <c r="AY340" s="0" t="n">
        <f aca="true">RAND()</f>
        <v>0.0440617370104472</v>
      </c>
      <c r="AZ340" s="0" t="n">
        <f aca="true">RAND()</f>
        <v>0.223137478901199</v>
      </c>
    </row>
    <row r="341" customFormat="false" ht="15" hidden="false" customHeight="false" outlineLevel="0" collapsed="false">
      <c r="AK341" s="0" t="n">
        <v>328</v>
      </c>
      <c r="AL341" s="0" t="n">
        <f aca="false">IFERROR(IF(AU341&lt;($AM$6-$AL$6)/($AN$6-$AL$6),$AL$6+SQRT(AU341*($AN$6-$AL$6)*($AM$6-$AL$6)),$AN$6-SQRT((1-AU341)*($AN$6-$AL$6)*($AN$6-$AM$6))),$AM$6)</f>
        <v>2.67939035889905</v>
      </c>
      <c r="AM341" s="0" t="n">
        <f aca="false">IFERROR(IF(AV341&lt;($AM$7-$AL$7)/($AN$7-$AL$7),$AL$7+SQRT(AV341*($AN$7-$AL$7)*($AM$7-$AL$7)),$AN$7-SQRT((1-AV341)*($AN$7-$AL$7)*($AN$7-$AM$7))),$AM$7)</f>
        <v>0.910337959729142</v>
      </c>
      <c r="AN341" s="0" t="n">
        <f aca="false">IFERROR(IF(AW341&lt;($AM$8-$AL$8)/($AN$8-$AL$8),$AL$8+SQRT(AW341*($AN$8-$AL$8)*($AM$8-$AL$8)),$AN$8-SQRT((1-AW341)*($AN$8-$AL$8)*($AN$8-$AM$8))),$AM$8)</f>
        <v>0.988651912581343</v>
      </c>
      <c r="AO341" s="0" t="n">
        <f aca="false">IFERROR(IF(AX341&lt;($AM$9-$AL$9)/($AN$9-$AL$9),$AL$9+SQRT(AX341*($AN$9-$AL$9)*($AM$9-$AL$9)),$AN$9-SQRT((1-AX341)*($AN$9-$AL$9)*($AN$9-$AM$9))),$AM$9)</f>
        <v>1.71568238848203</v>
      </c>
      <c r="AP341" s="0" t="n">
        <f aca="false">IFERROR(IF(AY341&lt;($AM$10-$AL$10)/($AN$10-$AL$10),$AL$10+SQRT(AY341*($AN$10-$AL$10)*($AM$10-$AL$10)),$AN$10-SQRT((1-AY341)*($AN$10-$AL$10)*($AN$10-$AM$10))),$AM$10)</f>
        <v>0.886828705654314</v>
      </c>
      <c r="AQ341" s="0" t="n">
        <f aca="false">IFERROR(IF(AZ341&lt;($AM$11-$AL$11)/($AN$11-$AL$11),$AL$11+SQRT(AZ341*($AN$11-$AL$11)*($AM$11-$AL$11)),$AN$11-SQRT((1-AZ341)*($AN$11-$AL$11)*($AN$11-$AM$11))),$AM$11)</f>
        <v>0.821738151301201</v>
      </c>
      <c r="AR341" s="0" t="n">
        <f aca="false">SUMPRODUCT((B24:B31&lt;=$B$6)*(C24:C31*AM341+D24:D31*AO341*$B$8*AQ341)/(1+AL341/100)^B24:B31)+C32*AM341*AP341/(1+AL341/100)^$B$6</f>
        <v>9146678.82561658</v>
      </c>
      <c r="AS341" s="0" t="n">
        <f aca="false">SUMPRODUCT((K24:K26&lt;=$B$6)*(L24:L26*AN341+M24:M26*AO341*$B$8*AQ341)/(1+AL341/100)^K24:K26)+L27*AN341*AP341/(1+AL341/100)^$B$6</f>
        <v>9198537.11466868</v>
      </c>
      <c r="AT341" s="0" t="n">
        <f aca="false">AS341-AR341</f>
        <v>51858.2890520953</v>
      </c>
      <c r="AU341" s="0" t="n">
        <f aca="true">RAND()</f>
        <v>0.0923142519529958</v>
      </c>
      <c r="AV341" s="0" t="n">
        <f aca="true">RAND()</f>
        <v>0.135271837302109</v>
      </c>
      <c r="AW341" s="0" t="n">
        <f aca="true">RAND()</f>
        <v>0.395439379117761</v>
      </c>
      <c r="AX341" s="0" t="n">
        <f aca="true">RAND()</f>
        <v>0.946108997187144</v>
      </c>
      <c r="AY341" s="0" t="n">
        <f aca="true">RAND()</f>
        <v>0.598545790072766</v>
      </c>
      <c r="AZ341" s="0" t="n">
        <f aca="true">RAND()</f>
        <v>0.870296788973415</v>
      </c>
    </row>
    <row r="342" customFormat="false" ht="15" hidden="false" customHeight="false" outlineLevel="0" collapsed="false">
      <c r="AK342" s="0" t="n">
        <v>329</v>
      </c>
      <c r="AL342" s="0" t="n">
        <f aca="false">IFERROR(IF(AU342&lt;($AM$6-$AL$6)/($AN$6-$AL$6),$AL$6+SQRT(AU342*($AN$6-$AL$6)*($AM$6-$AL$6)),$AN$6-SQRT((1-AU342)*($AN$6-$AL$6)*($AN$6-$AM$6))),$AM$6)</f>
        <v>5.82091882244298</v>
      </c>
      <c r="AM342" s="0" t="n">
        <f aca="false">IFERROR(IF(AV342&lt;($AM$7-$AL$7)/($AN$7-$AL$7),$AL$7+SQRT(AV342*($AN$7-$AL$7)*($AM$7-$AL$7)),$AN$7-SQRT((1-AV342)*($AN$7-$AL$7)*($AN$7-$AM$7))),$AM$7)</f>
        <v>1.04049463458955</v>
      </c>
      <c r="AN342" s="0" t="n">
        <f aca="false">IFERROR(IF(AW342&lt;($AM$8-$AL$8)/($AN$8-$AL$8),$AL$8+SQRT(AW342*($AN$8-$AL$8)*($AM$8-$AL$8)),$AN$8-SQRT((1-AW342)*($AN$8-$AL$8)*($AN$8-$AM$8))),$AM$8)</f>
        <v>1.16108928513658</v>
      </c>
      <c r="AO342" s="0" t="n">
        <f aca="false">IFERROR(IF(AX342&lt;($AM$9-$AL$9)/($AN$9-$AL$9),$AL$9+SQRT(AX342*($AN$9-$AL$9)*($AM$9-$AL$9)),$AN$9-SQRT((1-AX342)*($AN$9-$AL$9)*($AN$9-$AM$9))),$AM$9)</f>
        <v>1.12268977113894</v>
      </c>
      <c r="AP342" s="0" t="n">
        <f aca="false">IFERROR(IF(AY342&lt;($AM$10-$AL$10)/($AN$10-$AL$10),$AL$10+SQRT(AY342*($AN$10-$AL$10)*($AM$10-$AL$10)),$AN$10-SQRT((1-AY342)*($AN$10-$AL$10)*($AN$10-$AM$10))),$AM$10)</f>
        <v>0.900770339858463</v>
      </c>
      <c r="AQ342" s="0" t="n">
        <f aca="false">IFERROR(IF(AZ342&lt;($AM$11-$AL$11)/($AN$11-$AL$11),$AL$11+SQRT(AZ342*($AN$11-$AL$11)*($AM$11-$AL$11)),$AN$11-SQRT((1-AZ342)*($AN$11-$AL$11)*($AN$11-$AM$11))),$AM$11)</f>
        <v>0.383584302481796</v>
      </c>
      <c r="AR342" s="0" t="n">
        <f aca="false">SUMPRODUCT((B24:B31&lt;=$B$6)*(C24:C31*AM342+D24:D31*AO342*$B$8*AQ342)/(1+AL342/100)^B24:B31)+C32*AM342*AP342/(1+AL342/100)^$B$6</f>
        <v>9278291.24833998</v>
      </c>
      <c r="AS342" s="0" t="n">
        <f aca="false">SUMPRODUCT((K24:K26&lt;=$B$6)*(L24:L26*AN342+M24:M26*AO342*$B$8*AQ342)/(1+AL342/100)^K24:K26)+L27*AN342*AP342/(1+AL342/100)^$B$6</f>
        <v>10732211.2020758</v>
      </c>
      <c r="AT342" s="0" t="n">
        <f aca="false">AS342-AR342</f>
        <v>1453919.95373577</v>
      </c>
      <c r="AU342" s="0" t="n">
        <f aca="true">RAND()</f>
        <v>0.930488378836538</v>
      </c>
      <c r="AV342" s="0" t="n">
        <f aca="true">RAND()</f>
        <v>0.609844461015408</v>
      </c>
      <c r="AW342" s="0" t="n">
        <f aca="true">RAND()</f>
        <v>0.929732309177557</v>
      </c>
      <c r="AX342" s="0" t="n">
        <f aca="true">RAND()</f>
        <v>0.486884508223838</v>
      </c>
      <c r="AY342" s="0" t="n">
        <f aca="true">RAND()</f>
        <v>0.642467461241071</v>
      </c>
      <c r="AZ342" s="0" t="n">
        <f aca="true">RAND()</f>
        <v>0.0285156555974218</v>
      </c>
    </row>
    <row r="343" customFormat="false" ht="15" hidden="false" customHeight="false" outlineLevel="0" collapsed="false">
      <c r="AK343" s="0" t="n">
        <v>330</v>
      </c>
      <c r="AL343" s="0" t="n">
        <f aca="false">IFERROR(IF(AU343&lt;($AM$6-$AL$6)/($AN$6-$AL$6),$AL$6+SQRT(AU343*($AN$6-$AL$6)*($AM$6-$AL$6)),$AN$6-SQRT((1-AU343)*($AN$6-$AL$6)*($AN$6-$AM$6))),$AM$6)</f>
        <v>3.84487330895106</v>
      </c>
      <c r="AM343" s="0" t="n">
        <f aca="false">IFERROR(IF(AV343&lt;($AM$7-$AL$7)/($AN$7-$AL$7),$AL$7+SQRT(AV343*($AN$7-$AL$7)*($AM$7-$AL$7)),$AN$7-SQRT((1-AV343)*($AN$7-$AL$7)*($AN$7-$AM$7))),$AM$7)</f>
        <v>1.12495965183291</v>
      </c>
      <c r="AN343" s="0" t="n">
        <f aca="false">IFERROR(IF(AW343&lt;($AM$8-$AL$8)/($AN$8-$AL$8),$AL$8+SQRT(AW343*($AN$8-$AL$8)*($AM$8-$AL$8)),$AN$8-SQRT((1-AW343)*($AN$8-$AL$8)*($AN$8-$AM$8))),$AM$8)</f>
        <v>1.01502422665162</v>
      </c>
      <c r="AO343" s="0" t="n">
        <f aca="false">IFERROR(IF(AX343&lt;($AM$9-$AL$9)/($AN$9-$AL$9),$AL$9+SQRT(AX343*($AN$9-$AL$9)*($AM$9-$AL$9)),$AN$9-SQRT((1-AX343)*($AN$9-$AL$9)*($AN$9-$AM$9))),$AM$9)</f>
        <v>0.575010907833181</v>
      </c>
      <c r="AP343" s="0" t="n">
        <f aca="false">IFERROR(IF(AY343&lt;($AM$10-$AL$10)/($AN$10-$AL$10),$AL$10+SQRT(AY343*($AN$10-$AL$10)*($AM$10-$AL$10)),$AN$10-SQRT((1-AY343)*($AN$10-$AL$10)*($AN$10-$AM$10))),$AM$10)</f>
        <v>0.991947455632676</v>
      </c>
      <c r="AQ343" s="0" t="n">
        <f aca="false">IFERROR(IF(AZ343&lt;($AM$11-$AL$11)/($AN$11-$AL$11),$AL$11+SQRT(AZ343*($AN$11-$AL$11)*($AM$11-$AL$11)),$AN$11-SQRT((1-AZ343)*($AN$11-$AL$11)*($AN$11-$AM$11))),$AM$11)</f>
        <v>0.562759148926629</v>
      </c>
      <c r="AR343" s="0" t="n">
        <f aca="false">SUMPRODUCT((B24:B31&lt;=$B$6)*(C24:C31*AM343+D24:D31*AO343*$B$8*AQ343)/(1+AL343/100)^B24:B31)+C32*AM343*AP343/(1+AL343/100)^$B$6</f>
        <v>10617404.2505552</v>
      </c>
      <c r="AS343" s="0" t="n">
        <f aca="false">SUMPRODUCT((K24:K26&lt;=$B$6)*(L24:L26*AN343+M24:M26*AO343*$B$8*AQ343)/(1+AL343/100)^K24:K26)+L27*AN343*AP343/(1+AL343/100)^$B$6</f>
        <v>9322611.01950628</v>
      </c>
      <c r="AT343" s="0" t="n">
        <f aca="false">AS343-AR343</f>
        <v>-1294793.23104892</v>
      </c>
      <c r="AU343" s="0" t="n">
        <f aca="true">RAND()</f>
        <v>0.502258778171527</v>
      </c>
      <c r="AV343" s="0" t="n">
        <f aca="true">RAND()</f>
        <v>0.861021434046685</v>
      </c>
      <c r="AW343" s="0" t="n">
        <f aca="true">RAND()</f>
        <v>0.50921231946072</v>
      </c>
      <c r="AX343" s="0" t="n">
        <f aca="true">RAND()</f>
        <v>0.0075021817252772</v>
      </c>
      <c r="AY343" s="0" t="n">
        <f aca="true">RAND()</f>
        <v>0.968049196413854</v>
      </c>
      <c r="AZ343" s="0" t="n">
        <f aca="true">RAND()</f>
        <v>0.281805593243455</v>
      </c>
    </row>
    <row r="344" customFormat="false" ht="15" hidden="false" customHeight="false" outlineLevel="0" collapsed="false">
      <c r="AK344" s="0" t="n">
        <v>331</v>
      </c>
      <c r="AL344" s="0" t="n">
        <f aca="false">IFERROR(IF(AU344&lt;($AM$6-$AL$6)/($AN$6-$AL$6),$AL$6+SQRT(AU344*($AN$6-$AL$6)*($AM$6-$AL$6)),$AN$6-SQRT((1-AU344)*($AN$6-$AL$6)*($AN$6-$AM$6))),$AM$6)</f>
        <v>2.21533436655003</v>
      </c>
      <c r="AM344" s="0" t="n">
        <f aca="false">IFERROR(IF(AV344&lt;($AM$7-$AL$7)/($AN$7-$AL$7),$AL$7+SQRT(AV344*($AN$7-$AL$7)*($AM$7-$AL$7)),$AN$7-SQRT((1-AV344)*($AN$7-$AL$7)*($AN$7-$AM$7))),$AM$7)</f>
        <v>1.10267627354222</v>
      </c>
      <c r="AN344" s="0" t="n">
        <f aca="false">IFERROR(IF(AW344&lt;($AM$8-$AL$8)/($AN$8-$AL$8),$AL$8+SQRT(AW344*($AN$8-$AL$8)*($AM$8-$AL$8)),$AN$8-SQRT((1-AW344)*($AN$8-$AL$8)*($AN$8-$AM$8))),$AM$8)</f>
        <v>1.10747266499626</v>
      </c>
      <c r="AO344" s="0" t="n">
        <f aca="false">IFERROR(IF(AX344&lt;($AM$9-$AL$9)/($AN$9-$AL$9),$AL$9+SQRT(AX344*($AN$9-$AL$9)*($AM$9-$AL$9)),$AN$9-SQRT((1-AX344)*($AN$9-$AL$9)*($AN$9-$AM$9))),$AM$9)</f>
        <v>1.52551900182854</v>
      </c>
      <c r="AP344" s="0" t="n">
        <f aca="false">IFERROR(IF(AY344&lt;($AM$10-$AL$10)/($AN$10-$AL$10),$AL$10+SQRT(AY344*($AN$10-$AL$10)*($AM$10-$AL$10)),$AN$10-SQRT((1-AY344)*($AN$10-$AL$10)*($AN$10-$AM$10))),$AM$10)</f>
        <v>0.98271753289732</v>
      </c>
      <c r="AQ344" s="0" t="n">
        <f aca="false">IFERROR(IF(AZ344&lt;($AM$11-$AL$11)/($AN$11-$AL$11),$AL$11+SQRT(AZ344*($AN$11-$AL$11)*($AM$11-$AL$11)),$AN$11-SQRT((1-AZ344)*($AN$11-$AL$11)*($AN$11-$AM$11))),$AM$11)</f>
        <v>0.550816886682922</v>
      </c>
      <c r="AR344" s="0" t="n">
        <f aca="false">SUMPRODUCT((B24:B31&lt;=$B$6)*(C24:C31*AM344+D24:D31*AO344*$B$8*AQ344)/(1+AL344/100)^B24:B31)+C32*AM344*AP344/(1+AL344/100)^$B$6</f>
        <v>11167759.0125466</v>
      </c>
      <c r="AS344" s="0" t="n">
        <f aca="false">SUMPRODUCT((K24:K26&lt;=$B$6)*(L24:L26*AN344+M24:M26*AO344*$B$8*AQ344)/(1+AL344/100)^K24:K26)+L27*AN344*AP344/(1+AL344/100)^$B$6</f>
        <v>10131729.2274903</v>
      </c>
      <c r="AT344" s="0" t="n">
        <f aca="false">AS344-AR344</f>
        <v>-1036029.78505627</v>
      </c>
      <c r="AU344" s="0" t="n">
        <f aca="true">RAND()</f>
        <v>0.00927377788350015</v>
      </c>
      <c r="AV344" s="0" t="n">
        <f aca="true">RAND()</f>
        <v>0.807073063311928</v>
      </c>
      <c r="AW344" s="0" t="n">
        <f aca="true">RAND()</f>
        <v>0.819430744682048</v>
      </c>
      <c r="AX344" s="0" t="n">
        <f aca="true">RAND()</f>
        <v>0.849911854916144</v>
      </c>
      <c r="AY344" s="0" t="n">
        <f aca="true">RAND()</f>
        <v>0.932064866265901</v>
      </c>
      <c r="AZ344" s="0" t="n">
        <f aca="true">RAND()</f>
        <v>0.256771880184954</v>
      </c>
    </row>
    <row r="345" customFormat="false" ht="15" hidden="false" customHeight="false" outlineLevel="0" collapsed="false">
      <c r="AK345" s="0" t="n">
        <v>332</v>
      </c>
      <c r="AL345" s="0" t="n">
        <f aca="false">IFERROR(IF(AU345&lt;($AM$6-$AL$6)/($AN$6-$AL$6),$AL$6+SQRT(AU345*($AN$6-$AL$6)*($AM$6-$AL$6)),$AN$6-SQRT((1-AU345)*($AN$6-$AL$6)*($AN$6-$AM$6))),$AM$6)</f>
        <v>2.43458264008072</v>
      </c>
      <c r="AM345" s="0" t="n">
        <f aca="false">IFERROR(IF(AV345&lt;($AM$7-$AL$7)/($AN$7-$AL$7),$AL$7+SQRT(AV345*($AN$7-$AL$7)*($AM$7-$AL$7)),$AN$7-SQRT((1-AV345)*($AN$7-$AL$7)*($AN$7-$AM$7))),$AM$7)</f>
        <v>1.05084391947353</v>
      </c>
      <c r="AN345" s="0" t="n">
        <f aca="false">IFERROR(IF(AW345&lt;($AM$8-$AL$8)/($AN$8-$AL$8),$AL$8+SQRT(AW345*($AN$8-$AL$8)*($AM$8-$AL$8)),$AN$8-SQRT((1-AW345)*($AN$8-$AL$8)*($AN$8-$AM$8))),$AM$8)</f>
        <v>1.0648965937542</v>
      </c>
      <c r="AO345" s="0" t="n">
        <f aca="false">IFERROR(IF(AX345&lt;($AM$9-$AL$9)/($AN$9-$AL$9),$AL$9+SQRT(AX345*($AN$9-$AL$9)*($AM$9-$AL$9)),$AN$9-SQRT((1-AX345)*($AN$9-$AL$9)*($AN$9-$AM$9))),$AM$9)</f>
        <v>1.40277320920428</v>
      </c>
      <c r="AP345" s="0" t="n">
        <f aca="false">IFERROR(IF(AY345&lt;($AM$10-$AL$10)/($AN$10-$AL$10),$AL$10+SQRT(AY345*($AN$10-$AL$10)*($AM$10-$AL$10)),$AN$10-SQRT((1-AY345)*($AN$10-$AL$10)*($AN$10-$AM$10))),$AM$10)</f>
        <v>0.858400910695375</v>
      </c>
      <c r="AQ345" s="0" t="n">
        <f aca="false">IFERROR(IF(AZ345&lt;($AM$11-$AL$11)/($AN$11-$AL$11),$AL$11+SQRT(AZ345*($AN$11-$AL$11)*($AM$11-$AL$11)),$AN$11-SQRT((1-AZ345)*($AN$11-$AL$11)*($AN$11-$AM$11))),$AM$11)</f>
        <v>0.781954472256445</v>
      </c>
      <c r="AR345" s="0" t="n">
        <f aca="false">SUMPRODUCT((B24:B31&lt;=$B$6)*(C24:C31*AM345+D24:D31*AO345*$B$8*AQ345)/(1+AL345/100)^B24:B31)+C32*AM345*AP345/(1+AL345/100)^$B$6</f>
        <v>10597722.3996408</v>
      </c>
      <c r="AS345" s="0" t="n">
        <f aca="false">SUMPRODUCT((K24:K26&lt;=$B$6)*(L24:L26*AN345+M24:M26*AO345*$B$8*AQ345)/(1+AL345/100)^K24:K26)+L27*AN345*AP345/(1+AL345/100)^$B$6</f>
        <v>9916252.8649343</v>
      </c>
      <c r="AT345" s="0" t="n">
        <f aca="false">AS345-AR345</f>
        <v>-681469.53470654</v>
      </c>
      <c r="AU345" s="0" t="n">
        <f aca="true">RAND()</f>
        <v>0.0377724142119051</v>
      </c>
      <c r="AV345" s="0" t="n">
        <f aca="true">RAND()</f>
        <v>0.647438716349644</v>
      </c>
      <c r="AW345" s="0" t="n">
        <f aca="true">RAND()</f>
        <v>0.695437591077366</v>
      </c>
      <c r="AX345" s="0" t="n">
        <f aca="true">RAND()</f>
        <v>0.762213440237231</v>
      </c>
      <c r="AY345" s="0" t="n">
        <f aca="true">RAND()</f>
        <v>0.513804851149098</v>
      </c>
      <c r="AZ345" s="0" t="n">
        <f aca="true">RAND()</f>
        <v>0.805943460534835</v>
      </c>
    </row>
    <row r="346" customFormat="false" ht="15" hidden="false" customHeight="false" outlineLevel="0" collapsed="false">
      <c r="AK346" s="0" t="n">
        <v>333</v>
      </c>
      <c r="AL346" s="0" t="n">
        <f aca="false">IFERROR(IF(AU346&lt;($AM$6-$AL$6)/($AN$6-$AL$6),$AL$6+SQRT(AU346*($AN$6-$AL$6)*($AM$6-$AL$6)),$AN$6-SQRT((1-AU346)*($AN$6-$AL$6)*($AN$6-$AM$6))),$AM$6)</f>
        <v>4.74204561393242</v>
      </c>
      <c r="AM346" s="0" t="n">
        <f aca="false">IFERROR(IF(AV346&lt;($AM$7-$AL$7)/($AN$7-$AL$7),$AL$7+SQRT(AV346*($AN$7-$AL$7)*($AM$7-$AL$7)),$AN$7-SQRT((1-AV346)*($AN$7-$AL$7)*($AN$7-$AM$7))),$AM$7)</f>
        <v>0.838658478444009</v>
      </c>
      <c r="AN346" s="0" t="n">
        <f aca="false">IFERROR(IF(AW346&lt;($AM$8-$AL$8)/($AN$8-$AL$8),$AL$8+SQRT(AW346*($AN$8-$AL$8)*($AM$8-$AL$8)),$AN$8-SQRT((1-AW346)*($AN$8-$AL$8)*($AN$8-$AM$8))),$AM$8)</f>
        <v>1.05263240782321</v>
      </c>
      <c r="AO346" s="0" t="n">
        <f aca="false">IFERROR(IF(AX346&lt;($AM$9-$AL$9)/($AN$9-$AL$9),$AL$9+SQRT(AX346*($AN$9-$AL$9)*($AM$9-$AL$9)),$AN$9-SQRT((1-AX346)*($AN$9-$AL$9)*($AN$9-$AM$9))),$AM$9)</f>
        <v>1.57388917412724</v>
      </c>
      <c r="AP346" s="0" t="n">
        <f aca="false">IFERROR(IF(AY346&lt;($AM$10-$AL$10)/($AN$10-$AL$10),$AL$10+SQRT(AY346*($AN$10-$AL$10)*($AM$10-$AL$10)),$AN$10-SQRT((1-AY346)*($AN$10-$AL$10)*($AN$10-$AM$10))),$AM$10)</f>
        <v>0.971230898055888</v>
      </c>
      <c r="AQ346" s="0" t="n">
        <f aca="false">IFERROR(IF(AZ346&lt;($AM$11-$AL$11)/($AN$11-$AL$11),$AL$11+SQRT(AZ346*($AN$11-$AL$11)*($AM$11-$AL$11)),$AN$11-SQRT((1-AZ346)*($AN$11-$AL$11)*($AN$11-$AM$11))),$AM$11)</f>
        <v>0.652644123430501</v>
      </c>
      <c r="AR346" s="0" t="n">
        <f aca="false">SUMPRODUCT((B24:B31&lt;=$B$6)*(C24:C31*AM346+D24:D31*AO346*$B$8*AQ346)/(1+AL346/100)^B24:B31)+C32*AM346*AP346/(1+AL346/100)^$B$6</f>
        <v>7774513.31023846</v>
      </c>
      <c r="AS346" s="0" t="n">
        <f aca="false">SUMPRODUCT((K24:K26&lt;=$B$6)*(L24:L26*AN346+M24:M26*AO346*$B$8*AQ346)/(1+AL346/100)^K24:K26)+L27*AN346*AP346/(1+AL346/100)^$B$6</f>
        <v>9717464.03424883</v>
      </c>
      <c r="AT346" s="0" t="n">
        <f aca="false">AS346-AR346</f>
        <v>1942950.72401037</v>
      </c>
      <c r="AU346" s="0" t="n">
        <f aca="true">RAND()</f>
        <v>0.74508209952191</v>
      </c>
      <c r="AV346" s="0" t="n">
        <f aca="true">RAND()</f>
        <v>0.016605310617843</v>
      </c>
      <c r="AW346" s="0" t="n">
        <f aca="true">RAND()</f>
        <v>0.653742520518532</v>
      </c>
      <c r="AX346" s="0" t="n">
        <f aca="true">RAND()</f>
        <v>0.878953042716021</v>
      </c>
      <c r="AY346" s="0" t="n">
        <f aca="true">RAND()</f>
        <v>0.888234237130236</v>
      </c>
      <c r="AZ346" s="0" t="n">
        <f aca="true">RAND()</f>
        <v>0.507526102092388</v>
      </c>
    </row>
    <row r="347" customFormat="false" ht="15" hidden="false" customHeight="false" outlineLevel="0" collapsed="false">
      <c r="AK347" s="0" t="n">
        <v>334</v>
      </c>
      <c r="AL347" s="0" t="n">
        <f aca="false">IFERROR(IF(AU347&lt;($AM$6-$AL$6)/($AN$6-$AL$6),$AL$6+SQRT(AU347*($AN$6-$AL$6)*($AM$6-$AL$6)),$AN$6-SQRT((1-AU347)*($AN$6-$AL$6)*($AN$6-$AM$6))),$AM$6)</f>
        <v>3.28827527118439</v>
      </c>
      <c r="AM347" s="0" t="n">
        <f aca="false">IFERROR(IF(AV347&lt;($AM$7-$AL$7)/($AN$7-$AL$7),$AL$7+SQRT(AV347*($AN$7-$AL$7)*($AM$7-$AL$7)),$AN$7-SQRT((1-AV347)*($AN$7-$AL$7)*($AN$7-$AM$7))),$AM$7)</f>
        <v>1.03778613853446</v>
      </c>
      <c r="AN347" s="0" t="n">
        <f aca="false">IFERROR(IF(AW347&lt;($AM$8-$AL$8)/($AN$8-$AL$8),$AL$8+SQRT(AW347*($AN$8-$AL$8)*($AM$8-$AL$8)),$AN$8-SQRT((1-AW347)*($AN$8-$AL$8)*($AN$8-$AM$8))),$AM$8)</f>
        <v>0.968801038648757</v>
      </c>
      <c r="AO347" s="0" t="n">
        <f aca="false">IFERROR(IF(AX347&lt;($AM$9-$AL$9)/($AN$9-$AL$9),$AL$9+SQRT(AX347*($AN$9-$AL$9)*($AM$9-$AL$9)),$AN$9-SQRT((1-AX347)*($AN$9-$AL$9)*($AN$9-$AM$9))),$AM$9)</f>
        <v>1.22335470441654</v>
      </c>
      <c r="AP347" s="0" t="n">
        <f aca="false">IFERROR(IF(AY347&lt;($AM$10-$AL$10)/($AN$10-$AL$10),$AL$10+SQRT(AY347*($AN$10-$AL$10)*($AM$10-$AL$10)),$AN$10-SQRT((1-AY347)*($AN$10-$AL$10)*($AN$10-$AM$10))),$AM$10)</f>
        <v>0.710195305306986</v>
      </c>
      <c r="AQ347" s="0" t="n">
        <f aca="false">IFERROR(IF(AZ347&lt;($AM$11-$AL$11)/($AN$11-$AL$11),$AL$11+SQRT(AZ347*($AN$11-$AL$11)*($AM$11-$AL$11)),$AN$11-SQRT((1-AZ347)*($AN$11-$AL$11)*($AN$11-$AM$11))),$AM$11)</f>
        <v>0.578298246858008</v>
      </c>
      <c r="AR347" s="0" t="n">
        <f aca="false">SUMPRODUCT((B24:B31&lt;=$B$6)*(C24:C31*AM347+D24:D31*AO347*$B$8*AQ347)/(1+AL347/100)^B24:B31)+C32*AM347*AP347/(1+AL347/100)^$B$6</f>
        <v>10067724.2066131</v>
      </c>
      <c r="AS347" s="0" t="n">
        <f aca="false">SUMPRODUCT((K24:K26&lt;=$B$6)*(L24:L26*AN347+M24:M26*AO347*$B$8*AQ347)/(1+AL347/100)^K24:K26)+L27*AN347*AP347/(1+AL347/100)^$B$6</f>
        <v>9133545.05481381</v>
      </c>
      <c r="AT347" s="0" t="n">
        <f aca="false">AS347-AR347</f>
        <v>-934179.151799256</v>
      </c>
      <c r="AU347" s="0" t="n">
        <f aca="true">RAND()</f>
        <v>0.311154976874932</v>
      </c>
      <c r="AV347" s="0" t="n">
        <f aca="true">RAND()</f>
        <v>0.599691351127881</v>
      </c>
      <c r="AW347" s="0" t="n">
        <f aca="true">RAND()</f>
        <v>0.316597673876658</v>
      </c>
      <c r="AX347" s="0" t="n">
        <f aca="true">RAND()</f>
        <v>0.597881389898724</v>
      </c>
      <c r="AY347" s="0" t="n">
        <f aca="true">RAND()</f>
        <v>0.176728265492388</v>
      </c>
      <c r="AZ347" s="0" t="n">
        <f aca="true">RAND()</f>
        <v>0.31612209879282</v>
      </c>
    </row>
    <row r="348" customFormat="false" ht="15" hidden="false" customHeight="false" outlineLevel="0" collapsed="false">
      <c r="AK348" s="0" t="n">
        <v>335</v>
      </c>
      <c r="AL348" s="0" t="n">
        <f aca="false">IFERROR(IF(AU348&lt;($AM$6-$AL$6)/($AN$6-$AL$6),$AL$6+SQRT(AU348*($AN$6-$AL$6)*($AM$6-$AL$6)),$AN$6-SQRT((1-AU348)*($AN$6-$AL$6)*($AN$6-$AM$6))),$AM$6)</f>
        <v>2.61268457173302</v>
      </c>
      <c r="AM348" s="0" t="n">
        <f aca="false">IFERROR(IF(AV348&lt;($AM$7-$AL$7)/($AN$7-$AL$7),$AL$7+SQRT(AV348*($AN$7-$AL$7)*($AM$7-$AL$7)),$AN$7-SQRT((1-AV348)*($AN$7-$AL$7)*($AN$7-$AM$7))),$AM$7)</f>
        <v>1.07388399217202</v>
      </c>
      <c r="AN348" s="0" t="n">
        <f aca="false">IFERROR(IF(AW348&lt;($AM$8-$AL$8)/($AN$8-$AL$8),$AL$8+SQRT(AW348*($AN$8-$AL$8)*($AM$8-$AL$8)),$AN$8-SQRT((1-AW348)*($AN$8-$AL$8)*($AN$8-$AM$8))),$AM$8)</f>
        <v>0.841968688980695</v>
      </c>
      <c r="AO348" s="0" t="n">
        <f aca="false">IFERROR(IF(AX348&lt;($AM$9-$AL$9)/($AN$9-$AL$9),$AL$9+SQRT(AX348*($AN$9-$AL$9)*($AM$9-$AL$9)),$AN$9-SQRT((1-AX348)*($AN$9-$AL$9)*($AN$9-$AM$9))),$AM$9)</f>
        <v>0.935325504616156</v>
      </c>
      <c r="AP348" s="0" t="n">
        <f aca="false">IFERROR(IF(AY348&lt;($AM$10-$AL$10)/($AN$10-$AL$10),$AL$10+SQRT(AY348*($AN$10-$AL$10)*($AM$10-$AL$10)),$AN$10-SQRT((1-AY348)*($AN$10-$AL$10)*($AN$10-$AM$10))),$AM$10)</f>
        <v>0.790175025109534</v>
      </c>
      <c r="AQ348" s="0" t="n">
        <f aca="false">IFERROR(IF(AZ348&lt;($AM$11-$AL$11)/($AN$11-$AL$11),$AL$11+SQRT(AZ348*($AN$11-$AL$11)*($AM$11-$AL$11)),$AN$11-SQRT((1-AZ348)*($AN$11-$AL$11)*($AN$11-$AM$11))),$AM$11)</f>
        <v>0.588491434363662</v>
      </c>
      <c r="AR348" s="0" t="n">
        <f aca="false">SUMPRODUCT((B24:B31&lt;=$B$6)*(C24:C31*AM348+D24:D31*AO348*$B$8*AQ348)/(1+AL348/100)^B24:B31)+C32*AM348*AP348/(1+AL348/100)^$B$6</f>
        <v>10672482.8215831</v>
      </c>
      <c r="AS348" s="0" t="n">
        <f aca="false">SUMPRODUCT((K24:K26&lt;=$B$6)*(L24:L26*AN348+M24:M26*AO348*$B$8*AQ348)/(1+AL348/100)^K24:K26)+L27*AN348*AP348/(1+AL348/100)^$B$6</f>
        <v>7885471.65930494</v>
      </c>
      <c r="AT348" s="0" t="n">
        <f aca="false">AS348-AR348</f>
        <v>-2787011.16227818</v>
      </c>
      <c r="AU348" s="0" t="n">
        <f aca="true">RAND()</f>
        <v>0.0750764768879351</v>
      </c>
      <c r="AV348" s="0" t="n">
        <f aca="true">RAND()</f>
        <v>0.724294682548759</v>
      </c>
      <c r="AW348" s="0" t="n">
        <f aca="true">RAND()</f>
        <v>0.0195707872750927</v>
      </c>
      <c r="AX348" s="0" t="n">
        <f aca="true">RAND()</f>
        <v>0.252677726625748</v>
      </c>
      <c r="AY348" s="0" t="n">
        <f aca="true">RAND()</f>
        <v>0.336806180789274</v>
      </c>
      <c r="AZ348" s="0" t="n">
        <f aca="true">RAND()</f>
        <v>0.339703296739603</v>
      </c>
    </row>
    <row r="349" customFormat="false" ht="15" hidden="false" customHeight="false" outlineLevel="0" collapsed="false">
      <c r="AK349" s="0" t="n">
        <v>336</v>
      </c>
      <c r="AL349" s="0" t="n">
        <f aca="false">IFERROR(IF(AU349&lt;($AM$6-$AL$6)/($AN$6-$AL$6),$AL$6+SQRT(AU349*($AN$6-$AL$6)*($AM$6-$AL$6)),$AN$6-SQRT((1-AU349)*($AN$6-$AL$6)*($AN$6-$AM$6))),$AM$6)</f>
        <v>3.92923421687923</v>
      </c>
      <c r="AM349" s="0" t="n">
        <f aca="false">IFERROR(IF(AV349&lt;($AM$7-$AL$7)/($AN$7-$AL$7),$AL$7+SQRT(AV349*($AN$7-$AL$7)*($AM$7-$AL$7)),$AN$7-SQRT((1-AV349)*($AN$7-$AL$7)*($AN$7-$AM$7))),$AM$7)</f>
        <v>1.1440310551675</v>
      </c>
      <c r="AN349" s="0" t="n">
        <f aca="false">IFERROR(IF(AW349&lt;($AM$8-$AL$8)/($AN$8-$AL$8),$AL$8+SQRT(AW349*($AN$8-$AL$8)*($AM$8-$AL$8)),$AN$8-SQRT((1-AW349)*($AN$8-$AL$8)*($AN$8-$AM$8))),$AM$8)</f>
        <v>0.856835618618655</v>
      </c>
      <c r="AO349" s="0" t="n">
        <f aca="false">IFERROR(IF(AX349&lt;($AM$9-$AL$9)/($AN$9-$AL$9),$AL$9+SQRT(AX349*($AN$9-$AL$9)*($AM$9-$AL$9)),$AN$9-SQRT((1-AX349)*($AN$9-$AL$9)*($AN$9-$AM$9))),$AM$9)</f>
        <v>1.61335333254579</v>
      </c>
      <c r="AP349" s="0" t="n">
        <f aca="false">IFERROR(IF(AY349&lt;($AM$10-$AL$10)/($AN$10-$AL$10),$AL$10+SQRT(AY349*($AN$10-$AL$10)*($AM$10-$AL$10)),$AN$10-SQRT((1-AY349)*($AN$10-$AL$10)*($AN$10-$AM$10))),$AM$10)</f>
        <v>0.994362512739847</v>
      </c>
      <c r="AQ349" s="0" t="n">
        <f aca="false">IFERROR(IF(AZ349&lt;($AM$11-$AL$11)/($AN$11-$AL$11),$AL$11+SQRT(AZ349*($AN$11-$AL$11)*($AM$11-$AL$11)),$AN$11-SQRT((1-AZ349)*($AN$11-$AL$11)*($AN$11-$AM$11))),$AM$11)</f>
        <v>0.81919022415751</v>
      </c>
      <c r="AR349" s="0" t="n">
        <f aca="false">SUMPRODUCT((B24:B31&lt;=$B$6)*(C24:C31*AM349+D24:D31*AO349*$B$8*AQ349)/(1+AL349/100)^B24:B31)+C32*AM349*AP349/(1+AL349/100)^$B$6</f>
        <v>10882951.8394638</v>
      </c>
      <c r="AS349" s="0" t="n">
        <f aca="false">SUMPRODUCT((K24:K26&lt;=$B$6)*(L24:L26*AN349+M24:M26*AO349*$B$8*AQ349)/(1+AL349/100)^K24:K26)+L27*AN349*AP349/(1+AL349/100)^$B$6</f>
        <v>7909040.60527413</v>
      </c>
      <c r="AT349" s="0" t="n">
        <f aca="false">AS349-AR349</f>
        <v>-2973911.23418962</v>
      </c>
      <c r="AU349" s="0" t="n">
        <f aca="true">RAND()</f>
        <v>0.528519875260735</v>
      </c>
      <c r="AV349" s="0" t="n">
        <f aca="true">RAND()</f>
        <v>0.900182957609662</v>
      </c>
      <c r="AW349" s="0" t="n">
        <f aca="true">RAND()</f>
        <v>0.0358920838196128</v>
      </c>
      <c r="AX349" s="0" t="n">
        <f aca="true">RAND()</f>
        <v>0.90033623636437</v>
      </c>
      <c r="AY349" s="0" t="n">
        <f aca="true">RAND()</f>
        <v>0.97757717600982</v>
      </c>
      <c r="AZ349" s="0" t="n">
        <f aca="true">RAND()</f>
        <v>0.866562550856279</v>
      </c>
    </row>
    <row r="350" customFormat="false" ht="15" hidden="false" customHeight="false" outlineLevel="0" collapsed="false">
      <c r="AK350" s="0" t="n">
        <v>337</v>
      </c>
      <c r="AL350" s="0" t="n">
        <f aca="false">IFERROR(IF(AU350&lt;($AM$6-$AL$6)/($AN$6-$AL$6),$AL$6+SQRT(AU350*($AN$6-$AL$6)*($AM$6-$AL$6)),$AN$6-SQRT((1-AU350)*($AN$6-$AL$6)*($AN$6-$AM$6))),$AM$6)</f>
        <v>4.06862292695958</v>
      </c>
      <c r="AM350" s="0" t="n">
        <f aca="false">IFERROR(IF(AV350&lt;($AM$7-$AL$7)/($AN$7-$AL$7),$AL$7+SQRT(AV350*($AN$7-$AL$7)*($AM$7-$AL$7)),$AN$7-SQRT((1-AV350)*($AN$7-$AL$7)*($AN$7-$AM$7))),$AM$7)</f>
        <v>1.00907156936618</v>
      </c>
      <c r="AN350" s="0" t="n">
        <f aca="false">IFERROR(IF(AW350&lt;($AM$8-$AL$8)/($AN$8-$AL$8),$AL$8+SQRT(AW350*($AN$8-$AL$8)*($AM$8-$AL$8)),$AN$8-SQRT((1-AW350)*($AN$8-$AL$8)*($AN$8-$AM$8))),$AM$8)</f>
        <v>1.01547141689774</v>
      </c>
      <c r="AO350" s="0" t="n">
        <f aca="false">IFERROR(IF(AX350&lt;($AM$9-$AL$9)/($AN$9-$AL$9),$AL$9+SQRT(AX350*($AN$9-$AL$9)*($AM$9-$AL$9)),$AN$9-SQRT((1-AX350)*($AN$9-$AL$9)*($AN$9-$AM$9))),$AM$9)</f>
        <v>0.855792084213519</v>
      </c>
      <c r="AP350" s="0" t="n">
        <f aca="false">IFERROR(IF(AY350&lt;($AM$10-$AL$10)/($AN$10-$AL$10),$AL$10+SQRT(AY350*($AN$10-$AL$10)*($AM$10-$AL$10)),$AN$10-SQRT((1-AY350)*($AN$10-$AL$10)*($AN$10-$AM$10))),$AM$10)</f>
        <v>0.664493827107848</v>
      </c>
      <c r="AQ350" s="0" t="n">
        <f aca="false">IFERROR(IF(AZ350&lt;($AM$11-$AL$11)/($AN$11-$AL$11),$AL$11+SQRT(AZ350*($AN$11-$AL$11)*($AM$11-$AL$11)),$AN$11-SQRT((1-AZ350)*($AN$11-$AL$11)*($AN$11-$AM$11))),$AM$11)</f>
        <v>0.693769928592461</v>
      </c>
      <c r="AR350" s="0" t="n">
        <f aca="false">SUMPRODUCT((B24:B31&lt;=$B$6)*(C24:C31*AM350+D24:D31*AO350*$B$8*AQ350)/(1+AL350/100)^B24:B31)+C32*AM350*AP350/(1+AL350/100)^$B$6</f>
        <v>9508305.59971293</v>
      </c>
      <c r="AS350" s="0" t="n">
        <f aca="false">SUMPRODUCT((K24:K26&lt;=$B$6)*(L24:L26*AN350+M24:M26*AO350*$B$8*AQ350)/(1+AL350/100)^K24:K26)+L27*AN350*AP350/(1+AL350/100)^$B$6</f>
        <v>9569198.93686237</v>
      </c>
      <c r="AT350" s="0" t="n">
        <f aca="false">AS350-AR350</f>
        <v>60893.3371494412</v>
      </c>
      <c r="AU350" s="0" t="n">
        <f aca="true">RAND()</f>
        <v>0.570351422782649</v>
      </c>
      <c r="AV350" s="0" t="n">
        <f aca="true">RAND()</f>
        <v>0.484031033887329</v>
      </c>
      <c r="AW350" s="0" t="n">
        <f aca="true">RAND()</f>
        <v>0.511078610738202</v>
      </c>
      <c r="AX350" s="0" t="n">
        <f aca="true">RAND()</f>
        <v>0.168784009585333</v>
      </c>
      <c r="AY350" s="0" t="n">
        <f aca="true">RAND()</f>
        <v>0.108232876626347</v>
      </c>
      <c r="AZ350" s="0" t="n">
        <f aca="true">RAND()</f>
        <v>0.617237319860138</v>
      </c>
    </row>
    <row r="351" customFormat="false" ht="15" hidden="false" customHeight="false" outlineLevel="0" collapsed="false">
      <c r="AK351" s="0" t="n">
        <v>338</v>
      </c>
      <c r="AL351" s="0" t="n">
        <f aca="false">IFERROR(IF(AU351&lt;($AM$6-$AL$6)/($AN$6-$AL$6),$AL$6+SQRT(AU351*($AN$6-$AL$6)*($AM$6-$AL$6)),$AN$6-SQRT((1-AU351)*($AN$6-$AL$6)*($AN$6-$AM$6))),$AM$6)</f>
        <v>4.05775128967459</v>
      </c>
      <c r="AM351" s="0" t="n">
        <f aca="false">IFERROR(IF(AV351&lt;($AM$7-$AL$7)/($AN$7-$AL$7),$AL$7+SQRT(AV351*($AN$7-$AL$7)*($AM$7-$AL$7)),$AN$7-SQRT((1-AV351)*($AN$7-$AL$7)*($AN$7-$AM$7))),$AM$7)</f>
        <v>1.01738236366654</v>
      </c>
      <c r="AN351" s="0" t="n">
        <f aca="false">IFERROR(IF(AW351&lt;($AM$8-$AL$8)/($AN$8-$AL$8),$AL$8+SQRT(AW351*($AN$8-$AL$8)*($AM$8-$AL$8)),$AN$8-SQRT((1-AW351)*($AN$8-$AL$8)*($AN$8-$AM$8))),$AM$8)</f>
        <v>1.02498186648107</v>
      </c>
      <c r="AO351" s="0" t="n">
        <f aca="false">IFERROR(IF(AX351&lt;($AM$9-$AL$9)/($AN$9-$AL$9),$AL$9+SQRT(AX351*($AN$9-$AL$9)*($AM$9-$AL$9)),$AN$9-SQRT((1-AX351)*($AN$9-$AL$9)*($AN$9-$AM$9))),$AM$9)</f>
        <v>1.25115280330131</v>
      </c>
      <c r="AP351" s="0" t="n">
        <f aca="false">IFERROR(IF(AY351&lt;($AM$10-$AL$10)/($AN$10-$AL$10),$AL$10+SQRT(AY351*($AN$10-$AL$10)*($AM$10-$AL$10)),$AN$10-SQRT((1-AY351)*($AN$10-$AL$10)*($AN$10-$AM$10))),$AM$10)</f>
        <v>0.981309572856358</v>
      </c>
      <c r="AQ351" s="0" t="n">
        <f aca="false">IFERROR(IF(AZ351&lt;($AM$11-$AL$11)/($AN$11-$AL$11),$AL$11+SQRT(AZ351*($AN$11-$AL$11)*($AM$11-$AL$11)),$AN$11-SQRT((1-AZ351)*($AN$11-$AL$11)*($AN$11-$AM$11))),$AM$11)</f>
        <v>0.610626354490905</v>
      </c>
      <c r="AR351" s="0" t="n">
        <f aca="false">SUMPRODUCT((B24:B31&lt;=$B$6)*(C24:C31*AM351+D24:D31*AO351*$B$8*AQ351)/(1+AL351/100)^B24:B31)+C32*AM351*AP351/(1+AL351/100)^$B$6</f>
        <v>9588540.74470411</v>
      </c>
      <c r="AS351" s="0" t="n">
        <f aca="false">SUMPRODUCT((K24:K26&lt;=$B$6)*(L24:L26*AN351+M24:M26*AO351*$B$8*AQ351)/(1+AL351/100)^K24:K26)+L27*AN351*AP351/(1+AL351/100)^$B$6</f>
        <v>9442222.98392787</v>
      </c>
      <c r="AT351" s="0" t="n">
        <f aca="false">AS351-AR351</f>
        <v>-146317.760776248</v>
      </c>
      <c r="AU351" s="0" t="n">
        <f aca="true">RAND()</f>
        <v>0.567158626329424</v>
      </c>
      <c r="AV351" s="0" t="n">
        <f aca="true">RAND()</f>
        <v>0.519013646814525</v>
      </c>
      <c r="AW351" s="0" t="n">
        <f aca="true">RAND()</f>
        <v>0.54992746300141</v>
      </c>
      <c r="AX351" s="0" t="n">
        <f aca="true">RAND()</f>
        <v>0.626151917331014</v>
      </c>
      <c r="AY351" s="0" t="n">
        <f aca="true">RAND()</f>
        <v>0.926635619692678</v>
      </c>
      <c r="AZ351" s="0" t="n">
        <f aca="true">RAND()</f>
        <v>0.393831559609427</v>
      </c>
    </row>
    <row r="352" customFormat="false" ht="15" hidden="false" customHeight="false" outlineLevel="0" collapsed="false">
      <c r="AK352" s="0" t="n">
        <v>339</v>
      </c>
      <c r="AL352" s="0" t="n">
        <f aca="false">IFERROR(IF(AU352&lt;($AM$6-$AL$6)/($AN$6-$AL$6),$AL$6+SQRT(AU352*($AN$6-$AL$6)*($AM$6-$AL$6)),$AN$6-SQRT((1-AU352)*($AN$6-$AL$6)*($AN$6-$AM$6))),$AM$6)</f>
        <v>3.72981669014167</v>
      </c>
      <c r="AM352" s="0" t="n">
        <f aca="false">IFERROR(IF(AV352&lt;($AM$7-$AL$7)/($AN$7-$AL$7),$AL$7+SQRT(AV352*($AN$7-$AL$7)*($AM$7-$AL$7)),$AN$7-SQRT((1-AV352)*($AN$7-$AL$7)*($AN$7-$AM$7))),$AM$7)</f>
        <v>0.983289877748045</v>
      </c>
      <c r="AN352" s="0" t="n">
        <f aca="false">IFERROR(IF(AW352&lt;($AM$8-$AL$8)/($AN$8-$AL$8),$AL$8+SQRT(AW352*($AN$8-$AL$8)*($AM$8-$AL$8)),$AN$8-SQRT((1-AW352)*($AN$8-$AL$8)*($AN$8-$AM$8))),$AM$8)</f>
        <v>0.991390941061704</v>
      </c>
      <c r="AO352" s="0" t="n">
        <f aca="false">IFERROR(IF(AX352&lt;($AM$9-$AL$9)/($AN$9-$AL$9),$AL$9+SQRT(AX352*($AN$9-$AL$9)*($AM$9-$AL$9)),$AN$9-SQRT((1-AX352)*($AN$9-$AL$9)*($AN$9-$AM$9))),$AM$9)</f>
        <v>1.56110568250413</v>
      </c>
      <c r="AP352" s="0" t="n">
        <f aca="false">IFERROR(IF(AY352&lt;($AM$10-$AL$10)/($AN$10-$AL$10),$AL$10+SQRT(AY352*($AN$10-$AL$10)*($AM$10-$AL$10)),$AN$10-SQRT((1-AY352)*($AN$10-$AL$10)*($AN$10-$AM$10))),$AM$10)</f>
        <v>0.743468881512791</v>
      </c>
      <c r="AQ352" s="0" t="n">
        <f aca="false">IFERROR(IF(AZ352&lt;($AM$11-$AL$11)/($AN$11-$AL$11),$AL$11+SQRT(AZ352*($AN$11-$AL$11)*($AM$11-$AL$11)),$AN$11-SQRT((1-AZ352)*($AN$11-$AL$11)*($AN$11-$AM$11))),$AM$11)</f>
        <v>0.465141801131531</v>
      </c>
      <c r="AR352" s="0" t="n">
        <f aca="false">SUMPRODUCT((B24:B31&lt;=$B$6)*(C24:C31*AM352+D24:D31*AO352*$B$8*AQ352)/(1+AL352/100)^B24:B31)+C32*AM352*AP352/(1+AL352/100)^$B$6</f>
        <v>9388188.53484284</v>
      </c>
      <c r="AS352" s="0" t="n">
        <f aca="false">SUMPRODUCT((K24:K26&lt;=$B$6)*(L24:L26*AN352+M24:M26*AO352*$B$8*AQ352)/(1+AL352/100)^K24:K26)+L27*AN352*AP352/(1+AL352/100)^$B$6</f>
        <v>9304738.2908045</v>
      </c>
      <c r="AT352" s="0" t="n">
        <f aca="false">AS352-AR352</f>
        <v>-83450.2440383434</v>
      </c>
      <c r="AU352" s="0" t="n">
        <f aca="true">RAND()</f>
        <v>0.465295055996202</v>
      </c>
      <c r="AV352" s="0" t="n">
        <f aca="true">RAND()</f>
        <v>0.373279769832149</v>
      </c>
      <c r="AW352" s="0" t="n">
        <f aca="true">RAND()</f>
        <v>0.407005470227608</v>
      </c>
      <c r="AX352" s="0" t="n">
        <f aca="true">RAND()</f>
        <v>0.871581185379891</v>
      </c>
      <c r="AY352" s="0" t="n">
        <f aca="true">RAND()</f>
        <v>0.237108385060358</v>
      </c>
      <c r="AZ352" s="0" t="n">
        <f aca="true">RAND()</f>
        <v>0.111313528493739</v>
      </c>
    </row>
    <row r="353" customFormat="false" ht="15" hidden="false" customHeight="false" outlineLevel="0" collapsed="false">
      <c r="AK353" s="0" t="n">
        <v>340</v>
      </c>
      <c r="AL353" s="0" t="n">
        <f aca="false">IFERROR(IF(AU353&lt;($AM$6-$AL$6)/($AN$6-$AL$6),$AL$6+SQRT(AU353*($AN$6-$AL$6)*($AM$6-$AL$6)),$AN$6-SQRT((1-AU353)*($AN$6-$AL$6)*($AN$6-$AM$6))),$AM$6)</f>
        <v>3.25479384222534</v>
      </c>
      <c r="AM353" s="0" t="n">
        <f aca="false">IFERROR(IF(AV353&lt;($AM$7-$AL$7)/($AN$7-$AL$7),$AL$7+SQRT(AV353*($AN$7-$AL$7)*($AM$7-$AL$7)),$AN$7-SQRT((1-AV353)*($AN$7-$AL$7)*($AN$7-$AM$7))),$AM$7)</f>
        <v>1.05697698349433</v>
      </c>
      <c r="AN353" s="0" t="n">
        <f aca="false">IFERROR(IF(AW353&lt;($AM$8-$AL$8)/($AN$8-$AL$8),$AL$8+SQRT(AW353*($AN$8-$AL$8)*($AM$8-$AL$8)),$AN$8-SQRT((1-AW353)*($AN$8-$AL$8)*($AN$8-$AM$8))),$AM$8)</f>
        <v>1.07622418990743</v>
      </c>
      <c r="AO353" s="0" t="n">
        <f aca="false">IFERROR(IF(AX353&lt;($AM$9-$AL$9)/($AN$9-$AL$9),$AL$9+SQRT(AX353*($AN$9-$AL$9)*($AM$9-$AL$9)),$AN$9-SQRT((1-AX353)*($AN$9-$AL$9)*($AN$9-$AM$9))),$AM$9)</f>
        <v>0.988751942492598</v>
      </c>
      <c r="AP353" s="0" t="n">
        <f aca="false">IFERROR(IF(AY353&lt;($AM$10-$AL$10)/($AN$10-$AL$10),$AL$10+SQRT(AY353*($AN$10-$AL$10)*($AM$10-$AL$10)),$AN$10-SQRT((1-AY353)*($AN$10-$AL$10)*($AN$10-$AM$10))),$AM$10)</f>
        <v>0.713118454289754</v>
      </c>
      <c r="AQ353" s="0" t="n">
        <f aca="false">IFERROR(IF(AZ353&lt;($AM$11-$AL$11)/($AN$11-$AL$11),$AL$11+SQRT(AZ353*($AN$11-$AL$11)*($AM$11-$AL$11)),$AN$11-SQRT((1-AZ353)*($AN$11-$AL$11)*($AN$11-$AM$11))),$AM$11)</f>
        <v>0.651898075214243</v>
      </c>
      <c r="AR353" s="0" t="n">
        <f aca="false">SUMPRODUCT((B24:B31&lt;=$B$6)*(C24:C31*AM353+D24:D31*AO353*$B$8*AQ353)/(1+AL353/100)^B24:B31)+C32*AM353*AP353/(1+AL353/100)^$B$6</f>
        <v>10257035.7747512</v>
      </c>
      <c r="AS353" s="0" t="n">
        <f aca="false">SUMPRODUCT((K24:K26&lt;=$B$6)*(L24:L26*AN353+M24:M26*AO353*$B$8*AQ353)/(1+AL353/100)^K24:K26)+L27*AN353*AP353/(1+AL353/100)^$B$6</f>
        <v>10138796.3992412</v>
      </c>
      <c r="AT353" s="0" t="n">
        <f aca="false">AS353-AR353</f>
        <v>-118239.375509977</v>
      </c>
      <c r="AU353" s="0" t="n">
        <f aca="true">RAND()</f>
        <v>0.298671541788339</v>
      </c>
      <c r="AV353" s="0" t="n">
        <f aca="true">RAND()</f>
        <v>0.668818800880454</v>
      </c>
      <c r="AW353" s="0" t="n">
        <f aca="true">RAND()</f>
        <v>0.731573047348198</v>
      </c>
      <c r="AX353" s="0" t="n">
        <f aca="true">RAND()</f>
        <v>0.318504615053717</v>
      </c>
      <c r="AY353" s="0" t="n">
        <f aca="true">RAND()</f>
        <v>0.181677902235417</v>
      </c>
      <c r="AZ353" s="0" t="n">
        <f aca="true">RAND()</f>
        <v>0.505408367185514</v>
      </c>
    </row>
    <row r="354" customFormat="false" ht="15" hidden="false" customHeight="false" outlineLevel="0" collapsed="false">
      <c r="AK354" s="0" t="n">
        <v>341</v>
      </c>
      <c r="AL354" s="0" t="n">
        <f aca="false">IFERROR(IF(AU354&lt;($AM$6-$AL$6)/($AN$6-$AL$6),$AL$6+SQRT(AU354*($AN$6-$AL$6)*($AM$6-$AL$6)),$AN$6-SQRT((1-AU354)*($AN$6-$AL$6)*($AN$6-$AM$6))),$AM$6)</f>
        <v>2.76458390181028</v>
      </c>
      <c r="AM354" s="0" t="n">
        <f aca="false">IFERROR(IF(AV354&lt;($AM$7-$AL$7)/($AN$7-$AL$7),$AL$7+SQRT(AV354*($AN$7-$AL$7)*($AM$7-$AL$7)),$AN$7-SQRT((1-AV354)*($AN$7-$AL$7)*($AN$7-$AM$7))),$AM$7)</f>
        <v>1.09812108355153</v>
      </c>
      <c r="AN354" s="0" t="n">
        <f aca="false">IFERROR(IF(AW354&lt;($AM$8-$AL$8)/($AN$8-$AL$8),$AL$8+SQRT(AW354*($AN$8-$AL$8)*($AM$8-$AL$8)),$AN$8-SQRT((1-AW354)*($AN$8-$AL$8)*($AN$8-$AM$8))),$AM$8)</f>
        <v>0.900352147485726</v>
      </c>
      <c r="AO354" s="0" t="n">
        <f aca="false">IFERROR(IF(AX354&lt;($AM$9-$AL$9)/($AN$9-$AL$9),$AL$9+SQRT(AX354*($AN$9-$AL$9)*($AM$9-$AL$9)),$AN$9-SQRT((1-AX354)*($AN$9-$AL$9)*($AN$9-$AM$9))),$AM$9)</f>
        <v>1.19318640069936</v>
      </c>
      <c r="AP354" s="0" t="n">
        <f aca="false">IFERROR(IF(AY354&lt;($AM$10-$AL$10)/($AN$10-$AL$10),$AL$10+SQRT(AY354*($AN$10-$AL$10)*($AM$10-$AL$10)),$AN$10-SQRT((1-AY354)*($AN$10-$AL$10)*($AN$10-$AM$10))),$AM$10)</f>
        <v>0.841132748948798</v>
      </c>
      <c r="AQ354" s="0" t="n">
        <f aca="false">IFERROR(IF(AZ354&lt;($AM$11-$AL$11)/($AN$11-$AL$11),$AL$11+SQRT(AZ354*($AN$11-$AL$11)*($AM$11-$AL$11)),$AN$11-SQRT((1-AZ354)*($AN$11-$AL$11)*($AN$11-$AM$11))),$AM$11)</f>
        <v>0.604777785104334</v>
      </c>
      <c r="AR354" s="0" t="n">
        <f aca="false">SUMPRODUCT((B24:B31&lt;=$B$6)*(C24:C31*AM354+D24:D31*AO354*$B$8*AQ354)/(1+AL354/100)^B24:B31)+C32*AM354*AP354/(1+AL354/100)^$B$6</f>
        <v>10861426.2882994</v>
      </c>
      <c r="AS354" s="0" t="n">
        <f aca="false">SUMPRODUCT((K24:K26&lt;=$B$6)*(L24:L26*AN354+M24:M26*AO354*$B$8*AQ354)/(1+AL354/100)^K24:K26)+L27*AN354*AP354/(1+AL354/100)^$B$6</f>
        <v>8391277.40582208</v>
      </c>
      <c r="AT354" s="0" t="n">
        <f aca="false">AS354-AR354</f>
        <v>-2470148.8824773</v>
      </c>
      <c r="AU354" s="0" t="n">
        <f aca="true">RAND()</f>
        <v>0.116917708581486</v>
      </c>
      <c r="AV354" s="0" t="n">
        <f aca="true">RAND()</f>
        <v>0.794958175452786</v>
      </c>
      <c r="AW354" s="0" t="n">
        <f aca="true">RAND()</f>
        <v>0.111895038944409</v>
      </c>
      <c r="AX354" s="0" t="n">
        <f aca="true">RAND()</f>
        <v>0.566034543989026</v>
      </c>
      <c r="AY354" s="0" t="n">
        <f aca="true">RAND()</f>
        <v>0.465486209621454</v>
      </c>
      <c r="AZ354" s="0" t="n">
        <f aca="true">RAND()</f>
        <v>0.379140809359607</v>
      </c>
    </row>
    <row r="355" customFormat="false" ht="15" hidden="false" customHeight="false" outlineLevel="0" collapsed="false">
      <c r="AK355" s="0" t="n">
        <v>342</v>
      </c>
      <c r="AL355" s="0" t="n">
        <f aca="false">IFERROR(IF(AU355&lt;($AM$6-$AL$6)/($AN$6-$AL$6),$AL$6+SQRT(AU355*($AN$6-$AL$6)*($AM$6-$AL$6)),$AN$6-SQRT((1-AU355)*($AN$6-$AL$6)*($AN$6-$AM$6))),$AM$6)</f>
        <v>5.2936021929166</v>
      </c>
      <c r="AM355" s="0" t="n">
        <f aca="false">IFERROR(IF(AV355&lt;($AM$7-$AL$7)/($AN$7-$AL$7),$AL$7+SQRT(AV355*($AN$7-$AL$7)*($AM$7-$AL$7)),$AN$7-SQRT((1-AV355)*($AN$7-$AL$7)*($AN$7-$AM$7))),$AM$7)</f>
        <v>0.980139459493194</v>
      </c>
      <c r="AN355" s="0" t="n">
        <f aca="false">IFERROR(IF(AW355&lt;($AM$8-$AL$8)/($AN$8-$AL$8),$AL$8+SQRT(AW355*($AN$8-$AL$8)*($AM$8-$AL$8)),$AN$8-SQRT((1-AW355)*($AN$8-$AL$8)*($AN$8-$AM$8))),$AM$8)</f>
        <v>0.999063203961229</v>
      </c>
      <c r="AO355" s="0" t="n">
        <f aca="false">IFERROR(IF(AX355&lt;($AM$9-$AL$9)/($AN$9-$AL$9),$AL$9+SQRT(AX355*($AN$9-$AL$9)*($AM$9-$AL$9)),$AN$9-SQRT((1-AX355)*($AN$9-$AL$9)*($AN$9-$AM$9))),$AM$9)</f>
        <v>0.847607811013324</v>
      </c>
      <c r="AP355" s="0" t="n">
        <f aca="false">IFERROR(IF(AY355&lt;($AM$10-$AL$10)/($AN$10-$AL$10),$AL$10+SQRT(AY355*($AN$10-$AL$10)*($AM$10-$AL$10)),$AN$10-SQRT((1-AY355)*($AN$10-$AL$10)*($AN$10-$AM$10))),$AM$10)</f>
        <v>0.933463960502032</v>
      </c>
      <c r="AQ355" s="0" t="n">
        <f aca="false">IFERROR(IF(AZ355&lt;($AM$11-$AL$11)/($AN$11-$AL$11),$AL$11+SQRT(AZ355*($AN$11-$AL$11)*($AM$11-$AL$11)),$AN$11-SQRT((1-AZ355)*($AN$11-$AL$11)*($AN$11-$AM$11))),$AM$11)</f>
        <v>0.740137608775921</v>
      </c>
      <c r="AR355" s="0" t="n">
        <f aca="false">SUMPRODUCT((B24:B31&lt;=$B$6)*(C24:C31*AM355+D24:D31*AO355*$B$8*AQ355)/(1+AL355/100)^B24:B31)+C32*AM355*AP355/(1+AL355/100)^$B$6</f>
        <v>8883886.76802375</v>
      </c>
      <c r="AS355" s="0" t="n">
        <f aca="false">SUMPRODUCT((K24:K26&lt;=$B$6)*(L24:L26*AN355+M24:M26*AO355*$B$8*AQ355)/(1+AL355/100)^K24:K26)+L27*AN355*AP355/(1+AL355/100)^$B$6</f>
        <v>9231300.76563117</v>
      </c>
      <c r="AT355" s="0" t="n">
        <f aca="false">AS355-AR355</f>
        <v>347413.997607421</v>
      </c>
      <c r="AU355" s="0" t="n">
        <f aca="true">RAND()</f>
        <v>0.854410326199049</v>
      </c>
      <c r="AV355" s="0" t="n">
        <f aca="true">RAND()</f>
        <v>0.360558054072223</v>
      </c>
      <c r="AW355" s="0" t="n">
        <f aca="true">RAND()</f>
        <v>0.440290657458998</v>
      </c>
      <c r="AX355" s="0" t="n">
        <f aca="true">RAND()</f>
        <v>0.161108253703299</v>
      </c>
      <c r="AY355" s="0" t="n">
        <f aca="true">RAND()</f>
        <v>0.751564020216428</v>
      </c>
      <c r="AZ355" s="0" t="n">
        <f aca="true">RAND()</f>
        <v>0.724373622968587</v>
      </c>
    </row>
    <row r="356" customFormat="false" ht="15" hidden="false" customHeight="false" outlineLevel="0" collapsed="false">
      <c r="AK356" s="0" t="n">
        <v>343</v>
      </c>
      <c r="AL356" s="0" t="n">
        <f aca="false">IFERROR(IF(AU356&lt;($AM$6-$AL$6)/($AN$6-$AL$6),$AL$6+SQRT(AU356*($AN$6-$AL$6)*($AM$6-$AL$6)),$AN$6-SQRT((1-AU356)*($AN$6-$AL$6)*($AN$6-$AM$6))),$AM$6)</f>
        <v>5.05661521173792</v>
      </c>
      <c r="AM356" s="0" t="n">
        <f aca="false">IFERROR(IF(AV356&lt;($AM$7-$AL$7)/($AN$7-$AL$7),$AL$7+SQRT(AV356*($AN$7-$AL$7)*($AM$7-$AL$7)),$AN$7-SQRT((1-AV356)*($AN$7-$AL$7)*($AN$7-$AM$7))),$AM$7)</f>
        <v>1.12022439482351</v>
      </c>
      <c r="AN356" s="0" t="n">
        <f aca="false">IFERROR(IF(AW356&lt;($AM$8-$AL$8)/($AN$8-$AL$8),$AL$8+SQRT(AW356*($AN$8-$AL$8)*($AM$8-$AL$8)),$AN$8-SQRT((1-AW356)*($AN$8-$AL$8)*($AN$8-$AM$8))),$AM$8)</f>
        <v>1.01903375039861</v>
      </c>
      <c r="AO356" s="0" t="n">
        <f aca="false">IFERROR(IF(AX356&lt;($AM$9-$AL$9)/($AN$9-$AL$9),$AL$9+SQRT(AX356*($AN$9-$AL$9)*($AM$9-$AL$9)),$AN$9-SQRT((1-AX356)*($AN$9-$AL$9)*($AN$9-$AM$9))),$AM$9)</f>
        <v>1.01534821068092</v>
      </c>
      <c r="AP356" s="0" t="n">
        <f aca="false">IFERROR(IF(AY356&lt;($AM$10-$AL$10)/($AN$10-$AL$10),$AL$10+SQRT(AY356*($AN$10-$AL$10)*($AM$10-$AL$10)),$AN$10-SQRT((1-AY356)*($AN$10-$AL$10)*($AN$10-$AM$10))),$AM$10)</f>
        <v>0.948969443765642</v>
      </c>
      <c r="AQ356" s="0" t="n">
        <f aca="false">IFERROR(IF(AZ356&lt;($AM$11-$AL$11)/($AN$11-$AL$11),$AL$11+SQRT(AZ356*($AN$11-$AL$11)*($AM$11-$AL$11)),$AN$11-SQRT((1-AZ356)*($AN$11-$AL$11)*($AN$11-$AM$11))),$AM$11)</f>
        <v>0.568585572464449</v>
      </c>
      <c r="AR356" s="0" t="n">
        <f aca="false">SUMPRODUCT((B24:B31&lt;=$B$6)*(C24:C31*AM356+D24:D31*AO356*$B$8*AQ356)/(1+AL356/100)^B24:B31)+C32*AM356*AP356/(1+AL356/100)^$B$6</f>
        <v>10207437.221509</v>
      </c>
      <c r="AS356" s="0" t="n">
        <f aca="false">SUMPRODUCT((K24:K26&lt;=$B$6)*(L24:L26*AN356+M24:M26*AO356*$B$8*AQ356)/(1+AL356/100)^K24:K26)+L27*AN356*AP356/(1+AL356/100)^$B$6</f>
        <v>9407106.2913123</v>
      </c>
      <c r="AT356" s="0" t="n">
        <f aca="false">AS356-AR356</f>
        <v>-800330.930196706</v>
      </c>
      <c r="AU356" s="0" t="n">
        <f aca="true">RAND()</f>
        <v>0.811162778237577</v>
      </c>
      <c r="AV356" s="0" t="n">
        <f aca="true">RAND()</f>
        <v>0.850295931565107</v>
      </c>
      <c r="AW356" s="0" t="n">
        <f aca="true">RAND()</f>
        <v>0.525818591511717</v>
      </c>
      <c r="AX356" s="0" t="n">
        <f aca="true">RAND()</f>
        <v>0.353640569193821</v>
      </c>
      <c r="AY356" s="0" t="n">
        <f aca="true">RAND()</f>
        <v>0.806294245740919</v>
      </c>
      <c r="AZ356" s="0" t="n">
        <f aca="true">RAND()</f>
        <v>0.294441672392064</v>
      </c>
    </row>
    <row r="357" customFormat="false" ht="15" hidden="false" customHeight="false" outlineLevel="0" collapsed="false">
      <c r="AK357" s="0" t="n">
        <v>344</v>
      </c>
      <c r="AL357" s="0" t="n">
        <f aca="false">IFERROR(IF(AU357&lt;($AM$6-$AL$6)/($AN$6-$AL$6),$AL$6+SQRT(AU357*($AN$6-$AL$6)*($AM$6-$AL$6)),$AN$6-SQRT((1-AU357)*($AN$6-$AL$6)*($AN$6-$AM$6))),$AM$6)</f>
        <v>4.9268615570044</v>
      </c>
      <c r="AM357" s="0" t="n">
        <f aca="false">IFERROR(IF(AV357&lt;($AM$7-$AL$7)/($AN$7-$AL$7),$AL$7+SQRT(AV357*($AN$7-$AL$7)*($AM$7-$AL$7)),$AN$7-SQRT((1-AV357)*($AN$7-$AL$7)*($AN$7-$AM$7))),$AM$7)</f>
        <v>0.987759058524089</v>
      </c>
      <c r="AN357" s="0" t="n">
        <f aca="false">IFERROR(IF(AW357&lt;($AM$8-$AL$8)/($AN$8-$AL$8),$AL$8+SQRT(AW357*($AN$8-$AL$8)*($AM$8-$AL$8)),$AN$8-SQRT((1-AW357)*($AN$8-$AL$8)*($AN$8-$AM$8))),$AM$8)</f>
        <v>0.929811938122118</v>
      </c>
      <c r="AO357" s="0" t="n">
        <f aca="false">IFERROR(IF(AX357&lt;($AM$9-$AL$9)/($AN$9-$AL$9),$AL$9+SQRT(AX357*($AN$9-$AL$9)*($AM$9-$AL$9)),$AN$9-SQRT((1-AX357)*($AN$9-$AL$9)*($AN$9-$AM$9))),$AM$9)</f>
        <v>1.73951308622005</v>
      </c>
      <c r="AP357" s="0" t="n">
        <f aca="false">IFERROR(IF(AY357&lt;($AM$10-$AL$10)/($AN$10-$AL$10),$AL$10+SQRT(AY357*($AN$10-$AL$10)*($AM$10-$AL$10)),$AN$10-SQRT((1-AY357)*($AN$10-$AL$10)*($AN$10-$AM$10))),$AM$10)</f>
        <v>0.991101016016715</v>
      </c>
      <c r="AQ357" s="0" t="n">
        <f aca="false">IFERROR(IF(AZ357&lt;($AM$11-$AL$11)/($AN$11-$AL$11),$AL$11+SQRT(AZ357*($AN$11-$AL$11)*($AM$11-$AL$11)),$AN$11-SQRT((1-AZ357)*($AN$11-$AL$11)*($AN$11-$AM$11))),$AM$11)</f>
        <v>0.909049933905644</v>
      </c>
      <c r="AR357" s="0" t="n">
        <f aca="false">SUMPRODUCT((B24:B31&lt;=$B$6)*(C24:C31*AM357+D24:D31*AO357*$B$8*AQ357)/(1+AL357/100)^B24:B31)+C32*AM357*AP357/(1+AL357/100)^$B$6</f>
        <v>9142038.55252058</v>
      </c>
      <c r="AS357" s="0" t="n">
        <f aca="false">SUMPRODUCT((K24:K26&lt;=$B$6)*(L24:L26*AN357+M24:M26*AO357*$B$8*AQ357)/(1+AL357/100)^K24:K26)+L27*AN357*AP357/(1+AL357/100)^$B$6</f>
        <v>8594027.39882654</v>
      </c>
      <c r="AT357" s="0" t="n">
        <f aca="false">AS357-AR357</f>
        <v>-548011.153694043</v>
      </c>
      <c r="AU357" s="0" t="n">
        <f aca="true">RAND()</f>
        <v>0.785104849808689</v>
      </c>
      <c r="AV357" s="0" t="n">
        <f aca="true">RAND()</f>
        <v>0.391705156198357</v>
      </c>
      <c r="AW357" s="0" t="n">
        <f aca="true">RAND()</f>
        <v>0.187234880878006</v>
      </c>
      <c r="AX357" s="0" t="n">
        <f aca="true">RAND()</f>
        <v>0.954764378499599</v>
      </c>
      <c r="AY357" s="0" t="n">
        <f aca="true">RAND()</f>
        <v>0.964720831730598</v>
      </c>
      <c r="AZ357" s="0" t="n">
        <f aca="true">RAND()</f>
        <v>0.966237083581356</v>
      </c>
    </row>
    <row r="358" customFormat="false" ht="15" hidden="false" customHeight="false" outlineLevel="0" collapsed="false">
      <c r="AK358" s="0" t="n">
        <v>345</v>
      </c>
      <c r="AL358" s="0" t="n">
        <f aca="false">IFERROR(IF(AU358&lt;($AM$6-$AL$6)/($AN$6-$AL$6),$AL$6+SQRT(AU358*($AN$6-$AL$6)*($AM$6-$AL$6)),$AN$6-SQRT((1-AU358)*($AN$6-$AL$6)*($AN$6-$AM$6))),$AM$6)</f>
        <v>3.1175861510986</v>
      </c>
      <c r="AM358" s="0" t="n">
        <f aca="false">IFERROR(IF(AV358&lt;($AM$7-$AL$7)/($AN$7-$AL$7),$AL$7+SQRT(AV358*($AN$7-$AL$7)*($AM$7-$AL$7)),$AN$7-SQRT((1-AV358)*($AN$7-$AL$7)*($AN$7-$AM$7))),$AM$7)</f>
        <v>0.883696663894399</v>
      </c>
      <c r="AN358" s="0" t="n">
        <f aca="false">IFERROR(IF(AW358&lt;($AM$8-$AL$8)/($AN$8-$AL$8),$AL$8+SQRT(AW358*($AN$8-$AL$8)*($AM$8-$AL$8)),$AN$8-SQRT((1-AW358)*($AN$8-$AL$8)*($AN$8-$AM$8))),$AM$8)</f>
        <v>0.883942220376146</v>
      </c>
      <c r="AO358" s="0" t="n">
        <f aca="false">IFERROR(IF(AX358&lt;($AM$9-$AL$9)/($AN$9-$AL$9),$AL$9+SQRT(AX358*($AN$9-$AL$9)*($AM$9-$AL$9)),$AN$9-SQRT((1-AX358)*($AN$9-$AL$9)*($AN$9-$AM$9))),$AM$9)</f>
        <v>1.56400527390421</v>
      </c>
      <c r="AP358" s="0" t="n">
        <f aca="false">IFERROR(IF(AY358&lt;($AM$10-$AL$10)/($AN$10-$AL$10),$AL$10+SQRT(AY358*($AN$10-$AL$10)*($AM$10-$AL$10)),$AN$10-SQRT((1-AY358)*($AN$10-$AL$10)*($AN$10-$AM$10))),$AM$10)</f>
        <v>0.80972786929085</v>
      </c>
      <c r="AQ358" s="0" t="n">
        <f aca="false">IFERROR(IF(AZ358&lt;($AM$11-$AL$11)/($AN$11-$AL$11),$AL$11+SQRT(AZ358*($AN$11-$AL$11)*($AM$11-$AL$11)),$AN$11-SQRT((1-AZ358)*($AN$11-$AL$11)*($AN$11-$AM$11))),$AM$11)</f>
        <v>0.650736985356097</v>
      </c>
      <c r="AR358" s="0" t="n">
        <f aca="false">SUMPRODUCT((B24:B31&lt;=$B$6)*(C24:C31*AM358+D24:D31*AO358*$B$8*AQ358)/(1+AL358/100)^B24:B31)+C32*AM358*AP358/(1+AL358/100)^$B$6</f>
        <v>8677585.88684708</v>
      </c>
      <c r="AS358" s="0" t="n">
        <f aca="false">SUMPRODUCT((K24:K26&lt;=$B$6)*(L24:L26*AN358+M24:M26*AO358*$B$8*AQ358)/(1+AL358/100)^K24:K26)+L27*AN358*AP358/(1+AL358/100)^$B$6</f>
        <v>8276660.60183956</v>
      </c>
      <c r="AT358" s="0" t="n">
        <f aca="false">AS358-AR358</f>
        <v>-400925.285007525</v>
      </c>
      <c r="AU358" s="0" t="n">
        <f aca="true">RAND()</f>
        <v>0.246343135292931</v>
      </c>
      <c r="AV358" s="0" t="n">
        <f aca="true">RAND()</f>
        <v>0.0778347949672436</v>
      </c>
      <c r="AW358" s="0" t="n">
        <f aca="true">RAND()</f>
        <v>0.0782921817964159</v>
      </c>
      <c r="AX358" s="0" t="n">
        <f aca="true">RAND()</f>
        <v>0.873272399211105</v>
      </c>
      <c r="AY358" s="0" t="n">
        <f aca="true">RAND()</f>
        <v>0.383725412061799</v>
      </c>
      <c r="AZ358" s="0" t="n">
        <f aca="true">RAND()</f>
        <v>0.502103455517768</v>
      </c>
    </row>
    <row r="359" customFormat="false" ht="15" hidden="false" customHeight="false" outlineLevel="0" collapsed="false">
      <c r="AK359" s="0" t="n">
        <v>346</v>
      </c>
      <c r="AL359" s="0" t="n">
        <f aca="false">IFERROR(IF(AU359&lt;($AM$6-$AL$6)/($AN$6-$AL$6),$AL$6+SQRT(AU359*($AN$6-$AL$6)*($AM$6-$AL$6)),$AN$6-SQRT((1-AU359)*($AN$6-$AL$6)*($AN$6-$AM$6))),$AM$6)</f>
        <v>5.44997132454513</v>
      </c>
      <c r="AM359" s="0" t="n">
        <f aca="false">IFERROR(IF(AV359&lt;($AM$7-$AL$7)/($AN$7-$AL$7),$AL$7+SQRT(AV359*($AN$7-$AL$7)*($AM$7-$AL$7)),$AN$7-SQRT((1-AV359)*($AN$7-$AL$7)*($AN$7-$AM$7))),$AM$7)</f>
        <v>1.10905078399095</v>
      </c>
      <c r="AN359" s="0" t="n">
        <f aca="false">IFERROR(IF(AW359&lt;($AM$8-$AL$8)/($AN$8-$AL$8),$AL$8+SQRT(AW359*($AN$8-$AL$8)*($AM$8-$AL$8)),$AN$8-SQRT((1-AW359)*($AN$8-$AL$8)*($AN$8-$AM$8))),$AM$8)</f>
        <v>1.16870828995186</v>
      </c>
      <c r="AO359" s="0" t="n">
        <f aca="false">IFERROR(IF(AX359&lt;($AM$9-$AL$9)/($AN$9-$AL$9),$AL$9+SQRT(AX359*($AN$9-$AL$9)*($AM$9-$AL$9)),$AN$9-SQRT((1-AX359)*($AN$9-$AL$9)*($AN$9-$AM$9))),$AM$9)</f>
        <v>0.679273980995298</v>
      </c>
      <c r="AP359" s="0" t="n">
        <f aca="false">IFERROR(IF(AY359&lt;($AM$10-$AL$10)/($AN$10-$AL$10),$AL$10+SQRT(AY359*($AN$10-$AL$10)*($AM$10-$AL$10)),$AN$10-SQRT((1-AY359)*($AN$10-$AL$10)*($AN$10-$AM$10))),$AM$10)</f>
        <v>0.956871258583498</v>
      </c>
      <c r="AQ359" s="0" t="n">
        <f aca="false">IFERROR(IF(AZ359&lt;($AM$11-$AL$11)/($AN$11-$AL$11),$AL$11+SQRT(AZ359*($AN$11-$AL$11)*($AM$11-$AL$11)),$AN$11-SQRT((1-AZ359)*($AN$11-$AL$11)*($AN$11-$AM$11))),$AM$11)</f>
        <v>0.554184804073833</v>
      </c>
      <c r="AR359" s="0" t="n">
        <f aca="false">SUMPRODUCT((B24:B31&lt;=$B$6)*(C24:C31*AM359+D24:D31*AO359*$B$8*AQ359)/(1+AL359/100)^B24:B31)+C32*AM359*AP359/(1+AL359/100)^$B$6</f>
        <v>9976112.23439953</v>
      </c>
      <c r="AS359" s="0" t="n">
        <f aca="false">SUMPRODUCT((K24:K26&lt;=$B$6)*(L24:L26*AN359+M24:M26*AO359*$B$8*AQ359)/(1+AL359/100)^K24:K26)+L27*AN359*AP359/(1+AL359/100)^$B$6</f>
        <v>10775536.6891955</v>
      </c>
      <c r="AT359" s="0" t="n">
        <f aca="false">AS359-AR359</f>
        <v>799424.454795944</v>
      </c>
      <c r="AU359" s="0" t="n">
        <f aca="true">RAND()</f>
        <v>0.879870555263381</v>
      </c>
      <c r="AV359" s="0" t="n">
        <f aca="true">RAND()</f>
        <v>0.823407275612746</v>
      </c>
      <c r="AW359" s="0" t="n">
        <f aca="true">RAND()</f>
        <v>0.941259181132879</v>
      </c>
      <c r="AX359" s="0" t="n">
        <f aca="true">RAND()</f>
        <v>0.0428522136825366</v>
      </c>
      <c r="AY359" s="0" t="n">
        <f aca="true">RAND()</f>
        <v>0.834925387678676</v>
      </c>
      <c r="AZ359" s="0" t="n">
        <f aca="true">RAND()</f>
        <v>0.263713937232868</v>
      </c>
    </row>
    <row r="360" customFormat="false" ht="15" hidden="false" customHeight="false" outlineLevel="0" collapsed="false">
      <c r="AK360" s="0" t="n">
        <v>347</v>
      </c>
      <c r="AL360" s="0" t="n">
        <f aca="false">IFERROR(IF(AU360&lt;($AM$6-$AL$6)/($AN$6-$AL$6),$AL$6+SQRT(AU360*($AN$6-$AL$6)*($AM$6-$AL$6)),$AN$6-SQRT((1-AU360)*($AN$6-$AL$6)*($AN$6-$AM$6))),$AM$6)</f>
        <v>4.14249466113636</v>
      </c>
      <c r="AM360" s="0" t="n">
        <f aca="false">IFERROR(IF(AV360&lt;($AM$7-$AL$7)/($AN$7-$AL$7),$AL$7+SQRT(AV360*($AN$7-$AL$7)*($AM$7-$AL$7)),$AN$7-SQRT((1-AV360)*($AN$7-$AL$7)*($AN$7-$AM$7))),$AM$7)</f>
        <v>1.24352017127767</v>
      </c>
      <c r="AN360" s="0" t="n">
        <f aca="false">IFERROR(IF(AW360&lt;($AM$8-$AL$8)/($AN$8-$AL$8),$AL$8+SQRT(AW360*($AN$8-$AL$8)*($AM$8-$AL$8)),$AN$8-SQRT((1-AW360)*($AN$8-$AL$8)*($AN$8-$AM$8))),$AM$8)</f>
        <v>0.897134248458176</v>
      </c>
      <c r="AO360" s="0" t="n">
        <f aca="false">IFERROR(IF(AX360&lt;($AM$9-$AL$9)/($AN$9-$AL$9),$AL$9+SQRT(AX360*($AN$9-$AL$9)*($AM$9-$AL$9)),$AN$9-SQRT((1-AX360)*($AN$9-$AL$9)*($AN$9-$AM$9))),$AM$9)</f>
        <v>1.20409781078857</v>
      </c>
      <c r="AP360" s="0" t="n">
        <f aca="false">IFERROR(IF(AY360&lt;($AM$10-$AL$10)/($AN$10-$AL$10),$AL$10+SQRT(AY360*($AN$10-$AL$10)*($AM$10-$AL$10)),$AN$10-SQRT((1-AY360)*($AN$10-$AL$10)*($AN$10-$AM$10))),$AM$10)</f>
        <v>0.924657766091154</v>
      </c>
      <c r="AQ360" s="0" t="n">
        <f aca="false">IFERROR(IF(AZ360&lt;($AM$11-$AL$11)/($AN$11-$AL$11),$AL$11+SQRT(AZ360*($AN$11-$AL$11)*($AM$11-$AL$11)),$AN$11-SQRT((1-AZ360)*($AN$11-$AL$11)*($AN$11-$AM$11))),$AM$11)</f>
        <v>0.668026819359029</v>
      </c>
      <c r="AR360" s="0" t="n">
        <f aca="false">SUMPRODUCT((B24:B31&lt;=$B$6)*(C24:C31*AM360+D24:D31*AO360*$B$8*AQ360)/(1+AL360/100)^B24:B31)+C32*AM360*AP360/(1+AL360/100)^$B$6</f>
        <v>11676176.7332515</v>
      </c>
      <c r="AS360" s="0" t="n">
        <f aca="false">SUMPRODUCT((K24:K26&lt;=$B$6)*(L24:L26*AN360+M24:M26*AO360*$B$8*AQ360)/(1+AL360/100)^K24:K26)+L27*AN360*AP360/(1+AL360/100)^$B$6</f>
        <v>8304434.49433676</v>
      </c>
      <c r="AT360" s="0" t="n">
        <f aca="false">AS360-AR360</f>
        <v>-3371742.23891471</v>
      </c>
      <c r="AU360" s="0" t="n">
        <f aca="true">RAND()</f>
        <v>0.591733161918288</v>
      </c>
      <c r="AV360" s="0" t="n">
        <f aca="true">RAND()</f>
        <v>0.999626771730927</v>
      </c>
      <c r="AW360" s="0" t="n">
        <f aca="true">RAND()</f>
        <v>0.10483402470594</v>
      </c>
      <c r="AX360" s="0" t="n">
        <f aca="true">RAND()</f>
        <v>0.577693136805635</v>
      </c>
      <c r="AY360" s="0" t="n">
        <f aca="true">RAND()</f>
        <v>0.721336873206116</v>
      </c>
      <c r="AZ360" s="0" t="n">
        <f aca="true">RAND()</f>
        <v>0.550178805449459</v>
      </c>
    </row>
    <row r="361" customFormat="false" ht="15" hidden="false" customHeight="false" outlineLevel="0" collapsed="false">
      <c r="AK361" s="0" t="n">
        <v>348</v>
      </c>
      <c r="AL361" s="0" t="n">
        <f aca="false">IFERROR(IF(AU361&lt;($AM$6-$AL$6)/($AN$6-$AL$6),$AL$6+SQRT(AU361*($AN$6-$AL$6)*($AM$6-$AL$6)),$AN$6-SQRT((1-AU361)*($AN$6-$AL$6)*($AN$6-$AM$6))),$AM$6)</f>
        <v>3.10091893203839</v>
      </c>
      <c r="AM361" s="0" t="n">
        <f aca="false">IFERROR(IF(AV361&lt;($AM$7-$AL$7)/($AN$7-$AL$7),$AL$7+SQRT(AV361*($AN$7-$AL$7)*($AM$7-$AL$7)),$AN$7-SQRT((1-AV361)*($AN$7-$AL$7)*($AN$7-$AM$7))),$AM$7)</f>
        <v>1.02971826825252</v>
      </c>
      <c r="AN361" s="0" t="n">
        <f aca="false">IFERROR(IF(AW361&lt;($AM$8-$AL$8)/($AN$8-$AL$8),$AL$8+SQRT(AW361*($AN$8-$AL$8)*($AM$8-$AL$8)),$AN$8-SQRT((1-AW361)*($AN$8-$AL$8)*($AN$8-$AM$8))),$AM$8)</f>
        <v>1.07029216201652</v>
      </c>
      <c r="AO361" s="0" t="n">
        <f aca="false">IFERROR(IF(AX361&lt;($AM$9-$AL$9)/($AN$9-$AL$9),$AL$9+SQRT(AX361*($AN$9-$AL$9)*($AM$9-$AL$9)),$AN$9-SQRT((1-AX361)*($AN$9-$AL$9)*($AN$9-$AM$9))),$AM$9)</f>
        <v>1.10717655564286</v>
      </c>
      <c r="AP361" s="0" t="n">
        <f aca="false">IFERROR(IF(AY361&lt;($AM$10-$AL$10)/($AN$10-$AL$10),$AL$10+SQRT(AY361*($AN$10-$AL$10)*($AM$10-$AL$10)),$AN$10-SQRT((1-AY361)*($AN$10-$AL$10)*($AN$10-$AM$10))),$AM$10)</f>
        <v>0.552631197000948</v>
      </c>
      <c r="AQ361" s="0" t="n">
        <f aca="false">IFERROR(IF(AZ361&lt;($AM$11-$AL$11)/($AN$11-$AL$11),$AL$11+SQRT(AZ361*($AN$11-$AL$11)*($AM$11-$AL$11)),$AN$11-SQRT((1-AZ361)*($AN$11-$AL$11)*($AN$11-$AM$11))),$AM$11)</f>
        <v>0.722780746847593</v>
      </c>
      <c r="AR361" s="0" t="n">
        <f aca="false">SUMPRODUCT((B24:B31&lt;=$B$6)*(C24:C31*AM361+D24:D31*AO361*$B$8*AQ361)/(1+AL361/100)^B24:B31)+C32*AM361*AP361/(1+AL361/100)^$B$6</f>
        <v>10089504.4332002</v>
      </c>
      <c r="AS361" s="0" t="n">
        <f aca="false">SUMPRODUCT((K24:K26&lt;=$B$6)*(L24:L26*AN361+M24:M26*AO361*$B$8*AQ361)/(1+AL361/100)^K24:K26)+L27*AN361*AP361/(1+AL361/100)^$B$6</f>
        <v>10251721.664313</v>
      </c>
      <c r="AT361" s="0" t="n">
        <f aca="false">AS361-AR361</f>
        <v>162217.231112793</v>
      </c>
      <c r="AU361" s="0" t="n">
        <f aca="true">RAND()</f>
        <v>0.239858341273168</v>
      </c>
      <c r="AV361" s="0" t="n">
        <f aca="true">RAND()</f>
        <v>0.568675188074067</v>
      </c>
      <c r="AW361" s="0" t="n">
        <f aca="true">RAND()</f>
        <v>0.712934159709355</v>
      </c>
      <c r="AX361" s="0" t="n">
        <f aca="true">RAND()</f>
        <v>0.468577531470831</v>
      </c>
      <c r="AY361" s="0" t="n">
        <f aca="true">RAND()</f>
        <v>0.0110801715910103</v>
      </c>
      <c r="AZ361" s="0" t="n">
        <f aca="true">RAND()</f>
        <v>0.686324431353558</v>
      </c>
    </row>
    <row r="362" customFormat="false" ht="15" hidden="false" customHeight="false" outlineLevel="0" collapsed="false">
      <c r="AK362" s="0" t="n">
        <v>349</v>
      </c>
      <c r="AL362" s="0" t="n">
        <f aca="false">IFERROR(IF(AU362&lt;($AM$6-$AL$6)/($AN$6-$AL$6),$AL$6+SQRT(AU362*($AN$6-$AL$6)*($AM$6-$AL$6)),$AN$6-SQRT((1-AU362)*($AN$6-$AL$6)*($AN$6-$AM$6))),$AM$6)</f>
        <v>4.5818154926764</v>
      </c>
      <c r="AM362" s="0" t="n">
        <f aca="false">IFERROR(IF(AV362&lt;($AM$7-$AL$7)/($AN$7-$AL$7),$AL$7+SQRT(AV362*($AN$7-$AL$7)*($AM$7-$AL$7)),$AN$7-SQRT((1-AV362)*($AN$7-$AL$7)*($AN$7-$AM$7))),$AM$7)</f>
        <v>1.19892585274116</v>
      </c>
      <c r="AN362" s="0" t="n">
        <f aca="false">IFERROR(IF(AW362&lt;($AM$8-$AL$8)/($AN$8-$AL$8),$AL$8+SQRT(AW362*($AN$8-$AL$8)*($AM$8-$AL$8)),$AN$8-SQRT((1-AW362)*($AN$8-$AL$8)*($AN$8-$AM$8))),$AM$8)</f>
        <v>0.878461425952471</v>
      </c>
      <c r="AO362" s="0" t="n">
        <f aca="false">IFERROR(IF(AX362&lt;($AM$9-$AL$9)/($AN$9-$AL$9),$AL$9+SQRT(AX362*($AN$9-$AL$9)*($AM$9-$AL$9)),$AN$9-SQRT((1-AX362)*($AN$9-$AL$9)*($AN$9-$AM$9))),$AM$9)</f>
        <v>0.709486527174812</v>
      </c>
      <c r="AP362" s="0" t="n">
        <f aca="false">IFERROR(IF(AY362&lt;($AM$10-$AL$10)/($AN$10-$AL$10),$AL$10+SQRT(AY362*($AN$10-$AL$10)*($AM$10-$AL$10)),$AN$10-SQRT((1-AY362)*($AN$10-$AL$10)*($AN$10-$AM$10))),$AM$10)</f>
        <v>0.835933179857302</v>
      </c>
      <c r="AQ362" s="0" t="n">
        <f aca="false">IFERROR(IF(AZ362&lt;($AM$11-$AL$11)/($AN$11-$AL$11),$AL$11+SQRT(AZ362*($AN$11-$AL$11)*($AM$11-$AL$11)),$AN$11-SQRT((1-AZ362)*($AN$11-$AL$11)*($AN$11-$AM$11))),$AM$11)</f>
        <v>0.766237146411898</v>
      </c>
      <c r="AR362" s="0" t="n">
        <f aca="false">SUMPRODUCT((B24:B31&lt;=$B$6)*(C24:C31*AM362+D24:D31*AO362*$B$8*AQ362)/(1+AL362/100)^B24:B31)+C32*AM362*AP362/(1+AL362/100)^$B$6</f>
        <v>11080158.6837316</v>
      </c>
      <c r="AS362" s="0" t="n">
        <f aca="false">SUMPRODUCT((K24:K26&lt;=$B$6)*(L24:L26*AN362+M24:M26*AO362*$B$8*AQ362)/(1+AL362/100)^K24:K26)+L27*AN362*AP362/(1+AL362/100)^$B$6</f>
        <v>8169302.84263495</v>
      </c>
      <c r="AT362" s="0" t="n">
        <f aca="false">AS362-AR362</f>
        <v>-2910855.84109664</v>
      </c>
      <c r="AU362" s="0" t="n">
        <f aca="true">RAND()</f>
        <v>0.707619184427006</v>
      </c>
      <c r="AV362" s="0" t="n">
        <f aca="true">RAND()</f>
        <v>0.976812724282509</v>
      </c>
      <c r="AW362" s="0" t="n">
        <f aca="true">RAND()</f>
        <v>0.0684021706943901</v>
      </c>
      <c r="AX362" s="0" t="n">
        <f aca="true">RAND()</f>
        <v>0.0585128067570178</v>
      </c>
      <c r="AY362" s="0" t="n">
        <f aca="true">RAND()</f>
        <v>0.451404405316155</v>
      </c>
      <c r="AZ362" s="0" t="n">
        <f aca="true">RAND()</f>
        <v>0.776958890948358</v>
      </c>
    </row>
    <row r="363" customFormat="false" ht="15" hidden="false" customHeight="false" outlineLevel="0" collapsed="false">
      <c r="AK363" s="0" t="n">
        <v>350</v>
      </c>
      <c r="AL363" s="0" t="n">
        <f aca="false">IFERROR(IF(AU363&lt;($AM$6-$AL$6)/($AN$6-$AL$6),$AL$6+SQRT(AU363*($AN$6-$AL$6)*($AM$6-$AL$6)),$AN$6-SQRT((1-AU363)*($AN$6-$AL$6)*($AN$6-$AM$6))),$AM$6)</f>
        <v>4.21876116148404</v>
      </c>
      <c r="AM363" s="0" t="n">
        <f aca="false">IFERROR(IF(AV363&lt;($AM$7-$AL$7)/($AN$7-$AL$7),$AL$7+SQRT(AV363*($AN$7-$AL$7)*($AM$7-$AL$7)),$AN$7-SQRT((1-AV363)*($AN$7-$AL$7)*($AN$7-$AM$7))),$AM$7)</f>
        <v>1.0567262196044</v>
      </c>
      <c r="AN363" s="0" t="n">
        <f aca="false">IFERROR(IF(AW363&lt;($AM$8-$AL$8)/($AN$8-$AL$8),$AL$8+SQRT(AW363*($AN$8-$AL$8)*($AM$8-$AL$8)),$AN$8-SQRT((1-AW363)*($AN$8-$AL$8)*($AN$8-$AM$8))),$AM$8)</f>
        <v>1.04415062829302</v>
      </c>
      <c r="AO363" s="0" t="n">
        <f aca="false">IFERROR(IF(AX363&lt;($AM$9-$AL$9)/($AN$9-$AL$9),$AL$9+SQRT(AX363*($AN$9-$AL$9)*($AM$9-$AL$9)),$AN$9-SQRT((1-AX363)*($AN$9-$AL$9)*($AN$9-$AM$9))),$AM$9)</f>
        <v>0.958753172776379</v>
      </c>
      <c r="AP363" s="0" t="n">
        <f aca="false">IFERROR(IF(AY363&lt;($AM$10-$AL$10)/($AN$10-$AL$10),$AL$10+SQRT(AY363*($AN$10-$AL$10)*($AM$10-$AL$10)),$AN$10-SQRT((1-AY363)*($AN$10-$AL$10)*($AN$10-$AM$10))),$AM$10)</f>
        <v>0.864511639556046</v>
      </c>
      <c r="AQ363" s="0" t="n">
        <f aca="false">IFERROR(IF(AZ363&lt;($AM$11-$AL$11)/($AN$11-$AL$11),$AL$11+SQRT(AZ363*($AN$11-$AL$11)*($AM$11-$AL$11)),$AN$11-SQRT((1-AZ363)*($AN$11-$AL$11)*($AN$11-$AM$11))),$AM$11)</f>
        <v>0.729857469323857</v>
      </c>
      <c r="AR363" s="0" t="n">
        <f aca="false">SUMPRODUCT((B24:B31&lt;=$B$6)*(C24:C31*AM363+D24:D31*AO363*$B$8*AQ363)/(1+AL363/100)^B24:B31)+C32*AM363*AP363/(1+AL363/100)^$B$6</f>
        <v>9902941.11021518</v>
      </c>
      <c r="AS363" s="0" t="n">
        <f aca="false">SUMPRODUCT((K24:K26&lt;=$B$6)*(L24:L26*AN363+M24:M26*AO363*$B$8*AQ363)/(1+AL363/100)^K24:K26)+L27*AN363*AP363/(1+AL363/100)^$B$6</f>
        <v>9698290.49602644</v>
      </c>
      <c r="AT363" s="0" t="n">
        <f aca="false">AS363-AR363</f>
        <v>-204650.61418874</v>
      </c>
      <c r="AU363" s="0" t="n">
        <f aca="true">RAND()</f>
        <v>0.613235526156519</v>
      </c>
      <c r="AV363" s="0" t="n">
        <f aca="true">RAND()</f>
        <v>0.66795774054749</v>
      </c>
      <c r="AW363" s="0" t="n">
        <f aca="true">RAND()</f>
        <v>0.623342543714157</v>
      </c>
      <c r="AX363" s="0" t="n">
        <f aca="true">RAND()</f>
        <v>0.280605964709859</v>
      </c>
      <c r="AY363" s="0" t="n">
        <f aca="true">RAND()</f>
        <v>0.531474941487348</v>
      </c>
      <c r="AZ363" s="0" t="n">
        <f aca="true">RAND()</f>
        <v>0.702134747428118</v>
      </c>
    </row>
    <row r="364" customFormat="false" ht="15" hidden="false" customHeight="false" outlineLevel="0" collapsed="false">
      <c r="AK364" s="0" t="n">
        <v>351</v>
      </c>
      <c r="AL364" s="0" t="n">
        <f aca="false">IFERROR(IF(AU364&lt;($AM$6-$AL$6)/($AN$6-$AL$6),$AL$6+SQRT(AU364*($AN$6-$AL$6)*($AM$6-$AL$6)),$AN$6-SQRT((1-AU364)*($AN$6-$AL$6)*($AN$6-$AM$6))),$AM$6)</f>
        <v>3.93636023964503</v>
      </c>
      <c r="AM364" s="0" t="n">
        <f aca="false">IFERROR(IF(AV364&lt;($AM$7-$AL$7)/($AN$7-$AL$7),$AL$7+SQRT(AV364*($AN$7-$AL$7)*($AM$7-$AL$7)),$AN$7-SQRT((1-AV364)*($AN$7-$AL$7)*($AN$7-$AM$7))),$AM$7)</f>
        <v>1.12941778352724</v>
      </c>
      <c r="AN364" s="0" t="n">
        <f aca="false">IFERROR(IF(AW364&lt;($AM$8-$AL$8)/($AN$8-$AL$8),$AL$8+SQRT(AW364*($AN$8-$AL$8)*($AM$8-$AL$8)),$AN$8-SQRT((1-AW364)*($AN$8-$AL$8)*($AN$8-$AM$8))),$AM$8)</f>
        <v>1.04487959079987</v>
      </c>
      <c r="AO364" s="0" t="n">
        <f aca="false">IFERROR(IF(AX364&lt;($AM$9-$AL$9)/($AN$9-$AL$9),$AL$9+SQRT(AX364*($AN$9-$AL$9)*($AM$9-$AL$9)),$AN$9-SQRT((1-AX364)*($AN$9-$AL$9)*($AN$9-$AM$9))),$AM$9)</f>
        <v>0.905119098762222</v>
      </c>
      <c r="AP364" s="0" t="n">
        <f aca="false">IFERROR(IF(AY364&lt;($AM$10-$AL$10)/($AN$10-$AL$10),$AL$10+SQRT(AY364*($AN$10-$AL$10)*($AM$10-$AL$10)),$AN$10-SQRT((1-AY364)*($AN$10-$AL$10)*($AN$10-$AM$10))),$AM$10)</f>
        <v>0.846051791736747</v>
      </c>
      <c r="AQ364" s="0" t="n">
        <f aca="false">IFERROR(IF(AZ364&lt;($AM$11-$AL$11)/($AN$11-$AL$11),$AL$11+SQRT(AZ364*($AN$11-$AL$11)*($AM$11-$AL$11)),$AN$11-SQRT((1-AZ364)*($AN$11-$AL$11)*($AN$11-$AM$11))),$AM$11)</f>
        <v>0.784220270279996</v>
      </c>
      <c r="AR364" s="0" t="n">
        <f aca="false">SUMPRODUCT((B24:B31&lt;=$B$6)*(C24:C31*AM364+D24:D31*AO364*$B$8*AQ364)/(1+AL364/100)^B24:B31)+C32*AM364*AP364/(1+AL364/100)^$B$6</f>
        <v>10682538.6861277</v>
      </c>
      <c r="AS364" s="0" t="n">
        <f aca="false">SUMPRODUCT((K24:K26&lt;=$B$6)*(L24:L26*AN364+M24:M26*AO364*$B$8*AQ364)/(1+AL364/100)^K24:K26)+L27*AN364*AP364/(1+AL364/100)^$B$6</f>
        <v>9721531.81850279</v>
      </c>
      <c r="AT364" s="0" t="n">
        <f aca="false">AS364-AR364</f>
        <v>-961006.867624894</v>
      </c>
      <c r="AU364" s="0" t="n">
        <f aca="true">RAND()</f>
        <v>0.530705570938608</v>
      </c>
      <c r="AV364" s="0" t="n">
        <f aca="true">RAND()</f>
        <v>0.870754925071254</v>
      </c>
      <c r="AW364" s="0" t="n">
        <f aca="true">RAND()</f>
        <v>0.62600549092952</v>
      </c>
      <c r="AX364" s="0" t="n">
        <f aca="true">RAND()</f>
        <v>0.218828645575887</v>
      </c>
      <c r="AY364" s="0" t="n">
        <f aca="true">RAND()</f>
        <v>0.47900737025685</v>
      </c>
      <c r="AZ364" s="0" t="n">
        <f aca="true">RAND()</f>
        <v>0.809955543844743</v>
      </c>
    </row>
    <row r="365" customFormat="false" ht="15" hidden="false" customHeight="false" outlineLevel="0" collapsed="false">
      <c r="AK365" s="0" t="n">
        <v>352</v>
      </c>
      <c r="AL365" s="0" t="n">
        <f aca="false">IFERROR(IF(AU365&lt;($AM$6-$AL$6)/($AN$6-$AL$6),$AL$6+SQRT(AU365*($AN$6-$AL$6)*($AM$6-$AL$6)),$AN$6-SQRT((1-AU365)*($AN$6-$AL$6)*($AN$6-$AM$6))),$AM$6)</f>
        <v>4.12330597740176</v>
      </c>
      <c r="AM365" s="0" t="n">
        <f aca="false">IFERROR(IF(AV365&lt;($AM$7-$AL$7)/($AN$7-$AL$7),$AL$7+SQRT(AV365*($AN$7-$AL$7)*($AM$7-$AL$7)),$AN$7-SQRT((1-AV365)*($AN$7-$AL$7)*($AN$7-$AM$7))),$AM$7)</f>
        <v>0.986011053545265</v>
      </c>
      <c r="AN365" s="0" t="n">
        <f aca="false">IFERROR(IF(AW365&lt;($AM$8-$AL$8)/($AN$8-$AL$8),$AL$8+SQRT(AW365*($AN$8-$AL$8)*($AM$8-$AL$8)),$AN$8-SQRT((1-AW365)*($AN$8-$AL$8)*($AN$8-$AM$8))),$AM$8)</f>
        <v>0.968266353198579</v>
      </c>
      <c r="AO365" s="0" t="n">
        <f aca="false">IFERROR(IF(AX365&lt;($AM$9-$AL$9)/($AN$9-$AL$9),$AL$9+SQRT(AX365*($AN$9-$AL$9)*($AM$9-$AL$9)),$AN$9-SQRT((1-AX365)*($AN$9-$AL$9)*($AN$9-$AM$9))),$AM$9)</f>
        <v>1.42839864616467</v>
      </c>
      <c r="AP365" s="0" t="n">
        <f aca="false">IFERROR(IF(AY365&lt;($AM$10-$AL$10)/($AN$10-$AL$10),$AL$10+SQRT(AY365*($AN$10-$AL$10)*($AM$10-$AL$10)),$AN$10-SQRT((1-AY365)*($AN$10-$AL$10)*($AN$10-$AM$10))),$AM$10)</f>
        <v>0.959197492725456</v>
      </c>
      <c r="AQ365" s="0" t="n">
        <f aca="false">IFERROR(IF(AZ365&lt;($AM$11-$AL$11)/($AN$11-$AL$11),$AL$11+SQRT(AZ365*($AN$11-$AL$11)*($AM$11-$AL$11)),$AN$11-SQRT((1-AZ365)*($AN$11-$AL$11)*($AN$11-$AM$11))),$AM$11)</f>
        <v>0.962479861473376</v>
      </c>
      <c r="AR365" s="0" t="n">
        <f aca="false">SUMPRODUCT((B24:B31&lt;=$B$6)*(C24:C31*AM365+D24:D31*AO365*$B$8*AQ365)/(1+AL365/100)^B24:B31)+C32*AM365*AP365/(1+AL365/100)^$B$6</f>
        <v>9346335.99719323</v>
      </c>
      <c r="AS365" s="0" t="n">
        <f aca="false">SUMPRODUCT((K24:K26&lt;=$B$6)*(L24:L26*AN365+M24:M26*AO365*$B$8*AQ365)/(1+AL365/100)^K24:K26)+L27*AN365*AP365/(1+AL365/100)^$B$6</f>
        <v>8958400.7840924</v>
      </c>
      <c r="AT365" s="0" t="n">
        <f aca="false">AS365-AR365</f>
        <v>-387935.21310083</v>
      </c>
      <c r="AU365" s="0" t="n">
        <f aca="true">RAND()</f>
        <v>0.586231575017379</v>
      </c>
      <c r="AV365" s="0" t="n">
        <f aca="true">RAND()</f>
        <v>0.384445689344661</v>
      </c>
      <c r="AW365" s="0" t="n">
        <f aca="true">RAND()</f>
        <v>0.314595173541654</v>
      </c>
      <c r="AX365" s="0" t="n">
        <f aca="true">RAND()</f>
        <v>0.78218126152908</v>
      </c>
      <c r="AY365" s="0" t="n">
        <f aca="true">RAND()</f>
        <v>0.843449349301381</v>
      </c>
      <c r="AZ365" s="0" t="n">
        <f aca="true">RAND()</f>
        <v>0.994254037571196</v>
      </c>
    </row>
    <row r="366" customFormat="false" ht="15" hidden="false" customHeight="false" outlineLevel="0" collapsed="false">
      <c r="AK366" s="0" t="n">
        <v>353</v>
      </c>
      <c r="AL366" s="0" t="n">
        <f aca="false">IFERROR(IF(AU366&lt;($AM$6-$AL$6)/($AN$6-$AL$6),$AL$6+SQRT(AU366*($AN$6-$AL$6)*($AM$6-$AL$6)),$AN$6-SQRT((1-AU366)*($AN$6-$AL$6)*($AN$6-$AM$6))),$AM$6)</f>
        <v>3.20053904697637</v>
      </c>
      <c r="AM366" s="0" t="n">
        <f aca="false">IFERROR(IF(AV366&lt;($AM$7-$AL$7)/($AN$7-$AL$7),$AL$7+SQRT(AV366*($AN$7-$AL$7)*($AM$7-$AL$7)),$AN$7-SQRT((1-AV366)*($AN$7-$AL$7)*($AN$7-$AM$7))),$AM$7)</f>
        <v>0.876021903336179</v>
      </c>
      <c r="AN366" s="0" t="n">
        <f aca="false">IFERROR(IF(AW366&lt;($AM$8-$AL$8)/($AN$8-$AL$8),$AL$8+SQRT(AW366*($AN$8-$AL$8)*($AM$8-$AL$8)),$AN$8-SQRT((1-AW366)*($AN$8-$AL$8)*($AN$8-$AM$8))),$AM$8)</f>
        <v>1.01742470665054</v>
      </c>
      <c r="AO366" s="0" t="n">
        <f aca="false">IFERROR(IF(AX366&lt;($AM$9-$AL$9)/($AN$9-$AL$9),$AL$9+SQRT(AX366*($AN$9-$AL$9)*($AM$9-$AL$9)),$AN$9-SQRT((1-AX366)*($AN$9-$AL$9)*($AN$9-$AM$9))),$AM$9)</f>
        <v>0.998104029718306</v>
      </c>
      <c r="AP366" s="0" t="n">
        <f aca="false">IFERROR(IF(AY366&lt;($AM$10-$AL$10)/($AN$10-$AL$10),$AL$10+SQRT(AY366*($AN$10-$AL$10)*($AM$10-$AL$10)),$AN$10-SQRT((1-AY366)*($AN$10-$AL$10)*($AN$10-$AM$10))),$AM$10)</f>
        <v>0.903953554167974</v>
      </c>
      <c r="AQ366" s="0" t="n">
        <f aca="false">IFERROR(IF(AZ366&lt;($AM$11-$AL$11)/($AN$11-$AL$11),$AL$11+SQRT(AZ366*($AN$11-$AL$11)*($AM$11-$AL$11)),$AN$11-SQRT((1-AZ366)*($AN$11-$AL$11)*($AN$11-$AM$11))),$AM$11)</f>
        <v>0.585051095869122</v>
      </c>
      <c r="AR366" s="0" t="n">
        <f aca="false">SUMPRODUCT((B24:B31&lt;=$B$6)*(C24:C31*AM366+D24:D31*AO366*$B$8*AQ366)/(1+AL366/100)^B24:B31)+C32*AM366*AP366/(1+AL366/100)^$B$6</f>
        <v>8511612.30126847</v>
      </c>
      <c r="AS366" s="0" t="n">
        <f aca="false">SUMPRODUCT((K24:K26&lt;=$B$6)*(L24:L26*AN366+M24:M26*AO366*$B$8*AQ366)/(1+AL366/100)^K24:K26)+L27*AN366*AP366/(1+AL366/100)^$B$6</f>
        <v>9414783.81815171</v>
      </c>
      <c r="AT366" s="0" t="n">
        <f aca="false">AS366-AR366</f>
        <v>903171.516883247</v>
      </c>
      <c r="AU366" s="0" t="n">
        <f aca="true">RAND()</f>
        <v>0.278204823322438</v>
      </c>
      <c r="AV366" s="0" t="n">
        <f aca="true">RAND()</f>
        <v>0.0642147754095037</v>
      </c>
      <c r="AW366" s="0" t="n">
        <f aca="true">RAND()</f>
        <v>0.519188737096981</v>
      </c>
      <c r="AX366" s="0" t="n">
        <f aca="true">RAND()</f>
        <v>0.330810165895487</v>
      </c>
      <c r="AY366" s="0" t="n">
        <f aca="true">RAND()</f>
        <v>0.652713895699753</v>
      </c>
      <c r="AZ366" s="0" t="n">
        <f aca="true">RAND()</f>
        <v>0.331649499004845</v>
      </c>
    </row>
    <row r="367" customFormat="false" ht="15" hidden="false" customHeight="false" outlineLevel="0" collapsed="false">
      <c r="AK367" s="0" t="n">
        <v>354</v>
      </c>
      <c r="AL367" s="0" t="n">
        <f aca="false">IFERROR(IF(AU367&lt;($AM$6-$AL$6)/($AN$6-$AL$6),$AL$6+SQRT(AU367*($AN$6-$AL$6)*($AM$6-$AL$6)),$AN$6-SQRT((1-AU367)*($AN$6-$AL$6)*($AN$6-$AM$6))),$AM$6)</f>
        <v>3.51281035986617</v>
      </c>
      <c r="AM367" s="0" t="n">
        <f aca="false">IFERROR(IF(AV367&lt;($AM$7-$AL$7)/($AN$7-$AL$7),$AL$7+SQRT(AV367*($AN$7-$AL$7)*($AM$7-$AL$7)),$AN$7-SQRT((1-AV367)*($AN$7-$AL$7)*($AN$7-$AM$7))),$AM$7)</f>
        <v>1.00467437360777</v>
      </c>
      <c r="AN367" s="0" t="n">
        <f aca="false">IFERROR(IF(AW367&lt;($AM$8-$AL$8)/($AN$8-$AL$8),$AL$8+SQRT(AW367*($AN$8-$AL$8)*($AM$8-$AL$8)),$AN$8-SQRT((1-AW367)*($AN$8-$AL$8)*($AN$8-$AM$8))),$AM$8)</f>
        <v>0.942661388126713</v>
      </c>
      <c r="AO367" s="0" t="n">
        <f aca="false">IFERROR(IF(AX367&lt;($AM$9-$AL$9)/($AN$9-$AL$9),$AL$9+SQRT(AX367*($AN$9-$AL$9)*($AM$9-$AL$9)),$AN$9-SQRT((1-AX367)*($AN$9-$AL$9)*($AN$9-$AM$9))),$AM$9)</f>
        <v>0.653217908260179</v>
      </c>
      <c r="AP367" s="0" t="n">
        <f aca="false">IFERROR(IF(AY367&lt;($AM$10-$AL$10)/($AN$10-$AL$10),$AL$10+SQRT(AY367*($AN$10-$AL$10)*($AM$10-$AL$10)),$AN$10-SQRT((1-AY367)*($AN$10-$AL$10)*($AN$10-$AM$10))),$AM$10)</f>
        <v>0.962800637305612</v>
      </c>
      <c r="AQ367" s="0" t="n">
        <f aca="false">IFERROR(IF(AZ367&lt;($AM$11-$AL$11)/($AN$11-$AL$11),$AL$11+SQRT(AZ367*($AN$11-$AL$11)*($AM$11-$AL$11)),$AN$11-SQRT((1-AZ367)*($AN$11-$AL$11)*($AN$11-$AM$11))),$AM$11)</f>
        <v>0.906220962732722</v>
      </c>
      <c r="AR367" s="0" t="n">
        <f aca="false">SUMPRODUCT((B24:B31&lt;=$B$6)*(C24:C31*AM367+D24:D31*AO367*$B$8*AQ367)/(1+AL367/100)^B24:B31)+C32*AM367*AP367/(1+AL367/100)^$B$6</f>
        <v>9633448.20589017</v>
      </c>
      <c r="AS367" s="0" t="n">
        <f aca="false">SUMPRODUCT((K24:K26&lt;=$B$6)*(L24:L26*AN367+M24:M26*AO367*$B$8*AQ367)/(1+AL367/100)^K24:K26)+L27*AN367*AP367/(1+AL367/100)^$B$6</f>
        <v>8683488.14208965</v>
      </c>
      <c r="AT367" s="0" t="n">
        <f aca="false">AS367-AR367</f>
        <v>-949960.063800521</v>
      </c>
      <c r="AU367" s="0" t="n">
        <f aca="true">RAND()</f>
        <v>0.391975420687163</v>
      </c>
      <c r="AV367" s="0" t="n">
        <f aca="true">RAND()</f>
        <v>0.465025218091197</v>
      </c>
      <c r="AW367" s="0" t="n">
        <f aca="true">RAND()</f>
        <v>0.226136351802675</v>
      </c>
      <c r="AX367" s="0" t="n">
        <f aca="true">RAND()</f>
        <v>0.0313009698821661</v>
      </c>
      <c r="AY367" s="0" t="n">
        <f aca="true">RAND()</f>
        <v>0.856737719561921</v>
      </c>
      <c r="AZ367" s="0" t="n">
        <f aca="true">RAND()</f>
        <v>0.964104049670296</v>
      </c>
    </row>
    <row r="368" customFormat="false" ht="15" hidden="false" customHeight="false" outlineLevel="0" collapsed="false">
      <c r="AK368" s="0" t="n">
        <v>355</v>
      </c>
      <c r="AL368" s="0" t="n">
        <f aca="false">IFERROR(IF(AU368&lt;($AM$6-$AL$6)/($AN$6-$AL$6),$AL$6+SQRT(AU368*($AN$6-$AL$6)*($AM$6-$AL$6)),$AN$6-SQRT((1-AU368)*($AN$6-$AL$6)*($AN$6-$AM$6))),$AM$6)</f>
        <v>2.92270568284958</v>
      </c>
      <c r="AM368" s="0" t="n">
        <f aca="false">IFERROR(IF(AV368&lt;($AM$7-$AL$7)/($AN$7-$AL$7),$AL$7+SQRT(AV368*($AN$7-$AL$7)*($AM$7-$AL$7)),$AN$7-SQRT((1-AV368)*($AN$7-$AL$7)*($AN$7-$AM$7))),$AM$7)</f>
        <v>1.00315477392888</v>
      </c>
      <c r="AN368" s="0" t="n">
        <f aca="false">IFERROR(IF(AW368&lt;($AM$8-$AL$8)/($AN$8-$AL$8),$AL$8+SQRT(AW368*($AN$8-$AL$8)*($AM$8-$AL$8)),$AN$8-SQRT((1-AW368)*($AN$8-$AL$8)*($AN$8-$AM$8))),$AM$8)</f>
        <v>0.897452611534738</v>
      </c>
      <c r="AO368" s="0" t="n">
        <f aca="false">IFERROR(IF(AX368&lt;($AM$9-$AL$9)/($AN$9-$AL$9),$AL$9+SQRT(AX368*($AN$9-$AL$9)*($AM$9-$AL$9)),$AN$9-SQRT((1-AX368)*($AN$9-$AL$9)*($AN$9-$AM$9))),$AM$9)</f>
        <v>1.21870399104147</v>
      </c>
      <c r="AP368" s="0" t="n">
        <f aca="false">IFERROR(IF(AY368&lt;($AM$10-$AL$10)/($AN$10-$AL$10),$AL$10+SQRT(AY368*($AN$10-$AL$10)*($AM$10-$AL$10)),$AN$10-SQRT((1-AY368)*($AN$10-$AL$10)*($AN$10-$AM$10))),$AM$10)</f>
        <v>0.78412967287121</v>
      </c>
      <c r="AQ368" s="0" t="n">
        <f aca="false">IFERROR(IF(AZ368&lt;($AM$11-$AL$11)/($AN$11-$AL$11),$AL$11+SQRT(AZ368*($AN$11-$AL$11)*($AM$11-$AL$11)),$AN$11-SQRT((1-AZ368)*($AN$11-$AL$11)*($AN$11-$AM$11))),$AM$11)</f>
        <v>0.525449667880047</v>
      </c>
      <c r="AR368" s="0" t="n">
        <f aca="false">SUMPRODUCT((B24:B31&lt;=$B$6)*(C24:C31*AM368+D24:D31*AO368*$B$8*AQ368)/(1+AL368/100)^B24:B31)+C32*AM368*AP368/(1+AL368/100)^$B$6</f>
        <v>9860872.55649117</v>
      </c>
      <c r="AS368" s="0" t="n">
        <f aca="false">SUMPRODUCT((K24:K26&lt;=$B$6)*(L24:L26*AN368+M24:M26*AO368*$B$8*AQ368)/(1+AL368/100)^K24:K26)+L27*AN368*AP368/(1+AL368/100)^$B$6</f>
        <v>8409295.53419412</v>
      </c>
      <c r="AT368" s="0" t="n">
        <f aca="false">AS368-AR368</f>
        <v>-1451577.02229705</v>
      </c>
      <c r="AU368" s="0" t="n">
        <f aca="true">RAND()</f>
        <v>0.170277155432582</v>
      </c>
      <c r="AV368" s="0" t="n">
        <f aca="true">RAND()</f>
        <v>0.45837719436354</v>
      </c>
      <c r="AW368" s="0" t="n">
        <f aca="true">RAND()</f>
        <v>0.105522349943783</v>
      </c>
      <c r="AX368" s="0" t="n">
        <f aca="true">RAND()</f>
        <v>0.593051030923644</v>
      </c>
      <c r="AY368" s="0" t="n">
        <f aca="true">RAND()</f>
        <v>0.322918684023602</v>
      </c>
      <c r="AZ368" s="0" t="n">
        <f aca="true">RAND()</f>
        <v>0.20745939896826</v>
      </c>
    </row>
    <row r="369" customFormat="false" ht="15" hidden="false" customHeight="false" outlineLevel="0" collapsed="false">
      <c r="AK369" s="0" t="n">
        <v>356</v>
      </c>
      <c r="AL369" s="0" t="n">
        <f aca="false">IFERROR(IF(AU369&lt;($AM$6-$AL$6)/($AN$6-$AL$6),$AL$6+SQRT(AU369*($AN$6-$AL$6)*($AM$6-$AL$6)),$AN$6-SQRT((1-AU369)*($AN$6-$AL$6)*($AN$6-$AM$6))),$AM$6)</f>
        <v>2.70529475890004</v>
      </c>
      <c r="AM369" s="0" t="n">
        <f aca="false">IFERROR(IF(AV369&lt;($AM$7-$AL$7)/($AN$7-$AL$7),$AL$7+SQRT(AV369*($AN$7-$AL$7)*($AM$7-$AL$7)),$AN$7-SQRT((1-AV369)*($AN$7-$AL$7)*($AN$7-$AM$7))),$AM$7)</f>
        <v>0.963039905668443</v>
      </c>
      <c r="AN369" s="0" t="n">
        <f aca="false">IFERROR(IF(AW369&lt;($AM$8-$AL$8)/($AN$8-$AL$8),$AL$8+SQRT(AW369*($AN$8-$AL$8)*($AM$8-$AL$8)),$AN$8-SQRT((1-AW369)*($AN$8-$AL$8)*($AN$8-$AM$8))),$AM$8)</f>
        <v>1.03523375078312</v>
      </c>
      <c r="AO369" s="0" t="n">
        <f aca="false">IFERROR(IF(AX369&lt;($AM$9-$AL$9)/($AN$9-$AL$9),$AL$9+SQRT(AX369*($AN$9-$AL$9)*($AM$9-$AL$9)),$AN$9-SQRT((1-AX369)*($AN$9-$AL$9)*($AN$9-$AM$9))),$AM$9)</f>
        <v>0.7751100798813</v>
      </c>
      <c r="AP369" s="0" t="n">
        <f aca="false">IFERROR(IF(AY369&lt;($AM$10-$AL$10)/($AN$10-$AL$10),$AL$10+SQRT(AY369*($AN$10-$AL$10)*($AM$10-$AL$10)),$AN$10-SQRT((1-AY369)*($AN$10-$AL$10)*($AN$10-$AM$10))),$AM$10)</f>
        <v>0.898976318995193</v>
      </c>
      <c r="AQ369" s="0" t="n">
        <f aca="false">IFERROR(IF(AZ369&lt;($AM$11-$AL$11)/($AN$11-$AL$11),$AL$11+SQRT(AZ369*($AN$11-$AL$11)*($AM$11-$AL$11)),$AN$11-SQRT((1-AZ369)*($AN$11-$AL$11)*($AN$11-$AM$11))),$AM$11)</f>
        <v>0.686709282492353</v>
      </c>
      <c r="AR369" s="0" t="n">
        <f aca="false">SUMPRODUCT((B24:B31&lt;=$B$6)*(C24:C31*AM369+D24:D31*AO369*$B$8*AQ369)/(1+AL369/100)^B24:B31)+C32*AM369*AP369/(1+AL369/100)^$B$6</f>
        <v>9529341.38619434</v>
      </c>
      <c r="AS369" s="0" t="n">
        <f aca="false">SUMPRODUCT((K24:K26&lt;=$B$6)*(L24:L26*AN369+M24:M26*AO369*$B$8*AQ369)/(1+AL369/100)^K24:K26)+L27*AN369*AP369/(1+AL369/100)^$B$6</f>
        <v>9572691.67125477</v>
      </c>
      <c r="AT369" s="0" t="n">
        <f aca="false">AS369-AR369</f>
        <v>43350.2850604281</v>
      </c>
      <c r="AU369" s="0" t="n">
        <f aca="true">RAND()</f>
        <v>0.0994881393863736</v>
      </c>
      <c r="AV369" s="0" t="n">
        <f aca="true">RAND()</f>
        <v>0.295355676004165</v>
      </c>
      <c r="AW369" s="0" t="n">
        <f aca="true">RAND()</f>
        <v>0.59000407286499</v>
      </c>
      <c r="AX369" s="0" t="n">
        <f aca="true">RAND()</f>
        <v>0.100914074736393</v>
      </c>
      <c r="AY369" s="0" t="n">
        <f aca="true">RAND()</f>
        <v>0.636728412475817</v>
      </c>
      <c r="AZ369" s="0" t="n">
        <f aca="true">RAND()</f>
        <v>0.599383372749158</v>
      </c>
    </row>
    <row r="370" customFormat="false" ht="15" hidden="false" customHeight="false" outlineLevel="0" collapsed="false">
      <c r="AK370" s="0" t="n">
        <v>357</v>
      </c>
      <c r="AL370" s="0" t="n">
        <f aca="false">IFERROR(IF(AU370&lt;($AM$6-$AL$6)/($AN$6-$AL$6),$AL$6+SQRT(AU370*($AN$6-$AL$6)*($AM$6-$AL$6)),$AN$6-SQRT((1-AU370)*($AN$6-$AL$6)*($AN$6-$AM$6))),$AM$6)</f>
        <v>3.27676427122286</v>
      </c>
      <c r="AM370" s="0" t="n">
        <f aca="false">IFERROR(IF(AV370&lt;($AM$7-$AL$7)/($AN$7-$AL$7),$AL$7+SQRT(AV370*($AN$7-$AL$7)*($AM$7-$AL$7)),$AN$7-SQRT((1-AV370)*($AN$7-$AL$7)*($AN$7-$AM$7))),$AM$7)</f>
        <v>0.967895919498224</v>
      </c>
      <c r="AN370" s="0" t="n">
        <f aca="false">IFERROR(IF(AW370&lt;($AM$8-$AL$8)/($AN$8-$AL$8),$AL$8+SQRT(AW370*($AN$8-$AL$8)*($AM$8-$AL$8)),$AN$8-SQRT((1-AW370)*($AN$8-$AL$8)*($AN$8-$AM$8))),$AM$8)</f>
        <v>1.03013912311865</v>
      </c>
      <c r="AO370" s="0" t="n">
        <f aca="false">IFERROR(IF(AX370&lt;($AM$9-$AL$9)/($AN$9-$AL$9),$AL$9+SQRT(AX370*($AN$9-$AL$9)*($AM$9-$AL$9)),$AN$9-SQRT((1-AX370)*($AN$9-$AL$9)*($AN$9-$AM$9))),$AM$9)</f>
        <v>1.25910527629624</v>
      </c>
      <c r="AP370" s="0" t="n">
        <f aca="false">IFERROR(IF(AY370&lt;($AM$10-$AL$10)/($AN$10-$AL$10),$AL$10+SQRT(AY370*($AN$10-$AL$10)*($AM$10-$AL$10)),$AN$10-SQRT((1-AY370)*($AN$10-$AL$10)*($AN$10-$AM$10))),$AM$10)</f>
        <v>0.946377529705209</v>
      </c>
      <c r="AQ370" s="0" t="n">
        <f aca="false">IFERROR(IF(AZ370&lt;($AM$11-$AL$11)/($AN$11-$AL$11),$AL$11+SQRT(AZ370*($AN$11-$AL$11)*($AM$11-$AL$11)),$AN$11-SQRT((1-AZ370)*($AN$11-$AL$11)*($AN$11-$AM$11))),$AM$11)</f>
        <v>0.492433451294753</v>
      </c>
      <c r="AR370" s="0" t="n">
        <f aca="false">SUMPRODUCT((B24:B31&lt;=$B$6)*(C24:C31*AM370+D24:D31*AO370*$B$8*AQ370)/(1+AL370/100)^B24:B31)+C32*AM370*AP370/(1+AL370/100)^$B$6</f>
        <v>9370302.62190102</v>
      </c>
      <c r="AS370" s="0" t="n">
        <f aca="false">SUMPRODUCT((K24:K26&lt;=$B$6)*(L24:L26*AN370+M24:M26*AO370*$B$8*AQ370)/(1+AL370/100)^K24:K26)+L27*AN370*AP370/(1+AL370/100)^$B$6</f>
        <v>9497014.51490084</v>
      </c>
      <c r="AT370" s="0" t="n">
        <f aca="false">AS370-AR370</f>
        <v>126711.892999817</v>
      </c>
      <c r="AU370" s="0" t="n">
        <f aca="true">RAND()</f>
        <v>0.306875785397866</v>
      </c>
      <c r="AV370" s="0" t="n">
        <f aca="true">RAND()</f>
        <v>0.313211553157266</v>
      </c>
      <c r="AW370" s="0" t="n">
        <f aca="true">RAND()</f>
        <v>0.570321731706354</v>
      </c>
      <c r="AX370" s="0" t="n">
        <f aca="true">RAND()</f>
        <v>0.634050005591953</v>
      </c>
      <c r="AY370" s="0" t="n">
        <f aca="true">RAND()</f>
        <v>0.797011596102897</v>
      </c>
      <c r="AZ370" s="0" t="n">
        <f aca="true">RAND()</f>
        <v>0.151145441539633</v>
      </c>
    </row>
    <row r="371" customFormat="false" ht="15" hidden="false" customHeight="false" outlineLevel="0" collapsed="false">
      <c r="AK371" s="0" t="n">
        <v>358</v>
      </c>
      <c r="AL371" s="0" t="n">
        <f aca="false">IFERROR(IF(AU371&lt;($AM$6-$AL$6)/($AN$6-$AL$6),$AL$6+SQRT(AU371*($AN$6-$AL$6)*($AM$6-$AL$6)),$AN$6-SQRT((1-AU371)*($AN$6-$AL$6)*($AN$6-$AM$6))),$AM$6)</f>
        <v>2.8534123606385</v>
      </c>
      <c r="AM371" s="0" t="n">
        <f aca="false">IFERROR(IF(AV371&lt;($AM$7-$AL$7)/($AN$7-$AL$7),$AL$7+SQRT(AV371*($AN$7-$AL$7)*($AM$7-$AL$7)),$AN$7-SQRT((1-AV371)*($AN$7-$AL$7)*($AN$7-$AM$7))),$AM$7)</f>
        <v>1.00267261603587</v>
      </c>
      <c r="AN371" s="0" t="n">
        <f aca="false">IFERROR(IF(AW371&lt;($AM$8-$AL$8)/($AN$8-$AL$8),$AL$8+SQRT(AW371*($AN$8-$AL$8)*($AM$8-$AL$8)),$AN$8-SQRT((1-AW371)*($AN$8-$AL$8)*($AN$8-$AM$8))),$AM$8)</f>
        <v>1.09101760881242</v>
      </c>
      <c r="AO371" s="0" t="n">
        <f aca="false">IFERROR(IF(AX371&lt;($AM$9-$AL$9)/($AN$9-$AL$9),$AL$9+SQRT(AX371*($AN$9-$AL$9)*($AM$9-$AL$9)),$AN$9-SQRT((1-AX371)*($AN$9-$AL$9)*($AN$9-$AM$9))),$AM$9)</f>
        <v>1.18526835939757</v>
      </c>
      <c r="AP371" s="0" t="n">
        <f aca="false">IFERROR(IF(AY371&lt;($AM$10-$AL$10)/($AN$10-$AL$10),$AL$10+SQRT(AY371*($AN$10-$AL$10)*($AM$10-$AL$10)),$AN$10-SQRT((1-AY371)*($AN$10-$AL$10)*($AN$10-$AM$10))),$AM$10)</f>
        <v>0.976142681928507</v>
      </c>
      <c r="AQ371" s="0" t="n">
        <f aca="false">IFERROR(IF(AZ371&lt;($AM$11-$AL$11)/($AN$11-$AL$11),$AL$11+SQRT(AZ371*($AN$11-$AL$11)*($AM$11-$AL$11)),$AN$11-SQRT((1-AZ371)*($AN$11-$AL$11)*($AN$11-$AM$11))),$AM$11)</f>
        <v>0.892447695579129</v>
      </c>
      <c r="AR371" s="0" t="n">
        <f aca="false">SUMPRODUCT((B24:B31&lt;=$B$6)*(C24:C31*AM371+D24:D31*AO371*$B$8*AQ371)/(1+AL371/100)^B24:B31)+C32*AM371*AP371/(1+AL371/100)^$B$6</f>
        <v>9923853.04843026</v>
      </c>
      <c r="AS371" s="0" t="n">
        <f aca="false">SUMPRODUCT((K24:K26&lt;=$B$6)*(L24:L26*AN371+M24:M26*AO371*$B$8*AQ371)/(1+AL371/100)^K24:K26)+L27*AN371*AP371/(1+AL371/100)^$B$6</f>
        <v>10033539.1551644</v>
      </c>
      <c r="AT371" s="0" t="n">
        <f aca="false">AS371-AR371</f>
        <v>109686.106734123</v>
      </c>
      <c r="AU371" s="0" t="n">
        <f aca="true">RAND()</f>
        <v>0.145662531458115</v>
      </c>
      <c r="AV371" s="0" t="n">
        <f aca="true">RAND()</f>
        <v>0.45625924570188</v>
      </c>
      <c r="AW371" s="0" t="n">
        <f aca="true">RAND()</f>
        <v>0.77532977148692</v>
      </c>
      <c r="AX371" s="0" t="n">
        <f aca="true">RAND()</f>
        <v>0.557474902534183</v>
      </c>
      <c r="AY371" s="0" t="n">
        <f aca="true">RAND()</f>
        <v>0.906847414216287</v>
      </c>
      <c r="AZ371" s="0" t="n">
        <f aca="true">RAND()</f>
        <v>0.952785721688818</v>
      </c>
    </row>
    <row r="372" customFormat="false" ht="15" hidden="false" customHeight="false" outlineLevel="0" collapsed="false">
      <c r="AK372" s="0" t="n">
        <v>359</v>
      </c>
      <c r="AL372" s="0" t="n">
        <f aca="false">IFERROR(IF(AU372&lt;($AM$6-$AL$6)/($AN$6-$AL$6),$AL$6+SQRT(AU372*($AN$6-$AL$6)*($AM$6-$AL$6)),$AN$6-SQRT((1-AU372)*($AN$6-$AL$6)*($AN$6-$AM$6))),$AM$6)</f>
        <v>4.26698757499594</v>
      </c>
      <c r="AM372" s="0" t="n">
        <f aca="false">IFERROR(IF(AV372&lt;($AM$7-$AL$7)/($AN$7-$AL$7),$AL$7+SQRT(AV372*($AN$7-$AL$7)*($AM$7-$AL$7)),$AN$7-SQRT((1-AV372)*($AN$7-$AL$7)*($AN$7-$AM$7))),$AM$7)</f>
        <v>1.02831364930566</v>
      </c>
      <c r="AN372" s="0" t="n">
        <f aca="false">IFERROR(IF(AW372&lt;($AM$8-$AL$8)/($AN$8-$AL$8),$AL$8+SQRT(AW372*($AN$8-$AL$8)*($AM$8-$AL$8)),$AN$8-SQRT((1-AW372)*($AN$8-$AL$8)*($AN$8-$AM$8))),$AM$8)</f>
        <v>0.994978472021908</v>
      </c>
      <c r="AO372" s="0" t="n">
        <f aca="false">IFERROR(IF(AX372&lt;($AM$9-$AL$9)/($AN$9-$AL$9),$AL$9+SQRT(AX372*($AN$9-$AL$9)*($AM$9-$AL$9)),$AN$9-SQRT((1-AX372)*($AN$9-$AL$9)*($AN$9-$AM$9))),$AM$9)</f>
        <v>1.03697945651252</v>
      </c>
      <c r="AP372" s="0" t="n">
        <f aca="false">IFERROR(IF(AY372&lt;($AM$10-$AL$10)/($AN$10-$AL$10),$AL$10+SQRT(AY372*($AN$10-$AL$10)*($AM$10-$AL$10)),$AN$10-SQRT((1-AY372)*($AN$10-$AL$10)*($AN$10-$AM$10))),$AM$10)</f>
        <v>0.858799394869354</v>
      </c>
      <c r="AQ372" s="0" t="n">
        <f aca="false">IFERROR(IF(AZ372&lt;($AM$11-$AL$11)/($AN$11-$AL$11),$AL$11+SQRT(AZ372*($AN$11-$AL$11)*($AM$11-$AL$11)),$AN$11-SQRT((1-AZ372)*($AN$11-$AL$11)*($AN$11-$AM$11))),$AM$11)</f>
        <v>0.56381809249419</v>
      </c>
      <c r="AR372" s="0" t="n">
        <f aca="false">SUMPRODUCT((B24:B31&lt;=$B$6)*(C24:C31*AM372+D24:D31*AO372*$B$8*AQ372)/(1+AL372/100)^B24:B31)+C32*AM372*AP372/(1+AL372/100)^$B$6</f>
        <v>9610946.74437328</v>
      </c>
      <c r="AS372" s="0" t="n">
        <f aca="false">SUMPRODUCT((K24:K26&lt;=$B$6)*(L24:L26*AN372+M24:M26*AO372*$B$8*AQ372)/(1+AL372/100)^K24:K26)+L27*AN372*AP372/(1+AL372/100)^$B$6</f>
        <v>9241949.94131755</v>
      </c>
      <c r="AT372" s="0" t="n">
        <f aca="false">AS372-AR372</f>
        <v>-368996.803055728</v>
      </c>
      <c r="AU372" s="0" t="n">
        <f aca="true">RAND()</f>
        <v>0.62653215423867</v>
      </c>
      <c r="AV372" s="0" t="n">
        <f aca="true">RAND()</f>
        <v>0.56315699480735</v>
      </c>
      <c r="AW372" s="0" t="n">
        <f aca="true">RAND()</f>
        <v>0.422406717244422</v>
      </c>
      <c r="AX372" s="0" t="n">
        <f aca="true">RAND()</f>
        <v>0.381727621880723</v>
      </c>
      <c r="AY372" s="0" t="n">
        <f aca="true">RAND()</f>
        <v>0.514948023034457</v>
      </c>
      <c r="AZ372" s="0" t="n">
        <f aca="true">RAND()</f>
        <v>0.284081575213359</v>
      </c>
    </row>
    <row r="373" customFormat="false" ht="15" hidden="false" customHeight="false" outlineLevel="0" collapsed="false">
      <c r="AK373" s="0" t="n">
        <v>360</v>
      </c>
      <c r="AL373" s="0" t="n">
        <f aca="false">IFERROR(IF(AU373&lt;($AM$6-$AL$6)/($AN$6-$AL$6),$AL$6+SQRT(AU373*($AN$6-$AL$6)*($AM$6-$AL$6)),$AN$6-SQRT((1-AU373)*($AN$6-$AL$6)*($AN$6-$AM$6))),$AM$6)</f>
        <v>2.4650382508628</v>
      </c>
      <c r="AM373" s="0" t="n">
        <f aca="false">IFERROR(IF(AV373&lt;($AM$7-$AL$7)/($AN$7-$AL$7),$AL$7+SQRT(AV373*($AN$7-$AL$7)*($AM$7-$AL$7)),$AN$7-SQRT((1-AV373)*($AN$7-$AL$7)*($AN$7-$AM$7))),$AM$7)</f>
        <v>1.14336077415217</v>
      </c>
      <c r="AN373" s="0" t="n">
        <f aca="false">IFERROR(IF(AW373&lt;($AM$8-$AL$8)/($AN$8-$AL$8),$AL$8+SQRT(AW373*($AN$8-$AL$8)*($AM$8-$AL$8)),$AN$8-SQRT((1-AW373)*($AN$8-$AL$8)*($AN$8-$AM$8))),$AM$8)</f>
        <v>0.996212282221749</v>
      </c>
      <c r="AO373" s="0" t="n">
        <f aca="false">IFERROR(IF(AX373&lt;($AM$9-$AL$9)/($AN$9-$AL$9),$AL$9+SQRT(AX373*($AN$9-$AL$9)*($AM$9-$AL$9)),$AN$9-SQRT((1-AX373)*($AN$9-$AL$9)*($AN$9-$AM$9))),$AM$9)</f>
        <v>1.23753509114121</v>
      </c>
      <c r="AP373" s="0" t="n">
        <f aca="false">IFERROR(IF(AY373&lt;($AM$10-$AL$10)/($AN$10-$AL$10),$AL$10+SQRT(AY373*($AN$10-$AL$10)*($AM$10-$AL$10)),$AN$10-SQRT((1-AY373)*($AN$10-$AL$10)*($AN$10-$AM$10))),$AM$10)</f>
        <v>0.699411582437667</v>
      </c>
      <c r="AQ373" s="0" t="n">
        <f aca="false">IFERROR(IF(AZ373&lt;($AM$11-$AL$11)/($AN$11-$AL$11),$AL$11+SQRT(AZ373*($AN$11-$AL$11)*($AM$11-$AL$11)),$AN$11-SQRT((1-AZ373)*($AN$11-$AL$11)*($AN$11-$AM$11))),$AM$11)</f>
        <v>0.629570428549017</v>
      </c>
      <c r="AR373" s="0" t="n">
        <f aca="false">SUMPRODUCT((B24:B31&lt;=$B$6)*(C24:C31*AM373+D24:D31*AO373*$B$8*AQ373)/(1+AL373/100)^B24:B31)+C32*AM373*AP373/(1+AL373/100)^$B$6</f>
        <v>11473446.9646565</v>
      </c>
      <c r="AS373" s="0" t="n">
        <f aca="false">SUMPRODUCT((K24:K26&lt;=$B$6)*(L24:L26*AN373+M24:M26*AO373*$B$8*AQ373)/(1+AL373/100)^K24:K26)+L27*AN373*AP373/(1+AL373/100)^$B$6</f>
        <v>9436848.86127074</v>
      </c>
      <c r="AT373" s="0" t="n">
        <f aca="false">AS373-AR373</f>
        <v>-2036598.10338578</v>
      </c>
      <c r="AU373" s="0" t="n">
        <f aca="true">RAND()</f>
        <v>0.0432521149531056</v>
      </c>
      <c r="AV373" s="0" t="n">
        <f aca="true">RAND()</f>
        <v>0.898916226760673</v>
      </c>
      <c r="AW373" s="0" t="n">
        <f aca="true">RAND()</f>
        <v>0.427769552162969</v>
      </c>
      <c r="AX373" s="0" t="n">
        <f aca="true">RAND()</f>
        <v>0.612431508505975</v>
      </c>
      <c r="AY373" s="0" t="n">
        <f aca="true">RAND()</f>
        <v>0.159059916841177</v>
      </c>
      <c r="AZ373" s="0" t="n">
        <f aca="true">RAND()</f>
        <v>0.443333336220338</v>
      </c>
    </row>
    <row r="374" customFormat="false" ht="15" hidden="false" customHeight="false" outlineLevel="0" collapsed="false">
      <c r="AK374" s="0" t="n">
        <v>361</v>
      </c>
      <c r="AL374" s="0" t="n">
        <f aca="false">IFERROR(IF(AU374&lt;($AM$6-$AL$6)/($AN$6-$AL$6),$AL$6+SQRT(AU374*($AN$6-$AL$6)*($AM$6-$AL$6)),$AN$6-SQRT((1-AU374)*($AN$6-$AL$6)*($AN$6-$AM$6))),$AM$6)</f>
        <v>4.97355818038839</v>
      </c>
      <c r="AM374" s="0" t="n">
        <f aca="false">IFERROR(IF(AV374&lt;($AM$7-$AL$7)/($AN$7-$AL$7),$AL$7+SQRT(AV374*($AN$7-$AL$7)*($AM$7-$AL$7)),$AN$7-SQRT((1-AV374)*($AN$7-$AL$7)*($AN$7-$AM$7))),$AM$7)</f>
        <v>1.14554024355205</v>
      </c>
      <c r="AN374" s="0" t="n">
        <f aca="false">IFERROR(IF(AW374&lt;($AM$8-$AL$8)/($AN$8-$AL$8),$AL$8+SQRT(AW374*($AN$8-$AL$8)*($AM$8-$AL$8)),$AN$8-SQRT((1-AW374)*($AN$8-$AL$8)*($AN$8-$AM$8))),$AM$8)</f>
        <v>1.01552509401408</v>
      </c>
      <c r="AO374" s="0" t="n">
        <f aca="false">IFERROR(IF(AX374&lt;($AM$9-$AL$9)/($AN$9-$AL$9),$AL$9+SQRT(AX374*($AN$9-$AL$9)*($AM$9-$AL$9)),$AN$9-SQRT((1-AX374)*($AN$9-$AL$9)*($AN$9-$AM$9))),$AM$9)</f>
        <v>1.225244361344</v>
      </c>
      <c r="AP374" s="0" t="n">
        <f aca="false">IFERROR(IF(AY374&lt;($AM$10-$AL$10)/($AN$10-$AL$10),$AL$10+SQRT(AY374*($AN$10-$AL$10)*($AM$10-$AL$10)),$AN$10-SQRT((1-AY374)*($AN$10-$AL$10)*($AN$10-$AM$10))),$AM$10)</f>
        <v>0.634793174485564</v>
      </c>
      <c r="AQ374" s="0" t="n">
        <f aca="false">IFERROR(IF(AZ374&lt;($AM$11-$AL$11)/($AN$11-$AL$11),$AL$11+SQRT(AZ374*($AN$11-$AL$11)*($AM$11-$AL$11)),$AN$11-SQRT((1-AZ374)*($AN$11-$AL$11)*($AN$11-$AM$11))),$AM$11)</f>
        <v>0.651051739592848</v>
      </c>
      <c r="AR374" s="0" t="n">
        <f aca="false">SUMPRODUCT((B24:B31&lt;=$B$6)*(C24:C31*AM374+D24:D31*AO374*$B$8*AQ374)/(1+AL374/100)^B24:B31)+C32*AM374*AP374/(1+AL374/100)^$B$6</f>
        <v>10502136.8305425</v>
      </c>
      <c r="AS374" s="0" t="n">
        <f aca="false">SUMPRODUCT((K24:K26&lt;=$B$6)*(L24:L26*AN374+M24:M26*AO374*$B$8*AQ374)/(1+AL374/100)^K24:K26)+L27*AN374*AP374/(1+AL374/100)^$B$6</f>
        <v>9549893.26027368</v>
      </c>
      <c r="AT374" s="0" t="n">
        <f aca="false">AS374-AR374</f>
        <v>-952243.570268787</v>
      </c>
      <c r="AU374" s="0" t="n">
        <f aca="true">RAND()</f>
        <v>0.794676677586459</v>
      </c>
      <c r="AV374" s="0" t="n">
        <f aca="true">RAND()</f>
        <v>0.90300586029187</v>
      </c>
      <c r="AW374" s="0" t="n">
        <f aca="true">RAND()</f>
        <v>0.511302386336847</v>
      </c>
      <c r="AX374" s="0" t="n">
        <f aca="true">RAND()</f>
        <v>0.599835800247156</v>
      </c>
      <c r="AY374" s="0" t="n">
        <f aca="true">RAND()</f>
        <v>0.0726767995515823</v>
      </c>
      <c r="AZ374" s="0" t="n">
        <f aca="true">RAND()</f>
        <v>0.503000455342131</v>
      </c>
    </row>
    <row r="375" customFormat="false" ht="15" hidden="false" customHeight="false" outlineLevel="0" collapsed="false">
      <c r="AK375" s="0" t="n">
        <v>362</v>
      </c>
      <c r="AL375" s="0" t="n">
        <f aca="false">IFERROR(IF(AU375&lt;($AM$6-$AL$6)/($AN$6-$AL$6),$AL$6+SQRT(AU375*($AN$6-$AL$6)*($AM$6-$AL$6)),$AN$6-SQRT((1-AU375)*($AN$6-$AL$6)*($AN$6-$AM$6))),$AM$6)</f>
        <v>4.13085977720429</v>
      </c>
      <c r="AM375" s="0" t="n">
        <f aca="false">IFERROR(IF(AV375&lt;($AM$7-$AL$7)/($AN$7-$AL$7),$AL$7+SQRT(AV375*($AN$7-$AL$7)*($AM$7-$AL$7)),$AN$7-SQRT((1-AV375)*($AN$7-$AL$7)*($AN$7-$AM$7))),$AM$7)</f>
        <v>1.19356099010471</v>
      </c>
      <c r="AN375" s="0" t="n">
        <f aca="false">IFERROR(IF(AW375&lt;($AM$8-$AL$8)/($AN$8-$AL$8),$AL$8+SQRT(AW375*($AN$8-$AL$8)*($AM$8-$AL$8)),$AN$8-SQRT((1-AW375)*($AN$8-$AL$8)*($AN$8-$AM$8))),$AM$8)</f>
        <v>1.03423149226167</v>
      </c>
      <c r="AO375" s="0" t="n">
        <f aca="false">IFERROR(IF(AX375&lt;($AM$9-$AL$9)/($AN$9-$AL$9),$AL$9+SQRT(AX375*($AN$9-$AL$9)*($AM$9-$AL$9)),$AN$9-SQRT((1-AX375)*($AN$9-$AL$9)*($AN$9-$AM$9))),$AM$9)</f>
        <v>0.840486080327792</v>
      </c>
      <c r="AP375" s="0" t="n">
        <f aca="false">IFERROR(IF(AY375&lt;($AM$10-$AL$10)/($AN$10-$AL$10),$AL$10+SQRT(AY375*($AN$10-$AL$10)*($AM$10-$AL$10)),$AN$10-SQRT((1-AY375)*($AN$10-$AL$10)*($AN$10-$AM$10))),$AM$10)</f>
        <v>0.992802471502617</v>
      </c>
      <c r="AQ375" s="0" t="n">
        <f aca="false">IFERROR(IF(AZ375&lt;($AM$11-$AL$11)/($AN$11-$AL$11),$AL$11+SQRT(AZ375*($AN$11-$AL$11)*($AM$11-$AL$11)),$AN$11-SQRT((1-AZ375)*($AN$11-$AL$11)*($AN$11-$AM$11))),$AM$11)</f>
        <v>0.833119407253547</v>
      </c>
      <c r="AR375" s="0" t="n">
        <f aca="false">SUMPRODUCT((B24:B31&lt;=$B$6)*(C24:C31*AM375+D24:D31*AO375*$B$8*AQ375)/(1+AL375/100)^B24:B31)+C32*AM375*AP375/(1+AL375/100)^$B$6</f>
        <v>11198103.8319038</v>
      </c>
      <c r="AS375" s="0" t="n">
        <f aca="false">SUMPRODUCT((K24:K26&lt;=$B$6)*(L24:L26*AN375+M24:M26*AO375*$B$8*AQ375)/(1+AL375/100)^K24:K26)+L27*AN375*AP375/(1+AL375/100)^$B$6</f>
        <v>9517975.96780266</v>
      </c>
      <c r="AT375" s="0" t="n">
        <f aca="false">AS375-AR375</f>
        <v>-1680127.86410119</v>
      </c>
      <c r="AU375" s="0" t="n">
        <f aca="true">RAND()</f>
        <v>0.588401719096788</v>
      </c>
      <c r="AV375" s="0" t="n">
        <f aca="true">RAND()</f>
        <v>0.971685672551464</v>
      </c>
      <c r="AW375" s="0" t="n">
        <f aca="true">RAND()</f>
        <v>0.586168453941103</v>
      </c>
      <c r="AX375" s="0" t="n">
        <f aca="true">RAND()</f>
        <v>0.154574361195978</v>
      </c>
      <c r="AY375" s="0" t="n">
        <f aca="true">RAND()</f>
        <v>0.971417103676352</v>
      </c>
      <c r="AZ375" s="0" t="n">
        <f aca="true">RAND()</f>
        <v>0.886330072508541</v>
      </c>
    </row>
    <row r="376" customFormat="false" ht="15" hidden="false" customHeight="false" outlineLevel="0" collapsed="false">
      <c r="AK376" s="0" t="n">
        <v>363</v>
      </c>
      <c r="AL376" s="0" t="n">
        <f aca="false">IFERROR(IF(AU376&lt;($AM$6-$AL$6)/($AN$6-$AL$6),$AL$6+SQRT(AU376*($AN$6-$AL$6)*($AM$6-$AL$6)),$AN$6-SQRT((1-AU376)*($AN$6-$AL$6)*($AN$6-$AM$6))),$AM$6)</f>
        <v>4.02378186282538</v>
      </c>
      <c r="AM376" s="0" t="n">
        <f aca="false">IFERROR(IF(AV376&lt;($AM$7-$AL$7)/($AN$7-$AL$7),$AL$7+SQRT(AV376*($AN$7-$AL$7)*($AM$7-$AL$7)),$AN$7-SQRT((1-AV376)*($AN$7-$AL$7)*($AN$7-$AM$7))),$AM$7)</f>
        <v>1.08192380860302</v>
      </c>
      <c r="AN376" s="0" t="n">
        <f aca="false">IFERROR(IF(AW376&lt;($AM$8-$AL$8)/($AN$8-$AL$8),$AL$8+SQRT(AW376*($AN$8-$AL$8)*($AM$8-$AL$8)),$AN$8-SQRT((1-AW376)*($AN$8-$AL$8)*($AN$8-$AM$8))),$AM$8)</f>
        <v>1.21058881706333</v>
      </c>
      <c r="AO376" s="0" t="n">
        <f aca="false">IFERROR(IF(AX376&lt;($AM$9-$AL$9)/($AN$9-$AL$9),$AL$9+SQRT(AX376*($AN$9-$AL$9)*($AM$9-$AL$9)),$AN$9-SQRT((1-AX376)*($AN$9-$AL$9)*($AN$9-$AM$9))),$AM$9)</f>
        <v>0.726071605353574</v>
      </c>
      <c r="AP376" s="0" t="n">
        <f aca="false">IFERROR(IF(AY376&lt;($AM$10-$AL$10)/($AN$10-$AL$10),$AL$10+SQRT(AY376*($AN$10-$AL$10)*($AM$10-$AL$10)),$AN$10-SQRT((1-AY376)*($AN$10-$AL$10)*($AN$10-$AM$10))),$AM$10)</f>
        <v>0.707568893338687</v>
      </c>
      <c r="AQ376" s="0" t="n">
        <f aca="false">IFERROR(IF(AZ376&lt;($AM$11-$AL$11)/($AN$11-$AL$11),$AL$11+SQRT(AZ376*($AN$11-$AL$11)*($AM$11-$AL$11)),$AN$11-SQRT((1-AZ376)*($AN$11-$AL$11)*($AN$11-$AM$11))),$AM$11)</f>
        <v>0.539691109388564</v>
      </c>
      <c r="AR376" s="0" t="n">
        <f aca="false">SUMPRODUCT((B24:B31&lt;=$B$6)*(C24:C31*AM376+D24:D31*AO376*$B$8*AQ376)/(1+AL376/100)^B24:B31)+C32*AM376*AP376/(1+AL376/100)^$B$6</f>
        <v>10179010.2062315</v>
      </c>
      <c r="AS376" s="0" t="n">
        <f aca="false">SUMPRODUCT((K24:K26&lt;=$B$6)*(L24:L26*AN376+M24:M26*AO376*$B$8*AQ376)/(1+AL376/100)^K24:K26)+L27*AN376*AP376/(1+AL376/100)^$B$6</f>
        <v>11362698.0619079</v>
      </c>
      <c r="AT376" s="0" t="n">
        <f aca="false">AS376-AR376</f>
        <v>1183687.85567636</v>
      </c>
      <c r="AU376" s="0" t="n">
        <f aca="true">RAND()</f>
        <v>0.557106279997643</v>
      </c>
      <c r="AV376" s="0" t="n">
        <f aca="true">RAND()</f>
        <v>0.748892390093202</v>
      </c>
      <c r="AW376" s="0" t="n">
        <f aca="true">RAND()</f>
        <v>0.986193410306955</v>
      </c>
      <c r="AX376" s="0" t="n">
        <f aca="true">RAND()</f>
        <v>0.0681444943295227</v>
      </c>
      <c r="AY376" s="0" t="n">
        <f aca="true">RAND()</f>
        <v>0.17233938192739</v>
      </c>
      <c r="AZ376" s="0" t="n">
        <f aca="true">RAND()</f>
        <v>0.234497256816001</v>
      </c>
    </row>
    <row r="377" customFormat="false" ht="15" hidden="false" customHeight="false" outlineLevel="0" collapsed="false">
      <c r="AK377" s="0" t="n">
        <v>364</v>
      </c>
      <c r="AL377" s="0" t="n">
        <f aca="false">IFERROR(IF(AU377&lt;($AM$6-$AL$6)/($AN$6-$AL$6),$AL$6+SQRT(AU377*($AN$6-$AL$6)*($AM$6-$AL$6)),$AN$6-SQRT((1-AU377)*($AN$6-$AL$6)*($AN$6-$AM$6))),$AM$6)</f>
        <v>2.52107519005822</v>
      </c>
      <c r="AM377" s="0" t="n">
        <f aca="false">IFERROR(IF(AV377&lt;($AM$7-$AL$7)/($AN$7-$AL$7),$AL$7+SQRT(AV377*($AN$7-$AL$7)*($AM$7-$AL$7)),$AN$7-SQRT((1-AV377)*($AN$7-$AL$7)*($AN$7-$AM$7))),$AM$7)</f>
        <v>0.861847049513322</v>
      </c>
      <c r="AN377" s="0" t="n">
        <f aca="false">IFERROR(IF(AW377&lt;($AM$8-$AL$8)/($AN$8-$AL$8),$AL$8+SQRT(AW377*($AN$8-$AL$8)*($AM$8-$AL$8)),$AN$8-SQRT((1-AW377)*($AN$8-$AL$8)*($AN$8-$AM$8))),$AM$8)</f>
        <v>0.891655015452856</v>
      </c>
      <c r="AO377" s="0" t="n">
        <f aca="false">IFERROR(IF(AX377&lt;($AM$9-$AL$9)/($AN$9-$AL$9),$AL$9+SQRT(AX377*($AN$9-$AL$9)*($AM$9-$AL$9)),$AN$9-SQRT((1-AX377)*($AN$9-$AL$9)*($AN$9-$AM$9))),$AM$9)</f>
        <v>1.26365163506811</v>
      </c>
      <c r="AP377" s="0" t="n">
        <f aca="false">IFERROR(IF(AY377&lt;($AM$10-$AL$10)/($AN$10-$AL$10),$AL$10+SQRT(AY377*($AN$10-$AL$10)*($AM$10-$AL$10)),$AN$10-SQRT((1-AY377)*($AN$10-$AL$10)*($AN$10-$AM$10))),$AM$10)</f>
        <v>0.575584294305647</v>
      </c>
      <c r="AQ377" s="0" t="n">
        <f aca="false">IFERROR(IF(AZ377&lt;($AM$11-$AL$11)/($AN$11-$AL$11),$AL$11+SQRT(AZ377*($AN$11-$AL$11)*($AM$11-$AL$11)),$AN$11-SQRT((1-AZ377)*($AN$11-$AL$11)*($AN$11-$AM$11))),$AM$11)</f>
        <v>0.788788842700406</v>
      </c>
      <c r="AR377" s="0" t="n">
        <f aca="false">SUMPRODUCT((B24:B31&lt;=$B$6)*(C24:C31*AM377+D24:D31*AO377*$B$8*AQ377)/(1+AL377/100)^B24:B31)+C32*AM377*AP377/(1+AL377/100)^$B$6</f>
        <v>8697464.79950289</v>
      </c>
      <c r="AS377" s="0" t="n">
        <f aca="false">SUMPRODUCT((K24:K26&lt;=$B$6)*(L24:L26*AN377+M24:M26*AO377*$B$8*AQ377)/(1+AL377/100)^K24:K26)+L27*AN377*AP377/(1+AL377/100)^$B$6</f>
        <v>8578403.74585095</v>
      </c>
      <c r="AT377" s="0" t="n">
        <f aca="false">AS377-AR377</f>
        <v>-119061.053651936</v>
      </c>
      <c r="AU377" s="0" t="n">
        <f aca="true">RAND()</f>
        <v>0.0543038707388426</v>
      </c>
      <c r="AV377" s="0" t="n">
        <f aca="true">RAND()</f>
        <v>0.0425006392611471</v>
      </c>
      <c r="AW377" s="0" t="n">
        <f aca="true">RAND()</f>
        <v>0.093340465085147</v>
      </c>
      <c r="AX377" s="0" t="n">
        <f aca="true">RAND()</f>
        <v>0.638527390308087</v>
      </c>
      <c r="AY377" s="0" t="n">
        <f aca="true">RAND()</f>
        <v>0.0228519421827308</v>
      </c>
      <c r="AZ377" s="0" t="n">
        <f aca="true">RAND()</f>
        <v>0.817917742988434</v>
      </c>
    </row>
    <row r="378" customFormat="false" ht="15" hidden="false" customHeight="false" outlineLevel="0" collapsed="false">
      <c r="AK378" s="0" t="n">
        <v>365</v>
      </c>
      <c r="AL378" s="0" t="n">
        <f aca="false">IFERROR(IF(AU378&lt;($AM$6-$AL$6)/($AN$6-$AL$6),$AL$6+SQRT(AU378*($AN$6-$AL$6)*($AM$6-$AL$6)),$AN$6-SQRT((1-AU378)*($AN$6-$AL$6)*($AN$6-$AM$6))),$AM$6)</f>
        <v>2.72928253191263</v>
      </c>
      <c r="AM378" s="0" t="n">
        <f aca="false">IFERROR(IF(AV378&lt;($AM$7-$AL$7)/($AN$7-$AL$7),$AL$7+SQRT(AV378*($AN$7-$AL$7)*($AM$7-$AL$7)),$AN$7-SQRT((1-AV378)*($AN$7-$AL$7)*($AN$7-$AM$7))),$AM$7)</f>
        <v>0.959219692128206</v>
      </c>
      <c r="AN378" s="0" t="n">
        <f aca="false">IFERROR(IF(AW378&lt;($AM$8-$AL$8)/($AN$8-$AL$8),$AL$8+SQRT(AW378*($AN$8-$AL$8)*($AM$8-$AL$8)),$AN$8-SQRT((1-AW378)*($AN$8-$AL$8)*($AN$8-$AM$8))),$AM$8)</f>
        <v>0.862276013804979</v>
      </c>
      <c r="AO378" s="0" t="n">
        <f aca="false">IFERROR(IF(AX378&lt;($AM$9-$AL$9)/($AN$9-$AL$9),$AL$9+SQRT(AX378*($AN$9-$AL$9)*($AM$9-$AL$9)),$AN$9-SQRT((1-AX378)*($AN$9-$AL$9)*($AN$9-$AM$9))),$AM$9)</f>
        <v>1.02115520750754</v>
      </c>
      <c r="AP378" s="0" t="n">
        <f aca="false">IFERROR(IF(AY378&lt;($AM$10-$AL$10)/($AN$10-$AL$10),$AL$10+SQRT(AY378*($AN$10-$AL$10)*($AM$10-$AL$10)),$AN$10-SQRT((1-AY378)*($AN$10-$AL$10)*($AN$10-$AM$10))),$AM$10)</f>
        <v>0.808018483199421</v>
      </c>
      <c r="AQ378" s="0" t="n">
        <f aca="false">IFERROR(IF(AZ378&lt;($AM$11-$AL$11)/($AN$11-$AL$11),$AL$11+SQRT(AZ378*($AN$11-$AL$11)*($AM$11-$AL$11)),$AN$11-SQRT((1-AZ378)*($AN$11-$AL$11)*($AN$11-$AM$11))),$AM$11)</f>
        <v>0.832009936272935</v>
      </c>
      <c r="AR378" s="0" t="n">
        <f aca="false">SUMPRODUCT((B24:B31&lt;=$B$6)*(C24:C31*AM378+D24:D31*AO378*$B$8*AQ378)/(1+AL378/100)^B24:B31)+C32*AM378*AP378/(1+AL378/100)^$B$6</f>
        <v>9535185.00115426</v>
      </c>
      <c r="AS378" s="0" t="n">
        <f aca="false">SUMPRODUCT((K24:K26&lt;=$B$6)*(L24:L26*AN378+M24:M26*AO378*$B$8*AQ378)/(1+AL378/100)^K24:K26)+L27*AN378*AP378/(1+AL378/100)^$B$6</f>
        <v>8073017.9813022</v>
      </c>
      <c r="AT378" s="0" t="n">
        <f aca="false">AS378-AR378</f>
        <v>-1462167.01985206</v>
      </c>
      <c r="AU378" s="0" t="n">
        <f aca="true">RAND()</f>
        <v>0.106370602270581</v>
      </c>
      <c r="AV378" s="0" t="n">
        <f aca="true">RAND()</f>
        <v>0.281676781793341</v>
      </c>
      <c r="AW378" s="0" t="n">
        <f aca="true">RAND()</f>
        <v>0.0430922432826437</v>
      </c>
      <c r="AX378" s="0" t="n">
        <f aca="true">RAND()</f>
        <v>0.361241914806933</v>
      </c>
      <c r="AY378" s="0" t="n">
        <f aca="true">RAND()</f>
        <v>0.379501543969888</v>
      </c>
      <c r="AZ378" s="0" t="n">
        <f aca="true">RAND()</f>
        <v>0.884813626485619</v>
      </c>
    </row>
    <row r="379" customFormat="false" ht="15" hidden="false" customHeight="false" outlineLevel="0" collapsed="false">
      <c r="AK379" s="0" t="n">
        <v>366</v>
      </c>
      <c r="AL379" s="0" t="n">
        <f aca="false">IFERROR(IF(AU379&lt;($AM$6-$AL$6)/($AN$6-$AL$6),$AL$6+SQRT(AU379*($AN$6-$AL$6)*($AM$6-$AL$6)),$AN$6-SQRT((1-AU379)*($AN$6-$AL$6)*($AN$6-$AM$6))),$AM$6)</f>
        <v>3.96773562907672</v>
      </c>
      <c r="AM379" s="0" t="n">
        <f aca="false">IFERROR(IF(AV379&lt;($AM$7-$AL$7)/($AN$7-$AL$7),$AL$7+SQRT(AV379*($AN$7-$AL$7)*($AM$7-$AL$7)),$AN$7-SQRT((1-AV379)*($AN$7-$AL$7)*($AN$7-$AM$7))),$AM$7)</f>
        <v>0.980128723130777</v>
      </c>
      <c r="AN379" s="0" t="n">
        <f aca="false">IFERROR(IF(AW379&lt;($AM$8-$AL$8)/($AN$8-$AL$8),$AL$8+SQRT(AW379*($AN$8-$AL$8)*($AM$8-$AL$8)),$AN$8-SQRT((1-AW379)*($AN$8-$AL$8)*($AN$8-$AM$8))),$AM$8)</f>
        <v>1.00333533014147</v>
      </c>
      <c r="AO379" s="0" t="n">
        <f aca="false">IFERROR(IF(AX379&lt;($AM$9-$AL$9)/($AN$9-$AL$9),$AL$9+SQRT(AX379*($AN$9-$AL$9)*($AM$9-$AL$9)),$AN$9-SQRT((1-AX379)*($AN$9-$AL$9)*($AN$9-$AM$9))),$AM$9)</f>
        <v>1.1078439611574</v>
      </c>
      <c r="AP379" s="0" t="n">
        <f aca="false">IFERROR(IF(AY379&lt;($AM$10-$AL$10)/($AN$10-$AL$10),$AL$10+SQRT(AY379*($AN$10-$AL$10)*($AM$10-$AL$10)),$AN$10-SQRT((1-AY379)*($AN$10-$AL$10)*($AN$10-$AM$10))),$AM$10)</f>
        <v>0.697627062507736</v>
      </c>
      <c r="AQ379" s="0" t="n">
        <f aca="false">IFERROR(IF(AZ379&lt;($AM$11-$AL$11)/($AN$11-$AL$11),$AL$11+SQRT(AZ379*($AN$11-$AL$11)*($AM$11-$AL$11)),$AN$11-SQRT((1-AZ379)*($AN$11-$AL$11)*($AN$11-$AM$11))),$AM$11)</f>
        <v>0.830101411035727</v>
      </c>
      <c r="AR379" s="0" t="n">
        <f aca="false">SUMPRODUCT((B24:B31&lt;=$B$6)*(C24:C31*AM379+D24:D31*AO379*$B$8*AQ379)/(1+AL379/100)^B24:B31)+C32*AM379*AP379/(1+AL379/100)^$B$6</f>
        <v>9305589.20056714</v>
      </c>
      <c r="AS379" s="0" t="n">
        <f aca="false">SUMPRODUCT((K24:K26&lt;=$B$6)*(L24:L26*AN379+M24:M26*AO379*$B$8*AQ379)/(1+AL379/100)^K24:K26)+L27*AN379*AP379/(1+AL379/100)^$B$6</f>
        <v>9448468.0383716</v>
      </c>
      <c r="AT379" s="0" t="n">
        <f aca="false">AS379-AR379</f>
        <v>142878.837804461</v>
      </c>
      <c r="AU379" s="0" t="n">
        <f aca="true">RAND()</f>
        <v>0.540268639241461</v>
      </c>
      <c r="AV379" s="0" t="n">
        <f aca="true">RAND()</f>
        <v>0.360515076630268</v>
      </c>
      <c r="AW379" s="0" t="n">
        <f aca="true">RAND()</f>
        <v>0.45916925016516</v>
      </c>
      <c r="AX379" s="0" t="n">
        <f aca="true">RAND()</f>
        <v>0.469371734904451</v>
      </c>
      <c r="AY379" s="0" t="n">
        <f aca="true">RAND()</f>
        <v>0.156225823341747</v>
      </c>
      <c r="AZ379" s="0" t="n">
        <f aca="true">RAND()</f>
        <v>0.882181508032444</v>
      </c>
    </row>
    <row r="380" customFormat="false" ht="15" hidden="false" customHeight="false" outlineLevel="0" collapsed="false">
      <c r="AK380" s="0" t="n">
        <v>367</v>
      </c>
      <c r="AL380" s="0" t="n">
        <f aca="false">IFERROR(IF(AU380&lt;($AM$6-$AL$6)/($AN$6-$AL$6),$AL$6+SQRT(AU380*($AN$6-$AL$6)*($AM$6-$AL$6)),$AN$6-SQRT((1-AU380)*($AN$6-$AL$6)*($AN$6-$AM$6))),$AM$6)</f>
        <v>3.66079173649021</v>
      </c>
      <c r="AM380" s="0" t="n">
        <f aca="false">IFERROR(IF(AV380&lt;($AM$7-$AL$7)/($AN$7-$AL$7),$AL$7+SQRT(AV380*($AN$7-$AL$7)*($AM$7-$AL$7)),$AN$7-SQRT((1-AV380)*($AN$7-$AL$7)*($AN$7-$AM$7))),$AM$7)</f>
        <v>0.923542014051625</v>
      </c>
      <c r="AN380" s="0" t="n">
        <f aca="false">IFERROR(IF(AW380&lt;($AM$8-$AL$8)/($AN$8-$AL$8),$AL$8+SQRT(AW380*($AN$8-$AL$8)*($AM$8-$AL$8)),$AN$8-SQRT((1-AW380)*($AN$8-$AL$8)*($AN$8-$AM$8))),$AM$8)</f>
        <v>0.976743699309298</v>
      </c>
      <c r="AO380" s="0" t="n">
        <f aca="false">IFERROR(IF(AX380&lt;($AM$9-$AL$9)/($AN$9-$AL$9),$AL$9+SQRT(AX380*($AN$9-$AL$9)*($AM$9-$AL$9)),$AN$9-SQRT((1-AX380)*($AN$9-$AL$9)*($AN$9-$AM$9))),$AM$9)</f>
        <v>1.44419168192043</v>
      </c>
      <c r="AP380" s="0" t="n">
        <f aca="false">IFERROR(IF(AY380&lt;($AM$10-$AL$10)/($AN$10-$AL$10),$AL$10+SQRT(AY380*($AN$10-$AL$10)*($AM$10-$AL$10)),$AN$10-SQRT((1-AY380)*($AN$10-$AL$10)*($AN$10-$AM$10))),$AM$10)</f>
        <v>0.983341893580596</v>
      </c>
      <c r="AQ380" s="0" t="n">
        <f aca="false">IFERROR(IF(AZ380&lt;($AM$11-$AL$11)/($AN$11-$AL$11),$AL$11+SQRT(AZ380*($AN$11-$AL$11)*($AM$11-$AL$11)),$AN$11-SQRT((1-AZ380)*($AN$11-$AL$11)*($AN$11-$AM$11))),$AM$11)</f>
        <v>0.949304703981366</v>
      </c>
      <c r="AR380" s="0" t="n">
        <f aca="false">SUMPRODUCT((B24:B31&lt;=$B$6)*(C24:C31*AM380+D24:D31*AO380*$B$8*AQ380)/(1+AL380/100)^B24:B31)+C32*AM380*AP380/(1+AL380/100)^$B$6</f>
        <v>8907971.40816203</v>
      </c>
      <c r="AS380" s="0" t="n">
        <f aca="false">SUMPRODUCT((K24:K26&lt;=$B$6)*(L24:L26*AN380+M24:M26*AO380*$B$8*AQ380)/(1+AL380/100)^K24:K26)+L27*AN380*AP380/(1+AL380/100)^$B$6</f>
        <v>9014891.28786792</v>
      </c>
      <c r="AT380" s="0" t="n">
        <f aca="false">AS380-AR380</f>
        <v>106919.879705891</v>
      </c>
      <c r="AU380" s="0" t="n">
        <f aca="true">RAND()</f>
        <v>0.442484408645398</v>
      </c>
      <c r="AV380" s="0" t="n">
        <f aca="true">RAND()</f>
        <v>0.169584769288132</v>
      </c>
      <c r="AW380" s="0" t="n">
        <f aca="true">RAND()</f>
        <v>0.347092613839282</v>
      </c>
      <c r="AX380" s="0" t="n">
        <f aca="true">RAND()</f>
        <v>0.794051409035705</v>
      </c>
      <c r="AY380" s="0" t="n">
        <f aca="true">RAND()</f>
        <v>0.934477544360304</v>
      </c>
      <c r="AZ380" s="0" t="n">
        <f aca="true">RAND()</f>
        <v>0.989510150863604</v>
      </c>
    </row>
    <row r="381" customFormat="false" ht="15" hidden="false" customHeight="false" outlineLevel="0" collapsed="false">
      <c r="AK381" s="0" t="n">
        <v>368</v>
      </c>
      <c r="AL381" s="0" t="n">
        <f aca="false">IFERROR(IF(AU381&lt;($AM$6-$AL$6)/($AN$6-$AL$6),$AL$6+SQRT(AU381*($AN$6-$AL$6)*($AM$6-$AL$6)),$AN$6-SQRT((1-AU381)*($AN$6-$AL$6)*($AN$6-$AM$6))),$AM$6)</f>
        <v>5.26071582966623</v>
      </c>
      <c r="AM381" s="0" t="n">
        <f aca="false">IFERROR(IF(AV381&lt;($AM$7-$AL$7)/($AN$7-$AL$7),$AL$7+SQRT(AV381*($AN$7-$AL$7)*($AM$7-$AL$7)),$AN$7-SQRT((1-AV381)*($AN$7-$AL$7)*($AN$7-$AM$7))),$AM$7)</f>
        <v>1.04633563388667</v>
      </c>
      <c r="AN381" s="0" t="n">
        <f aca="false">IFERROR(IF(AW381&lt;($AM$8-$AL$8)/($AN$8-$AL$8),$AL$8+SQRT(AW381*($AN$8-$AL$8)*($AM$8-$AL$8)),$AN$8-SQRT((1-AW381)*($AN$8-$AL$8)*($AN$8-$AM$8))),$AM$8)</f>
        <v>0.910602976732712</v>
      </c>
      <c r="AO381" s="0" t="n">
        <f aca="false">IFERROR(IF(AX381&lt;($AM$9-$AL$9)/($AN$9-$AL$9),$AL$9+SQRT(AX381*($AN$9-$AL$9)*($AM$9-$AL$9)),$AN$9-SQRT((1-AX381)*($AN$9-$AL$9)*($AN$9-$AM$9))),$AM$9)</f>
        <v>1.49346801243651</v>
      </c>
      <c r="AP381" s="0" t="n">
        <f aca="false">IFERROR(IF(AY381&lt;($AM$10-$AL$10)/($AN$10-$AL$10),$AL$10+SQRT(AY381*($AN$10-$AL$10)*($AM$10-$AL$10)),$AN$10-SQRT((1-AY381)*($AN$10-$AL$10)*($AN$10-$AM$10))),$AM$10)</f>
        <v>0.996495850839061</v>
      </c>
      <c r="AQ381" s="0" t="n">
        <f aca="false">IFERROR(IF(AZ381&lt;($AM$11-$AL$11)/($AN$11-$AL$11),$AL$11+SQRT(AZ381*($AN$11-$AL$11)*($AM$11-$AL$11)),$AN$11-SQRT((1-AZ381)*($AN$11-$AL$11)*($AN$11-$AM$11))),$AM$11)</f>
        <v>0.647023606714865</v>
      </c>
      <c r="AR381" s="0" t="n">
        <f aca="false">SUMPRODUCT((B24:B31&lt;=$B$6)*(C24:C31*AM381+D24:D31*AO381*$B$8*AQ381)/(1+AL381/100)^B24:B31)+C32*AM381*AP381/(1+AL381/100)^$B$6</f>
        <v>9518613.54430135</v>
      </c>
      <c r="AS381" s="0" t="n">
        <f aca="false">SUMPRODUCT((K24:K26&lt;=$B$6)*(L24:L26*AN381+M24:M26*AO381*$B$8*AQ381)/(1+AL381/100)^K24:K26)+L27*AN381*AP381/(1+AL381/100)^$B$6</f>
        <v>8397084.02784327</v>
      </c>
      <c r="AT381" s="0" t="n">
        <f aca="false">AS381-AR381</f>
        <v>-1121529.51645809</v>
      </c>
      <c r="AU381" s="0" t="n">
        <f aca="true">RAND()</f>
        <v>0.848744528741318</v>
      </c>
      <c r="AV381" s="0" t="n">
        <f aca="true">RAND()</f>
        <v>0.631296230894729</v>
      </c>
      <c r="AW381" s="0" t="n">
        <f aca="true">RAND()</f>
        <v>0.135922427357076</v>
      </c>
      <c r="AX381" s="0" t="n">
        <f aca="true">RAND()</f>
        <v>0.828950230383321</v>
      </c>
      <c r="AY381" s="0" t="n">
        <f aca="true">RAND()</f>
        <v>0.986032519601614</v>
      </c>
      <c r="AZ381" s="0" t="n">
        <f aca="true">RAND()</f>
        <v>0.491532178030176</v>
      </c>
    </row>
    <row r="382" customFormat="false" ht="15" hidden="false" customHeight="false" outlineLevel="0" collapsed="false">
      <c r="AK382" s="0" t="n">
        <v>369</v>
      </c>
      <c r="AL382" s="0" t="n">
        <f aca="false">IFERROR(IF(AU382&lt;($AM$6-$AL$6)/($AN$6-$AL$6),$AL$6+SQRT(AU382*($AN$6-$AL$6)*($AM$6-$AL$6)),$AN$6-SQRT((1-AU382)*($AN$6-$AL$6)*($AN$6-$AM$6))),$AM$6)</f>
        <v>6.20708911044116</v>
      </c>
      <c r="AM382" s="0" t="n">
        <f aca="false">IFERROR(IF(AV382&lt;($AM$7-$AL$7)/($AN$7-$AL$7),$AL$7+SQRT(AV382*($AN$7-$AL$7)*($AM$7-$AL$7)),$AN$7-SQRT((1-AV382)*($AN$7-$AL$7)*($AN$7-$AM$7))),$AM$7)</f>
        <v>0.946505839429361</v>
      </c>
      <c r="AN382" s="0" t="n">
        <f aca="false">IFERROR(IF(AW382&lt;($AM$8-$AL$8)/($AN$8-$AL$8),$AL$8+SQRT(AW382*($AN$8-$AL$8)*($AM$8-$AL$8)),$AN$8-SQRT((1-AW382)*($AN$8-$AL$8)*($AN$8-$AM$8))),$AM$8)</f>
        <v>0.883309411428095</v>
      </c>
      <c r="AO382" s="0" t="n">
        <f aca="false">IFERROR(IF(AX382&lt;($AM$9-$AL$9)/($AN$9-$AL$9),$AL$9+SQRT(AX382*($AN$9-$AL$9)*($AM$9-$AL$9)),$AN$9-SQRT((1-AX382)*($AN$9-$AL$9)*($AN$9-$AM$9))),$AM$9)</f>
        <v>1.62221348359106</v>
      </c>
      <c r="AP382" s="0" t="n">
        <f aca="false">IFERROR(IF(AY382&lt;($AM$10-$AL$10)/($AN$10-$AL$10),$AL$10+SQRT(AY382*($AN$10-$AL$10)*($AM$10-$AL$10)),$AN$10-SQRT((1-AY382)*($AN$10-$AL$10)*($AN$10-$AM$10))),$AM$10)</f>
        <v>0.951875038325058</v>
      </c>
      <c r="AQ382" s="0" t="n">
        <f aca="false">IFERROR(IF(AZ382&lt;($AM$11-$AL$11)/($AN$11-$AL$11),$AL$11+SQRT(AZ382*($AN$11-$AL$11)*($AM$11-$AL$11)),$AN$11-SQRT((1-AZ382)*($AN$11-$AL$11)*($AN$11-$AM$11))),$AM$11)</f>
        <v>0.383106075297632</v>
      </c>
      <c r="AR382" s="0" t="n">
        <f aca="false">SUMPRODUCT((B24:B31&lt;=$B$6)*(C24:C31*AM382+D24:D31*AO382*$B$8*AQ382)/(1+AL382/100)^B24:B31)+C32*AM382*AP382/(1+AL382/100)^$B$6</f>
        <v>8377713.23109312</v>
      </c>
      <c r="AS382" s="0" t="n">
        <f aca="false">SUMPRODUCT((K24:K26&lt;=$B$6)*(L24:L26*AN382+M24:M26*AO382*$B$8*AQ382)/(1+AL382/100)^K24:K26)+L27*AN382*AP382/(1+AL382/100)^$B$6</f>
        <v>8150221.84343705</v>
      </c>
      <c r="AT382" s="0" t="n">
        <f aca="false">AS382-AR382</f>
        <v>-227491.38765607</v>
      </c>
      <c r="AU382" s="0" t="n">
        <f aca="true">RAND()</f>
        <v>0.96856461606095</v>
      </c>
      <c r="AV382" s="0" t="n">
        <f aca="true">RAND()</f>
        <v>0.23848845541002</v>
      </c>
      <c r="AW382" s="0" t="n">
        <f aca="true">RAND()</f>
        <v>0.0771162003610625</v>
      </c>
      <c r="AX382" s="0" t="n">
        <f aca="true">RAND()</f>
        <v>0.904851565346397</v>
      </c>
      <c r="AY382" s="0" t="n">
        <f aca="true">RAND()</f>
        <v>0.816764201045091</v>
      </c>
      <c r="AZ382" s="0" t="n">
        <f aca="true">RAND()</f>
        <v>0.0281902846994924</v>
      </c>
    </row>
    <row r="383" customFormat="false" ht="15" hidden="false" customHeight="false" outlineLevel="0" collapsed="false">
      <c r="AK383" s="0" t="n">
        <v>370</v>
      </c>
      <c r="AL383" s="0" t="n">
        <f aca="false">IFERROR(IF(AU383&lt;($AM$6-$AL$6)/($AN$6-$AL$6),$AL$6+SQRT(AU383*($AN$6-$AL$6)*($AM$6-$AL$6)),$AN$6-SQRT((1-AU383)*($AN$6-$AL$6)*($AN$6-$AM$6))),$AM$6)</f>
        <v>5.6277050214155</v>
      </c>
      <c r="AM383" s="0" t="n">
        <f aca="false">IFERROR(IF(AV383&lt;($AM$7-$AL$7)/($AN$7-$AL$7),$AL$7+SQRT(AV383*($AN$7-$AL$7)*($AM$7-$AL$7)),$AN$7-SQRT((1-AV383)*($AN$7-$AL$7)*($AN$7-$AM$7))),$AM$7)</f>
        <v>1.11038524120428</v>
      </c>
      <c r="AN383" s="0" t="n">
        <f aca="false">IFERROR(IF(AW383&lt;($AM$8-$AL$8)/($AN$8-$AL$8),$AL$8+SQRT(AW383*($AN$8-$AL$8)*($AM$8-$AL$8)),$AN$8-SQRT((1-AW383)*($AN$8-$AL$8)*($AN$8-$AM$8))),$AM$8)</f>
        <v>1.05532164883388</v>
      </c>
      <c r="AO383" s="0" t="n">
        <f aca="false">IFERROR(IF(AX383&lt;($AM$9-$AL$9)/($AN$9-$AL$9),$AL$9+SQRT(AX383*($AN$9-$AL$9)*($AM$9-$AL$9)),$AN$9-SQRT((1-AX383)*($AN$9-$AL$9)*($AN$9-$AM$9))),$AM$9)</f>
        <v>0.754951281699989</v>
      </c>
      <c r="AP383" s="0" t="n">
        <f aca="false">IFERROR(IF(AY383&lt;($AM$10-$AL$10)/($AN$10-$AL$10),$AL$10+SQRT(AY383*($AN$10-$AL$10)*($AM$10-$AL$10)),$AN$10-SQRT((1-AY383)*($AN$10-$AL$10)*($AN$10-$AM$10))),$AM$10)</f>
        <v>0.877424286211966</v>
      </c>
      <c r="AQ383" s="0" t="n">
        <f aca="false">IFERROR(IF(AZ383&lt;($AM$11-$AL$11)/($AN$11-$AL$11),$AL$11+SQRT(AZ383*($AN$11-$AL$11)*($AM$11-$AL$11)),$AN$11-SQRT((1-AZ383)*($AN$11-$AL$11)*($AN$11-$AM$11))),$AM$11)</f>
        <v>0.632111468444155</v>
      </c>
      <c r="AR383" s="0" t="n">
        <f aca="false">SUMPRODUCT((B24:B31&lt;=$B$6)*(C24:C31*AM383+D24:D31*AO383*$B$8*AQ383)/(1+AL383/100)^B24:B31)+C32*AM383*AP383/(1+AL383/100)^$B$6</f>
        <v>9954029.27726433</v>
      </c>
      <c r="AS383" s="0" t="n">
        <f aca="false">SUMPRODUCT((K24:K26&lt;=$B$6)*(L24:L26*AN383+M24:M26*AO383*$B$8*AQ383)/(1+AL383/100)^K24:K26)+L27*AN383*AP383/(1+AL383/100)^$B$6</f>
        <v>9769835.70693447</v>
      </c>
      <c r="AT383" s="0" t="n">
        <f aca="false">AS383-AR383</f>
        <v>-184193.570329856</v>
      </c>
      <c r="AU383" s="0" t="n">
        <f aca="true">RAND()</f>
        <v>0.905840324587588</v>
      </c>
      <c r="AV383" s="0" t="n">
        <f aca="true">RAND()</f>
        <v>0.826735281123664</v>
      </c>
      <c r="AW383" s="0" t="n">
        <f aca="true">RAND()</f>
        <v>0.663114129664367</v>
      </c>
      <c r="AX383" s="0" t="n">
        <f aca="true">RAND()</f>
        <v>0.0866668747206226</v>
      </c>
      <c r="AY383" s="0" t="n">
        <f aca="true">RAND()</f>
        <v>0.569796367290448</v>
      </c>
      <c r="AZ383" s="0" t="n">
        <f aca="true">RAND()</f>
        <v>0.450196030498503</v>
      </c>
    </row>
    <row r="384" customFormat="false" ht="15" hidden="false" customHeight="false" outlineLevel="0" collapsed="false">
      <c r="AK384" s="0" t="n">
        <v>371</v>
      </c>
      <c r="AL384" s="0" t="n">
        <f aca="false">IFERROR(IF(AU384&lt;($AM$6-$AL$6)/($AN$6-$AL$6),$AL$6+SQRT(AU384*($AN$6-$AL$6)*($AM$6-$AL$6)),$AN$6-SQRT((1-AU384)*($AN$6-$AL$6)*($AN$6-$AM$6))),$AM$6)</f>
        <v>3.22781120870302</v>
      </c>
      <c r="AM384" s="0" t="n">
        <f aca="false">IFERROR(IF(AV384&lt;($AM$7-$AL$7)/($AN$7-$AL$7),$AL$7+SQRT(AV384*($AN$7-$AL$7)*($AM$7-$AL$7)),$AN$7-SQRT((1-AV384)*($AN$7-$AL$7)*($AN$7-$AM$7))),$AM$7)</f>
        <v>0.894912771438529</v>
      </c>
      <c r="AN384" s="0" t="n">
        <f aca="false">IFERROR(IF(AW384&lt;($AM$8-$AL$8)/($AN$8-$AL$8),$AL$8+SQRT(AW384*($AN$8-$AL$8)*($AM$8-$AL$8)),$AN$8-SQRT((1-AW384)*($AN$8-$AL$8)*($AN$8-$AM$8))),$AM$8)</f>
        <v>1.02974270815539</v>
      </c>
      <c r="AO384" s="0" t="n">
        <f aca="false">IFERROR(IF(AX384&lt;($AM$9-$AL$9)/($AN$9-$AL$9),$AL$9+SQRT(AX384*($AN$9-$AL$9)*($AM$9-$AL$9)),$AN$9-SQRT((1-AX384)*($AN$9-$AL$9)*($AN$9-$AM$9))),$AM$9)</f>
        <v>0.821213595418151</v>
      </c>
      <c r="AP384" s="0" t="n">
        <f aca="false">IFERROR(IF(AY384&lt;($AM$10-$AL$10)/($AN$10-$AL$10),$AL$10+SQRT(AY384*($AN$10-$AL$10)*($AM$10-$AL$10)),$AN$10-SQRT((1-AY384)*($AN$10-$AL$10)*($AN$10-$AM$10))),$AM$10)</f>
        <v>0.751947947233847</v>
      </c>
      <c r="AQ384" s="0" t="n">
        <f aca="false">IFERROR(IF(AZ384&lt;($AM$11-$AL$11)/($AN$11-$AL$11),$AL$11+SQRT(AZ384*($AN$11-$AL$11)*($AM$11-$AL$11)),$AN$11-SQRT((1-AZ384)*($AN$11-$AL$11)*($AN$11-$AM$11))),$AM$11)</f>
        <v>0.926842319508456</v>
      </c>
      <c r="AR384" s="0" t="n">
        <f aca="false">SUMPRODUCT((B24:B31&lt;=$B$6)*(C24:C31*AM384+D24:D31*AO384*$B$8*AQ384)/(1+AL384/100)^B24:B31)+C32*AM384*AP384/(1+AL384/100)^$B$6</f>
        <v>8718593.95677662</v>
      </c>
      <c r="AS384" s="0" t="n">
        <f aca="false">SUMPRODUCT((K24:K26&lt;=$B$6)*(L24:L26*AN384+M24:M26*AO384*$B$8*AQ384)/(1+AL384/100)^K24:K26)+L27*AN384*AP384/(1+AL384/100)^$B$6</f>
        <v>9673314.20234612</v>
      </c>
      <c r="AT384" s="0" t="n">
        <f aca="false">AS384-AR384</f>
        <v>954720.245569496</v>
      </c>
      <c r="AU384" s="0" t="n">
        <f aca="true">RAND()</f>
        <v>0.28852958614067</v>
      </c>
      <c r="AV384" s="0" t="n">
        <f aca="true">RAND()</f>
        <v>0.100093713134916</v>
      </c>
      <c r="AW384" s="0" t="n">
        <f aca="true">RAND()</f>
        <v>0.568770892349154</v>
      </c>
      <c r="AX384" s="0" t="n">
        <f aca="true">RAND()</f>
        <v>0.137570898508607</v>
      </c>
      <c r="AY384" s="0" t="n">
        <f aca="true">RAND()</f>
        <v>0.253911072461397</v>
      </c>
      <c r="AZ384" s="0" t="n">
        <f aca="true">RAND()</f>
        <v>0.97815491340856</v>
      </c>
    </row>
    <row r="385" customFormat="false" ht="15" hidden="false" customHeight="false" outlineLevel="0" collapsed="false">
      <c r="AK385" s="0" t="n">
        <v>372</v>
      </c>
      <c r="AL385" s="0" t="n">
        <f aca="false">IFERROR(IF(AU385&lt;($AM$6-$AL$6)/($AN$6-$AL$6),$AL$6+SQRT(AU385*($AN$6-$AL$6)*($AM$6-$AL$6)),$AN$6-SQRT((1-AU385)*($AN$6-$AL$6)*($AN$6-$AM$6))),$AM$6)</f>
        <v>3.71390751008246</v>
      </c>
      <c r="AM385" s="0" t="n">
        <f aca="false">IFERROR(IF(AV385&lt;($AM$7-$AL$7)/($AN$7-$AL$7),$AL$7+SQRT(AV385*($AN$7-$AL$7)*($AM$7-$AL$7)),$AN$7-SQRT((1-AV385)*($AN$7-$AL$7)*($AN$7-$AM$7))),$AM$7)</f>
        <v>0.986093119975232</v>
      </c>
      <c r="AN385" s="0" t="n">
        <f aca="false">IFERROR(IF(AW385&lt;($AM$8-$AL$8)/($AN$8-$AL$8),$AL$8+SQRT(AW385*($AN$8-$AL$8)*($AM$8-$AL$8)),$AN$8-SQRT((1-AW385)*($AN$8-$AL$8)*($AN$8-$AM$8))),$AM$8)</f>
        <v>1.2202345348897</v>
      </c>
      <c r="AO385" s="0" t="n">
        <f aca="false">IFERROR(IF(AX385&lt;($AM$9-$AL$9)/($AN$9-$AL$9),$AL$9+SQRT(AX385*($AN$9-$AL$9)*($AM$9-$AL$9)),$AN$9-SQRT((1-AX385)*($AN$9-$AL$9)*($AN$9-$AM$9))),$AM$9)</f>
        <v>1.35773609477104</v>
      </c>
      <c r="AP385" s="0" t="n">
        <f aca="false">IFERROR(IF(AY385&lt;($AM$10-$AL$10)/($AN$10-$AL$10),$AL$10+SQRT(AY385*($AN$10-$AL$10)*($AM$10-$AL$10)),$AN$10-SQRT((1-AY385)*($AN$10-$AL$10)*($AN$10-$AM$10))),$AM$10)</f>
        <v>0.984829275049801</v>
      </c>
      <c r="AQ385" s="0" t="n">
        <f aca="false">IFERROR(IF(AZ385&lt;($AM$11-$AL$11)/($AN$11-$AL$11),$AL$11+SQRT(AZ385*($AN$11-$AL$11)*($AM$11-$AL$11)),$AN$11-SQRT((1-AZ385)*($AN$11-$AL$11)*($AN$11-$AM$11))),$AM$11)</f>
        <v>0.835387697833128</v>
      </c>
      <c r="AR385" s="0" t="n">
        <f aca="false">SUMPRODUCT((B24:B31&lt;=$B$6)*(C24:C31*AM385+D24:D31*AO385*$B$8*AQ385)/(1+AL385/100)^B24:B31)+C32*AM385*AP385/(1+AL385/100)^$B$6</f>
        <v>9452683.33421619</v>
      </c>
      <c r="AS385" s="0" t="n">
        <f aca="false">SUMPRODUCT((K24:K26&lt;=$B$6)*(L24:L26*AN385+M24:M26*AO385*$B$8*AQ385)/(1+AL385/100)^K24:K26)+L27*AN385*AP385/(1+AL385/100)^$B$6</f>
        <v>11239146.9618901</v>
      </c>
      <c r="AT385" s="0" t="n">
        <f aca="false">AS385-AR385</f>
        <v>1786463.62767392</v>
      </c>
      <c r="AU385" s="0" t="n">
        <f aca="true">RAND()</f>
        <v>0.460079807385376</v>
      </c>
      <c r="AV385" s="0" t="n">
        <f aca="true">RAND()</f>
        <v>0.384784992245735</v>
      </c>
      <c r="AW385" s="0" t="n">
        <f aca="true">RAND()</f>
        <v>0.992124596326821</v>
      </c>
      <c r="AX385" s="0" t="n">
        <f aca="true">RAND()</f>
        <v>0.724998050693365</v>
      </c>
      <c r="AY385" s="0" t="n">
        <f aca="true">RAND()</f>
        <v>0.940237703781263</v>
      </c>
      <c r="AZ385" s="0" t="n">
        <f aca="true">RAND()</f>
        <v>0.889399142756418</v>
      </c>
    </row>
    <row r="386" customFormat="false" ht="15" hidden="false" customHeight="false" outlineLevel="0" collapsed="false">
      <c r="AK386" s="0" t="n">
        <v>373</v>
      </c>
      <c r="AL386" s="0" t="n">
        <f aca="false">IFERROR(IF(AU386&lt;($AM$6-$AL$6)/($AN$6-$AL$6),$AL$6+SQRT(AU386*($AN$6-$AL$6)*($AM$6-$AL$6)),$AN$6-SQRT((1-AU386)*($AN$6-$AL$6)*($AN$6-$AM$6))),$AM$6)</f>
        <v>3.77088864783632</v>
      </c>
      <c r="AM386" s="0" t="n">
        <f aca="false">IFERROR(IF(AV386&lt;($AM$7-$AL$7)/($AN$7-$AL$7),$AL$7+SQRT(AV386*($AN$7-$AL$7)*($AM$7-$AL$7)),$AN$7-SQRT((1-AV386)*($AN$7-$AL$7)*($AN$7-$AM$7))),$AM$7)</f>
        <v>1.00832349759555</v>
      </c>
      <c r="AN386" s="0" t="n">
        <f aca="false">IFERROR(IF(AW386&lt;($AM$8-$AL$8)/($AN$8-$AL$8),$AL$8+SQRT(AW386*($AN$8-$AL$8)*($AM$8-$AL$8)),$AN$8-SQRT((1-AW386)*($AN$8-$AL$8)*($AN$8-$AM$8))),$AM$8)</f>
        <v>1.0154396096443</v>
      </c>
      <c r="AO386" s="0" t="n">
        <f aca="false">IFERROR(IF(AX386&lt;($AM$9-$AL$9)/($AN$9-$AL$9),$AL$9+SQRT(AX386*($AN$9-$AL$9)*($AM$9-$AL$9)),$AN$9-SQRT((1-AX386)*($AN$9-$AL$9)*($AN$9-$AM$9))),$AM$9)</f>
        <v>1.15693866472635</v>
      </c>
      <c r="AP386" s="0" t="n">
        <f aca="false">IFERROR(IF(AY386&lt;($AM$10-$AL$10)/($AN$10-$AL$10),$AL$10+SQRT(AY386*($AN$10-$AL$10)*($AM$10-$AL$10)),$AN$10-SQRT((1-AY386)*($AN$10-$AL$10)*($AN$10-$AM$10))),$AM$10)</f>
        <v>0.848306733822116</v>
      </c>
      <c r="AQ386" s="0" t="n">
        <f aca="false">IFERROR(IF(AZ386&lt;($AM$11-$AL$11)/($AN$11-$AL$11),$AL$11+SQRT(AZ386*($AN$11-$AL$11)*($AM$11-$AL$11)),$AN$11-SQRT((1-AZ386)*($AN$11-$AL$11)*($AN$11-$AM$11))),$AM$11)</f>
        <v>0.901948222238175</v>
      </c>
      <c r="AR386" s="0" t="n">
        <f aca="false">SUMPRODUCT((B24:B31&lt;=$B$6)*(C24:C31*AM386+D24:D31*AO386*$B$8*AQ386)/(1+AL386/100)^B24:B31)+C32*AM386*AP386/(1+AL386/100)^$B$6</f>
        <v>9641604.87181553</v>
      </c>
      <c r="AS386" s="0" t="n">
        <f aca="false">SUMPRODUCT((K24:K26&lt;=$B$6)*(L24:L26*AN386+M24:M26*AO386*$B$8*AQ386)/(1+AL386/100)^K24:K26)+L27*AN386*AP386/(1+AL386/100)^$B$6</f>
        <v>9461270.92813225</v>
      </c>
      <c r="AT386" s="0" t="n">
        <f aca="false">AS386-AR386</f>
        <v>-180333.943683283</v>
      </c>
      <c r="AU386" s="0" t="n">
        <f aca="true">RAND()</f>
        <v>0.478641993766383</v>
      </c>
      <c r="AV386" s="0" t="n">
        <f aca="true">RAND()</f>
        <v>0.480821939427144</v>
      </c>
      <c r="AW386" s="0" t="n">
        <f aca="true">RAND()</f>
        <v>0.510945984677186</v>
      </c>
      <c r="AX386" s="0" t="n">
        <f aca="true">RAND()</f>
        <v>0.526165056644403</v>
      </c>
      <c r="AY386" s="0" t="n">
        <f aca="true">RAND()</f>
        <v>0.485270323303321</v>
      </c>
      <c r="AZ386" s="0" t="n">
        <f aca="true">RAND()</f>
        <v>0.960758566847941</v>
      </c>
    </row>
    <row r="387" customFormat="false" ht="15" hidden="false" customHeight="false" outlineLevel="0" collapsed="false">
      <c r="AK387" s="0" t="n">
        <v>374</v>
      </c>
      <c r="AL387" s="0" t="n">
        <f aca="false">IFERROR(IF(AU387&lt;($AM$6-$AL$6)/($AN$6-$AL$6),$AL$6+SQRT(AU387*($AN$6-$AL$6)*($AM$6-$AL$6)),$AN$6-SQRT((1-AU387)*($AN$6-$AL$6)*($AN$6-$AM$6))),$AM$6)</f>
        <v>4.81821072766089</v>
      </c>
      <c r="AM387" s="0" t="n">
        <f aca="false">IFERROR(IF(AV387&lt;($AM$7-$AL$7)/($AN$7-$AL$7),$AL$7+SQRT(AV387*($AN$7-$AL$7)*($AM$7-$AL$7)),$AN$7-SQRT((1-AV387)*($AN$7-$AL$7)*($AN$7-$AM$7))),$AM$7)</f>
        <v>0.923989763108546</v>
      </c>
      <c r="AN387" s="0" t="n">
        <f aca="false">IFERROR(IF(AW387&lt;($AM$8-$AL$8)/($AN$8-$AL$8),$AL$8+SQRT(AW387*($AN$8-$AL$8)*($AM$8-$AL$8)),$AN$8-SQRT((1-AW387)*($AN$8-$AL$8)*($AN$8-$AM$8))),$AM$8)</f>
        <v>0.944065699861163</v>
      </c>
      <c r="AO387" s="0" t="n">
        <f aca="false">IFERROR(IF(AX387&lt;($AM$9-$AL$9)/($AN$9-$AL$9),$AL$9+SQRT(AX387*($AN$9-$AL$9)*($AM$9-$AL$9)),$AN$9-SQRT((1-AX387)*($AN$9-$AL$9)*($AN$9-$AM$9))),$AM$9)</f>
        <v>1.52207226488756</v>
      </c>
      <c r="AP387" s="0" t="n">
        <f aca="false">IFERROR(IF(AY387&lt;($AM$10-$AL$10)/($AN$10-$AL$10),$AL$10+SQRT(AY387*($AN$10-$AL$10)*($AM$10-$AL$10)),$AN$10-SQRT((1-AY387)*($AN$10-$AL$10)*($AN$10-$AM$10))),$AM$10)</f>
        <v>0.628118613964396</v>
      </c>
      <c r="AQ387" s="0" t="n">
        <f aca="false">IFERROR(IF(AZ387&lt;($AM$11-$AL$11)/($AN$11-$AL$11),$AL$11+SQRT(AZ387*($AN$11-$AL$11)*($AM$11-$AL$11)),$AN$11-SQRT((1-AZ387)*($AN$11-$AL$11)*($AN$11-$AM$11))),$AM$11)</f>
        <v>0.445063382206351</v>
      </c>
      <c r="AR387" s="0" t="n">
        <f aca="false">SUMPRODUCT((B24:B31&lt;=$B$6)*(C24:C31*AM387+D24:D31*AO387*$B$8*AQ387)/(1+AL387/100)^B24:B31)+C32*AM387*AP387/(1+AL387/100)^$B$6</f>
        <v>8514655.48709626</v>
      </c>
      <c r="AS387" s="0" t="n">
        <f aca="false">SUMPRODUCT((K24:K26&lt;=$B$6)*(L24:L26*AN387+M24:M26*AO387*$B$8*AQ387)/(1+AL387/100)^K24:K26)+L27*AN387*AP387/(1+AL387/100)^$B$6</f>
        <v>8886767.25590118</v>
      </c>
      <c r="AT387" s="0" t="n">
        <f aca="false">AS387-AR387</f>
        <v>372111.768804925</v>
      </c>
      <c r="AU387" s="0" t="n">
        <f aca="true">RAND()</f>
        <v>0.761989778555299</v>
      </c>
      <c r="AV387" s="0" t="n">
        <f aca="true">RAND()</f>
        <v>0.170816237285703</v>
      </c>
      <c r="AW387" s="0" t="n">
        <f aca="true">RAND()</f>
        <v>0.23061028751652</v>
      </c>
      <c r="AX387" s="0" t="n">
        <f aca="true">RAND()</f>
        <v>0.847723386673531</v>
      </c>
      <c r="AY387" s="0" t="n">
        <f aca="true">RAND()</f>
        <v>0.0656575169766318</v>
      </c>
      <c r="AZ387" s="0" t="n">
        <f aca="true">RAND()</f>
        <v>0.0858913667638604</v>
      </c>
    </row>
    <row r="388" customFormat="false" ht="15" hidden="false" customHeight="false" outlineLevel="0" collapsed="false">
      <c r="AK388" s="0" t="n">
        <v>375</v>
      </c>
      <c r="AL388" s="0" t="n">
        <f aca="false">IFERROR(IF(AU388&lt;($AM$6-$AL$6)/($AN$6-$AL$6),$AL$6+SQRT(AU388*($AN$6-$AL$6)*($AM$6-$AL$6)),$AN$6-SQRT((1-AU388)*($AN$6-$AL$6)*($AN$6-$AM$6))),$AM$6)</f>
        <v>2.87623059821661</v>
      </c>
      <c r="AM388" s="0" t="n">
        <f aca="false">IFERROR(IF(AV388&lt;($AM$7-$AL$7)/($AN$7-$AL$7),$AL$7+SQRT(AV388*($AN$7-$AL$7)*($AM$7-$AL$7)),$AN$7-SQRT((1-AV388)*($AN$7-$AL$7)*($AN$7-$AM$7))),$AM$7)</f>
        <v>1.0537482094943</v>
      </c>
      <c r="AN388" s="0" t="n">
        <f aca="false">IFERROR(IF(AW388&lt;($AM$8-$AL$8)/($AN$8-$AL$8),$AL$8+SQRT(AW388*($AN$8-$AL$8)*($AM$8-$AL$8)),$AN$8-SQRT((1-AW388)*($AN$8-$AL$8)*($AN$8-$AM$8))),$AM$8)</f>
        <v>0.940921605794843</v>
      </c>
      <c r="AO388" s="0" t="n">
        <f aca="false">IFERROR(IF(AX388&lt;($AM$9-$AL$9)/($AN$9-$AL$9),$AL$9+SQRT(AX388*($AN$9-$AL$9)*($AM$9-$AL$9)),$AN$9-SQRT((1-AX388)*($AN$9-$AL$9)*($AN$9-$AM$9))),$AM$9)</f>
        <v>1.23719938297752</v>
      </c>
      <c r="AP388" s="0" t="n">
        <f aca="false">IFERROR(IF(AY388&lt;($AM$10-$AL$10)/($AN$10-$AL$10),$AL$10+SQRT(AY388*($AN$10-$AL$10)*($AM$10-$AL$10)),$AN$10-SQRT((1-AY388)*($AN$10-$AL$10)*($AN$10-$AM$10))),$AM$10)</f>
        <v>0.778957967551796</v>
      </c>
      <c r="AQ388" s="0" t="n">
        <f aca="false">IFERROR(IF(AZ388&lt;($AM$11-$AL$11)/($AN$11-$AL$11),$AL$11+SQRT(AZ388*($AN$11-$AL$11)*($AM$11-$AL$11)),$AN$11-SQRT((1-AZ388)*($AN$11-$AL$11)*($AN$11-$AM$11))),$AM$11)</f>
        <v>0.844745040080831</v>
      </c>
      <c r="AR388" s="0" t="n">
        <f aca="false">SUMPRODUCT((B24:B31&lt;=$B$6)*(C24:C31*AM388+D24:D31*AO388*$B$8*AQ388)/(1+AL388/100)^B24:B31)+C32*AM388*AP388/(1+AL388/100)^$B$6</f>
        <v>10429314.5151776</v>
      </c>
      <c r="AS388" s="0" t="n">
        <f aca="false">SUMPRODUCT((K24:K26&lt;=$B$6)*(L24:L26*AN388+M24:M26*AO388*$B$8*AQ388)/(1+AL388/100)^K24:K26)+L27*AN388*AP388/(1+AL388/100)^$B$6</f>
        <v>8839796.81363393</v>
      </c>
      <c r="AT388" s="0" t="n">
        <f aca="false">AS388-AR388</f>
        <v>-1589517.70154363</v>
      </c>
      <c r="AU388" s="0" t="n">
        <f aca="true">RAND()</f>
        <v>0.153556012250208</v>
      </c>
      <c r="AV388" s="0" t="n">
        <f aca="true">RAND()</f>
        <v>0.657646530873854</v>
      </c>
      <c r="AW388" s="0" t="n">
        <f aca="true">RAND()</f>
        <v>0.220654433108855</v>
      </c>
      <c r="AX388" s="0" t="n">
        <f aca="true">RAND()</f>
        <v>0.612090145780083</v>
      </c>
      <c r="AY388" s="0" t="n">
        <f aca="true">RAND()</f>
        <v>0.311270190642515</v>
      </c>
      <c r="AZ388" s="0" t="n">
        <f aca="true">RAND()</f>
        <v>0.901615907838764</v>
      </c>
    </row>
    <row r="389" customFormat="false" ht="15" hidden="false" customHeight="false" outlineLevel="0" collapsed="false">
      <c r="AK389" s="0" t="n">
        <v>376</v>
      </c>
      <c r="AL389" s="0" t="n">
        <f aca="false">IFERROR(IF(AU389&lt;($AM$6-$AL$6)/($AN$6-$AL$6),$AL$6+SQRT(AU389*($AN$6-$AL$6)*($AM$6-$AL$6)),$AN$6-SQRT((1-AU389)*($AN$6-$AL$6)*($AN$6-$AM$6))),$AM$6)</f>
        <v>2.78271671262032</v>
      </c>
      <c r="AM389" s="0" t="n">
        <f aca="false">IFERROR(IF(AV389&lt;($AM$7-$AL$7)/($AN$7-$AL$7),$AL$7+SQRT(AV389*($AN$7-$AL$7)*($AM$7-$AL$7)),$AN$7-SQRT((1-AV389)*($AN$7-$AL$7)*($AN$7-$AM$7))),$AM$7)</f>
        <v>1.08409679048149</v>
      </c>
      <c r="AN389" s="0" t="n">
        <f aca="false">IFERROR(IF(AW389&lt;($AM$8-$AL$8)/($AN$8-$AL$8),$AL$8+SQRT(AW389*($AN$8-$AL$8)*($AM$8-$AL$8)),$AN$8-SQRT((1-AW389)*($AN$8-$AL$8)*($AN$8-$AM$8))),$AM$8)</f>
        <v>0.929898895295089</v>
      </c>
      <c r="AO389" s="0" t="n">
        <f aca="false">IFERROR(IF(AX389&lt;($AM$9-$AL$9)/($AN$9-$AL$9),$AL$9+SQRT(AX389*($AN$9-$AL$9)*($AM$9-$AL$9)),$AN$9-SQRT((1-AX389)*($AN$9-$AL$9)*($AN$9-$AM$9))),$AM$9)</f>
        <v>0.985088362004246</v>
      </c>
      <c r="AP389" s="0" t="n">
        <f aca="false">IFERROR(IF(AY389&lt;($AM$10-$AL$10)/($AN$10-$AL$10),$AL$10+SQRT(AY389*($AN$10-$AL$10)*($AM$10-$AL$10)),$AN$10-SQRT((1-AY389)*($AN$10-$AL$10)*($AN$10-$AM$10))),$AM$10)</f>
        <v>0.761385735005584</v>
      </c>
      <c r="AQ389" s="0" t="n">
        <f aca="false">IFERROR(IF(AZ389&lt;($AM$11-$AL$11)/($AN$11-$AL$11),$AL$11+SQRT(AZ389*($AN$11-$AL$11)*($AM$11-$AL$11)),$AN$11-SQRT((1-AZ389)*($AN$11-$AL$11)*($AN$11-$AM$11))),$AM$11)</f>
        <v>0.563396402445867</v>
      </c>
      <c r="AR389" s="0" t="n">
        <f aca="false">SUMPRODUCT((B24:B31&lt;=$B$6)*(C24:C31*AM389+D24:D31*AO389*$B$8*AQ389)/(1+AL389/100)^B24:B31)+C32*AM389*AP389/(1+AL389/100)^$B$6</f>
        <v>10700852.7189539</v>
      </c>
      <c r="AS389" s="0" t="n">
        <f aca="false">SUMPRODUCT((K24:K26&lt;=$B$6)*(L24:L26*AN389+M24:M26*AO389*$B$8*AQ389)/(1+AL389/100)^K24:K26)+L27*AN389*AP389/(1+AL389/100)^$B$6</f>
        <v>8731163.84001651</v>
      </c>
      <c r="AT389" s="0" t="n">
        <f aca="false">AS389-AR389</f>
        <v>-1969688.87893742</v>
      </c>
      <c r="AU389" s="0" t="n">
        <f aca="true">RAND()</f>
        <v>0.122529090443032</v>
      </c>
      <c r="AV389" s="0" t="n">
        <f aca="true">RAND()</f>
        <v>0.755343333968511</v>
      </c>
      <c r="AW389" s="0" t="n">
        <f aca="true">RAND()</f>
        <v>0.187485811098715</v>
      </c>
      <c r="AX389" s="0" t="n">
        <f aca="true">RAND()</f>
        <v>0.313747625269284</v>
      </c>
      <c r="AY389" s="0" t="n">
        <f aca="true">RAND()</f>
        <v>0.273290009857637</v>
      </c>
      <c r="AZ389" s="0" t="n">
        <f aca="true">RAND()</f>
        <v>0.283174142128265</v>
      </c>
    </row>
    <row r="390" customFormat="false" ht="15" hidden="false" customHeight="false" outlineLevel="0" collapsed="false">
      <c r="AK390" s="0" t="n">
        <v>377</v>
      </c>
      <c r="AL390" s="0" t="n">
        <f aca="false">IFERROR(IF(AU390&lt;($AM$6-$AL$6)/($AN$6-$AL$6),$AL$6+SQRT(AU390*($AN$6-$AL$6)*($AM$6-$AL$6)),$AN$6-SQRT((1-AU390)*($AN$6-$AL$6)*($AN$6-$AM$6))),$AM$6)</f>
        <v>4.68443598780585</v>
      </c>
      <c r="AM390" s="0" t="n">
        <f aca="false">IFERROR(IF(AV390&lt;($AM$7-$AL$7)/($AN$7-$AL$7),$AL$7+SQRT(AV390*($AN$7-$AL$7)*($AM$7-$AL$7)),$AN$7-SQRT((1-AV390)*($AN$7-$AL$7)*($AN$7-$AM$7))),$AM$7)</f>
        <v>1.01740416815659</v>
      </c>
      <c r="AN390" s="0" t="n">
        <f aca="false">IFERROR(IF(AW390&lt;($AM$8-$AL$8)/($AN$8-$AL$8),$AL$8+SQRT(AW390*($AN$8-$AL$8)*($AM$8-$AL$8)),$AN$8-SQRT((1-AW390)*($AN$8-$AL$8)*($AN$8-$AM$8))),$AM$8)</f>
        <v>0.990363531461107</v>
      </c>
      <c r="AO390" s="0" t="n">
        <f aca="false">IFERROR(IF(AX390&lt;($AM$9-$AL$9)/($AN$9-$AL$9),$AL$9+SQRT(AX390*($AN$9-$AL$9)*($AM$9-$AL$9)),$AN$9-SQRT((1-AX390)*($AN$9-$AL$9)*($AN$9-$AM$9))),$AM$9)</f>
        <v>1.15846824573091</v>
      </c>
      <c r="AP390" s="0" t="n">
        <f aca="false">IFERROR(IF(AY390&lt;($AM$10-$AL$10)/($AN$10-$AL$10),$AL$10+SQRT(AY390*($AN$10-$AL$10)*($AM$10-$AL$10)),$AN$10-SQRT((1-AY390)*($AN$10-$AL$10)*($AN$10-$AM$10))),$AM$10)</f>
        <v>0.927830432953511</v>
      </c>
      <c r="AQ390" s="0" t="n">
        <f aca="false">IFERROR(IF(AZ390&lt;($AM$11-$AL$11)/($AN$11-$AL$11),$AL$11+SQRT(AZ390*($AN$11-$AL$11)*($AM$11-$AL$11)),$AN$11-SQRT((1-AZ390)*($AN$11-$AL$11)*($AN$11-$AM$11))),$AM$11)</f>
        <v>0.423714914496229</v>
      </c>
      <c r="AR390" s="0" t="n">
        <f aca="false">SUMPRODUCT((B24:B31&lt;=$B$6)*(C24:C31*AM390+D24:D31*AO390*$B$8*AQ390)/(1+AL390/100)^B24:B31)+C32*AM390*AP390/(1+AL390/100)^$B$6</f>
        <v>9370992.69456218</v>
      </c>
      <c r="AS390" s="0" t="n">
        <f aca="false">SUMPRODUCT((K24:K26&lt;=$B$6)*(L24:L26*AN390+M24:M26*AO390*$B$8*AQ390)/(1+AL390/100)^K24:K26)+L27*AN390*AP390/(1+AL390/100)^$B$6</f>
        <v>9152186.96363316</v>
      </c>
      <c r="AT390" s="0" t="n">
        <f aca="false">AS390-AR390</f>
        <v>-218805.730929019</v>
      </c>
      <c r="AU390" s="0" t="n">
        <f aca="true">RAND()</f>
        <v>0.731908165271567</v>
      </c>
      <c r="AV390" s="0" t="n">
        <f aca="true">RAND()</f>
        <v>0.519103813413987</v>
      </c>
      <c r="AW390" s="0" t="n">
        <f aca="true">RAND()</f>
        <v>0.402647490114934</v>
      </c>
      <c r="AX390" s="0" t="n">
        <f aca="true">RAND()</f>
        <v>0.527882871037856</v>
      </c>
      <c r="AY390" s="0" t="n">
        <f aca="true">RAND()</f>
        <v>0.732155517444756</v>
      </c>
      <c r="AZ390" s="0" t="n">
        <f aca="true">RAND()</f>
        <v>0.0624709390563644</v>
      </c>
    </row>
    <row r="391" customFormat="false" ht="15" hidden="false" customHeight="false" outlineLevel="0" collapsed="false">
      <c r="AK391" s="0" t="n">
        <v>378</v>
      </c>
      <c r="AL391" s="0" t="n">
        <f aca="false">IFERROR(IF(AU391&lt;($AM$6-$AL$6)/($AN$6-$AL$6),$AL$6+SQRT(AU391*($AN$6-$AL$6)*($AM$6-$AL$6)),$AN$6-SQRT((1-AU391)*($AN$6-$AL$6)*($AN$6-$AM$6))),$AM$6)</f>
        <v>3.53249613932376</v>
      </c>
      <c r="AM391" s="0" t="n">
        <f aca="false">IFERROR(IF(AV391&lt;($AM$7-$AL$7)/($AN$7-$AL$7),$AL$7+SQRT(AV391*($AN$7-$AL$7)*($AM$7-$AL$7)),$AN$7-SQRT((1-AV391)*($AN$7-$AL$7)*($AN$7-$AM$7))),$AM$7)</f>
        <v>1.10482344054352</v>
      </c>
      <c r="AN391" s="0" t="n">
        <f aca="false">IFERROR(IF(AW391&lt;($AM$8-$AL$8)/($AN$8-$AL$8),$AL$8+SQRT(AW391*($AN$8-$AL$8)*($AM$8-$AL$8)),$AN$8-SQRT((1-AW391)*($AN$8-$AL$8)*($AN$8-$AM$8))),$AM$8)</f>
        <v>0.990311812959988</v>
      </c>
      <c r="AO391" s="0" t="n">
        <f aca="false">IFERROR(IF(AX391&lt;($AM$9-$AL$9)/($AN$9-$AL$9),$AL$9+SQRT(AX391*($AN$9-$AL$9)*($AM$9-$AL$9)),$AN$9-SQRT((1-AX391)*($AN$9-$AL$9)*($AN$9-$AM$9))),$AM$9)</f>
        <v>0.860160212072613</v>
      </c>
      <c r="AP391" s="0" t="n">
        <f aca="false">IFERROR(IF(AY391&lt;($AM$10-$AL$10)/($AN$10-$AL$10),$AL$10+SQRT(AY391*($AN$10-$AL$10)*($AM$10-$AL$10)),$AN$10-SQRT((1-AY391)*($AN$10-$AL$10)*($AN$10-$AM$10))),$AM$10)</f>
        <v>0.880637396866201</v>
      </c>
      <c r="AQ391" s="0" t="n">
        <f aca="false">IFERROR(IF(AZ391&lt;($AM$11-$AL$11)/($AN$11-$AL$11),$AL$11+SQRT(AZ391*($AN$11-$AL$11)*($AM$11-$AL$11)),$AN$11-SQRT((1-AZ391)*($AN$11-$AL$11)*($AN$11-$AM$11))),$AM$11)</f>
        <v>0.711554424418787</v>
      </c>
      <c r="AR391" s="0" t="n">
        <f aca="false">SUMPRODUCT((B24:B31&lt;=$B$6)*(C24:C31*AM391+D24:D31*AO391*$B$8*AQ391)/(1+AL391/100)^B24:B31)+C32*AM391*AP391/(1+AL391/100)^$B$6</f>
        <v>10588086.8076669</v>
      </c>
      <c r="AS391" s="0" t="n">
        <f aca="false">SUMPRODUCT((K24:K26&lt;=$B$6)*(L24:L26*AN391+M24:M26*AO391*$B$8*AQ391)/(1+AL391/100)^K24:K26)+L27*AN391*AP391/(1+AL391/100)^$B$6</f>
        <v>9187497.19563645</v>
      </c>
      <c r="AT391" s="0" t="n">
        <f aca="false">AS391-AR391</f>
        <v>-1400589.61203044</v>
      </c>
      <c r="AU391" s="0" t="n">
        <f aca="true">RAND()</f>
        <v>0.398820848809768</v>
      </c>
      <c r="AV391" s="0" t="n">
        <f aca="true">RAND()</f>
        <v>0.812655702972258</v>
      </c>
      <c r="AW391" s="0" t="n">
        <f aca="true">RAND()</f>
        <v>0.402428735023526</v>
      </c>
      <c r="AX391" s="0" t="n">
        <f aca="true">RAND()</f>
        <v>0.172953837813586</v>
      </c>
      <c r="AY391" s="0" t="n">
        <f aca="true">RAND()</f>
        <v>0.57953931157231</v>
      </c>
      <c r="AZ391" s="0" t="n">
        <f aca="true">RAND()</f>
        <v>0.660404693582133</v>
      </c>
    </row>
    <row r="392" customFormat="false" ht="15" hidden="false" customHeight="false" outlineLevel="0" collapsed="false">
      <c r="AK392" s="0" t="n">
        <v>379</v>
      </c>
      <c r="AL392" s="0" t="n">
        <f aca="false">IFERROR(IF(AU392&lt;($AM$6-$AL$6)/($AN$6-$AL$6),$AL$6+SQRT(AU392*($AN$6-$AL$6)*($AM$6-$AL$6)),$AN$6-SQRT((1-AU392)*($AN$6-$AL$6)*($AN$6-$AM$6))),$AM$6)</f>
        <v>4.36133573830911</v>
      </c>
      <c r="AM392" s="0" t="n">
        <f aca="false">IFERROR(IF(AV392&lt;($AM$7-$AL$7)/($AN$7-$AL$7),$AL$7+SQRT(AV392*($AN$7-$AL$7)*($AM$7-$AL$7)),$AN$7-SQRT((1-AV392)*($AN$7-$AL$7)*($AN$7-$AM$7))),$AM$7)</f>
        <v>1.00622368995056</v>
      </c>
      <c r="AN392" s="0" t="n">
        <f aca="false">IFERROR(IF(AW392&lt;($AM$8-$AL$8)/($AN$8-$AL$8),$AL$8+SQRT(AW392*($AN$8-$AL$8)*($AM$8-$AL$8)),$AN$8-SQRT((1-AW392)*($AN$8-$AL$8)*($AN$8-$AM$8))),$AM$8)</f>
        <v>0.912435806295068</v>
      </c>
      <c r="AO392" s="0" t="n">
        <f aca="false">IFERROR(IF(AX392&lt;($AM$9-$AL$9)/($AN$9-$AL$9),$AL$9+SQRT(AX392*($AN$9-$AL$9)*($AM$9-$AL$9)),$AN$9-SQRT((1-AX392)*($AN$9-$AL$9)*($AN$9-$AM$9))),$AM$9)</f>
        <v>1.73986015531781</v>
      </c>
      <c r="AP392" s="0" t="n">
        <f aca="false">IFERROR(IF(AY392&lt;($AM$10-$AL$10)/($AN$10-$AL$10),$AL$10+SQRT(AY392*($AN$10-$AL$10)*($AM$10-$AL$10)),$AN$10-SQRT((1-AY392)*($AN$10-$AL$10)*($AN$10-$AM$10))),$AM$10)</f>
        <v>0.733667646589342</v>
      </c>
      <c r="AQ392" s="0" t="n">
        <f aca="false">IFERROR(IF(AZ392&lt;($AM$11-$AL$11)/($AN$11-$AL$11),$AL$11+SQRT(AZ392*($AN$11-$AL$11)*($AM$11-$AL$11)),$AN$11-SQRT((1-AZ392)*($AN$11-$AL$11)*($AN$11-$AM$11))),$AM$11)</f>
        <v>0.681954197479264</v>
      </c>
      <c r="AR392" s="0" t="n">
        <f aca="false">SUMPRODUCT((B24:B31&lt;=$B$6)*(C24:C31*AM392+D24:D31*AO392*$B$8*AQ392)/(1+AL392/100)^B24:B31)+C32*AM392*AP392/(1+AL392/100)^$B$6</f>
        <v>9451082.82397061</v>
      </c>
      <c r="AS392" s="0" t="n">
        <f aca="false">SUMPRODUCT((K24:K26&lt;=$B$6)*(L24:L26*AN392+M24:M26*AO392*$B$8*AQ392)/(1+AL392/100)^K24:K26)+L27*AN392*AP392/(1+AL392/100)^$B$6</f>
        <v>8568217.75128973</v>
      </c>
      <c r="AT392" s="0" t="n">
        <f aca="false">AS392-AR392</f>
        <v>-882865.072680887</v>
      </c>
      <c r="AU392" s="0" t="n">
        <f aca="true">RAND()</f>
        <v>0.651872545703764</v>
      </c>
      <c r="AV392" s="0" t="n">
        <f aca="true">RAND()</f>
        <v>0.471760983632698</v>
      </c>
      <c r="AW392" s="0" t="n">
        <f aca="true">RAND()</f>
        <v>0.14046456152469</v>
      </c>
      <c r="AX392" s="0" t="n">
        <f aca="true">RAND()</f>
        <v>0.954884840805817</v>
      </c>
      <c r="AY392" s="0" t="n">
        <f aca="true">RAND()</f>
        <v>0.218402276250407</v>
      </c>
      <c r="AZ392" s="0" t="n">
        <f aca="true">RAND()</f>
        <v>0.58713007142425</v>
      </c>
    </row>
    <row r="393" customFormat="false" ht="15" hidden="false" customHeight="false" outlineLevel="0" collapsed="false">
      <c r="AK393" s="0" t="n">
        <v>380</v>
      </c>
      <c r="AL393" s="0" t="n">
        <f aca="false">IFERROR(IF(AU393&lt;($AM$6-$AL$6)/($AN$6-$AL$6),$AL$6+SQRT(AU393*($AN$6-$AL$6)*($AM$6-$AL$6)),$AN$6-SQRT((1-AU393)*($AN$6-$AL$6)*($AN$6-$AM$6))),$AM$6)</f>
        <v>3.0653370197139</v>
      </c>
      <c r="AM393" s="0" t="n">
        <f aca="false">IFERROR(IF(AV393&lt;($AM$7-$AL$7)/($AN$7-$AL$7),$AL$7+SQRT(AV393*($AN$7-$AL$7)*($AM$7-$AL$7)),$AN$7-SQRT((1-AV393)*($AN$7-$AL$7)*($AN$7-$AM$7))),$AM$7)</f>
        <v>1.16997496597345</v>
      </c>
      <c r="AN393" s="0" t="n">
        <f aca="false">IFERROR(IF(AW393&lt;($AM$8-$AL$8)/($AN$8-$AL$8),$AL$8+SQRT(AW393*($AN$8-$AL$8)*($AM$8-$AL$8)),$AN$8-SQRT((1-AW393)*($AN$8-$AL$8)*($AN$8-$AM$8))),$AM$8)</f>
        <v>1.09168002483604</v>
      </c>
      <c r="AO393" s="0" t="n">
        <f aca="false">IFERROR(IF(AX393&lt;($AM$9-$AL$9)/($AN$9-$AL$9),$AL$9+SQRT(AX393*($AN$9-$AL$9)*($AM$9-$AL$9)),$AN$9-SQRT((1-AX393)*($AN$9-$AL$9)*($AN$9-$AM$9))),$AM$9)</f>
        <v>0.608585240176224</v>
      </c>
      <c r="AP393" s="0" t="n">
        <f aca="false">IFERROR(IF(AY393&lt;($AM$10-$AL$10)/($AN$10-$AL$10),$AL$10+SQRT(AY393*($AN$10-$AL$10)*($AM$10-$AL$10)),$AN$10-SQRT((1-AY393)*($AN$10-$AL$10)*($AN$10-$AM$10))),$AM$10)</f>
        <v>0.687162237223652</v>
      </c>
      <c r="AQ393" s="0" t="n">
        <f aca="false">IFERROR(IF(AZ393&lt;($AM$11-$AL$11)/($AN$11-$AL$11),$AL$11+SQRT(AZ393*($AN$11-$AL$11)*($AM$11-$AL$11)),$AN$11-SQRT((1-AZ393)*($AN$11-$AL$11)*($AN$11-$AM$11))),$AM$11)</f>
        <v>0.677015767595995</v>
      </c>
      <c r="AR393" s="0" t="n">
        <f aca="false">SUMPRODUCT((B24:B31&lt;=$B$6)*(C24:C31*AM393+D24:D31*AO393*$B$8*AQ393)/(1+AL393/100)^B24:B31)+C32*AM393*AP393/(1+AL393/100)^$B$6</f>
        <v>11400384.2300538</v>
      </c>
      <c r="AS393" s="0" t="n">
        <f aca="false">SUMPRODUCT((K24:K26&lt;=$B$6)*(L24:L26*AN393+M24:M26*AO393*$B$8*AQ393)/(1+AL393/100)^K24:K26)+L27*AN393*AP393/(1+AL393/100)^$B$6</f>
        <v>10306797.3535574</v>
      </c>
      <c r="AT393" s="0" t="n">
        <f aca="false">AS393-AR393</f>
        <v>-1093586.87649648</v>
      </c>
      <c r="AU393" s="0" t="n">
        <f aca="true">RAND()</f>
        <v>0.225921361578304</v>
      </c>
      <c r="AV393" s="0" t="n">
        <f aca="true">RAND()</f>
        <v>0.943075501591546</v>
      </c>
      <c r="AW393" s="0" t="n">
        <f aca="true">RAND()</f>
        <v>0.777198093014062</v>
      </c>
      <c r="AX393" s="0" t="n">
        <f aca="true">RAND()</f>
        <v>0.0157210058455042</v>
      </c>
      <c r="AY393" s="0" t="n">
        <f aca="true">RAND()</f>
        <v>0.14011881217025</v>
      </c>
      <c r="AZ393" s="0" t="n">
        <f aca="true">RAND()</f>
        <v>0.57420892089141</v>
      </c>
    </row>
    <row r="394" customFormat="false" ht="15" hidden="false" customHeight="false" outlineLevel="0" collapsed="false">
      <c r="AK394" s="0" t="n">
        <v>381</v>
      </c>
      <c r="AL394" s="0" t="n">
        <f aca="false">IFERROR(IF(AU394&lt;($AM$6-$AL$6)/($AN$6-$AL$6),$AL$6+SQRT(AU394*($AN$6-$AL$6)*($AM$6-$AL$6)),$AN$6-SQRT((1-AU394)*($AN$6-$AL$6)*($AN$6-$AM$6))),$AM$6)</f>
        <v>4.65422915665619</v>
      </c>
      <c r="AM394" s="0" t="n">
        <f aca="false">IFERROR(IF(AV394&lt;($AM$7-$AL$7)/($AN$7-$AL$7),$AL$7+SQRT(AV394*($AN$7-$AL$7)*($AM$7-$AL$7)),$AN$7-SQRT((1-AV394)*($AN$7-$AL$7)*($AN$7-$AM$7))),$AM$7)</f>
        <v>1.02986874519694</v>
      </c>
      <c r="AN394" s="0" t="n">
        <f aca="false">IFERROR(IF(AW394&lt;($AM$8-$AL$8)/($AN$8-$AL$8),$AL$8+SQRT(AW394*($AN$8-$AL$8)*($AM$8-$AL$8)),$AN$8-SQRT((1-AW394)*($AN$8-$AL$8)*($AN$8-$AM$8))),$AM$8)</f>
        <v>0.962242990811439</v>
      </c>
      <c r="AO394" s="0" t="n">
        <f aca="false">IFERROR(IF(AX394&lt;($AM$9-$AL$9)/($AN$9-$AL$9),$AL$9+SQRT(AX394*($AN$9-$AL$9)*($AM$9-$AL$9)),$AN$9-SQRT((1-AX394)*($AN$9-$AL$9)*($AN$9-$AM$9))),$AM$9)</f>
        <v>0.889095389185691</v>
      </c>
      <c r="AP394" s="0" t="n">
        <f aca="false">IFERROR(IF(AY394&lt;($AM$10-$AL$10)/($AN$10-$AL$10),$AL$10+SQRT(AY394*($AN$10-$AL$10)*($AM$10-$AL$10)),$AN$10-SQRT((1-AY394)*($AN$10-$AL$10)*($AN$10-$AM$10))),$AM$10)</f>
        <v>0.897750048103888</v>
      </c>
      <c r="AQ394" s="0" t="n">
        <f aca="false">IFERROR(IF(AZ394&lt;($AM$11-$AL$11)/($AN$11-$AL$11),$AL$11+SQRT(AZ394*($AN$11-$AL$11)*($AM$11-$AL$11)),$AN$11-SQRT((1-AZ394)*($AN$11-$AL$11)*($AN$11-$AM$11))),$AM$11)</f>
        <v>0.646899635155056</v>
      </c>
      <c r="AR394" s="0" t="n">
        <f aca="false">SUMPRODUCT((B24:B31&lt;=$B$6)*(C24:C31*AM394+D24:D31*AO394*$B$8*AQ394)/(1+AL394/100)^B24:B31)+C32*AM394*AP394/(1+AL394/100)^$B$6</f>
        <v>9504547.02462904</v>
      </c>
      <c r="AS394" s="0" t="n">
        <f aca="false">SUMPRODUCT((K24:K26&lt;=$B$6)*(L24:L26*AN394+M24:M26*AO394*$B$8*AQ394)/(1+AL394/100)^K24:K26)+L27*AN394*AP394/(1+AL394/100)^$B$6</f>
        <v>8912205.46982129</v>
      </c>
      <c r="AT394" s="0" t="n">
        <f aca="false">AS394-AR394</f>
        <v>-592341.554807749</v>
      </c>
      <c r="AU394" s="0" t="n">
        <f aca="true">RAND()</f>
        <v>0.724867957525904</v>
      </c>
      <c r="AV394" s="0" t="n">
        <f aca="true">RAND()</f>
        <v>0.569264272522917</v>
      </c>
      <c r="AW394" s="0" t="n">
        <f aca="true">RAND()</f>
        <v>0.292475422971562</v>
      </c>
      <c r="AX394" s="0" t="n">
        <f aca="true">RAND()</f>
        <v>0.201860295847419</v>
      </c>
      <c r="AY394" s="0" t="n">
        <f aca="true">RAND()</f>
        <v>0.632820403066581</v>
      </c>
      <c r="AZ394" s="0" t="n">
        <f aca="true">RAND()</f>
        <v>0.491181048451883</v>
      </c>
    </row>
    <row r="395" customFormat="false" ht="15" hidden="false" customHeight="false" outlineLevel="0" collapsed="false">
      <c r="AK395" s="0" t="n">
        <v>382</v>
      </c>
      <c r="AL395" s="0" t="n">
        <f aca="false">IFERROR(IF(AU395&lt;($AM$6-$AL$6)/($AN$6-$AL$6),$AL$6+SQRT(AU395*($AN$6-$AL$6)*($AM$6-$AL$6)),$AN$6-SQRT((1-AU395)*($AN$6-$AL$6)*($AN$6-$AM$6))),$AM$6)</f>
        <v>3.93116530104057</v>
      </c>
      <c r="AM395" s="0" t="n">
        <f aca="false">IFERROR(IF(AV395&lt;($AM$7-$AL$7)/($AN$7-$AL$7),$AL$7+SQRT(AV395*($AN$7-$AL$7)*($AM$7-$AL$7)),$AN$7-SQRT((1-AV395)*($AN$7-$AL$7)*($AN$7-$AM$7))),$AM$7)</f>
        <v>1.08332822182122</v>
      </c>
      <c r="AN395" s="0" t="n">
        <f aca="false">IFERROR(IF(AW395&lt;($AM$8-$AL$8)/($AN$8-$AL$8),$AL$8+SQRT(AW395*($AN$8-$AL$8)*($AM$8-$AL$8)),$AN$8-SQRT((1-AW395)*($AN$8-$AL$8)*($AN$8-$AM$8))),$AM$8)</f>
        <v>1.18917361599339</v>
      </c>
      <c r="AO395" s="0" t="n">
        <f aca="false">IFERROR(IF(AX395&lt;($AM$9-$AL$9)/($AN$9-$AL$9),$AL$9+SQRT(AX395*($AN$9-$AL$9)*($AM$9-$AL$9)),$AN$9-SQRT((1-AX395)*($AN$9-$AL$9)*($AN$9-$AM$9))),$AM$9)</f>
        <v>1.4731751781964</v>
      </c>
      <c r="AP395" s="0" t="n">
        <f aca="false">IFERROR(IF(AY395&lt;($AM$10-$AL$10)/($AN$10-$AL$10),$AL$10+SQRT(AY395*($AN$10-$AL$10)*($AM$10-$AL$10)),$AN$10-SQRT((1-AY395)*($AN$10-$AL$10)*($AN$10-$AM$10))),$AM$10)</f>
        <v>0.98160328840899</v>
      </c>
      <c r="AQ395" s="0" t="n">
        <f aca="false">IFERROR(IF(AZ395&lt;($AM$11-$AL$11)/($AN$11-$AL$11),$AL$11+SQRT(AZ395*($AN$11-$AL$11)*($AM$11-$AL$11)),$AN$11-SQRT((1-AZ395)*($AN$11-$AL$11)*($AN$11-$AM$11))),$AM$11)</f>
        <v>0.380932242022797</v>
      </c>
      <c r="AR395" s="0" t="n">
        <f aca="false">SUMPRODUCT((B24:B31&lt;=$B$6)*(C24:C31*AM395+D24:D31*AO395*$B$8*AQ395)/(1+AL395/100)^B24:B31)+C32*AM395*AP395/(1+AL395/100)^$B$6</f>
        <v>10224584.18591</v>
      </c>
      <c r="AS395" s="0" t="n">
        <f aca="false">SUMPRODUCT((K24:K26&lt;=$B$6)*(L24:L26*AN395+M24:M26*AO395*$B$8*AQ395)/(1+AL395/100)^K24:K26)+L27*AN395*AP395/(1+AL395/100)^$B$6</f>
        <v>10940046.6738768</v>
      </c>
      <c r="AT395" s="0" t="n">
        <f aca="false">AS395-AR395</f>
        <v>715462.487966763</v>
      </c>
      <c r="AU395" s="0" t="n">
        <f aca="true">RAND()</f>
        <v>0.529112679523128</v>
      </c>
      <c r="AV395" s="0" t="n">
        <f aca="true">RAND()</f>
        <v>0.753071274299757</v>
      </c>
      <c r="AW395" s="0" t="n">
        <f aca="true">RAND()</f>
        <v>0.967112453410497</v>
      </c>
      <c r="AX395" s="0" t="n">
        <f aca="true">RAND()</f>
        <v>0.814970404754403</v>
      </c>
      <c r="AY395" s="0" t="n">
        <f aca="true">RAND()</f>
        <v>0.927766909625412</v>
      </c>
      <c r="AZ395" s="0" t="n">
        <f aca="true">RAND()</f>
        <v>0.0267348073421898</v>
      </c>
    </row>
    <row r="396" customFormat="false" ht="15" hidden="false" customHeight="false" outlineLevel="0" collapsed="false">
      <c r="AK396" s="0" t="n">
        <v>383</v>
      </c>
      <c r="AL396" s="0" t="n">
        <f aca="false">IFERROR(IF(AU396&lt;($AM$6-$AL$6)/($AN$6-$AL$6),$AL$6+SQRT(AU396*($AN$6-$AL$6)*($AM$6-$AL$6)),$AN$6-SQRT((1-AU396)*($AN$6-$AL$6)*($AN$6-$AM$6))),$AM$6)</f>
        <v>4.82841522804099</v>
      </c>
      <c r="AM396" s="0" t="n">
        <f aca="false">IFERROR(IF(AV396&lt;($AM$7-$AL$7)/($AN$7-$AL$7),$AL$7+SQRT(AV396*($AN$7-$AL$7)*($AM$7-$AL$7)),$AN$7-SQRT((1-AV396)*($AN$7-$AL$7)*($AN$7-$AM$7))),$AM$7)</f>
        <v>1.00647221059472</v>
      </c>
      <c r="AN396" s="0" t="n">
        <f aca="false">IFERROR(IF(AW396&lt;($AM$8-$AL$8)/($AN$8-$AL$8),$AL$8+SQRT(AW396*($AN$8-$AL$8)*($AM$8-$AL$8)),$AN$8-SQRT((1-AW396)*($AN$8-$AL$8)*($AN$8-$AM$8))),$AM$8)</f>
        <v>1.20298778413147</v>
      </c>
      <c r="AO396" s="0" t="n">
        <f aca="false">IFERROR(IF(AX396&lt;($AM$9-$AL$9)/($AN$9-$AL$9),$AL$9+SQRT(AX396*($AN$9-$AL$9)*($AM$9-$AL$9)),$AN$9-SQRT((1-AX396)*($AN$9-$AL$9)*($AN$9-$AM$9))),$AM$9)</f>
        <v>1.31285264279151</v>
      </c>
      <c r="AP396" s="0" t="n">
        <f aca="false">IFERROR(IF(AY396&lt;($AM$10-$AL$10)/($AN$10-$AL$10),$AL$10+SQRT(AY396*($AN$10-$AL$10)*($AM$10-$AL$10)),$AN$10-SQRT((1-AY396)*($AN$10-$AL$10)*($AN$10-$AM$10))),$AM$10)</f>
        <v>0.850160257021572</v>
      </c>
      <c r="AQ396" s="0" t="n">
        <f aca="false">IFERROR(IF(AZ396&lt;($AM$11-$AL$11)/($AN$11-$AL$11),$AL$11+SQRT(AZ396*($AN$11-$AL$11)*($AM$11-$AL$11)),$AN$11-SQRT((1-AZ396)*($AN$11-$AL$11)*($AN$11-$AM$11))),$AM$11)</f>
        <v>0.597522608266397</v>
      </c>
      <c r="AR396" s="0" t="n">
        <f aca="false">SUMPRODUCT((B24:B31&lt;=$B$6)*(C24:C31*AM396+D24:D31*AO396*$B$8*AQ396)/(1+AL396/100)^B24:B31)+C32*AM396*AP396/(1+AL396/100)^$B$6</f>
        <v>9265159.64520795</v>
      </c>
      <c r="AS396" s="0" t="n">
        <f aca="false">SUMPRODUCT((K24:K26&lt;=$B$6)*(L24:L26*AN396+M24:M26*AO396*$B$8*AQ396)/(1+AL396/100)^K24:K26)+L27*AN396*AP396/(1+AL396/100)^$B$6</f>
        <v>11173985.6662358</v>
      </c>
      <c r="AT396" s="0" t="n">
        <f aca="false">AS396-AR396</f>
        <v>1908826.02102782</v>
      </c>
      <c r="AU396" s="0" t="n">
        <f aca="true">RAND()</f>
        <v>0.764210978909786</v>
      </c>
      <c r="AV396" s="0" t="n">
        <f aca="true">RAND()</f>
        <v>0.472837473665569</v>
      </c>
      <c r="AW396" s="0" t="n">
        <f aca="true">RAND()</f>
        <v>0.980354236081158</v>
      </c>
      <c r="AX396" s="0" t="n">
        <f aca="true">RAND()</f>
        <v>0.685219006320926</v>
      </c>
      <c r="AY396" s="0" t="n">
        <f aca="true">RAND()</f>
        <v>0.490448822389653</v>
      </c>
      <c r="AZ396" s="0" t="n">
        <f aca="true">RAND()</f>
        <v>0.361304907876082</v>
      </c>
    </row>
    <row r="397" customFormat="false" ht="15" hidden="false" customHeight="false" outlineLevel="0" collapsed="false">
      <c r="AK397" s="0" t="n">
        <v>384</v>
      </c>
      <c r="AL397" s="0" t="n">
        <f aca="false">IFERROR(IF(AU397&lt;($AM$6-$AL$6)/($AN$6-$AL$6),$AL$6+SQRT(AU397*($AN$6-$AL$6)*($AM$6-$AL$6)),$AN$6-SQRT((1-AU397)*($AN$6-$AL$6)*($AN$6-$AM$6))),$AM$6)</f>
        <v>5.5720348991423</v>
      </c>
      <c r="AM397" s="0" t="n">
        <f aca="false">IFERROR(IF(AV397&lt;($AM$7-$AL$7)/($AN$7-$AL$7),$AL$7+SQRT(AV397*($AN$7-$AL$7)*($AM$7-$AL$7)),$AN$7-SQRT((1-AV397)*($AN$7-$AL$7)*($AN$7-$AM$7))),$AM$7)</f>
        <v>1.03121761703587</v>
      </c>
      <c r="AN397" s="0" t="n">
        <f aca="false">IFERROR(IF(AW397&lt;($AM$8-$AL$8)/($AN$8-$AL$8),$AL$8+SQRT(AW397*($AN$8-$AL$8)*($AM$8-$AL$8)),$AN$8-SQRT((1-AW397)*($AN$8-$AL$8)*($AN$8-$AM$8))),$AM$8)</f>
        <v>1.16040017259763</v>
      </c>
      <c r="AO397" s="0" t="n">
        <f aca="false">IFERROR(IF(AX397&lt;($AM$9-$AL$9)/($AN$9-$AL$9),$AL$9+SQRT(AX397*($AN$9-$AL$9)*($AM$9-$AL$9)),$AN$9-SQRT((1-AX397)*($AN$9-$AL$9)*($AN$9-$AM$9))),$AM$9)</f>
        <v>0.798635016751812</v>
      </c>
      <c r="AP397" s="0" t="n">
        <f aca="false">IFERROR(IF(AY397&lt;($AM$10-$AL$10)/($AN$10-$AL$10),$AL$10+SQRT(AY397*($AN$10-$AL$10)*($AM$10-$AL$10)),$AN$10-SQRT((1-AY397)*($AN$10-$AL$10)*($AN$10-$AM$10))),$AM$10)</f>
        <v>0.904512595565586</v>
      </c>
      <c r="AQ397" s="0" t="n">
        <f aca="false">IFERROR(IF(AZ397&lt;($AM$11-$AL$11)/($AN$11-$AL$11),$AL$11+SQRT(AZ397*($AN$11-$AL$11)*($AM$11-$AL$11)),$AN$11-SQRT((1-AZ397)*($AN$11-$AL$11)*($AN$11-$AM$11))),$AM$11)</f>
        <v>0.57594579726159</v>
      </c>
      <c r="AR397" s="0" t="n">
        <f aca="false">SUMPRODUCT((B24:B31&lt;=$B$6)*(C24:C31*AM397+D24:D31*AO397*$B$8*AQ397)/(1+AL397/100)^B24:B31)+C32*AM397*AP397/(1+AL397/100)^$B$6</f>
        <v>9258394.86841955</v>
      </c>
      <c r="AS397" s="0" t="n">
        <f aca="false">SUMPRODUCT((K24:K26&lt;=$B$6)*(L24:L26*AN397+M24:M26*AO397*$B$8*AQ397)/(1+AL397/100)^K24:K26)+L27*AN397*AP397/(1+AL397/100)^$B$6</f>
        <v>10727850.8376628</v>
      </c>
      <c r="AT397" s="0" t="n">
        <f aca="false">AS397-AR397</f>
        <v>1469455.96924326</v>
      </c>
      <c r="AU397" s="0" t="n">
        <f aca="true">RAND()</f>
        <v>0.898045783536622</v>
      </c>
      <c r="AV397" s="0" t="n">
        <f aca="true">RAND()</f>
        <v>0.574526834707002</v>
      </c>
      <c r="AW397" s="0" t="n">
        <f aca="true">RAND()</f>
        <v>0.928638852706363</v>
      </c>
      <c r="AX397" s="0" t="n">
        <f aca="true">RAND()</f>
        <v>0.118910497640473</v>
      </c>
      <c r="AY397" s="0" t="n">
        <f aca="true">RAND()</f>
        <v>0.654521759884829</v>
      </c>
      <c r="AZ397" s="0" t="n">
        <f aca="true">RAND()</f>
        <v>0.310800338882998</v>
      </c>
    </row>
    <row r="398" customFormat="false" ht="15" hidden="false" customHeight="false" outlineLevel="0" collapsed="false">
      <c r="AK398" s="0" t="n">
        <v>385</v>
      </c>
      <c r="AL398" s="0" t="n">
        <f aca="false">IFERROR(IF(AU398&lt;($AM$6-$AL$6)/($AN$6-$AL$6),$AL$6+SQRT(AU398*($AN$6-$AL$6)*($AM$6-$AL$6)),$AN$6-SQRT((1-AU398)*($AN$6-$AL$6)*($AN$6-$AM$6))),$AM$6)</f>
        <v>4.60685717698285</v>
      </c>
      <c r="AM398" s="0" t="n">
        <f aca="false">IFERROR(IF(AV398&lt;($AM$7-$AL$7)/($AN$7-$AL$7),$AL$7+SQRT(AV398*($AN$7-$AL$7)*($AM$7-$AL$7)),$AN$7-SQRT((1-AV398)*($AN$7-$AL$7)*($AN$7-$AM$7))),$AM$7)</f>
        <v>0.872187844655742</v>
      </c>
      <c r="AN398" s="0" t="n">
        <f aca="false">IFERROR(IF(AW398&lt;($AM$8-$AL$8)/($AN$8-$AL$8),$AL$8+SQRT(AW398*($AN$8-$AL$8)*($AM$8-$AL$8)),$AN$8-SQRT((1-AW398)*($AN$8-$AL$8)*($AN$8-$AM$8))),$AM$8)</f>
        <v>0.877694581540626</v>
      </c>
      <c r="AO398" s="0" t="n">
        <f aca="false">IFERROR(IF(AX398&lt;($AM$9-$AL$9)/($AN$9-$AL$9),$AL$9+SQRT(AX398*($AN$9-$AL$9)*($AM$9-$AL$9)),$AN$9-SQRT((1-AX398)*($AN$9-$AL$9)*($AN$9-$AM$9))),$AM$9)</f>
        <v>0.861575996211406</v>
      </c>
      <c r="AP398" s="0" t="n">
        <f aca="false">IFERROR(IF(AY398&lt;($AM$10-$AL$10)/($AN$10-$AL$10),$AL$10+SQRT(AY398*($AN$10-$AL$10)*($AM$10-$AL$10)),$AN$10-SQRT((1-AY398)*($AN$10-$AL$10)*($AN$10-$AM$10))),$AM$10)</f>
        <v>0.708994761063671</v>
      </c>
      <c r="AQ398" s="0" t="n">
        <f aca="false">IFERROR(IF(AZ398&lt;($AM$11-$AL$11)/($AN$11-$AL$11),$AL$11+SQRT(AZ398*($AN$11-$AL$11)*($AM$11-$AL$11)),$AN$11-SQRT((1-AZ398)*($AN$11-$AL$11)*($AN$11-$AM$11))),$AM$11)</f>
        <v>0.782347085640977</v>
      </c>
      <c r="AR398" s="0" t="n">
        <f aca="false">SUMPRODUCT((B24:B31&lt;=$B$6)*(C24:C31*AM398+D24:D31*AO398*$B$8*AQ398)/(1+AL398/100)^B24:B31)+C32*AM398*AP398/(1+AL398/100)^$B$6</f>
        <v>8090125.87074496</v>
      </c>
      <c r="AS398" s="0" t="n">
        <f aca="false">SUMPRODUCT((K24:K26&lt;=$B$6)*(L24:L26*AN398+M24:M26*AO398*$B$8*AQ398)/(1+AL398/100)^K24:K26)+L27*AN398*AP398/(1+AL398/100)^$B$6</f>
        <v>8231358.9248862</v>
      </c>
      <c r="AT398" s="0" t="n">
        <f aca="false">AS398-AR398</f>
        <v>141233.054141244</v>
      </c>
      <c r="AU398" s="0" t="n">
        <f aca="true">RAND()</f>
        <v>0.713643371432075</v>
      </c>
      <c r="AV398" s="0" t="n">
        <f aca="true">RAND()</f>
        <v>0.0579009435115731</v>
      </c>
      <c r="AW398" s="0" t="n">
        <f aca="true">RAND()</f>
        <v>0.0670716444530337</v>
      </c>
      <c r="AX398" s="0" t="n">
        <f aca="true">RAND()</f>
        <v>0.174316268048361</v>
      </c>
      <c r="AY398" s="0" t="n">
        <f aca="true">RAND()</f>
        <v>0.174715240608244</v>
      </c>
      <c r="AZ398" s="0" t="n">
        <f aca="true">RAND()</f>
        <v>0.806641668861322</v>
      </c>
    </row>
    <row r="399" customFormat="false" ht="15" hidden="false" customHeight="false" outlineLevel="0" collapsed="false">
      <c r="AK399" s="0" t="n">
        <v>386</v>
      </c>
      <c r="AL399" s="0" t="n">
        <f aca="false">IFERROR(IF(AU399&lt;($AM$6-$AL$6)/($AN$6-$AL$6),$AL$6+SQRT(AU399*($AN$6-$AL$6)*($AM$6-$AL$6)),$AN$6-SQRT((1-AU399)*($AN$6-$AL$6)*($AN$6-$AM$6))),$AM$6)</f>
        <v>3.3759525887411</v>
      </c>
      <c r="AM399" s="0" t="n">
        <f aca="false">IFERROR(IF(AV399&lt;($AM$7-$AL$7)/($AN$7-$AL$7),$AL$7+SQRT(AV399*($AN$7-$AL$7)*($AM$7-$AL$7)),$AN$7-SQRT((1-AV399)*($AN$7-$AL$7)*($AN$7-$AM$7))),$AM$7)</f>
        <v>1.06138710172817</v>
      </c>
      <c r="AN399" s="0" t="n">
        <f aca="false">IFERROR(IF(AW399&lt;($AM$8-$AL$8)/($AN$8-$AL$8),$AL$8+SQRT(AW399*($AN$8-$AL$8)*($AM$8-$AL$8)),$AN$8-SQRT((1-AW399)*($AN$8-$AL$8)*($AN$8-$AM$8))),$AM$8)</f>
        <v>1.14538838305017</v>
      </c>
      <c r="AO399" s="0" t="n">
        <f aca="false">IFERROR(IF(AX399&lt;($AM$9-$AL$9)/($AN$9-$AL$9),$AL$9+SQRT(AX399*($AN$9-$AL$9)*($AM$9-$AL$9)),$AN$9-SQRT((1-AX399)*($AN$9-$AL$9)*($AN$9-$AM$9))),$AM$9)</f>
        <v>1.00496339685327</v>
      </c>
      <c r="AP399" s="0" t="n">
        <f aca="false">IFERROR(IF(AY399&lt;($AM$10-$AL$10)/($AN$10-$AL$10),$AL$10+SQRT(AY399*($AN$10-$AL$10)*($AM$10-$AL$10)),$AN$10-SQRT((1-AY399)*($AN$10-$AL$10)*($AN$10-$AM$10))),$AM$10)</f>
        <v>0.824488441186597</v>
      </c>
      <c r="AQ399" s="0" t="n">
        <f aca="false">IFERROR(IF(AZ399&lt;($AM$11-$AL$11)/($AN$11-$AL$11),$AL$11+SQRT(AZ399*($AN$11-$AL$11)*($AM$11-$AL$11)),$AN$11-SQRT((1-AZ399)*($AN$11-$AL$11)*($AN$11-$AM$11))),$AM$11)</f>
        <v>0.707898928981804</v>
      </c>
      <c r="AR399" s="0" t="n">
        <f aca="false">SUMPRODUCT((B24:B31&lt;=$B$6)*(C24:C31*AM399+D24:D31*AO399*$B$8*AQ399)/(1+AL399/100)^B24:B31)+C32*AM399*AP399/(1+AL399/100)^$B$6</f>
        <v>10251219.8232414</v>
      </c>
      <c r="AS399" s="0" t="n">
        <f aca="false">SUMPRODUCT((K24:K26&lt;=$B$6)*(L24:L26*AN399+M24:M26*AO399*$B$8*AQ399)/(1+AL399/100)^K24:K26)+L27*AN399*AP399/(1+AL399/100)^$B$6</f>
        <v>10679655.9678223</v>
      </c>
      <c r="AT399" s="0" t="n">
        <f aca="false">AS399-AR399</f>
        <v>428436.144580925</v>
      </c>
      <c r="AU399" s="0" t="n">
        <f aca="true">RAND()</f>
        <v>0.343314018047385</v>
      </c>
      <c r="AV399" s="0" t="n">
        <f aca="true">RAND()</f>
        <v>0.683779329826666</v>
      </c>
      <c r="AW399" s="0" t="n">
        <f aca="true">RAND()</f>
        <v>0.902723640881257</v>
      </c>
      <c r="AX399" s="0" t="n">
        <f aca="true">RAND()</f>
        <v>0.339934772265484</v>
      </c>
      <c r="AY399" s="0" t="n">
        <f aca="true">RAND()</f>
        <v>0.42117099385483</v>
      </c>
      <c r="AZ399" s="0" t="n">
        <f aca="true">RAND()</f>
        <v>0.651742711469481</v>
      </c>
    </row>
    <row r="400" customFormat="false" ht="15" hidden="false" customHeight="false" outlineLevel="0" collapsed="false">
      <c r="AK400" s="0" t="n">
        <v>387</v>
      </c>
      <c r="AL400" s="0" t="n">
        <f aca="false">IFERROR(IF(AU400&lt;($AM$6-$AL$6)/($AN$6-$AL$6),$AL$6+SQRT(AU400*($AN$6-$AL$6)*($AM$6-$AL$6)),$AN$6-SQRT((1-AU400)*($AN$6-$AL$6)*($AN$6-$AM$6))),$AM$6)</f>
        <v>3.42209820215776</v>
      </c>
      <c r="AM400" s="0" t="n">
        <f aca="false">IFERROR(IF(AV400&lt;($AM$7-$AL$7)/($AN$7-$AL$7),$AL$7+SQRT(AV400*($AN$7-$AL$7)*($AM$7-$AL$7)),$AN$7-SQRT((1-AV400)*($AN$7-$AL$7)*($AN$7-$AM$7))),$AM$7)</f>
        <v>1.02845382302463</v>
      </c>
      <c r="AN400" s="0" t="n">
        <f aca="false">IFERROR(IF(AW400&lt;($AM$8-$AL$8)/($AN$8-$AL$8),$AL$8+SQRT(AW400*($AN$8-$AL$8)*($AM$8-$AL$8)),$AN$8-SQRT((1-AW400)*($AN$8-$AL$8)*($AN$8-$AM$8))),$AM$8)</f>
        <v>1.00418121969498</v>
      </c>
      <c r="AO400" s="0" t="n">
        <f aca="false">IFERROR(IF(AX400&lt;($AM$9-$AL$9)/($AN$9-$AL$9),$AL$9+SQRT(AX400*($AN$9-$AL$9)*($AM$9-$AL$9)),$AN$9-SQRT((1-AX400)*($AN$9-$AL$9)*($AN$9-$AM$9))),$AM$9)</f>
        <v>1.01650896308635</v>
      </c>
      <c r="AP400" s="0" t="n">
        <f aca="false">IFERROR(IF(AY400&lt;($AM$10-$AL$10)/($AN$10-$AL$10),$AL$10+SQRT(AY400*($AN$10-$AL$10)*($AM$10-$AL$10)),$AN$10-SQRT((1-AY400)*($AN$10-$AL$10)*($AN$10-$AM$10))),$AM$10)</f>
        <v>0.914094466578128</v>
      </c>
      <c r="AQ400" s="0" t="n">
        <f aca="false">IFERROR(IF(AZ400&lt;($AM$11-$AL$11)/($AN$11-$AL$11),$AL$11+SQRT(AZ400*($AN$11-$AL$11)*($AM$11-$AL$11)),$AN$11-SQRT((1-AZ400)*($AN$11-$AL$11)*($AN$11-$AM$11))),$AM$11)</f>
        <v>0.531362381211497</v>
      </c>
      <c r="AR400" s="0" t="n">
        <f aca="false">SUMPRODUCT((B24:B31&lt;=$B$6)*(C24:C31*AM400+D24:D31*AO400*$B$8*AQ400)/(1+AL400/100)^B24:B31)+C32*AM400*AP400/(1+AL400/100)^$B$6</f>
        <v>9889947.52274913</v>
      </c>
      <c r="AS400" s="0" t="n">
        <f aca="false">SUMPRODUCT((K24:K26&lt;=$B$6)*(L24:L26*AN400+M24:M26*AO400*$B$8*AQ400)/(1+AL400/100)^K24:K26)+L27*AN400*AP400/(1+AL400/100)^$B$6</f>
        <v>9284778.71090113</v>
      </c>
      <c r="AT400" s="0" t="n">
        <f aca="false">AS400-AR400</f>
        <v>-605168.811847996</v>
      </c>
      <c r="AU400" s="0" t="n">
        <f aca="true">RAND()</f>
        <v>0.359930936249865</v>
      </c>
      <c r="AV400" s="0" t="n">
        <f aca="true">RAND()</f>
        <v>0.563709257489753</v>
      </c>
      <c r="AW400" s="0" t="n">
        <f aca="true">RAND()</f>
        <v>0.462872242216451</v>
      </c>
      <c r="AX400" s="0" t="n">
        <f aca="true">RAND()</f>
        <v>0.355163586873675</v>
      </c>
      <c r="AY400" s="0" t="n">
        <f aca="true">RAND()</f>
        <v>0.685896909002496</v>
      </c>
      <c r="AZ400" s="0" t="n">
        <f aca="true">RAND()</f>
        <v>0.218483883427976</v>
      </c>
    </row>
    <row r="401" customFormat="false" ht="15" hidden="false" customHeight="false" outlineLevel="0" collapsed="false">
      <c r="AK401" s="0" t="n">
        <v>388</v>
      </c>
      <c r="AL401" s="0" t="n">
        <f aca="false">IFERROR(IF(AU401&lt;($AM$6-$AL$6)/($AN$6-$AL$6),$AL$6+SQRT(AU401*($AN$6-$AL$6)*($AM$6-$AL$6)),$AN$6-SQRT((1-AU401)*($AN$6-$AL$6)*($AN$6-$AM$6))),$AM$6)</f>
        <v>6.58542667896662</v>
      </c>
      <c r="AM401" s="0" t="n">
        <f aca="false">IFERROR(IF(AV401&lt;($AM$7-$AL$7)/($AN$7-$AL$7),$AL$7+SQRT(AV401*($AN$7-$AL$7)*($AM$7-$AL$7)),$AN$7-SQRT((1-AV401)*($AN$7-$AL$7)*($AN$7-$AM$7))),$AM$7)</f>
        <v>1.186112276927</v>
      </c>
      <c r="AN401" s="0" t="n">
        <f aca="false">IFERROR(IF(AW401&lt;($AM$8-$AL$8)/($AN$8-$AL$8),$AL$8+SQRT(AW401*($AN$8-$AL$8)*($AM$8-$AL$8)),$AN$8-SQRT((1-AW401)*($AN$8-$AL$8)*($AN$8-$AM$8))),$AM$8)</f>
        <v>1.05726784142998</v>
      </c>
      <c r="AO401" s="0" t="n">
        <f aca="false">IFERROR(IF(AX401&lt;($AM$9-$AL$9)/($AN$9-$AL$9),$AL$9+SQRT(AX401*($AN$9-$AL$9)*($AM$9-$AL$9)),$AN$9-SQRT((1-AX401)*($AN$9-$AL$9)*($AN$9-$AM$9))),$AM$9)</f>
        <v>1.26056501641472</v>
      </c>
      <c r="AP401" s="0" t="n">
        <f aca="false">IFERROR(IF(AY401&lt;($AM$10-$AL$10)/($AN$10-$AL$10),$AL$10+SQRT(AY401*($AN$10-$AL$10)*($AM$10-$AL$10)),$AN$10-SQRT((1-AY401)*($AN$10-$AL$10)*($AN$10-$AM$10))),$AM$10)</f>
        <v>0.903056869444797</v>
      </c>
      <c r="AQ401" s="0" t="n">
        <f aca="false">IFERROR(IF(AZ401&lt;($AM$11-$AL$11)/($AN$11-$AL$11),$AL$11+SQRT(AZ401*($AN$11-$AL$11)*($AM$11-$AL$11)),$AN$11-SQRT((1-AZ401)*($AN$11-$AL$11)*($AN$11-$AM$11))),$AM$11)</f>
        <v>0.578587707880436</v>
      </c>
      <c r="AR401" s="0" t="n">
        <f aca="false">SUMPRODUCT((B24:B31&lt;=$B$6)*(C24:C31*AM401+D24:D31*AO401*$B$8*AQ401)/(1+AL401/100)^B24:B31)+C32*AM401*AP401/(1+AL401/100)^$B$6</f>
        <v>10402792.6255045</v>
      </c>
      <c r="AS401" s="0" t="n">
        <f aca="false">SUMPRODUCT((K24:K26&lt;=$B$6)*(L24:L26*AN401+M24:M26*AO401*$B$8*AQ401)/(1+AL401/100)^K24:K26)+L27*AN401*AP401/(1+AL401/100)^$B$6</f>
        <v>9768262.78554825</v>
      </c>
      <c r="AT401" s="0" t="n">
        <f aca="false">AS401-AR401</f>
        <v>-634529.839956217</v>
      </c>
      <c r="AU401" s="0" t="n">
        <f aca="true">RAND()</f>
        <v>0.991406448074368</v>
      </c>
      <c r="AV401" s="0" t="n">
        <f aca="true">RAND()</f>
        <v>0.963718745249316</v>
      </c>
      <c r="AW401" s="0" t="n">
        <f aca="true">RAND()</f>
        <v>0.669816133803902</v>
      </c>
      <c r="AX401" s="0" t="n">
        <f aca="true">RAND()</f>
        <v>0.635490603366828</v>
      </c>
      <c r="AY401" s="0" t="n">
        <f aca="true">RAND()</f>
        <v>0.64981936002656</v>
      </c>
      <c r="AZ401" s="0" t="n">
        <f aca="true">RAND()</f>
        <v>0.316780044824796</v>
      </c>
    </row>
    <row r="402" customFormat="false" ht="15" hidden="false" customHeight="false" outlineLevel="0" collapsed="false">
      <c r="AK402" s="0" t="n">
        <v>389</v>
      </c>
      <c r="AL402" s="0" t="n">
        <f aca="false">IFERROR(IF(AU402&lt;($AM$6-$AL$6)/($AN$6-$AL$6),$AL$6+SQRT(AU402*($AN$6-$AL$6)*($AM$6-$AL$6)),$AN$6-SQRT((1-AU402)*($AN$6-$AL$6)*($AN$6-$AM$6))),$AM$6)</f>
        <v>2.64741336526051</v>
      </c>
      <c r="AM402" s="0" t="n">
        <f aca="false">IFERROR(IF(AV402&lt;($AM$7-$AL$7)/($AN$7-$AL$7),$AL$7+SQRT(AV402*($AN$7-$AL$7)*($AM$7-$AL$7)),$AN$7-SQRT((1-AV402)*($AN$7-$AL$7)*($AN$7-$AM$7))),$AM$7)</f>
        <v>1.05156230127964</v>
      </c>
      <c r="AN402" s="0" t="n">
        <f aca="false">IFERROR(IF(AW402&lt;($AM$8-$AL$8)/($AN$8-$AL$8),$AL$8+SQRT(AW402*($AN$8-$AL$8)*($AM$8-$AL$8)),$AN$8-SQRT((1-AW402)*($AN$8-$AL$8)*($AN$8-$AM$8))),$AM$8)</f>
        <v>1.10399864758672</v>
      </c>
      <c r="AO402" s="0" t="n">
        <f aca="false">IFERROR(IF(AX402&lt;($AM$9-$AL$9)/($AN$9-$AL$9),$AL$9+SQRT(AX402*($AN$9-$AL$9)*($AM$9-$AL$9)),$AN$9-SQRT((1-AX402)*($AN$9-$AL$9)*($AN$9-$AM$9))),$AM$9)</f>
        <v>0.963503735378786</v>
      </c>
      <c r="AP402" s="0" t="n">
        <f aca="false">IFERROR(IF(AY402&lt;($AM$10-$AL$10)/($AN$10-$AL$10),$AL$10+SQRT(AY402*($AN$10-$AL$10)*($AM$10-$AL$10)),$AN$10-SQRT((1-AY402)*($AN$10-$AL$10)*($AN$10-$AM$10))),$AM$10)</f>
        <v>0.907443078972439</v>
      </c>
      <c r="AQ402" s="0" t="n">
        <f aca="false">IFERROR(IF(AZ402&lt;($AM$11-$AL$11)/($AN$11-$AL$11),$AL$11+SQRT(AZ402*($AN$11-$AL$11)*($AM$11-$AL$11)),$AN$11-SQRT((1-AZ402)*($AN$11-$AL$11)*($AN$11-$AM$11))),$AM$11)</f>
        <v>0.469534364425103</v>
      </c>
      <c r="AR402" s="0" t="n">
        <f aca="false">SUMPRODUCT((B24:B31&lt;=$B$6)*(C24:C31*AM402+D24:D31*AO402*$B$8*AQ402)/(1+AL402/100)^B24:B31)+C32*AM402*AP402/(1+AL402/100)^$B$6</f>
        <v>10411172.8567102</v>
      </c>
      <c r="AS402" s="0" t="n">
        <f aca="false">SUMPRODUCT((K24:K26&lt;=$B$6)*(L24:L26*AN402+M24:M26*AO402*$B$8*AQ402)/(1+AL402/100)^K24:K26)+L27*AN402*AP402/(1+AL402/100)^$B$6</f>
        <v>10191662.0914652</v>
      </c>
      <c r="AT402" s="0" t="n">
        <f aca="false">AS402-AR402</f>
        <v>-219510.765244955</v>
      </c>
      <c r="AU402" s="0" t="n">
        <f aca="true">RAND()</f>
        <v>0.0838288131035885</v>
      </c>
      <c r="AV402" s="0" t="n">
        <f aca="true">RAND()</f>
        <v>0.649977597569501</v>
      </c>
      <c r="AW402" s="0" t="n">
        <f aca="true">RAND()</f>
        <v>0.810520934164373</v>
      </c>
      <c r="AX402" s="0" t="n">
        <f aca="true">RAND()</f>
        <v>0.286447616946783</v>
      </c>
      <c r="AY402" s="0" t="n">
        <f aca="true">RAND()</f>
        <v>0.664039450410165</v>
      </c>
      <c r="AZ402" s="0" t="n">
        <f aca="true">RAND()</f>
        <v>0.117313880493973</v>
      </c>
    </row>
    <row r="403" customFormat="false" ht="15" hidden="false" customHeight="false" outlineLevel="0" collapsed="false">
      <c r="AK403" s="0" t="n">
        <v>390</v>
      </c>
      <c r="AL403" s="0" t="n">
        <f aca="false">IFERROR(IF(AU403&lt;($AM$6-$AL$6)/($AN$6-$AL$6),$AL$6+SQRT(AU403*($AN$6-$AL$6)*($AM$6-$AL$6)),$AN$6-SQRT((1-AU403)*($AN$6-$AL$6)*($AN$6-$AM$6))),$AM$6)</f>
        <v>5.52424227078086</v>
      </c>
      <c r="AM403" s="0" t="n">
        <f aca="false">IFERROR(IF(AV403&lt;($AM$7-$AL$7)/($AN$7-$AL$7),$AL$7+SQRT(AV403*($AN$7-$AL$7)*($AM$7-$AL$7)),$AN$7-SQRT((1-AV403)*($AN$7-$AL$7)*($AN$7-$AM$7))),$AM$7)</f>
        <v>0.99731508365375</v>
      </c>
      <c r="AN403" s="0" t="n">
        <f aca="false">IFERROR(IF(AW403&lt;($AM$8-$AL$8)/($AN$8-$AL$8),$AL$8+SQRT(AW403*($AN$8-$AL$8)*($AM$8-$AL$8)),$AN$8-SQRT((1-AW403)*($AN$8-$AL$8)*($AN$8-$AM$8))),$AM$8)</f>
        <v>1.02993321648663</v>
      </c>
      <c r="AO403" s="0" t="n">
        <f aca="false">IFERROR(IF(AX403&lt;($AM$9-$AL$9)/($AN$9-$AL$9),$AL$9+SQRT(AX403*($AN$9-$AL$9)*($AM$9-$AL$9)),$AN$9-SQRT((1-AX403)*($AN$9-$AL$9)*($AN$9-$AM$9))),$AM$9)</f>
        <v>0.792591960723047</v>
      </c>
      <c r="AP403" s="0" t="n">
        <f aca="false">IFERROR(IF(AY403&lt;($AM$10-$AL$10)/($AN$10-$AL$10),$AL$10+SQRT(AY403*($AN$10-$AL$10)*($AM$10-$AL$10)),$AN$10-SQRT((1-AY403)*($AN$10-$AL$10)*($AN$10-$AM$10))),$AM$10)</f>
        <v>0.978800651540308</v>
      </c>
      <c r="AQ403" s="0" t="n">
        <f aca="false">IFERROR(IF(AZ403&lt;($AM$11-$AL$11)/($AN$11-$AL$11),$AL$11+SQRT(AZ403*($AN$11-$AL$11)*($AM$11-$AL$11)),$AN$11-SQRT((1-AZ403)*($AN$11-$AL$11)*($AN$11-$AM$11))),$AM$11)</f>
        <v>0.548561478105694</v>
      </c>
      <c r="AR403" s="0" t="n">
        <f aca="false">SUMPRODUCT((B24:B31&lt;=$B$6)*(C24:C31*AM403+D24:D31*AO403*$B$8*AQ403)/(1+AL403/100)^B24:B31)+C32*AM403*AP403/(1+AL403/100)^$B$6</f>
        <v>8961369.89734221</v>
      </c>
      <c r="AS403" s="0" t="n">
        <f aca="false">SUMPRODUCT((K24:K26&lt;=$B$6)*(L24:L26*AN403+M24:M26*AO403*$B$8*AQ403)/(1+AL403/100)^K24:K26)+L27*AN403*AP403/(1+AL403/100)^$B$6</f>
        <v>9488329.88834818</v>
      </c>
      <c r="AT403" s="0" t="n">
        <f aca="false">AS403-AR403</f>
        <v>526959.991005968</v>
      </c>
      <c r="AU403" s="0" t="n">
        <f aca="true">RAND()</f>
        <v>0.891106956232498</v>
      </c>
      <c r="AV403" s="0" t="n">
        <f aca="true">RAND()</f>
        <v>0.432591580414295</v>
      </c>
      <c r="AW403" s="0" t="n">
        <f aca="true">RAND()</f>
        <v>0.569516540391836</v>
      </c>
      <c r="AX403" s="0" t="n">
        <f aca="true">RAND()</f>
        <v>0.114146740639676</v>
      </c>
      <c r="AY403" s="0" t="n">
        <f aca="true">RAND()</f>
        <v>0.917000255661692</v>
      </c>
      <c r="AZ403" s="0" t="n">
        <f aca="true">RAND()</f>
        <v>0.252174728155458</v>
      </c>
    </row>
    <row r="404" customFormat="false" ht="15" hidden="false" customHeight="false" outlineLevel="0" collapsed="false">
      <c r="AK404" s="0" t="n">
        <v>391</v>
      </c>
      <c r="AL404" s="0" t="n">
        <f aca="false">IFERROR(IF(AU404&lt;($AM$6-$AL$6)/($AN$6-$AL$6),$AL$6+SQRT(AU404*($AN$6-$AL$6)*($AM$6-$AL$6)),$AN$6-SQRT((1-AU404)*($AN$6-$AL$6)*($AN$6-$AM$6))),$AM$6)</f>
        <v>3.01948962582267</v>
      </c>
      <c r="AM404" s="0" t="n">
        <f aca="false">IFERROR(IF(AV404&lt;($AM$7-$AL$7)/($AN$7-$AL$7),$AL$7+SQRT(AV404*($AN$7-$AL$7)*($AM$7-$AL$7)),$AN$7-SQRT((1-AV404)*($AN$7-$AL$7)*($AN$7-$AM$7))),$AM$7)</f>
        <v>1.0858796023963</v>
      </c>
      <c r="AN404" s="0" t="n">
        <f aca="false">IFERROR(IF(AW404&lt;($AM$8-$AL$8)/($AN$8-$AL$8),$AL$8+SQRT(AW404*($AN$8-$AL$8)*($AM$8-$AL$8)),$AN$8-SQRT((1-AW404)*($AN$8-$AL$8)*($AN$8-$AM$8))),$AM$8)</f>
        <v>0.958020898886982</v>
      </c>
      <c r="AO404" s="0" t="n">
        <f aca="false">IFERROR(IF(AX404&lt;($AM$9-$AL$9)/($AN$9-$AL$9),$AL$9+SQRT(AX404*($AN$9-$AL$9)*($AM$9-$AL$9)),$AN$9-SQRT((1-AX404)*($AN$9-$AL$9)*($AN$9-$AM$9))),$AM$9)</f>
        <v>1.4789115928648</v>
      </c>
      <c r="AP404" s="0" t="n">
        <f aca="false">IFERROR(IF(AY404&lt;($AM$10-$AL$10)/($AN$10-$AL$10),$AL$10+SQRT(AY404*($AN$10-$AL$10)*($AM$10-$AL$10)),$AN$10-SQRT((1-AY404)*($AN$10-$AL$10)*($AN$10-$AM$10))),$AM$10)</f>
        <v>0.931670000153785</v>
      </c>
      <c r="AQ404" s="0" t="n">
        <f aca="false">IFERROR(IF(AZ404&lt;($AM$11-$AL$11)/($AN$11-$AL$11),$AL$11+SQRT(AZ404*($AN$11-$AL$11)*($AM$11-$AL$11)),$AN$11-SQRT((1-AZ404)*($AN$11-$AL$11)*($AN$11-$AM$11))),$AM$11)</f>
        <v>0.946722279143704</v>
      </c>
      <c r="AR404" s="0" t="n">
        <f aca="false">SUMPRODUCT((B24:B31&lt;=$B$6)*(C24:C31*AM404+D24:D31*AO404*$B$8*AQ404)/(1+AL404/100)^B24:B31)+C32*AM404*AP404/(1+AL404/100)^$B$6</f>
        <v>10713679.8869766</v>
      </c>
      <c r="AS404" s="0" t="n">
        <f aca="false">SUMPRODUCT((K24:K26&lt;=$B$6)*(L24:L26*AN404+M24:M26*AO404*$B$8*AQ404)/(1+AL404/100)^K24:K26)+L27*AN404*AP404/(1+AL404/100)^$B$6</f>
        <v>8876999.68371192</v>
      </c>
      <c r="AT404" s="0" t="n">
        <f aca="false">AS404-AR404</f>
        <v>-1836680.20326469</v>
      </c>
      <c r="AU404" s="0" t="n">
        <f aca="true">RAND()</f>
        <v>0.207776858053332</v>
      </c>
      <c r="AV404" s="0" t="n">
        <f aca="true">RAND()</f>
        <v>0.760573289692477</v>
      </c>
      <c r="AW404" s="0" t="n">
        <f aca="true">RAND()</f>
        <v>0.277451160944996</v>
      </c>
      <c r="AX404" s="0" t="n">
        <f aca="true">RAND()</f>
        <v>0.818977914632865</v>
      </c>
      <c r="AY404" s="0" t="n">
        <f aca="true">RAND()</f>
        <v>0.745355956131073</v>
      </c>
      <c r="AZ404" s="0" t="n">
        <f aca="true">RAND()</f>
        <v>0.988414222287178</v>
      </c>
    </row>
    <row r="405" customFormat="false" ht="15" hidden="false" customHeight="false" outlineLevel="0" collapsed="false">
      <c r="AK405" s="0" t="n">
        <v>392</v>
      </c>
      <c r="AL405" s="0" t="n">
        <f aca="false">IFERROR(IF(AU405&lt;($AM$6-$AL$6)/($AN$6-$AL$6),$AL$6+SQRT(AU405*($AN$6-$AL$6)*($AM$6-$AL$6)),$AN$6-SQRT((1-AU405)*($AN$6-$AL$6)*($AN$6-$AM$6))),$AM$6)</f>
        <v>5.0810104111967</v>
      </c>
      <c r="AM405" s="0" t="n">
        <f aca="false">IFERROR(IF(AV405&lt;($AM$7-$AL$7)/($AN$7-$AL$7),$AL$7+SQRT(AV405*($AN$7-$AL$7)*($AM$7-$AL$7)),$AN$7-SQRT((1-AV405)*($AN$7-$AL$7)*($AN$7-$AM$7))),$AM$7)</f>
        <v>1.08965336374812</v>
      </c>
      <c r="AN405" s="0" t="n">
        <f aca="false">IFERROR(IF(AW405&lt;($AM$8-$AL$8)/($AN$8-$AL$8),$AL$8+SQRT(AW405*($AN$8-$AL$8)*($AM$8-$AL$8)),$AN$8-SQRT((1-AW405)*($AN$8-$AL$8)*($AN$8-$AM$8))),$AM$8)</f>
        <v>1.0617173214132</v>
      </c>
      <c r="AO405" s="0" t="n">
        <f aca="false">IFERROR(IF(AX405&lt;($AM$9-$AL$9)/($AN$9-$AL$9),$AL$9+SQRT(AX405*($AN$9-$AL$9)*($AM$9-$AL$9)),$AN$9-SQRT((1-AX405)*($AN$9-$AL$9)*($AN$9-$AM$9))),$AM$9)</f>
        <v>1.68538189130423</v>
      </c>
      <c r="AP405" s="0" t="n">
        <f aca="false">IFERROR(IF(AY405&lt;($AM$10-$AL$10)/($AN$10-$AL$10),$AL$10+SQRT(AY405*($AN$10-$AL$10)*($AM$10-$AL$10)),$AN$10-SQRT((1-AY405)*($AN$10-$AL$10)*($AN$10-$AM$10))),$AM$10)</f>
        <v>0.650856272781275</v>
      </c>
      <c r="AQ405" s="0" t="n">
        <f aca="false">IFERROR(IF(AZ405&lt;($AM$11-$AL$11)/($AN$11-$AL$11),$AL$11+SQRT(AZ405*($AN$11-$AL$11)*($AM$11-$AL$11)),$AN$11-SQRT((1-AZ405)*($AN$11-$AL$11)*($AN$11-$AM$11))),$AM$11)</f>
        <v>0.626104377999372</v>
      </c>
      <c r="AR405" s="0" t="n">
        <f aca="false">SUMPRODUCT((B24:B31&lt;=$B$6)*(C24:C31*AM405+D24:D31*AO405*$B$8*AQ405)/(1+AL405/100)^B24:B31)+C32*AM405*AP405/(1+AL405/100)^$B$6</f>
        <v>9986924.41009794</v>
      </c>
      <c r="AS405" s="0" t="n">
        <f aca="false">SUMPRODUCT((K24:K26&lt;=$B$6)*(L24:L26*AN405+M24:M26*AO405*$B$8*AQ405)/(1+AL405/100)^K24:K26)+L27*AN405*AP405/(1+AL405/100)^$B$6</f>
        <v>9976274.79079575</v>
      </c>
      <c r="AT405" s="0" t="n">
        <f aca="false">AS405-AR405</f>
        <v>-10649.6193021927</v>
      </c>
      <c r="AU405" s="0" t="n">
        <f aca="true">RAND()</f>
        <v>0.815873947903227</v>
      </c>
      <c r="AV405" s="0" t="n">
        <f aca="true">RAND()</f>
        <v>0.771457388824057</v>
      </c>
      <c r="AW405" s="0" t="n">
        <f aca="true">RAND()</f>
        <v>0.684885626170487</v>
      </c>
      <c r="AX405" s="0" t="n">
        <f aca="true">RAND()</f>
        <v>0.934010297120463</v>
      </c>
      <c r="AY405" s="0" t="n">
        <f aca="true">RAND()</f>
        <v>0.0910304601498335</v>
      </c>
      <c r="AZ405" s="0" t="n">
        <f aca="true">RAND()</f>
        <v>0.434057409593296</v>
      </c>
    </row>
    <row r="406" customFormat="false" ht="15" hidden="false" customHeight="false" outlineLevel="0" collapsed="false">
      <c r="AK406" s="0" t="n">
        <v>393</v>
      </c>
      <c r="AL406" s="0" t="n">
        <f aca="false">IFERROR(IF(AU406&lt;($AM$6-$AL$6)/($AN$6-$AL$6),$AL$6+SQRT(AU406*($AN$6-$AL$6)*($AM$6-$AL$6)),$AN$6-SQRT((1-AU406)*($AN$6-$AL$6)*($AN$6-$AM$6))),$AM$6)</f>
        <v>4.97723365679253</v>
      </c>
      <c r="AM406" s="0" t="n">
        <f aca="false">IFERROR(IF(AV406&lt;($AM$7-$AL$7)/($AN$7-$AL$7),$AL$7+SQRT(AV406*($AN$7-$AL$7)*($AM$7-$AL$7)),$AN$7-SQRT((1-AV406)*($AN$7-$AL$7)*($AN$7-$AM$7))),$AM$7)</f>
        <v>0.968167371338572</v>
      </c>
      <c r="AN406" s="0" t="n">
        <f aca="false">IFERROR(IF(AW406&lt;($AM$8-$AL$8)/($AN$8-$AL$8),$AL$8+SQRT(AW406*($AN$8-$AL$8)*($AM$8-$AL$8)),$AN$8-SQRT((1-AW406)*($AN$8-$AL$8)*($AN$8-$AM$8))),$AM$8)</f>
        <v>1.13530541102201</v>
      </c>
      <c r="AO406" s="0" t="n">
        <f aca="false">IFERROR(IF(AX406&lt;($AM$9-$AL$9)/($AN$9-$AL$9),$AL$9+SQRT(AX406*($AN$9-$AL$9)*($AM$9-$AL$9)),$AN$9-SQRT((1-AX406)*($AN$9-$AL$9)*($AN$9-$AM$9))),$AM$9)</f>
        <v>0.832343832063894</v>
      </c>
      <c r="AP406" s="0" t="n">
        <f aca="false">IFERROR(IF(AY406&lt;($AM$10-$AL$10)/($AN$10-$AL$10),$AL$10+SQRT(AY406*($AN$10-$AL$10)*($AM$10-$AL$10)),$AN$10-SQRT((1-AY406)*($AN$10-$AL$10)*($AN$10-$AM$10))),$AM$10)</f>
        <v>0.859813727216378</v>
      </c>
      <c r="AQ406" s="0" t="n">
        <f aca="false">IFERROR(IF(AZ406&lt;($AM$11-$AL$11)/($AN$11-$AL$11),$AL$11+SQRT(AZ406*($AN$11-$AL$11)*($AM$11-$AL$11)),$AN$11-SQRT((1-AZ406)*($AN$11-$AL$11)*($AN$11-$AM$11))),$AM$11)</f>
        <v>0.695709673627763</v>
      </c>
      <c r="AR406" s="0" t="n">
        <f aca="false">SUMPRODUCT((B24:B31&lt;=$B$6)*(C24:C31*AM406+D24:D31*AO406*$B$8*AQ406)/(1+AL406/100)^B24:B31)+C32*AM406*AP406/(1+AL406/100)^$B$6</f>
        <v>8854619.43509329</v>
      </c>
      <c r="AS406" s="0" t="n">
        <f aca="false">SUMPRODUCT((K24:K26&lt;=$B$6)*(L24:L26*AN406+M24:M26*AO406*$B$8*AQ406)/(1+AL406/100)^K24:K26)+L27*AN406*AP406/(1+AL406/100)^$B$6</f>
        <v>10532083.6510976</v>
      </c>
      <c r="AT406" s="0" t="n">
        <f aca="false">AS406-AR406</f>
        <v>1677464.21600427</v>
      </c>
      <c r="AU406" s="0" t="n">
        <f aca="true">RAND()</f>
        <v>0.795420816039353</v>
      </c>
      <c r="AV406" s="0" t="n">
        <f aca="true">RAND()</f>
        <v>0.314225164254724</v>
      </c>
      <c r="AW406" s="0" t="n">
        <f aca="true">RAND()</f>
        <v>0.883068011192618</v>
      </c>
      <c r="AX406" s="0" t="n">
        <f aca="true">RAND()</f>
        <v>0.147269896947885</v>
      </c>
      <c r="AY406" s="0" t="n">
        <f aca="true">RAND()</f>
        <v>0.517863673173369</v>
      </c>
      <c r="AZ406" s="0" t="n">
        <f aca="true">RAND()</f>
        <v>0.622071009290929</v>
      </c>
    </row>
    <row r="407" customFormat="false" ht="15" hidden="false" customHeight="false" outlineLevel="0" collapsed="false">
      <c r="AK407" s="0" t="n">
        <v>394</v>
      </c>
      <c r="AL407" s="0" t="n">
        <f aca="false">IFERROR(IF(AU407&lt;($AM$6-$AL$6)/($AN$6-$AL$6),$AL$6+SQRT(AU407*($AN$6-$AL$6)*($AM$6-$AL$6)),$AN$6-SQRT((1-AU407)*($AN$6-$AL$6)*($AN$6-$AM$6))),$AM$6)</f>
        <v>4.03701065378272</v>
      </c>
      <c r="AM407" s="0" t="n">
        <f aca="false">IFERROR(IF(AV407&lt;($AM$7-$AL$7)/($AN$7-$AL$7),$AL$7+SQRT(AV407*($AN$7-$AL$7)*($AM$7-$AL$7)),$AN$7-SQRT((1-AV407)*($AN$7-$AL$7)*($AN$7-$AM$7))),$AM$7)</f>
        <v>1.06110107519075</v>
      </c>
      <c r="AN407" s="0" t="n">
        <f aca="false">IFERROR(IF(AW407&lt;($AM$8-$AL$8)/($AN$8-$AL$8),$AL$8+SQRT(AW407*($AN$8-$AL$8)*($AM$8-$AL$8)),$AN$8-SQRT((1-AW407)*($AN$8-$AL$8)*($AN$8-$AM$8))),$AM$8)</f>
        <v>1.01972749751538</v>
      </c>
      <c r="AO407" s="0" t="n">
        <f aca="false">IFERROR(IF(AX407&lt;($AM$9-$AL$9)/($AN$9-$AL$9),$AL$9+SQRT(AX407*($AN$9-$AL$9)*($AM$9-$AL$9)),$AN$9-SQRT((1-AX407)*($AN$9-$AL$9)*($AN$9-$AM$9))),$AM$9)</f>
        <v>1.33567496449038</v>
      </c>
      <c r="AP407" s="0" t="n">
        <f aca="false">IFERROR(IF(AY407&lt;($AM$10-$AL$10)/($AN$10-$AL$10),$AL$10+SQRT(AY407*($AN$10-$AL$10)*($AM$10-$AL$10)),$AN$10-SQRT((1-AY407)*($AN$10-$AL$10)*($AN$10-$AM$10))),$AM$10)</f>
        <v>0.576468228176744</v>
      </c>
      <c r="AQ407" s="0" t="n">
        <f aca="false">IFERROR(IF(AZ407&lt;($AM$11-$AL$11)/($AN$11-$AL$11),$AL$11+SQRT(AZ407*($AN$11-$AL$11)*($AM$11-$AL$11)),$AN$11-SQRT((1-AZ407)*($AN$11-$AL$11)*($AN$11-$AM$11))),$AM$11)</f>
        <v>0.463570258790816</v>
      </c>
      <c r="AR407" s="0" t="n">
        <f aca="false">SUMPRODUCT((B24:B31&lt;=$B$6)*(C24:C31*AM407+D24:D31*AO407*$B$8*AQ407)/(1+AL407/100)^B24:B31)+C32*AM407*AP407/(1+AL407/100)^$B$6</f>
        <v>10014816.934164</v>
      </c>
      <c r="AS407" s="0" t="n">
        <f aca="false">SUMPRODUCT((K24:K26&lt;=$B$6)*(L24:L26*AN407+M24:M26*AO407*$B$8*AQ407)/(1+AL407/100)^K24:K26)+L27*AN407*AP407/(1+AL407/100)^$B$6</f>
        <v>9673688.83499208</v>
      </c>
      <c r="AT407" s="0" t="n">
        <f aca="false">AS407-AR407</f>
        <v>-341128.099171959</v>
      </c>
      <c r="AU407" s="0" t="n">
        <f aca="true">RAND()</f>
        <v>0.561034706710144</v>
      </c>
      <c r="AV407" s="0" t="n">
        <f aca="true">RAND()</f>
        <v>0.682819521830308</v>
      </c>
      <c r="AW407" s="0" t="n">
        <f aca="true">RAND()</f>
        <v>0.528662885328646</v>
      </c>
      <c r="AX407" s="0" t="n">
        <f aca="true">RAND()</f>
        <v>0.705781498130094</v>
      </c>
      <c r="AY407" s="0" t="n">
        <f aca="true">RAND()</f>
        <v>0.0233895596819622</v>
      </c>
      <c r="AZ407" s="0" t="n">
        <f aca="true">RAND()</f>
        <v>0.109205018615896</v>
      </c>
    </row>
    <row r="408" customFormat="false" ht="15" hidden="false" customHeight="false" outlineLevel="0" collapsed="false">
      <c r="AK408" s="0" t="n">
        <v>395</v>
      </c>
      <c r="AL408" s="0" t="n">
        <f aca="false">IFERROR(IF(AU408&lt;($AM$6-$AL$6)/($AN$6-$AL$6),$AL$6+SQRT(AU408*($AN$6-$AL$6)*($AM$6-$AL$6)),$AN$6-SQRT((1-AU408)*($AN$6-$AL$6)*($AN$6-$AM$6))),$AM$6)</f>
        <v>5.43813011665165</v>
      </c>
      <c r="AM408" s="0" t="n">
        <f aca="false">IFERROR(IF(AV408&lt;($AM$7-$AL$7)/($AN$7-$AL$7),$AL$7+SQRT(AV408*($AN$7-$AL$7)*($AM$7-$AL$7)),$AN$7-SQRT((1-AV408)*($AN$7-$AL$7)*($AN$7-$AM$7))),$AM$7)</f>
        <v>1.10373024698343</v>
      </c>
      <c r="AN408" s="0" t="n">
        <f aca="false">IFERROR(IF(AW408&lt;($AM$8-$AL$8)/($AN$8-$AL$8),$AL$8+SQRT(AW408*($AN$8-$AL$8)*($AM$8-$AL$8)),$AN$8-SQRT((1-AW408)*($AN$8-$AL$8)*($AN$8-$AM$8))),$AM$8)</f>
        <v>0.974001198683194</v>
      </c>
      <c r="AO408" s="0" t="n">
        <f aca="false">IFERROR(IF(AX408&lt;($AM$9-$AL$9)/($AN$9-$AL$9),$AL$9+SQRT(AX408*($AN$9-$AL$9)*($AM$9-$AL$9)),$AN$9-SQRT((1-AX408)*($AN$9-$AL$9)*($AN$9-$AM$9))),$AM$9)</f>
        <v>0.638743067575672</v>
      </c>
      <c r="AP408" s="0" t="n">
        <f aca="false">IFERROR(IF(AY408&lt;($AM$10-$AL$10)/($AN$10-$AL$10),$AL$10+SQRT(AY408*($AN$10-$AL$10)*($AM$10-$AL$10)),$AN$10-SQRT((1-AY408)*($AN$10-$AL$10)*($AN$10-$AM$10))),$AM$10)</f>
        <v>0.726300472807205</v>
      </c>
      <c r="AQ408" s="0" t="n">
        <f aca="false">IFERROR(IF(AZ408&lt;($AM$11-$AL$11)/($AN$11-$AL$11),$AL$11+SQRT(AZ408*($AN$11-$AL$11)*($AM$11-$AL$11)),$AN$11-SQRT((1-AZ408)*($AN$11-$AL$11)*($AN$11-$AM$11))),$AM$11)</f>
        <v>0.452539744931366</v>
      </c>
      <c r="AR408" s="0" t="n">
        <f aca="false">SUMPRODUCT((B24:B31&lt;=$B$6)*(C24:C31*AM408+D24:D31*AO408*$B$8*AQ408)/(1+AL408/100)^B24:B31)+C32*AM408*AP408/(1+AL408/100)^$B$6</f>
        <v>9934270.20872884</v>
      </c>
      <c r="AS408" s="0" t="n">
        <f aca="false">SUMPRODUCT((K24:K26&lt;=$B$6)*(L24:L26*AN408+M24:M26*AO408*$B$8*AQ408)/(1+AL408/100)^K24:K26)+L27*AN408*AP408/(1+AL408/100)^$B$6</f>
        <v>9083598.99480237</v>
      </c>
      <c r="AT408" s="0" t="n">
        <f aca="false">AS408-AR408</f>
        <v>-850671.213926477</v>
      </c>
      <c r="AU408" s="0" t="n">
        <f aca="true">RAND()</f>
        <v>0.878028123374471</v>
      </c>
      <c r="AV408" s="0" t="n">
        <f aca="true">RAND()</f>
        <v>0.809823638688636</v>
      </c>
      <c r="AW408" s="0" t="n">
        <f aca="true">RAND()</f>
        <v>0.336404634924313</v>
      </c>
      <c r="AX408" s="0" t="n">
        <f aca="true">RAND()</f>
        <v>0.0256661850670768</v>
      </c>
      <c r="AY408" s="0" t="n">
        <f aca="true">RAND()</f>
        <v>0.204847615971058</v>
      </c>
      <c r="AZ408" s="0" t="n">
        <f aca="true">RAND()</f>
        <v>0.0949729542192904</v>
      </c>
    </row>
    <row r="409" customFormat="false" ht="15" hidden="false" customHeight="false" outlineLevel="0" collapsed="false">
      <c r="AK409" s="0" t="n">
        <v>396</v>
      </c>
      <c r="AL409" s="0" t="n">
        <f aca="false">IFERROR(IF(AU409&lt;($AM$6-$AL$6)/($AN$6-$AL$6),$AL$6+SQRT(AU409*($AN$6-$AL$6)*($AM$6-$AL$6)),$AN$6-SQRT((1-AU409)*($AN$6-$AL$6)*($AN$6-$AM$6))),$AM$6)</f>
        <v>4.66429427721173</v>
      </c>
      <c r="AM409" s="0" t="n">
        <f aca="false">IFERROR(IF(AV409&lt;($AM$7-$AL$7)/($AN$7-$AL$7),$AL$7+SQRT(AV409*($AN$7-$AL$7)*($AM$7-$AL$7)),$AN$7-SQRT((1-AV409)*($AN$7-$AL$7)*($AN$7-$AM$7))),$AM$7)</f>
        <v>1.01789453908887</v>
      </c>
      <c r="AN409" s="0" t="n">
        <f aca="false">IFERROR(IF(AW409&lt;($AM$8-$AL$8)/($AN$8-$AL$8),$AL$8+SQRT(AW409*($AN$8-$AL$8)*($AM$8-$AL$8)),$AN$8-SQRT((1-AW409)*($AN$8-$AL$8)*($AN$8-$AM$8))),$AM$8)</f>
        <v>1.06538203112065</v>
      </c>
      <c r="AO409" s="0" t="n">
        <f aca="false">IFERROR(IF(AX409&lt;($AM$9-$AL$9)/($AN$9-$AL$9),$AL$9+SQRT(AX409*($AN$9-$AL$9)*($AM$9-$AL$9)),$AN$9-SQRT((1-AX409)*($AN$9-$AL$9)*($AN$9-$AM$9))),$AM$9)</f>
        <v>1.87529600092872</v>
      </c>
      <c r="AP409" s="0" t="n">
        <f aca="false">IFERROR(IF(AY409&lt;($AM$10-$AL$10)/($AN$10-$AL$10),$AL$10+SQRT(AY409*($AN$10-$AL$10)*($AM$10-$AL$10)),$AN$10-SQRT((1-AY409)*($AN$10-$AL$10)*($AN$10-$AM$10))),$AM$10)</f>
        <v>0.819928988816355</v>
      </c>
      <c r="AQ409" s="0" t="n">
        <f aca="false">IFERROR(IF(AZ409&lt;($AM$11-$AL$11)/($AN$11-$AL$11),$AL$11+SQRT(AZ409*($AN$11-$AL$11)*($AM$11-$AL$11)),$AN$11-SQRT((1-AZ409)*($AN$11-$AL$11)*($AN$11-$AM$11))),$AM$11)</f>
        <v>0.424910819479213</v>
      </c>
      <c r="AR409" s="0" t="n">
        <f aca="false">SUMPRODUCT((B24:B31&lt;=$B$6)*(C24:C31*AM409+D24:D31*AO409*$B$8*AQ409)/(1+AL409/100)^B24:B31)+C32*AM409*AP409/(1+AL409/100)^$B$6</f>
        <v>9419623.64574322</v>
      </c>
      <c r="AS409" s="0" t="n">
        <f aca="false">SUMPRODUCT((K24:K26&lt;=$B$6)*(L24:L26*AN409+M24:M26*AO409*$B$8*AQ409)/(1+AL409/100)^K24:K26)+L27*AN409*AP409/(1+AL409/100)^$B$6</f>
        <v>9920301.54121932</v>
      </c>
      <c r="AT409" s="0" t="n">
        <f aca="false">AS409-AR409</f>
        <v>500677.895476099</v>
      </c>
      <c r="AU409" s="0" t="n">
        <f aca="true">RAND()</f>
        <v>0.727223938826706</v>
      </c>
      <c r="AV409" s="0" t="n">
        <f aca="true">RAND()</f>
        <v>0.521129377913185</v>
      </c>
      <c r="AW409" s="0" t="n">
        <f aca="true">RAND()</f>
        <v>0.697032938372104</v>
      </c>
      <c r="AX409" s="0" t="n">
        <f aca="true">RAND()</f>
        <v>0.98963260841042</v>
      </c>
      <c r="AY409" s="0" t="n">
        <f aca="true">RAND()</f>
        <v>0.409418231540221</v>
      </c>
      <c r="AZ409" s="0" t="n">
        <f aca="true">RAND()</f>
        <v>0.0636845421345651</v>
      </c>
    </row>
    <row r="410" customFormat="false" ht="15" hidden="false" customHeight="false" outlineLevel="0" collapsed="false">
      <c r="AK410" s="0" t="n">
        <v>397</v>
      </c>
      <c r="AL410" s="0" t="n">
        <f aca="false">IFERROR(IF(AU410&lt;($AM$6-$AL$6)/($AN$6-$AL$6),$AL$6+SQRT(AU410*($AN$6-$AL$6)*($AM$6-$AL$6)),$AN$6-SQRT((1-AU410)*($AN$6-$AL$6)*($AN$6-$AM$6))),$AM$6)</f>
        <v>4.42045863114269</v>
      </c>
      <c r="AM410" s="0" t="n">
        <f aca="false">IFERROR(IF(AV410&lt;($AM$7-$AL$7)/($AN$7-$AL$7),$AL$7+SQRT(AV410*($AN$7-$AL$7)*($AM$7-$AL$7)),$AN$7-SQRT((1-AV410)*($AN$7-$AL$7)*($AN$7-$AM$7))),$AM$7)</f>
        <v>0.993288557957636</v>
      </c>
      <c r="AN410" s="0" t="n">
        <f aca="false">IFERROR(IF(AW410&lt;($AM$8-$AL$8)/($AN$8-$AL$8),$AL$8+SQRT(AW410*($AN$8-$AL$8)*($AM$8-$AL$8)),$AN$8-SQRT((1-AW410)*($AN$8-$AL$8)*($AN$8-$AM$8))),$AM$8)</f>
        <v>1.03486462298506</v>
      </c>
      <c r="AO410" s="0" t="n">
        <f aca="false">IFERROR(IF(AX410&lt;($AM$9-$AL$9)/($AN$9-$AL$9),$AL$9+SQRT(AX410*($AN$9-$AL$9)*($AM$9-$AL$9)),$AN$9-SQRT((1-AX410)*($AN$9-$AL$9)*($AN$9-$AM$9))),$AM$9)</f>
        <v>1.0088155448668</v>
      </c>
      <c r="AP410" s="0" t="n">
        <f aca="false">IFERROR(IF(AY410&lt;($AM$10-$AL$10)/($AN$10-$AL$10),$AL$10+SQRT(AY410*($AN$10-$AL$10)*($AM$10-$AL$10)),$AN$10-SQRT((1-AY410)*($AN$10-$AL$10)*($AN$10-$AM$10))),$AM$10)</f>
        <v>0.820520830915991</v>
      </c>
      <c r="AQ410" s="0" t="n">
        <f aca="false">IFERROR(IF(AZ410&lt;($AM$11-$AL$11)/($AN$11-$AL$11),$AL$11+SQRT(AZ410*($AN$11-$AL$11)*($AM$11-$AL$11)),$AN$11-SQRT((1-AZ410)*($AN$11-$AL$11)*($AN$11-$AM$11))),$AM$11)</f>
        <v>0.525540931278145</v>
      </c>
      <c r="AR410" s="0" t="n">
        <f aca="false">SUMPRODUCT((B24:B31&lt;=$B$6)*(C24:C31*AM410+D24:D31*AO410*$B$8*AQ410)/(1+AL410/100)^B24:B31)+C32*AM410*AP410/(1+AL410/100)^$B$6</f>
        <v>9236054.180626</v>
      </c>
      <c r="AS410" s="0" t="n">
        <f aca="false">SUMPRODUCT((K24:K26&lt;=$B$6)*(L24:L26*AN410+M24:M26*AO410*$B$8*AQ410)/(1+AL410/100)^K24:K26)+L27*AN410*AP410/(1+AL410/100)^$B$6</f>
        <v>9632650.12747444</v>
      </c>
      <c r="AT410" s="0" t="n">
        <f aca="false">AS410-AR410</f>
        <v>396595.946848437</v>
      </c>
      <c r="AU410" s="0" t="n">
        <f aca="true">RAND()</f>
        <v>0.667298316317687</v>
      </c>
      <c r="AV410" s="0" t="n">
        <f aca="true">RAND()</f>
        <v>0.415116295970471</v>
      </c>
      <c r="AW410" s="0" t="n">
        <f aca="true">RAND()</f>
        <v>0.588593507170124</v>
      </c>
      <c r="AX410" s="0" t="n">
        <f aca="true">RAND()</f>
        <v>0.345035583934864</v>
      </c>
      <c r="AY410" s="0" t="n">
        <f aca="true">RAND()</f>
        <v>0.41093441220431</v>
      </c>
      <c r="AZ410" s="0" t="n">
        <f aca="true">RAND()</f>
        <v>0.207627394619644</v>
      </c>
    </row>
    <row r="411" customFormat="false" ht="15" hidden="false" customHeight="false" outlineLevel="0" collapsed="false">
      <c r="AK411" s="0" t="n">
        <v>398</v>
      </c>
      <c r="AL411" s="0" t="n">
        <f aca="false">IFERROR(IF(AU411&lt;($AM$6-$AL$6)/($AN$6-$AL$6),$AL$6+SQRT(AU411*($AN$6-$AL$6)*($AM$6-$AL$6)),$AN$6-SQRT((1-AU411)*($AN$6-$AL$6)*($AN$6-$AM$6))),$AM$6)</f>
        <v>5.58144861490429</v>
      </c>
      <c r="AM411" s="0" t="n">
        <f aca="false">IFERROR(IF(AV411&lt;($AM$7-$AL$7)/($AN$7-$AL$7),$AL$7+SQRT(AV411*($AN$7-$AL$7)*($AM$7-$AL$7)),$AN$7-SQRT((1-AV411)*($AN$7-$AL$7)*($AN$7-$AM$7))),$AM$7)</f>
        <v>1.10835840372928</v>
      </c>
      <c r="AN411" s="0" t="n">
        <f aca="false">IFERROR(IF(AW411&lt;($AM$8-$AL$8)/($AN$8-$AL$8),$AL$8+SQRT(AW411*($AN$8-$AL$8)*($AM$8-$AL$8)),$AN$8-SQRT((1-AW411)*($AN$8-$AL$8)*($AN$8-$AM$8))),$AM$8)</f>
        <v>0.934918968075786</v>
      </c>
      <c r="AO411" s="0" t="n">
        <f aca="false">IFERROR(IF(AX411&lt;($AM$9-$AL$9)/($AN$9-$AL$9),$AL$9+SQRT(AX411*($AN$9-$AL$9)*($AM$9-$AL$9)),$AN$9-SQRT((1-AX411)*($AN$9-$AL$9)*($AN$9-$AM$9))),$AM$9)</f>
        <v>0.725933700046265</v>
      </c>
      <c r="AP411" s="0" t="n">
        <f aca="false">IFERROR(IF(AY411&lt;($AM$10-$AL$10)/($AN$10-$AL$10),$AL$10+SQRT(AY411*($AN$10-$AL$10)*($AM$10-$AL$10)),$AN$10-SQRT((1-AY411)*($AN$10-$AL$10)*($AN$10-$AM$10))),$AM$10)</f>
        <v>0.671560784413655</v>
      </c>
      <c r="AQ411" s="0" t="n">
        <f aca="false">IFERROR(IF(AZ411&lt;($AM$11-$AL$11)/($AN$11-$AL$11),$AL$11+SQRT(AZ411*($AN$11-$AL$11)*($AM$11-$AL$11)),$AN$11-SQRT((1-AZ411)*($AN$11-$AL$11)*($AN$11-$AM$11))),$AM$11)</f>
        <v>0.898866618697418</v>
      </c>
      <c r="AR411" s="0" t="n">
        <f aca="false">SUMPRODUCT((B24:B31&lt;=$B$6)*(C24:C31*AM411+D24:D31*AO411*$B$8*AQ411)/(1+AL411/100)^B24:B31)+C32*AM411*AP411/(1+AL411/100)^$B$6</f>
        <v>9974025.61261369</v>
      </c>
      <c r="AS411" s="0" t="n">
        <f aca="false">SUMPRODUCT((K24:K26&lt;=$B$6)*(L24:L26*AN411+M24:M26*AO411*$B$8*AQ411)/(1+AL411/100)^K24:K26)+L27*AN411*AP411/(1+AL411/100)^$B$6</f>
        <v>8747193.75183287</v>
      </c>
      <c r="AT411" s="0" t="n">
        <f aca="false">AS411-AR411</f>
        <v>-1226831.86078083</v>
      </c>
      <c r="AU411" s="0" t="n">
        <f aca="true">RAND()</f>
        <v>0.899385598392153</v>
      </c>
      <c r="AV411" s="0" t="n">
        <f aca="true">RAND()</f>
        <v>0.821668072941165</v>
      </c>
      <c r="AW411" s="0" t="n">
        <f aca="true">RAND()</f>
        <v>0.202256977184834</v>
      </c>
      <c r="AX411" s="0" t="n">
        <f aca="true">RAND()</f>
        <v>0.0680613824221276</v>
      </c>
      <c r="AY411" s="0" t="n">
        <f aca="true">RAND()</f>
        <v>0.117732410994515</v>
      </c>
      <c r="AZ411" s="0" t="n">
        <f aca="true">RAND()</f>
        <v>0.958253221168598</v>
      </c>
    </row>
    <row r="412" customFormat="false" ht="15" hidden="false" customHeight="false" outlineLevel="0" collapsed="false">
      <c r="AK412" s="0" t="n">
        <v>399</v>
      </c>
      <c r="AL412" s="0" t="n">
        <f aca="false">IFERROR(IF(AU412&lt;($AM$6-$AL$6)/($AN$6-$AL$6),$AL$6+SQRT(AU412*($AN$6-$AL$6)*($AM$6-$AL$6)),$AN$6-SQRT((1-AU412)*($AN$6-$AL$6)*($AN$6-$AM$6))),$AM$6)</f>
        <v>3.25294054507444</v>
      </c>
      <c r="AM412" s="0" t="n">
        <f aca="false">IFERROR(IF(AV412&lt;($AM$7-$AL$7)/($AN$7-$AL$7),$AL$7+SQRT(AV412*($AN$7-$AL$7)*($AM$7-$AL$7)),$AN$7-SQRT((1-AV412)*($AN$7-$AL$7)*($AN$7-$AM$7))),$AM$7)</f>
        <v>0.993734652275619</v>
      </c>
      <c r="AN412" s="0" t="n">
        <f aca="false">IFERROR(IF(AW412&lt;($AM$8-$AL$8)/($AN$8-$AL$8),$AL$8+SQRT(AW412*($AN$8-$AL$8)*($AM$8-$AL$8)),$AN$8-SQRT((1-AW412)*($AN$8-$AL$8)*($AN$8-$AM$8))),$AM$8)</f>
        <v>0.933299961386768</v>
      </c>
      <c r="AO412" s="0" t="n">
        <f aca="false">IFERROR(IF(AX412&lt;($AM$9-$AL$9)/($AN$9-$AL$9),$AL$9+SQRT(AX412*($AN$9-$AL$9)*($AM$9-$AL$9)),$AN$9-SQRT((1-AX412)*($AN$9-$AL$9)*($AN$9-$AM$9))),$AM$9)</f>
        <v>1.70542822640495</v>
      </c>
      <c r="AP412" s="0" t="n">
        <f aca="false">IFERROR(IF(AY412&lt;($AM$10-$AL$10)/($AN$10-$AL$10),$AL$10+SQRT(AY412*($AN$10-$AL$10)*($AM$10-$AL$10)),$AN$10-SQRT((1-AY412)*($AN$10-$AL$10)*($AN$10-$AM$10))),$AM$10)</f>
        <v>0.870569236375328</v>
      </c>
      <c r="AQ412" s="0" t="n">
        <f aca="false">IFERROR(IF(AZ412&lt;($AM$11-$AL$11)/($AN$11-$AL$11),$AL$11+SQRT(AZ412*($AN$11-$AL$11)*($AM$11-$AL$11)),$AN$11-SQRT((1-AZ412)*($AN$11-$AL$11)*($AN$11-$AM$11))),$AM$11)</f>
        <v>0.706275234136279</v>
      </c>
      <c r="AR412" s="0" t="n">
        <f aca="false">SUMPRODUCT((B24:B31&lt;=$B$6)*(C24:C31*AM412+D24:D31*AO412*$B$8*AQ412)/(1+AL412/100)^B24:B31)+C32*AM412*AP412/(1+AL412/100)^$B$6</f>
        <v>9708934.86807741</v>
      </c>
      <c r="AS412" s="0" t="n">
        <f aca="false">SUMPRODUCT((K24:K26&lt;=$B$6)*(L24:L26*AN412+M24:M26*AO412*$B$8*AQ412)/(1+AL412/100)^K24:K26)+L27*AN412*AP412/(1+AL412/100)^$B$6</f>
        <v>8693102.15067705</v>
      </c>
      <c r="AT412" s="0" t="n">
        <f aca="false">AS412-AR412</f>
        <v>-1015832.71740036</v>
      </c>
      <c r="AU412" s="0" t="n">
        <f aca="true">RAND()</f>
        <v>0.297977272062648</v>
      </c>
      <c r="AV412" s="0" t="n">
        <f aca="true">RAND()</f>
        <v>0.417034616581721</v>
      </c>
      <c r="AW412" s="0" t="n">
        <f aca="true">RAND()</f>
        <v>0.197431996730153</v>
      </c>
      <c r="AX412" s="0" t="n">
        <f aca="true">RAND()</f>
        <v>0.942151646800711</v>
      </c>
      <c r="AY412" s="0" t="n">
        <f aca="true">RAND()</f>
        <v>0.549286235791175</v>
      </c>
      <c r="AZ412" s="0" t="n">
        <f aca="true">RAND()</f>
        <v>0.647860252727764</v>
      </c>
    </row>
    <row r="413" customFormat="false" ht="15" hidden="false" customHeight="false" outlineLevel="0" collapsed="false">
      <c r="AK413" s="0" t="n">
        <v>400</v>
      </c>
      <c r="AL413" s="0" t="n">
        <f aca="false">IFERROR(IF(AU413&lt;($AM$6-$AL$6)/($AN$6-$AL$6),$AL$6+SQRT(AU413*($AN$6-$AL$6)*($AM$6-$AL$6)),$AN$6-SQRT((1-AU413)*($AN$6-$AL$6)*($AN$6-$AM$6))),$AM$6)</f>
        <v>3.18949017435974</v>
      </c>
      <c r="AM413" s="0" t="n">
        <f aca="false">IFERROR(IF(AV413&lt;($AM$7-$AL$7)/($AN$7-$AL$7),$AL$7+SQRT(AV413*($AN$7-$AL$7)*($AM$7-$AL$7)),$AN$7-SQRT((1-AV413)*($AN$7-$AL$7)*($AN$7-$AM$7))),$AM$7)</f>
        <v>0.958988896512304</v>
      </c>
      <c r="AN413" s="0" t="n">
        <f aca="false">IFERROR(IF(AW413&lt;($AM$8-$AL$8)/($AN$8-$AL$8),$AL$8+SQRT(AW413*($AN$8-$AL$8)*($AM$8-$AL$8)),$AN$8-SQRT((1-AW413)*($AN$8-$AL$8)*($AN$8-$AM$8))),$AM$8)</f>
        <v>0.895054062010394</v>
      </c>
      <c r="AO413" s="0" t="n">
        <f aca="false">IFERROR(IF(AX413&lt;($AM$9-$AL$9)/($AN$9-$AL$9),$AL$9+SQRT(AX413*($AN$9-$AL$9)*($AM$9-$AL$9)),$AN$9-SQRT((1-AX413)*($AN$9-$AL$9)*($AN$9-$AM$9))),$AM$9)</f>
        <v>0.890259659329496</v>
      </c>
      <c r="AP413" s="0" t="n">
        <f aca="false">IFERROR(IF(AY413&lt;($AM$10-$AL$10)/($AN$10-$AL$10),$AL$10+SQRT(AY413*($AN$10-$AL$10)*($AM$10-$AL$10)),$AN$10-SQRT((1-AY413)*($AN$10-$AL$10)*($AN$10-$AM$10))),$AM$10)</f>
        <v>0.831002021944762</v>
      </c>
      <c r="AQ413" s="0" t="n">
        <f aca="false">IFERROR(IF(AZ413&lt;($AM$11-$AL$11)/($AN$11-$AL$11),$AL$11+SQRT(AZ413*($AN$11-$AL$11)*($AM$11-$AL$11)),$AN$11-SQRT((1-AZ413)*($AN$11-$AL$11)*($AN$11-$AM$11))),$AM$11)</f>
        <v>0.809042275665779</v>
      </c>
      <c r="AR413" s="0" t="n">
        <f aca="false">SUMPRODUCT((B24:B31&lt;=$B$6)*(C24:C31*AM413+D24:D31*AO413*$B$8*AQ413)/(1+AL413/100)^B24:B31)+C32*AM413*AP413/(1+AL413/100)^$B$6</f>
        <v>9338094.95061945</v>
      </c>
      <c r="AS413" s="0" t="n">
        <f aca="false">SUMPRODUCT((K24:K26&lt;=$B$6)*(L24:L26*AN413+M24:M26*AO413*$B$8*AQ413)/(1+AL413/100)^K24:K26)+L27*AN413*AP413/(1+AL413/100)^$B$6</f>
        <v>8349100.74539439</v>
      </c>
      <c r="AT413" s="0" t="n">
        <f aca="false">AS413-AR413</f>
        <v>-988994.205225064</v>
      </c>
      <c r="AU413" s="0" t="n">
        <f aca="true">RAND()</f>
        <v>0.274000743434951</v>
      </c>
      <c r="AV413" s="0" t="n">
        <f aca="true">RAND()</f>
        <v>0.280860769046667</v>
      </c>
      <c r="AW413" s="0" t="n">
        <f aca="true">RAND()</f>
        <v>0.100391941163066</v>
      </c>
      <c r="AX413" s="0" t="n">
        <f aca="true">RAND()</f>
        <v>0.203070135599966</v>
      </c>
      <c r="AY413" s="0" t="n">
        <f aca="true">RAND()</f>
        <v>0.438249354126083</v>
      </c>
      <c r="AZ413" s="0" t="n">
        <f aca="true">RAND()</f>
        <v>0.851163867416717</v>
      </c>
    </row>
    <row r="414" customFormat="false" ht="15" hidden="false" customHeight="false" outlineLevel="0" collapsed="false">
      <c r="AK414" s="0" t="n">
        <v>401</v>
      </c>
      <c r="AL414" s="0" t="n">
        <f aca="false">IFERROR(IF(AU414&lt;($AM$6-$AL$6)/($AN$6-$AL$6),$AL$6+SQRT(AU414*($AN$6-$AL$6)*($AM$6-$AL$6)),$AN$6-SQRT((1-AU414)*($AN$6-$AL$6)*($AN$6-$AM$6))),$AM$6)</f>
        <v>3.99110415545423</v>
      </c>
      <c r="AM414" s="0" t="n">
        <f aca="false">IFERROR(IF(AV414&lt;($AM$7-$AL$7)/($AN$7-$AL$7),$AL$7+SQRT(AV414*($AN$7-$AL$7)*($AM$7-$AL$7)),$AN$7-SQRT((1-AV414)*($AN$7-$AL$7)*($AN$7-$AM$7))),$AM$7)</f>
        <v>0.985788520688814</v>
      </c>
      <c r="AN414" s="0" t="n">
        <f aca="false">IFERROR(IF(AW414&lt;($AM$8-$AL$8)/($AN$8-$AL$8),$AL$8+SQRT(AW414*($AN$8-$AL$8)*($AM$8-$AL$8)),$AN$8-SQRT((1-AW414)*($AN$8-$AL$8)*($AN$8-$AM$8))),$AM$8)</f>
        <v>0.949290017251863</v>
      </c>
      <c r="AO414" s="0" t="n">
        <f aca="false">IFERROR(IF(AX414&lt;($AM$9-$AL$9)/($AN$9-$AL$9),$AL$9+SQRT(AX414*($AN$9-$AL$9)*($AM$9-$AL$9)),$AN$9-SQRT((1-AX414)*($AN$9-$AL$9)*($AN$9-$AM$9))),$AM$9)</f>
        <v>1.30546142763142</v>
      </c>
      <c r="AP414" s="0" t="n">
        <f aca="false">IFERROR(IF(AY414&lt;($AM$10-$AL$10)/($AN$10-$AL$10),$AL$10+SQRT(AY414*($AN$10-$AL$10)*($AM$10-$AL$10)),$AN$10-SQRT((1-AY414)*($AN$10-$AL$10)*($AN$10-$AM$10))),$AM$10)</f>
        <v>0.920230048459256</v>
      </c>
      <c r="AQ414" s="0" t="n">
        <f aca="false">IFERROR(IF(AZ414&lt;($AM$11-$AL$11)/($AN$11-$AL$11),$AL$11+SQRT(AZ414*($AN$11-$AL$11)*($AM$11-$AL$11)),$AN$11-SQRT((1-AZ414)*($AN$11-$AL$11)*($AN$11-$AM$11))),$AM$11)</f>
        <v>0.480773640647902</v>
      </c>
      <c r="AR414" s="0" t="n">
        <f aca="false">SUMPRODUCT((B24:B31&lt;=$B$6)*(C24:C31*AM414+D24:D31*AO414*$B$8*AQ414)/(1+AL414/100)^B24:B31)+C32*AM414*AP414/(1+AL414/100)^$B$6</f>
        <v>9302656.73432726</v>
      </c>
      <c r="AS414" s="0" t="n">
        <f aca="false">SUMPRODUCT((K24:K26&lt;=$B$6)*(L24:L26*AN414+M24:M26*AO414*$B$8*AQ414)/(1+AL414/100)^K24:K26)+L27*AN414*AP414/(1+AL414/100)^$B$6</f>
        <v>8781652.72371909</v>
      </c>
      <c r="AT414" s="0" t="n">
        <f aca="false">AS414-AR414</f>
        <v>-521004.010608168</v>
      </c>
      <c r="AU414" s="0" t="n">
        <f aca="true">RAND()</f>
        <v>0.547327289833761</v>
      </c>
      <c r="AV414" s="0" t="n">
        <f aca="true">RAND()</f>
        <v>0.383526382441532</v>
      </c>
      <c r="AW414" s="0" t="n">
        <f aca="true">RAND()</f>
        <v>0.24763899167846</v>
      </c>
      <c r="AX414" s="0" t="n">
        <f aca="true">RAND()</f>
        <v>0.678410780994813</v>
      </c>
      <c r="AY414" s="0" t="n">
        <f aca="true">RAND()</f>
        <v>0.706373174512274</v>
      </c>
      <c r="AZ414" s="0" t="n">
        <f aca="true">RAND()</f>
        <v>0.133384118992232</v>
      </c>
    </row>
    <row r="415" customFormat="false" ht="15" hidden="false" customHeight="false" outlineLevel="0" collapsed="false">
      <c r="AK415" s="0" t="n">
        <v>402</v>
      </c>
      <c r="AL415" s="0" t="n">
        <f aca="false">IFERROR(IF(AU415&lt;($AM$6-$AL$6)/($AN$6-$AL$6),$AL$6+SQRT(AU415*($AN$6-$AL$6)*($AM$6-$AL$6)),$AN$6-SQRT((1-AU415)*($AN$6-$AL$6)*($AN$6-$AM$6))),$AM$6)</f>
        <v>5.22534501327308</v>
      </c>
      <c r="AM415" s="0" t="n">
        <f aca="false">IFERROR(IF(AV415&lt;($AM$7-$AL$7)/($AN$7-$AL$7),$AL$7+SQRT(AV415*($AN$7-$AL$7)*($AM$7-$AL$7)),$AN$7-SQRT((1-AV415)*($AN$7-$AL$7)*($AN$7-$AM$7))),$AM$7)</f>
        <v>0.994640020255169</v>
      </c>
      <c r="AN415" s="0" t="n">
        <f aca="false">IFERROR(IF(AW415&lt;($AM$8-$AL$8)/($AN$8-$AL$8),$AL$8+SQRT(AW415*($AN$8-$AL$8)*($AM$8-$AL$8)),$AN$8-SQRT((1-AW415)*($AN$8-$AL$8)*($AN$8-$AM$8))),$AM$8)</f>
        <v>1.11585685875937</v>
      </c>
      <c r="AO415" s="0" t="n">
        <f aca="false">IFERROR(IF(AX415&lt;($AM$9-$AL$9)/($AN$9-$AL$9),$AL$9+SQRT(AX415*($AN$9-$AL$9)*($AM$9-$AL$9)),$AN$9-SQRT((1-AX415)*($AN$9-$AL$9)*($AN$9-$AM$9))),$AM$9)</f>
        <v>1.43010312590251</v>
      </c>
      <c r="AP415" s="0" t="n">
        <f aca="false">IFERROR(IF(AY415&lt;($AM$10-$AL$10)/($AN$10-$AL$10),$AL$10+SQRT(AY415*($AN$10-$AL$10)*($AM$10-$AL$10)),$AN$10-SQRT((1-AY415)*($AN$10-$AL$10)*($AN$10-$AM$10))),$AM$10)</f>
        <v>0.839191166601166</v>
      </c>
      <c r="AQ415" s="0" t="n">
        <f aca="false">IFERROR(IF(AZ415&lt;($AM$11-$AL$11)/($AN$11-$AL$11),$AL$11+SQRT(AZ415*($AN$11-$AL$11)*($AM$11-$AL$11)),$AN$11-SQRT((1-AZ415)*($AN$11-$AL$11)*($AN$11-$AM$11))),$AM$11)</f>
        <v>0.602912541342876</v>
      </c>
      <c r="AR415" s="0" t="n">
        <f aca="false">SUMPRODUCT((B24:B31&lt;=$B$6)*(C24:C31*AM415+D24:D31*AO415*$B$8*AQ415)/(1+AL415/100)^B24:B31)+C32*AM415*AP415/(1+AL415/100)^$B$6</f>
        <v>9059093.37421601</v>
      </c>
      <c r="AS415" s="0" t="n">
        <f aca="false">SUMPRODUCT((K24:K26&lt;=$B$6)*(L24:L26*AN415+M24:M26*AO415*$B$8*AQ415)/(1+AL415/100)^K24:K26)+L27*AN415*AP415/(1+AL415/100)^$B$6</f>
        <v>10367117.809973</v>
      </c>
      <c r="AT415" s="0" t="n">
        <f aca="false">AS415-AR415</f>
        <v>1308024.43575702</v>
      </c>
      <c r="AU415" s="0" t="n">
        <f aca="true">RAND()</f>
        <v>0.842529983904263</v>
      </c>
      <c r="AV415" s="0" t="n">
        <f aca="true">RAND()</f>
        <v>0.420941527610364</v>
      </c>
      <c r="AW415" s="0" t="n">
        <f aca="true">RAND()</f>
        <v>0.840049934738628</v>
      </c>
      <c r="AX415" s="0" t="n">
        <f aca="true">RAND()</f>
        <v>0.783478368595937</v>
      </c>
      <c r="AY415" s="0" t="n">
        <f aca="true">RAND()</f>
        <v>0.46020259000104</v>
      </c>
      <c r="AZ415" s="0" t="n">
        <f aca="true">RAND()</f>
        <v>0.374514317154284</v>
      </c>
    </row>
    <row r="416" customFormat="false" ht="15" hidden="false" customHeight="false" outlineLevel="0" collapsed="false">
      <c r="AK416" s="0" t="n">
        <v>403</v>
      </c>
      <c r="AL416" s="0" t="n">
        <f aca="false">IFERROR(IF(AU416&lt;($AM$6-$AL$6)/($AN$6-$AL$6),$AL$6+SQRT(AU416*($AN$6-$AL$6)*($AM$6-$AL$6)),$AN$6-SQRT((1-AU416)*($AN$6-$AL$6)*($AN$6-$AM$6))),$AM$6)</f>
        <v>3.06851062626893</v>
      </c>
      <c r="AM416" s="0" t="n">
        <f aca="false">IFERROR(IF(AV416&lt;($AM$7-$AL$7)/($AN$7-$AL$7),$AL$7+SQRT(AV416*($AN$7-$AL$7)*($AM$7-$AL$7)),$AN$7-SQRT((1-AV416)*($AN$7-$AL$7)*($AN$7-$AM$7))),$AM$7)</f>
        <v>1.07707213141794</v>
      </c>
      <c r="AN416" s="0" t="n">
        <f aca="false">IFERROR(IF(AW416&lt;($AM$8-$AL$8)/($AN$8-$AL$8),$AL$8+SQRT(AW416*($AN$8-$AL$8)*($AM$8-$AL$8)),$AN$8-SQRT((1-AW416)*($AN$8-$AL$8)*($AN$8-$AM$8))),$AM$8)</f>
        <v>1.09064265910104</v>
      </c>
      <c r="AO416" s="0" t="n">
        <f aca="false">IFERROR(IF(AX416&lt;($AM$9-$AL$9)/($AN$9-$AL$9),$AL$9+SQRT(AX416*($AN$9-$AL$9)*($AM$9-$AL$9)),$AN$9-SQRT((1-AX416)*($AN$9-$AL$9)*($AN$9-$AM$9))),$AM$9)</f>
        <v>1.49286083296942</v>
      </c>
      <c r="AP416" s="0" t="n">
        <f aca="false">IFERROR(IF(AY416&lt;($AM$10-$AL$10)/($AN$10-$AL$10),$AL$10+SQRT(AY416*($AN$10-$AL$10)*($AM$10-$AL$10)),$AN$10-SQRT((1-AY416)*($AN$10-$AL$10)*($AN$10-$AM$10))),$AM$10)</f>
        <v>0.756548976029965</v>
      </c>
      <c r="AQ416" s="0" t="n">
        <f aca="false">IFERROR(IF(AZ416&lt;($AM$11-$AL$11)/($AN$11-$AL$11),$AL$11+SQRT(AZ416*($AN$11-$AL$11)*($AM$11-$AL$11)),$AN$11-SQRT((1-AZ416)*($AN$11-$AL$11)*($AN$11-$AM$11))),$AM$11)</f>
        <v>0.721053578322917</v>
      </c>
      <c r="AR416" s="0" t="n">
        <f aca="false">SUMPRODUCT((B24:B31&lt;=$B$6)*(C24:C31*AM416+D24:D31*AO416*$B$8*AQ416)/(1+AL416/100)^B24:B31)+C32*AM416*AP416/(1+AL416/100)^$B$6</f>
        <v>10580328.3003132</v>
      </c>
      <c r="AS416" s="0" t="n">
        <f aca="false">SUMPRODUCT((K24:K26&lt;=$B$6)*(L24:L26*AN416+M24:M26*AO416*$B$8*AQ416)/(1+AL416/100)^K24:K26)+L27*AN416*AP416/(1+AL416/100)^$B$6</f>
        <v>10257842.6508147</v>
      </c>
      <c r="AT416" s="0" t="n">
        <f aca="false">AS416-AR416</f>
        <v>-322485.649498543</v>
      </c>
      <c r="AU416" s="0" t="n">
        <f aca="true">RAND()</f>
        <v>0.227169565211983</v>
      </c>
      <c r="AV416" s="0" t="n">
        <f aca="true">RAND()</f>
        <v>0.734186242379249</v>
      </c>
      <c r="AW416" s="0" t="n">
        <f aca="true">RAND()</f>
        <v>0.774268781347657</v>
      </c>
      <c r="AX416" s="0" t="n">
        <f aca="true">RAND()</f>
        <v>0.828539910175689</v>
      </c>
      <c r="AY416" s="0" t="n">
        <f aca="true">RAND()</f>
        <v>0.263269508408095</v>
      </c>
      <c r="AZ416" s="0" t="n">
        <f aca="true">RAND()</f>
        <v>0.682403648300208</v>
      </c>
    </row>
    <row r="417" customFormat="false" ht="15" hidden="false" customHeight="false" outlineLevel="0" collapsed="false">
      <c r="AK417" s="0" t="n">
        <v>404</v>
      </c>
      <c r="AL417" s="0" t="n">
        <f aca="false">IFERROR(IF(AU417&lt;($AM$6-$AL$6)/($AN$6-$AL$6),$AL$6+SQRT(AU417*($AN$6-$AL$6)*($AM$6-$AL$6)),$AN$6-SQRT((1-AU417)*($AN$6-$AL$6)*($AN$6-$AM$6))),$AM$6)</f>
        <v>3.39598328693554</v>
      </c>
      <c r="AM417" s="0" t="n">
        <f aca="false">IFERROR(IF(AV417&lt;($AM$7-$AL$7)/($AN$7-$AL$7),$AL$7+SQRT(AV417*($AN$7-$AL$7)*($AM$7-$AL$7)),$AN$7-SQRT((1-AV417)*($AN$7-$AL$7)*($AN$7-$AM$7))),$AM$7)</f>
        <v>1.02344302841623</v>
      </c>
      <c r="AN417" s="0" t="n">
        <f aca="false">IFERROR(IF(AW417&lt;($AM$8-$AL$8)/($AN$8-$AL$8),$AL$8+SQRT(AW417*($AN$8-$AL$8)*($AM$8-$AL$8)),$AN$8-SQRT((1-AW417)*($AN$8-$AL$8)*($AN$8-$AM$8))),$AM$8)</f>
        <v>1.03753462004521</v>
      </c>
      <c r="AO417" s="0" t="n">
        <f aca="false">IFERROR(IF(AX417&lt;($AM$9-$AL$9)/($AN$9-$AL$9),$AL$9+SQRT(AX417*($AN$9-$AL$9)*($AM$9-$AL$9)),$AN$9-SQRT((1-AX417)*($AN$9-$AL$9)*($AN$9-$AM$9))),$AM$9)</f>
        <v>1.38192431329189</v>
      </c>
      <c r="AP417" s="0" t="n">
        <f aca="false">IFERROR(IF(AY417&lt;($AM$10-$AL$10)/($AN$10-$AL$10),$AL$10+SQRT(AY417*($AN$10-$AL$10)*($AM$10-$AL$10)),$AN$10-SQRT((1-AY417)*($AN$10-$AL$10)*($AN$10-$AM$10))),$AM$10)</f>
        <v>0.863914414570958</v>
      </c>
      <c r="AQ417" s="0" t="n">
        <f aca="false">IFERROR(IF(AZ417&lt;($AM$11-$AL$11)/($AN$11-$AL$11),$AL$11+SQRT(AZ417*($AN$11-$AL$11)*($AM$11-$AL$11)),$AN$11-SQRT((1-AZ417)*($AN$11-$AL$11)*($AN$11-$AM$11))),$AM$11)</f>
        <v>0.490548507955573</v>
      </c>
      <c r="AR417" s="0" t="n">
        <f aca="false">SUMPRODUCT((B24:B31&lt;=$B$6)*(C24:C31*AM417+D24:D31*AO417*$B$8*AQ417)/(1+AL417/100)^B24:B31)+C32*AM417*AP417/(1+AL417/100)^$B$6</f>
        <v>9873129.92727219</v>
      </c>
      <c r="AS417" s="0" t="n">
        <f aca="false">SUMPRODUCT((K24:K26&lt;=$B$6)*(L24:L26*AN417+M24:M26*AO417*$B$8*AQ417)/(1+AL417/100)^K24:K26)+L27*AN417*AP417/(1+AL417/100)^$B$6</f>
        <v>9641199.20587585</v>
      </c>
      <c r="AT417" s="0" t="n">
        <f aca="false">AS417-AR417</f>
        <v>-231930.72139634</v>
      </c>
      <c r="AU417" s="0" t="n">
        <f aca="true">RAND()</f>
        <v>0.350553176597602</v>
      </c>
      <c r="AV417" s="0" t="n">
        <f aca="true">RAND()</f>
        <v>0.543750565571468</v>
      </c>
      <c r="AW417" s="0" t="n">
        <f aca="true">RAND()</f>
        <v>0.598741887294797</v>
      </c>
      <c r="AX417" s="0" t="n">
        <f aca="true">RAND()</f>
        <v>0.745321630333535</v>
      </c>
      <c r="AY417" s="0" t="n">
        <f aca="true">RAND()</f>
        <v>0.529734804530094</v>
      </c>
      <c r="AZ417" s="0" t="n">
        <f aca="true">RAND()</f>
        <v>0.148198913812633</v>
      </c>
    </row>
    <row r="418" customFormat="false" ht="15" hidden="false" customHeight="false" outlineLevel="0" collapsed="false">
      <c r="AK418" s="0" t="n">
        <v>405</v>
      </c>
      <c r="AL418" s="0" t="n">
        <f aca="false">IFERROR(IF(AU418&lt;($AM$6-$AL$6)/($AN$6-$AL$6),$AL$6+SQRT(AU418*($AN$6-$AL$6)*($AM$6-$AL$6)),$AN$6-SQRT((1-AU418)*($AN$6-$AL$6)*($AN$6-$AM$6))),$AM$6)</f>
        <v>6.36544410894437</v>
      </c>
      <c r="AM418" s="0" t="n">
        <f aca="false">IFERROR(IF(AV418&lt;($AM$7-$AL$7)/($AN$7-$AL$7),$AL$7+SQRT(AV418*($AN$7-$AL$7)*($AM$7-$AL$7)),$AN$7-SQRT((1-AV418)*($AN$7-$AL$7)*($AN$7-$AM$7))),$AM$7)</f>
        <v>1.07587811562992</v>
      </c>
      <c r="AN418" s="0" t="n">
        <f aca="false">IFERROR(IF(AW418&lt;($AM$8-$AL$8)/($AN$8-$AL$8),$AL$8+SQRT(AW418*($AN$8-$AL$8)*($AM$8-$AL$8)),$AN$8-SQRT((1-AW418)*($AN$8-$AL$8)*($AN$8-$AM$8))),$AM$8)</f>
        <v>1.0487025419228</v>
      </c>
      <c r="AO418" s="0" t="n">
        <f aca="false">IFERROR(IF(AX418&lt;($AM$9-$AL$9)/($AN$9-$AL$9),$AL$9+SQRT(AX418*($AN$9-$AL$9)*($AM$9-$AL$9)),$AN$9-SQRT((1-AX418)*($AN$9-$AL$9)*($AN$9-$AM$9))),$AM$9)</f>
        <v>1.30463362547385</v>
      </c>
      <c r="AP418" s="0" t="n">
        <f aca="false">IFERROR(IF(AY418&lt;($AM$10-$AL$10)/($AN$10-$AL$10),$AL$10+SQRT(AY418*($AN$10-$AL$10)*($AM$10-$AL$10)),$AN$10-SQRT((1-AY418)*($AN$10-$AL$10)*($AN$10-$AM$10))),$AM$10)</f>
        <v>0.948894254081305</v>
      </c>
      <c r="AQ418" s="0" t="n">
        <f aca="false">IFERROR(IF(AZ418&lt;($AM$11-$AL$11)/($AN$11-$AL$11),$AL$11+SQRT(AZ418*($AN$11-$AL$11)*($AM$11-$AL$11)),$AN$11-SQRT((1-AZ418)*($AN$11-$AL$11)*($AN$11-$AM$11))),$AM$11)</f>
        <v>0.564568490763142</v>
      </c>
      <c r="AR418" s="0" t="n">
        <f aca="false">SUMPRODUCT((B24:B31&lt;=$B$6)*(C24:C31*AM418+D24:D31*AO418*$B$8*AQ418)/(1+AL418/100)^B24:B31)+C32*AM418*AP418/(1+AL418/100)^$B$6</f>
        <v>9489296.8957016</v>
      </c>
      <c r="AS418" s="0" t="n">
        <f aca="false">SUMPRODUCT((K24:K26&lt;=$B$6)*(L24:L26*AN418+M24:M26*AO418*$B$8*AQ418)/(1+AL418/100)^K24:K26)+L27*AN418*AP418/(1+AL418/100)^$B$6</f>
        <v>9675778.18460169</v>
      </c>
      <c r="AT418" s="0" t="n">
        <f aca="false">AS418-AR418</f>
        <v>186481.288900096</v>
      </c>
      <c r="AU418" s="0" t="n">
        <f aca="true">RAND()</f>
        <v>0.97986694105633</v>
      </c>
      <c r="AV418" s="0" t="n">
        <f aca="true">RAND()</f>
        <v>0.730502838963665</v>
      </c>
      <c r="AW418" s="0" t="n">
        <f aca="true">RAND()</f>
        <v>0.639816296636977</v>
      </c>
      <c r="AX418" s="0" t="n">
        <f aca="true">RAND()</f>
        <v>0.677643736785571</v>
      </c>
      <c r="AY418" s="0" t="n">
        <f aca="true">RAND()</f>
        <v>0.806024205388845</v>
      </c>
      <c r="AZ418" s="0" t="n">
        <f aca="true">RAND()</f>
        <v>0.285699944100762</v>
      </c>
    </row>
    <row r="419" customFormat="false" ht="15" hidden="false" customHeight="false" outlineLevel="0" collapsed="false">
      <c r="AK419" s="0" t="n">
        <v>406</v>
      </c>
      <c r="AL419" s="0" t="n">
        <f aca="false">IFERROR(IF(AU419&lt;($AM$6-$AL$6)/($AN$6-$AL$6),$AL$6+SQRT(AU419*($AN$6-$AL$6)*($AM$6-$AL$6)),$AN$6-SQRT((1-AU419)*($AN$6-$AL$6)*($AN$6-$AM$6))),$AM$6)</f>
        <v>3.25831100407445</v>
      </c>
      <c r="AM419" s="0" t="n">
        <f aca="false">IFERROR(IF(AV419&lt;($AM$7-$AL$7)/($AN$7-$AL$7),$AL$7+SQRT(AV419*($AN$7-$AL$7)*($AM$7-$AL$7)),$AN$7-SQRT((1-AV419)*($AN$7-$AL$7)*($AN$7-$AM$7))),$AM$7)</f>
        <v>1.10969139618081</v>
      </c>
      <c r="AN419" s="0" t="n">
        <f aca="false">IFERROR(IF(AW419&lt;($AM$8-$AL$8)/($AN$8-$AL$8),$AL$8+SQRT(AW419*($AN$8-$AL$8)*($AM$8-$AL$8)),$AN$8-SQRT((1-AW419)*($AN$8-$AL$8)*($AN$8-$AM$8))),$AM$8)</f>
        <v>1.10230092429403</v>
      </c>
      <c r="AO419" s="0" t="n">
        <f aca="false">IFERROR(IF(AX419&lt;($AM$9-$AL$9)/($AN$9-$AL$9),$AL$9+SQRT(AX419*($AN$9-$AL$9)*($AM$9-$AL$9)),$AN$9-SQRT((1-AX419)*($AN$9-$AL$9)*($AN$9-$AM$9))),$AM$9)</f>
        <v>0.752231740820122</v>
      </c>
      <c r="AP419" s="0" t="n">
        <f aca="false">IFERROR(IF(AY419&lt;($AM$10-$AL$10)/($AN$10-$AL$10),$AL$10+SQRT(AY419*($AN$10-$AL$10)*($AM$10-$AL$10)),$AN$10-SQRT((1-AY419)*($AN$10-$AL$10)*($AN$10-$AM$10))),$AM$10)</f>
        <v>0.888134577276999</v>
      </c>
      <c r="AQ419" s="0" t="n">
        <f aca="false">IFERROR(IF(AZ419&lt;($AM$11-$AL$11)/($AN$11-$AL$11),$AL$11+SQRT(AZ419*($AN$11-$AL$11)*($AM$11-$AL$11)),$AN$11-SQRT((1-AZ419)*($AN$11-$AL$11)*($AN$11-$AM$11))),$AM$11)</f>
        <v>0.545354058234758</v>
      </c>
      <c r="AR419" s="0" t="n">
        <f aca="false">SUMPRODUCT((B24:B31&lt;=$B$6)*(C24:C31*AM419+D24:D31*AO419*$B$8*AQ419)/(1+AL419/100)^B24:B31)+C32*AM419*AP419/(1+AL419/100)^$B$6</f>
        <v>10716856.8011706</v>
      </c>
      <c r="AS419" s="0" t="n">
        <f aca="false">SUMPRODUCT((K24:K26&lt;=$B$6)*(L24:L26*AN419+M24:M26*AO419*$B$8*AQ419)/(1+AL419/100)^K24:K26)+L27*AN419*AP419/(1+AL419/100)^$B$6</f>
        <v>10206403.7935764</v>
      </c>
      <c r="AT419" s="0" t="n">
        <f aca="false">AS419-AR419</f>
        <v>-510453.007594241</v>
      </c>
      <c r="AU419" s="0" t="n">
        <f aca="true">RAND()</f>
        <v>0.299988172888481</v>
      </c>
      <c r="AV419" s="0" t="n">
        <f aca="true">RAND()</f>
        <v>0.825008850616076</v>
      </c>
      <c r="AW419" s="0" t="n">
        <f aca="true">RAND()</f>
        <v>0.806088738094231</v>
      </c>
      <c r="AX419" s="0" t="n">
        <f aca="true">RAND()</f>
        <v>0.0848278014361992</v>
      </c>
      <c r="AY419" s="0" t="n">
        <f aca="true">RAND()</f>
        <v>0.602593800311979</v>
      </c>
      <c r="AZ419" s="0" t="n">
        <f aca="true">RAND()</f>
        <v>0.245708628131694</v>
      </c>
    </row>
    <row r="420" customFormat="false" ht="15" hidden="false" customHeight="false" outlineLevel="0" collapsed="false">
      <c r="AK420" s="0" t="n">
        <v>407</v>
      </c>
      <c r="AL420" s="0" t="n">
        <f aca="false">IFERROR(IF(AU420&lt;($AM$6-$AL$6)/($AN$6-$AL$6),$AL$6+SQRT(AU420*($AN$6-$AL$6)*($AM$6-$AL$6)),$AN$6-SQRT((1-AU420)*($AN$6-$AL$6)*($AN$6-$AM$6))),$AM$6)</f>
        <v>3.14261689819847</v>
      </c>
      <c r="AM420" s="0" t="n">
        <f aca="false">IFERROR(IF(AV420&lt;($AM$7-$AL$7)/($AN$7-$AL$7),$AL$7+SQRT(AV420*($AN$7-$AL$7)*($AM$7-$AL$7)),$AN$7-SQRT((1-AV420)*($AN$7-$AL$7)*($AN$7-$AM$7))),$AM$7)</f>
        <v>0.877087928044005</v>
      </c>
      <c r="AN420" s="0" t="n">
        <f aca="false">IFERROR(IF(AW420&lt;($AM$8-$AL$8)/($AN$8-$AL$8),$AL$8+SQRT(AW420*($AN$8-$AL$8)*($AM$8-$AL$8)),$AN$8-SQRT((1-AW420)*($AN$8-$AL$8)*($AN$8-$AM$8))),$AM$8)</f>
        <v>1.06193920017868</v>
      </c>
      <c r="AO420" s="0" t="n">
        <f aca="false">IFERROR(IF(AX420&lt;($AM$9-$AL$9)/($AN$9-$AL$9),$AL$9+SQRT(AX420*($AN$9-$AL$9)*($AM$9-$AL$9)),$AN$9-SQRT((1-AX420)*($AN$9-$AL$9)*($AN$9-$AM$9))),$AM$9)</f>
        <v>1.02852254360081</v>
      </c>
      <c r="AP420" s="0" t="n">
        <f aca="false">IFERROR(IF(AY420&lt;($AM$10-$AL$10)/($AN$10-$AL$10),$AL$10+SQRT(AY420*($AN$10-$AL$10)*($AM$10-$AL$10)),$AN$10-SQRT((1-AY420)*($AN$10-$AL$10)*($AN$10-$AM$10))),$AM$10)</f>
        <v>0.767628983960152</v>
      </c>
      <c r="AQ420" s="0" t="n">
        <f aca="false">IFERROR(IF(AZ420&lt;($AM$11-$AL$11)/($AN$11-$AL$11),$AL$11+SQRT(AZ420*($AN$11-$AL$11)*($AM$11-$AL$11)),$AN$11-SQRT((1-AZ420)*($AN$11-$AL$11)*($AN$11-$AM$11))),$AM$11)</f>
        <v>0.608815236243697</v>
      </c>
      <c r="AR420" s="0" t="n">
        <f aca="false">SUMPRODUCT((B24:B31&lt;=$B$6)*(C24:C31*AM420+D24:D31*AO420*$B$8*AQ420)/(1+AL420/100)^B24:B31)+C32*AM420*AP420/(1+AL420/100)^$B$6</f>
        <v>8556583.79113389</v>
      </c>
      <c r="AS420" s="0" t="n">
        <f aca="false">SUMPRODUCT((K24:K26&lt;=$B$6)*(L24:L26*AN420+M24:M26*AO420*$B$8*AQ420)/(1+AL420/100)^K24:K26)+L27*AN420*AP420/(1+AL420/100)^$B$6</f>
        <v>9956249.64498904</v>
      </c>
      <c r="AT420" s="0" t="n">
        <f aca="false">AS420-AR420</f>
        <v>1399665.85385515</v>
      </c>
      <c r="AU420" s="0" t="n">
        <f aca="true">RAND()</f>
        <v>0.256029780296799</v>
      </c>
      <c r="AV420" s="0" t="n">
        <f aca="true">RAND()</f>
        <v>0.0660283183346403</v>
      </c>
      <c r="AW420" s="0" t="n">
        <f aca="true">RAND()</f>
        <v>0.685627871738342</v>
      </c>
      <c r="AX420" s="0" t="n">
        <f aca="true">RAND()</f>
        <v>0.370821034472101</v>
      </c>
      <c r="AY420" s="0" t="n">
        <f aca="true">RAND()</f>
        <v>0.286501092222174</v>
      </c>
      <c r="AZ420" s="0" t="n">
        <f aca="true">RAND()</f>
        <v>0.389252449535715</v>
      </c>
    </row>
    <row r="421" customFormat="false" ht="15" hidden="false" customHeight="false" outlineLevel="0" collapsed="false">
      <c r="AK421" s="0" t="n">
        <v>408</v>
      </c>
      <c r="AL421" s="0" t="n">
        <f aca="false">IFERROR(IF(AU421&lt;($AM$6-$AL$6)/($AN$6-$AL$6),$AL$6+SQRT(AU421*($AN$6-$AL$6)*($AM$6-$AL$6)),$AN$6-SQRT((1-AU421)*($AN$6-$AL$6)*($AN$6-$AM$6))),$AM$6)</f>
        <v>4.19049971952649</v>
      </c>
      <c r="AM421" s="0" t="n">
        <f aca="false">IFERROR(IF(AV421&lt;($AM$7-$AL$7)/($AN$7-$AL$7),$AL$7+SQRT(AV421*($AN$7-$AL$7)*($AM$7-$AL$7)),$AN$7-SQRT((1-AV421)*($AN$7-$AL$7)*($AN$7-$AM$7))),$AM$7)</f>
        <v>1.23168668496961</v>
      </c>
      <c r="AN421" s="0" t="n">
        <f aca="false">IFERROR(IF(AW421&lt;($AM$8-$AL$8)/($AN$8-$AL$8),$AL$8+SQRT(AW421*($AN$8-$AL$8)*($AM$8-$AL$8)),$AN$8-SQRT((1-AW421)*($AN$8-$AL$8)*($AN$8-$AM$8))),$AM$8)</f>
        <v>0.910546888775177</v>
      </c>
      <c r="AO421" s="0" t="n">
        <f aca="false">IFERROR(IF(AX421&lt;($AM$9-$AL$9)/($AN$9-$AL$9),$AL$9+SQRT(AX421*($AN$9-$AL$9)*($AM$9-$AL$9)),$AN$9-SQRT((1-AX421)*($AN$9-$AL$9)*($AN$9-$AM$9))),$AM$9)</f>
        <v>0.934625088242759</v>
      </c>
      <c r="AP421" s="0" t="n">
        <f aca="false">IFERROR(IF(AY421&lt;($AM$10-$AL$10)/($AN$10-$AL$10),$AL$10+SQRT(AY421*($AN$10-$AL$10)*($AM$10-$AL$10)),$AN$10-SQRT((1-AY421)*($AN$10-$AL$10)*($AN$10-$AM$10))),$AM$10)</f>
        <v>0.810119552151912</v>
      </c>
      <c r="AQ421" s="0" t="n">
        <f aca="false">IFERROR(IF(AZ421&lt;($AM$11-$AL$11)/($AN$11-$AL$11),$AL$11+SQRT(AZ421*($AN$11-$AL$11)*($AM$11-$AL$11)),$AN$11-SQRT((1-AZ421)*($AN$11-$AL$11)*($AN$11-$AM$11))),$AM$11)</f>
        <v>0.649377333181707</v>
      </c>
      <c r="AR421" s="0" t="n">
        <f aca="false">SUMPRODUCT((B24:B31&lt;=$B$6)*(C24:C31*AM421+D24:D31*AO421*$B$8*AQ421)/(1+AL421/100)^B24:B31)+C32*AM421*AP421/(1+AL421/100)^$B$6</f>
        <v>11533873.1818099</v>
      </c>
      <c r="AS421" s="0" t="n">
        <f aca="false">SUMPRODUCT((K24:K26&lt;=$B$6)*(L24:L26*AN421+M24:M26*AO421*$B$8*AQ421)/(1+AL421/100)^K24:K26)+L27*AN421*AP421/(1+AL421/100)^$B$6</f>
        <v>8490219.73280397</v>
      </c>
      <c r="AT421" s="0" t="n">
        <f aca="false">AS421-AR421</f>
        <v>-3043653.44900594</v>
      </c>
      <c r="AU421" s="0" t="n">
        <f aca="true">RAND()</f>
        <v>0.605335408700963</v>
      </c>
      <c r="AV421" s="0" t="n">
        <f aca="true">RAND()</f>
        <v>0.997018866600869</v>
      </c>
      <c r="AW421" s="0" t="n">
        <f aca="true">RAND()</f>
        <v>0.135784606865238</v>
      </c>
      <c r="AX421" s="0" t="n">
        <f aca="true">RAND()</f>
        <v>0.251865289773368</v>
      </c>
      <c r="AY421" s="0" t="n">
        <f aca="true">RAND()</f>
        <v>0.384696546507611</v>
      </c>
      <c r="AZ421" s="0" t="n">
        <f aca="true">RAND()</f>
        <v>0.49822253445372</v>
      </c>
    </row>
    <row r="422" customFormat="false" ht="15" hidden="false" customHeight="false" outlineLevel="0" collapsed="false">
      <c r="AK422" s="0" t="n">
        <v>409</v>
      </c>
      <c r="AL422" s="0" t="n">
        <f aca="false">IFERROR(IF(AU422&lt;($AM$6-$AL$6)/($AN$6-$AL$6),$AL$6+SQRT(AU422*($AN$6-$AL$6)*($AM$6-$AL$6)),$AN$6-SQRT((1-AU422)*($AN$6-$AL$6)*($AN$6-$AM$6))),$AM$6)</f>
        <v>5.31556971815921</v>
      </c>
      <c r="AM422" s="0" t="n">
        <f aca="false">IFERROR(IF(AV422&lt;($AM$7-$AL$7)/($AN$7-$AL$7),$AL$7+SQRT(AV422*($AN$7-$AL$7)*($AM$7-$AL$7)),$AN$7-SQRT((1-AV422)*($AN$7-$AL$7)*($AN$7-$AM$7))),$AM$7)</f>
        <v>0.869349794750699</v>
      </c>
      <c r="AN422" s="0" t="n">
        <f aca="false">IFERROR(IF(AW422&lt;($AM$8-$AL$8)/($AN$8-$AL$8),$AL$8+SQRT(AW422*($AN$8-$AL$8)*($AM$8-$AL$8)),$AN$8-SQRT((1-AW422)*($AN$8-$AL$8)*($AN$8-$AM$8))),$AM$8)</f>
        <v>0.906429166548094</v>
      </c>
      <c r="AO422" s="0" t="n">
        <f aca="false">IFERROR(IF(AX422&lt;($AM$9-$AL$9)/($AN$9-$AL$9),$AL$9+SQRT(AX422*($AN$9-$AL$9)*($AM$9-$AL$9)),$AN$9-SQRT((1-AX422)*($AN$9-$AL$9)*($AN$9-$AM$9))),$AM$9)</f>
        <v>1.44715428591132</v>
      </c>
      <c r="AP422" s="0" t="n">
        <f aca="false">IFERROR(IF(AY422&lt;($AM$10-$AL$10)/($AN$10-$AL$10),$AL$10+SQRT(AY422*($AN$10-$AL$10)*($AM$10-$AL$10)),$AN$10-SQRT((1-AY422)*($AN$10-$AL$10)*($AN$10-$AM$10))),$AM$10)</f>
        <v>0.784125028561062</v>
      </c>
      <c r="AQ422" s="0" t="n">
        <f aca="false">IFERROR(IF(AZ422&lt;($AM$11-$AL$11)/($AN$11-$AL$11),$AL$11+SQRT(AZ422*($AN$11-$AL$11)*($AM$11-$AL$11)),$AN$11-SQRT((1-AZ422)*($AN$11-$AL$11)*($AN$11-$AM$11))),$AM$11)</f>
        <v>0.529586239695307</v>
      </c>
      <c r="AR422" s="0" t="n">
        <f aca="false">SUMPRODUCT((B24:B31&lt;=$B$6)*(C24:C31*AM422+D24:D31*AO422*$B$8*AQ422)/(1+AL422/100)^B24:B31)+C32*AM422*AP422/(1+AL422/100)^$B$6</f>
        <v>7901065.13162433</v>
      </c>
      <c r="AS422" s="0" t="n">
        <f aca="false">SUMPRODUCT((K24:K26&lt;=$B$6)*(L24:L26*AN422+M24:M26*AO422*$B$8*AQ422)/(1+AL422/100)^K24:K26)+L27*AN422*AP422/(1+AL422/100)^$B$6</f>
        <v>8445482.71529454</v>
      </c>
      <c r="AT422" s="0" t="n">
        <f aca="false">AS422-AR422</f>
        <v>544417.583670207</v>
      </c>
      <c r="AU422" s="0" t="n">
        <f aca="true">RAND()</f>
        <v>0.858134731280888</v>
      </c>
      <c r="AV422" s="0" t="n">
        <f aca="true">RAND()</f>
        <v>0.053437711466267</v>
      </c>
      <c r="AW422" s="0" t="n">
        <f aca="true">RAND()</f>
        <v>0.125857416579133</v>
      </c>
      <c r="AX422" s="0" t="n">
        <f aca="true">RAND()</f>
        <v>0.796241077609184</v>
      </c>
      <c r="AY422" s="0" t="n">
        <f aca="true">RAND()</f>
        <v>0.322908127419297</v>
      </c>
      <c r="AZ422" s="0" t="n">
        <f aca="true">RAND()</f>
        <v>0.215142210030331</v>
      </c>
    </row>
    <row r="423" customFormat="false" ht="15" hidden="false" customHeight="false" outlineLevel="0" collapsed="false">
      <c r="AK423" s="0" t="n">
        <v>410</v>
      </c>
      <c r="AL423" s="0" t="n">
        <f aca="false">IFERROR(IF(AU423&lt;($AM$6-$AL$6)/($AN$6-$AL$6),$AL$6+SQRT(AU423*($AN$6-$AL$6)*($AM$6-$AL$6)),$AN$6-SQRT((1-AU423)*($AN$6-$AL$6)*($AN$6-$AM$6))),$AM$6)</f>
        <v>4.59432702538444</v>
      </c>
      <c r="AM423" s="0" t="n">
        <f aca="false">IFERROR(IF(AV423&lt;($AM$7-$AL$7)/($AN$7-$AL$7),$AL$7+SQRT(AV423*($AN$7-$AL$7)*($AM$7-$AL$7)),$AN$7-SQRT((1-AV423)*($AN$7-$AL$7)*($AN$7-$AM$7))),$AM$7)</f>
        <v>1.13784743379588</v>
      </c>
      <c r="AN423" s="0" t="n">
        <f aca="false">IFERROR(IF(AW423&lt;($AM$8-$AL$8)/($AN$8-$AL$8),$AL$8+SQRT(AW423*($AN$8-$AL$8)*($AM$8-$AL$8)),$AN$8-SQRT((1-AW423)*($AN$8-$AL$8)*($AN$8-$AM$8))),$AM$8)</f>
        <v>0.933009100801065</v>
      </c>
      <c r="AO423" s="0" t="n">
        <f aca="false">IFERROR(IF(AX423&lt;($AM$9-$AL$9)/($AN$9-$AL$9),$AL$9+SQRT(AX423*($AN$9-$AL$9)*($AM$9-$AL$9)),$AN$9-SQRT((1-AX423)*($AN$9-$AL$9)*($AN$9-$AM$9))),$AM$9)</f>
        <v>1.69940981201769</v>
      </c>
      <c r="AP423" s="0" t="n">
        <f aca="false">IFERROR(IF(AY423&lt;($AM$10-$AL$10)/($AN$10-$AL$10),$AL$10+SQRT(AY423*($AN$10-$AL$10)*($AM$10-$AL$10)),$AN$10-SQRT((1-AY423)*($AN$10-$AL$10)*($AN$10-$AM$10))),$AM$10)</f>
        <v>0.736133858301291</v>
      </c>
      <c r="AQ423" s="0" t="n">
        <f aca="false">IFERROR(IF(AZ423&lt;($AM$11-$AL$11)/($AN$11-$AL$11),$AL$11+SQRT(AZ423*($AN$11-$AL$11)*($AM$11-$AL$11)),$AN$11-SQRT((1-AZ423)*($AN$11-$AL$11)*($AN$11-$AM$11))),$AM$11)</f>
        <v>0.643245534928804</v>
      </c>
      <c r="AR423" s="0" t="n">
        <f aca="false">SUMPRODUCT((B24:B31&lt;=$B$6)*(C24:C31*AM423+D24:D31*AO423*$B$8*AQ423)/(1+AL423/100)^B24:B31)+C32*AM423*AP423/(1+AL423/100)^$B$6</f>
        <v>10579657.2762124</v>
      </c>
      <c r="AS423" s="0" t="n">
        <f aca="false">SUMPRODUCT((K24:K26&lt;=$B$6)*(L24:L26*AN423+M24:M26*AO423*$B$8*AQ423)/(1+AL423/100)^K24:K26)+L27*AN423*AP423/(1+AL423/100)^$B$6</f>
        <v>8747756.98011507</v>
      </c>
      <c r="AT423" s="0" t="n">
        <f aca="false">AS423-AR423</f>
        <v>-1831900.29609733</v>
      </c>
      <c r="AU423" s="0" t="n">
        <f aca="true">RAND()</f>
        <v>0.710636876960216</v>
      </c>
      <c r="AV423" s="0" t="n">
        <f aca="true">RAND()</f>
        <v>0.888193794611834</v>
      </c>
      <c r="AW423" s="0" t="n">
        <f aca="true">RAND()</f>
        <v>0.196571343287865</v>
      </c>
      <c r="AX423" s="0" t="n">
        <f aca="true">RAND()</f>
        <v>0.939763692592506</v>
      </c>
      <c r="AY423" s="0" t="n">
        <f aca="true">RAND()</f>
        <v>0.223036796145016</v>
      </c>
      <c r="AZ423" s="0" t="n">
        <f aca="true">RAND()</f>
        <v>0.480887743871676</v>
      </c>
    </row>
    <row r="424" customFormat="false" ht="15" hidden="false" customHeight="false" outlineLevel="0" collapsed="false">
      <c r="AK424" s="0" t="n">
        <v>411</v>
      </c>
      <c r="AL424" s="0" t="n">
        <f aca="false">IFERROR(IF(AU424&lt;($AM$6-$AL$6)/($AN$6-$AL$6),$AL$6+SQRT(AU424*($AN$6-$AL$6)*($AM$6-$AL$6)),$AN$6-SQRT((1-AU424)*($AN$6-$AL$6)*($AN$6-$AM$6))),$AM$6)</f>
        <v>3.22583947652122</v>
      </c>
      <c r="AM424" s="0" t="n">
        <f aca="false">IFERROR(IF(AV424&lt;($AM$7-$AL$7)/($AN$7-$AL$7),$AL$7+SQRT(AV424*($AN$7-$AL$7)*($AM$7-$AL$7)),$AN$7-SQRT((1-AV424)*($AN$7-$AL$7)*($AN$7-$AM$7))),$AM$7)</f>
        <v>1.158353098682</v>
      </c>
      <c r="AN424" s="0" t="n">
        <f aca="false">IFERROR(IF(AW424&lt;($AM$8-$AL$8)/($AN$8-$AL$8),$AL$8+SQRT(AW424*($AN$8-$AL$8)*($AM$8-$AL$8)),$AN$8-SQRT((1-AW424)*($AN$8-$AL$8)*($AN$8-$AM$8))),$AM$8)</f>
        <v>1.03631563464952</v>
      </c>
      <c r="AO424" s="0" t="n">
        <f aca="false">IFERROR(IF(AX424&lt;($AM$9-$AL$9)/($AN$9-$AL$9),$AL$9+SQRT(AX424*($AN$9-$AL$9)*($AM$9-$AL$9)),$AN$9-SQRT((1-AX424)*($AN$9-$AL$9)*($AN$9-$AM$9))),$AM$9)</f>
        <v>0.780519885038095</v>
      </c>
      <c r="AP424" s="0" t="n">
        <f aca="false">IFERROR(IF(AY424&lt;($AM$10-$AL$10)/($AN$10-$AL$10),$AL$10+SQRT(AY424*($AN$10-$AL$10)*($AM$10-$AL$10)),$AN$10-SQRT((1-AY424)*($AN$10-$AL$10)*($AN$10-$AM$10))),$AM$10)</f>
        <v>0.938550191320124</v>
      </c>
      <c r="AQ424" s="0" t="n">
        <f aca="false">IFERROR(IF(AZ424&lt;($AM$11-$AL$11)/($AN$11-$AL$11),$AL$11+SQRT(AZ424*($AN$11-$AL$11)*($AM$11-$AL$11)),$AN$11-SQRT((1-AZ424)*($AN$11-$AL$11)*($AN$11-$AM$11))),$AM$11)</f>
        <v>0.498308625676419</v>
      </c>
      <c r="AR424" s="0" t="n">
        <f aca="false">SUMPRODUCT((B24:B31&lt;=$B$6)*(C24:C31*AM424+D24:D31*AO424*$B$8*AQ424)/(1+AL424/100)^B24:B31)+C32*AM424*AP424/(1+AL424/100)^$B$6</f>
        <v>11190684.9894497</v>
      </c>
      <c r="AS424" s="0" t="n">
        <f aca="false">SUMPRODUCT((K24:K26&lt;=$B$6)*(L24:L26*AN424+M24:M26*AO424*$B$8*AQ424)/(1+AL424/100)^K24:K26)+L27*AN424*AP424/(1+AL424/100)^$B$6</f>
        <v>9549565.29870942</v>
      </c>
      <c r="AT424" s="0" t="n">
        <f aca="false">AS424-AR424</f>
        <v>-1641119.69074026</v>
      </c>
      <c r="AU424" s="0" t="n">
        <f aca="true">RAND()</f>
        <v>0.287785617150718</v>
      </c>
      <c r="AV424" s="0" t="n">
        <f aca="true">RAND()</f>
        <v>0.92534084870052</v>
      </c>
      <c r="AW424" s="0" t="n">
        <f aca="true">RAND()</f>
        <v>0.594124373375673</v>
      </c>
      <c r="AX424" s="0" t="n">
        <f aca="true">RAND()</f>
        <v>0.104921874535714</v>
      </c>
      <c r="AY424" s="0" t="n">
        <f aca="true">RAND()</f>
        <v>0.76930508122767</v>
      </c>
      <c r="AZ424" s="0" t="n">
        <f aca="true">RAND()</f>
        <v>0.160515555174163</v>
      </c>
    </row>
    <row r="425" customFormat="false" ht="15" hidden="false" customHeight="false" outlineLevel="0" collapsed="false">
      <c r="AK425" s="0" t="n">
        <v>412</v>
      </c>
      <c r="AL425" s="0" t="n">
        <f aca="false">IFERROR(IF(AU425&lt;($AM$6-$AL$6)/($AN$6-$AL$6),$AL$6+SQRT(AU425*($AN$6-$AL$6)*($AM$6-$AL$6)),$AN$6-SQRT((1-AU425)*($AN$6-$AL$6)*($AN$6-$AM$6))),$AM$6)</f>
        <v>5.6641622931131</v>
      </c>
      <c r="AM425" s="0" t="n">
        <f aca="false">IFERROR(IF(AV425&lt;($AM$7-$AL$7)/($AN$7-$AL$7),$AL$7+SQRT(AV425*($AN$7-$AL$7)*($AM$7-$AL$7)),$AN$7-SQRT((1-AV425)*($AN$7-$AL$7)*($AN$7-$AM$7))),$AM$7)</f>
        <v>1.103520719286</v>
      </c>
      <c r="AN425" s="0" t="n">
        <f aca="false">IFERROR(IF(AW425&lt;($AM$8-$AL$8)/($AN$8-$AL$8),$AL$8+SQRT(AW425*($AN$8-$AL$8)*($AM$8-$AL$8)),$AN$8-SQRT((1-AW425)*($AN$8-$AL$8)*($AN$8-$AM$8))),$AM$8)</f>
        <v>1.18274073358073</v>
      </c>
      <c r="AO425" s="0" t="n">
        <f aca="false">IFERROR(IF(AX425&lt;($AM$9-$AL$9)/($AN$9-$AL$9),$AL$9+SQRT(AX425*($AN$9-$AL$9)*($AM$9-$AL$9)),$AN$9-SQRT((1-AX425)*($AN$9-$AL$9)*($AN$9-$AM$9))),$AM$9)</f>
        <v>0.786333542315506</v>
      </c>
      <c r="AP425" s="0" t="n">
        <f aca="false">IFERROR(IF(AY425&lt;($AM$10-$AL$10)/($AN$10-$AL$10),$AL$10+SQRT(AY425*($AN$10-$AL$10)*($AM$10-$AL$10)),$AN$10-SQRT((1-AY425)*($AN$10-$AL$10)*($AN$10-$AM$10))),$AM$10)</f>
        <v>0.863990720149838</v>
      </c>
      <c r="AQ425" s="0" t="n">
        <f aca="false">IFERROR(IF(AZ425&lt;($AM$11-$AL$11)/($AN$11-$AL$11),$AL$11+SQRT(AZ425*($AN$11-$AL$11)*($AM$11-$AL$11)),$AN$11-SQRT((1-AZ425)*($AN$11-$AL$11)*($AN$11-$AM$11))),$AM$11)</f>
        <v>0.544396523633682</v>
      </c>
      <c r="AR425" s="0" t="n">
        <f aca="false">SUMPRODUCT((B24:B31&lt;=$B$6)*(C24:C31*AM425+D24:D31*AO425*$B$8*AQ425)/(1+AL425/100)^B24:B31)+C32*AM425*AP425/(1+AL425/100)^$B$6</f>
        <v>9879326.46793505</v>
      </c>
      <c r="AS425" s="0" t="n">
        <f aca="false">SUMPRODUCT((K24:K26&lt;=$B$6)*(L24:L26*AN425+M24:M26*AO425*$B$8*AQ425)/(1+AL425/100)^K24:K26)+L27*AN425*AP425/(1+AL425/100)^$B$6</f>
        <v>10953027.1986338</v>
      </c>
      <c r="AT425" s="0" t="n">
        <f aca="false">AS425-AR425</f>
        <v>1073700.73069873</v>
      </c>
      <c r="AU425" s="0" t="n">
        <f aca="true">RAND()</f>
        <v>0.910776881042958</v>
      </c>
      <c r="AV425" s="0" t="n">
        <f aca="true">RAND()</f>
        <v>0.809278402857866</v>
      </c>
      <c r="AW425" s="0" t="n">
        <f aca="true">RAND()</f>
        <v>0.959788365162148</v>
      </c>
      <c r="AX425" s="0" t="n">
        <f aca="true">RAND()</f>
        <v>0.109315863273261</v>
      </c>
      <c r="AY425" s="0" t="n">
        <f aca="true">RAND()</f>
        <v>0.52995697742079</v>
      </c>
      <c r="AZ425" s="0" t="n">
        <f aca="true">RAND()</f>
        <v>0.243794533731547</v>
      </c>
    </row>
    <row r="426" customFormat="false" ht="15" hidden="false" customHeight="false" outlineLevel="0" collapsed="false">
      <c r="AK426" s="0" t="n">
        <v>413</v>
      </c>
      <c r="AL426" s="0" t="n">
        <f aca="false">IFERROR(IF(AU426&lt;($AM$6-$AL$6)/($AN$6-$AL$6),$AL$6+SQRT(AU426*($AN$6-$AL$6)*($AM$6-$AL$6)),$AN$6-SQRT((1-AU426)*($AN$6-$AL$6)*($AN$6-$AM$6))),$AM$6)</f>
        <v>3.84745844971464</v>
      </c>
      <c r="AM426" s="0" t="n">
        <f aca="false">IFERROR(IF(AV426&lt;($AM$7-$AL$7)/($AN$7-$AL$7),$AL$7+SQRT(AV426*($AN$7-$AL$7)*($AM$7-$AL$7)),$AN$7-SQRT((1-AV426)*($AN$7-$AL$7)*($AN$7-$AM$7))),$AM$7)</f>
        <v>1.10467084710468</v>
      </c>
      <c r="AN426" s="0" t="n">
        <f aca="false">IFERROR(IF(AW426&lt;($AM$8-$AL$8)/($AN$8-$AL$8),$AL$8+SQRT(AW426*($AN$8-$AL$8)*($AM$8-$AL$8)),$AN$8-SQRT((1-AW426)*($AN$8-$AL$8)*($AN$8-$AM$8))),$AM$8)</f>
        <v>0.953935326004982</v>
      </c>
      <c r="AO426" s="0" t="n">
        <f aca="false">IFERROR(IF(AX426&lt;($AM$9-$AL$9)/($AN$9-$AL$9),$AL$9+SQRT(AX426*($AN$9-$AL$9)*($AM$9-$AL$9)),$AN$9-SQRT((1-AX426)*($AN$9-$AL$9)*($AN$9-$AM$9))),$AM$9)</f>
        <v>1.20537084073144</v>
      </c>
      <c r="AP426" s="0" t="n">
        <f aca="false">IFERROR(IF(AY426&lt;($AM$10-$AL$10)/($AN$10-$AL$10),$AL$10+SQRT(AY426*($AN$10-$AL$10)*($AM$10-$AL$10)),$AN$10-SQRT((1-AY426)*($AN$10-$AL$10)*($AN$10-$AM$10))),$AM$10)</f>
        <v>0.724151875103148</v>
      </c>
      <c r="AQ426" s="0" t="n">
        <f aca="false">IFERROR(IF(AZ426&lt;($AM$11-$AL$11)/($AN$11-$AL$11),$AL$11+SQRT(AZ426*($AN$11-$AL$11)*($AM$11-$AL$11)),$AN$11-SQRT((1-AZ426)*($AN$11-$AL$11)*($AN$11-$AM$11))),$AM$11)</f>
        <v>0.864656434320697</v>
      </c>
      <c r="AR426" s="0" t="n">
        <f aca="false">SUMPRODUCT((B24:B31&lt;=$B$6)*(C24:C31*AM426+D24:D31*AO426*$B$8*AQ426)/(1+AL426/100)^B24:B31)+C32*AM426*AP426/(1+AL426/100)^$B$6</f>
        <v>10531379.9299917</v>
      </c>
      <c r="AS426" s="0" t="n">
        <f aca="false">SUMPRODUCT((K24:K26&lt;=$B$6)*(L24:L26*AN426+M24:M26*AO426*$B$8*AQ426)/(1+AL426/100)^K24:K26)+L27*AN426*AP426/(1+AL426/100)^$B$6</f>
        <v>8976134.66678612</v>
      </c>
      <c r="AT426" s="0" t="n">
        <f aca="false">AS426-AR426</f>
        <v>-1555245.26320553</v>
      </c>
      <c r="AU426" s="0" t="n">
        <f aca="true">RAND()</f>
        <v>0.50307408868622</v>
      </c>
      <c r="AV426" s="0" t="n">
        <f aca="true">RAND()</f>
        <v>0.81226166505536</v>
      </c>
      <c r="AW426" s="0" t="n">
        <f aca="true">RAND()</f>
        <v>0.263289828802891</v>
      </c>
      <c r="AX426" s="0" t="n">
        <f aca="true">RAND()</f>
        <v>0.579042999493433</v>
      </c>
      <c r="AY426" s="0" t="n">
        <f aca="true">RAND()</f>
        <v>0.200976252449029</v>
      </c>
      <c r="AZ426" s="0" t="n">
        <f aca="true">RAND()</f>
        <v>0.925233139711071</v>
      </c>
    </row>
    <row r="427" customFormat="false" ht="15" hidden="false" customHeight="false" outlineLevel="0" collapsed="false">
      <c r="AK427" s="0" t="n">
        <v>414</v>
      </c>
      <c r="AL427" s="0" t="n">
        <f aca="false">IFERROR(IF(AU427&lt;($AM$6-$AL$6)/($AN$6-$AL$6),$AL$6+SQRT(AU427*($AN$6-$AL$6)*($AM$6-$AL$6)),$AN$6-SQRT((1-AU427)*($AN$6-$AL$6)*($AN$6-$AM$6))),$AM$6)</f>
        <v>4.22228680400111</v>
      </c>
      <c r="AM427" s="0" t="n">
        <f aca="false">IFERROR(IF(AV427&lt;($AM$7-$AL$7)/($AN$7-$AL$7),$AL$7+SQRT(AV427*($AN$7-$AL$7)*($AM$7-$AL$7)),$AN$7-SQRT((1-AV427)*($AN$7-$AL$7)*($AN$7-$AM$7))),$AM$7)</f>
        <v>0.891515580092081</v>
      </c>
      <c r="AN427" s="0" t="n">
        <f aca="false">IFERROR(IF(AW427&lt;($AM$8-$AL$8)/($AN$8-$AL$8),$AL$8+SQRT(AW427*($AN$8-$AL$8)*($AM$8-$AL$8)),$AN$8-SQRT((1-AW427)*($AN$8-$AL$8)*($AN$8-$AM$8))),$AM$8)</f>
        <v>1.0648640288467</v>
      </c>
      <c r="AO427" s="0" t="n">
        <f aca="false">IFERROR(IF(AX427&lt;($AM$9-$AL$9)/($AN$9-$AL$9),$AL$9+SQRT(AX427*($AN$9-$AL$9)*($AM$9-$AL$9)),$AN$9-SQRT((1-AX427)*($AN$9-$AL$9)*($AN$9-$AM$9))),$AM$9)</f>
        <v>1.15826235751201</v>
      </c>
      <c r="AP427" s="0" t="n">
        <f aca="false">IFERROR(IF(AY427&lt;($AM$10-$AL$10)/($AN$10-$AL$10),$AL$10+SQRT(AY427*($AN$10-$AL$10)*($AM$10-$AL$10)),$AN$10-SQRT((1-AY427)*($AN$10-$AL$10)*($AN$10-$AM$10))),$AM$10)</f>
        <v>0.768334022488855</v>
      </c>
      <c r="AQ427" s="0" t="n">
        <f aca="false">IFERROR(IF(AZ427&lt;($AM$11-$AL$11)/($AN$11-$AL$11),$AL$11+SQRT(AZ427*($AN$11-$AL$11)*($AM$11-$AL$11)),$AN$11-SQRT((1-AZ427)*($AN$11-$AL$11)*($AN$11-$AM$11))),$AM$11)</f>
        <v>0.626552826448506</v>
      </c>
      <c r="AR427" s="0" t="n">
        <f aca="false">SUMPRODUCT((B24:B31&lt;=$B$6)*(C24:C31*AM427+D24:D31*AO427*$B$8*AQ427)/(1+AL427/100)^B24:B31)+C32*AM427*AP427/(1+AL427/100)^$B$6</f>
        <v>8374244.96307726</v>
      </c>
      <c r="AS427" s="0" t="n">
        <f aca="false">SUMPRODUCT((K24:K26&lt;=$B$6)*(L24:L26*AN427+M24:M26*AO427*$B$8*AQ427)/(1+AL427/100)^K24:K26)+L27*AN427*AP427/(1+AL427/100)^$B$6</f>
        <v>9958169.73206157</v>
      </c>
      <c r="AT427" s="0" t="n">
        <f aca="false">AS427-AR427</f>
        <v>1583924.76898431</v>
      </c>
      <c r="AU427" s="0" t="n">
        <f aca="true">RAND()</f>
        <v>0.614215470038681</v>
      </c>
      <c r="AV427" s="0" t="n">
        <f aca="true">RAND()</f>
        <v>0.0930566822176685</v>
      </c>
      <c r="AW427" s="0" t="n">
        <f aca="true">RAND()</f>
        <v>0.695330419423319</v>
      </c>
      <c r="AX427" s="0" t="n">
        <f aca="true">RAND()</f>
        <v>0.527651827479179</v>
      </c>
      <c r="AY427" s="0" t="n">
        <f aca="true">RAND()</f>
        <v>0.288012590500197</v>
      </c>
      <c r="AZ427" s="0" t="n">
        <f aca="true">RAND()</f>
        <v>0.435252034536767</v>
      </c>
    </row>
    <row r="428" customFormat="false" ht="15" hidden="false" customHeight="false" outlineLevel="0" collapsed="false">
      <c r="AK428" s="0" t="n">
        <v>415</v>
      </c>
      <c r="AL428" s="0" t="n">
        <f aca="false">IFERROR(IF(AU428&lt;($AM$6-$AL$6)/($AN$6-$AL$6),$AL$6+SQRT(AU428*($AN$6-$AL$6)*($AM$6-$AL$6)),$AN$6-SQRT((1-AU428)*($AN$6-$AL$6)*($AN$6-$AM$6))),$AM$6)</f>
        <v>2.96235617750238</v>
      </c>
      <c r="AM428" s="0" t="n">
        <f aca="false">IFERROR(IF(AV428&lt;($AM$7-$AL$7)/($AN$7-$AL$7),$AL$7+SQRT(AV428*($AN$7-$AL$7)*($AM$7-$AL$7)),$AN$7-SQRT((1-AV428)*($AN$7-$AL$7)*($AN$7-$AM$7))),$AM$7)</f>
        <v>1.15281763524347</v>
      </c>
      <c r="AN428" s="0" t="n">
        <f aca="false">IFERROR(IF(AW428&lt;($AM$8-$AL$8)/($AN$8-$AL$8),$AL$8+SQRT(AW428*($AN$8-$AL$8)*($AM$8-$AL$8)),$AN$8-SQRT((1-AW428)*($AN$8-$AL$8)*($AN$8-$AM$8))),$AM$8)</f>
        <v>1.05201222425106</v>
      </c>
      <c r="AO428" s="0" t="n">
        <f aca="false">IFERROR(IF(AX428&lt;($AM$9-$AL$9)/($AN$9-$AL$9),$AL$9+SQRT(AX428*($AN$9-$AL$9)*($AM$9-$AL$9)),$AN$9-SQRT((1-AX428)*($AN$9-$AL$9)*($AN$9-$AM$9))),$AM$9)</f>
        <v>0.813531652427618</v>
      </c>
      <c r="AP428" s="0" t="n">
        <f aca="false">IFERROR(IF(AY428&lt;($AM$10-$AL$10)/($AN$10-$AL$10),$AL$10+SQRT(AY428*($AN$10-$AL$10)*($AM$10-$AL$10)),$AN$10-SQRT((1-AY428)*($AN$10-$AL$10)*($AN$10-$AM$10))),$AM$10)</f>
        <v>0.888134558728669</v>
      </c>
      <c r="AQ428" s="0" t="n">
        <f aca="false">IFERROR(IF(AZ428&lt;($AM$11-$AL$11)/($AN$11-$AL$11),$AL$11+SQRT(AZ428*($AN$11-$AL$11)*($AM$11-$AL$11)),$AN$11-SQRT((1-AZ428)*($AN$11-$AL$11)*($AN$11-$AM$11))),$AM$11)</f>
        <v>0.595264602701433</v>
      </c>
      <c r="AR428" s="0" t="n">
        <f aca="false">SUMPRODUCT((B24:B31&lt;=$B$6)*(C24:C31*AM428+D24:D31*AO428*$B$8*AQ428)/(1+AL428/100)^B24:B31)+C32*AM428*AP428/(1+AL428/100)^$B$6</f>
        <v>11269291.5768522</v>
      </c>
      <c r="AS428" s="0" t="n">
        <f aca="false">SUMPRODUCT((K24:K26&lt;=$B$6)*(L24:L26*AN428+M24:M26*AO428*$B$8*AQ428)/(1+AL428/100)^K24:K26)+L27*AN428*AP428/(1+AL428/100)^$B$6</f>
        <v>9741180.72733936</v>
      </c>
      <c r="AT428" s="0" t="n">
        <f aca="false">AS428-AR428</f>
        <v>-1528110.84951286</v>
      </c>
      <c r="AU428" s="0" t="n">
        <f aca="true">RAND()</f>
        <v>0.185225882475398</v>
      </c>
      <c r="AV428" s="0" t="n">
        <f aca="true">RAND()</f>
        <v>0.916049670936249</v>
      </c>
      <c r="AW428" s="0" t="n">
        <f aca="true">RAND()</f>
        <v>0.651563028035427</v>
      </c>
      <c r="AX428" s="0" t="n">
        <f aca="true">RAND()</f>
        <v>0.131069462765324</v>
      </c>
      <c r="AY428" s="0" t="n">
        <f aca="true">RAND()</f>
        <v>0.602593742717996</v>
      </c>
      <c r="AZ428" s="0" t="n">
        <f aca="true">RAND()</f>
        <v>0.355841573911981</v>
      </c>
    </row>
    <row r="429" customFormat="false" ht="15" hidden="false" customHeight="false" outlineLevel="0" collapsed="false">
      <c r="AK429" s="0" t="n">
        <v>416</v>
      </c>
      <c r="AL429" s="0" t="n">
        <f aca="false">IFERROR(IF(AU429&lt;($AM$6-$AL$6)/($AN$6-$AL$6),$AL$6+SQRT(AU429*($AN$6-$AL$6)*($AM$6-$AL$6)),$AN$6-SQRT((1-AU429)*($AN$6-$AL$6)*($AN$6-$AM$6))),$AM$6)</f>
        <v>2.8762253684669</v>
      </c>
      <c r="AM429" s="0" t="n">
        <f aca="false">IFERROR(IF(AV429&lt;($AM$7-$AL$7)/($AN$7-$AL$7),$AL$7+SQRT(AV429*($AN$7-$AL$7)*($AM$7-$AL$7)),$AN$7-SQRT((1-AV429)*($AN$7-$AL$7)*($AN$7-$AM$7))),$AM$7)</f>
        <v>0.967234451544377</v>
      </c>
      <c r="AN429" s="0" t="n">
        <f aca="false">IFERROR(IF(AW429&lt;($AM$8-$AL$8)/($AN$8-$AL$8),$AL$8+SQRT(AW429*($AN$8-$AL$8)*($AM$8-$AL$8)),$AN$8-SQRT((1-AW429)*($AN$8-$AL$8)*($AN$8-$AM$8))),$AM$8)</f>
        <v>1.12863191745373</v>
      </c>
      <c r="AO429" s="0" t="n">
        <f aca="false">IFERROR(IF(AX429&lt;($AM$9-$AL$9)/($AN$9-$AL$9),$AL$9+SQRT(AX429*($AN$9-$AL$9)*($AM$9-$AL$9)),$AN$9-SQRT((1-AX429)*($AN$9-$AL$9)*($AN$9-$AM$9))),$AM$9)</f>
        <v>0.968594938509545</v>
      </c>
      <c r="AP429" s="0" t="n">
        <f aca="false">IFERROR(IF(AY429&lt;($AM$10-$AL$10)/($AN$10-$AL$10),$AL$10+SQRT(AY429*($AN$10-$AL$10)*($AM$10-$AL$10)),$AN$10-SQRT((1-AY429)*($AN$10-$AL$10)*($AN$10-$AM$10))),$AM$10)</f>
        <v>0.997301076043578</v>
      </c>
      <c r="AQ429" s="0" t="n">
        <f aca="false">IFERROR(IF(AZ429&lt;($AM$11-$AL$11)/($AN$11-$AL$11),$AL$11+SQRT(AZ429*($AN$11-$AL$11)*($AM$11-$AL$11)),$AN$11-SQRT((1-AZ429)*($AN$11-$AL$11)*($AN$11-$AM$11))),$AM$11)</f>
        <v>0.730494571206391</v>
      </c>
      <c r="AR429" s="0" t="n">
        <f aca="false">SUMPRODUCT((B24:B31&lt;=$B$6)*(C24:C31*AM429+D24:D31*AO429*$B$8*AQ429)/(1+AL429/100)^B24:B31)+C32*AM429*AP429/(1+AL429/100)^$B$6</f>
        <v>9519406.51287674</v>
      </c>
      <c r="AS429" s="0" t="n">
        <f aca="false">SUMPRODUCT((K24:K26&lt;=$B$6)*(L24:L26*AN429+M24:M26*AO429*$B$8*AQ429)/(1+AL429/100)^K24:K26)+L27*AN429*AP429/(1+AL429/100)^$B$6</f>
        <v>10338885.7274215</v>
      </c>
      <c r="AT429" s="0" t="n">
        <f aca="false">AS429-AR429</f>
        <v>819479.214544773</v>
      </c>
      <c r="AU429" s="0" t="n">
        <f aca="true">RAND()</f>
        <v>0.153554179268992</v>
      </c>
      <c r="AV429" s="0" t="n">
        <f aca="true">RAND()</f>
        <v>0.310748464259427</v>
      </c>
      <c r="AW429" s="0" t="n">
        <f aca="true">RAND()</f>
        <v>0.869064787013706</v>
      </c>
      <c r="AX429" s="0" t="n">
        <f aca="true">RAND()</f>
        <v>0.292774955195686</v>
      </c>
      <c r="AY429" s="0" t="n">
        <f aca="true">RAND()</f>
        <v>0.989233440936404</v>
      </c>
      <c r="AZ429" s="0" t="n">
        <f aca="true">RAND()</f>
        <v>0.703538056533766</v>
      </c>
    </row>
    <row r="430" customFormat="false" ht="15" hidden="false" customHeight="false" outlineLevel="0" collapsed="false">
      <c r="AK430" s="0" t="n">
        <v>417</v>
      </c>
      <c r="AL430" s="0" t="n">
        <f aca="false">IFERROR(IF(AU430&lt;($AM$6-$AL$6)/($AN$6-$AL$6),$AL$6+SQRT(AU430*($AN$6-$AL$6)*($AM$6-$AL$6)),$AN$6-SQRT((1-AU430)*($AN$6-$AL$6)*($AN$6-$AM$6))),$AM$6)</f>
        <v>2.28332343836064</v>
      </c>
      <c r="AM430" s="0" t="n">
        <f aca="false">IFERROR(IF(AV430&lt;($AM$7-$AL$7)/($AN$7-$AL$7),$AL$7+SQRT(AV430*($AN$7-$AL$7)*($AM$7-$AL$7)),$AN$7-SQRT((1-AV430)*($AN$7-$AL$7)*($AN$7-$AM$7))),$AM$7)</f>
        <v>0.99791785865232</v>
      </c>
      <c r="AN430" s="0" t="n">
        <f aca="false">IFERROR(IF(AW430&lt;($AM$8-$AL$8)/($AN$8-$AL$8),$AL$8+SQRT(AW430*($AN$8-$AL$8)*($AM$8-$AL$8)),$AN$8-SQRT((1-AW430)*($AN$8-$AL$8)*($AN$8-$AM$8))),$AM$8)</f>
        <v>1.07770010428511</v>
      </c>
      <c r="AO430" s="0" t="n">
        <f aca="false">IFERROR(IF(AX430&lt;($AM$9-$AL$9)/($AN$9-$AL$9),$AL$9+SQRT(AX430*($AN$9-$AL$9)*($AM$9-$AL$9)),$AN$9-SQRT((1-AX430)*($AN$9-$AL$9)*($AN$9-$AM$9))),$AM$9)</f>
        <v>1.04524257072519</v>
      </c>
      <c r="AP430" s="0" t="n">
        <f aca="false">IFERROR(IF(AY430&lt;($AM$10-$AL$10)/($AN$10-$AL$10),$AL$10+SQRT(AY430*($AN$10-$AL$10)*($AM$10-$AL$10)),$AN$10-SQRT((1-AY430)*($AN$10-$AL$10)*($AN$10-$AM$10))),$AM$10)</f>
        <v>0.935282483943814</v>
      </c>
      <c r="AQ430" s="0" t="n">
        <f aca="false">IFERROR(IF(AZ430&lt;($AM$11-$AL$11)/($AN$11-$AL$11),$AL$11+SQRT(AZ430*($AN$11-$AL$11)*($AM$11-$AL$11)),$AN$11-SQRT((1-AZ430)*($AN$11-$AL$11)*($AN$11-$AM$11))),$AM$11)</f>
        <v>0.596314669720815</v>
      </c>
      <c r="AR430" s="0" t="n">
        <f aca="false">SUMPRODUCT((B24:B31&lt;=$B$6)*(C24:C31*AM430+D24:D31*AO430*$B$8*AQ430)/(1+AL430/100)^B24:B31)+C32*AM430*AP430/(1+AL430/100)^$B$6</f>
        <v>10060827.7211099</v>
      </c>
      <c r="AS430" s="0" t="n">
        <f aca="false">SUMPRODUCT((K24:K26&lt;=$B$6)*(L24:L26*AN430+M24:M26*AO430*$B$8*AQ430)/(1+AL430/100)^K24:K26)+L27*AN430*AP430/(1+AL430/100)^$B$6</f>
        <v>9911872.26562722</v>
      </c>
      <c r="AT430" s="0" t="n">
        <f aca="false">AS430-AR430</f>
        <v>-148955.455482727</v>
      </c>
      <c r="AU430" s="0" t="n">
        <f aca="true">RAND()</f>
        <v>0.0160544341448986</v>
      </c>
      <c r="AV430" s="0" t="n">
        <f aca="true">RAND()</f>
        <v>0.435238653039107</v>
      </c>
      <c r="AW430" s="0" t="n">
        <f aca="true">RAND()</f>
        <v>0.736113297214561</v>
      </c>
      <c r="AX430" s="0" t="n">
        <f aca="true">RAND()</f>
        <v>0.392292167496377</v>
      </c>
      <c r="AY430" s="0" t="n">
        <f aca="true">RAND()</f>
        <v>0.757883363313187</v>
      </c>
      <c r="AZ430" s="0" t="n">
        <f aca="true">RAND()</f>
        <v>0.358377075476553</v>
      </c>
    </row>
    <row r="431" customFormat="false" ht="15" hidden="false" customHeight="false" outlineLevel="0" collapsed="false">
      <c r="AK431" s="0" t="n">
        <v>418</v>
      </c>
      <c r="AL431" s="0" t="n">
        <f aca="false">IFERROR(IF(AU431&lt;($AM$6-$AL$6)/($AN$6-$AL$6),$AL$6+SQRT(AU431*($AN$6-$AL$6)*($AM$6-$AL$6)),$AN$6-SQRT((1-AU431)*($AN$6-$AL$6)*($AN$6-$AM$6))),$AM$6)</f>
        <v>5.80809352270829</v>
      </c>
      <c r="AM431" s="0" t="n">
        <f aca="false">IFERROR(IF(AV431&lt;($AM$7-$AL$7)/($AN$7-$AL$7),$AL$7+SQRT(AV431*($AN$7-$AL$7)*($AM$7-$AL$7)),$AN$7-SQRT((1-AV431)*($AN$7-$AL$7)*($AN$7-$AM$7))),$AM$7)</f>
        <v>1.01933732257612</v>
      </c>
      <c r="AN431" s="0" t="n">
        <f aca="false">IFERROR(IF(AW431&lt;($AM$8-$AL$8)/($AN$8-$AL$8),$AL$8+SQRT(AW431*($AN$8-$AL$8)*($AM$8-$AL$8)),$AN$8-SQRT((1-AW431)*($AN$8-$AL$8)*($AN$8-$AM$8))),$AM$8)</f>
        <v>1.09510853701738</v>
      </c>
      <c r="AO431" s="0" t="n">
        <f aca="false">IFERROR(IF(AX431&lt;($AM$9-$AL$9)/($AN$9-$AL$9),$AL$9+SQRT(AX431*($AN$9-$AL$9)*($AM$9-$AL$9)),$AN$9-SQRT((1-AX431)*($AN$9-$AL$9)*($AN$9-$AM$9))),$AM$9)</f>
        <v>1.15304434886398</v>
      </c>
      <c r="AP431" s="0" t="n">
        <f aca="false">IFERROR(IF(AY431&lt;($AM$10-$AL$10)/($AN$10-$AL$10),$AL$10+SQRT(AY431*($AN$10-$AL$10)*($AM$10-$AL$10)),$AN$10-SQRT((1-AY431)*($AN$10-$AL$10)*($AN$10-$AM$10))),$AM$10)</f>
        <v>0.780094054375477</v>
      </c>
      <c r="AQ431" s="0" t="n">
        <f aca="false">IFERROR(IF(AZ431&lt;($AM$11-$AL$11)/($AN$11-$AL$11),$AL$11+SQRT(AZ431*($AN$11-$AL$11)*($AM$11-$AL$11)),$AN$11-SQRT((1-AZ431)*($AN$11-$AL$11)*($AN$11-$AM$11))),$AM$11)</f>
        <v>0.963078494546802</v>
      </c>
      <c r="AR431" s="0" t="n">
        <f aca="false">SUMPRODUCT((B24:B31&lt;=$B$6)*(C24:C31*AM431+D24:D31*AO431*$B$8*AQ431)/(1+AL431/100)^B24:B31)+C32*AM431*AP431/(1+AL431/100)^$B$6</f>
        <v>9159998.42973913</v>
      </c>
      <c r="AS431" s="0" t="n">
        <f aca="false">SUMPRODUCT((K24:K26&lt;=$B$6)*(L24:L26*AN431+M24:M26*AO431*$B$8*AQ431)/(1+AL431/100)^K24:K26)+L27*AN431*AP431/(1+AL431/100)^$B$6</f>
        <v>10194785.5030315</v>
      </c>
      <c r="AT431" s="0" t="n">
        <f aca="false">AS431-AR431</f>
        <v>1034787.07329237</v>
      </c>
      <c r="AU431" s="0" t="n">
        <f aca="true">RAND()</f>
        <v>0.928967947469503</v>
      </c>
      <c r="AV431" s="0" t="n">
        <f aca="true">RAND()</f>
        <v>0.527064259943519</v>
      </c>
      <c r="AW431" s="0" t="n">
        <f aca="true">RAND()</f>
        <v>0.786743419512021</v>
      </c>
      <c r="AX431" s="0" t="n">
        <f aca="true">RAND()</f>
        <v>0.521777416672507</v>
      </c>
      <c r="AY431" s="0" t="n">
        <f aca="true">RAND()</f>
        <v>0.313810717185972</v>
      </c>
      <c r="AZ431" s="0" t="n">
        <f aca="true">RAND()</f>
        <v>0.994435928306406</v>
      </c>
    </row>
    <row r="432" customFormat="false" ht="15" hidden="false" customHeight="false" outlineLevel="0" collapsed="false">
      <c r="AK432" s="0" t="n">
        <v>419</v>
      </c>
      <c r="AL432" s="0" t="n">
        <f aca="false">IFERROR(IF(AU432&lt;($AM$6-$AL$6)/($AN$6-$AL$6),$AL$6+SQRT(AU432*($AN$6-$AL$6)*($AM$6-$AL$6)),$AN$6-SQRT((1-AU432)*($AN$6-$AL$6)*($AN$6-$AM$6))),$AM$6)</f>
        <v>2.74179495014769</v>
      </c>
      <c r="AM432" s="0" t="n">
        <f aca="false">IFERROR(IF(AV432&lt;($AM$7-$AL$7)/($AN$7-$AL$7),$AL$7+SQRT(AV432*($AN$7-$AL$7)*($AM$7-$AL$7)),$AN$7-SQRT((1-AV432)*($AN$7-$AL$7)*($AN$7-$AM$7))),$AM$7)</f>
        <v>1.01133901849663</v>
      </c>
      <c r="AN432" s="0" t="n">
        <f aca="false">IFERROR(IF(AW432&lt;($AM$8-$AL$8)/($AN$8-$AL$8),$AL$8+SQRT(AW432*($AN$8-$AL$8)*($AM$8-$AL$8)),$AN$8-SQRT((1-AW432)*($AN$8-$AL$8)*($AN$8-$AM$8))),$AM$8)</f>
        <v>1.12950506819434</v>
      </c>
      <c r="AO432" s="0" t="n">
        <f aca="false">IFERROR(IF(AX432&lt;($AM$9-$AL$9)/($AN$9-$AL$9),$AL$9+SQRT(AX432*($AN$9-$AL$9)*($AM$9-$AL$9)),$AN$9-SQRT((1-AX432)*($AN$9-$AL$9)*($AN$9-$AM$9))),$AM$9)</f>
        <v>1.40275022430088</v>
      </c>
      <c r="AP432" s="0" t="n">
        <f aca="false">IFERROR(IF(AY432&lt;($AM$10-$AL$10)/($AN$10-$AL$10),$AL$10+SQRT(AY432*($AN$10-$AL$10)*($AM$10-$AL$10)),$AN$10-SQRT((1-AY432)*($AN$10-$AL$10)*($AN$10-$AM$10))),$AM$10)</f>
        <v>0.681022463136521</v>
      </c>
      <c r="AQ432" s="0" t="n">
        <f aca="false">IFERROR(IF(AZ432&lt;($AM$11-$AL$11)/($AN$11-$AL$11),$AL$11+SQRT(AZ432*($AN$11-$AL$11)*($AM$11-$AL$11)),$AN$11-SQRT((1-AZ432)*($AN$11-$AL$11)*($AN$11-$AM$11))),$AM$11)</f>
        <v>0.726274262738961</v>
      </c>
      <c r="AR432" s="0" t="n">
        <f aca="false">SUMPRODUCT((B24:B31&lt;=$B$6)*(C24:C31*AM432+D24:D31*AO432*$B$8*AQ432)/(1+AL432/100)^B24:B31)+C32*AM432*AP432/(1+AL432/100)^$B$6</f>
        <v>10077322.4225986</v>
      </c>
      <c r="AS432" s="0" t="n">
        <f aca="false">SUMPRODUCT((K24:K26&lt;=$B$6)*(L24:L26*AN432+M24:M26*AO432*$B$8*AQ432)/(1+AL432/100)^K24:K26)+L27*AN432*AP432/(1+AL432/100)^$B$6</f>
        <v>10714530.3546996</v>
      </c>
      <c r="AT432" s="0" t="n">
        <f aca="false">AS432-AR432</f>
        <v>637207.932100998</v>
      </c>
      <c r="AU432" s="0" t="n">
        <f aca="true">RAND()</f>
        <v>0.110051949612924</v>
      </c>
      <c r="AV432" s="0" t="n">
        <f aca="true">RAND()</f>
        <v>0.493697208069781</v>
      </c>
      <c r="AW432" s="0" t="n">
        <f aca="true">RAND()</f>
        <v>0.870941968081328</v>
      </c>
      <c r="AX432" s="0" t="n">
        <f aca="true">RAND()</f>
        <v>0.762195136951565</v>
      </c>
      <c r="AY432" s="0" t="n">
        <f aca="true">RAND()</f>
        <v>0.131076528640052</v>
      </c>
      <c r="AZ432" s="0" t="n">
        <f aca="true">RAND()</f>
        <v>0.694180492901636</v>
      </c>
    </row>
    <row r="433" customFormat="false" ht="15" hidden="false" customHeight="false" outlineLevel="0" collapsed="false">
      <c r="AK433" s="0" t="n">
        <v>420</v>
      </c>
      <c r="AL433" s="0" t="n">
        <f aca="false">IFERROR(IF(AU433&lt;($AM$6-$AL$6)/($AN$6-$AL$6),$AL$6+SQRT(AU433*($AN$6-$AL$6)*($AM$6-$AL$6)),$AN$6-SQRT((1-AU433)*($AN$6-$AL$6)*($AN$6-$AM$6))),$AM$6)</f>
        <v>3.41121943388939</v>
      </c>
      <c r="AM433" s="0" t="n">
        <f aca="false">IFERROR(IF(AV433&lt;($AM$7-$AL$7)/($AN$7-$AL$7),$AL$7+SQRT(AV433*($AN$7-$AL$7)*($AM$7-$AL$7)),$AN$7-SQRT((1-AV433)*($AN$7-$AL$7)*($AN$7-$AM$7))),$AM$7)</f>
        <v>1.13925879874961</v>
      </c>
      <c r="AN433" s="0" t="n">
        <f aca="false">IFERROR(IF(AW433&lt;($AM$8-$AL$8)/($AN$8-$AL$8),$AL$8+SQRT(AW433*($AN$8-$AL$8)*($AM$8-$AL$8)),$AN$8-SQRT((1-AW433)*($AN$8-$AL$8)*($AN$8-$AM$8))),$AM$8)</f>
        <v>1.02847466675639</v>
      </c>
      <c r="AO433" s="0" t="n">
        <f aca="false">IFERROR(IF(AX433&lt;($AM$9-$AL$9)/($AN$9-$AL$9),$AL$9+SQRT(AX433*($AN$9-$AL$9)*($AM$9-$AL$9)),$AN$9-SQRT((1-AX433)*($AN$9-$AL$9)*($AN$9-$AM$9))),$AM$9)</f>
        <v>1.29147797944902</v>
      </c>
      <c r="AP433" s="0" t="n">
        <f aca="false">IFERROR(IF(AY433&lt;($AM$10-$AL$10)/($AN$10-$AL$10),$AL$10+SQRT(AY433*($AN$10-$AL$10)*($AM$10-$AL$10)),$AN$10-SQRT((1-AY433)*($AN$10-$AL$10)*($AN$10-$AM$10))),$AM$10)</f>
        <v>0.68116796963194</v>
      </c>
      <c r="AQ433" s="0" t="n">
        <f aca="false">IFERROR(IF(AZ433&lt;($AM$11-$AL$11)/($AN$11-$AL$11),$AL$11+SQRT(AZ433*($AN$11-$AL$11)*($AM$11-$AL$11)),$AN$11-SQRT((1-AZ433)*($AN$11-$AL$11)*($AN$11-$AM$11))),$AM$11)</f>
        <v>0.672472969421833</v>
      </c>
      <c r="AR433" s="0" t="n">
        <f aca="false">SUMPRODUCT((B24:B31&lt;=$B$6)*(C24:C31*AM433+D24:D31*AO433*$B$8*AQ433)/(1+AL433/100)^B24:B31)+C32*AM433*AP433/(1+AL433/100)^$B$6</f>
        <v>11014700.0444819</v>
      </c>
      <c r="AS433" s="0" t="n">
        <f aca="false">SUMPRODUCT((K24:K26&lt;=$B$6)*(L24:L26*AN433+M24:M26*AO433*$B$8*AQ433)/(1+AL433/100)^K24:K26)+L27*AN433*AP433/(1+AL433/100)^$B$6</f>
        <v>9720920.15187511</v>
      </c>
      <c r="AT433" s="0" t="n">
        <f aca="false">AS433-AR433</f>
        <v>-1293779.89260682</v>
      </c>
      <c r="AU433" s="0" t="n">
        <f aca="true">RAND()</f>
        <v>0.356032702415339</v>
      </c>
      <c r="AV433" s="0" t="n">
        <f aca="true">RAND()</f>
        <v>0.890990100849958</v>
      </c>
      <c r="AW433" s="0" t="n">
        <f aca="true">RAND()</f>
        <v>0.563791348722735</v>
      </c>
      <c r="AX433" s="0" t="n">
        <f aca="true">RAND()</f>
        <v>0.665331030929569</v>
      </c>
      <c r="AY433" s="0" t="n">
        <f aca="true">RAND()</f>
        <v>0.131287332882237</v>
      </c>
      <c r="AZ433" s="0" t="n">
        <f aca="true">RAND()</f>
        <v>0.562147119349585</v>
      </c>
    </row>
    <row r="434" customFormat="false" ht="15" hidden="false" customHeight="false" outlineLevel="0" collapsed="false">
      <c r="AK434" s="0" t="n">
        <v>421</v>
      </c>
      <c r="AL434" s="0" t="n">
        <f aca="false">IFERROR(IF(AU434&lt;($AM$6-$AL$6)/($AN$6-$AL$6),$AL$6+SQRT(AU434*($AN$6-$AL$6)*($AM$6-$AL$6)),$AN$6-SQRT((1-AU434)*($AN$6-$AL$6)*($AN$6-$AM$6))),$AM$6)</f>
        <v>5.9436919400387</v>
      </c>
      <c r="AM434" s="0" t="n">
        <f aca="false">IFERROR(IF(AV434&lt;($AM$7-$AL$7)/($AN$7-$AL$7),$AL$7+SQRT(AV434*($AN$7-$AL$7)*($AM$7-$AL$7)),$AN$7-SQRT((1-AV434)*($AN$7-$AL$7)*($AN$7-$AM$7))),$AM$7)</f>
        <v>1.03475378618971</v>
      </c>
      <c r="AN434" s="0" t="n">
        <f aca="false">IFERROR(IF(AW434&lt;($AM$8-$AL$8)/($AN$8-$AL$8),$AL$8+SQRT(AW434*($AN$8-$AL$8)*($AM$8-$AL$8)),$AN$8-SQRT((1-AW434)*($AN$8-$AL$8)*($AN$8-$AM$8))),$AM$8)</f>
        <v>1.11029423751117</v>
      </c>
      <c r="AO434" s="0" t="n">
        <f aca="false">IFERROR(IF(AX434&lt;($AM$9-$AL$9)/($AN$9-$AL$9),$AL$9+SQRT(AX434*($AN$9-$AL$9)*($AM$9-$AL$9)),$AN$9-SQRT((1-AX434)*($AN$9-$AL$9)*($AN$9-$AM$9))),$AM$9)</f>
        <v>1.368946857844</v>
      </c>
      <c r="AP434" s="0" t="n">
        <f aca="false">IFERROR(IF(AY434&lt;($AM$10-$AL$10)/($AN$10-$AL$10),$AL$10+SQRT(AY434*($AN$10-$AL$10)*($AM$10-$AL$10)),$AN$10-SQRT((1-AY434)*($AN$10-$AL$10)*($AN$10-$AM$10))),$AM$10)</f>
        <v>0.97893070056197</v>
      </c>
      <c r="AQ434" s="0" t="n">
        <f aca="false">IFERROR(IF(AZ434&lt;($AM$11-$AL$11)/($AN$11-$AL$11),$AL$11+SQRT(AZ434*($AN$11-$AL$11)*($AM$11-$AL$11)),$AN$11-SQRT((1-AZ434)*($AN$11-$AL$11)*($AN$11-$AM$11))),$AM$11)</f>
        <v>0.787543679622881</v>
      </c>
      <c r="AR434" s="0" t="n">
        <f aca="false">SUMPRODUCT((B24:B31&lt;=$B$6)*(C24:C31*AM434+D24:D31*AO434*$B$8*AQ434)/(1+AL434/100)^B24:B31)+C32*AM434*AP434/(1+AL434/100)^$B$6</f>
        <v>9253424.03264313</v>
      </c>
      <c r="AS434" s="0" t="n">
        <f aca="false">SUMPRODUCT((K24:K26&lt;=$B$6)*(L24:L26*AN434+M24:M26*AO434*$B$8*AQ434)/(1+AL434/100)^K24:K26)+L27*AN434*AP434/(1+AL434/100)^$B$6</f>
        <v>10242140.2739191</v>
      </c>
      <c r="AT434" s="0" t="n">
        <f aca="false">AS434-AR434</f>
        <v>988716.241275931</v>
      </c>
      <c r="AU434" s="0" t="n">
        <f aca="true">RAND()</f>
        <v>0.94421066412304</v>
      </c>
      <c r="AV434" s="0" t="n">
        <f aca="true">RAND()</f>
        <v>0.588169488358517</v>
      </c>
      <c r="AW434" s="0" t="n">
        <f aca="true">RAND()</f>
        <v>0.826509332688133</v>
      </c>
      <c r="AX434" s="0" t="n">
        <f aca="true">RAND()</f>
        <v>0.734514621183355</v>
      </c>
      <c r="AY434" s="0" t="n">
        <f aca="true">RAND()</f>
        <v>0.917498463763119</v>
      </c>
      <c r="AZ434" s="0" t="n">
        <f aca="true">RAND()</f>
        <v>0.815764538497205</v>
      </c>
    </row>
    <row r="435" customFormat="false" ht="15" hidden="false" customHeight="false" outlineLevel="0" collapsed="false">
      <c r="AK435" s="0" t="n">
        <v>422</v>
      </c>
      <c r="AL435" s="0" t="n">
        <f aca="false">IFERROR(IF(AU435&lt;($AM$6-$AL$6)/($AN$6-$AL$6),$AL$6+SQRT(AU435*($AN$6-$AL$6)*($AM$6-$AL$6)),$AN$6-SQRT((1-AU435)*($AN$6-$AL$6)*($AN$6-$AM$6))),$AM$6)</f>
        <v>4.40057659184113</v>
      </c>
      <c r="AM435" s="0" t="n">
        <f aca="false">IFERROR(IF(AV435&lt;($AM$7-$AL$7)/($AN$7-$AL$7),$AL$7+SQRT(AV435*($AN$7-$AL$7)*($AM$7-$AL$7)),$AN$7-SQRT((1-AV435)*($AN$7-$AL$7)*($AN$7-$AM$7))),$AM$7)</f>
        <v>1.07833059167683</v>
      </c>
      <c r="AN435" s="0" t="n">
        <f aca="false">IFERROR(IF(AW435&lt;($AM$8-$AL$8)/($AN$8-$AL$8),$AL$8+SQRT(AW435*($AN$8-$AL$8)*($AM$8-$AL$8)),$AN$8-SQRT((1-AW435)*($AN$8-$AL$8)*($AN$8-$AM$8))),$AM$8)</f>
        <v>1.06776473249614</v>
      </c>
      <c r="AO435" s="0" t="n">
        <f aca="false">IFERROR(IF(AX435&lt;($AM$9-$AL$9)/($AN$9-$AL$9),$AL$9+SQRT(AX435*($AN$9-$AL$9)*($AM$9-$AL$9)),$AN$9-SQRT((1-AX435)*($AN$9-$AL$9)*($AN$9-$AM$9))),$AM$9)</f>
        <v>1.29929266171197</v>
      </c>
      <c r="AP435" s="0" t="n">
        <f aca="false">IFERROR(IF(AY435&lt;($AM$10-$AL$10)/($AN$10-$AL$10),$AL$10+SQRT(AY435*($AN$10-$AL$10)*($AM$10-$AL$10)),$AN$10-SQRT((1-AY435)*($AN$10-$AL$10)*($AN$10-$AM$10))),$AM$10)</f>
        <v>0.952040891113934</v>
      </c>
      <c r="AQ435" s="0" t="n">
        <f aca="false">IFERROR(IF(AZ435&lt;($AM$11-$AL$11)/($AN$11-$AL$11),$AL$11+SQRT(AZ435*($AN$11-$AL$11)*($AM$11-$AL$11)),$AN$11-SQRT((1-AZ435)*($AN$11-$AL$11)*($AN$11-$AM$11))),$AM$11)</f>
        <v>0.704271142791146</v>
      </c>
      <c r="AR435" s="0" t="n">
        <f aca="false">SUMPRODUCT((B24:B31&lt;=$B$6)*(C24:C31*AM435+D24:D31*AO435*$B$8*AQ435)/(1+AL435/100)^B24:B31)+C32*AM435*AP435/(1+AL435/100)^$B$6</f>
        <v>10062278.0959468</v>
      </c>
      <c r="AS435" s="0" t="n">
        <f aca="false">SUMPRODUCT((K24:K26&lt;=$B$6)*(L24:L26*AN435+M24:M26*AO435*$B$8*AQ435)/(1+AL435/100)^K24:K26)+L27*AN435*AP435/(1+AL435/100)^$B$6</f>
        <v>9864189.26138375</v>
      </c>
      <c r="AT435" s="0" t="n">
        <f aca="false">AS435-AR435</f>
        <v>-198088.834563062</v>
      </c>
      <c r="AU435" s="0" t="n">
        <f aca="true">RAND()</f>
        <v>0.662149897255787</v>
      </c>
      <c r="AV435" s="0" t="n">
        <f aca="true">RAND()</f>
        <v>0.738041015519771</v>
      </c>
      <c r="AW435" s="0" t="n">
        <f aca="true">RAND()</f>
        <v>0.704802731358183</v>
      </c>
      <c r="AX435" s="0" t="n">
        <f aca="true">RAND()</f>
        <v>0.672672817379532</v>
      </c>
      <c r="AY435" s="0" t="n">
        <f aca="true">RAND()</f>
        <v>0.817363868956318</v>
      </c>
      <c r="AZ435" s="0" t="n">
        <f aca="true">RAND()</f>
        <v>0.643038542914061</v>
      </c>
    </row>
    <row r="436" customFormat="false" ht="15" hidden="false" customHeight="false" outlineLevel="0" collapsed="false">
      <c r="AK436" s="0" t="n">
        <v>423</v>
      </c>
      <c r="AL436" s="0" t="n">
        <f aca="false">IFERROR(IF(AU436&lt;($AM$6-$AL$6)/($AN$6-$AL$6),$AL$6+SQRT(AU436*($AN$6-$AL$6)*($AM$6-$AL$6)),$AN$6-SQRT((1-AU436)*($AN$6-$AL$6)*($AN$6-$AM$6))),$AM$6)</f>
        <v>4.59916123258932</v>
      </c>
      <c r="AM436" s="0" t="n">
        <f aca="false">IFERROR(IF(AV436&lt;($AM$7-$AL$7)/($AN$7-$AL$7),$AL$7+SQRT(AV436*($AN$7-$AL$7)*($AM$7-$AL$7)),$AN$7-SQRT((1-AV436)*($AN$7-$AL$7)*($AN$7-$AM$7))),$AM$7)</f>
        <v>1.18802615018434</v>
      </c>
      <c r="AN436" s="0" t="n">
        <f aca="false">IFERROR(IF(AW436&lt;($AM$8-$AL$8)/($AN$8-$AL$8),$AL$8+SQRT(AW436*($AN$8-$AL$8)*($AM$8-$AL$8)),$AN$8-SQRT((1-AW436)*($AN$8-$AL$8)*($AN$8-$AM$8))),$AM$8)</f>
        <v>0.98204641141281</v>
      </c>
      <c r="AO436" s="0" t="n">
        <f aca="false">IFERROR(IF(AX436&lt;($AM$9-$AL$9)/($AN$9-$AL$9),$AL$9+SQRT(AX436*($AN$9-$AL$9)*($AM$9-$AL$9)),$AN$9-SQRT((1-AX436)*($AN$9-$AL$9)*($AN$9-$AM$9))),$AM$9)</f>
        <v>0.762084558910386</v>
      </c>
      <c r="AP436" s="0" t="n">
        <f aca="false">IFERROR(IF(AY436&lt;($AM$10-$AL$10)/($AN$10-$AL$10),$AL$10+SQRT(AY436*($AN$10-$AL$10)*($AM$10-$AL$10)),$AN$10-SQRT((1-AY436)*($AN$10-$AL$10)*($AN$10-$AM$10))),$AM$10)</f>
        <v>0.8488319774334</v>
      </c>
      <c r="AQ436" s="0" t="n">
        <f aca="false">IFERROR(IF(AZ436&lt;($AM$11-$AL$11)/($AN$11-$AL$11),$AL$11+SQRT(AZ436*($AN$11-$AL$11)*($AM$11-$AL$11)),$AN$11-SQRT((1-AZ436)*($AN$11-$AL$11)*($AN$11-$AM$11))),$AM$11)</f>
        <v>0.486458721895718</v>
      </c>
      <c r="AR436" s="0" t="n">
        <f aca="false">SUMPRODUCT((B24:B31&lt;=$B$6)*(C24:C31*AM436+D24:D31*AO436*$B$8*AQ436)/(1+AL436/100)^B24:B31)+C32*AM436*AP436/(1+AL436/100)^$B$6</f>
        <v>10954705.7031436</v>
      </c>
      <c r="AS436" s="0" t="n">
        <f aca="false">SUMPRODUCT((K24:K26&lt;=$B$6)*(L24:L26*AN436+M24:M26*AO436*$B$8*AQ436)/(1+AL436/100)^K24:K26)+L27*AN436*AP436/(1+AL436/100)^$B$6</f>
        <v>9117268.65799873</v>
      </c>
      <c r="AT436" s="0" t="n">
        <f aca="false">AS436-AR436</f>
        <v>-1837437.04514483</v>
      </c>
      <c r="AU436" s="0" t="n">
        <f aca="true">RAND()</f>
        <v>0.711798660644899</v>
      </c>
      <c r="AV436" s="0" t="n">
        <f aca="true">RAND()</f>
        <v>0.965859928346895</v>
      </c>
      <c r="AW436" s="0" t="n">
        <f aca="true">RAND()</f>
        <v>0.36823217675869</v>
      </c>
      <c r="AX436" s="0" t="n">
        <f aca="true">RAND()</f>
        <v>0.0915844213590021</v>
      </c>
      <c r="AY436" s="0" t="n">
        <f aca="true">RAND()</f>
        <v>0.486734993920383</v>
      </c>
      <c r="AZ436" s="0" t="n">
        <f aca="true">RAND()</f>
        <v>0.141905530493816</v>
      </c>
    </row>
    <row r="437" customFormat="false" ht="15" hidden="false" customHeight="false" outlineLevel="0" collapsed="false">
      <c r="AK437" s="0" t="n">
        <v>424</v>
      </c>
      <c r="AL437" s="0" t="n">
        <f aca="false">IFERROR(IF(AU437&lt;($AM$6-$AL$6)/($AN$6-$AL$6),$AL$6+SQRT(AU437*($AN$6-$AL$6)*($AM$6-$AL$6)),$AN$6-SQRT((1-AU437)*($AN$6-$AL$6)*($AN$6-$AM$6))),$AM$6)</f>
        <v>3.54502042532865</v>
      </c>
      <c r="AM437" s="0" t="n">
        <f aca="false">IFERROR(IF(AV437&lt;($AM$7-$AL$7)/($AN$7-$AL$7),$AL$7+SQRT(AV437*($AN$7-$AL$7)*($AM$7-$AL$7)),$AN$7-SQRT((1-AV437)*($AN$7-$AL$7)*($AN$7-$AM$7))),$AM$7)</f>
        <v>0.940861956732482</v>
      </c>
      <c r="AN437" s="0" t="n">
        <f aca="false">IFERROR(IF(AW437&lt;($AM$8-$AL$8)/($AN$8-$AL$8),$AL$8+SQRT(AW437*($AN$8-$AL$8)*($AM$8-$AL$8)),$AN$8-SQRT((1-AW437)*($AN$8-$AL$8)*($AN$8-$AM$8))),$AM$8)</f>
        <v>1.10933126345779</v>
      </c>
      <c r="AO437" s="0" t="n">
        <f aca="false">IFERROR(IF(AX437&lt;($AM$9-$AL$9)/($AN$9-$AL$9),$AL$9+SQRT(AX437*($AN$9-$AL$9)*($AM$9-$AL$9)),$AN$9-SQRT((1-AX437)*($AN$9-$AL$9)*($AN$9-$AM$9))),$AM$9)</f>
        <v>1.67276618922724</v>
      </c>
      <c r="AP437" s="0" t="n">
        <f aca="false">IFERROR(IF(AY437&lt;($AM$10-$AL$10)/($AN$10-$AL$10),$AL$10+SQRT(AY437*($AN$10-$AL$10)*($AM$10-$AL$10)),$AN$10-SQRT((1-AY437)*($AN$10-$AL$10)*($AN$10-$AM$10))),$AM$10)</f>
        <v>0.704919508405413</v>
      </c>
      <c r="AQ437" s="0" t="n">
        <f aca="false">IFERROR(IF(AZ437&lt;($AM$11-$AL$11)/($AN$11-$AL$11),$AL$11+SQRT(AZ437*($AN$11-$AL$11)*($AM$11-$AL$11)),$AN$11-SQRT((1-AZ437)*($AN$11-$AL$11)*($AN$11-$AM$11))),$AM$11)</f>
        <v>0.635013536513936</v>
      </c>
      <c r="AR437" s="0" t="n">
        <f aca="false">SUMPRODUCT((B24:B31&lt;=$B$6)*(C24:C31*AM437+D24:D31*AO437*$B$8*AQ437)/(1+AL437/100)^B24:B31)+C32*AM437*AP437/(1+AL437/100)^$B$6</f>
        <v>9092193.65287759</v>
      </c>
      <c r="AS437" s="0" t="n">
        <f aca="false">SUMPRODUCT((K24:K26&lt;=$B$6)*(L24:L26*AN437+M24:M26*AO437*$B$8*AQ437)/(1+AL437/100)^K24:K26)+L27*AN437*AP437/(1+AL437/100)^$B$6</f>
        <v>10462358.0610939</v>
      </c>
      <c r="AT437" s="0" t="n">
        <f aca="false">AS437-AR437</f>
        <v>1370164.4082163</v>
      </c>
      <c r="AU437" s="0" t="n">
        <f aca="true">RAND()</f>
        <v>0.403155806930191</v>
      </c>
      <c r="AV437" s="0" t="n">
        <f aca="true">RAND()</f>
        <v>0.220467676161151</v>
      </c>
      <c r="AW437" s="0" t="n">
        <f aca="true">RAND()</f>
        <v>0.824109391641062</v>
      </c>
      <c r="AX437" s="0" t="n">
        <f aca="true">RAND()</f>
        <v>0.928612022058094</v>
      </c>
      <c r="AY437" s="0" t="n">
        <f aca="true">RAND()</f>
        <v>0.167968019700465</v>
      </c>
      <c r="AZ437" s="0" t="n">
        <f aca="true">RAND()</f>
        <v>0.458098243459487</v>
      </c>
    </row>
    <row r="438" customFormat="false" ht="15" hidden="false" customHeight="false" outlineLevel="0" collapsed="false">
      <c r="AK438" s="0" t="n">
        <v>425</v>
      </c>
      <c r="AL438" s="0" t="n">
        <f aca="false">IFERROR(IF(AU438&lt;($AM$6-$AL$6)/($AN$6-$AL$6),$AL$6+SQRT(AU438*($AN$6-$AL$6)*($AM$6-$AL$6)),$AN$6-SQRT((1-AU438)*($AN$6-$AL$6)*($AN$6-$AM$6))),$AM$6)</f>
        <v>4.63979322437832</v>
      </c>
      <c r="AM438" s="0" t="n">
        <f aca="false">IFERROR(IF(AV438&lt;($AM$7-$AL$7)/($AN$7-$AL$7),$AL$7+SQRT(AV438*($AN$7-$AL$7)*($AM$7-$AL$7)),$AN$7-SQRT((1-AV438)*($AN$7-$AL$7)*($AN$7-$AM$7))),$AM$7)</f>
        <v>1.05473366884358</v>
      </c>
      <c r="AN438" s="0" t="n">
        <f aca="false">IFERROR(IF(AW438&lt;($AM$8-$AL$8)/($AN$8-$AL$8),$AL$8+SQRT(AW438*($AN$8-$AL$8)*($AM$8-$AL$8)),$AN$8-SQRT((1-AW438)*($AN$8-$AL$8)*($AN$8-$AM$8))),$AM$8)</f>
        <v>1.04896500388395</v>
      </c>
      <c r="AO438" s="0" t="n">
        <f aca="false">IFERROR(IF(AX438&lt;($AM$9-$AL$9)/($AN$9-$AL$9),$AL$9+SQRT(AX438*($AN$9-$AL$9)*($AM$9-$AL$9)),$AN$9-SQRT((1-AX438)*($AN$9-$AL$9)*($AN$9-$AM$9))),$AM$9)</f>
        <v>1.84580370714674</v>
      </c>
      <c r="AP438" s="0" t="n">
        <f aca="false">IFERROR(IF(AY438&lt;($AM$10-$AL$10)/($AN$10-$AL$10),$AL$10+SQRT(AY438*($AN$10-$AL$10)*($AM$10-$AL$10)),$AN$10-SQRT((1-AY438)*($AN$10-$AL$10)*($AN$10-$AM$10))),$AM$10)</f>
        <v>0.923890411376691</v>
      </c>
      <c r="AQ438" s="0" t="n">
        <f aca="false">IFERROR(IF(AZ438&lt;($AM$11-$AL$11)/($AN$11-$AL$11),$AL$11+SQRT(AZ438*($AN$11-$AL$11)*($AM$11-$AL$11)),$AN$11-SQRT((1-AZ438)*($AN$11-$AL$11)*($AN$11-$AM$11))),$AM$11)</f>
        <v>0.969946313228668</v>
      </c>
      <c r="AR438" s="0" t="n">
        <f aca="false">SUMPRODUCT((B24:B31&lt;=$B$6)*(C24:C31*AM438+D24:D31*AO438*$B$8*AQ438)/(1+AL438/100)^B24:B31)+C32*AM438*AP438/(1+AL438/100)^$B$6</f>
        <v>9864655.2733744</v>
      </c>
      <c r="AS438" s="0" t="n">
        <f aca="false">SUMPRODUCT((K24:K26&lt;=$B$6)*(L24:L26*AN438+M24:M26*AO438*$B$8*AQ438)/(1+AL438/100)^K24:K26)+L27*AN438*AP438/(1+AL438/100)^$B$6</f>
        <v>9736540.5904143</v>
      </c>
      <c r="AT438" s="0" t="n">
        <f aca="false">AS438-AR438</f>
        <v>-128114.682960099</v>
      </c>
      <c r="AU438" s="0" t="n">
        <f aca="true">RAND()</f>
        <v>0.721471198815476</v>
      </c>
      <c r="AV438" s="0" t="n">
        <f aca="true">RAND()</f>
        <v>0.66107608814856</v>
      </c>
      <c r="AW438" s="0" t="n">
        <f aca="true">RAND()</f>
        <v>0.640754936325491</v>
      </c>
      <c r="AX438" s="0" t="n">
        <f aca="true">RAND()</f>
        <v>0.984149002180208</v>
      </c>
      <c r="AY438" s="0" t="n">
        <f aca="true">RAND()</f>
        <v>0.7187323234284</v>
      </c>
      <c r="AZ438" s="0" t="n">
        <f aca="true">RAND()</f>
        <v>0.996313371067146</v>
      </c>
    </row>
    <row r="439" customFormat="false" ht="15" hidden="false" customHeight="false" outlineLevel="0" collapsed="false">
      <c r="AK439" s="0" t="n">
        <v>426</v>
      </c>
      <c r="AL439" s="0" t="n">
        <f aca="false">IFERROR(IF(AU439&lt;($AM$6-$AL$6)/($AN$6-$AL$6),$AL$6+SQRT(AU439*($AN$6-$AL$6)*($AM$6-$AL$6)),$AN$6-SQRT((1-AU439)*($AN$6-$AL$6)*($AN$6-$AM$6))),$AM$6)</f>
        <v>3.79782222648178</v>
      </c>
      <c r="AM439" s="0" t="n">
        <f aca="false">IFERROR(IF(AV439&lt;($AM$7-$AL$7)/($AN$7-$AL$7),$AL$7+SQRT(AV439*($AN$7-$AL$7)*($AM$7-$AL$7)),$AN$7-SQRT((1-AV439)*($AN$7-$AL$7)*($AN$7-$AM$7))),$AM$7)</f>
        <v>1.1765616973588</v>
      </c>
      <c r="AN439" s="0" t="n">
        <f aca="false">IFERROR(IF(AW439&lt;($AM$8-$AL$8)/($AN$8-$AL$8),$AL$8+SQRT(AW439*($AN$8-$AL$8)*($AM$8-$AL$8)),$AN$8-SQRT((1-AW439)*($AN$8-$AL$8)*($AN$8-$AM$8))),$AM$8)</f>
        <v>0.938727139905479</v>
      </c>
      <c r="AO439" s="0" t="n">
        <f aca="false">IFERROR(IF(AX439&lt;($AM$9-$AL$9)/($AN$9-$AL$9),$AL$9+SQRT(AX439*($AN$9-$AL$9)*($AM$9-$AL$9)),$AN$9-SQRT((1-AX439)*($AN$9-$AL$9)*($AN$9-$AM$9))),$AM$9)</f>
        <v>1.09303195594086</v>
      </c>
      <c r="AP439" s="0" t="n">
        <f aca="false">IFERROR(IF(AY439&lt;($AM$10-$AL$10)/($AN$10-$AL$10),$AL$10+SQRT(AY439*($AN$10-$AL$10)*($AM$10-$AL$10)),$AN$10-SQRT((1-AY439)*($AN$10-$AL$10)*($AN$10-$AM$10))),$AM$10)</f>
        <v>0.679139719743022</v>
      </c>
      <c r="AQ439" s="0" t="n">
        <f aca="false">IFERROR(IF(AZ439&lt;($AM$11-$AL$11)/($AN$11-$AL$11),$AL$11+SQRT(AZ439*($AN$11-$AL$11)*($AM$11-$AL$11)),$AN$11-SQRT((1-AZ439)*($AN$11-$AL$11)*($AN$11-$AM$11))),$AM$11)</f>
        <v>0.484444275640162</v>
      </c>
      <c r="AR439" s="0" t="n">
        <f aca="false">SUMPRODUCT((B24:B31&lt;=$B$6)*(C24:C31*AM439+D24:D31*AO439*$B$8*AQ439)/(1+AL439/100)^B24:B31)+C32*AM439*AP439/(1+AL439/100)^$B$6</f>
        <v>11170796.692412</v>
      </c>
      <c r="AS439" s="0" t="n">
        <f aca="false">SUMPRODUCT((K24:K26&lt;=$B$6)*(L24:L26*AN439+M24:M26*AO439*$B$8*AQ439)/(1+AL439/100)^K24:K26)+L27*AN439*AP439/(1+AL439/100)^$B$6</f>
        <v>8847071.7556493</v>
      </c>
      <c r="AT439" s="0" t="n">
        <f aca="false">AS439-AR439</f>
        <v>-2323724.9367627</v>
      </c>
      <c r="AU439" s="0" t="n">
        <f aca="true">RAND()</f>
        <v>0.487302875339294</v>
      </c>
      <c r="AV439" s="0" t="n">
        <f aca="true">RAND()</f>
        <v>0.952060584046044</v>
      </c>
      <c r="AW439" s="0" t="n">
        <f aca="true">RAND()</f>
        <v>0.213835770515047</v>
      </c>
      <c r="AX439" s="0" t="n">
        <f aca="true">RAND()</f>
        <v>0.451605978037019</v>
      </c>
      <c r="AY439" s="0" t="n">
        <f aca="true">RAND()</f>
        <v>0.128364156758433</v>
      </c>
      <c r="AZ439" s="0" t="n">
        <f aca="true">RAND()</f>
        <v>0.138855880883364</v>
      </c>
    </row>
    <row r="440" customFormat="false" ht="15" hidden="false" customHeight="false" outlineLevel="0" collapsed="false">
      <c r="AK440" s="0" t="n">
        <v>427</v>
      </c>
      <c r="AL440" s="0" t="n">
        <f aca="false">IFERROR(IF(AU440&lt;($AM$6-$AL$6)/($AN$6-$AL$6),$AL$6+SQRT(AU440*($AN$6-$AL$6)*($AM$6-$AL$6)),$AN$6-SQRT((1-AU440)*($AN$6-$AL$6)*($AN$6-$AM$6))),$AM$6)</f>
        <v>2.74492872442917</v>
      </c>
      <c r="AM440" s="0" t="n">
        <f aca="false">IFERROR(IF(AV440&lt;($AM$7-$AL$7)/($AN$7-$AL$7),$AL$7+SQRT(AV440*($AN$7-$AL$7)*($AM$7-$AL$7)),$AN$7-SQRT((1-AV440)*($AN$7-$AL$7)*($AN$7-$AM$7))),$AM$7)</f>
        <v>0.844494691340411</v>
      </c>
      <c r="AN440" s="0" t="n">
        <f aca="false">IFERROR(IF(AW440&lt;($AM$8-$AL$8)/($AN$8-$AL$8),$AL$8+SQRT(AW440*($AN$8-$AL$8)*($AM$8-$AL$8)),$AN$8-SQRT((1-AW440)*($AN$8-$AL$8)*($AN$8-$AM$8))),$AM$8)</f>
        <v>1.02546784651337</v>
      </c>
      <c r="AO440" s="0" t="n">
        <f aca="false">IFERROR(IF(AX440&lt;($AM$9-$AL$9)/($AN$9-$AL$9),$AL$9+SQRT(AX440*($AN$9-$AL$9)*($AM$9-$AL$9)),$AN$9-SQRT((1-AX440)*($AN$9-$AL$9)*($AN$9-$AM$9))),$AM$9)</f>
        <v>1.08106561516983</v>
      </c>
      <c r="AP440" s="0" t="n">
        <f aca="false">IFERROR(IF(AY440&lt;($AM$10-$AL$10)/($AN$10-$AL$10),$AL$10+SQRT(AY440*($AN$10-$AL$10)*($AM$10-$AL$10)),$AN$10-SQRT((1-AY440)*($AN$10-$AL$10)*($AN$10-$AM$10))),$AM$10)</f>
        <v>0.984719217159021</v>
      </c>
      <c r="AQ440" s="0" t="n">
        <f aca="false">IFERROR(IF(AZ440&lt;($AM$11-$AL$11)/($AN$11-$AL$11),$AL$11+SQRT(AZ440*($AN$11-$AL$11)*($AM$11-$AL$11)),$AN$11-SQRT((1-AZ440)*($AN$11-$AL$11)*($AN$11-$AM$11))),$AM$11)</f>
        <v>0.596972460288208</v>
      </c>
      <c r="AR440" s="0" t="n">
        <f aca="false">SUMPRODUCT((B24:B31&lt;=$B$6)*(C24:C31*AM440+D24:D31*AO440*$B$8*AQ440)/(1+AL440/100)^B24:B31)+C32*AM440*AP440/(1+AL440/100)^$B$6</f>
        <v>8360857.77545065</v>
      </c>
      <c r="AS440" s="0" t="n">
        <f aca="false">SUMPRODUCT((K24:K26&lt;=$B$6)*(L24:L26*AN440+M24:M26*AO440*$B$8*AQ440)/(1+AL440/100)^K24:K26)+L27*AN440*AP440/(1+AL440/100)^$B$6</f>
        <v>9400641.56907187</v>
      </c>
      <c r="AT440" s="0" t="n">
        <f aca="false">AS440-AR440</f>
        <v>1039783.79362122</v>
      </c>
      <c r="AU440" s="0" t="n">
        <f aca="true">RAND()</f>
        <v>0.110983760895935</v>
      </c>
      <c r="AV440" s="0" t="n">
        <f aca="true">RAND()</f>
        <v>0.0219975284164274</v>
      </c>
      <c r="AW440" s="0" t="n">
        <f aca="true">RAND()</f>
        <v>0.551869440450286</v>
      </c>
      <c r="AX440" s="0" t="n">
        <f aca="true">RAND()</f>
        <v>0.437039730917864</v>
      </c>
      <c r="AY440" s="0" t="n">
        <f aca="true">RAND()</f>
        <v>0.939810877933015</v>
      </c>
      <c r="AZ440" s="0" t="n">
        <f aca="true">RAND()</f>
        <v>0.359969968039311</v>
      </c>
    </row>
    <row r="441" customFormat="false" ht="15" hidden="false" customHeight="false" outlineLevel="0" collapsed="false">
      <c r="AK441" s="0" t="n">
        <v>428</v>
      </c>
      <c r="AL441" s="0" t="n">
        <f aca="false">IFERROR(IF(AU441&lt;($AM$6-$AL$6)/($AN$6-$AL$6),$AL$6+SQRT(AU441*($AN$6-$AL$6)*($AM$6-$AL$6)),$AN$6-SQRT((1-AU441)*($AN$6-$AL$6)*($AN$6-$AM$6))),$AM$6)</f>
        <v>4.65350235271551</v>
      </c>
      <c r="AM441" s="0" t="n">
        <f aca="false">IFERROR(IF(AV441&lt;($AM$7-$AL$7)/($AN$7-$AL$7),$AL$7+SQRT(AV441*($AN$7-$AL$7)*($AM$7-$AL$7)),$AN$7-SQRT((1-AV441)*($AN$7-$AL$7)*($AN$7-$AM$7))),$AM$7)</f>
        <v>1.04275860170072</v>
      </c>
      <c r="AN441" s="0" t="n">
        <f aca="false">IFERROR(IF(AW441&lt;($AM$8-$AL$8)/($AN$8-$AL$8),$AL$8+SQRT(AW441*($AN$8-$AL$8)*($AM$8-$AL$8)),$AN$8-SQRT((1-AW441)*($AN$8-$AL$8)*($AN$8-$AM$8))),$AM$8)</f>
        <v>1.09730440170947</v>
      </c>
      <c r="AO441" s="0" t="n">
        <f aca="false">IFERROR(IF(AX441&lt;($AM$9-$AL$9)/($AN$9-$AL$9),$AL$9+SQRT(AX441*($AN$9-$AL$9)*($AM$9-$AL$9)),$AN$9-SQRT((1-AX441)*($AN$9-$AL$9)*($AN$9-$AM$9))),$AM$9)</f>
        <v>0.834677065920759</v>
      </c>
      <c r="AP441" s="0" t="n">
        <f aca="false">IFERROR(IF(AY441&lt;($AM$10-$AL$10)/($AN$10-$AL$10),$AL$10+SQRT(AY441*($AN$10-$AL$10)*($AM$10-$AL$10)),$AN$10-SQRT((1-AY441)*($AN$10-$AL$10)*($AN$10-$AM$10))),$AM$10)</f>
        <v>0.8123735744067</v>
      </c>
      <c r="AQ441" s="0" t="n">
        <f aca="false">IFERROR(IF(AZ441&lt;($AM$11-$AL$11)/($AN$11-$AL$11),$AL$11+SQRT(AZ441*($AN$11-$AL$11)*($AM$11-$AL$11)),$AN$11-SQRT((1-AZ441)*($AN$11-$AL$11)*($AN$11-$AM$11))),$AM$11)</f>
        <v>0.658675312210873</v>
      </c>
      <c r="AR441" s="0" t="n">
        <f aca="false">SUMPRODUCT((B24:B31&lt;=$B$6)*(C24:C31*AM441+D24:D31*AO441*$B$8*AQ441)/(1+AL441/100)^B24:B31)+C32*AM441*AP441/(1+AL441/100)^$B$6</f>
        <v>9625084.8163608</v>
      </c>
      <c r="AS441" s="0" t="n">
        <f aca="false">SUMPRODUCT((K24:K26&lt;=$B$6)*(L24:L26*AN441+M24:M26*AO441*$B$8*AQ441)/(1+AL441/100)^K24:K26)+L27*AN441*AP441/(1+AL441/100)^$B$6</f>
        <v>10214005.9389289</v>
      </c>
      <c r="AT441" s="0" t="n">
        <f aca="false">AS441-AR441</f>
        <v>588921.122568145</v>
      </c>
      <c r="AU441" s="0" t="n">
        <f aca="true">RAND()</f>
        <v>0.724697439564418</v>
      </c>
      <c r="AV441" s="0" t="n">
        <f aca="true">RAND()</f>
        <v>0.61823113627521</v>
      </c>
      <c r="AW441" s="0" t="n">
        <f aca="true">RAND()</f>
        <v>0.792747149001755</v>
      </c>
      <c r="AX441" s="0" t="n">
        <f aca="true">RAND()</f>
        <v>0.149344984604438</v>
      </c>
      <c r="AY441" s="0" t="n">
        <f aca="true">RAND()</f>
        <v>0.390308999950473</v>
      </c>
      <c r="AZ441" s="0" t="n">
        <f aca="true">RAND()</f>
        <v>0.524479418390429</v>
      </c>
    </row>
    <row r="442" customFormat="false" ht="15" hidden="false" customHeight="false" outlineLevel="0" collapsed="false">
      <c r="AK442" s="0" t="n">
        <v>429</v>
      </c>
      <c r="AL442" s="0" t="n">
        <f aca="false">IFERROR(IF(AU442&lt;($AM$6-$AL$6)/($AN$6-$AL$6),$AL$6+SQRT(AU442*($AN$6-$AL$6)*($AM$6-$AL$6)),$AN$6-SQRT((1-AU442)*($AN$6-$AL$6)*($AN$6-$AM$6))),$AM$6)</f>
        <v>3.35165348676708</v>
      </c>
      <c r="AM442" s="0" t="n">
        <f aca="false">IFERROR(IF(AV442&lt;($AM$7-$AL$7)/($AN$7-$AL$7),$AL$7+SQRT(AV442*($AN$7-$AL$7)*($AM$7-$AL$7)),$AN$7-SQRT((1-AV442)*($AN$7-$AL$7)*($AN$7-$AM$7))),$AM$7)</f>
        <v>1.08111509881291</v>
      </c>
      <c r="AN442" s="0" t="n">
        <f aca="false">IFERROR(IF(AW442&lt;($AM$8-$AL$8)/($AN$8-$AL$8),$AL$8+SQRT(AW442*($AN$8-$AL$8)*($AM$8-$AL$8)),$AN$8-SQRT((1-AW442)*($AN$8-$AL$8)*($AN$8-$AM$8))),$AM$8)</f>
        <v>0.922928432566517</v>
      </c>
      <c r="AO442" s="0" t="n">
        <f aca="false">IFERROR(IF(AX442&lt;($AM$9-$AL$9)/($AN$9-$AL$9),$AL$9+SQRT(AX442*($AN$9-$AL$9)*($AM$9-$AL$9)),$AN$9-SQRT((1-AX442)*($AN$9-$AL$9)*($AN$9-$AM$9))),$AM$9)</f>
        <v>1.43962063619438</v>
      </c>
      <c r="AP442" s="0" t="n">
        <f aca="false">IFERROR(IF(AY442&lt;($AM$10-$AL$10)/($AN$10-$AL$10),$AL$10+SQRT(AY442*($AN$10-$AL$10)*($AM$10-$AL$10)),$AN$10-SQRT((1-AY442)*($AN$10-$AL$10)*($AN$10-$AM$10))),$AM$10)</f>
        <v>0.829788945443861</v>
      </c>
      <c r="AQ442" s="0" t="n">
        <f aca="false">IFERROR(IF(AZ442&lt;($AM$11-$AL$11)/($AN$11-$AL$11),$AL$11+SQRT(AZ442*($AN$11-$AL$11)*($AM$11-$AL$11)),$AN$11-SQRT((1-AZ442)*($AN$11-$AL$11)*($AN$11-$AM$11))),$AM$11)</f>
        <v>0.497405055233497</v>
      </c>
      <c r="AR442" s="0" t="n">
        <f aca="false">SUMPRODUCT((B24:B31&lt;=$B$6)*(C24:C31*AM442+D24:D31*AO442*$B$8*AQ442)/(1+AL442/100)^B24:B31)+C32*AM442*AP442/(1+AL442/100)^$B$6</f>
        <v>10449795.7911028</v>
      </c>
      <c r="AS442" s="0" t="n">
        <f aca="false">SUMPRODUCT((K24:K26&lt;=$B$6)*(L24:L26*AN442+M24:M26*AO442*$B$8*AQ442)/(1+AL442/100)^K24:K26)+L27*AN442*AP442/(1+AL442/100)^$B$6</f>
        <v>8607604.8990011</v>
      </c>
      <c r="AT442" s="0" t="n">
        <f aca="false">AS442-AR442</f>
        <v>-1842190.89210173</v>
      </c>
      <c r="AU442" s="0" t="n">
        <f aca="true">RAND()</f>
        <v>0.334478385969058</v>
      </c>
      <c r="AV442" s="0" t="n">
        <f aca="true">RAND()</f>
        <v>0.746470134675802</v>
      </c>
      <c r="AW442" s="0" t="n">
        <f aca="true">RAND()</f>
        <v>0.167904439258453</v>
      </c>
      <c r="AX442" s="0" t="n">
        <f aca="true">RAND()</f>
        <v>0.790649979080539</v>
      </c>
      <c r="AY442" s="0" t="n">
        <f aca="true">RAND()</f>
        <v>0.435042994147896</v>
      </c>
      <c r="AZ442" s="0" t="n">
        <f aca="true">RAND()</f>
        <v>0.159056146252</v>
      </c>
    </row>
    <row r="443" customFormat="false" ht="15" hidden="false" customHeight="false" outlineLevel="0" collapsed="false">
      <c r="AK443" s="0" t="n">
        <v>430</v>
      </c>
      <c r="AL443" s="0" t="n">
        <f aca="false">IFERROR(IF(AU443&lt;($AM$6-$AL$6)/($AN$6-$AL$6),$AL$6+SQRT(AU443*($AN$6-$AL$6)*($AM$6-$AL$6)),$AN$6-SQRT((1-AU443)*($AN$6-$AL$6)*($AN$6-$AM$6))),$AM$6)</f>
        <v>5.15030226046234</v>
      </c>
      <c r="AM443" s="0" t="n">
        <f aca="false">IFERROR(IF(AV443&lt;($AM$7-$AL$7)/($AN$7-$AL$7),$AL$7+SQRT(AV443*($AN$7-$AL$7)*($AM$7-$AL$7)),$AN$7-SQRT((1-AV443)*($AN$7-$AL$7)*($AN$7-$AM$7))),$AM$7)</f>
        <v>1.09299325737107</v>
      </c>
      <c r="AN443" s="0" t="n">
        <f aca="false">IFERROR(IF(AW443&lt;($AM$8-$AL$8)/($AN$8-$AL$8),$AL$8+SQRT(AW443*($AN$8-$AL$8)*($AM$8-$AL$8)),$AN$8-SQRT((1-AW443)*($AN$8-$AL$8)*($AN$8-$AM$8))),$AM$8)</f>
        <v>0.957571637933452</v>
      </c>
      <c r="AO443" s="0" t="n">
        <f aca="false">IFERROR(IF(AX443&lt;($AM$9-$AL$9)/($AN$9-$AL$9),$AL$9+SQRT(AX443*($AN$9-$AL$9)*($AM$9-$AL$9)),$AN$9-SQRT((1-AX443)*($AN$9-$AL$9)*($AN$9-$AM$9))),$AM$9)</f>
        <v>1.2671824551064</v>
      </c>
      <c r="AP443" s="0" t="n">
        <f aca="false">IFERROR(IF(AY443&lt;($AM$10-$AL$10)/($AN$10-$AL$10),$AL$10+SQRT(AY443*($AN$10-$AL$10)*($AM$10-$AL$10)),$AN$10-SQRT((1-AY443)*($AN$10-$AL$10)*($AN$10-$AM$10))),$AM$10)</f>
        <v>0.696086943715513</v>
      </c>
      <c r="AQ443" s="0" t="n">
        <f aca="false">IFERROR(IF(AZ443&lt;($AM$11-$AL$11)/($AN$11-$AL$11),$AL$11+SQRT(AZ443*($AN$11-$AL$11)*($AM$11-$AL$11)),$AN$11-SQRT((1-AZ443)*($AN$11-$AL$11)*($AN$11-$AM$11))),$AM$11)</f>
        <v>0.905765121231068</v>
      </c>
      <c r="AR443" s="0" t="n">
        <f aca="false">SUMPRODUCT((B24:B31&lt;=$B$6)*(C24:C31*AM443+D24:D31*AO443*$B$8*AQ443)/(1+AL443/100)^B24:B31)+C32*AM443*AP443/(1+AL443/100)^$B$6</f>
        <v>10003635.7332848</v>
      </c>
      <c r="AS443" s="0" t="n">
        <f aca="false">SUMPRODUCT((K24:K26&lt;=$B$6)*(L24:L26*AN443+M24:M26*AO443*$B$8*AQ443)/(1+AL443/100)^K24:K26)+L27*AN443*AP443/(1+AL443/100)^$B$6</f>
        <v>8978308.71073637</v>
      </c>
      <c r="AT443" s="0" t="n">
        <f aca="false">AS443-AR443</f>
        <v>-1025327.02254842</v>
      </c>
      <c r="AU443" s="0" t="n">
        <f aca="true">RAND()</f>
        <v>0.828930913617464</v>
      </c>
      <c r="AV443" s="0" t="n">
        <f aca="true">RAND()</f>
        <v>0.780878957947132</v>
      </c>
      <c r="AW443" s="0" t="n">
        <f aca="true">RAND()</f>
        <v>0.275875789789232</v>
      </c>
      <c r="AX443" s="0" t="n">
        <f aca="true">RAND()</f>
        <v>0.641985630597413</v>
      </c>
      <c r="AY443" s="0" t="n">
        <f aca="true">RAND()</f>
        <v>0.153800357982764</v>
      </c>
      <c r="AZ443" s="0" t="n">
        <f aca="true">RAND()</f>
        <v>0.96375423519757</v>
      </c>
    </row>
    <row r="444" customFormat="false" ht="15" hidden="false" customHeight="false" outlineLevel="0" collapsed="false">
      <c r="AK444" s="0" t="n">
        <v>431</v>
      </c>
      <c r="AL444" s="0" t="n">
        <f aca="false">IFERROR(IF(AU444&lt;($AM$6-$AL$6)/($AN$6-$AL$6),$AL$6+SQRT(AU444*($AN$6-$AL$6)*($AM$6-$AL$6)),$AN$6-SQRT((1-AU444)*($AN$6-$AL$6)*($AN$6-$AM$6))),$AM$6)</f>
        <v>3.30635235140792</v>
      </c>
      <c r="AM444" s="0" t="n">
        <f aca="false">IFERROR(IF(AV444&lt;($AM$7-$AL$7)/($AN$7-$AL$7),$AL$7+SQRT(AV444*($AN$7-$AL$7)*($AM$7-$AL$7)),$AN$7-SQRT((1-AV444)*($AN$7-$AL$7)*($AN$7-$AM$7))),$AM$7)</f>
        <v>1.04733607471122</v>
      </c>
      <c r="AN444" s="0" t="n">
        <f aca="false">IFERROR(IF(AW444&lt;($AM$8-$AL$8)/($AN$8-$AL$8),$AL$8+SQRT(AW444*($AN$8-$AL$8)*($AM$8-$AL$8)),$AN$8-SQRT((1-AW444)*($AN$8-$AL$8)*($AN$8-$AM$8))),$AM$8)</f>
        <v>0.993584363189963</v>
      </c>
      <c r="AO444" s="0" t="n">
        <f aca="false">IFERROR(IF(AX444&lt;($AM$9-$AL$9)/($AN$9-$AL$9),$AL$9+SQRT(AX444*($AN$9-$AL$9)*($AM$9-$AL$9)),$AN$9-SQRT((1-AX444)*($AN$9-$AL$9)*($AN$9-$AM$9))),$AM$9)</f>
        <v>1.63672906261306</v>
      </c>
      <c r="AP444" s="0" t="n">
        <f aca="false">IFERROR(IF(AY444&lt;($AM$10-$AL$10)/($AN$10-$AL$10),$AL$10+SQRT(AY444*($AN$10-$AL$10)*($AM$10-$AL$10)),$AN$10-SQRT((1-AY444)*($AN$10-$AL$10)*($AN$10-$AM$10))),$AM$10)</f>
        <v>0.956035983537628</v>
      </c>
      <c r="AQ444" s="0" t="n">
        <f aca="false">IFERROR(IF(AZ444&lt;($AM$11-$AL$11)/($AN$11-$AL$11),$AL$11+SQRT(AZ444*($AN$11-$AL$11)*($AM$11-$AL$11)),$AN$11-SQRT((1-AZ444)*($AN$11-$AL$11)*($AN$11-$AM$11))),$AM$11)</f>
        <v>0.712095266418761</v>
      </c>
      <c r="AR444" s="0" t="n">
        <f aca="false">SUMPRODUCT((B24:B31&lt;=$B$6)*(C24:C31*AM444+D24:D31*AO444*$B$8*AQ444)/(1+AL444/100)^B24:B31)+C32*AM444*AP444/(1+AL444/100)^$B$6</f>
        <v>10190849.0058864</v>
      </c>
      <c r="AS444" s="0" t="n">
        <f aca="false">SUMPRODUCT((K24:K26&lt;=$B$6)*(L24:L26*AN444+M24:M26*AO444*$B$8*AQ444)/(1+AL444/100)^K24:K26)+L27*AN444*AP444/(1+AL444/100)^$B$6</f>
        <v>9176875.35596342</v>
      </c>
      <c r="AT444" s="0" t="n">
        <f aca="false">AS444-AR444</f>
        <v>-1013973.64992303</v>
      </c>
      <c r="AU444" s="0" t="n">
        <f aca="true">RAND()</f>
        <v>0.317848352402511</v>
      </c>
      <c r="AV444" s="0" t="n">
        <f aca="true">RAND()</f>
        <v>0.634909630102606</v>
      </c>
      <c r="AW444" s="0" t="n">
        <f aca="true">RAND()</f>
        <v>0.41638784079626</v>
      </c>
      <c r="AX444" s="0" t="n">
        <f aca="true">RAND()</f>
        <v>0.912022817366677</v>
      </c>
      <c r="AY444" s="0" t="n">
        <f aca="true">RAND()</f>
        <v>0.831875273124527</v>
      </c>
      <c r="AZ444" s="0" t="n">
        <f aca="true">RAND()</f>
        <v>0.661676997475575</v>
      </c>
    </row>
    <row r="445" customFormat="false" ht="15" hidden="false" customHeight="false" outlineLevel="0" collapsed="false">
      <c r="AK445" s="0" t="n">
        <v>432</v>
      </c>
      <c r="AL445" s="0" t="n">
        <f aca="false">IFERROR(IF(AU445&lt;($AM$6-$AL$6)/($AN$6-$AL$6),$AL$6+SQRT(AU445*($AN$6-$AL$6)*($AM$6-$AL$6)),$AN$6-SQRT((1-AU445)*($AN$6-$AL$6)*($AN$6-$AM$6))),$AM$6)</f>
        <v>3.17359371211532</v>
      </c>
      <c r="AM445" s="0" t="n">
        <f aca="false">IFERROR(IF(AV445&lt;($AM$7-$AL$7)/($AN$7-$AL$7),$AL$7+SQRT(AV445*($AN$7-$AL$7)*($AM$7-$AL$7)),$AN$7-SQRT((1-AV445)*($AN$7-$AL$7)*($AN$7-$AM$7))),$AM$7)</f>
        <v>1.07248987846952</v>
      </c>
      <c r="AN445" s="0" t="n">
        <f aca="false">IFERROR(IF(AW445&lt;($AM$8-$AL$8)/($AN$8-$AL$8),$AL$8+SQRT(AW445*($AN$8-$AL$8)*($AM$8-$AL$8)),$AN$8-SQRT((1-AW445)*($AN$8-$AL$8)*($AN$8-$AM$8))),$AM$8)</f>
        <v>0.942955374898645</v>
      </c>
      <c r="AO445" s="0" t="n">
        <f aca="false">IFERROR(IF(AX445&lt;($AM$9-$AL$9)/($AN$9-$AL$9),$AL$9+SQRT(AX445*($AN$9-$AL$9)*($AM$9-$AL$9)),$AN$9-SQRT((1-AX445)*($AN$9-$AL$9)*($AN$9-$AM$9))),$AM$9)</f>
        <v>1.47405454891048</v>
      </c>
      <c r="AP445" s="0" t="n">
        <f aca="false">IFERROR(IF(AY445&lt;($AM$10-$AL$10)/($AN$10-$AL$10),$AL$10+SQRT(AY445*($AN$10-$AL$10)*($AM$10-$AL$10)),$AN$10-SQRT((1-AY445)*($AN$10-$AL$10)*($AN$10-$AM$10))),$AM$10)</f>
        <v>0.999234327970499</v>
      </c>
      <c r="AQ445" s="0" t="n">
        <f aca="false">IFERROR(IF(AZ445&lt;($AM$11-$AL$11)/($AN$11-$AL$11),$AL$11+SQRT(AZ445*($AN$11-$AL$11)*($AM$11-$AL$11)),$AN$11-SQRT((1-AZ445)*($AN$11-$AL$11)*($AN$11-$AM$11))),$AM$11)</f>
        <v>0.63348742188768</v>
      </c>
      <c r="AR445" s="0" t="n">
        <f aca="false">SUMPRODUCT((B24:B31&lt;=$B$6)*(C24:C31*AM445+D24:D31*AO445*$B$8*AQ445)/(1+AL445/100)^B24:B31)+C32*AM445*AP445/(1+AL445/100)^$B$6</f>
        <v>10451616.8591395</v>
      </c>
      <c r="AS445" s="0" t="n">
        <f aca="false">SUMPRODUCT((K24:K26&lt;=$B$6)*(L24:L26*AN445+M24:M26*AO445*$B$8*AQ445)/(1+AL445/100)^K24:K26)+L27*AN445*AP445/(1+AL445/100)^$B$6</f>
        <v>8663031.01304897</v>
      </c>
      <c r="AT445" s="0" t="n">
        <f aca="false">AS445-AR445</f>
        <v>-1788585.84609055</v>
      </c>
      <c r="AU445" s="0" t="n">
        <f aca="true">RAND()</f>
        <v>0.267930746001828</v>
      </c>
      <c r="AV445" s="0" t="n">
        <f aca="true">RAND()</f>
        <v>0.719912504482068</v>
      </c>
      <c r="AW445" s="0" t="n">
        <f aca="true">RAND()</f>
        <v>0.227069324582356</v>
      </c>
      <c r="AX445" s="0" t="n">
        <f aca="true">RAND()</f>
        <v>0.815587588318828</v>
      </c>
      <c r="AY445" s="0" t="n">
        <f aca="true">RAND()</f>
        <v>0.996939656896623</v>
      </c>
      <c r="AZ445" s="0" t="n">
        <f aca="true">RAND()</f>
        <v>0.453934124723637</v>
      </c>
    </row>
    <row r="446" customFormat="false" ht="15" hidden="false" customHeight="false" outlineLevel="0" collapsed="false">
      <c r="AK446" s="0" t="n">
        <v>433</v>
      </c>
      <c r="AL446" s="0" t="n">
        <f aca="false">IFERROR(IF(AU446&lt;($AM$6-$AL$6)/($AN$6-$AL$6),$AL$6+SQRT(AU446*($AN$6-$AL$6)*($AM$6-$AL$6)),$AN$6-SQRT((1-AU446)*($AN$6-$AL$6)*($AN$6-$AM$6))),$AM$6)</f>
        <v>3.83388244090232</v>
      </c>
      <c r="AM446" s="0" t="n">
        <f aca="false">IFERROR(IF(AV446&lt;($AM$7-$AL$7)/($AN$7-$AL$7),$AL$7+SQRT(AV446*($AN$7-$AL$7)*($AM$7-$AL$7)),$AN$7-SQRT((1-AV446)*($AN$7-$AL$7)*($AN$7-$AM$7))),$AM$7)</f>
        <v>1.03024541707149</v>
      </c>
      <c r="AN446" s="0" t="n">
        <f aca="false">IFERROR(IF(AW446&lt;($AM$8-$AL$8)/($AN$8-$AL$8),$AL$8+SQRT(AW446*($AN$8-$AL$8)*($AM$8-$AL$8)),$AN$8-SQRT((1-AW446)*($AN$8-$AL$8)*($AN$8-$AM$8))),$AM$8)</f>
        <v>1.07732833966794</v>
      </c>
      <c r="AO446" s="0" t="n">
        <f aca="false">IFERROR(IF(AX446&lt;($AM$9-$AL$9)/($AN$9-$AL$9),$AL$9+SQRT(AX446*($AN$9-$AL$9)*($AM$9-$AL$9)),$AN$9-SQRT((1-AX446)*($AN$9-$AL$9)*($AN$9-$AM$9))),$AM$9)</f>
        <v>1.23681335744545</v>
      </c>
      <c r="AP446" s="0" t="n">
        <f aca="false">IFERROR(IF(AY446&lt;($AM$10-$AL$10)/($AN$10-$AL$10),$AL$10+SQRT(AY446*($AN$10-$AL$10)*($AM$10-$AL$10)),$AN$10-SQRT((1-AY446)*($AN$10-$AL$10)*($AN$10-$AM$10))),$AM$10)</f>
        <v>0.731873279141849</v>
      </c>
      <c r="AQ446" s="0" t="n">
        <f aca="false">IFERROR(IF(AZ446&lt;($AM$11-$AL$11)/($AN$11-$AL$11),$AL$11+SQRT(AZ446*($AN$11-$AL$11)*($AM$11-$AL$11)),$AN$11-SQRT((1-AZ446)*($AN$11-$AL$11)*($AN$11-$AM$11))),$AM$11)</f>
        <v>0.872246079170934</v>
      </c>
      <c r="AR446" s="0" t="n">
        <f aca="false">SUMPRODUCT((B24:B31&lt;=$B$6)*(C24:C31*AM446+D24:D31*AO446*$B$8*AQ446)/(1+AL446/100)^B24:B31)+C32*AM446*AP446/(1+AL446/100)^$B$6</f>
        <v>9838783.557257</v>
      </c>
      <c r="AS446" s="0" t="n">
        <f aca="false">SUMPRODUCT((K24:K26&lt;=$B$6)*(L24:L26*AN446+M24:M26*AO446*$B$8*AQ446)/(1+AL446/100)^K24:K26)+L27*AN446*AP446/(1+AL446/100)^$B$6</f>
        <v>10127942.0386592</v>
      </c>
      <c r="AT446" s="0" t="n">
        <f aca="false">AS446-AR446</f>
        <v>289158.481402222</v>
      </c>
      <c r="AU446" s="0" t="n">
        <f aca="true">RAND()</f>
        <v>0.498784980098668</v>
      </c>
      <c r="AV446" s="0" t="n">
        <f aca="true">RAND()</f>
        <v>0.570737095839241</v>
      </c>
      <c r="AW446" s="0" t="n">
        <f aca="true">RAND()</f>
        <v>0.734973313050398</v>
      </c>
      <c r="AX446" s="0" t="n">
        <f aca="true">RAND()</f>
        <v>0.611697432417547</v>
      </c>
      <c r="AY446" s="0" t="n">
        <f aca="true">RAND()</f>
        <v>0.215060870319975</v>
      </c>
      <c r="AZ446" s="0" t="n">
        <f aca="true">RAND()</f>
        <v>0.933383411072657</v>
      </c>
    </row>
    <row r="447" customFormat="false" ht="15" hidden="false" customHeight="false" outlineLevel="0" collapsed="false">
      <c r="AK447" s="0" t="n">
        <v>434</v>
      </c>
      <c r="AL447" s="0" t="n">
        <f aca="false">IFERROR(IF(AU447&lt;($AM$6-$AL$6)/($AN$6-$AL$6),$AL$6+SQRT(AU447*($AN$6-$AL$6)*($AM$6-$AL$6)),$AN$6-SQRT((1-AU447)*($AN$6-$AL$6)*($AN$6-$AM$6))),$AM$6)</f>
        <v>2.85846676499187</v>
      </c>
      <c r="AM447" s="0" t="n">
        <f aca="false">IFERROR(IF(AV447&lt;($AM$7-$AL$7)/($AN$7-$AL$7),$AL$7+SQRT(AV447*($AN$7-$AL$7)*($AM$7-$AL$7)),$AN$7-SQRT((1-AV447)*($AN$7-$AL$7)*($AN$7-$AM$7))),$AM$7)</f>
        <v>1.15352627938045</v>
      </c>
      <c r="AN447" s="0" t="n">
        <f aca="false">IFERROR(IF(AW447&lt;($AM$8-$AL$8)/($AN$8-$AL$8),$AL$8+SQRT(AW447*($AN$8-$AL$8)*($AM$8-$AL$8)),$AN$8-SQRT((1-AW447)*($AN$8-$AL$8)*($AN$8-$AM$8))),$AM$8)</f>
        <v>0.894365430552862</v>
      </c>
      <c r="AO447" s="0" t="n">
        <f aca="false">IFERROR(IF(AX447&lt;($AM$9-$AL$9)/($AN$9-$AL$9),$AL$9+SQRT(AX447*($AN$9-$AL$9)*($AM$9-$AL$9)),$AN$9-SQRT((1-AX447)*($AN$9-$AL$9)*($AN$9-$AM$9))),$AM$9)</f>
        <v>1.09283927025888</v>
      </c>
      <c r="AP447" s="0" t="n">
        <f aca="false">IFERROR(IF(AY447&lt;($AM$10-$AL$10)/($AN$10-$AL$10),$AL$10+SQRT(AY447*($AN$10-$AL$10)*($AM$10-$AL$10)),$AN$10-SQRT((1-AY447)*($AN$10-$AL$10)*($AN$10-$AM$10))),$AM$10)</f>
        <v>0.832729845540431</v>
      </c>
      <c r="AQ447" s="0" t="n">
        <f aca="false">IFERROR(IF(AZ447&lt;($AM$11-$AL$11)/($AN$11-$AL$11),$AL$11+SQRT(AZ447*($AN$11-$AL$11)*($AM$11-$AL$11)),$AN$11-SQRT((1-AZ447)*($AN$11-$AL$11)*($AN$11-$AM$11))),$AM$11)</f>
        <v>0.563551009304445</v>
      </c>
      <c r="AR447" s="0" t="n">
        <f aca="false">SUMPRODUCT((B24:B31&lt;=$B$6)*(C24:C31*AM447+D24:D31*AO447*$B$8*AQ447)/(1+AL447/100)^B24:B31)+C32*AM447*AP447/(1+AL447/100)^$B$6</f>
        <v>11346946.9999824</v>
      </c>
      <c r="AS447" s="0" t="n">
        <f aca="false">SUMPRODUCT((K24:K26&lt;=$B$6)*(L24:L26*AN447+M24:M26*AO447*$B$8*AQ447)/(1+AL447/100)^K24:K26)+L27*AN447*AP447/(1+AL447/100)^$B$6</f>
        <v>8337963.32266222</v>
      </c>
      <c r="AT447" s="0" t="n">
        <f aca="false">AS447-AR447</f>
        <v>-3008983.67732018</v>
      </c>
      <c r="AU447" s="0" t="n">
        <f aca="true">RAND()</f>
        <v>0.147393037319121</v>
      </c>
      <c r="AV447" s="0" t="n">
        <f aca="true">RAND()</f>
        <v>0.917269522042862</v>
      </c>
      <c r="AW447" s="0" t="n">
        <f aca="true">RAND()</f>
        <v>0.098942605371411</v>
      </c>
      <c r="AX447" s="0" t="n">
        <f aca="true">RAND()</f>
        <v>0.451372940277045</v>
      </c>
      <c r="AY447" s="0" t="n">
        <f aca="true">RAND()</f>
        <v>0.442836600453437</v>
      </c>
      <c r="AZ447" s="0" t="n">
        <f aca="true">RAND()</f>
        <v>0.283506671450578</v>
      </c>
    </row>
    <row r="448" customFormat="false" ht="15" hidden="false" customHeight="false" outlineLevel="0" collapsed="false">
      <c r="AK448" s="0" t="n">
        <v>435</v>
      </c>
      <c r="AL448" s="0" t="n">
        <f aca="false">IFERROR(IF(AU448&lt;($AM$6-$AL$6)/($AN$6-$AL$6),$AL$6+SQRT(AU448*($AN$6-$AL$6)*($AM$6-$AL$6)),$AN$6-SQRT((1-AU448)*($AN$6-$AL$6)*($AN$6-$AM$6))),$AM$6)</f>
        <v>3.46288066073697</v>
      </c>
      <c r="AM448" s="0" t="n">
        <f aca="false">IFERROR(IF(AV448&lt;($AM$7-$AL$7)/($AN$7-$AL$7),$AL$7+SQRT(AV448*($AN$7-$AL$7)*($AM$7-$AL$7)),$AN$7-SQRT((1-AV448)*($AN$7-$AL$7)*($AN$7-$AM$7))),$AM$7)</f>
        <v>0.952205263760754</v>
      </c>
      <c r="AN448" s="0" t="n">
        <f aca="false">IFERROR(IF(AW448&lt;($AM$8-$AL$8)/($AN$8-$AL$8),$AL$8+SQRT(AW448*($AN$8-$AL$8)*($AM$8-$AL$8)),$AN$8-SQRT((1-AW448)*($AN$8-$AL$8)*($AN$8-$AM$8))),$AM$8)</f>
        <v>1.10109357647254</v>
      </c>
      <c r="AO448" s="0" t="n">
        <f aca="false">IFERROR(IF(AX448&lt;($AM$9-$AL$9)/($AN$9-$AL$9),$AL$9+SQRT(AX448*($AN$9-$AL$9)*($AM$9-$AL$9)),$AN$9-SQRT((1-AX448)*($AN$9-$AL$9)*($AN$9-$AM$9))),$AM$9)</f>
        <v>1.74498173769934</v>
      </c>
      <c r="AP448" s="0" t="n">
        <f aca="false">IFERROR(IF(AY448&lt;($AM$10-$AL$10)/($AN$10-$AL$10),$AL$10+SQRT(AY448*($AN$10-$AL$10)*($AM$10-$AL$10)),$AN$10-SQRT((1-AY448)*($AN$10-$AL$10)*($AN$10-$AM$10))),$AM$10)</f>
        <v>0.916915811879665</v>
      </c>
      <c r="AQ448" s="0" t="n">
        <f aca="false">IFERROR(IF(AZ448&lt;($AM$11-$AL$11)/($AN$11-$AL$11),$AL$11+SQRT(AZ448*($AN$11-$AL$11)*($AM$11-$AL$11)),$AN$11-SQRT((1-AZ448)*($AN$11-$AL$11)*($AN$11-$AM$11))),$AM$11)</f>
        <v>0.779775889788183</v>
      </c>
      <c r="AR448" s="0" t="n">
        <f aca="false">SUMPRODUCT((B24:B31&lt;=$B$6)*(C24:C31*AM448+D24:D31*AO448*$B$8*AQ448)/(1+AL448/100)^B24:B31)+C32*AM448*AP448/(1+AL448/100)^$B$6</f>
        <v>9250964.16874476</v>
      </c>
      <c r="AS448" s="0" t="n">
        <f aca="false">SUMPRODUCT((K24:K26&lt;=$B$6)*(L24:L26*AN448+M24:M26*AO448*$B$8*AQ448)/(1+AL448/100)^K24:K26)+L27*AN448*AP448/(1+AL448/100)^$B$6</f>
        <v>10210734.2450434</v>
      </c>
      <c r="AT448" s="0" t="n">
        <f aca="false">AS448-AR448</f>
        <v>959770.076298632</v>
      </c>
      <c r="AU448" s="0" t="n">
        <f aca="true">RAND()</f>
        <v>0.374439338990572</v>
      </c>
      <c r="AV448" s="0" t="n">
        <f aca="true">RAND()</f>
        <v>0.257404914627563</v>
      </c>
      <c r="AW448" s="0" t="n">
        <f aca="true">RAND()</f>
        <v>0.802905573620099</v>
      </c>
      <c r="AX448" s="0" t="n">
        <f aca="true">RAND()</f>
        <v>0.956643790595433</v>
      </c>
      <c r="AY448" s="0" t="n">
        <f aca="true">RAND()</f>
        <v>0.695275176781122</v>
      </c>
      <c r="AZ448" s="0" t="n">
        <f aca="true">RAND()</f>
        <v>0.802046290944545</v>
      </c>
    </row>
    <row r="449" customFormat="false" ht="15" hidden="false" customHeight="false" outlineLevel="0" collapsed="false">
      <c r="AK449" s="0" t="n">
        <v>436</v>
      </c>
      <c r="AL449" s="0" t="n">
        <f aca="false">IFERROR(IF(AU449&lt;($AM$6-$AL$6)/($AN$6-$AL$6),$AL$6+SQRT(AU449*($AN$6-$AL$6)*($AM$6-$AL$6)),$AN$6-SQRT((1-AU449)*($AN$6-$AL$6)*($AN$6-$AM$6))),$AM$6)</f>
        <v>2.72238076422623</v>
      </c>
      <c r="AM449" s="0" t="n">
        <f aca="false">IFERROR(IF(AV449&lt;($AM$7-$AL$7)/($AN$7-$AL$7),$AL$7+SQRT(AV449*($AN$7-$AL$7)*($AM$7-$AL$7)),$AN$7-SQRT((1-AV449)*($AN$7-$AL$7)*($AN$7-$AM$7))),$AM$7)</f>
        <v>0.969490697561665</v>
      </c>
      <c r="AN449" s="0" t="n">
        <f aca="false">IFERROR(IF(AW449&lt;($AM$8-$AL$8)/($AN$8-$AL$8),$AL$8+SQRT(AW449*($AN$8-$AL$8)*($AM$8-$AL$8)),$AN$8-SQRT((1-AW449)*($AN$8-$AL$8)*($AN$8-$AM$8))),$AM$8)</f>
        <v>1.01072158577466</v>
      </c>
      <c r="AO449" s="0" t="n">
        <f aca="false">IFERROR(IF(AX449&lt;($AM$9-$AL$9)/($AN$9-$AL$9),$AL$9+SQRT(AX449*($AN$9-$AL$9)*($AM$9-$AL$9)),$AN$9-SQRT((1-AX449)*($AN$9-$AL$9)*($AN$9-$AM$9))),$AM$9)</f>
        <v>0.654943623910443</v>
      </c>
      <c r="AP449" s="0" t="n">
        <f aca="false">IFERROR(IF(AY449&lt;($AM$10-$AL$10)/($AN$10-$AL$10),$AL$10+SQRT(AY449*($AN$10-$AL$10)*($AM$10-$AL$10)),$AN$10-SQRT((1-AY449)*($AN$10-$AL$10)*($AN$10-$AM$10))),$AM$10)</f>
        <v>0.669019468191833</v>
      </c>
      <c r="AQ449" s="0" t="n">
        <f aca="false">IFERROR(IF(AZ449&lt;($AM$11-$AL$11)/($AN$11-$AL$11),$AL$11+SQRT(AZ449*($AN$11-$AL$11)*($AM$11-$AL$11)),$AN$11-SQRT((1-AZ449)*($AN$11-$AL$11)*($AN$11-$AM$11))),$AM$11)</f>
        <v>0.925512259252338</v>
      </c>
      <c r="AR449" s="0" t="n">
        <f aca="false">SUMPRODUCT((B24:B31&lt;=$B$6)*(C24:C31*AM449+D24:D31*AO449*$B$8*AQ449)/(1+AL449/100)^B24:B31)+C32*AM449*AP449/(1+AL449/100)^$B$6</f>
        <v>9617390.55357378</v>
      </c>
      <c r="AS449" s="0" t="n">
        <f aca="false">SUMPRODUCT((K24:K26&lt;=$B$6)*(L24:L26*AN449+M24:M26*AO449*$B$8*AQ449)/(1+AL449/100)^K24:K26)+L27*AN449*AP449/(1+AL449/100)^$B$6</f>
        <v>9585906.72487383</v>
      </c>
      <c r="AT449" s="0" t="n">
        <f aca="false">AS449-AR449</f>
        <v>-31483.8286999557</v>
      </c>
      <c r="AU449" s="0" t="n">
        <f aca="true">RAND()</f>
        <v>0.104366793704815</v>
      </c>
      <c r="AV449" s="0" t="n">
        <f aca="true">RAND()</f>
        <v>0.31918996177711</v>
      </c>
      <c r="AW449" s="0" t="n">
        <f aca="true">RAND()</f>
        <v>0.491074137651599</v>
      </c>
      <c r="AX449" s="0" t="n">
        <f aca="true">RAND()</f>
        <v>0.0320100354540009</v>
      </c>
      <c r="AY449" s="0" t="n">
        <f aca="true">RAND()</f>
        <v>0.114270322511401</v>
      </c>
      <c r="AZ449" s="0" t="n">
        <f aca="true">RAND()</f>
        <v>0.977353373380853</v>
      </c>
    </row>
    <row r="450" customFormat="false" ht="15" hidden="false" customHeight="false" outlineLevel="0" collapsed="false">
      <c r="AK450" s="0" t="n">
        <v>437</v>
      </c>
      <c r="AL450" s="0" t="n">
        <f aca="false">IFERROR(IF(AU450&lt;($AM$6-$AL$6)/($AN$6-$AL$6),$AL$6+SQRT(AU450*($AN$6-$AL$6)*($AM$6-$AL$6)),$AN$6-SQRT((1-AU450)*($AN$6-$AL$6)*($AN$6-$AM$6))),$AM$6)</f>
        <v>4.06666540081583</v>
      </c>
      <c r="AM450" s="0" t="n">
        <f aca="false">IFERROR(IF(AV450&lt;($AM$7-$AL$7)/($AN$7-$AL$7),$AL$7+SQRT(AV450*($AN$7-$AL$7)*($AM$7-$AL$7)),$AN$7-SQRT((1-AV450)*($AN$7-$AL$7)*($AN$7-$AM$7))),$AM$7)</f>
        <v>0.934665280184364</v>
      </c>
      <c r="AN450" s="0" t="n">
        <f aca="false">IFERROR(IF(AW450&lt;($AM$8-$AL$8)/($AN$8-$AL$8),$AL$8+SQRT(AW450*($AN$8-$AL$8)*($AM$8-$AL$8)),$AN$8-SQRT((1-AW450)*($AN$8-$AL$8)*($AN$8-$AM$8))),$AM$8)</f>
        <v>0.911143966057702</v>
      </c>
      <c r="AO450" s="0" t="n">
        <f aca="false">IFERROR(IF(AX450&lt;($AM$9-$AL$9)/($AN$9-$AL$9),$AL$9+SQRT(AX450*($AN$9-$AL$9)*($AM$9-$AL$9)),$AN$9-SQRT((1-AX450)*($AN$9-$AL$9)*($AN$9-$AM$9))),$AM$9)</f>
        <v>1.59757015684566</v>
      </c>
      <c r="AP450" s="0" t="n">
        <f aca="false">IFERROR(IF(AY450&lt;($AM$10-$AL$10)/($AN$10-$AL$10),$AL$10+SQRT(AY450*($AN$10-$AL$10)*($AM$10-$AL$10)),$AN$10-SQRT((1-AY450)*($AN$10-$AL$10)*($AN$10-$AM$10))),$AM$10)</f>
        <v>0.980942606327009</v>
      </c>
      <c r="AQ450" s="0" t="n">
        <f aca="false">IFERROR(IF(AZ450&lt;($AM$11-$AL$11)/($AN$11-$AL$11),$AL$11+SQRT(AZ450*($AN$11-$AL$11)*($AM$11-$AL$11)),$AN$11-SQRT((1-AZ450)*($AN$11-$AL$11)*($AN$11-$AM$11))),$AM$11)</f>
        <v>0.390411962320923</v>
      </c>
      <c r="AR450" s="0" t="n">
        <f aca="false">SUMPRODUCT((B24:B31&lt;=$B$6)*(C24:C31*AM450+D24:D31*AO450*$B$8*AQ450)/(1+AL450/100)^B24:B31)+C32*AM450*AP450/(1+AL450/100)^$B$6</f>
        <v>8797314.73264606</v>
      </c>
      <c r="AS450" s="0" t="n">
        <f aca="false">SUMPRODUCT((K24:K26&lt;=$B$6)*(L24:L26*AN450+M24:M26*AO450*$B$8*AQ450)/(1+AL450/100)^K24:K26)+L27*AN450*AP450/(1+AL450/100)^$B$6</f>
        <v>8391880.44238572</v>
      </c>
      <c r="AT450" s="0" t="n">
        <f aca="false">AS450-AR450</f>
        <v>-405434.290260337</v>
      </c>
      <c r="AU450" s="0" t="n">
        <f aca="true">RAND()</f>
        <v>0.569777406461452</v>
      </c>
      <c r="AV450" s="0" t="n">
        <f aca="true">RAND()</f>
        <v>0.201497085412591</v>
      </c>
      <c r="AW450" s="0" t="n">
        <f aca="true">RAND()</f>
        <v>0.137255346567062</v>
      </c>
      <c r="AX450" s="0" t="n">
        <f aca="true">RAND()</f>
        <v>0.892033480892513</v>
      </c>
      <c r="AY450" s="0" t="n">
        <f aca="true">RAND()</f>
        <v>0.925223162322465</v>
      </c>
      <c r="AZ450" s="0" t="n">
        <f aca="true">RAND()</f>
        <v>0.0333645833906938</v>
      </c>
    </row>
    <row r="451" customFormat="false" ht="15" hidden="false" customHeight="false" outlineLevel="0" collapsed="false">
      <c r="AK451" s="0" t="n">
        <v>438</v>
      </c>
      <c r="AL451" s="0" t="n">
        <f aca="false">IFERROR(IF(AU451&lt;($AM$6-$AL$6)/($AN$6-$AL$6),$AL$6+SQRT(AU451*($AN$6-$AL$6)*($AM$6-$AL$6)),$AN$6-SQRT((1-AU451)*($AN$6-$AL$6)*($AN$6-$AM$6))),$AM$6)</f>
        <v>4.10867468974208</v>
      </c>
      <c r="AM451" s="0" t="n">
        <f aca="false">IFERROR(IF(AV451&lt;($AM$7-$AL$7)/($AN$7-$AL$7),$AL$7+SQRT(AV451*($AN$7-$AL$7)*($AM$7-$AL$7)),$AN$7-SQRT((1-AV451)*($AN$7-$AL$7)*($AN$7-$AM$7))),$AM$7)</f>
        <v>1.03149355324278</v>
      </c>
      <c r="AN451" s="0" t="n">
        <f aca="false">IFERROR(IF(AW451&lt;($AM$8-$AL$8)/($AN$8-$AL$8),$AL$8+SQRT(AW451*($AN$8-$AL$8)*($AM$8-$AL$8)),$AN$8-SQRT((1-AW451)*($AN$8-$AL$8)*($AN$8-$AM$8))),$AM$8)</f>
        <v>0.927272881192818</v>
      </c>
      <c r="AO451" s="0" t="n">
        <f aca="false">IFERROR(IF(AX451&lt;($AM$9-$AL$9)/($AN$9-$AL$9),$AL$9+SQRT(AX451*($AN$9-$AL$9)*($AM$9-$AL$9)),$AN$9-SQRT((1-AX451)*($AN$9-$AL$9)*($AN$9-$AM$9))),$AM$9)</f>
        <v>1.31796610257881</v>
      </c>
      <c r="AP451" s="0" t="n">
        <f aca="false">IFERROR(IF(AY451&lt;($AM$10-$AL$10)/($AN$10-$AL$10),$AL$10+SQRT(AY451*($AN$10-$AL$10)*($AM$10-$AL$10)),$AN$10-SQRT((1-AY451)*($AN$10-$AL$10)*($AN$10-$AM$10))),$AM$10)</f>
        <v>0.688238706363443</v>
      </c>
      <c r="AQ451" s="0" t="n">
        <f aca="false">IFERROR(IF(AZ451&lt;($AM$11-$AL$11)/($AN$11-$AL$11),$AL$11+SQRT(AZ451*($AN$11-$AL$11)*($AM$11-$AL$11)),$AN$11-SQRT((1-AZ451)*($AN$11-$AL$11)*($AN$11-$AM$11))),$AM$11)</f>
        <v>0.420057877744251</v>
      </c>
      <c r="AR451" s="0" t="n">
        <f aca="false">SUMPRODUCT((B24:B31&lt;=$B$6)*(C24:C31*AM451+D24:D31*AO451*$B$8*AQ451)/(1+AL451/100)^B24:B31)+C32*AM451*AP451/(1+AL451/100)^$B$6</f>
        <v>9698709.01887682</v>
      </c>
      <c r="AS451" s="0" t="n">
        <f aca="false">SUMPRODUCT((K24:K26&lt;=$B$6)*(L24:L26*AN451+M24:M26*AO451*$B$8*AQ451)/(1+AL451/100)^K24:K26)+L27*AN451*AP451/(1+AL451/100)^$B$6</f>
        <v>8721836.29949676</v>
      </c>
      <c r="AT451" s="0" t="n">
        <f aca="false">AS451-AR451</f>
        <v>-976872.71938006</v>
      </c>
      <c r="AU451" s="0" t="n">
        <f aca="true">RAND()</f>
        <v>0.582011897513097</v>
      </c>
      <c r="AV451" s="0" t="n">
        <f aca="true">RAND()</f>
        <v>0.575599402004761</v>
      </c>
      <c r="AW451" s="0" t="n">
        <f aca="true">RAND()</f>
        <v>0.179982069856903</v>
      </c>
      <c r="AX451" s="0" t="n">
        <f aca="true">RAND()</f>
        <v>0.689886508512308</v>
      </c>
      <c r="AY451" s="0" t="n">
        <f aca="true">RAND()</f>
        <v>0.141735242293531</v>
      </c>
      <c r="AZ451" s="0" t="n">
        <f aca="true">RAND()</f>
        <v>0.0588322204426677</v>
      </c>
    </row>
    <row r="452" customFormat="false" ht="15" hidden="false" customHeight="false" outlineLevel="0" collapsed="false">
      <c r="AK452" s="0" t="n">
        <v>439</v>
      </c>
      <c r="AL452" s="0" t="n">
        <f aca="false">IFERROR(IF(AU452&lt;($AM$6-$AL$6)/($AN$6-$AL$6),$AL$6+SQRT(AU452*($AN$6-$AL$6)*($AM$6-$AL$6)),$AN$6-SQRT((1-AU452)*($AN$6-$AL$6)*($AN$6-$AM$6))),$AM$6)</f>
        <v>3.52150274866048</v>
      </c>
      <c r="AM452" s="0" t="n">
        <f aca="false">IFERROR(IF(AV452&lt;($AM$7-$AL$7)/($AN$7-$AL$7),$AL$7+SQRT(AV452*($AN$7-$AL$7)*($AM$7-$AL$7)),$AN$7-SQRT((1-AV452)*($AN$7-$AL$7)*($AN$7-$AM$7))),$AM$7)</f>
        <v>0.924734669270249</v>
      </c>
      <c r="AN452" s="0" t="n">
        <f aca="false">IFERROR(IF(AW452&lt;($AM$8-$AL$8)/($AN$8-$AL$8),$AL$8+SQRT(AW452*($AN$8-$AL$8)*($AM$8-$AL$8)),$AN$8-SQRT((1-AW452)*($AN$8-$AL$8)*($AN$8-$AM$8))),$AM$8)</f>
        <v>1.01312339480443</v>
      </c>
      <c r="AO452" s="0" t="n">
        <f aca="false">IFERROR(IF(AX452&lt;($AM$9-$AL$9)/($AN$9-$AL$9),$AL$9+SQRT(AX452*($AN$9-$AL$9)*($AM$9-$AL$9)),$AN$9-SQRT((1-AX452)*($AN$9-$AL$9)*($AN$9-$AM$9))),$AM$9)</f>
        <v>1.24699012768057</v>
      </c>
      <c r="AP452" s="0" t="n">
        <f aca="false">IFERROR(IF(AY452&lt;($AM$10-$AL$10)/($AN$10-$AL$10),$AL$10+SQRT(AY452*($AN$10-$AL$10)*($AM$10-$AL$10)),$AN$10-SQRT((1-AY452)*($AN$10-$AL$10)*($AN$10-$AM$10))),$AM$10)</f>
        <v>0.7634264964601</v>
      </c>
      <c r="AQ452" s="0" t="n">
        <f aca="false">IFERROR(IF(AZ452&lt;($AM$11-$AL$11)/($AN$11-$AL$11),$AL$11+SQRT(AZ452*($AN$11-$AL$11)*($AM$11-$AL$11)),$AN$11-SQRT((1-AZ452)*($AN$11-$AL$11)*($AN$11-$AM$11))),$AM$11)</f>
        <v>0.639910777440485</v>
      </c>
      <c r="AR452" s="0" t="n">
        <f aca="false">SUMPRODUCT((B24:B31&lt;=$B$6)*(C24:C31*AM452+D24:D31*AO452*$B$8*AQ452)/(1+AL452/100)^B24:B31)+C32*AM452*AP452/(1+AL452/100)^$B$6</f>
        <v>8909522.40308192</v>
      </c>
      <c r="AS452" s="0" t="n">
        <f aca="false">SUMPRODUCT((K24:K26&lt;=$B$6)*(L24:L26*AN452+M24:M26*AO452*$B$8*AQ452)/(1+AL452/100)^K24:K26)+L27*AN452*AP452/(1+AL452/100)^$B$6</f>
        <v>9501403.42110589</v>
      </c>
      <c r="AT452" s="0" t="n">
        <f aca="false">AS452-AR452</f>
        <v>591881.018023964</v>
      </c>
      <c r="AU452" s="0" t="n">
        <f aca="true">RAND()</f>
        <v>0.395002843621171</v>
      </c>
      <c r="AV452" s="0" t="n">
        <f aca="true">RAND()</f>
        <v>0.17287486353287</v>
      </c>
      <c r="AW452" s="0" t="n">
        <f aca="true">RAND()</f>
        <v>0.501239768097952</v>
      </c>
      <c r="AX452" s="0" t="n">
        <f aca="true">RAND()</f>
        <v>0.621984088126312</v>
      </c>
      <c r="AY452" s="0" t="n">
        <f aca="true">RAND()</f>
        <v>0.277574076148972</v>
      </c>
      <c r="AZ452" s="0" t="n">
        <f aca="true">RAND()</f>
        <v>0.47158912906202</v>
      </c>
    </row>
    <row r="453" customFormat="false" ht="15" hidden="false" customHeight="false" outlineLevel="0" collapsed="false">
      <c r="AK453" s="0" t="n">
        <v>440</v>
      </c>
      <c r="AL453" s="0" t="n">
        <f aca="false">IFERROR(IF(AU453&lt;($AM$6-$AL$6)/($AN$6-$AL$6),$AL$6+SQRT(AU453*($AN$6-$AL$6)*($AM$6-$AL$6)),$AN$6-SQRT((1-AU453)*($AN$6-$AL$6)*($AN$6-$AM$6))),$AM$6)</f>
        <v>3.57834644689769</v>
      </c>
      <c r="AM453" s="0" t="n">
        <f aca="false">IFERROR(IF(AV453&lt;($AM$7-$AL$7)/($AN$7-$AL$7),$AL$7+SQRT(AV453*($AN$7-$AL$7)*($AM$7-$AL$7)),$AN$7-SQRT((1-AV453)*($AN$7-$AL$7)*($AN$7-$AM$7))),$AM$7)</f>
        <v>0.924709228251017</v>
      </c>
      <c r="AN453" s="0" t="n">
        <f aca="false">IFERROR(IF(AW453&lt;($AM$8-$AL$8)/($AN$8-$AL$8),$AL$8+SQRT(AW453*($AN$8-$AL$8)*($AM$8-$AL$8)),$AN$8-SQRT((1-AW453)*($AN$8-$AL$8)*($AN$8-$AM$8))),$AM$8)</f>
        <v>0.925736772714454</v>
      </c>
      <c r="AO453" s="0" t="n">
        <f aca="false">IFERROR(IF(AX453&lt;($AM$9-$AL$9)/($AN$9-$AL$9),$AL$9+SQRT(AX453*($AN$9-$AL$9)*($AM$9-$AL$9)),$AN$9-SQRT((1-AX453)*($AN$9-$AL$9)*($AN$9-$AM$9))),$AM$9)</f>
        <v>1.28902728235355</v>
      </c>
      <c r="AP453" s="0" t="n">
        <f aca="false">IFERROR(IF(AY453&lt;($AM$10-$AL$10)/($AN$10-$AL$10),$AL$10+SQRT(AY453*($AN$10-$AL$10)*($AM$10-$AL$10)),$AN$10-SQRT((1-AY453)*($AN$10-$AL$10)*($AN$10-$AM$10))),$AM$10)</f>
        <v>0.879174230965404</v>
      </c>
      <c r="AQ453" s="0" t="n">
        <f aca="false">IFERROR(IF(AZ453&lt;($AM$11-$AL$11)/($AN$11-$AL$11),$AL$11+SQRT(AZ453*($AN$11-$AL$11)*($AM$11-$AL$11)),$AN$11-SQRT((1-AZ453)*($AN$11-$AL$11)*($AN$11-$AM$11))),$AM$11)</f>
        <v>0.60348720358933</v>
      </c>
      <c r="AR453" s="0" t="n">
        <f aca="false">SUMPRODUCT((B24:B31&lt;=$B$6)*(C24:C31*AM453+D24:D31*AO453*$B$8*AQ453)/(1+AL453/100)^B24:B31)+C32*AM453*AP453/(1+AL453/100)^$B$6</f>
        <v>8880134.97808479</v>
      </c>
      <c r="AS453" s="0" t="n">
        <f aca="false">SUMPRODUCT((K24:K26&lt;=$B$6)*(L24:L26*AN453+M24:M26*AO453*$B$8*AQ453)/(1+AL453/100)^K24:K26)+L27*AN453*AP453/(1+AL453/100)^$B$6</f>
        <v>8597860.50952199</v>
      </c>
      <c r="AT453" s="0" t="n">
        <f aca="false">AS453-AR453</f>
        <v>-282274.468562799</v>
      </c>
      <c r="AU453" s="0" t="n">
        <f aca="true">RAND()</f>
        <v>0.414614348127115</v>
      </c>
      <c r="AV453" s="0" t="n">
        <f aca="true">RAND()</f>
        <v>0.172804351232937</v>
      </c>
      <c r="AW453" s="0" t="n">
        <f aca="true">RAND()</f>
        <v>0.175663733473846</v>
      </c>
      <c r="AX453" s="0" t="n">
        <f aca="true">RAND()</f>
        <v>0.663011863174949</v>
      </c>
      <c r="AY453" s="0" t="n">
        <f aca="true">RAND()</f>
        <v>0.575092389712822</v>
      </c>
      <c r="AZ453" s="0" t="n">
        <f aca="true">RAND()</f>
        <v>0.375936664254985</v>
      </c>
    </row>
    <row r="454" customFormat="false" ht="15" hidden="false" customHeight="false" outlineLevel="0" collapsed="false">
      <c r="AK454" s="0" t="n">
        <v>441</v>
      </c>
      <c r="AL454" s="0" t="n">
        <f aca="false">IFERROR(IF(AU454&lt;($AM$6-$AL$6)/($AN$6-$AL$6),$AL$6+SQRT(AU454*($AN$6-$AL$6)*($AM$6-$AL$6)),$AN$6-SQRT((1-AU454)*($AN$6-$AL$6)*($AN$6-$AM$6))),$AM$6)</f>
        <v>6.69470853750082</v>
      </c>
      <c r="AM454" s="0" t="n">
        <f aca="false">IFERROR(IF(AV454&lt;($AM$7-$AL$7)/($AN$7-$AL$7),$AL$7+SQRT(AV454*($AN$7-$AL$7)*($AM$7-$AL$7)),$AN$7-SQRT((1-AV454)*($AN$7-$AL$7)*($AN$7-$AM$7))),$AM$7)</f>
        <v>1.21223391740175</v>
      </c>
      <c r="AN454" s="0" t="n">
        <f aca="false">IFERROR(IF(AW454&lt;($AM$8-$AL$8)/($AN$8-$AL$8),$AL$8+SQRT(AW454*($AN$8-$AL$8)*($AM$8-$AL$8)),$AN$8-SQRT((1-AW454)*($AN$8-$AL$8)*($AN$8-$AM$8))),$AM$8)</f>
        <v>1.10047470015177</v>
      </c>
      <c r="AO454" s="0" t="n">
        <f aca="false">IFERROR(IF(AX454&lt;($AM$9-$AL$9)/($AN$9-$AL$9),$AL$9+SQRT(AX454*($AN$9-$AL$9)*($AM$9-$AL$9)),$AN$9-SQRT((1-AX454)*($AN$9-$AL$9)*($AN$9-$AM$9))),$AM$9)</f>
        <v>0.85050521912246</v>
      </c>
      <c r="AP454" s="0" t="n">
        <f aca="false">IFERROR(IF(AY454&lt;($AM$10-$AL$10)/($AN$10-$AL$10),$AL$10+SQRT(AY454*($AN$10-$AL$10)*($AM$10-$AL$10)),$AN$10-SQRT((1-AY454)*($AN$10-$AL$10)*($AN$10-$AM$10))),$AM$10)</f>
        <v>0.846179725670426</v>
      </c>
      <c r="AQ454" s="0" t="n">
        <f aca="false">IFERROR(IF(AZ454&lt;($AM$11-$AL$11)/($AN$11-$AL$11),$AL$11+SQRT(AZ454*($AN$11-$AL$11)*($AM$11-$AL$11)),$AN$11-SQRT((1-AZ454)*($AN$11-$AL$11)*($AN$11-$AM$11))),$AM$11)</f>
        <v>0.720844731866244</v>
      </c>
      <c r="AR454" s="0" t="n">
        <f aca="false">SUMPRODUCT((B24:B31&lt;=$B$6)*(C24:C31*AM454+D24:D31*AO454*$B$8*AQ454)/(1+AL454/100)^B24:B31)+C32*AM454*AP454/(1+AL454/100)^$B$6</f>
        <v>10596813.5431572</v>
      </c>
      <c r="AS454" s="0" t="n">
        <f aca="false">SUMPRODUCT((K24:K26&lt;=$B$6)*(L24:L26*AN454+M24:M26*AO454*$B$8*AQ454)/(1+AL454/100)^K24:K26)+L27*AN454*AP454/(1+AL454/100)^$B$6</f>
        <v>10182957.9097615</v>
      </c>
      <c r="AT454" s="0" t="n">
        <f aca="false">AS454-AR454</f>
        <v>-413855.633395664</v>
      </c>
      <c r="AU454" s="0" t="n">
        <f aca="true">RAND()</f>
        <v>0.995339856146255</v>
      </c>
      <c r="AV454" s="0" t="n">
        <f aca="true">RAND()</f>
        <v>0.987321982268283</v>
      </c>
      <c r="AW454" s="0" t="n">
        <f aca="true">RAND()</f>
        <v>0.801263864047081</v>
      </c>
      <c r="AX454" s="0" t="n">
        <f aca="true">RAND()</f>
        <v>0.163805211509445</v>
      </c>
      <c r="AY454" s="0" t="n">
        <f aca="true">RAND()</f>
        <v>0.479361609861006</v>
      </c>
      <c r="AZ454" s="0" t="n">
        <f aca="true">RAND()</f>
        <v>0.6819279031558</v>
      </c>
    </row>
    <row r="455" customFormat="false" ht="15" hidden="false" customHeight="false" outlineLevel="0" collapsed="false">
      <c r="AK455" s="0" t="n">
        <v>442</v>
      </c>
      <c r="AL455" s="0" t="n">
        <f aca="false">IFERROR(IF(AU455&lt;($AM$6-$AL$6)/($AN$6-$AL$6),$AL$6+SQRT(AU455*($AN$6-$AL$6)*($AM$6-$AL$6)),$AN$6-SQRT((1-AU455)*($AN$6-$AL$6)*($AN$6-$AM$6))),$AM$6)</f>
        <v>6.03782385591456</v>
      </c>
      <c r="AM455" s="0" t="n">
        <f aca="false">IFERROR(IF(AV455&lt;($AM$7-$AL$7)/($AN$7-$AL$7),$AL$7+SQRT(AV455*($AN$7-$AL$7)*($AM$7-$AL$7)),$AN$7-SQRT((1-AV455)*($AN$7-$AL$7)*($AN$7-$AM$7))),$AM$7)</f>
        <v>1.10429489251509</v>
      </c>
      <c r="AN455" s="0" t="n">
        <f aca="false">IFERROR(IF(AW455&lt;($AM$8-$AL$8)/($AN$8-$AL$8),$AL$8+SQRT(AW455*($AN$8-$AL$8)*($AM$8-$AL$8)),$AN$8-SQRT((1-AW455)*($AN$8-$AL$8)*($AN$8-$AM$8))),$AM$8)</f>
        <v>1.15441801875394</v>
      </c>
      <c r="AO455" s="0" t="n">
        <f aca="false">IFERROR(IF(AX455&lt;($AM$9-$AL$9)/($AN$9-$AL$9),$AL$9+SQRT(AX455*($AN$9-$AL$9)*($AM$9-$AL$9)),$AN$9-SQRT((1-AX455)*($AN$9-$AL$9)*($AN$9-$AM$9))),$AM$9)</f>
        <v>0.86832121454035</v>
      </c>
      <c r="AP455" s="0" t="n">
        <f aca="false">IFERROR(IF(AY455&lt;($AM$10-$AL$10)/($AN$10-$AL$10),$AL$10+SQRT(AY455*($AN$10-$AL$10)*($AM$10-$AL$10)),$AN$10-SQRT((1-AY455)*($AN$10-$AL$10)*($AN$10-$AM$10))),$AM$10)</f>
        <v>0.666625816828193</v>
      </c>
      <c r="AQ455" s="0" t="n">
        <f aca="false">IFERROR(IF(AZ455&lt;($AM$11-$AL$11)/($AN$11-$AL$11),$AL$11+SQRT(AZ455*($AN$11-$AL$11)*($AM$11-$AL$11)),$AN$11-SQRT((1-AZ455)*($AN$11-$AL$11)*($AN$11-$AM$11))),$AM$11)</f>
        <v>0.635228530738016</v>
      </c>
      <c r="AR455" s="0" t="n">
        <f aca="false">SUMPRODUCT((B24:B31&lt;=$B$6)*(C24:C31*AM455+D24:D31*AO455*$B$8*AQ455)/(1+AL455/100)^B24:B31)+C32*AM455*AP455/(1+AL455/100)^$B$6</f>
        <v>9811379.41410341</v>
      </c>
      <c r="AS455" s="0" t="n">
        <f aca="false">SUMPRODUCT((K24:K26&lt;=$B$6)*(L24:L26*AN455+M24:M26*AO455*$B$8*AQ455)/(1+AL455/100)^K24:K26)+L27*AN455*AP455/(1+AL455/100)^$B$6</f>
        <v>10775902.2305327</v>
      </c>
      <c r="AT455" s="0" t="n">
        <f aca="false">AS455-AR455</f>
        <v>964522.816429246</v>
      </c>
      <c r="AU455" s="0" t="n">
        <f aca="true">RAND()</f>
        <v>0.953710853387643</v>
      </c>
      <c r="AV455" s="0" t="n">
        <f aca="true">RAND()</f>
        <v>0.811289081358315</v>
      </c>
      <c r="AW455" s="0" t="n">
        <f aca="true">RAND()</f>
        <v>0.918791865431802</v>
      </c>
      <c r="AX455" s="0" t="n">
        <f aca="true">RAND()</f>
        <v>0.180880689440638</v>
      </c>
      <c r="AY455" s="0" t="n">
        <f aca="true">RAND()</f>
        <v>0.11105665133465</v>
      </c>
      <c r="AZ455" s="0" t="n">
        <f aca="true">RAND()</f>
        <v>0.458686399268443</v>
      </c>
    </row>
    <row r="456" customFormat="false" ht="15" hidden="false" customHeight="false" outlineLevel="0" collapsed="false">
      <c r="AK456" s="0" t="n">
        <v>443</v>
      </c>
      <c r="AL456" s="0" t="n">
        <f aca="false">IFERROR(IF(AU456&lt;($AM$6-$AL$6)/($AN$6-$AL$6),$AL$6+SQRT(AU456*($AN$6-$AL$6)*($AM$6-$AL$6)),$AN$6-SQRT((1-AU456)*($AN$6-$AL$6)*($AN$6-$AM$6))),$AM$6)</f>
        <v>3.9896776966828</v>
      </c>
      <c r="AM456" s="0" t="n">
        <f aca="false">IFERROR(IF(AV456&lt;($AM$7-$AL$7)/($AN$7-$AL$7),$AL$7+SQRT(AV456*($AN$7-$AL$7)*($AM$7-$AL$7)),$AN$7-SQRT((1-AV456)*($AN$7-$AL$7)*($AN$7-$AM$7))),$AM$7)</f>
        <v>0.972142655203073</v>
      </c>
      <c r="AN456" s="0" t="n">
        <f aca="false">IFERROR(IF(AW456&lt;($AM$8-$AL$8)/($AN$8-$AL$8),$AL$8+SQRT(AW456*($AN$8-$AL$8)*($AM$8-$AL$8)),$AN$8-SQRT((1-AW456)*($AN$8-$AL$8)*($AN$8-$AM$8))),$AM$8)</f>
        <v>1.06682018579615</v>
      </c>
      <c r="AO456" s="0" t="n">
        <f aca="false">IFERROR(IF(AX456&lt;($AM$9-$AL$9)/($AN$9-$AL$9),$AL$9+SQRT(AX456*($AN$9-$AL$9)*($AM$9-$AL$9)),$AN$9-SQRT((1-AX456)*($AN$9-$AL$9)*($AN$9-$AM$9))),$AM$9)</f>
        <v>0.778092527279556</v>
      </c>
      <c r="AP456" s="0" t="n">
        <f aca="false">IFERROR(IF(AY456&lt;($AM$10-$AL$10)/($AN$10-$AL$10),$AL$10+SQRT(AY456*($AN$10-$AL$10)*($AM$10-$AL$10)),$AN$10-SQRT((1-AY456)*($AN$10-$AL$10)*($AN$10-$AM$10))),$AM$10)</f>
        <v>0.938338795444266</v>
      </c>
      <c r="AQ456" s="0" t="n">
        <f aca="false">IFERROR(IF(AZ456&lt;($AM$11-$AL$11)/($AN$11-$AL$11),$AL$11+SQRT(AZ456*($AN$11-$AL$11)*($AM$11-$AL$11)),$AN$11-SQRT((1-AZ456)*($AN$11-$AL$11)*($AN$11-$AM$11))),$AM$11)</f>
        <v>0.350219289144457</v>
      </c>
      <c r="AR456" s="0" t="n">
        <f aca="false">SUMPRODUCT((B24:B31&lt;=$B$6)*(C24:C31*AM456+D24:D31*AO456*$B$8*AQ456)/(1+AL456/100)^B24:B31)+C32*AM456*AP456/(1+AL456/100)^$B$6</f>
        <v>9132795.68376739</v>
      </c>
      <c r="AS456" s="0" t="n">
        <f aca="false">SUMPRODUCT((K24:K26&lt;=$B$6)*(L24:L26*AN456+M24:M26*AO456*$B$8*AQ456)/(1+AL456/100)^K24:K26)+L27*AN456*AP456/(1+AL456/100)^$B$6</f>
        <v>9839423.10457369</v>
      </c>
      <c r="AT456" s="0" t="n">
        <f aca="false">AS456-AR456</f>
        <v>706627.420806307</v>
      </c>
      <c r="AU456" s="0" t="n">
        <f aca="true">RAND()</f>
        <v>0.546897981507551</v>
      </c>
      <c r="AV456" s="0" t="n">
        <f aca="true">RAND()</f>
        <v>0.329256597115157</v>
      </c>
      <c r="AW456" s="0" t="n">
        <f aca="true">RAND()</f>
        <v>0.701734717051056</v>
      </c>
      <c r="AX456" s="0" t="n">
        <f aca="true">RAND()</f>
        <v>0.103113938304974</v>
      </c>
      <c r="AY456" s="0" t="n">
        <f aca="true">RAND()</f>
        <v>0.76856359836612</v>
      </c>
      <c r="AZ456" s="0" t="n">
        <f aca="true">RAND()</f>
        <v>0.0102937836823453</v>
      </c>
    </row>
    <row r="457" customFormat="false" ht="15" hidden="false" customHeight="false" outlineLevel="0" collapsed="false">
      <c r="AK457" s="0" t="n">
        <v>444</v>
      </c>
      <c r="AL457" s="0" t="n">
        <f aca="false">IFERROR(IF(AU457&lt;($AM$6-$AL$6)/($AN$6-$AL$6),$AL$6+SQRT(AU457*($AN$6-$AL$6)*($AM$6-$AL$6)),$AN$6-SQRT((1-AU457)*($AN$6-$AL$6)*($AN$6-$AM$6))),$AM$6)</f>
        <v>5.74184113654979</v>
      </c>
      <c r="AM457" s="0" t="n">
        <f aca="false">IFERROR(IF(AV457&lt;($AM$7-$AL$7)/($AN$7-$AL$7),$AL$7+SQRT(AV457*($AN$7-$AL$7)*($AM$7-$AL$7)),$AN$7-SQRT((1-AV457)*($AN$7-$AL$7)*($AN$7-$AM$7))),$AM$7)</f>
        <v>0.97677997143255</v>
      </c>
      <c r="AN457" s="0" t="n">
        <f aca="false">IFERROR(IF(AW457&lt;($AM$8-$AL$8)/($AN$8-$AL$8),$AL$8+SQRT(AW457*($AN$8-$AL$8)*($AM$8-$AL$8)),$AN$8-SQRT((1-AW457)*($AN$8-$AL$8)*($AN$8-$AM$8))),$AM$8)</f>
        <v>1.04361465403289</v>
      </c>
      <c r="AO457" s="0" t="n">
        <f aca="false">IFERROR(IF(AX457&lt;($AM$9-$AL$9)/($AN$9-$AL$9),$AL$9+SQRT(AX457*($AN$9-$AL$9)*($AM$9-$AL$9)),$AN$9-SQRT((1-AX457)*($AN$9-$AL$9)*($AN$9-$AM$9))),$AM$9)</f>
        <v>1.46886304791854</v>
      </c>
      <c r="AP457" s="0" t="n">
        <f aca="false">IFERROR(IF(AY457&lt;($AM$10-$AL$10)/($AN$10-$AL$10),$AL$10+SQRT(AY457*($AN$10-$AL$10)*($AM$10-$AL$10)),$AN$10-SQRT((1-AY457)*($AN$10-$AL$10)*($AN$10-$AM$10))),$AM$10)</f>
        <v>0.807993664355362</v>
      </c>
      <c r="AQ457" s="0" t="n">
        <f aca="false">IFERROR(IF(AZ457&lt;($AM$11-$AL$11)/($AN$11-$AL$11),$AL$11+SQRT(AZ457*($AN$11-$AL$11)*($AM$11-$AL$11)),$AN$11-SQRT((1-AZ457)*($AN$11-$AL$11)*($AN$11-$AM$11))),$AM$11)</f>
        <v>0.392197541352605</v>
      </c>
      <c r="AR457" s="0" t="n">
        <f aca="false">SUMPRODUCT((B24:B31&lt;=$B$6)*(C24:C31*AM457+D24:D31*AO457*$B$8*AQ457)/(1+AL457/100)^B24:B31)+C32*AM457*AP457/(1+AL457/100)^$B$6</f>
        <v>8747236.52043201</v>
      </c>
      <c r="AS457" s="0" t="n">
        <f aca="false">SUMPRODUCT((K24:K26&lt;=$B$6)*(L24:L26*AN457+M24:M26*AO457*$B$8*AQ457)/(1+AL457/100)^K24:K26)+L27*AN457*AP457/(1+AL457/100)^$B$6</f>
        <v>9693095.64419581</v>
      </c>
      <c r="AT457" s="0" t="n">
        <f aca="false">AS457-AR457</f>
        <v>945859.123763803</v>
      </c>
      <c r="AU457" s="0" t="n">
        <f aca="true">RAND()</f>
        <v>0.920851813716084</v>
      </c>
      <c r="AV457" s="0" t="n">
        <f aca="true">RAND()</f>
        <v>0.347235092218812</v>
      </c>
      <c r="AW457" s="0" t="n">
        <f aca="true">RAND()</f>
        <v>0.621378568622561</v>
      </c>
      <c r="AX457" s="0" t="n">
        <f aca="true">RAND()</f>
        <v>0.811929025422412</v>
      </c>
      <c r="AY457" s="0" t="n">
        <f aca="true">RAND()</f>
        <v>0.379440389132173</v>
      </c>
      <c r="AZ457" s="0" t="n">
        <f aca="true">RAND()</f>
        <v>0.0346954556386339</v>
      </c>
    </row>
    <row r="458" customFormat="false" ht="15" hidden="false" customHeight="false" outlineLevel="0" collapsed="false">
      <c r="AK458" s="0" t="n">
        <v>445</v>
      </c>
      <c r="AL458" s="0" t="n">
        <f aca="false">IFERROR(IF(AU458&lt;($AM$6-$AL$6)/($AN$6-$AL$6),$AL$6+SQRT(AU458*($AN$6-$AL$6)*($AM$6-$AL$6)),$AN$6-SQRT((1-AU458)*($AN$6-$AL$6)*($AN$6-$AM$6))),$AM$6)</f>
        <v>3.28953794811096</v>
      </c>
      <c r="AM458" s="0" t="n">
        <f aca="false">IFERROR(IF(AV458&lt;($AM$7-$AL$7)/($AN$7-$AL$7),$AL$7+SQRT(AV458*($AN$7-$AL$7)*($AM$7-$AL$7)),$AN$7-SQRT((1-AV458)*($AN$7-$AL$7)*($AN$7-$AM$7))),$AM$7)</f>
        <v>0.897161518292705</v>
      </c>
      <c r="AN458" s="0" t="n">
        <f aca="false">IFERROR(IF(AW458&lt;($AM$8-$AL$8)/($AN$8-$AL$8),$AL$8+SQRT(AW458*($AN$8-$AL$8)*($AM$8-$AL$8)),$AN$8-SQRT((1-AW458)*($AN$8-$AL$8)*($AN$8-$AM$8))),$AM$8)</f>
        <v>1.11762753530575</v>
      </c>
      <c r="AO458" s="0" t="n">
        <f aca="false">IFERROR(IF(AX458&lt;($AM$9-$AL$9)/($AN$9-$AL$9),$AL$9+SQRT(AX458*($AN$9-$AL$9)*($AM$9-$AL$9)),$AN$9-SQRT((1-AX458)*($AN$9-$AL$9)*($AN$9-$AM$9))),$AM$9)</f>
        <v>1.04808891982283</v>
      </c>
      <c r="AP458" s="0" t="n">
        <f aca="false">IFERROR(IF(AY458&lt;($AM$10-$AL$10)/($AN$10-$AL$10),$AL$10+SQRT(AY458*($AN$10-$AL$10)*($AM$10-$AL$10)),$AN$10-SQRT((1-AY458)*($AN$10-$AL$10)*($AN$10-$AM$10))),$AM$10)</f>
        <v>0.672729422509088</v>
      </c>
      <c r="AQ458" s="0" t="n">
        <f aca="false">IFERROR(IF(AZ458&lt;($AM$11-$AL$11)/($AN$11-$AL$11),$AL$11+SQRT(AZ458*($AN$11-$AL$11)*($AM$11-$AL$11)),$AN$11-SQRT((1-AZ458)*($AN$11-$AL$11)*($AN$11-$AM$11))),$AM$11)</f>
        <v>0.970741912246505</v>
      </c>
      <c r="AR458" s="0" t="n">
        <f aca="false">SUMPRODUCT((B24:B31&lt;=$B$6)*(C24:C31*AM458+D24:D31*AO458*$B$8*AQ458)/(1+AL458/100)^B24:B31)+C32*AM458*AP458/(1+AL458/100)^$B$6</f>
        <v>8758127.21271949</v>
      </c>
      <c r="AS458" s="0" t="n">
        <f aca="false">SUMPRODUCT((K24:K26&lt;=$B$6)*(L24:L26*AN458+M24:M26*AO458*$B$8*AQ458)/(1+AL458/100)^K24:K26)+L27*AN458*AP458/(1+AL458/100)^$B$6</f>
        <v>10581202.3331459</v>
      </c>
      <c r="AT458" s="0" t="n">
        <f aca="false">AS458-AR458</f>
        <v>1823075.12042639</v>
      </c>
      <c r="AU458" s="0" t="n">
        <f aca="true">RAND()</f>
        <v>0.31162356807457</v>
      </c>
      <c r="AV458" s="0" t="n">
        <f aca="true">RAND()</f>
        <v>0.104892895966039</v>
      </c>
      <c r="AW458" s="0" t="n">
        <f aca="true">RAND()</f>
        <v>0.844244716362394</v>
      </c>
      <c r="AX458" s="0" t="n">
        <f aca="true">RAND()</f>
        <v>0.395910196957284</v>
      </c>
      <c r="AY458" s="0" t="n">
        <f aca="true">RAND()</f>
        <v>0.119341813601293</v>
      </c>
      <c r="AZ458" s="0" t="n">
        <f aca="true">RAND()</f>
        <v>0.996505976738811</v>
      </c>
    </row>
    <row r="459" customFormat="false" ht="15" hidden="false" customHeight="false" outlineLevel="0" collapsed="false">
      <c r="AK459" s="0" t="n">
        <v>446</v>
      </c>
      <c r="AL459" s="0" t="n">
        <f aca="false">IFERROR(IF(AU459&lt;($AM$6-$AL$6)/($AN$6-$AL$6),$AL$6+SQRT(AU459*($AN$6-$AL$6)*($AM$6-$AL$6)),$AN$6-SQRT((1-AU459)*($AN$6-$AL$6)*($AN$6-$AM$6))),$AM$6)</f>
        <v>5.67573277169182</v>
      </c>
      <c r="AM459" s="0" t="n">
        <f aca="false">IFERROR(IF(AV459&lt;($AM$7-$AL$7)/($AN$7-$AL$7),$AL$7+SQRT(AV459*($AN$7-$AL$7)*($AM$7-$AL$7)),$AN$7-SQRT((1-AV459)*($AN$7-$AL$7)*($AN$7-$AM$7))),$AM$7)</f>
        <v>0.926421410745241</v>
      </c>
      <c r="AN459" s="0" t="n">
        <f aca="false">IFERROR(IF(AW459&lt;($AM$8-$AL$8)/($AN$8-$AL$8),$AL$8+SQRT(AW459*($AN$8-$AL$8)*($AM$8-$AL$8)),$AN$8-SQRT((1-AW459)*($AN$8-$AL$8)*($AN$8-$AM$8))),$AM$8)</f>
        <v>1.02155734275746</v>
      </c>
      <c r="AO459" s="0" t="n">
        <f aca="false">IFERROR(IF(AX459&lt;($AM$9-$AL$9)/($AN$9-$AL$9),$AL$9+SQRT(AX459*($AN$9-$AL$9)*($AM$9-$AL$9)),$AN$9-SQRT((1-AX459)*($AN$9-$AL$9)*($AN$9-$AM$9))),$AM$9)</f>
        <v>1.07471930121037</v>
      </c>
      <c r="AP459" s="0" t="n">
        <f aca="false">IFERROR(IF(AY459&lt;($AM$10-$AL$10)/($AN$10-$AL$10),$AL$10+SQRT(AY459*($AN$10-$AL$10)*($AM$10-$AL$10)),$AN$10-SQRT((1-AY459)*($AN$10-$AL$10)*($AN$10-$AM$10))),$AM$10)</f>
        <v>0.889498717923803</v>
      </c>
      <c r="AQ459" s="0" t="n">
        <f aca="false">IFERROR(IF(AZ459&lt;($AM$11-$AL$11)/($AN$11-$AL$11),$AL$11+SQRT(AZ459*($AN$11-$AL$11)*($AM$11-$AL$11)),$AN$11-SQRT((1-AZ459)*($AN$11-$AL$11)*($AN$11-$AM$11))),$AM$11)</f>
        <v>0.681162650984133</v>
      </c>
      <c r="AR459" s="0" t="n">
        <f aca="false">SUMPRODUCT((B24:B31&lt;=$B$6)*(C24:C31*AM459+D24:D31*AO459*$B$8*AQ459)/(1+AL459/100)^B24:B31)+C32*AM459*AP459/(1+AL459/100)^$B$6</f>
        <v>8324836.42015094</v>
      </c>
      <c r="AS459" s="0" t="n">
        <f aca="false">SUMPRODUCT((K24:K26&lt;=$B$6)*(L24:L26*AN459+M24:M26*AO459*$B$8*AQ459)/(1+AL459/100)^K24:K26)+L27*AN459*AP459/(1+AL459/100)^$B$6</f>
        <v>9458038.12819221</v>
      </c>
      <c r="AT459" s="0" t="n">
        <f aca="false">AS459-AR459</f>
        <v>1133201.70804127</v>
      </c>
      <c r="AU459" s="0" t="n">
        <f aca="true">RAND()</f>
        <v>0.912315815401448</v>
      </c>
      <c r="AV459" s="0" t="n">
        <f aca="true">RAND()</f>
        <v>0.177581923275744</v>
      </c>
      <c r="AW459" s="0" t="n">
        <f aca="true">RAND()</f>
        <v>0.536124020906376</v>
      </c>
      <c r="AX459" s="0" t="n">
        <f aca="true">RAND()</f>
        <v>0.429237085631577</v>
      </c>
      <c r="AY459" s="0" t="n">
        <f aca="true">RAND()</f>
        <v>0.606837005057143</v>
      </c>
      <c r="AZ459" s="0" t="n">
        <f aca="true">RAND()</f>
        <v>0.58507242805116</v>
      </c>
    </row>
    <row r="460" customFormat="false" ht="15" hidden="false" customHeight="false" outlineLevel="0" collapsed="false">
      <c r="AK460" s="0" t="n">
        <v>447</v>
      </c>
      <c r="AL460" s="0" t="n">
        <f aca="false">IFERROR(IF(AU460&lt;($AM$6-$AL$6)/($AN$6-$AL$6),$AL$6+SQRT(AU460*($AN$6-$AL$6)*($AM$6-$AL$6)),$AN$6-SQRT((1-AU460)*($AN$6-$AL$6)*($AN$6-$AM$6))),$AM$6)</f>
        <v>3.30666607686762</v>
      </c>
      <c r="AM460" s="0" t="n">
        <f aca="false">IFERROR(IF(AV460&lt;($AM$7-$AL$7)/($AN$7-$AL$7),$AL$7+SQRT(AV460*($AN$7-$AL$7)*($AM$7-$AL$7)),$AN$7-SQRT((1-AV460)*($AN$7-$AL$7)*($AN$7-$AM$7))),$AM$7)</f>
        <v>1.07853050302379</v>
      </c>
      <c r="AN460" s="0" t="n">
        <f aca="false">IFERROR(IF(AW460&lt;($AM$8-$AL$8)/($AN$8-$AL$8),$AL$8+SQRT(AW460*($AN$8-$AL$8)*($AM$8-$AL$8)),$AN$8-SQRT((1-AW460)*($AN$8-$AL$8)*($AN$8-$AM$8))),$AM$8)</f>
        <v>1.1551507825475</v>
      </c>
      <c r="AO460" s="0" t="n">
        <f aca="false">IFERROR(IF(AX460&lt;($AM$9-$AL$9)/($AN$9-$AL$9),$AL$9+SQRT(AX460*($AN$9-$AL$9)*($AM$9-$AL$9)),$AN$9-SQRT((1-AX460)*($AN$9-$AL$9)*($AN$9-$AM$9))),$AM$9)</f>
        <v>1.28629058537799</v>
      </c>
      <c r="AP460" s="0" t="n">
        <f aca="false">IFERROR(IF(AY460&lt;($AM$10-$AL$10)/($AN$10-$AL$10),$AL$10+SQRT(AY460*($AN$10-$AL$10)*($AM$10-$AL$10)),$AN$10-SQRT((1-AY460)*($AN$10-$AL$10)*($AN$10-$AM$10))),$AM$10)</f>
        <v>0.886145520424297</v>
      </c>
      <c r="AQ460" s="0" t="n">
        <f aca="false">IFERROR(IF(AZ460&lt;($AM$11-$AL$11)/($AN$11-$AL$11),$AL$11+SQRT(AZ460*($AN$11-$AL$11)*($AM$11-$AL$11)),$AN$11-SQRT((1-AZ460)*($AN$11-$AL$11)*($AN$11-$AM$11))),$AM$11)</f>
        <v>0.705108974595444</v>
      </c>
      <c r="AR460" s="0" t="n">
        <f aca="false">SUMPRODUCT((B24:B31&lt;=$B$6)*(C24:C31*AM460+D24:D31*AO460*$B$8*AQ460)/(1+AL460/100)^B24:B31)+C32*AM460*AP460/(1+AL460/100)^$B$6</f>
        <v>10462543.2967387</v>
      </c>
      <c r="AS460" s="0" t="n">
        <f aca="false">SUMPRODUCT((K24:K26&lt;=$B$6)*(L24:L26*AN460+M24:M26*AO460*$B$8*AQ460)/(1+AL460/100)^K24:K26)+L27*AN460*AP460/(1+AL460/100)^$B$6</f>
        <v>10718778.072384</v>
      </c>
      <c r="AT460" s="0" t="n">
        <f aca="false">AS460-AR460</f>
        <v>256234.775645262</v>
      </c>
      <c r="AU460" s="0" t="n">
        <f aca="true">RAND()</f>
        <v>0.317964226611977</v>
      </c>
      <c r="AV460" s="0" t="n">
        <f aca="true">RAND()</f>
        <v>0.738650769837562</v>
      </c>
      <c r="AW460" s="0" t="n">
        <f aca="true">RAND()</f>
        <v>0.920032230654645</v>
      </c>
      <c r="AX460" s="0" t="n">
        <f aca="true">RAND()</f>
        <v>0.660412580986602</v>
      </c>
      <c r="AY460" s="0" t="n">
        <f aca="true">RAND()</f>
        <v>0.596433451775004</v>
      </c>
      <c r="AZ460" s="0" t="n">
        <f aca="true">RAND()</f>
        <v>0.645058298513671</v>
      </c>
    </row>
    <row r="461" customFormat="false" ht="15" hidden="false" customHeight="false" outlineLevel="0" collapsed="false">
      <c r="AK461" s="0" t="n">
        <v>448</v>
      </c>
      <c r="AL461" s="0" t="n">
        <f aca="false">IFERROR(IF(AU461&lt;($AM$6-$AL$6)/($AN$6-$AL$6),$AL$6+SQRT(AU461*($AN$6-$AL$6)*($AM$6-$AL$6)),$AN$6-SQRT((1-AU461)*($AN$6-$AL$6)*($AN$6-$AM$6))),$AM$6)</f>
        <v>4.37711876607587</v>
      </c>
      <c r="AM461" s="0" t="n">
        <f aca="false">IFERROR(IF(AV461&lt;($AM$7-$AL$7)/($AN$7-$AL$7),$AL$7+SQRT(AV461*($AN$7-$AL$7)*($AM$7-$AL$7)),$AN$7-SQRT((1-AV461)*($AN$7-$AL$7)*($AN$7-$AM$7))),$AM$7)</f>
        <v>0.961321942990767</v>
      </c>
      <c r="AN461" s="0" t="n">
        <f aca="false">IFERROR(IF(AW461&lt;($AM$8-$AL$8)/($AN$8-$AL$8),$AL$8+SQRT(AW461*($AN$8-$AL$8)*($AM$8-$AL$8)),$AN$8-SQRT((1-AW461)*($AN$8-$AL$8)*($AN$8-$AM$8))),$AM$8)</f>
        <v>1.06723399413215</v>
      </c>
      <c r="AO461" s="0" t="n">
        <f aca="false">IFERROR(IF(AX461&lt;($AM$9-$AL$9)/($AN$9-$AL$9),$AL$9+SQRT(AX461*($AN$9-$AL$9)*($AM$9-$AL$9)),$AN$9-SQRT((1-AX461)*($AN$9-$AL$9)*($AN$9-$AM$9))),$AM$9)</f>
        <v>1.42197257391585</v>
      </c>
      <c r="AP461" s="0" t="n">
        <f aca="false">IFERROR(IF(AY461&lt;($AM$10-$AL$10)/($AN$10-$AL$10),$AL$10+SQRT(AY461*($AN$10-$AL$10)*($AM$10-$AL$10)),$AN$10-SQRT((1-AY461)*($AN$10-$AL$10)*($AN$10-$AM$10))),$AM$10)</f>
        <v>0.808010628175972</v>
      </c>
      <c r="AQ461" s="0" t="n">
        <f aca="false">IFERROR(IF(AZ461&lt;($AM$11-$AL$11)/($AN$11-$AL$11),$AL$11+SQRT(AZ461*($AN$11-$AL$11)*($AM$11-$AL$11)),$AN$11-SQRT((1-AZ461)*($AN$11-$AL$11)*($AN$11-$AM$11))),$AM$11)</f>
        <v>0.736818941537265</v>
      </c>
      <c r="AR461" s="0" t="n">
        <f aca="false">SUMPRODUCT((B24:B31&lt;=$B$6)*(C24:C31*AM461+D24:D31*AO461*$B$8*AQ461)/(1+AL461/100)^B24:B31)+C32*AM461*AP461/(1+AL461/100)^$B$6</f>
        <v>9010949.38941356</v>
      </c>
      <c r="AS461" s="0" t="n">
        <f aca="false">SUMPRODUCT((K24:K26&lt;=$B$6)*(L24:L26*AN461+M24:M26*AO461*$B$8*AQ461)/(1+AL461/100)^K24:K26)+L27*AN461*AP461/(1+AL461/100)^$B$6</f>
        <v>9960008.68304536</v>
      </c>
      <c r="AT461" s="0" t="n">
        <f aca="false">AS461-AR461</f>
        <v>949059.293631794</v>
      </c>
      <c r="AU461" s="0" t="n">
        <f aca="true">RAND()</f>
        <v>0.65602470163643</v>
      </c>
      <c r="AV461" s="0" t="n">
        <f aca="true">RAND()</f>
        <v>0.289164103225737</v>
      </c>
      <c r="AW461" s="0" t="n">
        <f aca="true">RAND()</f>
        <v>0.703080774214332</v>
      </c>
      <c r="AX461" s="0" t="n">
        <f aca="true">RAND()</f>
        <v>0.777256196463025</v>
      </c>
      <c r="AY461" s="0" t="n">
        <f aca="true">RAND()</f>
        <v>0.379482188277426</v>
      </c>
      <c r="AZ461" s="0" t="n">
        <f aca="true">RAND()</f>
        <v>0.717288695781365</v>
      </c>
    </row>
    <row r="462" customFormat="false" ht="15" hidden="false" customHeight="false" outlineLevel="0" collapsed="false">
      <c r="AK462" s="0" t="n">
        <v>449</v>
      </c>
      <c r="AL462" s="0" t="n">
        <f aca="false">IFERROR(IF(AU462&lt;($AM$6-$AL$6)/($AN$6-$AL$6),$AL$6+SQRT(AU462*($AN$6-$AL$6)*($AM$6-$AL$6)),$AN$6-SQRT((1-AU462)*($AN$6-$AL$6)*($AN$6-$AM$6))),$AM$6)</f>
        <v>3.87586037019312</v>
      </c>
      <c r="AM462" s="0" t="n">
        <f aca="false">IFERROR(IF(AV462&lt;($AM$7-$AL$7)/($AN$7-$AL$7),$AL$7+SQRT(AV462*($AN$7-$AL$7)*($AM$7-$AL$7)),$AN$7-SQRT((1-AV462)*($AN$7-$AL$7)*($AN$7-$AM$7))),$AM$7)</f>
        <v>1.12016528464079</v>
      </c>
      <c r="AN462" s="0" t="n">
        <f aca="false">IFERROR(IF(AW462&lt;($AM$8-$AL$8)/($AN$8-$AL$8),$AL$8+SQRT(AW462*($AN$8-$AL$8)*($AM$8-$AL$8)),$AN$8-SQRT((1-AW462)*($AN$8-$AL$8)*($AN$8-$AM$8))),$AM$8)</f>
        <v>0.985892914462023</v>
      </c>
      <c r="AO462" s="0" t="n">
        <f aca="false">IFERROR(IF(AX462&lt;($AM$9-$AL$9)/($AN$9-$AL$9),$AL$9+SQRT(AX462*($AN$9-$AL$9)*($AM$9-$AL$9)),$AN$9-SQRT((1-AX462)*($AN$9-$AL$9)*($AN$9-$AM$9))),$AM$9)</f>
        <v>1.23157479121316</v>
      </c>
      <c r="AP462" s="0" t="n">
        <f aca="false">IFERROR(IF(AY462&lt;($AM$10-$AL$10)/($AN$10-$AL$10),$AL$10+SQRT(AY462*($AN$10-$AL$10)*($AM$10-$AL$10)),$AN$10-SQRT((1-AY462)*($AN$10-$AL$10)*($AN$10-$AM$10))),$AM$10)</f>
        <v>0.815831307692819</v>
      </c>
      <c r="AQ462" s="0" t="n">
        <f aca="false">IFERROR(IF(AZ462&lt;($AM$11-$AL$11)/($AN$11-$AL$11),$AL$11+SQRT(AZ462*($AN$11-$AL$11)*($AM$11-$AL$11)),$AN$11-SQRT((1-AZ462)*($AN$11-$AL$11)*($AN$11-$AM$11))),$AM$11)</f>
        <v>0.836466208288577</v>
      </c>
      <c r="AR462" s="0" t="n">
        <f aca="false">SUMPRODUCT((B24:B31&lt;=$B$6)*(C24:C31*AM462+D24:D31*AO462*$B$8*AQ462)/(1+AL462/100)^B24:B31)+C32*AM462*AP462/(1+AL462/100)^$B$6</f>
        <v>10658201.8598974</v>
      </c>
      <c r="AS462" s="0" t="n">
        <f aca="false">SUMPRODUCT((K24:K26&lt;=$B$6)*(L24:L26*AN462+M24:M26*AO462*$B$8*AQ462)/(1+AL462/100)^K24:K26)+L27*AN462*AP462/(1+AL462/100)^$B$6</f>
        <v>9208529.25919099</v>
      </c>
      <c r="AT462" s="0" t="n">
        <f aca="false">AS462-AR462</f>
        <v>-1449672.60070641</v>
      </c>
      <c r="AU462" s="0" t="n">
        <f aca="true">RAND()</f>
        <v>0.511987578673506</v>
      </c>
      <c r="AV462" s="0" t="n">
        <f aca="true">RAND()</f>
        <v>0.850159526111945</v>
      </c>
      <c r="AW462" s="0" t="n">
        <f aca="true">RAND()</f>
        <v>0.383957507190946</v>
      </c>
      <c r="AX462" s="0" t="n">
        <f aca="true">RAND()</f>
        <v>0.606348465667263</v>
      </c>
      <c r="AY462" s="0" t="n">
        <f aca="true">RAND()</f>
        <v>0.398997659675823</v>
      </c>
      <c r="AZ462" s="0" t="n">
        <f aca="true">RAND()</f>
        <v>0.890843669259122</v>
      </c>
    </row>
    <row r="463" customFormat="false" ht="15" hidden="false" customHeight="false" outlineLevel="0" collapsed="false">
      <c r="AK463" s="0" t="n">
        <v>450</v>
      </c>
      <c r="AL463" s="0" t="n">
        <f aca="false">IFERROR(IF(AU463&lt;($AM$6-$AL$6)/($AN$6-$AL$6),$AL$6+SQRT(AU463*($AN$6-$AL$6)*($AM$6-$AL$6)),$AN$6-SQRT((1-AU463)*($AN$6-$AL$6)*($AN$6-$AM$6))),$AM$6)</f>
        <v>6.02802965339061</v>
      </c>
      <c r="AM463" s="0" t="n">
        <f aca="false">IFERROR(IF(AV463&lt;($AM$7-$AL$7)/($AN$7-$AL$7),$AL$7+SQRT(AV463*($AN$7-$AL$7)*($AM$7-$AL$7)),$AN$7-SQRT((1-AV463)*($AN$7-$AL$7)*($AN$7-$AM$7))),$AM$7)</f>
        <v>0.982178423585222</v>
      </c>
      <c r="AN463" s="0" t="n">
        <f aca="false">IFERROR(IF(AW463&lt;($AM$8-$AL$8)/($AN$8-$AL$8),$AL$8+SQRT(AW463*($AN$8-$AL$8)*($AM$8-$AL$8)),$AN$8-SQRT((1-AW463)*($AN$8-$AL$8)*($AN$8-$AM$8))),$AM$8)</f>
        <v>0.860775129135106</v>
      </c>
      <c r="AO463" s="0" t="n">
        <f aca="false">IFERROR(IF(AX463&lt;($AM$9-$AL$9)/($AN$9-$AL$9),$AL$9+SQRT(AX463*($AN$9-$AL$9)*($AM$9-$AL$9)),$AN$9-SQRT((1-AX463)*($AN$9-$AL$9)*($AN$9-$AM$9))),$AM$9)</f>
        <v>1.57469385709806</v>
      </c>
      <c r="AP463" s="0" t="n">
        <f aca="false">IFERROR(IF(AY463&lt;($AM$10-$AL$10)/($AN$10-$AL$10),$AL$10+SQRT(AY463*($AN$10-$AL$10)*($AM$10-$AL$10)),$AN$10-SQRT((1-AY463)*($AN$10-$AL$10)*($AN$10-$AM$10))),$AM$10)</f>
        <v>0.692410575887144</v>
      </c>
      <c r="AQ463" s="0" t="n">
        <f aca="false">IFERROR(IF(AZ463&lt;($AM$11-$AL$11)/($AN$11-$AL$11),$AL$11+SQRT(AZ463*($AN$11-$AL$11)*($AM$11-$AL$11)),$AN$11-SQRT((1-AZ463)*($AN$11-$AL$11)*($AN$11-$AM$11))),$AM$11)</f>
        <v>0.882406766020118</v>
      </c>
      <c r="AR463" s="0" t="n">
        <f aca="false">SUMPRODUCT((B24:B31&lt;=$B$6)*(C24:C31*AM463+D24:D31*AO463*$B$8*AQ463)/(1+AL463/100)^B24:B31)+C32*AM463*AP463/(1+AL463/100)^$B$6</f>
        <v>8807024.61784986</v>
      </c>
      <c r="AS463" s="0" t="n">
        <f aca="false">SUMPRODUCT((K24:K26&lt;=$B$6)*(L24:L26*AN463+M24:M26*AO463*$B$8*AQ463)/(1+AL463/100)^K24:K26)+L27*AN463*AP463/(1+AL463/100)^$B$6</f>
        <v>8049355.24403206</v>
      </c>
      <c r="AT463" s="0" t="n">
        <f aca="false">AS463-AR463</f>
        <v>-757669.373817802</v>
      </c>
      <c r="AU463" s="0" t="n">
        <f aca="true">RAND()</f>
        <v>0.952763682265601</v>
      </c>
      <c r="AV463" s="0" t="n">
        <f aca="true">RAND()</f>
        <v>0.368766422444406</v>
      </c>
      <c r="AW463" s="0" t="n">
        <f aca="true">RAND()</f>
        <v>0.0410401813487637</v>
      </c>
      <c r="AX463" s="0" t="n">
        <f aca="true">RAND()</f>
        <v>0.87940978987325</v>
      </c>
      <c r="AY463" s="0" t="n">
        <f aca="true">RAND()</f>
        <v>0.148087318852889</v>
      </c>
      <c r="AZ463" s="0" t="n">
        <f aca="true">RAND()</f>
        <v>0.94355849519246</v>
      </c>
    </row>
    <row r="464" customFormat="false" ht="15" hidden="false" customHeight="false" outlineLevel="0" collapsed="false">
      <c r="AK464" s="0" t="n">
        <v>451</v>
      </c>
      <c r="AL464" s="0" t="n">
        <f aca="false">IFERROR(IF(AU464&lt;($AM$6-$AL$6)/($AN$6-$AL$6),$AL$6+SQRT(AU464*($AN$6-$AL$6)*($AM$6-$AL$6)),$AN$6-SQRT((1-AU464)*($AN$6-$AL$6)*($AN$6-$AM$6))),$AM$6)</f>
        <v>3.50518544698119</v>
      </c>
      <c r="AM464" s="0" t="n">
        <f aca="false">IFERROR(IF(AV464&lt;($AM$7-$AL$7)/($AN$7-$AL$7),$AL$7+SQRT(AV464*($AN$7-$AL$7)*($AM$7-$AL$7)),$AN$7-SQRT((1-AV464)*($AN$7-$AL$7)*($AN$7-$AM$7))),$AM$7)</f>
        <v>0.980078190909736</v>
      </c>
      <c r="AN464" s="0" t="n">
        <f aca="false">IFERROR(IF(AW464&lt;($AM$8-$AL$8)/($AN$8-$AL$8),$AL$8+SQRT(AW464*($AN$8-$AL$8)*($AM$8-$AL$8)),$AN$8-SQRT((1-AW464)*($AN$8-$AL$8)*($AN$8-$AM$8))),$AM$8)</f>
        <v>1.05026869606223</v>
      </c>
      <c r="AO464" s="0" t="n">
        <f aca="false">IFERROR(IF(AX464&lt;($AM$9-$AL$9)/($AN$9-$AL$9),$AL$9+SQRT(AX464*($AN$9-$AL$9)*($AM$9-$AL$9)),$AN$9-SQRT((1-AX464)*($AN$9-$AL$9)*($AN$9-$AM$9))),$AM$9)</f>
        <v>0.83460085138189</v>
      </c>
      <c r="AP464" s="0" t="n">
        <f aca="false">IFERROR(IF(AY464&lt;($AM$10-$AL$10)/($AN$10-$AL$10),$AL$10+SQRT(AY464*($AN$10-$AL$10)*($AM$10-$AL$10)),$AN$10-SQRT((1-AY464)*($AN$10-$AL$10)*($AN$10-$AM$10))),$AM$10)</f>
        <v>0.942505525024818</v>
      </c>
      <c r="AQ464" s="0" t="n">
        <f aca="false">IFERROR(IF(AZ464&lt;($AM$11-$AL$11)/($AN$11-$AL$11),$AL$11+SQRT(AZ464*($AN$11-$AL$11)*($AM$11-$AL$11)),$AN$11-SQRT((1-AZ464)*($AN$11-$AL$11)*($AN$11-$AM$11))),$AM$11)</f>
        <v>0.483788077876553</v>
      </c>
      <c r="AR464" s="0" t="n">
        <f aca="false">SUMPRODUCT((B24:B31&lt;=$B$6)*(C24:C31*AM464+D24:D31*AO464*$B$8*AQ464)/(1+AL464/100)^B24:B31)+C32*AM464*AP464/(1+AL464/100)^$B$6</f>
        <v>9380013.7755445</v>
      </c>
      <c r="AS464" s="0" t="n">
        <f aca="false">SUMPRODUCT((K24:K26&lt;=$B$6)*(L24:L26*AN464+M24:M26*AO464*$B$8*AQ464)/(1+AL464/100)^K24:K26)+L27*AN464*AP464/(1+AL464/100)^$B$6</f>
        <v>9681226.36353057</v>
      </c>
      <c r="AT464" s="0" t="n">
        <f aca="false">AS464-AR464</f>
        <v>301212.587986073</v>
      </c>
      <c r="AU464" s="0" t="n">
        <f aca="true">RAND()</f>
        <v>0.389313562000396</v>
      </c>
      <c r="AV464" s="0" t="n">
        <f aca="true">RAND()</f>
        <v>0.36031283157026</v>
      </c>
      <c r="AW464" s="0" t="n">
        <f aca="true">RAND()</f>
        <v>0.645399166465046</v>
      </c>
      <c r="AX464" s="0" t="n">
        <f aca="true">RAND()</f>
        <v>0.149276972993981</v>
      </c>
      <c r="AY464" s="0" t="n">
        <f aca="true">RAND()</f>
        <v>0.783244558709958</v>
      </c>
      <c r="AZ464" s="0" t="n">
        <f aca="true">RAND()</f>
        <v>0.137869622732889</v>
      </c>
    </row>
    <row r="465" customFormat="false" ht="15" hidden="false" customHeight="false" outlineLevel="0" collapsed="false">
      <c r="AK465" s="0" t="n">
        <v>452</v>
      </c>
      <c r="AL465" s="0" t="n">
        <f aca="false">IFERROR(IF(AU465&lt;($AM$6-$AL$6)/($AN$6-$AL$6),$AL$6+SQRT(AU465*($AN$6-$AL$6)*($AM$6-$AL$6)),$AN$6-SQRT((1-AU465)*($AN$6-$AL$6)*($AN$6-$AM$6))),$AM$6)</f>
        <v>4.30759919938325</v>
      </c>
      <c r="AM465" s="0" t="n">
        <f aca="false">IFERROR(IF(AV465&lt;($AM$7-$AL$7)/($AN$7-$AL$7),$AL$7+SQRT(AV465*($AN$7-$AL$7)*($AM$7-$AL$7)),$AN$7-SQRT((1-AV465)*($AN$7-$AL$7)*($AN$7-$AM$7))),$AM$7)</f>
        <v>1.09118016143556</v>
      </c>
      <c r="AN465" s="0" t="n">
        <f aca="false">IFERROR(IF(AW465&lt;($AM$8-$AL$8)/($AN$8-$AL$8),$AL$8+SQRT(AW465*($AN$8-$AL$8)*($AM$8-$AL$8)),$AN$8-SQRT((1-AW465)*($AN$8-$AL$8)*($AN$8-$AM$8))),$AM$8)</f>
        <v>1.18917454123432</v>
      </c>
      <c r="AO465" s="0" t="n">
        <f aca="false">IFERROR(IF(AX465&lt;($AM$9-$AL$9)/($AN$9-$AL$9),$AL$9+SQRT(AX465*($AN$9-$AL$9)*($AM$9-$AL$9)),$AN$9-SQRT((1-AX465)*($AN$9-$AL$9)*($AN$9-$AM$9))),$AM$9)</f>
        <v>1.29183573531417</v>
      </c>
      <c r="AP465" s="0" t="n">
        <f aca="false">IFERROR(IF(AY465&lt;($AM$10-$AL$10)/($AN$10-$AL$10),$AL$10+SQRT(AY465*($AN$10-$AL$10)*($AM$10-$AL$10)),$AN$10-SQRT((1-AY465)*($AN$10-$AL$10)*($AN$10-$AM$10))),$AM$10)</f>
        <v>0.680932294265191</v>
      </c>
      <c r="AQ465" s="0" t="n">
        <f aca="false">IFERROR(IF(AZ465&lt;($AM$11-$AL$11)/($AN$11-$AL$11),$AL$11+SQRT(AZ465*($AN$11-$AL$11)*($AM$11-$AL$11)),$AN$11-SQRT((1-AZ465)*($AN$11-$AL$11)*($AN$11-$AM$11))),$AM$11)</f>
        <v>0.754395000694024</v>
      </c>
      <c r="AR465" s="0" t="n">
        <f aca="false">SUMPRODUCT((B24:B31&lt;=$B$6)*(C24:C31*AM465+D24:D31*AO465*$B$8*AQ465)/(1+AL465/100)^B24:B31)+C32*AM465*AP465/(1+AL465/100)^$B$6</f>
        <v>10236094.3972397</v>
      </c>
      <c r="AS465" s="0" t="n">
        <f aca="false">SUMPRODUCT((K24:K26&lt;=$B$6)*(L24:L26*AN465+M24:M26*AO465*$B$8*AQ465)/(1+AL465/100)^K24:K26)+L27*AN465*AP465/(1+AL465/100)^$B$6</f>
        <v>11189928.224204</v>
      </c>
      <c r="AT465" s="0" t="n">
        <f aca="false">AS465-AR465</f>
        <v>953833.826964293</v>
      </c>
      <c r="AU465" s="0" t="n">
        <f aca="true">RAND()</f>
        <v>0.637548896441914</v>
      </c>
      <c r="AV465" s="0" t="n">
        <f aca="true">RAND()</f>
        <v>0.775788967807699</v>
      </c>
      <c r="AW465" s="0" t="n">
        <f aca="true">RAND()</f>
        <v>0.967113453919505</v>
      </c>
      <c r="AX465" s="0" t="n">
        <f aca="true">RAND()</f>
        <v>0.665668916147984</v>
      </c>
      <c r="AY465" s="0" t="n">
        <f aca="true">RAND()</f>
        <v>0.130945980432263</v>
      </c>
      <c r="AZ465" s="0" t="n">
        <f aca="true">RAND()</f>
        <v>0.753788507411884</v>
      </c>
    </row>
    <row r="466" customFormat="false" ht="15" hidden="false" customHeight="false" outlineLevel="0" collapsed="false">
      <c r="AK466" s="0" t="n">
        <v>453</v>
      </c>
      <c r="AL466" s="0" t="n">
        <f aca="false">IFERROR(IF(AU466&lt;($AM$6-$AL$6)/($AN$6-$AL$6),$AL$6+SQRT(AU466*($AN$6-$AL$6)*($AM$6-$AL$6)),$AN$6-SQRT((1-AU466)*($AN$6-$AL$6)*($AN$6-$AM$6))),$AM$6)</f>
        <v>3.63674603654162</v>
      </c>
      <c r="AM466" s="0" t="n">
        <f aca="false">IFERROR(IF(AV466&lt;($AM$7-$AL$7)/($AN$7-$AL$7),$AL$7+SQRT(AV466*($AN$7-$AL$7)*($AM$7-$AL$7)),$AN$7-SQRT((1-AV466)*($AN$7-$AL$7)*($AN$7-$AM$7))),$AM$7)</f>
        <v>1.06487109379102</v>
      </c>
      <c r="AN466" s="0" t="n">
        <f aca="false">IFERROR(IF(AW466&lt;($AM$8-$AL$8)/($AN$8-$AL$8),$AL$8+SQRT(AW466*($AN$8-$AL$8)*($AM$8-$AL$8)),$AN$8-SQRT((1-AW466)*($AN$8-$AL$8)*($AN$8-$AM$8))),$AM$8)</f>
        <v>1.06617978620109</v>
      </c>
      <c r="AO466" s="0" t="n">
        <f aca="false">IFERROR(IF(AX466&lt;($AM$9-$AL$9)/($AN$9-$AL$9),$AL$9+SQRT(AX466*($AN$9-$AL$9)*($AM$9-$AL$9)),$AN$9-SQRT((1-AX466)*($AN$9-$AL$9)*($AN$9-$AM$9))),$AM$9)</f>
        <v>0.918230770223342</v>
      </c>
      <c r="AP466" s="0" t="n">
        <f aca="false">IFERROR(IF(AY466&lt;($AM$10-$AL$10)/($AN$10-$AL$10),$AL$10+SQRT(AY466*($AN$10-$AL$10)*($AM$10-$AL$10)),$AN$10-SQRT((1-AY466)*($AN$10-$AL$10)*($AN$10-$AM$10))),$AM$10)</f>
        <v>0.960262255808413</v>
      </c>
      <c r="AQ466" s="0" t="n">
        <f aca="false">IFERROR(IF(AZ466&lt;($AM$11-$AL$11)/($AN$11-$AL$11),$AL$11+SQRT(AZ466*($AN$11-$AL$11)*($AM$11-$AL$11)),$AN$11-SQRT((1-AZ466)*($AN$11-$AL$11)*($AN$11-$AM$11))),$AM$11)</f>
        <v>0.786654658523687</v>
      </c>
      <c r="AR466" s="0" t="n">
        <f aca="false">SUMPRODUCT((B24:B31&lt;=$B$6)*(C24:C31*AM466+D24:D31*AO466*$B$8*AQ466)/(1+AL466/100)^B24:B31)+C32*AM466*AP466/(1+AL466/100)^$B$6</f>
        <v>10176809.8065345</v>
      </c>
      <c r="AS466" s="0" t="n">
        <f aca="false">SUMPRODUCT((K24:K26&lt;=$B$6)*(L24:L26*AN466+M24:M26*AO466*$B$8*AQ466)/(1+AL466/100)^K24:K26)+L27*AN466*AP466/(1+AL466/100)^$B$6</f>
        <v>9828138.3869332</v>
      </c>
      <c r="AT466" s="0" t="n">
        <f aca="false">AS466-AR466</f>
        <v>-348671.419601331</v>
      </c>
      <c r="AU466" s="0" t="n">
        <f aca="true">RAND()</f>
        <v>0.434426138864075</v>
      </c>
      <c r="AV466" s="0" t="n">
        <f aca="true">RAND()</f>
        <v>0.695353671874385</v>
      </c>
      <c r="AW466" s="0" t="n">
        <f aca="true">RAND()</f>
        <v>0.699645591101523</v>
      </c>
      <c r="AX466" s="0" t="n">
        <f aca="true">RAND()</f>
        <v>0.23322263621548</v>
      </c>
      <c r="AY466" s="0" t="n">
        <f aca="true">RAND()</f>
        <v>0.847365376487394</v>
      </c>
      <c r="AZ466" s="0" t="n">
        <f aca="true">RAND()</f>
        <v>0.814219450083084</v>
      </c>
    </row>
    <row r="467" customFormat="false" ht="15" hidden="false" customHeight="false" outlineLevel="0" collapsed="false">
      <c r="AK467" s="0" t="n">
        <v>454</v>
      </c>
      <c r="AL467" s="0" t="n">
        <f aca="false">IFERROR(IF(AU467&lt;($AM$6-$AL$6)/($AN$6-$AL$6),$AL$6+SQRT(AU467*($AN$6-$AL$6)*($AM$6-$AL$6)),$AN$6-SQRT((1-AU467)*($AN$6-$AL$6)*($AN$6-$AM$6))),$AM$6)</f>
        <v>4.14207274846896</v>
      </c>
      <c r="AM467" s="0" t="n">
        <f aca="false">IFERROR(IF(AV467&lt;($AM$7-$AL$7)/($AN$7-$AL$7),$AL$7+SQRT(AV467*($AN$7-$AL$7)*($AM$7-$AL$7)),$AN$7-SQRT((1-AV467)*($AN$7-$AL$7)*($AN$7-$AM$7))),$AM$7)</f>
        <v>1.00127046050525</v>
      </c>
      <c r="AN467" s="0" t="n">
        <f aca="false">IFERROR(IF(AW467&lt;($AM$8-$AL$8)/($AN$8-$AL$8),$AL$8+SQRT(AW467*($AN$8-$AL$8)*($AM$8-$AL$8)),$AN$8-SQRT((1-AW467)*($AN$8-$AL$8)*($AN$8-$AM$8))),$AM$8)</f>
        <v>1.11023861361324</v>
      </c>
      <c r="AO467" s="0" t="n">
        <f aca="false">IFERROR(IF(AX467&lt;($AM$9-$AL$9)/($AN$9-$AL$9),$AL$9+SQRT(AX467*($AN$9-$AL$9)*($AM$9-$AL$9)),$AN$9-SQRT((1-AX467)*($AN$9-$AL$9)*($AN$9-$AM$9))),$AM$9)</f>
        <v>1.55510684022182</v>
      </c>
      <c r="AP467" s="0" t="n">
        <f aca="false">IFERROR(IF(AY467&lt;($AM$10-$AL$10)/($AN$10-$AL$10),$AL$10+SQRT(AY467*($AN$10-$AL$10)*($AM$10-$AL$10)),$AN$10-SQRT((1-AY467)*($AN$10-$AL$10)*($AN$10-$AM$10))),$AM$10)</f>
        <v>0.955149263763024</v>
      </c>
      <c r="AQ467" s="0" t="n">
        <f aca="false">IFERROR(IF(AZ467&lt;($AM$11-$AL$11)/($AN$11-$AL$11),$AL$11+SQRT(AZ467*($AN$11-$AL$11)*($AM$11-$AL$11)),$AN$11-SQRT((1-AZ467)*($AN$11-$AL$11)*($AN$11-$AM$11))),$AM$11)</f>
        <v>0.586512219858598</v>
      </c>
      <c r="AR467" s="0" t="n">
        <f aca="false">SUMPRODUCT((B24:B31&lt;=$B$6)*(C24:C31*AM467+D24:D31*AO467*$B$8*AQ467)/(1+AL467/100)^B24:B31)+C32*AM467*AP467/(1+AL467/100)^$B$6</f>
        <v>9429921.85156624</v>
      </c>
      <c r="AS467" s="0" t="n">
        <f aca="false">SUMPRODUCT((K24:K26&lt;=$B$6)*(L24:L26*AN467+M24:M26*AO467*$B$8*AQ467)/(1+AL467/100)^K24:K26)+L27*AN467*AP467/(1+AL467/100)^$B$6</f>
        <v>10251399.064015</v>
      </c>
      <c r="AT467" s="0" t="n">
        <f aca="false">AS467-AR467</f>
        <v>821477.212448787</v>
      </c>
      <c r="AU467" s="0" t="n">
        <f aca="true">RAND()</f>
        <v>0.591612591247813</v>
      </c>
      <c r="AV467" s="0" t="n">
        <f aca="true">RAND()</f>
        <v>0.450076588290936</v>
      </c>
      <c r="AW467" s="0" t="n">
        <f aca="true">RAND()</f>
        <v>0.826371154446667</v>
      </c>
      <c r="AX467" s="0" t="n">
        <f aca="true">RAND()</f>
        <v>0.868046717588391</v>
      </c>
      <c r="AY467" s="0" t="n">
        <f aca="true">RAND()</f>
        <v>0.828643409216092</v>
      </c>
      <c r="AZ467" s="0" t="n">
        <f aca="true">RAND()</f>
        <v>0.335058171952251</v>
      </c>
    </row>
    <row r="468" customFormat="false" ht="15" hidden="false" customHeight="false" outlineLevel="0" collapsed="false">
      <c r="AK468" s="0" t="n">
        <v>455</v>
      </c>
      <c r="AL468" s="0" t="n">
        <f aca="false">IFERROR(IF(AU468&lt;($AM$6-$AL$6)/($AN$6-$AL$6),$AL$6+SQRT(AU468*($AN$6-$AL$6)*($AM$6-$AL$6)),$AN$6-SQRT((1-AU468)*($AN$6-$AL$6)*($AN$6-$AM$6))),$AM$6)</f>
        <v>3.57324585537258</v>
      </c>
      <c r="AM468" s="0" t="n">
        <f aca="false">IFERROR(IF(AV468&lt;($AM$7-$AL$7)/($AN$7-$AL$7),$AL$7+SQRT(AV468*($AN$7-$AL$7)*($AM$7-$AL$7)),$AN$7-SQRT((1-AV468)*($AN$7-$AL$7)*($AN$7-$AM$7))),$AM$7)</f>
        <v>1.04748110950615</v>
      </c>
      <c r="AN468" s="0" t="n">
        <f aca="false">IFERROR(IF(AW468&lt;($AM$8-$AL$8)/($AN$8-$AL$8),$AL$8+SQRT(AW468*($AN$8-$AL$8)*($AM$8-$AL$8)),$AN$8-SQRT((1-AW468)*($AN$8-$AL$8)*($AN$8-$AM$8))),$AM$8)</f>
        <v>1.10638968844757</v>
      </c>
      <c r="AO468" s="0" t="n">
        <f aca="false">IFERROR(IF(AX468&lt;($AM$9-$AL$9)/($AN$9-$AL$9),$AL$9+SQRT(AX468*($AN$9-$AL$9)*($AM$9-$AL$9)),$AN$9-SQRT((1-AX468)*($AN$9-$AL$9)*($AN$9-$AM$9))),$AM$9)</f>
        <v>1.04737001785904</v>
      </c>
      <c r="AP468" s="0" t="n">
        <f aca="false">IFERROR(IF(AY468&lt;($AM$10-$AL$10)/($AN$10-$AL$10),$AL$10+SQRT(AY468*($AN$10-$AL$10)*($AM$10-$AL$10)),$AN$10-SQRT((1-AY468)*($AN$10-$AL$10)*($AN$10-$AM$10))),$AM$10)</f>
        <v>0.913915188365647</v>
      </c>
      <c r="AQ468" s="0" t="n">
        <f aca="false">IFERROR(IF(AZ468&lt;($AM$11-$AL$11)/($AN$11-$AL$11),$AL$11+SQRT(AZ468*($AN$11-$AL$11)*($AM$11-$AL$11)),$AN$11-SQRT((1-AZ468)*($AN$11-$AL$11)*($AN$11-$AM$11))),$AM$11)</f>
        <v>0.663737763809386</v>
      </c>
      <c r="AR468" s="0" t="n">
        <f aca="false">SUMPRODUCT((B24:B31&lt;=$B$6)*(C24:C31*AM468+D24:D31*AO468*$B$8*AQ468)/(1+AL468/100)^B24:B31)+C32*AM468*AP468/(1+AL468/100)^$B$6</f>
        <v>10035305.1647232</v>
      </c>
      <c r="AS468" s="0" t="n">
        <f aca="false">SUMPRODUCT((K24:K26&lt;=$B$6)*(L24:L26*AN468+M24:M26*AO468*$B$8*AQ468)/(1+AL468/100)^K24:K26)+L27*AN468*AP468/(1+AL468/100)^$B$6</f>
        <v>10235828.9192416</v>
      </c>
      <c r="AT468" s="0" t="n">
        <f aca="false">AS468-AR468</f>
        <v>200523.754518457</v>
      </c>
      <c r="AU468" s="0" t="n">
        <f aca="true">RAND()</f>
        <v>0.412867801613938</v>
      </c>
      <c r="AV468" s="0" t="n">
        <f aca="true">RAND()</f>
        <v>0.63543199105015</v>
      </c>
      <c r="AW468" s="0" t="n">
        <f aca="true">RAND()</f>
        <v>0.816676252585014</v>
      </c>
      <c r="AX468" s="0" t="n">
        <f aca="true">RAND()</f>
        <v>0.39499741141741</v>
      </c>
      <c r="AY468" s="0" t="n">
        <f aca="true">RAND()</f>
        <v>0.685303132639075</v>
      </c>
      <c r="AZ468" s="0" t="n">
        <f aca="true">RAND()</f>
        <v>0.538480442906481</v>
      </c>
    </row>
    <row r="469" customFormat="false" ht="15" hidden="false" customHeight="false" outlineLevel="0" collapsed="false">
      <c r="AK469" s="0" t="n">
        <v>456</v>
      </c>
      <c r="AL469" s="0" t="n">
        <f aca="false">IFERROR(IF(AU469&lt;($AM$6-$AL$6)/($AN$6-$AL$6),$AL$6+SQRT(AU469*($AN$6-$AL$6)*($AM$6-$AL$6)),$AN$6-SQRT((1-AU469)*($AN$6-$AL$6)*($AN$6-$AM$6))),$AM$6)</f>
        <v>5.65584300621519</v>
      </c>
      <c r="AM469" s="0" t="n">
        <f aca="false">IFERROR(IF(AV469&lt;($AM$7-$AL$7)/($AN$7-$AL$7),$AL$7+SQRT(AV469*($AN$7-$AL$7)*($AM$7-$AL$7)),$AN$7-SQRT((1-AV469)*($AN$7-$AL$7)*($AN$7-$AM$7))),$AM$7)</f>
        <v>1.08392364519848</v>
      </c>
      <c r="AN469" s="0" t="n">
        <f aca="false">IFERROR(IF(AW469&lt;($AM$8-$AL$8)/($AN$8-$AL$8),$AL$8+SQRT(AW469*($AN$8-$AL$8)*($AM$8-$AL$8)),$AN$8-SQRT((1-AW469)*($AN$8-$AL$8)*($AN$8-$AM$8))),$AM$8)</f>
        <v>0.875264354739557</v>
      </c>
      <c r="AO469" s="0" t="n">
        <f aca="false">IFERROR(IF(AX469&lt;($AM$9-$AL$9)/($AN$9-$AL$9),$AL$9+SQRT(AX469*($AN$9-$AL$9)*($AM$9-$AL$9)),$AN$9-SQRT((1-AX469)*($AN$9-$AL$9)*($AN$9-$AM$9))),$AM$9)</f>
        <v>0.760763166529748</v>
      </c>
      <c r="AP469" s="0" t="n">
        <f aca="false">IFERROR(IF(AY469&lt;($AM$10-$AL$10)/($AN$10-$AL$10),$AL$10+SQRT(AY469*($AN$10-$AL$10)*($AM$10-$AL$10)),$AN$10-SQRT((1-AY469)*($AN$10-$AL$10)*($AN$10-$AM$10))),$AM$10)</f>
        <v>0.927678346163662</v>
      </c>
      <c r="AQ469" s="0" t="n">
        <f aca="false">IFERROR(IF(AZ469&lt;($AM$11-$AL$11)/($AN$11-$AL$11),$AL$11+SQRT(AZ469*($AN$11-$AL$11)*($AM$11-$AL$11)),$AN$11-SQRT((1-AZ469)*($AN$11-$AL$11)*($AN$11-$AM$11))),$AM$11)</f>
        <v>0.771611359587892</v>
      </c>
      <c r="AR469" s="0" t="n">
        <f aca="false">SUMPRODUCT((B24:B31&lt;=$B$6)*(C24:C31*AM469+D24:D31*AO469*$B$8*AQ469)/(1+AL469/100)^B24:B31)+C32*AM469*AP469/(1+AL469/100)^$B$6</f>
        <v>9718635.89795746</v>
      </c>
      <c r="AS469" s="0" t="n">
        <f aca="false">SUMPRODUCT((K24:K26&lt;=$B$6)*(L24:L26*AN469+M24:M26*AO469*$B$8*AQ469)/(1+AL469/100)^K24:K26)+L27*AN469*AP469/(1+AL469/100)^$B$6</f>
        <v>8088287.77379537</v>
      </c>
      <c r="AT469" s="0" t="n">
        <f aca="false">AS469-AR469</f>
        <v>-1630348.12416209</v>
      </c>
      <c r="AU469" s="0" t="n">
        <f aca="true">RAND()</f>
        <v>0.90966209880297</v>
      </c>
      <c r="AV469" s="0" t="n">
        <f aca="true">RAND()</f>
        <v>0.754832394451899</v>
      </c>
      <c r="AW469" s="0" t="n">
        <f aca="true">RAND()</f>
        <v>0.0629413677151324</v>
      </c>
      <c r="AX469" s="0" t="n">
        <f aca="true">RAND()</f>
        <v>0.0906632386914947</v>
      </c>
      <c r="AY469" s="0" t="n">
        <f aca="true">RAND()</f>
        <v>0.73163507110914</v>
      </c>
      <c r="AZ469" s="0" t="n">
        <f aca="true">RAND()</f>
        <v>0.787096444615139</v>
      </c>
    </row>
    <row r="470" customFormat="false" ht="15" hidden="false" customHeight="false" outlineLevel="0" collapsed="false">
      <c r="AK470" s="0" t="n">
        <v>457</v>
      </c>
      <c r="AL470" s="0" t="n">
        <f aca="false">IFERROR(IF(AU470&lt;($AM$6-$AL$6)/($AN$6-$AL$6),$AL$6+SQRT(AU470*($AN$6-$AL$6)*($AM$6-$AL$6)),$AN$6-SQRT((1-AU470)*($AN$6-$AL$6)*($AN$6-$AM$6))),$AM$6)</f>
        <v>3.52776863546044</v>
      </c>
      <c r="AM470" s="0" t="n">
        <f aca="false">IFERROR(IF(AV470&lt;($AM$7-$AL$7)/($AN$7-$AL$7),$AL$7+SQRT(AV470*($AN$7-$AL$7)*($AM$7-$AL$7)),$AN$7-SQRT((1-AV470)*($AN$7-$AL$7)*($AN$7-$AM$7))),$AM$7)</f>
        <v>0.948270610307718</v>
      </c>
      <c r="AN470" s="0" t="n">
        <f aca="false">IFERROR(IF(AW470&lt;($AM$8-$AL$8)/($AN$8-$AL$8),$AL$8+SQRT(AW470*($AN$8-$AL$8)*($AM$8-$AL$8)),$AN$8-SQRT((1-AW470)*($AN$8-$AL$8)*($AN$8-$AM$8))),$AM$8)</f>
        <v>1.09905986404959</v>
      </c>
      <c r="AO470" s="0" t="n">
        <f aca="false">IFERROR(IF(AX470&lt;($AM$9-$AL$9)/($AN$9-$AL$9),$AL$9+SQRT(AX470*($AN$9-$AL$9)*($AM$9-$AL$9)),$AN$9-SQRT((1-AX470)*($AN$9-$AL$9)*($AN$9-$AM$9))),$AM$9)</f>
        <v>0.81911209142433</v>
      </c>
      <c r="AP470" s="0" t="n">
        <f aca="false">IFERROR(IF(AY470&lt;($AM$10-$AL$10)/($AN$10-$AL$10),$AL$10+SQRT(AY470*($AN$10-$AL$10)*($AM$10-$AL$10)),$AN$10-SQRT((1-AY470)*($AN$10-$AL$10)*($AN$10-$AM$10))),$AM$10)</f>
        <v>0.900116185844332</v>
      </c>
      <c r="AQ470" s="0" t="n">
        <f aca="false">IFERROR(IF(AZ470&lt;($AM$11-$AL$11)/($AN$11-$AL$11),$AL$11+SQRT(AZ470*($AN$11-$AL$11)*($AM$11-$AL$11)),$AN$11-SQRT((1-AZ470)*($AN$11-$AL$11)*($AN$11-$AM$11))),$AM$11)</f>
        <v>0.605642482706695</v>
      </c>
      <c r="AR470" s="0" t="n">
        <f aca="false">SUMPRODUCT((B24:B31&lt;=$B$6)*(C24:C31*AM470+D24:D31*AO470*$B$8*AQ470)/(1+AL470/100)^B24:B31)+C32*AM470*AP470/(1+AL470/100)^$B$6</f>
        <v>9084304.94845855</v>
      </c>
      <c r="AS470" s="0" t="n">
        <f aca="false">SUMPRODUCT((K24:K26&lt;=$B$6)*(L24:L26*AN470+M24:M26*AO470*$B$8*AQ470)/(1+AL470/100)^K24:K26)+L27*AN470*AP470/(1+AL470/100)^$B$6</f>
        <v>10171750.5882676</v>
      </c>
      <c r="AT470" s="0" t="n">
        <f aca="false">AS470-AR470</f>
        <v>1087445.63980903</v>
      </c>
      <c r="AU470" s="0" t="n">
        <f aca="true">RAND()</f>
        <v>0.397180467555388</v>
      </c>
      <c r="AV470" s="0" t="n">
        <f aca="true">RAND()</f>
        <v>0.244268598678034</v>
      </c>
      <c r="AW470" s="0" t="n">
        <f aca="true">RAND()</f>
        <v>0.797485114304639</v>
      </c>
      <c r="AX470" s="0" t="n">
        <f aca="true">RAND()</f>
        <v>0.13577670252428</v>
      </c>
      <c r="AY470" s="0" t="n">
        <f aca="true">RAND()</f>
        <v>0.640371848698463</v>
      </c>
      <c r="AZ470" s="0" t="n">
        <f aca="true">RAND()</f>
        <v>0.381295213204541</v>
      </c>
    </row>
    <row r="471" customFormat="false" ht="15" hidden="false" customHeight="false" outlineLevel="0" collapsed="false">
      <c r="AK471" s="0" t="n">
        <v>458</v>
      </c>
      <c r="AL471" s="0" t="n">
        <f aca="false">IFERROR(IF(AU471&lt;($AM$6-$AL$6)/($AN$6-$AL$6),$AL$6+SQRT(AU471*($AN$6-$AL$6)*($AM$6-$AL$6)),$AN$6-SQRT((1-AU471)*($AN$6-$AL$6)*($AN$6-$AM$6))),$AM$6)</f>
        <v>4.37629504765821</v>
      </c>
      <c r="AM471" s="0" t="n">
        <f aca="false">IFERROR(IF(AV471&lt;($AM$7-$AL$7)/($AN$7-$AL$7),$AL$7+SQRT(AV471*($AN$7-$AL$7)*($AM$7-$AL$7)),$AN$7-SQRT((1-AV471)*($AN$7-$AL$7)*($AN$7-$AM$7))),$AM$7)</f>
        <v>1.0857818761235</v>
      </c>
      <c r="AN471" s="0" t="n">
        <f aca="false">IFERROR(IF(AW471&lt;($AM$8-$AL$8)/($AN$8-$AL$8),$AL$8+SQRT(AW471*($AN$8-$AL$8)*($AM$8-$AL$8)),$AN$8-SQRT((1-AW471)*($AN$8-$AL$8)*($AN$8-$AM$8))),$AM$8)</f>
        <v>1.00805585649436</v>
      </c>
      <c r="AO471" s="0" t="n">
        <f aca="false">IFERROR(IF(AX471&lt;($AM$9-$AL$9)/($AN$9-$AL$9),$AL$9+SQRT(AX471*($AN$9-$AL$9)*($AM$9-$AL$9)),$AN$9-SQRT((1-AX471)*($AN$9-$AL$9)*($AN$9-$AM$9))),$AM$9)</f>
        <v>1.015621133222</v>
      </c>
      <c r="AP471" s="0" t="n">
        <f aca="false">IFERROR(IF(AY471&lt;($AM$10-$AL$10)/($AN$10-$AL$10),$AL$10+SQRT(AY471*($AN$10-$AL$10)*($AM$10-$AL$10)),$AN$10-SQRT((1-AY471)*($AN$10-$AL$10)*($AN$10-$AM$10))),$AM$10)</f>
        <v>0.759839326968562</v>
      </c>
      <c r="AQ471" s="0" t="n">
        <f aca="false">IFERROR(IF(AZ471&lt;($AM$11-$AL$11)/($AN$11-$AL$11),$AL$11+SQRT(AZ471*($AN$11-$AL$11)*($AM$11-$AL$11)),$AN$11-SQRT((1-AZ471)*($AN$11-$AL$11)*($AN$11-$AM$11))),$AM$11)</f>
        <v>0.50714886074147</v>
      </c>
      <c r="AR471" s="0" t="n">
        <f aca="false">SUMPRODUCT((B24:B31&lt;=$B$6)*(C24:C31*AM471+D24:D31*AO471*$B$8*AQ471)/(1+AL471/100)^B24:B31)+C32*AM471*AP471/(1+AL471/100)^$B$6</f>
        <v>10107160.9546175</v>
      </c>
      <c r="AS471" s="0" t="n">
        <f aca="false">SUMPRODUCT((K24:K26&lt;=$B$6)*(L24:L26*AN471+M24:M26*AO471*$B$8*AQ471)/(1+AL471/100)^K24:K26)+L27*AN471*AP471/(1+AL471/100)^$B$6</f>
        <v>9422180.61959457</v>
      </c>
      <c r="AT471" s="0" t="n">
        <f aca="false">AS471-AR471</f>
        <v>-684980.335022925</v>
      </c>
      <c r="AU471" s="0" t="n">
        <f aca="true">RAND()</f>
        <v>0.655808616152858</v>
      </c>
      <c r="AV471" s="0" t="n">
        <f aca="true">RAND()</f>
        <v>0.760288069248738</v>
      </c>
      <c r="AW471" s="0" t="n">
        <f aca="true">RAND()</f>
        <v>0.479671390429539</v>
      </c>
      <c r="AX471" s="0" t="n">
        <f aca="true">RAND()</f>
        <v>0.35399883109391</v>
      </c>
      <c r="AY471" s="0" t="n">
        <f aca="true">RAND()</f>
        <v>0.2700659033579</v>
      </c>
      <c r="AZ471" s="0" t="n">
        <f aca="true">RAND()</f>
        <v>0.175145512271384</v>
      </c>
    </row>
    <row r="472" customFormat="false" ht="15" hidden="false" customHeight="false" outlineLevel="0" collapsed="false">
      <c r="AK472" s="0" t="n">
        <v>459</v>
      </c>
      <c r="AL472" s="0" t="n">
        <f aca="false">IFERROR(IF(AU472&lt;($AM$6-$AL$6)/($AN$6-$AL$6),$AL$6+SQRT(AU472*($AN$6-$AL$6)*($AM$6-$AL$6)),$AN$6-SQRT((1-AU472)*($AN$6-$AL$6)*($AN$6-$AM$6))),$AM$6)</f>
        <v>4.39061175109316</v>
      </c>
      <c r="AM472" s="0" t="n">
        <f aca="false">IFERROR(IF(AV472&lt;($AM$7-$AL$7)/($AN$7-$AL$7),$AL$7+SQRT(AV472*($AN$7-$AL$7)*($AM$7-$AL$7)),$AN$7-SQRT((1-AV472)*($AN$7-$AL$7)*($AN$7-$AM$7))),$AM$7)</f>
        <v>1.0530521231241</v>
      </c>
      <c r="AN472" s="0" t="n">
        <f aca="false">IFERROR(IF(AW472&lt;($AM$8-$AL$8)/($AN$8-$AL$8),$AL$8+SQRT(AW472*($AN$8-$AL$8)*($AM$8-$AL$8)),$AN$8-SQRT((1-AW472)*($AN$8-$AL$8)*($AN$8-$AM$8))),$AM$8)</f>
        <v>1.01111560277738</v>
      </c>
      <c r="AO472" s="0" t="n">
        <f aca="false">IFERROR(IF(AX472&lt;($AM$9-$AL$9)/($AN$9-$AL$9),$AL$9+SQRT(AX472*($AN$9-$AL$9)*($AM$9-$AL$9)),$AN$9-SQRT((1-AX472)*($AN$9-$AL$9)*($AN$9-$AM$9))),$AM$9)</f>
        <v>0.840925585593554</v>
      </c>
      <c r="AP472" s="0" t="n">
        <f aca="false">IFERROR(IF(AY472&lt;($AM$10-$AL$10)/($AN$10-$AL$10),$AL$10+SQRT(AY472*($AN$10-$AL$10)*($AM$10-$AL$10)),$AN$10-SQRT((1-AY472)*($AN$10-$AL$10)*($AN$10-$AM$10))),$AM$10)</f>
        <v>0.915364102353691</v>
      </c>
      <c r="AQ472" s="0" t="n">
        <f aca="false">IFERROR(IF(AZ472&lt;($AM$11-$AL$11)/($AN$11-$AL$11),$AL$11+SQRT(AZ472*($AN$11-$AL$11)*($AM$11-$AL$11)),$AN$11-SQRT((1-AZ472)*($AN$11-$AL$11)*($AN$11-$AM$11))),$AM$11)</f>
        <v>0.665907928027987</v>
      </c>
      <c r="AR472" s="0" t="n">
        <f aca="false">SUMPRODUCT((B24:B31&lt;=$B$6)*(C24:C31*AM472+D24:D31*AO472*$B$8*AQ472)/(1+AL472/100)^B24:B31)+C32*AM472*AP472/(1+AL472/100)^$B$6</f>
        <v>9795067.16751568</v>
      </c>
      <c r="AS472" s="0" t="n">
        <f aca="false">SUMPRODUCT((K24:K26&lt;=$B$6)*(L24:L26*AN472+M24:M26*AO472*$B$8*AQ472)/(1+AL472/100)^K24:K26)+L27*AN472*AP472/(1+AL472/100)^$B$6</f>
        <v>9353666.07864271</v>
      </c>
      <c r="AT472" s="0" t="n">
        <f aca="false">AS472-AR472</f>
        <v>-441401.088872967</v>
      </c>
      <c r="AU472" s="0" t="n">
        <f aca="true">RAND()</f>
        <v>0.659554648323344</v>
      </c>
      <c r="AV472" s="0" t="n">
        <f aca="true">RAND()</f>
        <v>0.655213633725128</v>
      </c>
      <c r="AW472" s="0" t="n">
        <f aca="true">RAND()</f>
        <v>0.492748842342978</v>
      </c>
      <c r="AX472" s="0" t="n">
        <f aca="true">RAND()</f>
        <v>0.15497367321641</v>
      </c>
      <c r="AY472" s="0" t="n">
        <f aca="true">RAND()</f>
        <v>0.690109350096349</v>
      </c>
      <c r="AZ472" s="0" t="n">
        <f aca="true">RAND()</f>
        <v>0.544418316103865</v>
      </c>
    </row>
    <row r="473" customFormat="false" ht="15" hidden="false" customHeight="false" outlineLevel="0" collapsed="false">
      <c r="AK473" s="0" t="n">
        <v>460</v>
      </c>
      <c r="AL473" s="0" t="n">
        <f aca="false">IFERROR(IF(AU473&lt;($AM$6-$AL$6)/($AN$6-$AL$6),$AL$6+SQRT(AU473*($AN$6-$AL$6)*($AM$6-$AL$6)),$AN$6-SQRT((1-AU473)*($AN$6-$AL$6)*($AN$6-$AM$6))),$AM$6)</f>
        <v>4.58047639960189</v>
      </c>
      <c r="AM473" s="0" t="n">
        <f aca="false">IFERROR(IF(AV473&lt;($AM$7-$AL$7)/($AN$7-$AL$7),$AL$7+SQRT(AV473*($AN$7-$AL$7)*($AM$7-$AL$7)),$AN$7-SQRT((1-AV473)*($AN$7-$AL$7)*($AN$7-$AM$7))),$AM$7)</f>
        <v>0.990639410734514</v>
      </c>
      <c r="AN473" s="0" t="n">
        <f aca="false">IFERROR(IF(AW473&lt;($AM$8-$AL$8)/($AN$8-$AL$8),$AL$8+SQRT(AW473*($AN$8-$AL$8)*($AM$8-$AL$8)),$AN$8-SQRT((1-AW473)*($AN$8-$AL$8)*($AN$8-$AM$8))),$AM$8)</f>
        <v>1.09554565513207</v>
      </c>
      <c r="AO473" s="0" t="n">
        <f aca="false">IFERROR(IF(AX473&lt;($AM$9-$AL$9)/($AN$9-$AL$9),$AL$9+SQRT(AX473*($AN$9-$AL$9)*($AM$9-$AL$9)),$AN$9-SQRT((1-AX473)*($AN$9-$AL$9)*($AN$9-$AM$9))),$AM$9)</f>
        <v>0.870040286337208</v>
      </c>
      <c r="AP473" s="0" t="n">
        <f aca="false">IFERROR(IF(AY473&lt;($AM$10-$AL$10)/($AN$10-$AL$10),$AL$10+SQRT(AY473*($AN$10-$AL$10)*($AM$10-$AL$10)),$AN$10-SQRT((1-AY473)*($AN$10-$AL$10)*($AN$10-$AM$10))),$AM$10)</f>
        <v>0.678143019274035</v>
      </c>
      <c r="AQ473" s="0" t="n">
        <f aca="false">IFERROR(IF(AZ473&lt;($AM$11-$AL$11)/($AN$11-$AL$11),$AL$11+SQRT(AZ473*($AN$11-$AL$11)*($AM$11-$AL$11)),$AN$11-SQRT((1-AZ473)*($AN$11-$AL$11)*($AN$11-$AM$11))),$AM$11)</f>
        <v>0.459863698949005</v>
      </c>
      <c r="AR473" s="0" t="n">
        <f aca="false">SUMPRODUCT((B24:B31&lt;=$B$6)*(C24:C31*AM473+D24:D31*AO473*$B$8*AQ473)/(1+AL473/100)^B24:B31)+C32*AM473*AP473/(1+AL473/100)^$B$6</f>
        <v>9158991.33342234</v>
      </c>
      <c r="AS473" s="0" t="n">
        <f aca="false">SUMPRODUCT((K24:K26&lt;=$B$6)*(L24:L26*AN473+M24:M26*AO473*$B$8*AQ473)/(1+AL473/100)^K24:K26)+L27*AN473*AP473/(1+AL473/100)^$B$6</f>
        <v>10281349.5957622</v>
      </c>
      <c r="AT473" s="0" t="n">
        <f aca="false">AS473-AR473</f>
        <v>1122358.26233982</v>
      </c>
      <c r="AU473" s="0" t="n">
        <f aca="true">RAND()</f>
        <v>0.707295277355829</v>
      </c>
      <c r="AV473" s="0" t="n">
        <f aca="true">RAND()</f>
        <v>0.403815388057808</v>
      </c>
      <c r="AW473" s="0" t="n">
        <f aca="true">RAND()</f>
        <v>0.787945380901502</v>
      </c>
      <c r="AX473" s="0" t="n">
        <f aca="true">RAND()</f>
        <v>0.182573084683364</v>
      </c>
      <c r="AY473" s="0" t="n">
        <f aca="true">RAND()</f>
        <v>0.126939741264276</v>
      </c>
      <c r="AZ473" s="0" t="n">
        <f aca="true">RAND()</f>
        <v>0.104311845884318</v>
      </c>
    </row>
    <row r="474" customFormat="false" ht="15" hidden="false" customHeight="false" outlineLevel="0" collapsed="false">
      <c r="AK474" s="0" t="n">
        <v>461</v>
      </c>
      <c r="AL474" s="0" t="n">
        <f aca="false">IFERROR(IF(AU474&lt;($AM$6-$AL$6)/($AN$6-$AL$6),$AL$6+SQRT(AU474*($AN$6-$AL$6)*($AM$6-$AL$6)),$AN$6-SQRT((1-AU474)*($AN$6-$AL$6)*($AN$6-$AM$6))),$AM$6)</f>
        <v>5.5702235936985</v>
      </c>
      <c r="AM474" s="0" t="n">
        <f aca="false">IFERROR(IF(AV474&lt;($AM$7-$AL$7)/($AN$7-$AL$7),$AL$7+SQRT(AV474*($AN$7-$AL$7)*($AM$7-$AL$7)),$AN$7-SQRT((1-AV474)*($AN$7-$AL$7)*($AN$7-$AM$7))),$AM$7)</f>
        <v>0.828882762352419</v>
      </c>
      <c r="AN474" s="0" t="n">
        <f aca="false">IFERROR(IF(AW474&lt;($AM$8-$AL$8)/($AN$8-$AL$8),$AL$8+SQRT(AW474*($AN$8-$AL$8)*($AM$8-$AL$8)),$AN$8-SQRT((1-AW474)*($AN$8-$AL$8)*($AN$8-$AM$8))),$AM$8)</f>
        <v>1.09566953663527</v>
      </c>
      <c r="AO474" s="0" t="n">
        <f aca="false">IFERROR(IF(AX474&lt;($AM$9-$AL$9)/($AN$9-$AL$9),$AL$9+SQRT(AX474*($AN$9-$AL$9)*($AM$9-$AL$9)),$AN$9-SQRT((1-AX474)*($AN$9-$AL$9)*($AN$9-$AM$9))),$AM$9)</f>
        <v>0.983954644302627</v>
      </c>
      <c r="AP474" s="0" t="n">
        <f aca="false">IFERROR(IF(AY474&lt;($AM$10-$AL$10)/($AN$10-$AL$10),$AL$10+SQRT(AY474*($AN$10-$AL$10)*($AM$10-$AL$10)),$AN$10-SQRT((1-AY474)*($AN$10-$AL$10)*($AN$10-$AM$10))),$AM$10)</f>
        <v>0.968674961204949</v>
      </c>
      <c r="AQ474" s="0" t="n">
        <f aca="false">IFERROR(IF(AZ474&lt;($AM$11-$AL$11)/($AN$11-$AL$11),$AL$11+SQRT(AZ474*($AN$11-$AL$11)*($AM$11-$AL$11)),$AN$11-SQRT((1-AZ474)*($AN$11-$AL$11)*($AN$11-$AM$11))),$AM$11)</f>
        <v>0.843910468131989</v>
      </c>
      <c r="AR474" s="0" t="n">
        <f aca="false">SUMPRODUCT((B24:B31&lt;=$B$6)*(C24:C31*AM474+D24:D31*AO474*$B$8*AQ474)/(1+AL474/100)^B24:B31)+C32*AM474*AP474/(1+AL474/100)^$B$6</f>
        <v>7483155.22132165</v>
      </c>
      <c r="AS474" s="0" t="n">
        <f aca="false">SUMPRODUCT((K24:K26&lt;=$B$6)*(L24:L26*AN474+M24:M26*AO474*$B$8*AQ474)/(1+AL474/100)^K24:K26)+L27*AN474*AP474/(1+AL474/100)^$B$6</f>
        <v>10108334.714051</v>
      </c>
      <c r="AT474" s="0" t="n">
        <f aca="false">AS474-AR474</f>
        <v>2625179.49272933</v>
      </c>
      <c r="AU474" s="0" t="n">
        <f aca="true">RAND()</f>
        <v>0.897786971399179</v>
      </c>
      <c r="AV474" s="0" t="n">
        <f aca="true">RAND()</f>
        <v>0.00926904401229219</v>
      </c>
      <c r="AW474" s="0" t="n">
        <f aca="true">RAND()</f>
        <v>0.788285405134468</v>
      </c>
      <c r="AX474" s="0" t="n">
        <f aca="true">RAND()</f>
        <v>0.312282796989443</v>
      </c>
      <c r="AY474" s="0" t="n">
        <f aca="true">RAND()</f>
        <v>0.878624877041843</v>
      </c>
      <c r="AZ474" s="0" t="n">
        <f aca="true">RAND()</f>
        <v>0.900555338943777</v>
      </c>
    </row>
    <row r="475" customFormat="false" ht="15" hidden="false" customHeight="false" outlineLevel="0" collapsed="false">
      <c r="AK475" s="0" t="n">
        <v>462</v>
      </c>
      <c r="AL475" s="0" t="n">
        <f aca="false">IFERROR(IF(AU475&lt;($AM$6-$AL$6)/($AN$6-$AL$6),$AL$6+SQRT(AU475*($AN$6-$AL$6)*($AM$6-$AL$6)),$AN$6-SQRT((1-AU475)*($AN$6-$AL$6)*($AN$6-$AM$6))),$AM$6)</f>
        <v>5.02646244320719</v>
      </c>
      <c r="AM475" s="0" t="n">
        <f aca="false">IFERROR(IF(AV475&lt;($AM$7-$AL$7)/($AN$7-$AL$7),$AL$7+SQRT(AV475*($AN$7-$AL$7)*($AM$7-$AL$7)),$AN$7-SQRT((1-AV475)*($AN$7-$AL$7)*($AN$7-$AM$7))),$AM$7)</f>
        <v>0.8824328906628</v>
      </c>
      <c r="AN475" s="0" t="n">
        <f aca="false">IFERROR(IF(AW475&lt;($AM$8-$AL$8)/($AN$8-$AL$8),$AL$8+SQRT(AW475*($AN$8-$AL$8)*($AM$8-$AL$8)),$AN$8-SQRT((1-AW475)*($AN$8-$AL$8)*($AN$8-$AM$8))),$AM$8)</f>
        <v>1.0761506884885</v>
      </c>
      <c r="AO475" s="0" t="n">
        <f aca="false">IFERROR(IF(AX475&lt;($AM$9-$AL$9)/($AN$9-$AL$9),$AL$9+SQRT(AX475*($AN$9-$AL$9)*($AM$9-$AL$9)),$AN$9-SQRT((1-AX475)*($AN$9-$AL$9)*($AN$9-$AM$9))),$AM$9)</f>
        <v>1.38631267127257</v>
      </c>
      <c r="AP475" s="0" t="n">
        <f aca="false">IFERROR(IF(AY475&lt;($AM$10-$AL$10)/($AN$10-$AL$10),$AL$10+SQRT(AY475*($AN$10-$AL$10)*($AM$10-$AL$10)),$AN$10-SQRT((1-AY475)*($AN$10-$AL$10)*($AN$10-$AM$10))),$AM$10)</f>
        <v>0.889729790631289</v>
      </c>
      <c r="AQ475" s="0" t="n">
        <f aca="false">IFERROR(IF(AZ475&lt;($AM$11-$AL$11)/($AN$11-$AL$11),$AL$11+SQRT(AZ475*($AN$11-$AL$11)*($AM$11-$AL$11)),$AN$11-SQRT((1-AZ475)*($AN$11-$AL$11)*($AN$11-$AM$11))),$AM$11)</f>
        <v>0.380864693446227</v>
      </c>
      <c r="AR475" s="0" t="n">
        <f aca="false">SUMPRODUCT((B24:B31&lt;=$B$6)*(C24:C31*AM475+D24:D31*AO475*$B$8*AQ475)/(1+AL475/100)^B24:B31)+C32*AM475*AP475/(1+AL475/100)^$B$6</f>
        <v>8057628.22440083</v>
      </c>
      <c r="AS475" s="0" t="n">
        <f aca="false">SUMPRODUCT((K24:K26&lt;=$B$6)*(L24:L26*AN475+M24:M26*AO475*$B$8*AQ475)/(1+AL475/100)^K24:K26)+L27*AN475*AP475/(1+AL475/100)^$B$6</f>
        <v>9965209.82489419</v>
      </c>
      <c r="AT475" s="0" t="n">
        <f aca="false">AS475-AR475</f>
        <v>1907581.60049335</v>
      </c>
      <c r="AU475" s="0" t="n">
        <f aca="true">RAND()</f>
        <v>0.805257475596413</v>
      </c>
      <c r="AV475" s="0" t="n">
        <f aca="true">RAND()</f>
        <v>0.0755020162558354</v>
      </c>
      <c r="AW475" s="0" t="n">
        <f aca="true">RAND()</f>
        <v>0.731345927884239</v>
      </c>
      <c r="AX475" s="0" t="n">
        <f aca="true">RAND()</f>
        <v>0.748925241706261</v>
      </c>
      <c r="AY475" s="0" t="n">
        <f aca="true">RAND()</f>
        <v>0.607557238822035</v>
      </c>
      <c r="AZ475" s="0" t="n">
        <f aca="true">RAND()</f>
        <v>0.0266901985557235</v>
      </c>
    </row>
    <row r="476" customFormat="false" ht="15" hidden="false" customHeight="false" outlineLevel="0" collapsed="false">
      <c r="AK476" s="0" t="n">
        <v>463</v>
      </c>
      <c r="AL476" s="0" t="n">
        <f aca="false">IFERROR(IF(AU476&lt;($AM$6-$AL$6)/($AN$6-$AL$6),$AL$6+SQRT(AU476*($AN$6-$AL$6)*($AM$6-$AL$6)),$AN$6-SQRT((1-AU476)*($AN$6-$AL$6)*($AN$6-$AM$6))),$AM$6)</f>
        <v>2.45789745580116</v>
      </c>
      <c r="AM476" s="0" t="n">
        <f aca="false">IFERROR(IF(AV476&lt;($AM$7-$AL$7)/($AN$7-$AL$7),$AL$7+SQRT(AV476*($AN$7-$AL$7)*($AM$7-$AL$7)),$AN$7-SQRT((1-AV476)*($AN$7-$AL$7)*($AN$7-$AM$7))),$AM$7)</f>
        <v>0.8982113949947</v>
      </c>
      <c r="AN476" s="0" t="n">
        <f aca="false">IFERROR(IF(AW476&lt;($AM$8-$AL$8)/($AN$8-$AL$8),$AL$8+SQRT(AW476*($AN$8-$AL$8)*($AM$8-$AL$8)),$AN$8-SQRT((1-AW476)*($AN$8-$AL$8)*($AN$8-$AM$8))),$AM$8)</f>
        <v>1.12034402640256</v>
      </c>
      <c r="AO476" s="0" t="n">
        <f aca="false">IFERROR(IF(AX476&lt;($AM$9-$AL$9)/($AN$9-$AL$9),$AL$9+SQRT(AX476*($AN$9-$AL$9)*($AM$9-$AL$9)),$AN$9-SQRT((1-AX476)*($AN$9-$AL$9)*($AN$9-$AM$9))),$AM$9)</f>
        <v>0.580027226141359</v>
      </c>
      <c r="AP476" s="0" t="n">
        <f aca="false">IFERROR(IF(AY476&lt;($AM$10-$AL$10)/($AN$10-$AL$10),$AL$10+SQRT(AY476*($AN$10-$AL$10)*($AM$10-$AL$10)),$AN$10-SQRT((1-AY476)*($AN$10-$AL$10)*($AN$10-$AM$10))),$AM$10)</f>
        <v>0.879190884697662</v>
      </c>
      <c r="AQ476" s="0" t="n">
        <f aca="false">IFERROR(IF(AZ476&lt;($AM$11-$AL$11)/($AN$11-$AL$11),$AL$11+SQRT(AZ476*($AN$11-$AL$11)*($AM$11-$AL$11)),$AN$11-SQRT((1-AZ476)*($AN$11-$AL$11)*($AN$11-$AM$11))),$AM$11)</f>
        <v>0.763868312184809</v>
      </c>
      <c r="AR476" s="0" t="n">
        <f aca="false">SUMPRODUCT((B24:B31&lt;=$B$6)*(C24:C31*AM476+D24:D31*AO476*$B$8*AQ476)/(1+AL476/100)^B24:B31)+C32*AM476*AP476/(1+AL476/100)^$B$6</f>
        <v>8975002.76547522</v>
      </c>
      <c r="AS476" s="0" t="n">
        <f aca="false">SUMPRODUCT((K24:K26&lt;=$B$6)*(L24:L26*AN476+M24:M26*AO476*$B$8*AQ476)/(1+AL476/100)^K24:K26)+L27*AN476*AP476/(1+AL476/100)^$B$6</f>
        <v>10370097.0838459</v>
      </c>
      <c r="AT476" s="0" t="n">
        <f aca="false">AS476-AR476</f>
        <v>1395094.31837065</v>
      </c>
      <c r="AU476" s="0" t="n">
        <f aca="true">RAND()</f>
        <v>0.0419340160058343</v>
      </c>
      <c r="AV476" s="0" t="n">
        <f aca="true">RAND()</f>
        <v>0.1071719789645</v>
      </c>
      <c r="AW476" s="0" t="n">
        <f aca="true">RAND()</f>
        <v>0.850571808982224</v>
      </c>
      <c r="AX476" s="0" t="n">
        <f aca="true">RAND()</f>
        <v>0.00853914256517352</v>
      </c>
      <c r="AY476" s="0" t="n">
        <f aca="true">RAND()</f>
        <v>0.575142908151181</v>
      </c>
      <c r="AZ476" s="0" t="n">
        <f aca="true">RAND()</f>
        <v>0.772415616365506</v>
      </c>
    </row>
    <row r="477" customFormat="false" ht="15" hidden="false" customHeight="false" outlineLevel="0" collapsed="false">
      <c r="AK477" s="0" t="n">
        <v>464</v>
      </c>
      <c r="AL477" s="0" t="n">
        <f aca="false">IFERROR(IF(AU477&lt;($AM$6-$AL$6)/($AN$6-$AL$6),$AL$6+SQRT(AU477*($AN$6-$AL$6)*($AM$6-$AL$6)),$AN$6-SQRT((1-AU477)*($AN$6-$AL$6)*($AN$6-$AM$6))),$AM$6)</f>
        <v>3.74714088676132</v>
      </c>
      <c r="AM477" s="0" t="n">
        <f aca="false">IFERROR(IF(AV477&lt;($AM$7-$AL$7)/($AN$7-$AL$7),$AL$7+SQRT(AV477*($AN$7-$AL$7)*($AM$7-$AL$7)),$AN$7-SQRT((1-AV477)*($AN$7-$AL$7)*($AN$7-$AM$7))),$AM$7)</f>
        <v>1.11567733288098</v>
      </c>
      <c r="AN477" s="0" t="n">
        <f aca="false">IFERROR(IF(AW477&lt;($AM$8-$AL$8)/($AN$8-$AL$8),$AL$8+SQRT(AW477*($AN$8-$AL$8)*($AM$8-$AL$8)),$AN$8-SQRT((1-AW477)*($AN$8-$AL$8)*($AN$8-$AM$8))),$AM$8)</f>
        <v>0.979350563442526</v>
      </c>
      <c r="AO477" s="0" t="n">
        <f aca="false">IFERROR(IF(AX477&lt;($AM$9-$AL$9)/($AN$9-$AL$9),$AL$9+SQRT(AX477*($AN$9-$AL$9)*($AM$9-$AL$9)),$AN$9-SQRT((1-AX477)*($AN$9-$AL$9)*($AN$9-$AM$9))),$AM$9)</f>
        <v>1.91342656697567</v>
      </c>
      <c r="AP477" s="0" t="n">
        <f aca="false">IFERROR(IF(AY477&lt;($AM$10-$AL$10)/($AN$10-$AL$10),$AL$10+SQRT(AY477*($AN$10-$AL$10)*($AM$10-$AL$10)),$AN$10-SQRT((1-AY477)*($AN$10-$AL$10)*($AN$10-$AM$10))),$AM$10)</f>
        <v>0.973433191947841</v>
      </c>
      <c r="AQ477" s="0" t="n">
        <f aca="false">IFERROR(IF(AZ477&lt;($AM$11-$AL$11)/($AN$11-$AL$11),$AL$11+SQRT(AZ477*($AN$11-$AL$11)*($AM$11-$AL$11)),$AN$11-SQRT((1-AZ477)*($AN$11-$AL$11)*($AN$11-$AM$11))),$AM$11)</f>
        <v>0.923058802099871</v>
      </c>
      <c r="AR477" s="0" t="n">
        <f aca="false">SUMPRODUCT((B24:B31&lt;=$B$6)*(C24:C31*AM477+D24:D31*AO477*$B$8*AQ477)/(1+AL477/100)^B24:B31)+C32*AM477*AP477/(1+AL477/100)^$B$6</f>
        <v>10741240.3257606</v>
      </c>
      <c r="AS477" s="0" t="n">
        <f aca="false">SUMPRODUCT((K24:K26&lt;=$B$6)*(L24:L26*AN477+M24:M26*AO477*$B$8*AQ477)/(1+AL477/100)^K24:K26)+L27*AN477*AP477/(1+AL477/100)^$B$6</f>
        <v>9062756.69617309</v>
      </c>
      <c r="AT477" s="0" t="n">
        <f aca="false">AS477-AR477</f>
        <v>-1678483.62958746</v>
      </c>
      <c r="AU477" s="0" t="n">
        <f aca="true">RAND()</f>
        <v>0.470945379471004</v>
      </c>
      <c r="AV477" s="0" t="n">
        <f aca="true">RAND()</f>
        <v>0.839621520871405</v>
      </c>
      <c r="AW477" s="0" t="n">
        <f aca="true">RAND()</f>
        <v>0.35740694007946</v>
      </c>
      <c r="AX477" s="0" t="n">
        <f aca="true">RAND()</f>
        <v>0.995003360462921</v>
      </c>
      <c r="AY477" s="0" t="n">
        <f aca="true">RAND()</f>
        <v>0.896555948951684</v>
      </c>
      <c r="AZ477" s="0" t="n">
        <f aca="true">RAND()</f>
        <v>0.975836947206911</v>
      </c>
    </row>
    <row r="478" customFormat="false" ht="15" hidden="false" customHeight="false" outlineLevel="0" collapsed="false">
      <c r="AK478" s="0" t="n">
        <v>465</v>
      </c>
      <c r="AL478" s="0" t="n">
        <f aca="false">IFERROR(IF(AU478&lt;($AM$6-$AL$6)/($AN$6-$AL$6),$AL$6+SQRT(AU478*($AN$6-$AL$6)*($AM$6-$AL$6)),$AN$6-SQRT((1-AU478)*($AN$6-$AL$6)*($AN$6-$AM$6))),$AM$6)</f>
        <v>4.19644137340605</v>
      </c>
      <c r="AM478" s="0" t="n">
        <f aca="false">IFERROR(IF(AV478&lt;($AM$7-$AL$7)/($AN$7-$AL$7),$AL$7+SQRT(AV478*($AN$7-$AL$7)*($AM$7-$AL$7)),$AN$7-SQRT((1-AV478)*($AN$7-$AL$7)*($AN$7-$AM$7))),$AM$7)</f>
        <v>1.10253609475966</v>
      </c>
      <c r="AN478" s="0" t="n">
        <f aca="false">IFERROR(IF(AW478&lt;($AM$8-$AL$8)/($AN$8-$AL$8),$AL$8+SQRT(AW478*($AN$8-$AL$8)*($AM$8-$AL$8)),$AN$8-SQRT((1-AW478)*($AN$8-$AL$8)*($AN$8-$AM$8))),$AM$8)</f>
        <v>1.12593250819661</v>
      </c>
      <c r="AO478" s="0" t="n">
        <f aca="false">IFERROR(IF(AX478&lt;($AM$9-$AL$9)/($AN$9-$AL$9),$AL$9+SQRT(AX478*($AN$9-$AL$9)*($AM$9-$AL$9)),$AN$9-SQRT((1-AX478)*($AN$9-$AL$9)*($AN$9-$AM$9))),$AM$9)</f>
        <v>1.34427898530245</v>
      </c>
      <c r="AP478" s="0" t="n">
        <f aca="false">IFERROR(IF(AY478&lt;($AM$10-$AL$10)/($AN$10-$AL$10),$AL$10+SQRT(AY478*($AN$10-$AL$10)*($AM$10-$AL$10)),$AN$10-SQRT((1-AY478)*($AN$10-$AL$10)*($AN$10-$AM$10))),$AM$10)</f>
        <v>0.962007465595282</v>
      </c>
      <c r="AQ478" s="0" t="n">
        <f aca="false">IFERROR(IF(AZ478&lt;($AM$11-$AL$11)/($AN$11-$AL$11),$AL$11+SQRT(AZ478*($AN$11-$AL$11)*($AM$11-$AL$11)),$AN$11-SQRT((1-AZ478)*($AN$11-$AL$11)*($AN$11-$AM$11))),$AM$11)</f>
        <v>0.727204634464986</v>
      </c>
      <c r="AR478" s="0" t="n">
        <f aca="false">SUMPRODUCT((B24:B31&lt;=$B$6)*(C24:C31*AM478+D24:D31*AO478*$B$8*AQ478)/(1+AL478/100)^B24:B31)+C32*AM478*AP478/(1+AL478/100)^$B$6</f>
        <v>10361253.6960737</v>
      </c>
      <c r="AS478" s="0" t="n">
        <f aca="false">SUMPRODUCT((K24:K26&lt;=$B$6)*(L24:L26*AN478+M24:M26*AO478*$B$8*AQ478)/(1+AL478/100)^K24:K26)+L27*AN478*AP478/(1+AL478/100)^$B$6</f>
        <v>10393501.6816148</v>
      </c>
      <c r="AT478" s="0" t="n">
        <f aca="false">AS478-AR478</f>
        <v>32247.98554115</v>
      </c>
      <c r="AU478" s="0" t="n">
        <f aca="true">RAND()</f>
        <v>0.607002951362532</v>
      </c>
      <c r="AV478" s="0" t="n">
        <f aca="true">RAND()</f>
        <v>0.806705748011278</v>
      </c>
      <c r="AW478" s="0" t="n">
        <f aca="true">RAND()</f>
        <v>0.863175622023249</v>
      </c>
      <c r="AX478" s="0" t="n">
        <f aca="true">RAND()</f>
        <v>0.713353300589342</v>
      </c>
      <c r="AY478" s="0" t="n">
        <f aca="true">RAND()</f>
        <v>0.853803593063103</v>
      </c>
      <c r="AZ478" s="0" t="n">
        <f aca="true">RAND()</f>
        <v>0.696255871602522</v>
      </c>
    </row>
    <row r="479" customFormat="false" ht="15" hidden="false" customHeight="false" outlineLevel="0" collapsed="false">
      <c r="AK479" s="0" t="n">
        <v>466</v>
      </c>
      <c r="AL479" s="0" t="n">
        <f aca="false">IFERROR(IF(AU479&lt;($AM$6-$AL$6)/($AN$6-$AL$6),$AL$6+SQRT(AU479*($AN$6-$AL$6)*($AM$6-$AL$6)),$AN$6-SQRT((1-AU479)*($AN$6-$AL$6)*($AN$6-$AM$6))),$AM$6)</f>
        <v>3.59835402466853</v>
      </c>
      <c r="AM479" s="0" t="n">
        <f aca="false">IFERROR(IF(AV479&lt;($AM$7-$AL$7)/($AN$7-$AL$7),$AL$7+SQRT(AV479*($AN$7-$AL$7)*($AM$7-$AL$7)),$AN$7-SQRT((1-AV479)*($AN$7-$AL$7)*($AN$7-$AM$7))),$AM$7)</f>
        <v>1.03537603108694</v>
      </c>
      <c r="AN479" s="0" t="n">
        <f aca="false">IFERROR(IF(AW479&lt;($AM$8-$AL$8)/($AN$8-$AL$8),$AL$8+SQRT(AW479*($AN$8-$AL$8)*($AM$8-$AL$8)),$AN$8-SQRT((1-AW479)*($AN$8-$AL$8)*($AN$8-$AM$8))),$AM$8)</f>
        <v>0.972956383387174</v>
      </c>
      <c r="AO479" s="0" t="n">
        <f aca="false">IFERROR(IF(AX479&lt;($AM$9-$AL$9)/($AN$9-$AL$9),$AL$9+SQRT(AX479*($AN$9-$AL$9)*($AM$9-$AL$9)),$AN$9-SQRT((1-AX479)*($AN$9-$AL$9)*($AN$9-$AM$9))),$AM$9)</f>
        <v>1.09013356253904</v>
      </c>
      <c r="AP479" s="0" t="n">
        <f aca="false">IFERROR(IF(AY479&lt;($AM$10-$AL$10)/($AN$10-$AL$10),$AL$10+SQRT(AY479*($AN$10-$AL$10)*($AM$10-$AL$10)),$AN$10-SQRT((1-AY479)*($AN$10-$AL$10)*($AN$10-$AM$10))),$AM$10)</f>
        <v>0.731817567480585</v>
      </c>
      <c r="AQ479" s="0" t="n">
        <f aca="false">IFERROR(IF(AZ479&lt;($AM$11-$AL$11)/($AN$11-$AL$11),$AL$11+SQRT(AZ479*($AN$11-$AL$11)*($AM$11-$AL$11)),$AN$11-SQRT((1-AZ479)*($AN$11-$AL$11)*($AN$11-$AM$11))),$AM$11)</f>
        <v>0.686926688774685</v>
      </c>
      <c r="AR479" s="0" t="n">
        <f aca="false">SUMPRODUCT((B24:B31&lt;=$B$6)*(C24:C31*AM479+D24:D31*AO479*$B$8*AQ479)/(1+AL479/100)^B24:B31)+C32*AM479*AP479/(1+AL479/100)^$B$6</f>
        <v>9931741.82373897</v>
      </c>
      <c r="AS479" s="0" t="n">
        <f aca="false">SUMPRODUCT((K24:K26&lt;=$B$6)*(L24:L26*AN479+M24:M26*AO479*$B$8*AQ479)/(1+AL479/100)^K24:K26)+L27*AN479*AP479/(1+AL479/100)^$B$6</f>
        <v>9146100.72588347</v>
      </c>
      <c r="AT479" s="0" t="n">
        <f aca="false">AS479-AR479</f>
        <v>-785641.097855495</v>
      </c>
      <c r="AU479" s="0" t="n">
        <f aca="true">RAND()</f>
        <v>0.421440232925561</v>
      </c>
      <c r="AV479" s="0" t="n">
        <f aca="true">RAND()</f>
        <v>0.590547128604512</v>
      </c>
      <c r="AW479" s="0" t="n">
        <f aca="true">RAND()</f>
        <v>0.332376783937457</v>
      </c>
      <c r="AX479" s="0" t="n">
        <f aca="true">RAND()</f>
        <v>0.448095377321406</v>
      </c>
      <c r="AY479" s="0" t="n">
        <f aca="true">RAND()</f>
        <v>0.214957538370462</v>
      </c>
      <c r="AZ479" s="0" t="n">
        <f aca="true">RAND()</f>
        <v>0.599939191013947</v>
      </c>
    </row>
    <row r="480" customFormat="false" ht="15" hidden="false" customHeight="false" outlineLevel="0" collapsed="false">
      <c r="AK480" s="0" t="n">
        <v>467</v>
      </c>
      <c r="AL480" s="0" t="n">
        <f aca="false">IFERROR(IF(AU480&lt;($AM$6-$AL$6)/($AN$6-$AL$6),$AL$6+SQRT(AU480*($AN$6-$AL$6)*($AM$6-$AL$6)),$AN$6-SQRT((1-AU480)*($AN$6-$AL$6)*($AN$6-$AM$6))),$AM$6)</f>
        <v>2.5948988042629</v>
      </c>
      <c r="AM480" s="0" t="n">
        <f aca="false">IFERROR(IF(AV480&lt;($AM$7-$AL$7)/($AN$7-$AL$7),$AL$7+SQRT(AV480*($AN$7-$AL$7)*($AM$7-$AL$7)),$AN$7-SQRT((1-AV480)*($AN$7-$AL$7)*($AN$7-$AM$7))),$AM$7)</f>
        <v>0.882187257395815</v>
      </c>
      <c r="AN480" s="0" t="n">
        <f aca="false">IFERROR(IF(AW480&lt;($AM$8-$AL$8)/($AN$8-$AL$8),$AL$8+SQRT(AW480*($AN$8-$AL$8)*($AM$8-$AL$8)),$AN$8-SQRT((1-AW480)*($AN$8-$AL$8)*($AN$8-$AM$8))),$AM$8)</f>
        <v>0.818828260263071</v>
      </c>
      <c r="AO480" s="0" t="n">
        <f aca="false">IFERROR(IF(AX480&lt;($AM$9-$AL$9)/($AN$9-$AL$9),$AL$9+SQRT(AX480*($AN$9-$AL$9)*($AM$9-$AL$9)),$AN$9-SQRT((1-AX480)*($AN$9-$AL$9)*($AN$9-$AM$9))),$AM$9)</f>
        <v>1.00067684680876</v>
      </c>
      <c r="AP480" s="0" t="n">
        <f aca="false">IFERROR(IF(AY480&lt;($AM$10-$AL$10)/($AN$10-$AL$10),$AL$10+SQRT(AY480*($AN$10-$AL$10)*($AM$10-$AL$10)),$AN$10-SQRT((1-AY480)*($AN$10-$AL$10)*($AN$10-$AM$10))),$AM$10)</f>
        <v>0.958077078340903</v>
      </c>
      <c r="AQ480" s="0" t="n">
        <f aca="false">IFERROR(IF(AZ480&lt;($AM$11-$AL$11)/($AN$11-$AL$11),$AL$11+SQRT(AZ480*($AN$11-$AL$11)*($AM$11-$AL$11)),$AN$11-SQRT((1-AZ480)*($AN$11-$AL$11)*($AN$11-$AM$11))),$AM$11)</f>
        <v>0.657074908618708</v>
      </c>
      <c r="AR480" s="0" t="n">
        <f aca="false">SUMPRODUCT((B24:B31&lt;=$B$6)*(C24:C31*AM480+D24:D31*AO480*$B$8*AQ480)/(1+AL480/100)^B24:B31)+C32*AM480*AP480/(1+AL480/100)^$B$6</f>
        <v>8788764.978622</v>
      </c>
      <c r="AS480" s="0" t="n">
        <f aca="false">SUMPRODUCT((K24:K26&lt;=$B$6)*(L24:L26*AN480+M24:M26*AO480*$B$8*AQ480)/(1+AL480/100)^K24:K26)+L27*AN480*AP480/(1+AL480/100)^$B$6</f>
        <v>7530673.94352952</v>
      </c>
      <c r="AT480" s="0" t="n">
        <f aca="false">AS480-AR480</f>
        <v>-1258091.03509249</v>
      </c>
      <c r="AU480" s="0" t="n">
        <f aca="true">RAND()</f>
        <v>0.0707809174626849</v>
      </c>
      <c r="AV480" s="0" t="n">
        <f aca="true">RAND()</f>
        <v>0.0750527253138429</v>
      </c>
      <c r="AW480" s="0" t="n">
        <f aca="true">RAND()</f>
        <v>0.00393892649482171</v>
      </c>
      <c r="AX480" s="0" t="n">
        <f aca="true">RAND()</f>
        <v>0.334235490330618</v>
      </c>
      <c r="AY480" s="0" t="n">
        <f aca="true">RAND()</f>
        <v>0.839338438805351</v>
      </c>
      <c r="AZ480" s="0" t="n">
        <f aca="true">RAND()</f>
        <v>0.520009721229113</v>
      </c>
    </row>
    <row r="481" customFormat="false" ht="15" hidden="false" customHeight="false" outlineLevel="0" collapsed="false">
      <c r="AK481" s="0" t="n">
        <v>468</v>
      </c>
      <c r="AL481" s="0" t="n">
        <f aca="false">IFERROR(IF(AU481&lt;($AM$6-$AL$6)/($AN$6-$AL$6),$AL$6+SQRT(AU481*($AN$6-$AL$6)*($AM$6-$AL$6)),$AN$6-SQRT((1-AU481)*($AN$6-$AL$6)*($AN$6-$AM$6))),$AM$6)</f>
        <v>4.88868106502163</v>
      </c>
      <c r="AM481" s="0" t="n">
        <f aca="false">IFERROR(IF(AV481&lt;($AM$7-$AL$7)/($AN$7-$AL$7),$AL$7+SQRT(AV481*($AN$7-$AL$7)*($AM$7-$AL$7)),$AN$7-SQRT((1-AV481)*($AN$7-$AL$7)*($AN$7-$AM$7))),$AM$7)</f>
        <v>1.03969630257996</v>
      </c>
      <c r="AN481" s="0" t="n">
        <f aca="false">IFERROR(IF(AW481&lt;($AM$8-$AL$8)/($AN$8-$AL$8),$AL$8+SQRT(AW481*($AN$8-$AL$8)*($AM$8-$AL$8)),$AN$8-SQRT((1-AW481)*($AN$8-$AL$8)*($AN$8-$AM$8))),$AM$8)</f>
        <v>1.14294589970753</v>
      </c>
      <c r="AO481" s="0" t="n">
        <f aca="false">IFERROR(IF(AX481&lt;($AM$9-$AL$9)/($AN$9-$AL$9),$AL$9+SQRT(AX481*($AN$9-$AL$9)*($AM$9-$AL$9)),$AN$9-SQRT((1-AX481)*($AN$9-$AL$9)*($AN$9-$AM$9))),$AM$9)</f>
        <v>1.21852069123137</v>
      </c>
      <c r="AP481" s="0" t="n">
        <f aca="false">IFERROR(IF(AY481&lt;($AM$10-$AL$10)/($AN$10-$AL$10),$AL$10+SQRT(AY481*($AN$10-$AL$10)*($AM$10-$AL$10)),$AN$10-SQRT((1-AY481)*($AN$10-$AL$10)*($AN$10-$AM$10))),$AM$10)</f>
        <v>0.855758496567758</v>
      </c>
      <c r="AQ481" s="0" t="n">
        <f aca="false">IFERROR(IF(AZ481&lt;($AM$11-$AL$11)/($AN$11-$AL$11),$AL$11+SQRT(AZ481*($AN$11-$AL$11)*($AM$11-$AL$11)),$AN$11-SQRT((1-AZ481)*($AN$11-$AL$11)*($AN$11-$AM$11))),$AM$11)</f>
        <v>0.597244081578353</v>
      </c>
      <c r="AR481" s="0" t="n">
        <f aca="false">SUMPRODUCT((B24:B31&lt;=$B$6)*(C24:C31*AM481+D24:D31*AO481*$B$8*AQ481)/(1+AL481/100)^B24:B31)+C32*AM481*AP481/(1+AL481/100)^$B$6</f>
        <v>9544845.76244148</v>
      </c>
      <c r="AS481" s="0" t="n">
        <f aca="false">SUMPRODUCT((K24:K26&lt;=$B$6)*(L24:L26*AN481+M24:M26*AO481*$B$8*AQ481)/(1+AL481/100)^K24:K26)+L27*AN481*AP481/(1+AL481/100)^$B$6</f>
        <v>10611208.5831886</v>
      </c>
      <c r="AT481" s="0" t="n">
        <f aca="false">AS481-AR481</f>
        <v>1066362.8207471</v>
      </c>
      <c r="AU481" s="0" t="n">
        <f aca="true">RAND()</f>
        <v>0.77711661774009</v>
      </c>
      <c r="AV481" s="0" t="n">
        <f aca="true">RAND()</f>
        <v>0.606865376457433</v>
      </c>
      <c r="AW481" s="0" t="n">
        <f aca="true">RAND()</f>
        <v>0.898128174316173</v>
      </c>
      <c r="AX481" s="0" t="n">
        <f aca="true">RAND()</f>
        <v>0.592860059977671</v>
      </c>
      <c r="AY481" s="0" t="n">
        <f aca="true">RAND()</f>
        <v>0.506256431520605</v>
      </c>
      <c r="AZ481" s="0" t="n">
        <f aca="true">RAND()</f>
        <v>0.360628751156565</v>
      </c>
    </row>
    <row r="482" customFormat="false" ht="15" hidden="false" customHeight="false" outlineLevel="0" collapsed="false">
      <c r="AK482" s="0" t="n">
        <v>469</v>
      </c>
      <c r="AL482" s="0" t="n">
        <f aca="false">IFERROR(IF(AU482&lt;($AM$6-$AL$6)/($AN$6-$AL$6),$AL$6+SQRT(AU482*($AN$6-$AL$6)*($AM$6-$AL$6)),$AN$6-SQRT((1-AU482)*($AN$6-$AL$6)*($AN$6-$AM$6))),$AM$6)</f>
        <v>5.81012682340792</v>
      </c>
      <c r="AM482" s="0" t="n">
        <f aca="false">IFERROR(IF(AV482&lt;($AM$7-$AL$7)/($AN$7-$AL$7),$AL$7+SQRT(AV482*($AN$7-$AL$7)*($AM$7-$AL$7)),$AN$7-SQRT((1-AV482)*($AN$7-$AL$7)*($AN$7-$AM$7))),$AM$7)</f>
        <v>0.854699517985551</v>
      </c>
      <c r="AN482" s="0" t="n">
        <f aca="false">IFERROR(IF(AW482&lt;($AM$8-$AL$8)/($AN$8-$AL$8),$AL$8+SQRT(AW482*($AN$8-$AL$8)*($AM$8-$AL$8)),$AN$8-SQRT((1-AW482)*($AN$8-$AL$8)*($AN$8-$AM$8))),$AM$8)</f>
        <v>1.01744353566231</v>
      </c>
      <c r="AO482" s="0" t="n">
        <f aca="false">IFERROR(IF(AX482&lt;($AM$9-$AL$9)/($AN$9-$AL$9),$AL$9+SQRT(AX482*($AN$9-$AL$9)*($AM$9-$AL$9)),$AN$9-SQRT((1-AX482)*($AN$9-$AL$9)*($AN$9-$AM$9))),$AM$9)</f>
        <v>1.15230405225224</v>
      </c>
      <c r="AP482" s="0" t="n">
        <f aca="false">IFERROR(IF(AY482&lt;($AM$10-$AL$10)/($AN$10-$AL$10),$AL$10+SQRT(AY482*($AN$10-$AL$10)*($AM$10-$AL$10)),$AN$10-SQRT((1-AY482)*($AN$10-$AL$10)*($AN$10-$AM$10))),$AM$10)</f>
        <v>0.916728331646804</v>
      </c>
      <c r="AQ482" s="0" t="n">
        <f aca="false">IFERROR(IF(AZ482&lt;($AM$11-$AL$11)/($AN$11-$AL$11),$AL$11+SQRT(AZ482*($AN$11-$AL$11)*($AM$11-$AL$11)),$AN$11-SQRT((1-AZ482)*($AN$11-$AL$11)*($AN$11-$AM$11))),$AM$11)</f>
        <v>0.569385148494774</v>
      </c>
      <c r="AR482" s="0" t="n">
        <f aca="false">SUMPRODUCT((B24:B31&lt;=$B$6)*(C24:C31*AM482+D24:D31*AO482*$B$8*AQ482)/(1+AL482/100)^B24:B31)+C32*AM482*AP482/(1+AL482/100)^$B$6</f>
        <v>7650571.82382181</v>
      </c>
      <c r="AS482" s="0" t="n">
        <f aca="false">SUMPRODUCT((K24:K26&lt;=$B$6)*(L24:L26*AN482+M24:M26*AO482*$B$8*AQ482)/(1+AL482/100)^K24:K26)+L27*AN482*AP482/(1+AL482/100)^$B$6</f>
        <v>9404650.9237895</v>
      </c>
      <c r="AT482" s="0" t="n">
        <f aca="false">AS482-AR482</f>
        <v>1754079.09996769</v>
      </c>
      <c r="AU482" s="0" t="n">
        <f aca="true">RAND()</f>
        <v>0.929210091181333</v>
      </c>
      <c r="AV482" s="0" t="n">
        <f aca="true">RAND()</f>
        <v>0.0332448585316847</v>
      </c>
      <c r="AW482" s="0" t="n">
        <f aca="true">RAND()</f>
        <v>0.519266585731138</v>
      </c>
      <c r="AX482" s="0" t="n">
        <f aca="true">RAND()</f>
        <v>0.520941053448023</v>
      </c>
      <c r="AY482" s="0" t="n">
        <f aca="true">RAND()</f>
        <v>0.694650009588513</v>
      </c>
      <c r="AZ482" s="0" t="n">
        <f aca="true">RAND()</f>
        <v>0.296197380528782</v>
      </c>
    </row>
    <row r="483" customFormat="false" ht="15" hidden="false" customHeight="false" outlineLevel="0" collapsed="false">
      <c r="AK483" s="0" t="n">
        <v>470</v>
      </c>
      <c r="AL483" s="0" t="n">
        <f aca="false">IFERROR(IF(AU483&lt;($AM$6-$AL$6)/($AN$6-$AL$6),$AL$6+SQRT(AU483*($AN$6-$AL$6)*($AM$6-$AL$6)),$AN$6-SQRT((1-AU483)*($AN$6-$AL$6)*($AN$6-$AM$6))),$AM$6)</f>
        <v>5.52431987754763</v>
      </c>
      <c r="AM483" s="0" t="n">
        <f aca="false">IFERROR(IF(AV483&lt;($AM$7-$AL$7)/($AN$7-$AL$7),$AL$7+SQRT(AV483*($AN$7-$AL$7)*($AM$7-$AL$7)),$AN$7-SQRT((1-AV483)*($AN$7-$AL$7)*($AN$7-$AM$7))),$AM$7)</f>
        <v>1.03453397361484</v>
      </c>
      <c r="AN483" s="0" t="n">
        <f aca="false">IFERROR(IF(AW483&lt;($AM$8-$AL$8)/($AN$8-$AL$8),$AL$8+SQRT(AW483*($AN$8-$AL$8)*($AM$8-$AL$8)),$AN$8-SQRT((1-AW483)*($AN$8-$AL$8)*($AN$8-$AM$8))),$AM$8)</f>
        <v>0.94608109168124</v>
      </c>
      <c r="AO483" s="0" t="n">
        <f aca="false">IFERROR(IF(AX483&lt;($AM$9-$AL$9)/($AN$9-$AL$9),$AL$9+SQRT(AX483*($AN$9-$AL$9)*($AM$9-$AL$9)),$AN$9-SQRT((1-AX483)*($AN$9-$AL$9)*($AN$9-$AM$9))),$AM$9)</f>
        <v>0.904301378655959</v>
      </c>
      <c r="AP483" s="0" t="n">
        <f aca="false">IFERROR(IF(AY483&lt;($AM$10-$AL$10)/($AN$10-$AL$10),$AL$10+SQRT(AY483*($AN$10-$AL$10)*($AM$10-$AL$10)),$AN$10-SQRT((1-AY483)*($AN$10-$AL$10)*($AN$10-$AM$10))),$AM$10)</f>
        <v>0.81397884374719</v>
      </c>
      <c r="AQ483" s="0" t="n">
        <f aca="false">IFERROR(IF(AZ483&lt;($AM$11-$AL$11)/($AN$11-$AL$11),$AL$11+SQRT(AZ483*($AN$11-$AL$11)*($AM$11-$AL$11)),$AN$11-SQRT((1-AZ483)*($AN$11-$AL$11)*($AN$11-$AM$11))),$AM$11)</f>
        <v>0.803278086066718</v>
      </c>
      <c r="AR483" s="0" t="n">
        <f aca="false">SUMPRODUCT((B24:B31&lt;=$B$6)*(C24:C31*AM483+D24:D31*AO483*$B$8*AQ483)/(1+AL483/100)^B24:B31)+C32*AM483*AP483/(1+AL483/100)^$B$6</f>
        <v>9328972.02037226</v>
      </c>
      <c r="AS483" s="0" t="n">
        <f aca="false">SUMPRODUCT((K24:K26&lt;=$B$6)*(L24:L26*AN483+M24:M26*AO483*$B$8*AQ483)/(1+AL483/100)^K24:K26)+L27*AN483*AP483/(1+AL483/100)^$B$6</f>
        <v>8794759.49745197</v>
      </c>
      <c r="AT483" s="0" t="n">
        <f aca="false">AS483-AR483</f>
        <v>-534212.522920283</v>
      </c>
      <c r="AU483" s="0" t="n">
        <f aca="true">RAND()</f>
        <v>0.891118408809948</v>
      </c>
      <c r="AV483" s="0" t="n">
        <f aca="true">RAND()</f>
        <v>0.587327924211448</v>
      </c>
      <c r="AW483" s="0" t="n">
        <f aca="true">RAND()</f>
        <v>0.237107614964252</v>
      </c>
      <c r="AX483" s="0" t="n">
        <f aca="true">RAND()</f>
        <v>0.217946139710812</v>
      </c>
      <c r="AY483" s="0" t="n">
        <f aca="true">RAND()</f>
        <v>0.394330857283289</v>
      </c>
      <c r="AZ483" s="0" t="n">
        <f aca="true">RAND()</f>
        <v>0.842042810524188</v>
      </c>
    </row>
    <row r="484" customFormat="false" ht="15" hidden="false" customHeight="false" outlineLevel="0" collapsed="false">
      <c r="AK484" s="0" t="n">
        <v>471</v>
      </c>
      <c r="AL484" s="0" t="n">
        <f aca="false">IFERROR(IF(AU484&lt;($AM$6-$AL$6)/($AN$6-$AL$6),$AL$6+SQRT(AU484*($AN$6-$AL$6)*($AM$6-$AL$6)),$AN$6-SQRT((1-AU484)*($AN$6-$AL$6)*($AN$6-$AM$6))),$AM$6)</f>
        <v>5.72161221707606</v>
      </c>
      <c r="AM484" s="0" t="n">
        <f aca="false">IFERROR(IF(AV484&lt;($AM$7-$AL$7)/($AN$7-$AL$7),$AL$7+SQRT(AV484*($AN$7-$AL$7)*($AM$7-$AL$7)),$AN$7-SQRT((1-AV484)*($AN$7-$AL$7)*($AN$7-$AM$7))),$AM$7)</f>
        <v>1.05519250756894</v>
      </c>
      <c r="AN484" s="0" t="n">
        <f aca="false">IFERROR(IF(AW484&lt;($AM$8-$AL$8)/($AN$8-$AL$8),$AL$8+SQRT(AW484*($AN$8-$AL$8)*($AM$8-$AL$8)),$AN$8-SQRT((1-AW484)*($AN$8-$AL$8)*($AN$8-$AM$8))),$AM$8)</f>
        <v>1.00151229618033</v>
      </c>
      <c r="AO484" s="0" t="n">
        <f aca="false">IFERROR(IF(AX484&lt;($AM$9-$AL$9)/($AN$9-$AL$9),$AL$9+SQRT(AX484*($AN$9-$AL$9)*($AM$9-$AL$9)),$AN$9-SQRT((1-AX484)*($AN$9-$AL$9)*($AN$9-$AM$9))),$AM$9)</f>
        <v>1.23043790327648</v>
      </c>
      <c r="AP484" s="0" t="n">
        <f aca="false">IFERROR(IF(AY484&lt;($AM$10-$AL$10)/($AN$10-$AL$10),$AL$10+SQRT(AY484*($AN$10-$AL$10)*($AM$10-$AL$10)),$AN$10-SQRT((1-AY484)*($AN$10-$AL$10)*($AN$10-$AM$10))),$AM$10)</f>
        <v>0.730179287897394</v>
      </c>
      <c r="AQ484" s="0" t="n">
        <f aca="false">IFERROR(IF(AZ484&lt;($AM$11-$AL$11)/($AN$11-$AL$11),$AL$11+SQRT(AZ484*($AN$11-$AL$11)*($AM$11-$AL$11)),$AN$11-SQRT((1-AZ484)*($AN$11-$AL$11)*($AN$11-$AM$11))),$AM$11)</f>
        <v>0.668727937312506</v>
      </c>
      <c r="AR484" s="0" t="n">
        <f aca="false">SUMPRODUCT((B24:B31&lt;=$B$6)*(C24:C31*AM484+D24:D31*AO484*$B$8*AQ484)/(1+AL484/100)^B24:B31)+C32*AM484*AP484/(1+AL484/100)^$B$6</f>
        <v>9476163.31614246</v>
      </c>
      <c r="AS484" s="0" t="n">
        <f aca="false">SUMPRODUCT((K24:K26&lt;=$B$6)*(L24:L26*AN484+M24:M26*AO484*$B$8*AQ484)/(1+AL484/100)^K24:K26)+L27*AN484*AP484/(1+AL484/100)^$B$6</f>
        <v>9342525.80465278</v>
      </c>
      <c r="AT484" s="0" t="n">
        <f aca="false">AS484-AR484</f>
        <v>-133637.511489678</v>
      </c>
      <c r="AU484" s="0" t="n">
        <f aca="true">RAND()</f>
        <v>0.91828623382354</v>
      </c>
      <c r="AV484" s="0" t="n">
        <f aca="true">RAND()</f>
        <v>0.66266703015754</v>
      </c>
      <c r="AW484" s="0" t="n">
        <f aca="true">RAND()</f>
        <v>0.451145431559363</v>
      </c>
      <c r="AX484" s="0" t="n">
        <f aca="true">RAND()</f>
        <v>0.605182786190996</v>
      </c>
      <c r="AY484" s="0" t="n">
        <f aca="true">RAND()</f>
        <v>0.211930018307806</v>
      </c>
      <c r="AZ484" s="0" t="n">
        <f aca="true">RAND()</f>
        <v>0.552076818297031</v>
      </c>
    </row>
    <row r="485" customFormat="false" ht="15" hidden="false" customHeight="false" outlineLevel="0" collapsed="false">
      <c r="AK485" s="0" t="n">
        <v>472</v>
      </c>
      <c r="AL485" s="0" t="n">
        <f aca="false">IFERROR(IF(AU485&lt;($AM$6-$AL$6)/($AN$6-$AL$6),$AL$6+SQRT(AU485*($AN$6-$AL$6)*($AM$6-$AL$6)),$AN$6-SQRT((1-AU485)*($AN$6-$AL$6)*($AN$6-$AM$6))),$AM$6)</f>
        <v>4.87157318315492</v>
      </c>
      <c r="AM485" s="0" t="n">
        <f aca="false">IFERROR(IF(AV485&lt;($AM$7-$AL$7)/($AN$7-$AL$7),$AL$7+SQRT(AV485*($AN$7-$AL$7)*($AM$7-$AL$7)),$AN$7-SQRT((1-AV485)*($AN$7-$AL$7)*($AN$7-$AM$7))),$AM$7)</f>
        <v>0.904696150744074</v>
      </c>
      <c r="AN485" s="0" t="n">
        <f aca="false">IFERROR(IF(AW485&lt;($AM$8-$AL$8)/($AN$8-$AL$8),$AL$8+SQRT(AW485*($AN$8-$AL$8)*($AM$8-$AL$8)),$AN$8-SQRT((1-AW485)*($AN$8-$AL$8)*($AN$8-$AM$8))),$AM$8)</f>
        <v>1.23148380448744</v>
      </c>
      <c r="AO485" s="0" t="n">
        <f aca="false">IFERROR(IF(AX485&lt;($AM$9-$AL$9)/($AN$9-$AL$9),$AL$9+SQRT(AX485*($AN$9-$AL$9)*($AM$9-$AL$9)),$AN$9-SQRT((1-AX485)*($AN$9-$AL$9)*($AN$9-$AM$9))),$AM$9)</f>
        <v>1.35327941744574</v>
      </c>
      <c r="AP485" s="0" t="n">
        <f aca="false">IFERROR(IF(AY485&lt;($AM$10-$AL$10)/($AN$10-$AL$10),$AL$10+SQRT(AY485*($AN$10-$AL$10)*($AM$10-$AL$10)),$AN$10-SQRT((1-AY485)*($AN$10-$AL$10)*($AN$10-$AM$10))),$AM$10)</f>
        <v>0.743020357335406</v>
      </c>
      <c r="AQ485" s="0" t="n">
        <f aca="false">IFERROR(IF(AZ485&lt;($AM$11-$AL$11)/($AN$11-$AL$11),$AL$11+SQRT(AZ485*($AN$11-$AL$11)*($AM$11-$AL$11)),$AN$11-SQRT((1-AZ485)*($AN$11-$AL$11)*($AN$11-$AM$11))),$AM$11)</f>
        <v>0.645671204062089</v>
      </c>
      <c r="AR485" s="0" t="n">
        <f aca="false">SUMPRODUCT((B24:B31&lt;=$B$6)*(C24:C31*AM485+D24:D31*AO485*$B$8*AQ485)/(1+AL485/100)^B24:B31)+C32*AM485*AP485/(1+AL485/100)^$B$6</f>
        <v>8339719.41479261</v>
      </c>
      <c r="AS485" s="0" t="n">
        <f aca="false">SUMPRODUCT((K24:K26&lt;=$B$6)*(L24:L26*AN485+M24:M26*AO485*$B$8*AQ485)/(1+AL485/100)^K24:K26)+L27*AN485*AP485/(1+AL485/100)^$B$6</f>
        <v>11511720.8112541</v>
      </c>
      <c r="AT485" s="0" t="n">
        <f aca="false">AS485-AR485</f>
        <v>3172001.39646149</v>
      </c>
      <c r="AU485" s="0" t="n">
        <f aca="true">RAND()</f>
        <v>0.773489964266735</v>
      </c>
      <c r="AV485" s="0" t="n">
        <f aca="true">RAND()</f>
        <v>0.121792044229177</v>
      </c>
      <c r="AW485" s="0" t="n">
        <f aca="true">RAND()</f>
        <v>0.996952448922138</v>
      </c>
      <c r="AX485" s="0" t="n">
        <f aca="true">RAND()</f>
        <v>0.721168325400453</v>
      </c>
      <c r="AY485" s="0" t="n">
        <f aca="true">RAND()</f>
        <v>0.236235576317714</v>
      </c>
      <c r="AZ485" s="0" t="n">
        <f aca="true">RAND()</f>
        <v>0.487708495174425</v>
      </c>
    </row>
    <row r="486" customFormat="false" ht="15" hidden="false" customHeight="false" outlineLevel="0" collapsed="false">
      <c r="AK486" s="0" t="n">
        <v>473</v>
      </c>
      <c r="AL486" s="0" t="n">
        <f aca="false">IFERROR(IF(AU486&lt;($AM$6-$AL$6)/($AN$6-$AL$6),$AL$6+SQRT(AU486*($AN$6-$AL$6)*($AM$6-$AL$6)),$AN$6-SQRT((1-AU486)*($AN$6-$AL$6)*($AN$6-$AM$6))),$AM$6)</f>
        <v>2.88670985442126</v>
      </c>
      <c r="AM486" s="0" t="n">
        <f aca="false">IFERROR(IF(AV486&lt;($AM$7-$AL$7)/($AN$7-$AL$7),$AL$7+SQRT(AV486*($AN$7-$AL$7)*($AM$7-$AL$7)),$AN$7-SQRT((1-AV486)*($AN$7-$AL$7)*($AN$7-$AM$7))),$AM$7)</f>
        <v>1.03671484811861</v>
      </c>
      <c r="AN486" s="0" t="n">
        <f aca="false">IFERROR(IF(AW486&lt;($AM$8-$AL$8)/($AN$8-$AL$8),$AL$8+SQRT(AW486*($AN$8-$AL$8)*($AM$8-$AL$8)),$AN$8-SQRT((1-AW486)*($AN$8-$AL$8)*($AN$8-$AM$8))),$AM$8)</f>
        <v>0.888990168826493</v>
      </c>
      <c r="AO486" s="0" t="n">
        <f aca="false">IFERROR(IF(AX486&lt;($AM$9-$AL$9)/($AN$9-$AL$9),$AL$9+SQRT(AX486*($AN$9-$AL$9)*($AM$9-$AL$9)),$AN$9-SQRT((1-AX486)*($AN$9-$AL$9)*($AN$9-$AM$9))),$AM$9)</f>
        <v>1.0757033437995</v>
      </c>
      <c r="AP486" s="0" t="n">
        <f aca="false">IFERROR(IF(AY486&lt;($AM$10-$AL$10)/($AN$10-$AL$10),$AL$10+SQRT(AY486*($AN$10-$AL$10)*($AM$10-$AL$10)),$AN$10-SQRT((1-AY486)*($AN$10-$AL$10)*($AN$10-$AM$10))),$AM$10)</f>
        <v>0.949388302418586</v>
      </c>
      <c r="AQ486" s="0" t="n">
        <f aca="false">IFERROR(IF(AZ486&lt;($AM$11-$AL$11)/($AN$11-$AL$11),$AL$11+SQRT(AZ486*($AN$11-$AL$11)*($AM$11-$AL$11)),$AN$11-SQRT((1-AZ486)*($AN$11-$AL$11)*($AN$11-$AM$11))),$AM$11)</f>
        <v>0.892382545243179</v>
      </c>
      <c r="AR486" s="0" t="n">
        <f aca="false">SUMPRODUCT((B24:B31&lt;=$B$6)*(C24:C31*AM486+D24:D31*AO486*$B$8*AQ486)/(1+AL486/100)^B24:B31)+C32*AM486*AP486/(1+AL486/100)^$B$6</f>
        <v>10230998.0629401</v>
      </c>
      <c r="AS486" s="0" t="n">
        <f aca="false">SUMPRODUCT((K24:K26&lt;=$B$6)*(L24:L26*AN486+M24:M26*AO486*$B$8*AQ486)/(1+AL486/100)^K24:K26)+L27*AN486*AP486/(1+AL486/100)^$B$6</f>
        <v>8204232.73002738</v>
      </c>
      <c r="AT486" s="0" t="n">
        <f aca="false">AS486-AR486</f>
        <v>-2026765.33291275</v>
      </c>
      <c r="AU486" s="0" t="n">
        <f aca="true">RAND()</f>
        <v>0.157250873185555</v>
      </c>
      <c r="AV486" s="0" t="n">
        <f aca="true">RAND()</f>
        <v>0.595639502106075</v>
      </c>
      <c r="AW486" s="0" t="n">
        <f aca="true">RAND()</f>
        <v>0.0879916683085309</v>
      </c>
      <c r="AX486" s="0" t="n">
        <f aca="true">RAND()</f>
        <v>0.430450460891048</v>
      </c>
      <c r="AY486" s="0" t="n">
        <f aca="true">RAND()</f>
        <v>0.807799385402634</v>
      </c>
      <c r="AZ486" s="0" t="n">
        <f aca="true">RAND()</f>
        <v>0.952728503802709</v>
      </c>
    </row>
    <row r="487" customFormat="false" ht="15" hidden="false" customHeight="false" outlineLevel="0" collapsed="false">
      <c r="AK487" s="0" t="n">
        <v>474</v>
      </c>
      <c r="AL487" s="0" t="n">
        <f aca="false">IFERROR(IF(AU487&lt;($AM$6-$AL$6)/($AN$6-$AL$6),$AL$6+SQRT(AU487*($AN$6-$AL$6)*($AM$6-$AL$6)),$AN$6-SQRT((1-AU487)*($AN$6-$AL$6)*($AN$6-$AM$6))),$AM$6)</f>
        <v>4.3691357616315</v>
      </c>
      <c r="AM487" s="0" t="n">
        <f aca="false">IFERROR(IF(AV487&lt;($AM$7-$AL$7)/($AN$7-$AL$7),$AL$7+SQRT(AV487*($AN$7-$AL$7)*($AM$7-$AL$7)),$AN$7-SQRT((1-AV487)*($AN$7-$AL$7)*($AN$7-$AM$7))),$AM$7)</f>
        <v>0.947346082646102</v>
      </c>
      <c r="AN487" s="0" t="n">
        <f aca="false">IFERROR(IF(AW487&lt;($AM$8-$AL$8)/($AN$8-$AL$8),$AL$8+SQRT(AW487*($AN$8-$AL$8)*($AM$8-$AL$8)),$AN$8-SQRT((1-AW487)*($AN$8-$AL$8)*($AN$8-$AM$8))),$AM$8)</f>
        <v>0.949073582594439</v>
      </c>
      <c r="AO487" s="0" t="n">
        <f aca="false">IFERROR(IF(AX487&lt;($AM$9-$AL$9)/($AN$9-$AL$9),$AL$9+SQRT(AX487*($AN$9-$AL$9)*($AM$9-$AL$9)),$AN$9-SQRT((1-AX487)*($AN$9-$AL$9)*($AN$9-$AM$9))),$AM$9)</f>
        <v>1.66140617335578</v>
      </c>
      <c r="AP487" s="0" t="n">
        <f aca="false">IFERROR(IF(AY487&lt;($AM$10-$AL$10)/($AN$10-$AL$10),$AL$10+SQRT(AY487*($AN$10-$AL$10)*($AM$10-$AL$10)),$AN$10-SQRT((1-AY487)*($AN$10-$AL$10)*($AN$10-$AM$10))),$AM$10)</f>
        <v>0.898624559095588</v>
      </c>
      <c r="AQ487" s="0" t="n">
        <f aca="false">IFERROR(IF(AZ487&lt;($AM$11-$AL$11)/($AN$11-$AL$11),$AL$11+SQRT(AZ487*($AN$11-$AL$11)*($AM$11-$AL$11)),$AN$11-SQRT((1-AZ487)*($AN$11-$AL$11)*($AN$11-$AM$11))),$AM$11)</f>
        <v>0.637638669724135</v>
      </c>
      <c r="AR487" s="0" t="n">
        <f aca="false">SUMPRODUCT((B24:B31&lt;=$B$6)*(C24:C31*AM487+D24:D31*AO487*$B$8*AQ487)/(1+AL487/100)^B24:B31)+C32*AM487*AP487/(1+AL487/100)^$B$6</f>
        <v>8880204.43084624</v>
      </c>
      <c r="AS487" s="0" t="n">
        <f aca="false">SUMPRODUCT((K24:K26&lt;=$B$6)*(L24:L26*AN487+M24:M26*AO487*$B$8*AQ487)/(1+AL487/100)^K24:K26)+L27*AN487*AP487/(1+AL487/100)^$B$6</f>
        <v>8807741.71798386</v>
      </c>
      <c r="AT487" s="0" t="n">
        <f aca="false">AS487-AR487</f>
        <v>-72462.7128623817</v>
      </c>
      <c r="AU487" s="0" t="n">
        <f aca="true">RAND()</f>
        <v>0.653927667963687</v>
      </c>
      <c r="AV487" s="0" t="n">
        <f aca="true">RAND()</f>
        <v>0.241231867457244</v>
      </c>
      <c r="AW487" s="0" t="n">
        <f aca="true">RAND()</f>
        <v>0.246921478083788</v>
      </c>
      <c r="AX487" s="0" t="n">
        <f aca="true">RAND()</f>
        <v>0.923569480372281</v>
      </c>
      <c r="AY487" s="0" t="n">
        <f aca="true">RAND()</f>
        <v>0.635606156456606</v>
      </c>
      <c r="AZ487" s="0" t="n">
        <f aca="true">RAND()</f>
        <v>0.465305597114626</v>
      </c>
    </row>
    <row r="488" customFormat="false" ht="15" hidden="false" customHeight="false" outlineLevel="0" collapsed="false">
      <c r="AK488" s="0" t="n">
        <v>475</v>
      </c>
      <c r="AL488" s="0" t="n">
        <f aca="false">IFERROR(IF(AU488&lt;($AM$6-$AL$6)/($AN$6-$AL$6),$AL$6+SQRT(AU488*($AN$6-$AL$6)*($AM$6-$AL$6)),$AN$6-SQRT((1-AU488)*($AN$6-$AL$6)*($AN$6-$AM$6))),$AM$6)</f>
        <v>3.49434292864911</v>
      </c>
      <c r="AM488" s="0" t="n">
        <f aca="false">IFERROR(IF(AV488&lt;($AM$7-$AL$7)/($AN$7-$AL$7),$AL$7+SQRT(AV488*($AN$7-$AL$7)*($AM$7-$AL$7)),$AN$7-SQRT((1-AV488)*($AN$7-$AL$7)*($AN$7-$AM$7))),$AM$7)</f>
        <v>1.20726877198547</v>
      </c>
      <c r="AN488" s="0" t="n">
        <f aca="false">IFERROR(IF(AW488&lt;($AM$8-$AL$8)/($AN$8-$AL$8),$AL$8+SQRT(AW488*($AN$8-$AL$8)*($AM$8-$AL$8)),$AN$8-SQRT((1-AW488)*($AN$8-$AL$8)*($AN$8-$AM$8))),$AM$8)</f>
        <v>1.15541677319661</v>
      </c>
      <c r="AO488" s="0" t="n">
        <f aca="false">IFERROR(IF(AX488&lt;($AM$9-$AL$9)/($AN$9-$AL$9),$AL$9+SQRT(AX488*($AN$9-$AL$9)*($AM$9-$AL$9)),$AN$9-SQRT((1-AX488)*($AN$9-$AL$9)*($AN$9-$AM$9))),$AM$9)</f>
        <v>1.45862220518148</v>
      </c>
      <c r="AP488" s="0" t="n">
        <f aca="false">IFERROR(IF(AY488&lt;($AM$10-$AL$10)/($AN$10-$AL$10),$AL$10+SQRT(AY488*($AN$10-$AL$10)*($AM$10-$AL$10)),$AN$10-SQRT((1-AY488)*($AN$10-$AL$10)*($AN$10-$AM$10))),$AM$10)</f>
        <v>0.686973365908119</v>
      </c>
      <c r="AQ488" s="0" t="n">
        <f aca="false">IFERROR(IF(AZ488&lt;($AM$11-$AL$11)/($AN$11-$AL$11),$AL$11+SQRT(AZ488*($AN$11-$AL$11)*($AM$11-$AL$11)),$AN$11-SQRT((1-AZ488)*($AN$11-$AL$11)*($AN$11-$AM$11))),$AM$11)</f>
        <v>0.735629159093662</v>
      </c>
      <c r="AR488" s="0" t="n">
        <f aca="false">SUMPRODUCT((B24:B31&lt;=$B$6)*(C24:C31*AM488+D24:D31*AO488*$B$8*AQ488)/(1+AL488/100)^B24:B31)+C32*AM488*AP488/(1+AL488/100)^$B$6</f>
        <v>11654339.3289443</v>
      </c>
      <c r="AS488" s="0" t="n">
        <f aca="false">SUMPRODUCT((K24:K26&lt;=$B$6)*(L24:L26*AN488+M24:M26*AO488*$B$8*AQ488)/(1+AL488/100)^K24:K26)+L27*AN488*AP488/(1+AL488/100)^$B$6</f>
        <v>10914857.4638901</v>
      </c>
      <c r="AT488" s="0" t="n">
        <f aca="false">AS488-AR488</f>
        <v>-739481.865054201</v>
      </c>
      <c r="AU488" s="0" t="n">
        <f aca="true">RAND()</f>
        <v>0.385518424904375</v>
      </c>
      <c r="AV488" s="0" t="n">
        <f aca="true">RAND()</f>
        <v>0.983769263576627</v>
      </c>
      <c r="AW488" s="0" t="n">
        <f aca="true">RAND()</f>
        <v>0.920480117399636</v>
      </c>
      <c r="AX488" s="0" t="n">
        <f aca="true">RAND()</f>
        <v>0.804606722184957</v>
      </c>
      <c r="AY488" s="0" t="n">
        <f aca="true">RAND()</f>
        <v>0.139836158236046</v>
      </c>
      <c r="AZ488" s="0" t="n">
        <f aca="true">RAND()</f>
        <v>0.714726769299902</v>
      </c>
    </row>
    <row r="489" customFormat="false" ht="15" hidden="false" customHeight="false" outlineLevel="0" collapsed="false">
      <c r="AK489" s="0" t="n">
        <v>476</v>
      </c>
      <c r="AL489" s="0" t="n">
        <f aca="false">IFERROR(IF(AU489&lt;($AM$6-$AL$6)/($AN$6-$AL$6),$AL$6+SQRT(AU489*($AN$6-$AL$6)*($AM$6-$AL$6)),$AN$6-SQRT((1-AU489)*($AN$6-$AL$6)*($AN$6-$AM$6))),$AM$6)</f>
        <v>3.42879371049045</v>
      </c>
      <c r="AM489" s="0" t="n">
        <f aca="false">IFERROR(IF(AV489&lt;($AM$7-$AL$7)/($AN$7-$AL$7),$AL$7+SQRT(AV489*($AN$7-$AL$7)*($AM$7-$AL$7)),$AN$7-SQRT((1-AV489)*($AN$7-$AL$7)*($AN$7-$AM$7))),$AM$7)</f>
        <v>1.20153257643303</v>
      </c>
      <c r="AN489" s="0" t="n">
        <f aca="false">IFERROR(IF(AW489&lt;($AM$8-$AL$8)/($AN$8-$AL$8),$AL$8+SQRT(AW489*($AN$8-$AL$8)*($AM$8-$AL$8)),$AN$8-SQRT((1-AW489)*($AN$8-$AL$8)*($AN$8-$AM$8))),$AM$8)</f>
        <v>1.01128888919635</v>
      </c>
      <c r="AO489" s="0" t="n">
        <f aca="false">IFERROR(IF(AX489&lt;($AM$9-$AL$9)/($AN$9-$AL$9),$AL$9+SQRT(AX489*($AN$9-$AL$9)*($AM$9-$AL$9)),$AN$9-SQRT((1-AX489)*($AN$9-$AL$9)*($AN$9-$AM$9))),$AM$9)</f>
        <v>1.17630515798564</v>
      </c>
      <c r="AP489" s="0" t="n">
        <f aca="false">IFERROR(IF(AY489&lt;($AM$10-$AL$10)/($AN$10-$AL$10),$AL$10+SQRT(AY489*($AN$10-$AL$10)*($AM$10-$AL$10)),$AN$10-SQRT((1-AY489)*($AN$10-$AL$10)*($AN$10-$AM$10))),$AM$10)</f>
        <v>0.677948904340835</v>
      </c>
      <c r="AQ489" s="0" t="n">
        <f aca="false">IFERROR(IF(AZ489&lt;($AM$11-$AL$11)/($AN$11-$AL$11),$AL$11+SQRT(AZ489*($AN$11-$AL$11)*($AM$11-$AL$11)),$AN$11-SQRT((1-AZ489)*($AN$11-$AL$11)*($AN$11-$AM$11))),$AM$11)</f>
        <v>0.533409272658356</v>
      </c>
      <c r="AR489" s="0" t="n">
        <f aca="false">SUMPRODUCT((B24:B31&lt;=$B$6)*(C24:C31*AM489+D24:D31*AO489*$B$8*AQ489)/(1+AL489/100)^B24:B31)+C32*AM489*AP489/(1+AL489/100)^$B$6</f>
        <v>11572892.6649317</v>
      </c>
      <c r="AS489" s="0" t="n">
        <f aca="false">SUMPRODUCT((K24:K26&lt;=$B$6)*(L24:L26*AN489+M24:M26*AO489*$B$8*AQ489)/(1+AL489/100)^K24:K26)+L27*AN489*AP489/(1+AL489/100)^$B$6</f>
        <v>9550859.29176414</v>
      </c>
      <c r="AT489" s="0" t="n">
        <f aca="false">AS489-AR489</f>
        <v>-2022033.37316761</v>
      </c>
      <c r="AU489" s="0" t="n">
        <f aca="true">RAND()</f>
        <v>0.36232428188837</v>
      </c>
      <c r="AV489" s="0" t="n">
        <f aca="true">RAND()</f>
        <v>0.979119189802488</v>
      </c>
      <c r="AW489" s="0" t="n">
        <f aca="true">RAND()</f>
        <v>0.493484494034564</v>
      </c>
      <c r="AX489" s="0" t="n">
        <f aca="true">RAND()</f>
        <v>0.547684538159294</v>
      </c>
      <c r="AY489" s="0" t="n">
        <f aca="true">RAND()</f>
        <v>0.126663250224414</v>
      </c>
      <c r="AZ489" s="0" t="n">
        <f aca="true">RAND()</f>
        <v>0.22236689209348</v>
      </c>
    </row>
    <row r="490" customFormat="false" ht="15" hidden="false" customHeight="false" outlineLevel="0" collapsed="false">
      <c r="AK490" s="0" t="n">
        <v>477</v>
      </c>
      <c r="AL490" s="0" t="n">
        <f aca="false">IFERROR(IF(AU490&lt;($AM$6-$AL$6)/($AN$6-$AL$6),$AL$6+SQRT(AU490*($AN$6-$AL$6)*($AM$6-$AL$6)),$AN$6-SQRT((1-AU490)*($AN$6-$AL$6)*($AN$6-$AM$6))),$AM$6)</f>
        <v>2.3095173936715</v>
      </c>
      <c r="AM490" s="0" t="n">
        <f aca="false">IFERROR(IF(AV490&lt;($AM$7-$AL$7)/($AN$7-$AL$7),$AL$7+SQRT(AV490*($AN$7-$AL$7)*($AM$7-$AL$7)),$AN$7-SQRT((1-AV490)*($AN$7-$AL$7)*($AN$7-$AM$7))),$AM$7)</f>
        <v>0.915793931510111</v>
      </c>
      <c r="AN490" s="0" t="n">
        <f aca="false">IFERROR(IF(AW490&lt;($AM$8-$AL$8)/($AN$8-$AL$8),$AL$8+SQRT(AW490*($AN$8-$AL$8)*($AM$8-$AL$8)),$AN$8-SQRT((1-AW490)*($AN$8-$AL$8)*($AN$8-$AM$8))),$AM$8)</f>
        <v>0.939001252858814</v>
      </c>
      <c r="AO490" s="0" t="n">
        <f aca="false">IFERROR(IF(AX490&lt;($AM$9-$AL$9)/($AN$9-$AL$9),$AL$9+SQRT(AX490*($AN$9-$AL$9)*($AM$9-$AL$9)),$AN$9-SQRT((1-AX490)*($AN$9-$AL$9)*($AN$9-$AM$9))),$AM$9)</f>
        <v>0.903834553802555</v>
      </c>
      <c r="AP490" s="0" t="n">
        <f aca="false">IFERROR(IF(AY490&lt;($AM$10-$AL$10)/($AN$10-$AL$10),$AL$10+SQRT(AY490*($AN$10-$AL$10)*($AM$10-$AL$10)),$AN$10-SQRT((1-AY490)*($AN$10-$AL$10)*($AN$10-$AM$10))),$AM$10)</f>
        <v>0.945483262751695</v>
      </c>
      <c r="AQ490" s="0" t="n">
        <f aca="false">IFERROR(IF(AZ490&lt;($AM$11-$AL$11)/($AN$11-$AL$11),$AL$11+SQRT(AZ490*($AN$11-$AL$11)*($AM$11-$AL$11)),$AN$11-SQRT((1-AZ490)*($AN$11-$AL$11)*($AN$11-$AM$11))),$AM$11)</f>
        <v>0.727899116528337</v>
      </c>
      <c r="AR490" s="0" t="n">
        <f aca="false">SUMPRODUCT((B24:B31&lt;=$B$6)*(C24:C31*AM490+D24:D31*AO490*$B$8*AQ490)/(1+AL490/100)^B24:B31)+C32*AM490*AP490/(1+AL490/100)^$B$6</f>
        <v>9234075.73825298</v>
      </c>
      <c r="AS490" s="0" t="n">
        <f aca="false">SUMPRODUCT((K24:K26&lt;=$B$6)*(L24:L26*AN490+M24:M26*AO490*$B$8*AQ490)/(1+AL490/100)^K24:K26)+L27*AN490*AP490/(1+AL490/100)^$B$6</f>
        <v>8632574.03110892</v>
      </c>
      <c r="AT490" s="0" t="n">
        <f aca="false">AS490-AR490</f>
        <v>-601501.707144059</v>
      </c>
      <c r="AU490" s="0" t="n">
        <f aca="true">RAND()</f>
        <v>0.0191602033970402</v>
      </c>
      <c r="AV490" s="0" t="n">
        <f aca="true">RAND()</f>
        <v>0.148980384161869</v>
      </c>
      <c r="AW490" s="0" t="n">
        <f aca="true">RAND()</f>
        <v>0.21468164773689</v>
      </c>
      <c r="AX490" s="0" t="n">
        <f aca="true">RAND()</f>
        <v>0.217443129126545</v>
      </c>
      <c r="AY490" s="0" t="n">
        <f aca="true">RAND()</f>
        <v>0.793821349567581</v>
      </c>
      <c r="AZ490" s="0" t="n">
        <f aca="true">RAND()</f>
        <v>0.697800445771185</v>
      </c>
    </row>
    <row r="491" customFormat="false" ht="15" hidden="false" customHeight="false" outlineLevel="0" collapsed="false">
      <c r="AK491" s="0" t="n">
        <v>478</v>
      </c>
      <c r="AL491" s="0" t="n">
        <f aca="false">IFERROR(IF(AU491&lt;($AM$6-$AL$6)/($AN$6-$AL$6),$AL$6+SQRT(AU491*($AN$6-$AL$6)*($AM$6-$AL$6)),$AN$6-SQRT((1-AU491)*($AN$6-$AL$6)*($AN$6-$AM$6))),$AM$6)</f>
        <v>2.82343408504679</v>
      </c>
      <c r="AM491" s="0" t="n">
        <f aca="false">IFERROR(IF(AV491&lt;($AM$7-$AL$7)/($AN$7-$AL$7),$AL$7+SQRT(AV491*($AN$7-$AL$7)*($AM$7-$AL$7)),$AN$7-SQRT((1-AV491)*($AN$7-$AL$7)*($AN$7-$AM$7))),$AM$7)</f>
        <v>0.993662660593284</v>
      </c>
      <c r="AN491" s="0" t="n">
        <f aca="false">IFERROR(IF(AW491&lt;($AM$8-$AL$8)/($AN$8-$AL$8),$AL$8+SQRT(AW491*($AN$8-$AL$8)*($AM$8-$AL$8)),$AN$8-SQRT((1-AW491)*($AN$8-$AL$8)*($AN$8-$AM$8))),$AM$8)</f>
        <v>0.963486500514024</v>
      </c>
      <c r="AO491" s="0" t="n">
        <f aca="false">IFERROR(IF(AX491&lt;($AM$9-$AL$9)/($AN$9-$AL$9),$AL$9+SQRT(AX491*($AN$9-$AL$9)*($AM$9-$AL$9)),$AN$9-SQRT((1-AX491)*($AN$9-$AL$9)*($AN$9-$AM$9))),$AM$9)</f>
        <v>0.859656291728503</v>
      </c>
      <c r="AP491" s="0" t="n">
        <f aca="false">IFERROR(IF(AY491&lt;($AM$10-$AL$10)/($AN$10-$AL$10),$AL$10+SQRT(AY491*($AN$10-$AL$10)*($AM$10-$AL$10)),$AN$10-SQRT((1-AY491)*($AN$10-$AL$10)*($AN$10-$AM$10))),$AM$10)</f>
        <v>0.963811364556876</v>
      </c>
      <c r="AQ491" s="0" t="n">
        <f aca="false">IFERROR(IF(AZ491&lt;($AM$11-$AL$11)/($AN$11-$AL$11),$AL$11+SQRT(AZ491*($AN$11-$AL$11)*($AM$11-$AL$11)),$AN$11-SQRT((1-AZ491)*($AN$11-$AL$11)*($AN$11-$AM$11))),$AM$11)</f>
        <v>0.394766332706959</v>
      </c>
      <c r="AR491" s="0" t="n">
        <f aca="false">SUMPRODUCT((B24:B31&lt;=$B$6)*(C24:C31*AM491+D24:D31*AO491*$B$8*AQ491)/(1+AL491/100)^B24:B31)+C32*AM491*AP491/(1+AL491/100)^$B$6</f>
        <v>9749930.94073789</v>
      </c>
      <c r="AS491" s="0" t="n">
        <f aca="false">SUMPRODUCT((K24:K26&lt;=$B$6)*(L24:L26*AN491+M24:M26*AO491*$B$8*AQ491)/(1+AL491/100)^K24:K26)+L27*AN491*AP491/(1+AL491/100)^$B$6</f>
        <v>8842718.05785647</v>
      </c>
      <c r="AT491" s="0" t="n">
        <f aca="false">AS491-AR491</f>
        <v>-907212.882881422</v>
      </c>
      <c r="AU491" s="0" t="n">
        <f aca="true">RAND()</f>
        <v>0.135608738483369</v>
      </c>
      <c r="AV491" s="0" t="n">
        <f aca="true">RAND()</f>
        <v>0.416724734534107</v>
      </c>
      <c r="AW491" s="0" t="n">
        <f aca="true">RAND()</f>
        <v>0.296975953892466</v>
      </c>
      <c r="AX491" s="0" t="n">
        <f aca="true">RAND()</f>
        <v>0.172470197573197</v>
      </c>
      <c r="AY491" s="0" t="n">
        <f aca="true">RAND()</f>
        <v>0.860483927568446</v>
      </c>
      <c r="AZ491" s="0" t="n">
        <f aca="true">RAND()</f>
        <v>0.0366557461825552</v>
      </c>
    </row>
    <row r="492" customFormat="false" ht="15" hidden="false" customHeight="false" outlineLevel="0" collapsed="false">
      <c r="AK492" s="0" t="n">
        <v>479</v>
      </c>
      <c r="AL492" s="0" t="n">
        <f aca="false">IFERROR(IF(AU492&lt;($AM$6-$AL$6)/($AN$6-$AL$6),$AL$6+SQRT(AU492*($AN$6-$AL$6)*($AM$6-$AL$6)),$AN$6-SQRT((1-AU492)*($AN$6-$AL$6)*($AN$6-$AM$6))),$AM$6)</f>
        <v>4.23796503267847</v>
      </c>
      <c r="AM492" s="0" t="n">
        <f aca="false">IFERROR(IF(AV492&lt;($AM$7-$AL$7)/($AN$7-$AL$7),$AL$7+SQRT(AV492*($AN$7-$AL$7)*($AM$7-$AL$7)),$AN$7-SQRT((1-AV492)*($AN$7-$AL$7)*($AN$7-$AM$7))),$AM$7)</f>
        <v>1.032600626587</v>
      </c>
      <c r="AN492" s="0" t="n">
        <f aca="false">IFERROR(IF(AW492&lt;($AM$8-$AL$8)/($AN$8-$AL$8),$AL$8+SQRT(AW492*($AN$8-$AL$8)*($AM$8-$AL$8)),$AN$8-SQRT((1-AW492)*($AN$8-$AL$8)*($AN$8-$AM$8))),$AM$8)</f>
        <v>1.22718181686358</v>
      </c>
      <c r="AO492" s="0" t="n">
        <f aca="false">IFERROR(IF(AX492&lt;($AM$9-$AL$9)/($AN$9-$AL$9),$AL$9+SQRT(AX492*($AN$9-$AL$9)*($AM$9-$AL$9)),$AN$9-SQRT((1-AX492)*($AN$9-$AL$9)*($AN$9-$AM$9))),$AM$9)</f>
        <v>1.19256181921577</v>
      </c>
      <c r="AP492" s="0" t="n">
        <f aca="false">IFERROR(IF(AY492&lt;($AM$10-$AL$10)/($AN$10-$AL$10),$AL$10+SQRT(AY492*($AN$10-$AL$10)*($AM$10-$AL$10)),$AN$10-SQRT((1-AY492)*($AN$10-$AL$10)*($AN$10-$AM$10))),$AM$10)</f>
        <v>0.770401460607698</v>
      </c>
      <c r="AQ492" s="0" t="n">
        <f aca="false">IFERROR(IF(AZ492&lt;($AM$11-$AL$11)/($AN$11-$AL$11),$AL$11+SQRT(AZ492*($AN$11-$AL$11)*($AM$11-$AL$11)),$AN$11-SQRT((1-AZ492)*($AN$11-$AL$11)*($AN$11-$AM$11))),$AM$11)</f>
        <v>0.502269318257247</v>
      </c>
      <c r="AR492" s="0" t="n">
        <f aca="false">SUMPRODUCT((B24:B31&lt;=$B$6)*(C24:C31*AM492+D24:D31*AO492*$B$8*AQ492)/(1+AL492/100)^B24:B31)+C32*AM492*AP492/(1+AL492/100)^$B$6</f>
        <v>9667108.7191909</v>
      </c>
      <c r="AS492" s="0" t="n">
        <f aca="false">SUMPRODUCT((K24:K26&lt;=$B$6)*(L24:L26*AN492+M24:M26*AO492*$B$8*AQ492)/(1+AL492/100)^K24:K26)+L27*AN492*AP492/(1+AL492/100)^$B$6</f>
        <v>11465655.4992688</v>
      </c>
      <c r="AT492" s="0" t="n">
        <f aca="false">AS492-AR492</f>
        <v>1798546.78007791</v>
      </c>
      <c r="AU492" s="0" t="n">
        <f aca="true">RAND()</f>
        <v>0.618558141964658</v>
      </c>
      <c r="AV492" s="0" t="n">
        <f aca="true">RAND()</f>
        <v>0.579888999463434</v>
      </c>
      <c r="AW492" s="0" t="n">
        <f aca="true">RAND()</f>
        <v>0.995371826829801</v>
      </c>
      <c r="AX492" s="0" t="n">
        <f aca="true">RAND()</f>
        <v>0.565362389474569</v>
      </c>
      <c r="AY492" s="0" t="n">
        <f aca="true">RAND()</f>
        <v>0.292467799595107</v>
      </c>
      <c r="AZ492" s="0" t="n">
        <f aca="true">RAND()</f>
        <v>0.16699133513572</v>
      </c>
    </row>
    <row r="493" customFormat="false" ht="15" hidden="false" customHeight="false" outlineLevel="0" collapsed="false">
      <c r="AK493" s="0" t="n">
        <v>480</v>
      </c>
      <c r="AL493" s="0" t="n">
        <f aca="false">IFERROR(IF(AU493&lt;($AM$6-$AL$6)/($AN$6-$AL$6),$AL$6+SQRT(AU493*($AN$6-$AL$6)*($AM$6-$AL$6)),$AN$6-SQRT((1-AU493)*($AN$6-$AL$6)*($AN$6-$AM$6))),$AM$6)</f>
        <v>2.6172995134392</v>
      </c>
      <c r="AM493" s="0" t="n">
        <f aca="false">IFERROR(IF(AV493&lt;($AM$7-$AL$7)/($AN$7-$AL$7),$AL$7+SQRT(AV493*($AN$7-$AL$7)*($AM$7-$AL$7)),$AN$7-SQRT((1-AV493)*($AN$7-$AL$7)*($AN$7-$AM$7))),$AM$7)</f>
        <v>0.9883361464149</v>
      </c>
      <c r="AN493" s="0" t="n">
        <f aca="false">IFERROR(IF(AW493&lt;($AM$8-$AL$8)/($AN$8-$AL$8),$AL$8+SQRT(AW493*($AN$8-$AL$8)*($AM$8-$AL$8)),$AN$8-SQRT((1-AW493)*($AN$8-$AL$8)*($AN$8-$AM$8))),$AM$8)</f>
        <v>1.11557583641646</v>
      </c>
      <c r="AO493" s="0" t="n">
        <f aca="false">IFERROR(IF(AX493&lt;($AM$9-$AL$9)/($AN$9-$AL$9),$AL$9+SQRT(AX493*($AN$9-$AL$9)*($AM$9-$AL$9)),$AN$9-SQRT((1-AX493)*($AN$9-$AL$9)*($AN$9-$AM$9))),$AM$9)</f>
        <v>0.875813074607216</v>
      </c>
      <c r="AP493" s="0" t="n">
        <f aca="false">IFERROR(IF(AY493&lt;($AM$10-$AL$10)/($AN$10-$AL$10),$AL$10+SQRT(AY493*($AN$10-$AL$10)*($AM$10-$AL$10)),$AN$10-SQRT((1-AY493)*($AN$10-$AL$10)*($AN$10-$AM$10))),$AM$10)</f>
        <v>0.878829732064233</v>
      </c>
      <c r="AQ493" s="0" t="n">
        <f aca="false">IFERROR(IF(AZ493&lt;($AM$11-$AL$11)/($AN$11-$AL$11),$AL$11+SQRT(AZ493*($AN$11-$AL$11)*($AM$11-$AL$11)),$AN$11-SQRT((1-AZ493)*($AN$11-$AL$11)*($AN$11-$AM$11))),$AM$11)</f>
        <v>0.682929798027864</v>
      </c>
      <c r="AR493" s="0" t="n">
        <f aca="false">SUMPRODUCT((B24:B31&lt;=$B$6)*(C24:C31*AM493+D24:D31*AO493*$B$8*AQ493)/(1+AL493/100)^B24:B31)+C32*AM493*AP493/(1+AL493/100)^$B$6</f>
        <v>9824877.73511386</v>
      </c>
      <c r="AS493" s="0" t="n">
        <f aca="false">SUMPRODUCT((K24:K26&lt;=$B$6)*(L24:L26*AN493+M24:M26*AO493*$B$8*AQ493)/(1+AL493/100)^K24:K26)+L27*AN493*AP493/(1+AL493/100)^$B$6</f>
        <v>10338046.4920394</v>
      </c>
      <c r="AT493" s="0" t="n">
        <f aca="false">AS493-AR493</f>
        <v>513168.756925503</v>
      </c>
      <c r="AU493" s="0" t="n">
        <f aca="true">RAND()</f>
        <v>0.0762117378584551</v>
      </c>
      <c r="AV493" s="0" t="n">
        <f aca="true">RAND()</f>
        <v>0.394116711626829</v>
      </c>
      <c r="AW493" s="0" t="n">
        <f aca="true">RAND()</f>
        <v>0.839379059954353</v>
      </c>
      <c r="AX493" s="0" t="n">
        <f aca="true">RAND()</f>
        <v>0.188313956060972</v>
      </c>
      <c r="AY493" s="0" t="n">
        <f aca="true">RAND()</f>
        <v>0.574047863583433</v>
      </c>
      <c r="AZ493" s="0" t="n">
        <f aca="true">RAND()</f>
        <v>0.589659130699382</v>
      </c>
    </row>
    <row r="494" customFormat="false" ht="15" hidden="false" customHeight="false" outlineLevel="0" collapsed="false">
      <c r="AK494" s="0" t="n">
        <v>481</v>
      </c>
      <c r="AL494" s="0" t="n">
        <f aca="false">IFERROR(IF(AU494&lt;($AM$6-$AL$6)/($AN$6-$AL$6),$AL$6+SQRT(AU494*($AN$6-$AL$6)*($AM$6-$AL$6)),$AN$6-SQRT((1-AU494)*($AN$6-$AL$6)*($AN$6-$AM$6))),$AM$6)</f>
        <v>4.23194279296682</v>
      </c>
      <c r="AM494" s="0" t="n">
        <f aca="false">IFERROR(IF(AV494&lt;($AM$7-$AL$7)/($AN$7-$AL$7),$AL$7+SQRT(AV494*($AN$7-$AL$7)*($AM$7-$AL$7)),$AN$7-SQRT((1-AV494)*($AN$7-$AL$7)*($AN$7-$AM$7))),$AM$7)</f>
        <v>1.05811296407164</v>
      </c>
      <c r="AN494" s="0" t="n">
        <f aca="false">IFERROR(IF(AW494&lt;($AM$8-$AL$8)/($AN$8-$AL$8),$AL$8+SQRT(AW494*($AN$8-$AL$8)*($AM$8-$AL$8)),$AN$8-SQRT((1-AW494)*($AN$8-$AL$8)*($AN$8-$AM$8))),$AM$8)</f>
        <v>0.991526737886899</v>
      </c>
      <c r="AO494" s="0" t="n">
        <f aca="false">IFERROR(IF(AX494&lt;($AM$9-$AL$9)/($AN$9-$AL$9),$AL$9+SQRT(AX494*($AN$9-$AL$9)*($AM$9-$AL$9)),$AN$9-SQRT((1-AX494)*($AN$9-$AL$9)*($AN$9-$AM$9))),$AM$9)</f>
        <v>0.945798337656386</v>
      </c>
      <c r="AP494" s="0" t="n">
        <f aca="false">IFERROR(IF(AY494&lt;($AM$10-$AL$10)/($AN$10-$AL$10),$AL$10+SQRT(AY494*($AN$10-$AL$10)*($AM$10-$AL$10)),$AN$10-SQRT((1-AY494)*($AN$10-$AL$10)*($AN$10-$AM$10))),$AM$10)</f>
        <v>0.854791042953531</v>
      </c>
      <c r="AQ494" s="0" t="n">
        <f aca="false">IFERROR(IF(AZ494&lt;($AM$11-$AL$11)/($AN$11-$AL$11),$AL$11+SQRT(AZ494*($AN$11-$AL$11)*($AM$11-$AL$11)),$AN$11-SQRT((1-AZ494)*($AN$11-$AL$11)*($AN$11-$AM$11))),$AM$11)</f>
        <v>0.65274093614407</v>
      </c>
      <c r="AR494" s="0" t="n">
        <f aca="false">SUMPRODUCT((B24:B31&lt;=$B$6)*(C24:C31*AM494+D24:D31*AO494*$B$8*AQ494)/(1+AL494/100)^B24:B31)+C32*AM494*AP494/(1+AL494/100)^$B$6</f>
        <v>9902866.65481562</v>
      </c>
      <c r="AS494" s="0" t="n">
        <f aca="false">SUMPRODUCT((K24:K26&lt;=$B$6)*(L24:L26*AN494+M24:M26*AO494*$B$8*AQ494)/(1+AL494/100)^K24:K26)+L27*AN494*AP494/(1+AL494/100)^$B$6</f>
        <v>9214041.78869406</v>
      </c>
      <c r="AT494" s="0" t="n">
        <f aca="false">AS494-AR494</f>
        <v>-688824.866121559</v>
      </c>
      <c r="AU494" s="0" t="n">
        <f aca="true">RAND()</f>
        <v>0.616892964929583</v>
      </c>
      <c r="AV494" s="0" t="n">
        <f aca="true">RAND()</f>
        <v>0.672705470601147</v>
      </c>
      <c r="AW494" s="0" t="n">
        <f aca="true">RAND()</f>
        <v>0.407583236951075</v>
      </c>
      <c r="AX494" s="0" t="n">
        <f aca="true">RAND()</f>
        <v>0.264981543809596</v>
      </c>
      <c r="AY494" s="0" t="n">
        <f aca="true">RAND()</f>
        <v>0.503506736640217</v>
      </c>
      <c r="AZ494" s="0" t="n">
        <f aca="true">RAND()</f>
        <v>0.507800581917971</v>
      </c>
    </row>
    <row r="495" customFormat="false" ht="15" hidden="false" customHeight="false" outlineLevel="0" collapsed="false">
      <c r="AK495" s="0" t="n">
        <v>482</v>
      </c>
      <c r="AL495" s="0" t="n">
        <f aca="false">IFERROR(IF(AU495&lt;($AM$6-$AL$6)/($AN$6-$AL$6),$AL$6+SQRT(AU495*($AN$6-$AL$6)*($AM$6-$AL$6)),$AN$6-SQRT((1-AU495)*($AN$6-$AL$6)*($AN$6-$AM$6))),$AM$6)</f>
        <v>4.31233246158621</v>
      </c>
      <c r="AM495" s="0" t="n">
        <f aca="false">IFERROR(IF(AV495&lt;($AM$7-$AL$7)/($AN$7-$AL$7),$AL$7+SQRT(AV495*($AN$7-$AL$7)*($AM$7-$AL$7)),$AN$7-SQRT((1-AV495)*($AN$7-$AL$7)*($AN$7-$AM$7))),$AM$7)</f>
        <v>1.12036293648396</v>
      </c>
      <c r="AN495" s="0" t="n">
        <f aca="false">IFERROR(IF(AW495&lt;($AM$8-$AL$8)/($AN$8-$AL$8),$AL$8+SQRT(AW495*($AN$8-$AL$8)*($AM$8-$AL$8)),$AN$8-SQRT((1-AW495)*($AN$8-$AL$8)*($AN$8-$AM$8))),$AM$8)</f>
        <v>1.06162302206573</v>
      </c>
      <c r="AO495" s="0" t="n">
        <f aca="false">IFERROR(IF(AX495&lt;($AM$9-$AL$9)/($AN$9-$AL$9),$AL$9+SQRT(AX495*($AN$9-$AL$9)*($AM$9-$AL$9)),$AN$9-SQRT((1-AX495)*($AN$9-$AL$9)*($AN$9-$AM$9))),$AM$9)</f>
        <v>0.982821755099664</v>
      </c>
      <c r="AP495" s="0" t="n">
        <f aca="false">IFERROR(IF(AY495&lt;($AM$10-$AL$10)/($AN$10-$AL$10),$AL$10+SQRT(AY495*($AN$10-$AL$10)*($AM$10-$AL$10)),$AN$10-SQRT((1-AY495)*($AN$10-$AL$10)*($AN$10-$AM$10))),$AM$10)</f>
        <v>0.764676009239773</v>
      </c>
      <c r="AQ495" s="0" t="n">
        <f aca="false">IFERROR(IF(AZ495&lt;($AM$11-$AL$11)/($AN$11-$AL$11),$AL$11+SQRT(AZ495*($AN$11-$AL$11)*($AM$11-$AL$11)),$AN$11-SQRT((1-AZ495)*($AN$11-$AL$11)*($AN$11-$AM$11))),$AM$11)</f>
        <v>0.89649471386049</v>
      </c>
      <c r="AR495" s="0" t="n">
        <f aca="false">SUMPRODUCT((B24:B31&lt;=$B$6)*(C24:C31*AM495+D24:D31*AO495*$B$8*AQ495)/(1+AL495/100)^B24:B31)+C32*AM495*AP495/(1+AL495/100)^$B$6</f>
        <v>10489284.3771605</v>
      </c>
      <c r="AS495" s="0" t="n">
        <f aca="false">SUMPRODUCT((K24:K26&lt;=$B$6)*(L24:L26*AN495+M24:M26*AO495*$B$8*AQ495)/(1+AL495/100)^K24:K26)+L27*AN495*AP495/(1+AL495/100)^$B$6</f>
        <v>9933083.68287193</v>
      </c>
      <c r="AT495" s="0" t="n">
        <f aca="false">AS495-AR495</f>
        <v>-556200.694288543</v>
      </c>
      <c r="AU495" s="0" t="n">
        <f aca="true">RAND()</f>
        <v>0.638822160147839</v>
      </c>
      <c r="AV495" s="0" t="n">
        <f aca="true">RAND()</f>
        <v>0.850615393448343</v>
      </c>
      <c r="AW495" s="0" t="n">
        <f aca="true">RAND()</f>
        <v>0.684569903860893</v>
      </c>
      <c r="AX495" s="0" t="n">
        <f aca="true">RAND()</f>
        <v>0.310822462930026</v>
      </c>
      <c r="AY495" s="0" t="n">
        <f aca="true">RAND()</f>
        <v>0.28021355946837</v>
      </c>
      <c r="AZ495" s="0" t="n">
        <f aca="true">RAND()</f>
        <v>0.956272064249707</v>
      </c>
    </row>
    <row r="496" customFormat="false" ht="15" hidden="false" customHeight="false" outlineLevel="0" collapsed="false">
      <c r="AK496" s="0" t="n">
        <v>483</v>
      </c>
      <c r="AL496" s="0" t="n">
        <f aca="false">IFERROR(IF(AU496&lt;($AM$6-$AL$6)/($AN$6-$AL$6),$AL$6+SQRT(AU496*($AN$6-$AL$6)*($AM$6-$AL$6)),$AN$6-SQRT((1-AU496)*($AN$6-$AL$6)*($AN$6-$AM$6))),$AM$6)</f>
        <v>4.07494476189177</v>
      </c>
      <c r="AM496" s="0" t="n">
        <f aca="false">IFERROR(IF(AV496&lt;($AM$7-$AL$7)/($AN$7-$AL$7),$AL$7+SQRT(AV496*($AN$7-$AL$7)*($AM$7-$AL$7)),$AN$7-SQRT((1-AV496)*($AN$7-$AL$7)*($AN$7-$AM$7))),$AM$7)</f>
        <v>0.977975522735364</v>
      </c>
      <c r="AN496" s="0" t="n">
        <f aca="false">IFERROR(IF(AW496&lt;($AM$8-$AL$8)/($AN$8-$AL$8),$AL$8+SQRT(AW496*($AN$8-$AL$8)*($AM$8-$AL$8)),$AN$8-SQRT((1-AW496)*($AN$8-$AL$8)*($AN$8-$AM$8))),$AM$8)</f>
        <v>1.06507784121463</v>
      </c>
      <c r="AO496" s="0" t="n">
        <f aca="false">IFERROR(IF(AX496&lt;($AM$9-$AL$9)/($AN$9-$AL$9),$AL$9+SQRT(AX496*($AN$9-$AL$9)*($AM$9-$AL$9)),$AN$9-SQRT((1-AX496)*($AN$9-$AL$9)*($AN$9-$AM$9))),$AM$9)</f>
        <v>0.880505624296461</v>
      </c>
      <c r="AP496" s="0" t="n">
        <f aca="false">IFERROR(IF(AY496&lt;($AM$10-$AL$10)/($AN$10-$AL$10),$AL$10+SQRT(AY496*($AN$10-$AL$10)*($AM$10-$AL$10)),$AN$10-SQRT((1-AY496)*($AN$10-$AL$10)*($AN$10-$AM$10))),$AM$10)</f>
        <v>0.86187021501755</v>
      </c>
      <c r="AQ496" s="0" t="n">
        <f aca="false">IFERROR(IF(AZ496&lt;($AM$11-$AL$11)/($AN$11-$AL$11),$AL$11+SQRT(AZ496*($AN$11-$AL$11)*($AM$11-$AL$11)),$AN$11-SQRT((1-AZ496)*($AN$11-$AL$11)*($AN$11-$AM$11))),$AM$11)</f>
        <v>0.787753607586568</v>
      </c>
      <c r="AR496" s="0" t="n">
        <f aca="false">SUMPRODUCT((B24:B31&lt;=$B$6)*(C24:C31*AM496+D24:D31*AO496*$B$8*AQ496)/(1+AL496/100)^B24:B31)+C32*AM496*AP496/(1+AL496/100)^$B$6</f>
        <v>9214571.61096983</v>
      </c>
      <c r="AS496" s="0" t="n">
        <f aca="false">SUMPRODUCT((K24:K26&lt;=$B$6)*(L24:L26*AN496+M24:M26*AO496*$B$8*AQ496)/(1+AL496/100)^K24:K26)+L27*AN496*AP496/(1+AL496/100)^$B$6</f>
        <v>9895197.78094108</v>
      </c>
      <c r="AT496" s="0" t="n">
        <f aca="false">AS496-AR496</f>
        <v>680626.169971254</v>
      </c>
      <c r="AU496" s="0" t="n">
        <f aca="true">RAND()</f>
        <v>0.572202592700779</v>
      </c>
      <c r="AV496" s="0" t="n">
        <f aca="true">RAND()</f>
        <v>0.351947629921401</v>
      </c>
      <c r="AW496" s="0" t="n">
        <f aca="true">RAND()</f>
        <v>0.696033735023645</v>
      </c>
      <c r="AX496" s="0" t="n">
        <f aca="true">RAND()</f>
        <v>0.193046040161653</v>
      </c>
      <c r="AY496" s="0" t="n">
        <f aca="true">RAND()</f>
        <v>0.523800210067392</v>
      </c>
      <c r="AZ496" s="0" t="n">
        <f aca="true">RAND()</f>
        <v>0.81612844452034</v>
      </c>
    </row>
    <row r="497" customFormat="false" ht="15" hidden="false" customHeight="false" outlineLevel="0" collapsed="false">
      <c r="AK497" s="0" t="n">
        <v>484</v>
      </c>
      <c r="AL497" s="0" t="n">
        <f aca="false">IFERROR(IF(AU497&lt;($AM$6-$AL$6)/($AN$6-$AL$6),$AL$6+SQRT(AU497*($AN$6-$AL$6)*($AM$6-$AL$6)),$AN$6-SQRT((1-AU497)*($AN$6-$AL$6)*($AN$6-$AM$6))),$AM$6)</f>
        <v>3.40450959975822</v>
      </c>
      <c r="AM497" s="0" t="n">
        <f aca="false">IFERROR(IF(AV497&lt;($AM$7-$AL$7)/($AN$7-$AL$7),$AL$7+SQRT(AV497*($AN$7-$AL$7)*($AM$7-$AL$7)),$AN$7-SQRT((1-AV497)*($AN$7-$AL$7)*($AN$7-$AM$7))),$AM$7)</f>
        <v>1.05073948076688</v>
      </c>
      <c r="AN497" s="0" t="n">
        <f aca="false">IFERROR(IF(AW497&lt;($AM$8-$AL$8)/($AN$8-$AL$8),$AL$8+SQRT(AW497*($AN$8-$AL$8)*($AM$8-$AL$8)),$AN$8-SQRT((1-AW497)*($AN$8-$AL$8)*($AN$8-$AM$8))),$AM$8)</f>
        <v>1.00417720138806</v>
      </c>
      <c r="AO497" s="0" t="n">
        <f aca="false">IFERROR(IF(AX497&lt;($AM$9-$AL$9)/($AN$9-$AL$9),$AL$9+SQRT(AX497*($AN$9-$AL$9)*($AM$9-$AL$9)),$AN$9-SQRT((1-AX497)*($AN$9-$AL$9)*($AN$9-$AM$9))),$AM$9)</f>
        <v>0.952733651130886</v>
      </c>
      <c r="AP497" s="0" t="n">
        <f aca="false">IFERROR(IF(AY497&lt;($AM$10-$AL$10)/($AN$10-$AL$10),$AL$10+SQRT(AY497*($AN$10-$AL$10)*($AM$10-$AL$10)),$AN$10-SQRT((1-AY497)*($AN$10-$AL$10)*($AN$10-$AM$10))),$AM$10)</f>
        <v>0.910809915813043</v>
      </c>
      <c r="AQ497" s="0" t="n">
        <f aca="false">IFERROR(IF(AZ497&lt;($AM$11-$AL$11)/($AN$11-$AL$11),$AL$11+SQRT(AZ497*($AN$11-$AL$11)*($AM$11-$AL$11)),$AN$11-SQRT((1-AZ497)*($AN$11-$AL$11)*($AN$11-$AM$11))),$AM$11)</f>
        <v>0.686204436155977</v>
      </c>
      <c r="AR497" s="0" t="n">
        <f aca="false">SUMPRODUCT((B24:B31&lt;=$B$6)*(C24:C31*AM497+D24:D31*AO497*$B$8*AQ497)/(1+AL497/100)^B24:B31)+C32*AM497*AP497/(1+AL497/100)^$B$6</f>
        <v>10124041.6426751</v>
      </c>
      <c r="AS497" s="0" t="n">
        <f aca="false">SUMPRODUCT((K24:K26&lt;=$B$6)*(L24:L26*AN497+M24:M26*AO497*$B$8*AQ497)/(1+AL497/100)^K24:K26)+L27*AN497*AP497/(1+AL497/100)^$B$6</f>
        <v>9292044.26628631</v>
      </c>
      <c r="AT497" s="0" t="n">
        <f aca="false">AS497-AR497</f>
        <v>-831997.376388837</v>
      </c>
      <c r="AU497" s="0" t="n">
        <f aca="true">RAND()</f>
        <v>0.35362243908846</v>
      </c>
      <c r="AV497" s="0" t="n">
        <f aca="true">RAND()</f>
        <v>0.647068848666215</v>
      </c>
      <c r="AW497" s="0" t="n">
        <f aca="true">RAND()</f>
        <v>0.462854681623032</v>
      </c>
      <c r="AX497" s="0" t="n">
        <f aca="true">RAND()</f>
        <v>0.273290345155071</v>
      </c>
      <c r="AY497" s="0" t="n">
        <f aca="true">RAND()</f>
        <v>0.675059147721279</v>
      </c>
      <c r="AZ497" s="0" t="n">
        <f aca="true">RAND()</f>
        <v>0.598091200456374</v>
      </c>
    </row>
    <row r="498" customFormat="false" ht="15" hidden="false" customHeight="false" outlineLevel="0" collapsed="false">
      <c r="AK498" s="0" t="n">
        <v>485</v>
      </c>
      <c r="AL498" s="0" t="n">
        <f aca="false">IFERROR(IF(AU498&lt;($AM$6-$AL$6)/($AN$6-$AL$6),$AL$6+SQRT(AU498*($AN$6-$AL$6)*($AM$6-$AL$6)),$AN$6-SQRT((1-AU498)*($AN$6-$AL$6)*($AN$6-$AM$6))),$AM$6)</f>
        <v>4.17293266978721</v>
      </c>
      <c r="AM498" s="0" t="n">
        <f aca="false">IFERROR(IF(AV498&lt;($AM$7-$AL$7)/($AN$7-$AL$7),$AL$7+SQRT(AV498*($AN$7-$AL$7)*($AM$7-$AL$7)),$AN$7-SQRT((1-AV498)*($AN$7-$AL$7)*($AN$7-$AM$7))),$AM$7)</f>
        <v>1.03801694168198</v>
      </c>
      <c r="AN498" s="0" t="n">
        <f aca="false">IFERROR(IF(AW498&lt;($AM$8-$AL$8)/($AN$8-$AL$8),$AL$8+SQRT(AW498*($AN$8-$AL$8)*($AM$8-$AL$8)),$AN$8-SQRT((1-AW498)*($AN$8-$AL$8)*($AN$8-$AM$8))),$AM$8)</f>
        <v>0.956632510200734</v>
      </c>
      <c r="AO498" s="0" t="n">
        <f aca="false">IFERROR(IF(AX498&lt;($AM$9-$AL$9)/($AN$9-$AL$9),$AL$9+SQRT(AX498*($AN$9-$AL$9)*($AM$9-$AL$9)),$AN$9-SQRT((1-AX498)*($AN$9-$AL$9)*($AN$9-$AM$9))),$AM$9)</f>
        <v>1.6404466021357</v>
      </c>
      <c r="AP498" s="0" t="n">
        <f aca="false">IFERROR(IF(AY498&lt;($AM$10-$AL$10)/($AN$10-$AL$10),$AL$10+SQRT(AY498*($AN$10-$AL$10)*($AM$10-$AL$10)),$AN$10-SQRT((1-AY498)*($AN$10-$AL$10)*($AN$10-$AM$10))),$AM$10)</f>
        <v>0.865693632575515</v>
      </c>
      <c r="AQ498" s="0" t="n">
        <f aca="false">IFERROR(IF(AZ498&lt;($AM$11-$AL$11)/($AN$11-$AL$11),$AL$11+SQRT(AZ498*($AN$11-$AL$11)*($AM$11-$AL$11)),$AN$11-SQRT((1-AZ498)*($AN$11-$AL$11)*($AN$11-$AM$11))),$AM$11)</f>
        <v>0.406639841241283</v>
      </c>
      <c r="AR498" s="0" t="n">
        <f aca="false">SUMPRODUCT((B24:B31&lt;=$B$6)*(C24:C31*AM498+D24:D31*AO498*$B$8*AQ498)/(1+AL498/100)^B24:B31)+C32*AM498*AP498/(1+AL498/100)^$B$6</f>
        <v>9740031.36272133</v>
      </c>
      <c r="AS498" s="0" t="n">
        <f aca="false">SUMPRODUCT((K24:K26&lt;=$B$6)*(L24:L26*AN498+M24:M26*AO498*$B$8*AQ498)/(1+AL498/100)^K24:K26)+L27*AN498*AP498/(1+AL498/100)^$B$6</f>
        <v>8885969.73366256</v>
      </c>
      <c r="AT498" s="0" t="n">
        <f aca="false">AS498-AR498</f>
        <v>-854061.629058778</v>
      </c>
      <c r="AU498" s="0" t="n">
        <f aca="true">RAND()</f>
        <v>0.600384515522176</v>
      </c>
      <c r="AV498" s="0" t="n">
        <f aca="true">RAND()</f>
        <v>0.600561626543439</v>
      </c>
      <c r="AW498" s="0" t="n">
        <f aca="true">RAND()</f>
        <v>0.272597147242032</v>
      </c>
      <c r="AX498" s="0" t="n">
        <f aca="true">RAND()</f>
        <v>0.913814236056158</v>
      </c>
      <c r="AY498" s="0" t="n">
        <f aca="true">RAND()</f>
        <v>0.534927331625102</v>
      </c>
      <c r="AZ498" s="0" t="n">
        <f aca="true">RAND()</f>
        <v>0.0464165540406776</v>
      </c>
    </row>
    <row r="499" customFormat="false" ht="15" hidden="false" customHeight="false" outlineLevel="0" collapsed="false">
      <c r="AK499" s="0" t="n">
        <v>486</v>
      </c>
      <c r="AL499" s="0" t="n">
        <f aca="false">IFERROR(IF(AU499&lt;($AM$6-$AL$6)/($AN$6-$AL$6),$AL$6+SQRT(AU499*($AN$6-$AL$6)*($AM$6-$AL$6)),$AN$6-SQRT((1-AU499)*($AN$6-$AL$6)*($AN$6-$AM$6))),$AM$6)</f>
        <v>4.04550104778631</v>
      </c>
      <c r="AM499" s="0" t="n">
        <f aca="false">IFERROR(IF(AV499&lt;($AM$7-$AL$7)/($AN$7-$AL$7),$AL$7+SQRT(AV499*($AN$7-$AL$7)*($AM$7-$AL$7)),$AN$7-SQRT((1-AV499)*($AN$7-$AL$7)*($AN$7-$AM$7))),$AM$7)</f>
        <v>1.03702785218678</v>
      </c>
      <c r="AN499" s="0" t="n">
        <f aca="false">IFERROR(IF(AW499&lt;($AM$8-$AL$8)/($AN$8-$AL$8),$AL$8+SQRT(AW499*($AN$8-$AL$8)*($AM$8-$AL$8)),$AN$8-SQRT((1-AW499)*($AN$8-$AL$8)*($AN$8-$AM$8))),$AM$8)</f>
        <v>0.950168029349801</v>
      </c>
      <c r="AO499" s="0" t="n">
        <f aca="false">IFERROR(IF(AX499&lt;($AM$9-$AL$9)/($AN$9-$AL$9),$AL$9+SQRT(AX499*($AN$9-$AL$9)*($AM$9-$AL$9)),$AN$9-SQRT((1-AX499)*($AN$9-$AL$9)*($AN$9-$AM$9))),$AM$9)</f>
        <v>1.04196825986163</v>
      </c>
      <c r="AP499" s="0" t="n">
        <f aca="false">IFERROR(IF(AY499&lt;($AM$10-$AL$10)/($AN$10-$AL$10),$AL$10+SQRT(AY499*($AN$10-$AL$10)*($AM$10-$AL$10)),$AN$10-SQRT((1-AY499)*($AN$10-$AL$10)*($AN$10-$AM$10))),$AM$10)</f>
        <v>0.868176203218582</v>
      </c>
      <c r="AQ499" s="0" t="n">
        <f aca="false">IFERROR(IF(AZ499&lt;($AM$11-$AL$11)/($AN$11-$AL$11),$AL$11+SQRT(AZ499*($AN$11-$AL$11)*($AM$11-$AL$11)),$AN$11-SQRT((1-AZ499)*($AN$11-$AL$11)*($AN$11-$AM$11))),$AM$11)</f>
        <v>0.374530445754099</v>
      </c>
      <c r="AR499" s="0" t="n">
        <f aca="false">SUMPRODUCT((B24:B31&lt;=$B$6)*(C24:C31*AM499+D24:D31*AO499*$B$8*AQ499)/(1+AL499/100)^B24:B31)+C32*AM499*AP499/(1+AL499/100)^$B$6</f>
        <v>9740390.94638971</v>
      </c>
      <c r="AS499" s="0" t="n">
        <f aca="false">SUMPRODUCT((K24:K26&lt;=$B$6)*(L24:L26*AN499+M24:M26*AO499*$B$8*AQ499)/(1+AL499/100)^K24:K26)+L27*AN499*AP499/(1+AL499/100)^$B$6</f>
        <v>8815414.52255591</v>
      </c>
      <c r="AT499" s="0" t="n">
        <f aca="false">AS499-AR499</f>
        <v>-924976.423833802</v>
      </c>
      <c r="AU499" s="0" t="n">
        <f aca="true">RAND()</f>
        <v>0.56354679706841</v>
      </c>
      <c r="AV499" s="0" t="n">
        <f aca="true">RAND()</f>
        <v>0.596825460051784</v>
      </c>
      <c r="AW499" s="0" t="n">
        <f aca="true">RAND()</f>
        <v>0.250560411542253</v>
      </c>
      <c r="AX499" s="0" t="n">
        <f aca="true">RAND()</f>
        <v>0.388116789924963</v>
      </c>
      <c r="AY499" s="0" t="n">
        <f aca="true">RAND()</f>
        <v>0.542214866465802</v>
      </c>
      <c r="AZ499" s="0" t="n">
        <f aca="true">RAND()</f>
        <v>0.0226726014053251</v>
      </c>
    </row>
    <row r="500" customFormat="false" ht="15" hidden="false" customHeight="false" outlineLevel="0" collapsed="false">
      <c r="AK500" s="0" t="n">
        <v>487</v>
      </c>
      <c r="AL500" s="0" t="n">
        <f aca="false">IFERROR(IF(AU500&lt;($AM$6-$AL$6)/($AN$6-$AL$6),$AL$6+SQRT(AU500*($AN$6-$AL$6)*($AM$6-$AL$6)),$AN$6-SQRT((1-AU500)*($AN$6-$AL$6)*($AN$6-$AM$6))),$AM$6)</f>
        <v>4.7538583639551</v>
      </c>
      <c r="AM500" s="0" t="n">
        <f aca="false">IFERROR(IF(AV500&lt;($AM$7-$AL$7)/($AN$7-$AL$7),$AL$7+SQRT(AV500*($AN$7-$AL$7)*($AM$7-$AL$7)),$AN$7-SQRT((1-AV500)*($AN$7-$AL$7)*($AN$7-$AM$7))),$AM$7)</f>
        <v>1.00680593434178</v>
      </c>
      <c r="AN500" s="0" t="n">
        <f aca="false">IFERROR(IF(AW500&lt;($AM$8-$AL$8)/($AN$8-$AL$8),$AL$8+SQRT(AW500*($AN$8-$AL$8)*($AM$8-$AL$8)),$AN$8-SQRT((1-AW500)*($AN$8-$AL$8)*($AN$8-$AM$8))),$AM$8)</f>
        <v>0.937718190261822</v>
      </c>
      <c r="AO500" s="0" t="n">
        <f aca="false">IFERROR(IF(AX500&lt;($AM$9-$AL$9)/($AN$9-$AL$9),$AL$9+SQRT(AX500*($AN$9-$AL$9)*($AM$9-$AL$9)),$AN$9-SQRT((1-AX500)*($AN$9-$AL$9)*($AN$9-$AM$9))),$AM$9)</f>
        <v>0.879851711007115</v>
      </c>
      <c r="AP500" s="0" t="n">
        <f aca="false">IFERROR(IF(AY500&lt;($AM$10-$AL$10)/($AN$10-$AL$10),$AL$10+SQRT(AY500*($AN$10-$AL$10)*($AM$10-$AL$10)),$AN$10-SQRT((1-AY500)*($AN$10-$AL$10)*($AN$10-$AM$10))),$AM$10)</f>
        <v>0.960766286223497</v>
      </c>
      <c r="AQ500" s="0" t="n">
        <f aca="false">IFERROR(IF(AZ500&lt;($AM$11-$AL$11)/($AN$11-$AL$11),$AL$11+SQRT(AZ500*($AN$11-$AL$11)*($AM$11-$AL$11)),$AN$11-SQRT((1-AZ500)*($AN$11-$AL$11)*($AN$11-$AM$11))),$AM$11)</f>
        <v>0.639007325589122</v>
      </c>
      <c r="AR500" s="0" t="n">
        <f aca="false">SUMPRODUCT((B24:B31&lt;=$B$6)*(C24:C31*AM500+D24:D31*AO500*$B$8*AQ500)/(1+AL500/100)^B24:B31)+C32*AM500*AP500/(1+AL500/100)^$B$6</f>
        <v>9260142.51952418</v>
      </c>
      <c r="AS500" s="0" t="n">
        <f aca="false">SUMPRODUCT((K24:K26&lt;=$B$6)*(L24:L26*AN500+M24:M26*AO500*$B$8*AQ500)/(1+AL500/100)^K24:K26)+L27*AN500*AP500/(1+AL500/100)^$B$6</f>
        <v>8651239.78594743</v>
      </c>
      <c r="AT500" s="0" t="n">
        <f aca="false">AS500-AR500</f>
        <v>-608902.733576749</v>
      </c>
      <c r="AU500" s="0" t="n">
        <f aca="true">RAND()</f>
        <v>0.747742387541277</v>
      </c>
      <c r="AV500" s="0" t="n">
        <f aca="true">RAND()</f>
        <v>0.474281301587775</v>
      </c>
      <c r="AW500" s="0" t="n">
        <f aca="true">RAND()</f>
        <v>0.210736665877682</v>
      </c>
      <c r="AX500" s="0" t="n">
        <f aca="true">RAND()</f>
        <v>0.192383096473377</v>
      </c>
      <c r="AY500" s="0" t="n">
        <f aca="true">RAND()</f>
        <v>0.849222282080775</v>
      </c>
      <c r="AZ500" s="0" t="n">
        <f aca="true">RAND()</f>
        <v>0.469085578788118</v>
      </c>
    </row>
    <row r="501" customFormat="false" ht="15" hidden="false" customHeight="false" outlineLevel="0" collapsed="false">
      <c r="AK501" s="0" t="n">
        <v>488</v>
      </c>
      <c r="AL501" s="0" t="n">
        <f aca="false">IFERROR(IF(AU501&lt;($AM$6-$AL$6)/($AN$6-$AL$6),$AL$6+SQRT(AU501*($AN$6-$AL$6)*($AM$6-$AL$6)),$AN$6-SQRT((1-AU501)*($AN$6-$AL$6)*($AN$6-$AM$6))),$AM$6)</f>
        <v>3.0655942987989</v>
      </c>
      <c r="AM501" s="0" t="n">
        <f aca="false">IFERROR(IF(AV501&lt;($AM$7-$AL$7)/($AN$7-$AL$7),$AL$7+SQRT(AV501*($AN$7-$AL$7)*($AM$7-$AL$7)),$AN$7-SQRT((1-AV501)*($AN$7-$AL$7)*($AN$7-$AM$7))),$AM$7)</f>
        <v>0.910113786121387</v>
      </c>
      <c r="AN501" s="0" t="n">
        <f aca="false">IFERROR(IF(AW501&lt;($AM$8-$AL$8)/($AN$8-$AL$8),$AL$8+SQRT(AW501*($AN$8-$AL$8)*($AM$8-$AL$8)),$AN$8-SQRT((1-AW501)*($AN$8-$AL$8)*($AN$8-$AM$8))),$AM$8)</f>
        <v>1.07030750954775</v>
      </c>
      <c r="AO501" s="0" t="n">
        <f aca="false">IFERROR(IF(AX501&lt;($AM$9-$AL$9)/($AN$9-$AL$9),$AL$9+SQRT(AX501*($AN$9-$AL$9)*($AM$9-$AL$9)),$AN$9-SQRT((1-AX501)*($AN$9-$AL$9)*($AN$9-$AM$9))),$AM$9)</f>
        <v>1.50463756693525</v>
      </c>
      <c r="AP501" s="0" t="n">
        <f aca="false">IFERROR(IF(AY501&lt;($AM$10-$AL$10)/($AN$10-$AL$10),$AL$10+SQRT(AY501*($AN$10-$AL$10)*($AM$10-$AL$10)),$AN$10-SQRT((1-AY501)*($AN$10-$AL$10)*($AN$10-$AM$10))),$AM$10)</f>
        <v>0.910965708483395</v>
      </c>
      <c r="AQ501" s="0" t="n">
        <f aca="false">IFERROR(IF(AZ501&lt;($AM$11-$AL$11)/($AN$11-$AL$11),$AL$11+SQRT(AZ501*($AN$11-$AL$11)*($AM$11-$AL$11)),$AN$11-SQRT((1-AZ501)*($AN$11-$AL$11)*($AN$11-$AM$11))),$AM$11)</f>
        <v>0.623212490224002</v>
      </c>
      <c r="AR501" s="0" t="n">
        <f aca="false">SUMPRODUCT((B24:B31&lt;=$B$6)*(C24:C31*AM501+D24:D31*AO501*$B$8*AQ501)/(1+AL501/100)^B24:B31)+C32*AM501*AP501/(1+AL501/100)^$B$6</f>
        <v>8933012.63308176</v>
      </c>
      <c r="AS501" s="0" t="n">
        <f aca="false">SUMPRODUCT((K24:K26&lt;=$B$6)*(L24:L26*AN501+M24:M26*AO501*$B$8*AQ501)/(1+AL501/100)^K24:K26)+L27*AN501*AP501/(1+AL501/100)^$B$6</f>
        <v>9909926.38038205</v>
      </c>
      <c r="AT501" s="0" t="n">
        <f aca="false">AS501-AR501</f>
        <v>976913.747300288</v>
      </c>
      <c r="AU501" s="0" t="n">
        <f aca="true">RAND()</f>
        <v>0.226022588917814</v>
      </c>
      <c r="AV501" s="0" t="n">
        <f aca="true">RAND()</f>
        <v>0.134722732155406</v>
      </c>
      <c r="AW501" s="0" t="n">
        <f aca="true">RAND()</f>
        <v>0.712983190000607</v>
      </c>
      <c r="AX501" s="0" t="n">
        <f aca="true">RAND()</f>
        <v>0.836410706605448</v>
      </c>
      <c r="AY501" s="0" t="n">
        <f aca="true">RAND()</f>
        <v>0.675571254197035</v>
      </c>
      <c r="AZ501" s="0" t="n">
        <f aca="true">RAND()</f>
        <v>0.426393117701226</v>
      </c>
    </row>
    <row r="502" customFormat="false" ht="15" hidden="false" customHeight="false" outlineLevel="0" collapsed="false">
      <c r="AK502" s="0" t="n">
        <v>489</v>
      </c>
      <c r="AL502" s="0" t="n">
        <f aca="false">IFERROR(IF(AU502&lt;($AM$6-$AL$6)/($AN$6-$AL$6),$AL$6+SQRT(AU502*($AN$6-$AL$6)*($AM$6-$AL$6)),$AN$6-SQRT((1-AU502)*($AN$6-$AL$6)*($AN$6-$AM$6))),$AM$6)</f>
        <v>3.04567097471988</v>
      </c>
      <c r="AM502" s="0" t="n">
        <f aca="false">IFERROR(IF(AV502&lt;($AM$7-$AL$7)/($AN$7-$AL$7),$AL$7+SQRT(AV502*($AN$7-$AL$7)*($AM$7-$AL$7)),$AN$7-SQRT((1-AV502)*($AN$7-$AL$7)*($AN$7-$AM$7))),$AM$7)</f>
        <v>0.884763028841748</v>
      </c>
      <c r="AN502" s="0" t="n">
        <f aca="false">IFERROR(IF(AW502&lt;($AM$8-$AL$8)/($AN$8-$AL$8),$AL$8+SQRT(AW502*($AN$8-$AL$8)*($AM$8-$AL$8)),$AN$8-SQRT((1-AW502)*($AN$8-$AL$8)*($AN$8-$AM$8))),$AM$8)</f>
        <v>0.9972675547185</v>
      </c>
      <c r="AO502" s="0" t="n">
        <f aca="false">IFERROR(IF(AX502&lt;($AM$9-$AL$9)/($AN$9-$AL$9),$AL$9+SQRT(AX502*($AN$9-$AL$9)*($AM$9-$AL$9)),$AN$9-SQRT((1-AX502)*($AN$9-$AL$9)*($AN$9-$AM$9))),$AM$9)</f>
        <v>1.31792329369525</v>
      </c>
      <c r="AP502" s="0" t="n">
        <f aca="false">IFERROR(IF(AY502&lt;($AM$10-$AL$10)/($AN$10-$AL$10),$AL$10+SQRT(AY502*($AN$10-$AL$10)*($AM$10-$AL$10)),$AN$10-SQRT((1-AY502)*($AN$10-$AL$10)*($AN$10-$AM$10))),$AM$10)</f>
        <v>0.772475172436201</v>
      </c>
      <c r="AQ502" s="0" t="n">
        <f aca="false">IFERROR(IF(AZ502&lt;($AM$11-$AL$11)/($AN$11-$AL$11),$AL$11+SQRT(AZ502*($AN$11-$AL$11)*($AM$11-$AL$11)),$AN$11-SQRT((1-AZ502)*($AN$11-$AL$11)*($AN$11-$AM$11))),$AM$11)</f>
        <v>0.550760732872647</v>
      </c>
      <c r="AR502" s="0" t="n">
        <f aca="false">SUMPRODUCT((B24:B31&lt;=$B$6)*(C24:C31*AM502+D24:D31*AO502*$B$8*AQ502)/(1+AL502/100)^B24:B31)+C32*AM502*AP502/(1+AL502/100)^$B$6</f>
        <v>8676818.61367941</v>
      </c>
      <c r="AS502" s="0" t="n">
        <f aca="false">SUMPRODUCT((K24:K26&lt;=$B$6)*(L24:L26*AN502+M24:M26*AO502*$B$8*AQ502)/(1+AL502/100)^K24:K26)+L27*AN502*AP502/(1+AL502/100)^$B$6</f>
        <v>9353823.16105137</v>
      </c>
      <c r="AT502" s="0" t="n">
        <f aca="false">AS502-AR502</f>
        <v>677004.547371959</v>
      </c>
      <c r="AU502" s="0" t="n">
        <f aca="true">RAND()</f>
        <v>0.218164097991357</v>
      </c>
      <c r="AV502" s="0" t="n">
        <f aca="true">RAND()</f>
        <v>0.0798307895380779</v>
      </c>
      <c r="AW502" s="0" t="n">
        <f aca="true">RAND()</f>
        <v>0.432383201606847</v>
      </c>
      <c r="AX502" s="0" t="n">
        <f aca="true">RAND()</f>
        <v>0.689847577810972</v>
      </c>
      <c r="AY502" s="0" t="n">
        <f aca="true">RAND()</f>
        <v>0.296970878376549</v>
      </c>
      <c r="AZ502" s="0" t="n">
        <f aca="true">RAND()</f>
        <v>0.256656918982968</v>
      </c>
    </row>
    <row r="503" customFormat="false" ht="15" hidden="false" customHeight="false" outlineLevel="0" collapsed="false">
      <c r="AK503" s="0" t="n">
        <v>490</v>
      </c>
      <c r="AL503" s="0" t="n">
        <f aca="false">IFERROR(IF(AU503&lt;($AM$6-$AL$6)/($AN$6-$AL$6),$AL$6+SQRT(AU503*($AN$6-$AL$6)*($AM$6-$AL$6)),$AN$6-SQRT((1-AU503)*($AN$6-$AL$6)*($AN$6-$AM$6))),$AM$6)</f>
        <v>2.48837861224227</v>
      </c>
      <c r="AM503" s="0" t="n">
        <f aca="false">IFERROR(IF(AV503&lt;($AM$7-$AL$7)/($AN$7-$AL$7),$AL$7+SQRT(AV503*($AN$7-$AL$7)*($AM$7-$AL$7)),$AN$7-SQRT((1-AV503)*($AN$7-$AL$7)*($AN$7-$AM$7))),$AM$7)</f>
        <v>0.920935234833359</v>
      </c>
      <c r="AN503" s="0" t="n">
        <f aca="false">IFERROR(IF(AW503&lt;($AM$8-$AL$8)/($AN$8-$AL$8),$AL$8+SQRT(AW503*($AN$8-$AL$8)*($AM$8-$AL$8)),$AN$8-SQRT((1-AW503)*($AN$8-$AL$8)*($AN$8-$AM$8))),$AM$8)</f>
        <v>0.925022375423988</v>
      </c>
      <c r="AO503" s="0" t="n">
        <f aca="false">IFERROR(IF(AX503&lt;($AM$9-$AL$9)/($AN$9-$AL$9),$AL$9+SQRT(AX503*($AN$9-$AL$9)*($AM$9-$AL$9)),$AN$9-SQRT((1-AX503)*($AN$9-$AL$9)*($AN$9-$AM$9))),$AM$9)</f>
        <v>1.20430590106521</v>
      </c>
      <c r="AP503" s="0" t="n">
        <f aca="false">IFERROR(IF(AY503&lt;($AM$10-$AL$10)/($AN$10-$AL$10),$AL$10+SQRT(AY503*($AN$10-$AL$10)*($AM$10-$AL$10)),$AN$10-SQRT((1-AY503)*($AN$10-$AL$10)*($AN$10-$AM$10))),$AM$10)</f>
        <v>0.846871203900526</v>
      </c>
      <c r="AQ503" s="0" t="n">
        <f aca="false">IFERROR(IF(AZ503&lt;($AM$11-$AL$11)/($AN$11-$AL$11),$AL$11+SQRT(AZ503*($AN$11-$AL$11)*($AM$11-$AL$11)),$AN$11-SQRT((1-AZ503)*($AN$11-$AL$11)*($AN$11-$AM$11))),$AM$11)</f>
        <v>0.817179010268055</v>
      </c>
      <c r="AR503" s="0" t="n">
        <f aca="false">SUMPRODUCT((B24:B31&lt;=$B$6)*(C24:C31*AM503+D24:D31*AO503*$B$8*AQ503)/(1+AL503/100)^B24:B31)+C32*AM503*AP503/(1+AL503/100)^$B$6</f>
        <v>9270146.2086921</v>
      </c>
      <c r="AS503" s="0" t="n">
        <f aca="false">SUMPRODUCT((K24:K26&lt;=$B$6)*(L24:L26*AN503+M24:M26*AO503*$B$8*AQ503)/(1+AL503/100)^K24:K26)+L27*AN503*AP503/(1+AL503/100)^$B$6</f>
        <v>8627356.12093613</v>
      </c>
      <c r="AT503" s="0" t="n">
        <f aca="false">AS503-AR503</f>
        <v>-642790.087755967</v>
      </c>
      <c r="AU503" s="0" t="n">
        <f aca="true">RAND()</f>
        <v>0.0477027337791367</v>
      </c>
      <c r="AV503" s="0" t="n">
        <f aca="true">RAND()</f>
        <v>0.162503678046664</v>
      </c>
      <c r="AW503" s="0" t="n">
        <f aca="true">RAND()</f>
        <v>0.173673270629518</v>
      </c>
      <c r="AX503" s="0" t="n">
        <f aca="true">RAND()</f>
        <v>0.577913933946899</v>
      </c>
      <c r="AY503" s="0" t="n">
        <f aca="true">RAND()</f>
        <v>0.481278528381601</v>
      </c>
      <c r="AZ503" s="0" t="n">
        <f aca="true">RAND()</f>
        <v>0.863577492707886</v>
      </c>
    </row>
    <row r="504" customFormat="false" ht="15" hidden="false" customHeight="false" outlineLevel="0" collapsed="false">
      <c r="AK504" s="0" t="n">
        <v>491</v>
      </c>
      <c r="AL504" s="0" t="n">
        <f aca="false">IFERROR(IF(AU504&lt;($AM$6-$AL$6)/($AN$6-$AL$6),$AL$6+SQRT(AU504*($AN$6-$AL$6)*($AM$6-$AL$6)),$AN$6-SQRT((1-AU504)*($AN$6-$AL$6)*($AN$6-$AM$6))),$AM$6)</f>
        <v>5.71624271539943</v>
      </c>
      <c r="AM504" s="0" t="n">
        <f aca="false">IFERROR(IF(AV504&lt;($AM$7-$AL$7)/($AN$7-$AL$7),$AL$7+SQRT(AV504*($AN$7-$AL$7)*($AM$7-$AL$7)),$AN$7-SQRT((1-AV504)*($AN$7-$AL$7)*($AN$7-$AM$7))),$AM$7)</f>
        <v>1.11188800163825</v>
      </c>
      <c r="AN504" s="0" t="n">
        <f aca="false">IFERROR(IF(AW504&lt;($AM$8-$AL$8)/($AN$8-$AL$8),$AL$8+SQRT(AW504*($AN$8-$AL$8)*($AM$8-$AL$8)),$AN$8-SQRT((1-AW504)*($AN$8-$AL$8)*($AN$8-$AM$8))),$AM$8)</f>
        <v>0.986271638172294</v>
      </c>
      <c r="AO504" s="0" t="n">
        <f aca="false">IFERROR(IF(AX504&lt;($AM$9-$AL$9)/($AN$9-$AL$9),$AL$9+SQRT(AX504*($AN$9-$AL$9)*($AM$9-$AL$9)),$AN$9-SQRT((1-AX504)*($AN$9-$AL$9)*($AN$9-$AM$9))),$AM$9)</f>
        <v>1.12862418579267</v>
      </c>
      <c r="AP504" s="0" t="n">
        <f aca="false">IFERROR(IF(AY504&lt;($AM$10-$AL$10)/($AN$10-$AL$10),$AL$10+SQRT(AY504*($AN$10-$AL$10)*($AM$10-$AL$10)),$AN$10-SQRT((1-AY504)*($AN$10-$AL$10)*($AN$10-$AM$10))),$AM$10)</f>
        <v>0.774199244672726</v>
      </c>
      <c r="AQ504" s="0" t="n">
        <f aca="false">IFERROR(IF(AZ504&lt;($AM$11-$AL$11)/($AN$11-$AL$11),$AL$11+SQRT(AZ504*($AN$11-$AL$11)*($AM$11-$AL$11)),$AN$11-SQRT((1-AZ504)*($AN$11-$AL$11)*($AN$11-$AM$11))),$AM$11)</f>
        <v>0.660226025605978</v>
      </c>
      <c r="AR504" s="0" t="n">
        <f aca="false">SUMPRODUCT((B24:B31&lt;=$B$6)*(C24:C31*AM504+D24:D31*AO504*$B$8*AQ504)/(1+AL504/100)^B24:B31)+C32*AM504*AP504/(1+AL504/100)^$B$6</f>
        <v>9973570.64601945</v>
      </c>
      <c r="AS504" s="0" t="n">
        <f aca="false">SUMPRODUCT((K24:K26&lt;=$B$6)*(L24:L26*AN504+M24:M26*AO504*$B$8*AQ504)/(1+AL504/100)^K24:K26)+L27*AN504*AP504/(1+AL504/100)^$B$6</f>
        <v>9180347.88573007</v>
      </c>
      <c r="AT504" s="0" t="n">
        <f aca="false">AS504-AR504</f>
        <v>-793222.76028938</v>
      </c>
      <c r="AU504" s="0" t="n">
        <f aca="true">RAND()</f>
        <v>0.917598361711748</v>
      </c>
      <c r="AV504" s="0" t="n">
        <f aca="true">RAND()</f>
        <v>0.830445119186875</v>
      </c>
      <c r="AW504" s="0" t="n">
        <f aca="true">RAND()</f>
        <v>0.385523590971001</v>
      </c>
      <c r="AX504" s="0" t="n">
        <f aca="true">RAND()</f>
        <v>0.493802793609677</v>
      </c>
      <c r="AY504" s="0" t="n">
        <f aca="true">RAND()</f>
        <v>0.300740903116375</v>
      </c>
      <c r="AZ504" s="0" t="n">
        <f aca="true">RAND()</f>
        <v>0.528790393161186</v>
      </c>
    </row>
    <row r="505" customFormat="false" ht="15" hidden="false" customHeight="false" outlineLevel="0" collapsed="false">
      <c r="AK505" s="0" t="n">
        <v>492</v>
      </c>
      <c r="AL505" s="0" t="n">
        <f aca="false">IFERROR(IF(AU505&lt;($AM$6-$AL$6)/($AN$6-$AL$6),$AL$6+SQRT(AU505*($AN$6-$AL$6)*($AM$6-$AL$6)),$AN$6-SQRT((1-AU505)*($AN$6-$AL$6)*($AN$6-$AM$6))),$AM$6)</f>
        <v>2.88677713997292</v>
      </c>
      <c r="AM505" s="0" t="n">
        <f aca="false">IFERROR(IF(AV505&lt;($AM$7-$AL$7)/($AN$7-$AL$7),$AL$7+SQRT(AV505*($AN$7-$AL$7)*($AM$7-$AL$7)),$AN$7-SQRT((1-AV505)*($AN$7-$AL$7)*($AN$7-$AM$7))),$AM$7)</f>
        <v>1.13070752345959</v>
      </c>
      <c r="AN505" s="0" t="n">
        <f aca="false">IFERROR(IF(AW505&lt;($AM$8-$AL$8)/($AN$8-$AL$8),$AL$8+SQRT(AW505*($AN$8-$AL$8)*($AM$8-$AL$8)),$AN$8-SQRT((1-AW505)*($AN$8-$AL$8)*($AN$8-$AM$8))),$AM$8)</f>
        <v>0.876036098022076</v>
      </c>
      <c r="AO505" s="0" t="n">
        <f aca="false">IFERROR(IF(AX505&lt;($AM$9-$AL$9)/($AN$9-$AL$9),$AL$9+SQRT(AX505*($AN$9-$AL$9)*($AM$9-$AL$9)),$AN$9-SQRT((1-AX505)*($AN$9-$AL$9)*($AN$9-$AM$9))),$AM$9)</f>
        <v>1.70833139787427</v>
      </c>
      <c r="AP505" s="0" t="n">
        <f aca="false">IFERROR(IF(AY505&lt;($AM$10-$AL$10)/($AN$10-$AL$10),$AL$10+SQRT(AY505*($AN$10-$AL$10)*($AM$10-$AL$10)),$AN$10-SQRT((1-AY505)*($AN$10-$AL$10)*($AN$10-$AM$10))),$AM$10)</f>
        <v>0.862717204565408</v>
      </c>
      <c r="AQ505" s="0" t="n">
        <f aca="false">IFERROR(IF(AZ505&lt;($AM$11-$AL$11)/($AN$11-$AL$11),$AL$11+SQRT(AZ505*($AN$11-$AL$11)*($AM$11-$AL$11)),$AN$11-SQRT((1-AZ505)*($AN$11-$AL$11)*($AN$11-$AM$11))),$AM$11)</f>
        <v>0.342146868573874</v>
      </c>
      <c r="AR505" s="0" t="n">
        <f aca="false">SUMPRODUCT((B24:B31&lt;=$B$6)*(C24:C31*AM505+D24:D31*AO505*$B$8*AQ505)/(1+AL505/100)^B24:B31)+C32*AM505*AP505/(1+AL505/100)^$B$6</f>
        <v>11104068.5073307</v>
      </c>
      <c r="AS505" s="0" t="n">
        <f aca="false">SUMPRODUCT((K24:K26&lt;=$B$6)*(L24:L26*AN505+M24:M26*AO505*$B$8*AQ505)/(1+AL505/100)^K24:K26)+L27*AN505*AP505/(1+AL505/100)^$B$6</f>
        <v>8140797.43335785</v>
      </c>
      <c r="AT505" s="0" t="n">
        <f aca="false">AS505-AR505</f>
        <v>-2963271.07397285</v>
      </c>
      <c r="AU505" s="0" t="n">
        <f aca="true">RAND()</f>
        <v>0.157274739195709</v>
      </c>
      <c r="AV505" s="0" t="n">
        <f aca="true">RAND()</f>
        <v>0.873504933696486</v>
      </c>
      <c r="AW505" s="0" t="n">
        <f aca="true">RAND()</f>
        <v>0.0642387578046972</v>
      </c>
      <c r="AX505" s="0" t="n">
        <f aca="true">RAND()</f>
        <v>0.943286284356014</v>
      </c>
      <c r="AY505" s="0" t="n">
        <f aca="true">RAND()</f>
        <v>0.526255081950977</v>
      </c>
      <c r="AZ505" s="0" t="n">
        <f aca="true">RAND()</f>
        <v>0.00725044298197324</v>
      </c>
    </row>
    <row r="506" customFormat="false" ht="15" hidden="false" customHeight="false" outlineLevel="0" collapsed="false">
      <c r="AK506" s="0" t="n">
        <v>493</v>
      </c>
      <c r="AL506" s="0" t="n">
        <f aca="false">IFERROR(IF(AU506&lt;($AM$6-$AL$6)/($AN$6-$AL$6),$AL$6+SQRT(AU506*($AN$6-$AL$6)*($AM$6-$AL$6)),$AN$6-SQRT((1-AU506)*($AN$6-$AL$6)*($AN$6-$AM$6))),$AM$6)</f>
        <v>4.36166709582573</v>
      </c>
      <c r="AM506" s="0" t="n">
        <f aca="false">IFERROR(IF(AV506&lt;($AM$7-$AL$7)/($AN$7-$AL$7),$AL$7+SQRT(AV506*($AN$7-$AL$7)*($AM$7-$AL$7)),$AN$7-SQRT((1-AV506)*($AN$7-$AL$7)*($AN$7-$AM$7))),$AM$7)</f>
        <v>0.840108947311969</v>
      </c>
      <c r="AN506" s="0" t="n">
        <f aca="false">IFERROR(IF(AW506&lt;($AM$8-$AL$8)/($AN$8-$AL$8),$AL$8+SQRT(AW506*($AN$8-$AL$8)*($AM$8-$AL$8)),$AN$8-SQRT((1-AW506)*($AN$8-$AL$8)*($AN$8-$AM$8))),$AM$8)</f>
        <v>0.916540191586918</v>
      </c>
      <c r="AO506" s="0" t="n">
        <f aca="false">IFERROR(IF(AX506&lt;($AM$9-$AL$9)/($AN$9-$AL$9),$AL$9+SQRT(AX506*($AN$9-$AL$9)*($AM$9-$AL$9)),$AN$9-SQRT((1-AX506)*($AN$9-$AL$9)*($AN$9-$AM$9))),$AM$9)</f>
        <v>0.988183594895769</v>
      </c>
      <c r="AP506" s="0" t="n">
        <f aca="false">IFERROR(IF(AY506&lt;($AM$10-$AL$10)/($AN$10-$AL$10),$AL$10+SQRT(AY506*($AN$10-$AL$10)*($AM$10-$AL$10)),$AN$10-SQRT((1-AY506)*($AN$10-$AL$10)*($AN$10-$AM$10))),$AM$10)</f>
        <v>0.799848551675449</v>
      </c>
      <c r="AQ506" s="0" t="n">
        <f aca="false">IFERROR(IF(AZ506&lt;($AM$11-$AL$11)/($AN$11-$AL$11),$AL$11+SQRT(AZ506*($AN$11-$AL$11)*($AM$11-$AL$11)),$AN$11-SQRT((1-AZ506)*($AN$11-$AL$11)*($AN$11-$AM$11))),$AM$11)</f>
        <v>0.6281310610586</v>
      </c>
      <c r="AR506" s="0" t="n">
        <f aca="false">SUMPRODUCT((B24:B31&lt;=$B$6)*(C24:C31*AM506+D24:D31*AO506*$B$8*AQ506)/(1+AL506/100)^B24:B31)+C32*AM506*AP506/(1+AL506/100)^$B$6</f>
        <v>7846558.32142698</v>
      </c>
      <c r="AS506" s="0" t="n">
        <f aca="false">SUMPRODUCT((K24:K26&lt;=$B$6)*(L24:L26*AN506+M24:M26*AO506*$B$8*AQ506)/(1+AL506/100)^K24:K26)+L27*AN506*AP506/(1+AL506/100)^$B$6</f>
        <v>8549246.15696037</v>
      </c>
      <c r="AT506" s="0" t="n">
        <f aca="false">AS506-AR506</f>
        <v>702687.835533388</v>
      </c>
      <c r="AU506" s="0" t="n">
        <f aca="true">RAND()</f>
        <v>0.651959974337568</v>
      </c>
      <c r="AV506" s="0" t="n">
        <f aca="true">RAND()</f>
        <v>0.017874751716381</v>
      </c>
      <c r="AW506" s="0" t="n">
        <f aca="true">RAND()</f>
        <v>0.150906847279063</v>
      </c>
      <c r="AX506" s="0" t="n">
        <f aca="true">RAND()</f>
        <v>0.317764296433808</v>
      </c>
      <c r="AY506" s="0" t="n">
        <f aca="true">RAND()</f>
        <v>0.359636615767458</v>
      </c>
      <c r="AZ506" s="0" t="n">
        <f aca="true">RAND()</f>
        <v>0.439469360128336</v>
      </c>
    </row>
    <row r="507" customFormat="false" ht="15" hidden="false" customHeight="false" outlineLevel="0" collapsed="false">
      <c r="AK507" s="0" t="n">
        <v>494</v>
      </c>
      <c r="AL507" s="0" t="n">
        <f aca="false">IFERROR(IF(AU507&lt;($AM$6-$AL$6)/($AN$6-$AL$6),$AL$6+SQRT(AU507*($AN$6-$AL$6)*($AM$6-$AL$6)),$AN$6-SQRT((1-AU507)*($AN$6-$AL$6)*($AN$6-$AM$6))),$AM$6)</f>
        <v>4.17292375794124</v>
      </c>
      <c r="AM507" s="0" t="n">
        <f aca="false">IFERROR(IF(AV507&lt;($AM$7-$AL$7)/($AN$7-$AL$7),$AL$7+SQRT(AV507*($AN$7-$AL$7)*($AM$7-$AL$7)),$AN$7-SQRT((1-AV507)*($AN$7-$AL$7)*($AN$7-$AM$7))),$AM$7)</f>
        <v>0.965980448913564</v>
      </c>
      <c r="AN507" s="0" t="n">
        <f aca="false">IFERROR(IF(AW507&lt;($AM$8-$AL$8)/($AN$8-$AL$8),$AL$8+SQRT(AW507*($AN$8-$AL$8)*($AM$8-$AL$8)),$AN$8-SQRT((1-AW507)*($AN$8-$AL$8)*($AN$8-$AM$8))),$AM$8)</f>
        <v>1.01992831439718</v>
      </c>
      <c r="AO507" s="0" t="n">
        <f aca="false">IFERROR(IF(AX507&lt;($AM$9-$AL$9)/($AN$9-$AL$9),$AL$9+SQRT(AX507*($AN$9-$AL$9)*($AM$9-$AL$9)),$AN$9-SQRT((1-AX507)*($AN$9-$AL$9)*($AN$9-$AM$9))),$AM$9)</f>
        <v>1.00877376082816</v>
      </c>
      <c r="AP507" s="0" t="n">
        <f aca="false">IFERROR(IF(AY507&lt;($AM$10-$AL$10)/($AN$10-$AL$10),$AL$10+SQRT(AY507*($AN$10-$AL$10)*($AM$10-$AL$10)),$AN$10-SQRT((1-AY507)*($AN$10-$AL$10)*($AN$10-$AM$10))),$AM$10)</f>
        <v>0.676193422071424</v>
      </c>
      <c r="AQ507" s="0" t="n">
        <f aca="false">IFERROR(IF(AZ507&lt;($AM$11-$AL$11)/($AN$11-$AL$11),$AL$11+SQRT(AZ507*($AN$11-$AL$11)*($AM$11-$AL$11)),$AN$11-SQRT((1-AZ507)*($AN$11-$AL$11)*($AN$11-$AM$11))),$AM$11)</f>
        <v>0.669607832555747</v>
      </c>
      <c r="AR507" s="0" t="n">
        <f aca="false">SUMPRODUCT((B24:B31&lt;=$B$6)*(C24:C31*AM507+D24:D31*AO507*$B$8*AQ507)/(1+AL507/100)^B24:B31)+C32*AM507*AP507/(1+AL507/100)^$B$6</f>
        <v>9081689.95646004</v>
      </c>
      <c r="AS507" s="0" t="n">
        <f aca="false">SUMPRODUCT((K24:K26&lt;=$B$6)*(L24:L26*AN507+M24:M26*AO507*$B$8*AQ507)/(1+AL507/100)^K24:K26)+L27*AN507*AP507/(1+AL507/100)^$B$6</f>
        <v>9601096.49833413</v>
      </c>
      <c r="AT507" s="0" t="n">
        <f aca="false">AS507-AR507</f>
        <v>519406.541874092</v>
      </c>
      <c r="AU507" s="0" t="n">
        <f aca="true">RAND()</f>
        <v>0.600381996079347</v>
      </c>
      <c r="AV507" s="0" t="n">
        <f aca="true">RAND()</f>
        <v>0.306105660239423</v>
      </c>
      <c r="AW507" s="0" t="n">
        <f aca="true">RAND()</f>
        <v>0.529484617634468</v>
      </c>
      <c r="AX507" s="0" t="n">
        <f aca="true">RAND()</f>
        <v>0.344980361851505</v>
      </c>
      <c r="AY507" s="0" t="n">
        <f aca="true">RAND()</f>
        <v>0.124176487924955</v>
      </c>
      <c r="AZ507" s="0" t="n">
        <f aca="true">RAND()</f>
        <v>0.554453125271382</v>
      </c>
    </row>
    <row r="508" customFormat="false" ht="15" hidden="false" customHeight="false" outlineLevel="0" collapsed="false">
      <c r="AK508" s="0" t="n">
        <v>495</v>
      </c>
      <c r="AL508" s="0" t="n">
        <f aca="false">IFERROR(IF(AU508&lt;($AM$6-$AL$6)/($AN$6-$AL$6),$AL$6+SQRT(AU508*($AN$6-$AL$6)*($AM$6-$AL$6)),$AN$6-SQRT((1-AU508)*($AN$6-$AL$6)*($AN$6-$AM$6))),$AM$6)</f>
        <v>3.77205460687529</v>
      </c>
      <c r="AM508" s="0" t="n">
        <f aca="false">IFERROR(IF(AV508&lt;($AM$7-$AL$7)/($AN$7-$AL$7),$AL$7+SQRT(AV508*($AN$7-$AL$7)*($AM$7-$AL$7)),$AN$7-SQRT((1-AV508)*($AN$7-$AL$7)*($AN$7-$AM$7))),$AM$7)</f>
        <v>0.941167461857067</v>
      </c>
      <c r="AN508" s="0" t="n">
        <f aca="false">IFERROR(IF(AW508&lt;($AM$8-$AL$8)/($AN$8-$AL$8),$AL$8+SQRT(AW508*($AN$8-$AL$8)*($AM$8-$AL$8)),$AN$8-SQRT((1-AW508)*($AN$8-$AL$8)*($AN$8-$AM$8))),$AM$8)</f>
        <v>1.13476586134273</v>
      </c>
      <c r="AO508" s="0" t="n">
        <f aca="false">IFERROR(IF(AX508&lt;($AM$9-$AL$9)/($AN$9-$AL$9),$AL$9+SQRT(AX508*($AN$9-$AL$9)*($AM$9-$AL$9)),$AN$9-SQRT((1-AX508)*($AN$9-$AL$9)*($AN$9-$AM$9))),$AM$9)</f>
        <v>1.32160240654283</v>
      </c>
      <c r="AP508" s="0" t="n">
        <f aca="false">IFERROR(IF(AY508&lt;($AM$10-$AL$10)/($AN$10-$AL$10),$AL$10+SQRT(AY508*($AN$10-$AL$10)*($AM$10-$AL$10)),$AN$10-SQRT((1-AY508)*($AN$10-$AL$10)*($AN$10-$AM$10))),$AM$10)</f>
        <v>0.999416018003281</v>
      </c>
      <c r="AQ508" s="0" t="n">
        <f aca="false">IFERROR(IF(AZ508&lt;($AM$11-$AL$11)/($AN$11-$AL$11),$AL$11+SQRT(AZ508*($AN$11-$AL$11)*($AM$11-$AL$11)),$AN$11-SQRT((1-AZ508)*($AN$11-$AL$11)*($AN$11-$AM$11))),$AM$11)</f>
        <v>0.578705783920173</v>
      </c>
      <c r="AR508" s="0" t="n">
        <f aca="false">SUMPRODUCT((B24:B31&lt;=$B$6)*(C24:C31*AM508+D24:D31*AO508*$B$8*AQ508)/(1+AL508/100)^B24:B31)+C32*AM508*AP508/(1+AL508/100)^$B$6</f>
        <v>8963998.49670167</v>
      </c>
      <c r="AS508" s="0" t="n">
        <f aca="false">SUMPRODUCT((K24:K26&lt;=$B$6)*(L24:L26*AN508+M24:M26*AO508*$B$8*AQ508)/(1+AL508/100)^K24:K26)+L27*AN508*AP508/(1+AL508/100)^$B$6</f>
        <v>10429615.7119229</v>
      </c>
      <c r="AT508" s="0" t="n">
        <f aca="false">AS508-AR508</f>
        <v>1465617.21522128</v>
      </c>
      <c r="AU508" s="0" t="n">
        <f aca="true">RAND()</f>
        <v>0.479018426950248</v>
      </c>
      <c r="AV508" s="0" t="n">
        <f aca="true">RAND()</f>
        <v>0.221425025412961</v>
      </c>
      <c r="AW508" s="0" t="n">
        <f aca="true">RAND()</f>
        <v>0.881965273670367</v>
      </c>
      <c r="AX508" s="0" t="n">
        <f aca="true">RAND()</f>
        <v>0.693184470127682</v>
      </c>
      <c r="AY508" s="0" t="n">
        <f aca="true">RAND()</f>
        <v>0.997665436153014</v>
      </c>
      <c r="AZ508" s="0" t="n">
        <f aca="true">RAND()</f>
        <v>0.317048628532891</v>
      </c>
    </row>
    <row r="509" customFormat="false" ht="15" hidden="false" customHeight="false" outlineLevel="0" collapsed="false">
      <c r="AK509" s="0" t="n">
        <v>496</v>
      </c>
      <c r="AL509" s="0" t="n">
        <f aca="false">IFERROR(IF(AU509&lt;($AM$6-$AL$6)/($AN$6-$AL$6),$AL$6+SQRT(AU509*($AN$6-$AL$6)*($AM$6-$AL$6)),$AN$6-SQRT((1-AU509)*($AN$6-$AL$6)*($AN$6-$AM$6))),$AM$6)</f>
        <v>3.07411303182836</v>
      </c>
      <c r="AM509" s="0" t="n">
        <f aca="false">IFERROR(IF(AV509&lt;($AM$7-$AL$7)/($AN$7-$AL$7),$AL$7+SQRT(AV509*($AN$7-$AL$7)*($AM$7-$AL$7)),$AN$7-SQRT((1-AV509)*($AN$7-$AL$7)*($AN$7-$AM$7))),$AM$7)</f>
        <v>0.932207367895321</v>
      </c>
      <c r="AN509" s="0" t="n">
        <f aca="false">IFERROR(IF(AW509&lt;($AM$8-$AL$8)/($AN$8-$AL$8),$AL$8+SQRT(AW509*($AN$8-$AL$8)*($AM$8-$AL$8)),$AN$8-SQRT((1-AW509)*($AN$8-$AL$8)*($AN$8-$AM$8))),$AM$8)</f>
        <v>0.960749040691419</v>
      </c>
      <c r="AO509" s="0" t="n">
        <f aca="false">IFERROR(IF(AX509&lt;($AM$9-$AL$9)/($AN$9-$AL$9),$AL$9+SQRT(AX509*($AN$9-$AL$9)*($AM$9-$AL$9)),$AN$9-SQRT((1-AX509)*($AN$9-$AL$9)*($AN$9-$AM$9))),$AM$9)</f>
        <v>1.42875901082453</v>
      </c>
      <c r="AP509" s="0" t="n">
        <f aca="false">IFERROR(IF(AY509&lt;($AM$10-$AL$10)/($AN$10-$AL$10),$AL$10+SQRT(AY509*($AN$10-$AL$10)*($AM$10-$AL$10)),$AN$10-SQRT((1-AY509)*($AN$10-$AL$10)*($AN$10-$AM$10))),$AM$10)</f>
        <v>0.943729428991972</v>
      </c>
      <c r="AQ509" s="0" t="n">
        <f aca="false">IFERROR(IF(AZ509&lt;($AM$11-$AL$11)/($AN$11-$AL$11),$AL$11+SQRT(AZ509*($AN$11-$AL$11)*($AM$11-$AL$11)),$AN$11-SQRT((1-AZ509)*($AN$11-$AL$11)*($AN$11-$AM$11))),$AM$11)</f>
        <v>0.729322752915898</v>
      </c>
      <c r="AR509" s="0" t="n">
        <f aca="false">SUMPRODUCT((B24:B31&lt;=$B$6)*(C24:C31*AM509+D24:D31*AO509*$B$8*AQ509)/(1+AL509/100)^B24:B31)+C32*AM509*AP509/(1+AL509/100)^$B$6</f>
        <v>9155013.35144386</v>
      </c>
      <c r="AS509" s="0" t="n">
        <f aca="false">SUMPRODUCT((K24:K26&lt;=$B$6)*(L24:L26*AN509+M24:M26*AO509*$B$8*AQ509)/(1+AL509/100)^K24:K26)+L27*AN509*AP509/(1+AL509/100)^$B$6</f>
        <v>8875983.92920976</v>
      </c>
      <c r="AT509" s="0" t="n">
        <f aca="false">AS509-AR509</f>
        <v>-279029.422234103</v>
      </c>
      <c r="AU509" s="0" t="n">
        <f aca="true">RAND()</f>
        <v>0.229370575657004</v>
      </c>
      <c r="AV509" s="0" t="n">
        <f aca="true">RAND()</f>
        <v>0.194208756953432</v>
      </c>
      <c r="AW509" s="0" t="n">
        <f aca="true">RAND()</f>
        <v>0.287113934257906</v>
      </c>
      <c r="AX509" s="0" t="n">
        <f aca="true">RAND()</f>
        <v>0.782455821523887</v>
      </c>
      <c r="AY509" s="0" t="n">
        <f aca="true">RAND()</f>
        <v>0.787583224614165</v>
      </c>
      <c r="AZ509" s="0" t="n">
        <f aca="true">RAND()</f>
        <v>0.700954399636621</v>
      </c>
    </row>
    <row r="510" customFormat="false" ht="15" hidden="false" customHeight="false" outlineLevel="0" collapsed="false">
      <c r="AK510" s="0" t="n">
        <v>497</v>
      </c>
      <c r="AL510" s="0" t="n">
        <f aca="false">IFERROR(IF(AU510&lt;($AM$6-$AL$6)/($AN$6-$AL$6),$AL$6+SQRT(AU510*($AN$6-$AL$6)*($AM$6-$AL$6)),$AN$6-SQRT((1-AU510)*($AN$6-$AL$6)*($AN$6-$AM$6))),$AM$6)</f>
        <v>4.4036631183313</v>
      </c>
      <c r="AM510" s="0" t="n">
        <f aca="false">IFERROR(IF(AV510&lt;($AM$7-$AL$7)/($AN$7-$AL$7),$AL$7+SQRT(AV510*($AN$7-$AL$7)*($AM$7-$AL$7)),$AN$7-SQRT((1-AV510)*($AN$7-$AL$7)*($AN$7-$AM$7))),$AM$7)</f>
        <v>1.06336970478477</v>
      </c>
      <c r="AN510" s="0" t="n">
        <f aca="false">IFERROR(IF(AW510&lt;($AM$8-$AL$8)/($AN$8-$AL$8),$AL$8+SQRT(AW510*($AN$8-$AL$8)*($AM$8-$AL$8)),$AN$8-SQRT((1-AW510)*($AN$8-$AL$8)*($AN$8-$AM$8))),$AM$8)</f>
        <v>1.06200300120692</v>
      </c>
      <c r="AO510" s="0" t="n">
        <f aca="false">IFERROR(IF(AX510&lt;($AM$9-$AL$9)/($AN$9-$AL$9),$AL$9+SQRT(AX510*($AN$9-$AL$9)*($AM$9-$AL$9)),$AN$9-SQRT((1-AX510)*($AN$9-$AL$9)*($AN$9-$AM$9))),$AM$9)</f>
        <v>1.40364690098623</v>
      </c>
      <c r="AP510" s="0" t="n">
        <f aca="false">IFERROR(IF(AY510&lt;($AM$10-$AL$10)/($AN$10-$AL$10),$AL$10+SQRT(AY510*($AN$10-$AL$10)*($AM$10-$AL$10)),$AN$10-SQRT((1-AY510)*($AN$10-$AL$10)*($AN$10-$AM$10))),$AM$10)</f>
        <v>0.762804785315469</v>
      </c>
      <c r="AQ510" s="0" t="n">
        <f aca="false">IFERROR(IF(AZ510&lt;($AM$11-$AL$11)/($AN$11-$AL$11),$AL$11+SQRT(AZ510*($AN$11-$AL$11)*($AM$11-$AL$11)),$AN$11-SQRT((1-AZ510)*($AN$11-$AL$11)*($AN$11-$AM$11))),$AM$11)</f>
        <v>0.61566504474462</v>
      </c>
      <c r="AR510" s="0" t="n">
        <f aca="false">SUMPRODUCT((B24:B31&lt;=$B$6)*(C24:C31*AM510+D24:D31*AO510*$B$8*AQ510)/(1+AL510/100)^B24:B31)+C32*AM510*AP510/(1+AL510/100)^$B$6</f>
        <v>9929197.76793262</v>
      </c>
      <c r="AS510" s="0" t="n">
        <f aca="false">SUMPRODUCT((K24:K26&lt;=$B$6)*(L24:L26*AN510+M24:M26*AO510*$B$8*AQ510)/(1+AL510/100)^K24:K26)+L27*AN510*AP510/(1+AL510/100)^$B$6</f>
        <v>9934414.38472098</v>
      </c>
      <c r="AT510" s="0" t="n">
        <f aca="false">AS510-AR510</f>
        <v>5216.61678835377</v>
      </c>
      <c r="AU510" s="0" t="n">
        <f aca="true">RAND()</f>
        <v>0.662951739844341</v>
      </c>
      <c r="AV510" s="0" t="n">
        <f aca="true">RAND()</f>
        <v>0.690392292514469</v>
      </c>
      <c r="AW510" s="0" t="n">
        <f aca="true">RAND()</f>
        <v>0.685841141731508</v>
      </c>
      <c r="AX510" s="0" t="n">
        <f aca="true">RAND()</f>
        <v>0.76290865419778</v>
      </c>
      <c r="AY510" s="0" t="n">
        <f aca="true">RAND()</f>
        <v>0.276265420738839</v>
      </c>
      <c r="AZ510" s="0" t="n">
        <f aca="true">RAND()</f>
        <v>0.406711920300501</v>
      </c>
    </row>
    <row r="511" customFormat="false" ht="15" hidden="false" customHeight="false" outlineLevel="0" collapsed="false">
      <c r="AK511" s="0" t="n">
        <v>498</v>
      </c>
      <c r="AL511" s="0" t="n">
        <f aca="false">IFERROR(IF(AU511&lt;($AM$6-$AL$6)/($AN$6-$AL$6),$AL$6+SQRT(AU511*($AN$6-$AL$6)*($AM$6-$AL$6)),$AN$6-SQRT((1-AU511)*($AN$6-$AL$6)*($AN$6-$AM$6))),$AM$6)</f>
        <v>5.4856618588231</v>
      </c>
      <c r="AM511" s="0" t="n">
        <f aca="false">IFERROR(IF(AV511&lt;($AM$7-$AL$7)/($AN$7-$AL$7),$AL$7+SQRT(AV511*($AN$7-$AL$7)*($AM$7-$AL$7)),$AN$7-SQRT((1-AV511)*($AN$7-$AL$7)*($AN$7-$AM$7))),$AM$7)</f>
        <v>0.894551378711505</v>
      </c>
      <c r="AN511" s="0" t="n">
        <f aca="false">IFERROR(IF(AW511&lt;($AM$8-$AL$8)/($AN$8-$AL$8),$AL$8+SQRT(AW511*($AN$8-$AL$8)*($AM$8-$AL$8)),$AN$8-SQRT((1-AW511)*($AN$8-$AL$8)*($AN$8-$AM$8))),$AM$8)</f>
        <v>0.938545559199828</v>
      </c>
      <c r="AO511" s="0" t="n">
        <f aca="false">IFERROR(IF(AX511&lt;($AM$9-$AL$9)/($AN$9-$AL$9),$AL$9+SQRT(AX511*($AN$9-$AL$9)*($AM$9-$AL$9)),$AN$9-SQRT((1-AX511)*($AN$9-$AL$9)*($AN$9-$AM$9))),$AM$9)</f>
        <v>1.1958017409035</v>
      </c>
      <c r="AP511" s="0" t="n">
        <f aca="false">IFERROR(IF(AY511&lt;($AM$10-$AL$10)/($AN$10-$AL$10),$AL$10+SQRT(AY511*($AN$10-$AL$10)*($AM$10-$AL$10)),$AN$10-SQRT((1-AY511)*($AN$10-$AL$10)*($AN$10-$AM$10))),$AM$10)</f>
        <v>0.656416861716342</v>
      </c>
      <c r="AQ511" s="0" t="n">
        <f aca="false">IFERROR(IF(AZ511&lt;($AM$11-$AL$11)/($AN$11-$AL$11),$AL$11+SQRT(AZ511*($AN$11-$AL$11)*($AM$11-$AL$11)),$AN$11-SQRT((1-AZ511)*($AN$11-$AL$11)*($AN$11-$AM$11))),$AM$11)</f>
        <v>0.529925310912895</v>
      </c>
      <c r="AR511" s="0" t="n">
        <f aca="false">SUMPRODUCT((B24:B31&lt;=$B$6)*(C24:C31*AM511+D24:D31*AO511*$B$8*AQ511)/(1+AL511/100)^B24:B31)+C32*AM511*AP511/(1+AL511/100)^$B$6</f>
        <v>8081729.49774658</v>
      </c>
      <c r="AS511" s="0" t="n">
        <f aca="false">SUMPRODUCT((K24:K26&lt;=$B$6)*(L24:L26*AN511+M24:M26*AO511*$B$8*AQ511)/(1+AL511/100)^K24:K26)+L27*AN511*AP511/(1+AL511/100)^$B$6</f>
        <v>8790776.90019583</v>
      </c>
      <c r="AT511" s="0" t="n">
        <f aca="false">AS511-AR511</f>
        <v>709047.402449255</v>
      </c>
      <c r="AU511" s="0" t="n">
        <f aca="true">RAND()</f>
        <v>0.885338999708844</v>
      </c>
      <c r="AV511" s="0" t="n">
        <f aca="true">RAND()</f>
        <v>0.0993329246249596</v>
      </c>
      <c r="AW511" s="0" t="n">
        <f aca="true">RAND()</f>
        <v>0.213276355266591</v>
      </c>
      <c r="AX511" s="0" t="n">
        <f aca="true">RAND()</f>
        <v>0.568843440044104</v>
      </c>
      <c r="AY511" s="0" t="n">
        <f aca="true">RAND()</f>
        <v>0.0978649385167567</v>
      </c>
      <c r="AZ511" s="0" t="n">
        <f aca="true">RAND()</f>
        <v>0.215778157544455</v>
      </c>
    </row>
    <row r="512" customFormat="false" ht="15" hidden="false" customHeight="false" outlineLevel="0" collapsed="false">
      <c r="AK512" s="0" t="n">
        <v>499</v>
      </c>
      <c r="AL512" s="0" t="n">
        <f aca="false">IFERROR(IF(AU512&lt;($AM$6-$AL$6)/($AN$6-$AL$6),$AL$6+SQRT(AU512*($AN$6-$AL$6)*($AM$6-$AL$6)),$AN$6-SQRT((1-AU512)*($AN$6-$AL$6)*($AN$6-$AM$6))),$AM$6)</f>
        <v>4.68583140473299</v>
      </c>
      <c r="AM512" s="0" t="n">
        <f aca="false">IFERROR(IF(AV512&lt;($AM$7-$AL$7)/($AN$7-$AL$7),$AL$7+SQRT(AV512*($AN$7-$AL$7)*($AM$7-$AL$7)),$AN$7-SQRT((1-AV512)*($AN$7-$AL$7)*($AN$7-$AM$7))),$AM$7)</f>
        <v>0.973875269043232</v>
      </c>
      <c r="AN512" s="0" t="n">
        <f aca="false">IFERROR(IF(AW512&lt;($AM$8-$AL$8)/($AN$8-$AL$8),$AL$8+SQRT(AW512*($AN$8-$AL$8)*($AM$8-$AL$8)),$AN$8-SQRT((1-AW512)*($AN$8-$AL$8)*($AN$8-$AM$8))),$AM$8)</f>
        <v>0.843755494787366</v>
      </c>
      <c r="AO512" s="0" t="n">
        <f aca="false">IFERROR(IF(AX512&lt;($AM$9-$AL$9)/($AN$9-$AL$9),$AL$9+SQRT(AX512*($AN$9-$AL$9)*($AM$9-$AL$9)),$AN$9-SQRT((1-AX512)*($AN$9-$AL$9)*($AN$9-$AM$9))),$AM$9)</f>
        <v>1.05607462779212</v>
      </c>
      <c r="AP512" s="0" t="n">
        <f aca="false">IFERROR(IF(AY512&lt;($AM$10-$AL$10)/($AN$10-$AL$10),$AL$10+SQRT(AY512*($AN$10-$AL$10)*($AM$10-$AL$10)),$AN$10-SQRT((1-AY512)*($AN$10-$AL$10)*($AN$10-$AM$10))),$AM$10)</f>
        <v>0.868710606324678</v>
      </c>
      <c r="AQ512" s="0" t="n">
        <f aca="false">IFERROR(IF(AZ512&lt;($AM$11-$AL$11)/($AN$11-$AL$11),$AL$11+SQRT(AZ512*($AN$11-$AL$11)*($AM$11-$AL$11)),$AN$11-SQRT((1-AZ512)*($AN$11-$AL$11)*($AN$11-$AM$11))),$AM$11)</f>
        <v>0.689147652673795</v>
      </c>
      <c r="AR512" s="0" t="n">
        <f aca="false">SUMPRODUCT((B24:B31&lt;=$B$6)*(C24:C31*AM512+D24:D31*AO512*$B$8*AQ512)/(1+AL512/100)^B24:B31)+C32*AM512*AP512/(1+AL512/100)^$B$6</f>
        <v>9000037.17316804</v>
      </c>
      <c r="AS512" s="0" t="n">
        <f aca="false">SUMPRODUCT((K24:K26&lt;=$B$6)*(L24:L26*AN512+M24:M26*AO512*$B$8*AQ512)/(1+AL512/100)^K24:K26)+L27*AN512*AP512/(1+AL512/100)^$B$6</f>
        <v>7835689.82108477</v>
      </c>
      <c r="AT512" s="0" t="n">
        <f aca="false">AS512-AR512</f>
        <v>-1164347.35208327</v>
      </c>
      <c r="AU512" s="0" t="n">
        <f aca="true">RAND()</f>
        <v>0.732231185633996</v>
      </c>
      <c r="AV512" s="0" t="n">
        <f aca="true">RAND()</f>
        <v>0.335917879831735</v>
      </c>
      <c r="AW512" s="0" t="n">
        <f aca="true">RAND()</f>
        <v>0.021272703600969</v>
      </c>
      <c r="AX512" s="0" t="n">
        <f aca="true">RAND()</f>
        <v>0.406003261134806</v>
      </c>
      <c r="AY512" s="0" t="n">
        <f aca="true">RAND()</f>
        <v>0.543790044865247</v>
      </c>
      <c r="AZ512" s="0" t="n">
        <f aca="true">RAND()</f>
        <v>0.605595176170564</v>
      </c>
    </row>
    <row r="513" customFormat="false" ht="15" hidden="false" customHeight="false" outlineLevel="0" collapsed="false">
      <c r="AK513" s="0" t="n">
        <v>500</v>
      </c>
      <c r="AL513" s="0" t="n">
        <f aca="false">IFERROR(IF(AU513&lt;($AM$6-$AL$6)/($AN$6-$AL$6),$AL$6+SQRT(AU513*($AN$6-$AL$6)*($AM$6-$AL$6)),$AN$6-SQRT((1-AU513)*($AN$6-$AL$6)*($AN$6-$AM$6))),$AM$6)</f>
        <v>3.39651348837902</v>
      </c>
      <c r="AM513" s="0" t="n">
        <f aca="false">IFERROR(IF(AV513&lt;($AM$7-$AL$7)/($AN$7-$AL$7),$AL$7+SQRT(AV513*($AN$7-$AL$7)*($AM$7-$AL$7)),$AN$7-SQRT((1-AV513)*($AN$7-$AL$7)*($AN$7-$AM$7))),$AM$7)</f>
        <v>0.87485204156297</v>
      </c>
      <c r="AN513" s="0" t="n">
        <f aca="false">IFERROR(IF(AW513&lt;($AM$8-$AL$8)/($AN$8-$AL$8),$AL$8+SQRT(AW513*($AN$8-$AL$8)*($AM$8-$AL$8)),$AN$8-SQRT((1-AW513)*($AN$8-$AL$8)*($AN$8-$AM$8))),$AM$8)</f>
        <v>0.883830203709642</v>
      </c>
      <c r="AO513" s="0" t="n">
        <f aca="false">IFERROR(IF(AX513&lt;($AM$9-$AL$9)/($AN$9-$AL$9),$AL$9+SQRT(AX513*($AN$9-$AL$9)*($AM$9-$AL$9)),$AN$9-SQRT((1-AX513)*($AN$9-$AL$9)*($AN$9-$AM$9))),$AM$9)</f>
        <v>1.16380700409923</v>
      </c>
      <c r="AP513" s="0" t="n">
        <f aca="false">IFERROR(IF(AY513&lt;($AM$10-$AL$10)/($AN$10-$AL$10),$AL$10+SQRT(AY513*($AN$10-$AL$10)*($AM$10-$AL$10)),$AN$10-SQRT((1-AY513)*($AN$10-$AL$10)*($AN$10-$AM$10))),$AM$10)</f>
        <v>0.800209632748949</v>
      </c>
      <c r="AQ513" s="0" t="n">
        <f aca="false">IFERROR(IF(AZ513&lt;($AM$11-$AL$11)/($AN$11-$AL$11),$AL$11+SQRT(AZ513*($AN$11-$AL$11)*($AM$11-$AL$11)),$AN$11-SQRT((1-AZ513)*($AN$11-$AL$11)*($AN$11-$AM$11))),$AM$11)</f>
        <v>0.772900279520712</v>
      </c>
      <c r="AR513" s="0" t="n">
        <f aca="false">SUMPRODUCT((B24:B31&lt;=$B$6)*(C24:C31*AM513+D24:D31*AO513*$B$8*AQ513)/(1+AL513/100)^B24:B31)+C32*AM513*AP513/(1+AL513/100)^$B$6</f>
        <v>8484484.66758751</v>
      </c>
      <c r="AS513" s="0" t="n">
        <f aca="false">SUMPRODUCT((K24:K26&lt;=$B$6)*(L24:L26*AN513+M24:M26*AO513*$B$8*AQ513)/(1+AL513/100)^K24:K26)+L27*AN513*AP513/(1+AL513/100)^$B$6</f>
        <v>8273320.987109</v>
      </c>
      <c r="AT513" s="0" t="n">
        <f aca="false">AS513-AR513</f>
        <v>-211163.680478507</v>
      </c>
      <c r="AU513" s="0" t="n">
        <f aca="true">RAND()</f>
        <v>0.350744248028282</v>
      </c>
      <c r="AV513" s="0" t="n">
        <f aca="true">RAND()</f>
        <v>0.0622536458460501</v>
      </c>
      <c r="AW513" s="0" t="n">
        <f aca="true">RAND()</f>
        <v>0.0780833672666674</v>
      </c>
      <c r="AX513" s="0" t="n">
        <f aca="true">RAND()</f>
        <v>0.533854182404332</v>
      </c>
      <c r="AY513" s="0" t="n">
        <f aca="true">RAND()</f>
        <v>0.360503294381036</v>
      </c>
      <c r="AZ513" s="0" t="n">
        <f aca="true">RAND()</f>
        <v>0.789492722278487</v>
      </c>
    </row>
    <row r="514" customFormat="false" ht="15" hidden="false" customHeight="false" outlineLevel="0" collapsed="false">
      <c r="AK514" s="0" t="n">
        <v>501</v>
      </c>
      <c r="AL514" s="0" t="n">
        <f aca="false">IFERROR(IF(AU514&lt;($AM$6-$AL$6)/($AN$6-$AL$6),$AL$6+SQRT(AU514*($AN$6-$AL$6)*($AM$6-$AL$6)),$AN$6-SQRT((1-AU514)*($AN$6-$AL$6)*($AN$6-$AM$6))),$AM$6)</f>
        <v>4.16148646873328</v>
      </c>
      <c r="AM514" s="0" t="n">
        <f aca="false">IFERROR(IF(AV514&lt;($AM$7-$AL$7)/($AN$7-$AL$7),$AL$7+SQRT(AV514*($AN$7-$AL$7)*($AM$7-$AL$7)),$AN$7-SQRT((1-AV514)*($AN$7-$AL$7)*($AN$7-$AM$7))),$AM$7)</f>
        <v>1.03959873927254</v>
      </c>
      <c r="AN514" s="0" t="n">
        <f aca="false">IFERROR(IF(AW514&lt;($AM$8-$AL$8)/($AN$8-$AL$8),$AL$8+SQRT(AW514*($AN$8-$AL$8)*($AM$8-$AL$8)),$AN$8-SQRT((1-AW514)*($AN$8-$AL$8)*($AN$8-$AM$8))),$AM$8)</f>
        <v>1.11294496357117</v>
      </c>
      <c r="AO514" s="0" t="n">
        <f aca="false">IFERROR(IF(AX514&lt;($AM$9-$AL$9)/($AN$9-$AL$9),$AL$9+SQRT(AX514*($AN$9-$AL$9)*($AM$9-$AL$9)),$AN$9-SQRT((1-AX514)*($AN$9-$AL$9)*($AN$9-$AM$9))),$AM$9)</f>
        <v>1.42381896356886</v>
      </c>
      <c r="AP514" s="0" t="n">
        <f aca="false">IFERROR(IF(AY514&lt;($AM$10-$AL$10)/($AN$10-$AL$10),$AL$10+SQRT(AY514*($AN$10-$AL$10)*($AM$10-$AL$10)),$AN$10-SQRT((1-AY514)*($AN$10-$AL$10)*($AN$10-$AM$10))),$AM$10)</f>
        <v>0.885399636626798</v>
      </c>
      <c r="AQ514" s="0" t="n">
        <f aca="false">IFERROR(IF(AZ514&lt;($AM$11-$AL$11)/($AN$11-$AL$11),$AL$11+SQRT(AZ514*($AN$11-$AL$11)*($AM$11-$AL$11)),$AN$11-SQRT((1-AZ514)*($AN$11-$AL$11)*($AN$11-$AM$11))),$AM$11)</f>
        <v>0.72224529432219</v>
      </c>
      <c r="AR514" s="0" t="n">
        <f aca="false">SUMPRODUCT((B24:B31&lt;=$B$6)*(C24:C31*AM514+D24:D31*AO514*$B$8*AQ514)/(1+AL514/100)^B24:B31)+C32*AM514*AP514/(1+AL514/100)^$B$6</f>
        <v>9798293.36604597</v>
      </c>
      <c r="AS514" s="0" t="n">
        <f aca="false">SUMPRODUCT((K24:K26&lt;=$B$6)*(L24:L26*AN514+M24:M26*AO514*$B$8*AQ514)/(1+AL514/100)^K24:K26)+L27*AN514*AP514/(1+AL514/100)^$B$6</f>
        <v>10332345.4768376</v>
      </c>
      <c r="AT514" s="0" t="n">
        <f aca="false">AS514-AR514</f>
        <v>534052.110791622</v>
      </c>
      <c r="AU514" s="0" t="n">
        <f aca="true">RAND()</f>
        <v>0.597142046640788</v>
      </c>
      <c r="AV514" s="0" t="n">
        <f aca="true">RAND()</f>
        <v>0.606500528749304</v>
      </c>
      <c r="AW514" s="0" t="n">
        <f aca="true">RAND()</f>
        <v>0.833030373239935</v>
      </c>
      <c r="AX514" s="0" t="n">
        <f aca="true">RAND()</f>
        <v>0.778676942171428</v>
      </c>
      <c r="AY514" s="0" t="n">
        <f aca="true">RAND()</f>
        <v>0.594131519648273</v>
      </c>
      <c r="AZ514" s="0" t="n">
        <f aca="true">RAND()</f>
        <v>0.685111524382993</v>
      </c>
    </row>
    <row r="515" customFormat="false" ht="15" hidden="false" customHeight="false" outlineLevel="0" collapsed="false">
      <c r="AK515" s="0" t="n">
        <v>502</v>
      </c>
      <c r="AL515" s="0" t="n">
        <f aca="false">IFERROR(IF(AU515&lt;($AM$6-$AL$6)/($AN$6-$AL$6),$AL$6+SQRT(AU515*($AN$6-$AL$6)*($AM$6-$AL$6)),$AN$6-SQRT((1-AU515)*($AN$6-$AL$6)*($AN$6-$AM$6))),$AM$6)</f>
        <v>3.92275262680376</v>
      </c>
      <c r="AM515" s="0" t="n">
        <f aca="false">IFERROR(IF(AV515&lt;($AM$7-$AL$7)/($AN$7-$AL$7),$AL$7+SQRT(AV515*($AN$7-$AL$7)*($AM$7-$AL$7)),$AN$7-SQRT((1-AV515)*($AN$7-$AL$7)*($AN$7-$AM$7))),$AM$7)</f>
        <v>0.897950214164949</v>
      </c>
      <c r="AN515" s="0" t="n">
        <f aca="false">IFERROR(IF(AW515&lt;($AM$8-$AL$8)/($AN$8-$AL$8),$AL$8+SQRT(AW515*($AN$8-$AL$8)*($AM$8-$AL$8)),$AN$8-SQRT((1-AW515)*($AN$8-$AL$8)*($AN$8-$AM$8))),$AM$8)</f>
        <v>0.971394542325129</v>
      </c>
      <c r="AO515" s="0" t="n">
        <f aca="false">IFERROR(IF(AX515&lt;($AM$9-$AL$9)/($AN$9-$AL$9),$AL$9+SQRT(AX515*($AN$9-$AL$9)*($AM$9-$AL$9)),$AN$9-SQRT((1-AX515)*($AN$9-$AL$9)*($AN$9-$AM$9))),$AM$9)</f>
        <v>1.00601710899476</v>
      </c>
      <c r="AP515" s="0" t="n">
        <f aca="false">IFERROR(IF(AY515&lt;($AM$10-$AL$10)/($AN$10-$AL$10),$AL$10+SQRT(AY515*($AN$10-$AL$10)*($AM$10-$AL$10)),$AN$10-SQRT((1-AY515)*($AN$10-$AL$10)*($AN$10-$AM$10))),$AM$10)</f>
        <v>0.655646734548018</v>
      </c>
      <c r="AQ515" s="0" t="n">
        <f aca="false">IFERROR(IF(AZ515&lt;($AM$11-$AL$11)/($AN$11-$AL$11),$AL$11+SQRT(AZ515*($AN$11-$AL$11)*($AM$11-$AL$11)),$AN$11-SQRT((1-AZ515)*($AN$11-$AL$11)*($AN$11-$AM$11))),$AM$11)</f>
        <v>0.88390648377887</v>
      </c>
      <c r="AR515" s="0" t="n">
        <f aca="false">SUMPRODUCT((B24:B31&lt;=$B$6)*(C24:C31*AM515+D24:D31*AO515*$B$8*AQ515)/(1+AL515/100)^B24:B31)+C32*AM515*AP515/(1+AL515/100)^$B$6</f>
        <v>8546866.69838489</v>
      </c>
      <c r="AS515" s="0" t="n">
        <f aca="false">SUMPRODUCT((K24:K26&lt;=$B$6)*(L24:L26*AN515+M24:M26*AO515*$B$8*AQ515)/(1+AL515/100)^K24:K26)+L27*AN515*AP515/(1+AL515/100)^$B$6</f>
        <v>9178651.79526577</v>
      </c>
      <c r="AT515" s="0" t="n">
        <f aca="false">AS515-AR515</f>
        <v>631785.096880877</v>
      </c>
      <c r="AU515" s="0" t="n">
        <f aca="true">RAND()</f>
        <v>0.526527430207843</v>
      </c>
      <c r="AV515" s="0" t="n">
        <f aca="true">RAND()</f>
        <v>0.106602716166216</v>
      </c>
      <c r="AW515" s="0" t="n">
        <f aca="true">RAND()</f>
        <v>0.326400990431559</v>
      </c>
      <c r="AX515" s="0" t="n">
        <f aca="true">RAND()</f>
        <v>0.341332008259241</v>
      </c>
      <c r="AY515" s="0" t="n">
        <f aca="true">RAND()</f>
        <v>0.0969036239018449</v>
      </c>
      <c r="AZ515" s="0" t="n">
        <f aca="true">RAND()</f>
        <v>0.944988961189446</v>
      </c>
    </row>
    <row r="516" customFormat="false" ht="15" hidden="false" customHeight="false" outlineLevel="0" collapsed="false">
      <c r="AK516" s="0" t="n">
        <v>503</v>
      </c>
      <c r="AL516" s="0" t="n">
        <f aca="false">IFERROR(IF(AU516&lt;($AM$6-$AL$6)/($AN$6-$AL$6),$AL$6+SQRT(AU516*($AN$6-$AL$6)*($AM$6-$AL$6)),$AN$6-SQRT((1-AU516)*($AN$6-$AL$6)*($AN$6-$AM$6))),$AM$6)</f>
        <v>3.87399637428354</v>
      </c>
      <c r="AM516" s="0" t="n">
        <f aca="false">IFERROR(IF(AV516&lt;($AM$7-$AL$7)/($AN$7-$AL$7),$AL$7+SQRT(AV516*($AN$7-$AL$7)*($AM$7-$AL$7)),$AN$7-SQRT((1-AV516)*($AN$7-$AL$7)*($AN$7-$AM$7))),$AM$7)</f>
        <v>0.88489730790736</v>
      </c>
      <c r="AN516" s="0" t="n">
        <f aca="false">IFERROR(IF(AW516&lt;($AM$8-$AL$8)/($AN$8-$AL$8),$AL$8+SQRT(AW516*($AN$8-$AL$8)*($AM$8-$AL$8)),$AN$8-SQRT((1-AW516)*($AN$8-$AL$8)*($AN$8-$AM$8))),$AM$8)</f>
        <v>0.862689084410584</v>
      </c>
      <c r="AO516" s="0" t="n">
        <f aca="false">IFERROR(IF(AX516&lt;($AM$9-$AL$9)/($AN$9-$AL$9),$AL$9+SQRT(AX516*($AN$9-$AL$9)*($AM$9-$AL$9)),$AN$9-SQRT((1-AX516)*($AN$9-$AL$9)*($AN$9-$AM$9))),$AM$9)</f>
        <v>0.826779081379354</v>
      </c>
      <c r="AP516" s="0" t="n">
        <f aca="false">IFERROR(IF(AY516&lt;($AM$10-$AL$10)/($AN$10-$AL$10),$AL$10+SQRT(AY516*($AN$10-$AL$10)*($AM$10-$AL$10)),$AN$10-SQRT((1-AY516)*($AN$10-$AL$10)*($AN$10-$AM$10))),$AM$10)</f>
        <v>0.987023997939935</v>
      </c>
      <c r="AQ516" s="0" t="n">
        <f aca="false">IFERROR(IF(AZ516&lt;($AM$11-$AL$11)/($AN$11-$AL$11),$AL$11+SQRT(AZ516*($AN$11-$AL$11)*($AM$11-$AL$11)),$AN$11-SQRT((1-AZ516)*($AN$11-$AL$11)*($AN$11-$AM$11))),$AM$11)</f>
        <v>0.610718976244779</v>
      </c>
      <c r="AR516" s="0" t="n">
        <f aca="false">SUMPRODUCT((B24:B31&lt;=$B$6)*(C24:C31*AM516+D24:D31*AO516*$B$8*AQ516)/(1+AL516/100)^B24:B31)+C32*AM516*AP516/(1+AL516/100)^$B$6</f>
        <v>8373345.97637318</v>
      </c>
      <c r="AS516" s="0" t="n">
        <f aca="false">SUMPRODUCT((K24:K26&lt;=$B$6)*(L24:L26*AN516+M24:M26*AO516*$B$8*AQ516)/(1+AL516/100)^K24:K26)+L27*AN516*AP516/(1+AL516/100)^$B$6</f>
        <v>7935832.50054802</v>
      </c>
      <c r="AT516" s="0" t="n">
        <f aca="false">AS516-AR516</f>
        <v>-437513.47582516</v>
      </c>
      <c r="AU516" s="0" t="n">
        <f aca="true">RAND()</f>
        <v>0.511405066600377</v>
      </c>
      <c r="AV516" s="0" t="n">
        <f aca="true">RAND()</f>
        <v>0.0800839209990794</v>
      </c>
      <c r="AW516" s="0" t="n">
        <f aca="true">RAND()</f>
        <v>0.0436657922693028</v>
      </c>
      <c r="AX516" s="0" t="n">
        <f aca="true">RAND()</f>
        <v>0.142379424036179</v>
      </c>
      <c r="AY516" s="0" t="n">
        <f aca="true">RAND()</f>
        <v>0.94876949827759</v>
      </c>
      <c r="AZ516" s="0" t="n">
        <f aca="true">RAND()</f>
        <v>0.394066457953485</v>
      </c>
    </row>
    <row r="517" customFormat="false" ht="15" hidden="false" customHeight="false" outlineLevel="0" collapsed="false">
      <c r="AK517" s="0" t="n">
        <v>504</v>
      </c>
      <c r="AL517" s="0" t="n">
        <f aca="false">IFERROR(IF(AU517&lt;($AM$6-$AL$6)/($AN$6-$AL$6),$AL$6+SQRT(AU517*($AN$6-$AL$6)*($AM$6-$AL$6)),$AN$6-SQRT((1-AU517)*($AN$6-$AL$6)*($AN$6-$AM$6))),$AM$6)</f>
        <v>2.78924126059727</v>
      </c>
      <c r="AM517" s="0" t="n">
        <f aca="false">IFERROR(IF(AV517&lt;($AM$7-$AL$7)/($AN$7-$AL$7),$AL$7+SQRT(AV517*($AN$7-$AL$7)*($AM$7-$AL$7)),$AN$7-SQRT((1-AV517)*($AN$7-$AL$7)*($AN$7-$AM$7))),$AM$7)</f>
        <v>0.993567846050433</v>
      </c>
      <c r="AN517" s="0" t="n">
        <f aca="false">IFERROR(IF(AW517&lt;($AM$8-$AL$8)/($AN$8-$AL$8),$AL$8+SQRT(AW517*($AN$8-$AL$8)*($AM$8-$AL$8)),$AN$8-SQRT((1-AW517)*($AN$8-$AL$8)*($AN$8-$AM$8))),$AM$8)</f>
        <v>1.21691686871488</v>
      </c>
      <c r="AO517" s="0" t="n">
        <f aca="false">IFERROR(IF(AX517&lt;($AM$9-$AL$9)/($AN$9-$AL$9),$AL$9+SQRT(AX517*($AN$9-$AL$9)*($AM$9-$AL$9)),$AN$9-SQRT((1-AX517)*($AN$9-$AL$9)*($AN$9-$AM$9))),$AM$9)</f>
        <v>0.92815651066105</v>
      </c>
      <c r="AP517" s="0" t="n">
        <f aca="false">IFERROR(IF(AY517&lt;($AM$10-$AL$10)/($AN$10-$AL$10),$AL$10+SQRT(AY517*($AN$10-$AL$10)*($AM$10-$AL$10)),$AN$10-SQRT((1-AY517)*($AN$10-$AL$10)*($AN$10-$AM$10))),$AM$10)</f>
        <v>0.599238648708428</v>
      </c>
      <c r="AQ517" s="0" t="n">
        <f aca="false">IFERROR(IF(AZ517&lt;($AM$11-$AL$11)/($AN$11-$AL$11),$AL$11+SQRT(AZ517*($AN$11-$AL$11)*($AM$11-$AL$11)),$AN$11-SQRT((1-AZ517)*($AN$11-$AL$11)*($AN$11-$AM$11))),$AM$11)</f>
        <v>0.784979901036814</v>
      </c>
      <c r="AR517" s="0" t="n">
        <f aca="false">SUMPRODUCT((B24:B31&lt;=$B$6)*(C24:C31*AM517+D24:D31*AO517*$B$8*AQ517)/(1+AL517/100)^B24:B31)+C32*AM517*AP517/(1+AL517/100)^$B$6</f>
        <v>9850157.69686707</v>
      </c>
      <c r="AS517" s="0" t="n">
        <f aca="false">SUMPRODUCT((K24:K26&lt;=$B$6)*(L24:L26*AN517+M24:M26*AO517*$B$8*AQ517)/(1+AL517/100)^K24:K26)+L27*AN517*AP517/(1+AL517/100)^$B$6</f>
        <v>11621880.4381662</v>
      </c>
      <c r="AT517" s="0" t="n">
        <f aca="false">AS517-AR517</f>
        <v>1771722.74129912</v>
      </c>
      <c r="AU517" s="0" t="n">
        <f aca="true">RAND()</f>
        <v>0.124580353485834</v>
      </c>
      <c r="AV517" s="0" t="n">
        <f aca="true">RAND()</f>
        <v>0.416316789162267</v>
      </c>
      <c r="AW517" s="0" t="n">
        <f aca="true">RAND()</f>
        <v>0.990271168216637</v>
      </c>
      <c r="AX517" s="0" t="n">
        <f aca="true">RAND()</f>
        <v>0.244423996828594</v>
      </c>
      <c r="AY517" s="0" t="n">
        <f aca="true">RAND()</f>
        <v>0.0393932375898987</v>
      </c>
      <c r="AZ517" s="0" t="n">
        <f aca="true">RAND()</f>
        <v>0.811291253232089</v>
      </c>
    </row>
    <row r="518" customFormat="false" ht="15" hidden="false" customHeight="false" outlineLevel="0" collapsed="false">
      <c r="AK518" s="0" t="n">
        <v>505</v>
      </c>
      <c r="AL518" s="0" t="n">
        <f aca="false">IFERROR(IF(AU518&lt;($AM$6-$AL$6)/($AN$6-$AL$6),$AL$6+SQRT(AU518*($AN$6-$AL$6)*($AM$6-$AL$6)),$AN$6-SQRT((1-AU518)*($AN$6-$AL$6)*($AN$6-$AM$6))),$AM$6)</f>
        <v>3.10685335489296</v>
      </c>
      <c r="AM518" s="0" t="n">
        <f aca="false">IFERROR(IF(AV518&lt;($AM$7-$AL$7)/($AN$7-$AL$7),$AL$7+SQRT(AV518*($AN$7-$AL$7)*($AM$7-$AL$7)),$AN$7-SQRT((1-AV518)*($AN$7-$AL$7)*($AN$7-$AM$7))),$AM$7)</f>
        <v>1.03927286909586</v>
      </c>
      <c r="AN518" s="0" t="n">
        <f aca="false">IFERROR(IF(AW518&lt;($AM$8-$AL$8)/($AN$8-$AL$8),$AL$8+SQRT(AW518*($AN$8-$AL$8)*($AM$8-$AL$8)),$AN$8-SQRT((1-AW518)*($AN$8-$AL$8)*($AN$8-$AM$8))),$AM$8)</f>
        <v>0.934862001199761</v>
      </c>
      <c r="AO518" s="0" t="n">
        <f aca="false">IFERROR(IF(AX518&lt;($AM$9-$AL$9)/($AN$9-$AL$9),$AL$9+SQRT(AX518*($AN$9-$AL$9)*($AM$9-$AL$9)),$AN$9-SQRT((1-AX518)*($AN$9-$AL$9)*($AN$9-$AM$9))),$AM$9)</f>
        <v>1.1097658254172</v>
      </c>
      <c r="AP518" s="0" t="n">
        <f aca="false">IFERROR(IF(AY518&lt;($AM$10-$AL$10)/($AN$10-$AL$10),$AL$10+SQRT(AY518*($AN$10-$AL$10)*($AM$10-$AL$10)),$AN$10-SQRT((1-AY518)*($AN$10-$AL$10)*($AN$10-$AM$10))),$AM$10)</f>
        <v>0.759130632066992</v>
      </c>
      <c r="AQ518" s="0" t="n">
        <f aca="false">IFERROR(IF(AZ518&lt;($AM$11-$AL$11)/($AN$11-$AL$11),$AL$11+SQRT(AZ518*($AN$11-$AL$11)*($AM$11-$AL$11)),$AN$11-SQRT((1-AZ518)*($AN$11-$AL$11)*($AN$11-$AM$11))),$AM$11)</f>
        <v>0.625326048627406</v>
      </c>
      <c r="AR518" s="0" t="n">
        <f aca="false">SUMPRODUCT((B24:B31&lt;=$B$6)*(C24:C31*AM518+D24:D31*AO518*$B$8*AQ518)/(1+AL518/100)^B24:B31)+C32*AM518*AP518/(1+AL518/100)^$B$6</f>
        <v>10147466.3090803</v>
      </c>
      <c r="AS518" s="0" t="n">
        <f aca="false">SUMPRODUCT((K24:K26&lt;=$B$6)*(L24:L26*AN518+M24:M26*AO518*$B$8*AQ518)/(1+AL518/100)^K24:K26)+L27*AN518*AP518/(1+AL518/100)^$B$6</f>
        <v>8779171.37057562</v>
      </c>
      <c r="AT518" s="0" t="n">
        <f aca="false">AS518-AR518</f>
        <v>-1368294.93850465</v>
      </c>
      <c r="AU518" s="0" t="n">
        <f aca="true">RAND()</f>
        <v>0.242170459984589</v>
      </c>
      <c r="AV518" s="0" t="n">
        <f aca="true">RAND()</f>
        <v>0.605280678230301</v>
      </c>
      <c r="AW518" s="0" t="n">
        <f aca="true">RAND()</f>
        <v>0.202086215195605</v>
      </c>
      <c r="AX518" s="0" t="n">
        <f aca="true">RAND()</f>
        <v>0.471655409603251</v>
      </c>
      <c r="AY518" s="0" t="n">
        <f aca="true">RAND()</f>
        <v>0.268594737901756</v>
      </c>
      <c r="AZ518" s="0" t="n">
        <f aca="true">RAND()</f>
        <v>0.431987909859272</v>
      </c>
    </row>
    <row r="519" customFormat="false" ht="15" hidden="false" customHeight="false" outlineLevel="0" collapsed="false">
      <c r="AK519" s="0" t="n">
        <v>506</v>
      </c>
      <c r="AL519" s="0" t="n">
        <f aca="false">IFERROR(IF(AU519&lt;($AM$6-$AL$6)/($AN$6-$AL$6),$AL$6+SQRT(AU519*($AN$6-$AL$6)*($AM$6-$AL$6)),$AN$6-SQRT((1-AU519)*($AN$6-$AL$6)*($AN$6-$AM$6))),$AM$6)</f>
        <v>4.07224243284488</v>
      </c>
      <c r="AM519" s="0" t="n">
        <f aca="false">IFERROR(IF(AV519&lt;($AM$7-$AL$7)/($AN$7-$AL$7),$AL$7+SQRT(AV519*($AN$7-$AL$7)*($AM$7-$AL$7)),$AN$7-SQRT((1-AV519)*($AN$7-$AL$7)*($AN$7-$AM$7))),$AM$7)</f>
        <v>0.977394348586118</v>
      </c>
      <c r="AN519" s="0" t="n">
        <f aca="false">IFERROR(IF(AW519&lt;($AM$8-$AL$8)/($AN$8-$AL$8),$AL$8+SQRT(AW519*($AN$8-$AL$8)*($AM$8-$AL$8)),$AN$8-SQRT((1-AW519)*($AN$8-$AL$8)*($AN$8-$AM$8))),$AM$8)</f>
        <v>1.0129769405523</v>
      </c>
      <c r="AO519" s="0" t="n">
        <f aca="false">IFERROR(IF(AX519&lt;($AM$9-$AL$9)/($AN$9-$AL$9),$AL$9+SQRT(AX519*($AN$9-$AL$9)*($AM$9-$AL$9)),$AN$9-SQRT((1-AX519)*($AN$9-$AL$9)*($AN$9-$AM$9))),$AM$9)</f>
        <v>0.876699023304914</v>
      </c>
      <c r="AP519" s="0" t="n">
        <f aca="false">IFERROR(IF(AY519&lt;($AM$10-$AL$10)/($AN$10-$AL$10),$AL$10+SQRT(AY519*($AN$10-$AL$10)*($AM$10-$AL$10)),$AN$10-SQRT((1-AY519)*($AN$10-$AL$10)*($AN$10-$AM$10))),$AM$10)</f>
        <v>0.778004824409388</v>
      </c>
      <c r="AQ519" s="0" t="n">
        <f aca="false">IFERROR(IF(AZ519&lt;($AM$11-$AL$11)/($AN$11-$AL$11),$AL$11+SQRT(AZ519*($AN$11-$AL$11)*($AM$11-$AL$11)),$AN$11-SQRT((1-AZ519)*($AN$11-$AL$11)*($AN$11-$AM$11))),$AM$11)</f>
        <v>0.897489771223423</v>
      </c>
      <c r="AR519" s="0" t="n">
        <f aca="false">SUMPRODUCT((B24:B31&lt;=$B$6)*(C24:C31*AM519+D24:D31*AO519*$B$8*AQ519)/(1+AL519/100)^B24:B31)+C32*AM519*AP519/(1+AL519/100)^$B$6</f>
        <v>9225970.84961977</v>
      </c>
      <c r="AS519" s="0" t="n">
        <f aca="false">SUMPRODUCT((K24:K26&lt;=$B$6)*(L24:L26*AN519+M24:M26*AO519*$B$8*AQ519)/(1+AL519/100)^K24:K26)+L27*AN519*AP519/(1+AL519/100)^$B$6</f>
        <v>9473885.05851396</v>
      </c>
      <c r="AT519" s="0" t="n">
        <f aca="false">AS519-AR519</f>
        <v>247914.208894197</v>
      </c>
      <c r="AU519" s="0" t="n">
        <f aca="true">RAND()</f>
        <v>0.571411781398296</v>
      </c>
      <c r="AV519" s="0" t="n">
        <f aca="true">RAND()</f>
        <v>0.349652832336589</v>
      </c>
      <c r="AW519" s="0" t="n">
        <f aca="true">RAND()</f>
        <v>0.500622838133803</v>
      </c>
      <c r="AX519" s="0" t="n">
        <f aca="true">RAND()</f>
        <v>0.189202872211835</v>
      </c>
      <c r="AY519" s="0" t="n">
        <f aca="true">RAND()</f>
        <v>0.309146729579577</v>
      </c>
      <c r="AZ519" s="0" t="n">
        <f aca="true">RAND()</f>
        <v>0.957108787739485</v>
      </c>
    </row>
    <row r="520" customFormat="false" ht="15" hidden="false" customHeight="false" outlineLevel="0" collapsed="false">
      <c r="AK520" s="0" t="n">
        <v>507</v>
      </c>
      <c r="AL520" s="0" t="n">
        <f aca="false">IFERROR(IF(AU520&lt;($AM$6-$AL$6)/($AN$6-$AL$6),$AL$6+SQRT(AU520*($AN$6-$AL$6)*($AM$6-$AL$6)),$AN$6-SQRT((1-AU520)*($AN$6-$AL$6)*($AN$6-$AM$6))),$AM$6)</f>
        <v>5.81276565324066</v>
      </c>
      <c r="AM520" s="0" t="n">
        <f aca="false">IFERROR(IF(AV520&lt;($AM$7-$AL$7)/($AN$7-$AL$7),$AL$7+SQRT(AV520*($AN$7-$AL$7)*($AM$7-$AL$7)),$AN$7-SQRT((1-AV520)*($AN$7-$AL$7)*($AN$7-$AM$7))),$AM$7)</f>
        <v>0.971409521277568</v>
      </c>
      <c r="AN520" s="0" t="n">
        <f aca="false">IFERROR(IF(AW520&lt;($AM$8-$AL$8)/($AN$8-$AL$8),$AL$8+SQRT(AW520*($AN$8-$AL$8)*($AM$8-$AL$8)),$AN$8-SQRT((1-AW520)*($AN$8-$AL$8)*($AN$8-$AM$8))),$AM$8)</f>
        <v>1.02761148325851</v>
      </c>
      <c r="AO520" s="0" t="n">
        <f aca="false">IFERROR(IF(AX520&lt;($AM$9-$AL$9)/($AN$9-$AL$9),$AL$9+SQRT(AX520*($AN$9-$AL$9)*($AM$9-$AL$9)),$AN$9-SQRT((1-AX520)*($AN$9-$AL$9)*($AN$9-$AM$9))),$AM$9)</f>
        <v>1.35306657237647</v>
      </c>
      <c r="AP520" s="0" t="n">
        <f aca="false">IFERROR(IF(AY520&lt;($AM$10-$AL$10)/($AN$10-$AL$10),$AL$10+SQRT(AY520*($AN$10-$AL$10)*($AM$10-$AL$10)),$AN$10-SQRT((1-AY520)*($AN$10-$AL$10)*($AN$10-$AM$10))),$AM$10)</f>
        <v>0.851659281753812</v>
      </c>
      <c r="AQ520" s="0" t="n">
        <f aca="false">IFERROR(IF(AZ520&lt;($AM$11-$AL$11)/($AN$11-$AL$11),$AL$11+SQRT(AZ520*($AN$11-$AL$11)*($AM$11-$AL$11)),$AN$11-SQRT((1-AZ520)*($AN$11-$AL$11)*($AN$11-$AM$11))),$AM$11)</f>
        <v>0.779815659858465</v>
      </c>
      <c r="AR520" s="0" t="n">
        <f aca="false">SUMPRODUCT((B24:B31&lt;=$B$6)*(C24:C31*AM520+D24:D31*AO520*$B$8*AQ520)/(1+AL520/100)^B24:B31)+C32*AM520*AP520/(1+AL520/100)^$B$6</f>
        <v>8725239.11581701</v>
      </c>
      <c r="AS520" s="0" t="n">
        <f aca="false">SUMPRODUCT((K24:K26&lt;=$B$6)*(L24:L26*AN520+M24:M26*AO520*$B$8*AQ520)/(1+AL520/100)^K24:K26)+L27*AN520*AP520/(1+AL520/100)^$B$6</f>
        <v>9536020.18594108</v>
      </c>
      <c r="AT520" s="0" t="n">
        <f aca="false">AS520-AR520</f>
        <v>810781.070124071</v>
      </c>
      <c r="AU520" s="0" t="n">
        <f aca="true">RAND()</f>
        <v>0.929523730293746</v>
      </c>
      <c r="AV520" s="0" t="n">
        <f aca="true">RAND()</f>
        <v>0.326458044273391</v>
      </c>
      <c r="AW520" s="0" t="n">
        <f aca="true">RAND()</f>
        <v>0.560385312191307</v>
      </c>
      <c r="AX520" s="0" t="n">
        <f aca="true">RAND()</f>
        <v>0.720984760148849</v>
      </c>
      <c r="AY520" s="0" t="n">
        <f aca="true">RAND()</f>
        <v>0.494657001774429</v>
      </c>
      <c r="AZ520" s="0" t="n">
        <f aca="true">RAND()</f>
        <v>0.80211778104668</v>
      </c>
    </row>
    <row r="521" customFormat="false" ht="15" hidden="false" customHeight="false" outlineLevel="0" collapsed="false">
      <c r="AK521" s="0" t="n">
        <v>508</v>
      </c>
      <c r="AL521" s="0" t="n">
        <f aca="false">IFERROR(IF(AU521&lt;($AM$6-$AL$6)/($AN$6-$AL$6),$AL$6+SQRT(AU521*($AN$6-$AL$6)*($AM$6-$AL$6)),$AN$6-SQRT((1-AU521)*($AN$6-$AL$6)*($AN$6-$AM$6))),$AM$6)</f>
        <v>5.96932177906107</v>
      </c>
      <c r="AM521" s="0" t="n">
        <f aca="false">IFERROR(IF(AV521&lt;($AM$7-$AL$7)/($AN$7-$AL$7),$AL$7+SQRT(AV521*($AN$7-$AL$7)*($AM$7-$AL$7)),$AN$7-SQRT((1-AV521)*($AN$7-$AL$7)*($AN$7-$AM$7))),$AM$7)</f>
        <v>0.926996379408045</v>
      </c>
      <c r="AN521" s="0" t="n">
        <f aca="false">IFERROR(IF(AW521&lt;($AM$8-$AL$8)/($AN$8-$AL$8),$AL$8+SQRT(AW521*($AN$8-$AL$8)*($AM$8-$AL$8)),$AN$8-SQRT((1-AW521)*($AN$8-$AL$8)*($AN$8-$AM$8))),$AM$8)</f>
        <v>0.909941348410715</v>
      </c>
      <c r="AO521" s="0" t="n">
        <f aca="false">IFERROR(IF(AX521&lt;($AM$9-$AL$9)/($AN$9-$AL$9),$AL$9+SQRT(AX521*($AN$9-$AL$9)*($AM$9-$AL$9)),$AN$9-SQRT((1-AX521)*($AN$9-$AL$9)*($AN$9-$AM$9))),$AM$9)</f>
        <v>0.93145241405515</v>
      </c>
      <c r="AP521" s="0" t="n">
        <f aca="false">IFERROR(IF(AY521&lt;($AM$10-$AL$10)/($AN$10-$AL$10),$AL$10+SQRT(AY521*($AN$10-$AL$10)*($AM$10-$AL$10)),$AN$10-SQRT((1-AY521)*($AN$10-$AL$10)*($AN$10-$AM$10))),$AM$10)</f>
        <v>0.84131572300281</v>
      </c>
      <c r="AQ521" s="0" t="n">
        <f aca="false">IFERROR(IF(AZ521&lt;($AM$11-$AL$11)/($AN$11-$AL$11),$AL$11+SQRT(AZ521*($AN$11-$AL$11)*($AM$11-$AL$11)),$AN$11-SQRT((1-AZ521)*($AN$11-$AL$11)*($AN$11-$AM$11))),$AM$11)</f>
        <v>0.521410732011358</v>
      </c>
      <c r="AR521" s="0" t="n">
        <f aca="false">SUMPRODUCT((B24:B31&lt;=$B$6)*(C24:C31*AM521+D24:D31*AO521*$B$8*AQ521)/(1+AL521/100)^B24:B31)+C32*AM521*AP521/(1+AL521/100)^$B$6</f>
        <v>8246357.36819154</v>
      </c>
      <c r="AS521" s="0" t="n">
        <f aca="false">SUMPRODUCT((K24:K26&lt;=$B$6)*(L24:L26*AN521+M24:M26*AO521*$B$8*AQ521)/(1+AL521/100)^K24:K26)+L27*AN521*AP521/(1+AL521/100)^$B$6</f>
        <v>8434218.49346318</v>
      </c>
      <c r="AT521" s="0" t="n">
        <f aca="false">AS521-AR521</f>
        <v>187861.125271637</v>
      </c>
      <c r="AU521" s="0" t="n">
        <f aca="true">RAND()</f>
        <v>0.946885120244108</v>
      </c>
      <c r="AV521" s="0" t="n">
        <f aca="true">RAND()</f>
        <v>0.179200893141689</v>
      </c>
      <c r="AW521" s="0" t="n">
        <f aca="true">RAND()</f>
        <v>0.134301112115179</v>
      </c>
      <c r="AX521" s="0" t="n">
        <f aca="true">RAND()</f>
        <v>0.248201580792023</v>
      </c>
      <c r="AY521" s="0" t="n">
        <f aca="true">RAND()</f>
        <v>0.465985691075725</v>
      </c>
      <c r="AZ521" s="0" t="n">
        <f aca="true">RAND()</f>
        <v>0.20009270306043</v>
      </c>
    </row>
    <row r="522" customFormat="false" ht="15" hidden="false" customHeight="false" outlineLevel="0" collapsed="false">
      <c r="AK522" s="0" t="n">
        <v>509</v>
      </c>
      <c r="AL522" s="0" t="n">
        <f aca="false">IFERROR(IF(AU522&lt;($AM$6-$AL$6)/($AN$6-$AL$6),$AL$6+SQRT(AU522*($AN$6-$AL$6)*($AM$6-$AL$6)),$AN$6-SQRT((1-AU522)*($AN$6-$AL$6)*($AN$6-$AM$6))),$AM$6)</f>
        <v>3.06764806256412</v>
      </c>
      <c r="AM522" s="0" t="n">
        <f aca="false">IFERROR(IF(AV522&lt;($AM$7-$AL$7)/($AN$7-$AL$7),$AL$7+SQRT(AV522*($AN$7-$AL$7)*($AM$7-$AL$7)),$AN$7-SQRT((1-AV522)*($AN$7-$AL$7)*($AN$7-$AM$7))),$AM$7)</f>
        <v>1.19959495136944</v>
      </c>
      <c r="AN522" s="0" t="n">
        <f aca="false">IFERROR(IF(AW522&lt;($AM$8-$AL$8)/($AN$8-$AL$8),$AL$8+SQRT(AW522*($AN$8-$AL$8)*($AM$8-$AL$8)),$AN$8-SQRT((1-AW522)*($AN$8-$AL$8)*($AN$8-$AM$8))),$AM$8)</f>
        <v>1.03373731718287</v>
      </c>
      <c r="AO522" s="0" t="n">
        <f aca="false">IFERROR(IF(AX522&lt;($AM$9-$AL$9)/($AN$9-$AL$9),$AL$9+SQRT(AX522*($AN$9-$AL$9)*($AM$9-$AL$9)),$AN$9-SQRT((1-AX522)*($AN$9-$AL$9)*($AN$9-$AM$9))),$AM$9)</f>
        <v>1.33568122567553</v>
      </c>
      <c r="AP522" s="0" t="n">
        <f aca="false">IFERROR(IF(AY522&lt;($AM$10-$AL$10)/($AN$10-$AL$10),$AL$10+SQRT(AY522*($AN$10-$AL$10)*($AM$10-$AL$10)),$AN$10-SQRT((1-AY522)*($AN$10-$AL$10)*($AN$10-$AM$10))),$AM$10)</f>
        <v>0.751511971104313</v>
      </c>
      <c r="AQ522" s="0" t="n">
        <f aca="false">IFERROR(IF(AZ522&lt;($AM$11-$AL$11)/($AN$11-$AL$11),$AL$11+SQRT(AZ522*($AN$11-$AL$11)*($AM$11-$AL$11)),$AN$11-SQRT((1-AZ522)*($AN$11-$AL$11)*($AN$11-$AM$11))),$AM$11)</f>
        <v>0.514647599298853</v>
      </c>
      <c r="AR522" s="0" t="n">
        <f aca="false">SUMPRODUCT((B24:B31&lt;=$B$6)*(C24:C31*AM522+D24:D31*AO522*$B$8*AQ522)/(1+AL522/100)^B24:B31)+C32*AM522*AP522/(1+AL522/100)^$B$6</f>
        <v>11716647.8741565</v>
      </c>
      <c r="AS522" s="0" t="n">
        <f aca="false">SUMPRODUCT((K24:K26&lt;=$B$6)*(L24:L26*AN522+M24:M26*AO522*$B$8*AQ522)/(1+AL522/100)^K24:K26)+L27*AN522*AP522/(1+AL522/100)^$B$6</f>
        <v>9712286.18944293</v>
      </c>
      <c r="AT522" s="0" t="n">
        <f aca="false">AS522-AR522</f>
        <v>-2004361.68471356</v>
      </c>
      <c r="AU522" s="0" t="n">
        <f aca="true">RAND()</f>
        <v>0.226830412007216</v>
      </c>
      <c r="AV522" s="0" t="n">
        <f aca="true">RAND()</f>
        <v>0.977416276200454</v>
      </c>
      <c r="AW522" s="0" t="n">
        <f aca="true">RAND()</f>
        <v>0.584270684628786</v>
      </c>
      <c r="AX522" s="0" t="n">
        <f aca="true">RAND()</f>
        <v>0.705787044053359</v>
      </c>
      <c r="AY522" s="0" t="n">
        <f aca="true">RAND()</f>
        <v>0.253033086435108</v>
      </c>
      <c r="AZ522" s="0" t="n">
        <f aca="true">RAND()</f>
        <v>0.188055477080657</v>
      </c>
    </row>
    <row r="523" customFormat="false" ht="15" hidden="false" customHeight="false" outlineLevel="0" collapsed="false">
      <c r="AK523" s="0" t="n">
        <v>510</v>
      </c>
      <c r="AL523" s="0" t="n">
        <f aca="false">IFERROR(IF(AU523&lt;($AM$6-$AL$6)/($AN$6-$AL$6),$AL$6+SQRT(AU523*($AN$6-$AL$6)*($AM$6-$AL$6)),$AN$6-SQRT((1-AU523)*($AN$6-$AL$6)*($AN$6-$AM$6))),$AM$6)</f>
        <v>4.63369108957278</v>
      </c>
      <c r="AM523" s="0" t="n">
        <f aca="false">IFERROR(IF(AV523&lt;($AM$7-$AL$7)/($AN$7-$AL$7),$AL$7+SQRT(AV523*($AN$7-$AL$7)*($AM$7-$AL$7)),$AN$7-SQRT((1-AV523)*($AN$7-$AL$7)*($AN$7-$AM$7))),$AM$7)</f>
        <v>1.14925028261317</v>
      </c>
      <c r="AN523" s="0" t="n">
        <f aca="false">IFERROR(IF(AW523&lt;($AM$8-$AL$8)/($AN$8-$AL$8),$AL$8+SQRT(AW523*($AN$8-$AL$8)*($AM$8-$AL$8)),$AN$8-SQRT((1-AW523)*($AN$8-$AL$8)*($AN$8-$AM$8))),$AM$8)</f>
        <v>1.04417009806999</v>
      </c>
      <c r="AO523" s="0" t="n">
        <f aca="false">IFERROR(IF(AX523&lt;($AM$9-$AL$9)/($AN$9-$AL$9),$AL$9+SQRT(AX523*($AN$9-$AL$9)*($AM$9-$AL$9)),$AN$9-SQRT((1-AX523)*($AN$9-$AL$9)*($AN$9-$AM$9))),$AM$9)</f>
        <v>1.23346918169629</v>
      </c>
      <c r="AP523" s="0" t="n">
        <f aca="false">IFERROR(IF(AY523&lt;($AM$10-$AL$10)/($AN$10-$AL$10),$AL$10+SQRT(AY523*($AN$10-$AL$10)*($AM$10-$AL$10)),$AN$10-SQRT((1-AY523)*($AN$10-$AL$10)*($AN$10-$AM$10))),$AM$10)</f>
        <v>0.93696183879664</v>
      </c>
      <c r="AQ523" s="0" t="n">
        <f aca="false">IFERROR(IF(AZ523&lt;($AM$11-$AL$11)/($AN$11-$AL$11),$AL$11+SQRT(AZ523*($AN$11-$AL$11)*($AM$11-$AL$11)),$AN$11-SQRT((1-AZ523)*($AN$11-$AL$11)*($AN$11-$AM$11))),$AM$11)</f>
        <v>0.702290892278582</v>
      </c>
      <c r="AR523" s="0" t="n">
        <f aca="false">SUMPRODUCT((B24:B31&lt;=$B$6)*(C24:C31*AM523+D24:D31*AO523*$B$8*AQ523)/(1+AL523/100)^B24:B31)+C32*AM523*AP523/(1+AL523/100)^$B$6</f>
        <v>10634461.1631803</v>
      </c>
      <c r="AS523" s="0" t="n">
        <f aca="false">SUMPRODUCT((K24:K26&lt;=$B$6)*(L24:L26*AN523+M24:M26*AO523*$B$8*AQ523)/(1+AL523/100)^K24:K26)+L27*AN523*AP523/(1+AL523/100)^$B$6</f>
        <v>9655010.73206055</v>
      </c>
      <c r="AT523" s="0" t="n">
        <f aca="false">AS523-AR523</f>
        <v>-979450.431119748</v>
      </c>
      <c r="AU523" s="0" t="n">
        <f aca="true">RAND()</f>
        <v>0.720029107021637</v>
      </c>
      <c r="AV523" s="0" t="n">
        <f aca="true">RAND()</f>
        <v>0.909773283968664</v>
      </c>
      <c r="AW523" s="0" t="n">
        <f aca="true">RAND()</f>
        <v>0.623413790857611</v>
      </c>
      <c r="AX523" s="0" t="n">
        <f aca="true">RAND()</f>
        <v>0.608287003060434</v>
      </c>
      <c r="AY523" s="0" t="n">
        <f aca="true">RAND()</f>
        <v>0.763742594258165</v>
      </c>
      <c r="AZ523" s="0" t="n">
        <f aca="true">RAND()</f>
        <v>0.638241988488642</v>
      </c>
    </row>
    <row r="524" customFormat="false" ht="15" hidden="false" customHeight="false" outlineLevel="0" collapsed="false">
      <c r="AK524" s="0" t="n">
        <v>511</v>
      </c>
      <c r="AL524" s="0" t="n">
        <f aca="false">IFERROR(IF(AU524&lt;($AM$6-$AL$6)/($AN$6-$AL$6),$AL$6+SQRT(AU524*($AN$6-$AL$6)*($AM$6-$AL$6)),$AN$6-SQRT((1-AU524)*($AN$6-$AL$6)*($AN$6-$AM$6))),$AM$6)</f>
        <v>4.81355506561267</v>
      </c>
      <c r="AM524" s="0" t="n">
        <f aca="false">IFERROR(IF(AV524&lt;($AM$7-$AL$7)/($AN$7-$AL$7),$AL$7+SQRT(AV524*($AN$7-$AL$7)*($AM$7-$AL$7)),$AN$7-SQRT((1-AV524)*($AN$7-$AL$7)*($AN$7-$AM$7))),$AM$7)</f>
        <v>0.988422044930566</v>
      </c>
      <c r="AN524" s="0" t="n">
        <f aca="false">IFERROR(IF(AW524&lt;($AM$8-$AL$8)/($AN$8-$AL$8),$AL$8+SQRT(AW524*($AN$8-$AL$8)*($AM$8-$AL$8)),$AN$8-SQRT((1-AW524)*($AN$8-$AL$8)*($AN$8-$AM$8))),$AM$8)</f>
        <v>0.967794118343109</v>
      </c>
      <c r="AO524" s="0" t="n">
        <f aca="false">IFERROR(IF(AX524&lt;($AM$9-$AL$9)/($AN$9-$AL$9),$AL$9+SQRT(AX524*($AN$9-$AL$9)*($AM$9-$AL$9)),$AN$9-SQRT((1-AX524)*($AN$9-$AL$9)*($AN$9-$AM$9))),$AM$9)</f>
        <v>1.00905511275493</v>
      </c>
      <c r="AP524" s="0" t="n">
        <f aca="false">IFERROR(IF(AY524&lt;($AM$10-$AL$10)/($AN$10-$AL$10),$AL$10+SQRT(AY524*($AN$10-$AL$10)*($AM$10-$AL$10)),$AN$10-SQRT((1-AY524)*($AN$10-$AL$10)*($AN$10-$AM$10))),$AM$10)</f>
        <v>0.544579535750388</v>
      </c>
      <c r="AQ524" s="0" t="n">
        <f aca="false">IFERROR(IF(AZ524&lt;($AM$11-$AL$11)/($AN$11-$AL$11),$AL$11+SQRT(AZ524*($AN$11-$AL$11)*($AM$11-$AL$11)),$AN$11-SQRT((1-AZ524)*($AN$11-$AL$11)*($AN$11-$AM$11))),$AM$11)</f>
        <v>0.611197608944603</v>
      </c>
      <c r="AR524" s="0" t="n">
        <f aca="false">SUMPRODUCT((B24:B31&lt;=$B$6)*(C24:C31*AM524+D24:D31*AO524*$B$8*AQ524)/(1+AL524/100)^B24:B31)+C32*AM524*AP524/(1+AL524/100)^$B$6</f>
        <v>9102765.24260125</v>
      </c>
      <c r="AS524" s="0" t="n">
        <f aca="false">SUMPRODUCT((K24:K26&lt;=$B$6)*(L24:L26*AN524+M24:M26*AO524*$B$8*AQ524)/(1+AL524/100)^K24:K26)+L27*AN524*AP524/(1+AL524/100)^$B$6</f>
        <v>9152688.49061447</v>
      </c>
      <c r="AT524" s="0" t="n">
        <f aca="false">AS524-AR524</f>
        <v>49923.2480132282</v>
      </c>
      <c r="AU524" s="0" t="n">
        <f aca="true">RAND()</f>
        <v>0.7609729274446</v>
      </c>
      <c r="AV524" s="0" t="n">
        <f aca="true">RAND()</f>
        <v>0.394476300175735</v>
      </c>
      <c r="AW524" s="0" t="n">
        <f aca="true">RAND()</f>
        <v>0.312831846117124</v>
      </c>
      <c r="AX524" s="0" t="n">
        <f aca="true">RAND()</f>
        <v>0.345352153628565</v>
      </c>
      <c r="AY524" s="0" t="n">
        <f aca="true">RAND()</f>
        <v>0.00794934003088058</v>
      </c>
      <c r="AZ524" s="0" t="n">
        <f aca="true">RAND()</f>
        <v>0.395281435970768</v>
      </c>
    </row>
    <row r="525" customFormat="false" ht="15" hidden="false" customHeight="false" outlineLevel="0" collapsed="false">
      <c r="AK525" s="0" t="n">
        <v>512</v>
      </c>
      <c r="AL525" s="0" t="n">
        <f aca="false">IFERROR(IF(AU525&lt;($AM$6-$AL$6)/($AN$6-$AL$6),$AL$6+SQRT(AU525*($AN$6-$AL$6)*($AM$6-$AL$6)),$AN$6-SQRT((1-AU525)*($AN$6-$AL$6)*($AN$6-$AM$6))),$AM$6)</f>
        <v>4.90808522117989</v>
      </c>
      <c r="AM525" s="0" t="n">
        <f aca="false">IFERROR(IF(AV525&lt;($AM$7-$AL$7)/($AN$7-$AL$7),$AL$7+SQRT(AV525*($AN$7-$AL$7)*($AM$7-$AL$7)),$AN$7-SQRT((1-AV525)*($AN$7-$AL$7)*($AN$7-$AM$7))),$AM$7)</f>
        <v>1.14312088709378</v>
      </c>
      <c r="AN525" s="0" t="n">
        <f aca="false">IFERROR(IF(AW525&lt;($AM$8-$AL$8)/($AN$8-$AL$8),$AL$8+SQRT(AW525*($AN$8-$AL$8)*($AM$8-$AL$8)),$AN$8-SQRT((1-AW525)*($AN$8-$AL$8)*($AN$8-$AM$8))),$AM$8)</f>
        <v>0.833819357641006</v>
      </c>
      <c r="AO525" s="0" t="n">
        <f aca="false">IFERROR(IF(AX525&lt;($AM$9-$AL$9)/($AN$9-$AL$9),$AL$9+SQRT(AX525*($AN$9-$AL$9)*($AM$9-$AL$9)),$AN$9-SQRT((1-AX525)*($AN$9-$AL$9)*($AN$9-$AM$9))),$AM$9)</f>
        <v>1.24850181899673</v>
      </c>
      <c r="AP525" s="0" t="n">
        <f aca="false">IFERROR(IF(AY525&lt;($AM$10-$AL$10)/($AN$10-$AL$10),$AL$10+SQRT(AY525*($AN$10-$AL$10)*($AM$10-$AL$10)),$AN$10-SQRT((1-AY525)*($AN$10-$AL$10)*($AN$10-$AM$10))),$AM$10)</f>
        <v>0.956160306009158</v>
      </c>
      <c r="AQ525" s="0" t="n">
        <f aca="false">IFERROR(IF(AZ525&lt;($AM$11-$AL$11)/($AN$11-$AL$11),$AL$11+SQRT(AZ525*($AN$11-$AL$11)*($AM$11-$AL$11)),$AN$11-SQRT((1-AZ525)*($AN$11-$AL$11)*($AN$11-$AM$11))),$AM$11)</f>
        <v>0.605567804464383</v>
      </c>
      <c r="AR525" s="0" t="n">
        <f aca="false">SUMPRODUCT((B24:B31&lt;=$B$6)*(C24:C31*AM525+D24:D31*AO525*$B$8*AQ525)/(1+AL525/100)^B24:B31)+C32*AM525*AP525/(1+AL525/100)^$B$6</f>
        <v>10477945.9374798</v>
      </c>
      <c r="AS525" s="0" t="n">
        <f aca="false">SUMPRODUCT((K24:K26&lt;=$B$6)*(L24:L26*AN525+M24:M26*AO525*$B$8*AQ525)/(1+AL525/100)^K24:K26)+L27*AN525*AP525/(1+AL525/100)^$B$6</f>
        <v>7702689.30809976</v>
      </c>
      <c r="AT525" s="0" t="n">
        <f aca="false">AS525-AR525</f>
        <v>-2775256.62938002</v>
      </c>
      <c r="AU525" s="0" t="n">
        <f aca="true">RAND()</f>
        <v>0.781194627907699</v>
      </c>
      <c r="AV525" s="0" t="n">
        <f aca="true">RAND()</f>
        <v>0.898460935327825</v>
      </c>
      <c r="AW525" s="0" t="n">
        <f aca="true">RAND()</f>
        <v>0.0127083216805585</v>
      </c>
      <c r="AX525" s="0" t="n">
        <f aca="true">RAND()</f>
        <v>0.623500322632519</v>
      </c>
      <c r="AY525" s="0" t="n">
        <f aca="true">RAND()</f>
        <v>0.832328899113474</v>
      </c>
      <c r="AZ525" s="0" t="n">
        <f aca="true">RAND()</f>
        <v>0.381108910715034</v>
      </c>
    </row>
    <row r="526" customFormat="false" ht="15" hidden="false" customHeight="false" outlineLevel="0" collapsed="false">
      <c r="AK526" s="0" t="n">
        <v>513</v>
      </c>
      <c r="AL526" s="0" t="n">
        <f aca="false">IFERROR(IF(AU526&lt;($AM$6-$AL$6)/($AN$6-$AL$6),$AL$6+SQRT(AU526*($AN$6-$AL$6)*($AM$6-$AL$6)),$AN$6-SQRT((1-AU526)*($AN$6-$AL$6)*($AN$6-$AM$6))),$AM$6)</f>
        <v>3.92944837731043</v>
      </c>
      <c r="AM526" s="0" t="n">
        <f aca="false">IFERROR(IF(AV526&lt;($AM$7-$AL$7)/($AN$7-$AL$7),$AL$7+SQRT(AV526*($AN$7-$AL$7)*($AM$7-$AL$7)),$AN$7-SQRT((1-AV526)*($AN$7-$AL$7)*($AN$7-$AM$7))),$AM$7)</f>
        <v>0.937312208651892</v>
      </c>
      <c r="AN526" s="0" t="n">
        <f aca="false">IFERROR(IF(AW526&lt;($AM$8-$AL$8)/($AN$8-$AL$8),$AL$8+SQRT(AW526*($AN$8-$AL$8)*($AM$8-$AL$8)),$AN$8-SQRT((1-AW526)*($AN$8-$AL$8)*($AN$8-$AM$8))),$AM$8)</f>
        <v>1.04713453030822</v>
      </c>
      <c r="AO526" s="0" t="n">
        <f aca="false">IFERROR(IF(AX526&lt;($AM$9-$AL$9)/($AN$9-$AL$9),$AL$9+SQRT(AX526*($AN$9-$AL$9)*($AM$9-$AL$9)),$AN$9-SQRT((1-AX526)*($AN$9-$AL$9)*($AN$9-$AM$9))),$AM$9)</f>
        <v>1.52864904331777</v>
      </c>
      <c r="AP526" s="0" t="n">
        <f aca="false">IFERROR(IF(AY526&lt;($AM$10-$AL$10)/($AN$10-$AL$10),$AL$10+SQRT(AY526*($AN$10-$AL$10)*($AM$10-$AL$10)),$AN$10-SQRT((1-AY526)*($AN$10-$AL$10)*($AN$10-$AM$10))),$AM$10)</f>
        <v>0.720359616909162</v>
      </c>
      <c r="AQ526" s="0" t="n">
        <f aca="false">IFERROR(IF(AZ526&lt;($AM$11-$AL$11)/($AN$11-$AL$11),$AL$11+SQRT(AZ526*($AN$11-$AL$11)*($AM$11-$AL$11)),$AN$11-SQRT((1-AZ526)*($AN$11-$AL$11)*($AN$11-$AM$11))),$AM$11)</f>
        <v>0.818434699684096</v>
      </c>
      <c r="AR526" s="0" t="n">
        <f aca="false">SUMPRODUCT((B24:B31&lt;=$B$6)*(C24:C31*AM526+D24:D31*AO526*$B$8*AQ526)/(1+AL526/100)^B24:B31)+C32*AM526*AP526/(1+AL526/100)^$B$6</f>
        <v>8953322.87771771</v>
      </c>
      <c r="AS526" s="0" t="n">
        <f aca="false">SUMPRODUCT((K24:K26&lt;=$B$6)*(L24:L26*AN526+M24:M26*AO526*$B$8*AQ526)/(1+AL526/100)^K24:K26)+L27*AN526*AP526/(1+AL526/100)^$B$6</f>
        <v>9856559.47586547</v>
      </c>
      <c r="AT526" s="0" t="n">
        <f aca="false">AS526-AR526</f>
        <v>903236.598147759</v>
      </c>
      <c r="AU526" s="0" t="n">
        <f aca="true">RAND()</f>
        <v>0.528585636619921</v>
      </c>
      <c r="AV526" s="0" t="n">
        <f aca="true">RAND()</f>
        <v>0.20949602938734</v>
      </c>
      <c r="AW526" s="0" t="n">
        <f aca="true">RAND()</f>
        <v>0.634183121837613</v>
      </c>
      <c r="AX526" s="0" t="n">
        <f aca="true">RAND()</f>
        <v>0.85188551708983</v>
      </c>
      <c r="AY526" s="0" t="n">
        <f aca="true">RAND()</f>
        <v>0.19423344305741</v>
      </c>
      <c r="AZ526" s="0" t="n">
        <f aca="true">RAND()</f>
        <v>0.865445068249777</v>
      </c>
    </row>
    <row r="527" customFormat="false" ht="15" hidden="false" customHeight="false" outlineLevel="0" collapsed="false">
      <c r="AK527" s="0" t="n">
        <v>514</v>
      </c>
      <c r="AL527" s="0" t="n">
        <f aca="false">IFERROR(IF(AU527&lt;($AM$6-$AL$6)/($AN$6-$AL$6),$AL$6+SQRT(AU527*($AN$6-$AL$6)*($AM$6-$AL$6)),$AN$6-SQRT((1-AU527)*($AN$6-$AL$6)*($AN$6-$AM$6))),$AM$6)</f>
        <v>3.6272129181338</v>
      </c>
      <c r="AM527" s="0" t="n">
        <f aca="false">IFERROR(IF(AV527&lt;($AM$7-$AL$7)/($AN$7-$AL$7),$AL$7+SQRT(AV527*($AN$7-$AL$7)*($AM$7-$AL$7)),$AN$7-SQRT((1-AV527)*($AN$7-$AL$7)*($AN$7-$AM$7))),$AM$7)</f>
        <v>1.05806420882666</v>
      </c>
      <c r="AN527" s="0" t="n">
        <f aca="false">IFERROR(IF(AW527&lt;($AM$8-$AL$8)/($AN$8-$AL$8),$AL$8+SQRT(AW527*($AN$8-$AL$8)*($AM$8-$AL$8)),$AN$8-SQRT((1-AW527)*($AN$8-$AL$8)*($AN$8-$AM$8))),$AM$8)</f>
        <v>1.00850641126868</v>
      </c>
      <c r="AO527" s="0" t="n">
        <f aca="false">IFERROR(IF(AX527&lt;($AM$9-$AL$9)/($AN$9-$AL$9),$AL$9+SQRT(AX527*($AN$9-$AL$9)*($AM$9-$AL$9)),$AN$9-SQRT((1-AX527)*($AN$9-$AL$9)*($AN$9-$AM$9))),$AM$9)</f>
        <v>0.954990821152006</v>
      </c>
      <c r="AP527" s="0" t="n">
        <f aca="false">IFERROR(IF(AY527&lt;($AM$10-$AL$10)/($AN$10-$AL$10),$AL$10+SQRT(AY527*($AN$10-$AL$10)*($AM$10-$AL$10)),$AN$10-SQRT((1-AY527)*($AN$10-$AL$10)*($AN$10-$AM$10))),$AM$10)</f>
        <v>0.765483305901184</v>
      </c>
      <c r="AQ527" s="0" t="n">
        <f aca="false">IFERROR(IF(AZ527&lt;($AM$11-$AL$11)/($AN$11-$AL$11),$AL$11+SQRT(AZ527*($AN$11-$AL$11)*($AM$11-$AL$11)),$AN$11-SQRT((1-AZ527)*($AN$11-$AL$11)*($AN$11-$AM$11))),$AM$11)</f>
        <v>0.426554733593835</v>
      </c>
      <c r="AR527" s="0" t="n">
        <f aca="false">SUMPRODUCT((B24:B31&lt;=$B$6)*(C24:C31*AM527+D24:D31*AO527*$B$8*AQ527)/(1+AL527/100)^B24:B31)+C32*AM527*AP527/(1+AL527/100)^$B$6</f>
        <v>10092122.7307195</v>
      </c>
      <c r="AS527" s="0" t="n">
        <f aca="false">SUMPRODUCT((K24:K26&lt;=$B$6)*(L24:L26*AN527+M24:M26*AO527*$B$8*AQ527)/(1+AL527/100)^K24:K26)+L27*AN527*AP527/(1+AL527/100)^$B$6</f>
        <v>9438122.27514309</v>
      </c>
      <c r="AT527" s="0" t="n">
        <f aca="false">AS527-AR527</f>
        <v>-654000.455576381</v>
      </c>
      <c r="AU527" s="0" t="n">
        <f aca="true">RAND()</f>
        <v>0.431215365019823</v>
      </c>
      <c r="AV527" s="0" t="n">
        <f aca="true">RAND()</f>
        <v>0.672539129481472</v>
      </c>
      <c r="AW527" s="0" t="n">
        <f aca="true">RAND()</f>
        <v>0.481607525348145</v>
      </c>
      <c r="AX527" s="0" t="n">
        <f aca="true">RAND()</f>
        <v>0.276022196443435</v>
      </c>
      <c r="AY527" s="0" t="n">
        <f aca="true">RAND()</f>
        <v>0.281925542848886</v>
      </c>
      <c r="AZ527" s="0" t="n">
        <f aca="true">RAND()</f>
        <v>0.0653718391632919</v>
      </c>
    </row>
    <row r="528" customFormat="false" ht="15" hidden="false" customHeight="false" outlineLevel="0" collapsed="false">
      <c r="AK528" s="0" t="n">
        <v>515</v>
      </c>
      <c r="AL528" s="0" t="n">
        <f aca="false">IFERROR(IF(AU528&lt;($AM$6-$AL$6)/($AN$6-$AL$6),$AL$6+SQRT(AU528*($AN$6-$AL$6)*($AM$6-$AL$6)),$AN$6-SQRT((1-AU528)*($AN$6-$AL$6)*($AN$6-$AM$6))),$AM$6)</f>
        <v>4.20449506113892</v>
      </c>
      <c r="AM528" s="0" t="n">
        <f aca="false">IFERROR(IF(AV528&lt;($AM$7-$AL$7)/($AN$7-$AL$7),$AL$7+SQRT(AV528*($AN$7-$AL$7)*($AM$7-$AL$7)),$AN$7-SQRT((1-AV528)*($AN$7-$AL$7)*($AN$7-$AM$7))),$AM$7)</f>
        <v>0.916600498505433</v>
      </c>
      <c r="AN528" s="0" t="n">
        <f aca="false">IFERROR(IF(AW528&lt;($AM$8-$AL$8)/($AN$8-$AL$8),$AL$8+SQRT(AW528*($AN$8-$AL$8)*($AM$8-$AL$8)),$AN$8-SQRT((1-AW528)*($AN$8-$AL$8)*($AN$8-$AM$8))),$AM$8)</f>
        <v>0.913349971076399</v>
      </c>
      <c r="AO528" s="0" t="n">
        <f aca="false">IFERROR(IF(AX528&lt;($AM$9-$AL$9)/($AN$9-$AL$9),$AL$9+SQRT(AX528*($AN$9-$AL$9)*($AM$9-$AL$9)),$AN$9-SQRT((1-AX528)*($AN$9-$AL$9)*($AN$9-$AM$9))),$AM$9)</f>
        <v>0.944863148318872</v>
      </c>
      <c r="AP528" s="0" t="n">
        <f aca="false">IFERROR(IF(AY528&lt;($AM$10-$AL$10)/($AN$10-$AL$10),$AL$10+SQRT(AY528*($AN$10-$AL$10)*($AM$10-$AL$10)),$AN$10-SQRT((1-AY528)*($AN$10-$AL$10)*($AN$10-$AM$10))),$AM$10)</f>
        <v>0.818009922153592</v>
      </c>
      <c r="AQ528" s="0" t="n">
        <f aca="false">IFERROR(IF(AZ528&lt;($AM$11-$AL$11)/($AN$11-$AL$11),$AL$11+SQRT(AZ528*($AN$11-$AL$11)*($AM$11-$AL$11)),$AN$11-SQRT((1-AZ528)*($AN$11-$AL$11)*($AN$11-$AM$11))),$AM$11)</f>
        <v>0.60150720077829</v>
      </c>
      <c r="AR528" s="0" t="n">
        <f aca="false">SUMPRODUCT((B24:B31&lt;=$B$6)*(C24:C31*AM528+D24:D31*AO528*$B$8*AQ528)/(1+AL528/100)^B24:B31)+C32*AM528*AP528/(1+AL528/100)^$B$6</f>
        <v>8592092.33572581</v>
      </c>
      <c r="AS528" s="0" t="n">
        <f aca="false">SUMPRODUCT((K24:K26&lt;=$B$6)*(L24:L26*AN528+M24:M26*AO528*$B$8*AQ528)/(1+AL528/100)^K24:K26)+L27*AN528*AP528/(1+AL528/100)^$B$6</f>
        <v>8509943.84763612</v>
      </c>
      <c r="AT528" s="0" t="n">
        <f aca="false">AS528-AR528</f>
        <v>-82148.48808969</v>
      </c>
      <c r="AU528" s="0" t="n">
        <f aca="true">RAND()</f>
        <v>0.609257606840166</v>
      </c>
      <c r="AV528" s="0" t="n">
        <f aca="true">RAND()</f>
        <v>0.151063069463506</v>
      </c>
      <c r="AW528" s="0" t="n">
        <f aca="true">RAND()</f>
        <v>0.142757954922451</v>
      </c>
      <c r="AX528" s="0" t="n">
        <f aca="true">RAND()</f>
        <v>0.263870960976238</v>
      </c>
      <c r="AY528" s="0" t="n">
        <f aca="true">RAND()</f>
        <v>0.404521242352534</v>
      </c>
      <c r="AZ528" s="0" t="n">
        <f aca="true">RAND()</f>
        <v>0.371047314780244</v>
      </c>
    </row>
    <row r="529" customFormat="false" ht="15" hidden="false" customHeight="false" outlineLevel="0" collapsed="false">
      <c r="AK529" s="0" t="n">
        <v>516</v>
      </c>
      <c r="AL529" s="0" t="n">
        <f aca="false">IFERROR(IF(AU529&lt;($AM$6-$AL$6)/($AN$6-$AL$6),$AL$6+SQRT(AU529*($AN$6-$AL$6)*($AM$6-$AL$6)),$AN$6-SQRT((1-AU529)*($AN$6-$AL$6)*($AN$6-$AM$6))),$AM$6)</f>
        <v>5.40258295607337</v>
      </c>
      <c r="AM529" s="0" t="n">
        <f aca="false">IFERROR(IF(AV529&lt;($AM$7-$AL$7)/($AN$7-$AL$7),$AL$7+SQRT(AV529*($AN$7-$AL$7)*($AM$7-$AL$7)),$AN$7-SQRT((1-AV529)*($AN$7-$AL$7)*($AN$7-$AM$7))),$AM$7)</f>
        <v>0.872762937822675</v>
      </c>
      <c r="AN529" s="0" t="n">
        <f aca="false">IFERROR(IF(AW529&lt;($AM$8-$AL$8)/($AN$8-$AL$8),$AL$8+SQRT(AW529*($AN$8-$AL$8)*($AM$8-$AL$8)),$AN$8-SQRT((1-AW529)*($AN$8-$AL$8)*($AN$8-$AM$8))),$AM$8)</f>
        <v>1.08211018969748</v>
      </c>
      <c r="AO529" s="0" t="n">
        <f aca="false">IFERROR(IF(AX529&lt;($AM$9-$AL$9)/($AN$9-$AL$9),$AL$9+SQRT(AX529*($AN$9-$AL$9)*($AM$9-$AL$9)),$AN$9-SQRT((1-AX529)*($AN$9-$AL$9)*($AN$9-$AM$9))),$AM$9)</f>
        <v>1.30227365280154</v>
      </c>
      <c r="AP529" s="0" t="n">
        <f aca="false">IFERROR(IF(AY529&lt;($AM$10-$AL$10)/($AN$10-$AL$10),$AL$10+SQRT(AY529*($AN$10-$AL$10)*($AM$10-$AL$10)),$AN$10-SQRT((1-AY529)*($AN$10-$AL$10)*($AN$10-$AM$10))),$AM$10)</f>
        <v>0.898263150824291</v>
      </c>
      <c r="AQ529" s="0" t="n">
        <f aca="false">IFERROR(IF(AZ529&lt;($AM$11-$AL$11)/($AN$11-$AL$11),$AL$11+SQRT(AZ529*($AN$11-$AL$11)*($AM$11-$AL$11)),$AN$11-SQRT((1-AZ529)*($AN$11-$AL$11)*($AN$11-$AM$11))),$AM$11)</f>
        <v>0.525402186220358</v>
      </c>
      <c r="AR529" s="0" t="n">
        <f aca="false">SUMPRODUCT((B24:B31&lt;=$B$6)*(C24:C31*AM529+D24:D31*AO529*$B$8*AQ529)/(1+AL529/100)^B24:B31)+C32*AM529*AP529/(1+AL529/100)^$B$6</f>
        <v>7900166.97285487</v>
      </c>
      <c r="AS529" s="0" t="n">
        <f aca="false">SUMPRODUCT((K24:K26&lt;=$B$6)*(L24:L26*AN529+M24:M26*AO529*$B$8*AQ529)/(1+AL529/100)^K24:K26)+L27*AN529*AP529/(1+AL529/100)^$B$6</f>
        <v>10015830.9928705</v>
      </c>
      <c r="AT529" s="0" t="n">
        <f aca="false">AS529-AR529</f>
        <v>2115664.02001564</v>
      </c>
      <c r="AU529" s="0" t="n">
        <f aca="true">RAND()</f>
        <v>0.872412939388635</v>
      </c>
      <c r="AV529" s="0" t="n">
        <f aca="true">RAND()</f>
        <v>0.0588271680065164</v>
      </c>
      <c r="AW529" s="0" t="n">
        <f aca="true">RAND()</f>
        <v>0.749448991969627</v>
      </c>
      <c r="AX529" s="0" t="n">
        <f aca="true">RAND()</f>
        <v>0.675451962950064</v>
      </c>
      <c r="AY529" s="0" t="n">
        <f aca="true">RAND()</f>
        <v>0.634454149217968</v>
      </c>
      <c r="AZ529" s="0" t="n">
        <f aca="true">RAND()</f>
        <v>0.207372022664967</v>
      </c>
    </row>
    <row r="530" customFormat="false" ht="15" hidden="false" customHeight="false" outlineLevel="0" collapsed="false">
      <c r="AK530" s="0" t="n">
        <v>517</v>
      </c>
      <c r="AL530" s="0" t="n">
        <f aca="false">IFERROR(IF(AU530&lt;($AM$6-$AL$6)/($AN$6-$AL$6),$AL$6+SQRT(AU530*($AN$6-$AL$6)*($AM$6-$AL$6)),$AN$6-SQRT((1-AU530)*($AN$6-$AL$6)*($AN$6-$AM$6))),$AM$6)</f>
        <v>4.51627277252603</v>
      </c>
      <c r="AM530" s="0" t="n">
        <f aca="false">IFERROR(IF(AV530&lt;($AM$7-$AL$7)/($AN$7-$AL$7),$AL$7+SQRT(AV530*($AN$7-$AL$7)*($AM$7-$AL$7)),$AN$7-SQRT((1-AV530)*($AN$7-$AL$7)*($AN$7-$AM$7))),$AM$7)</f>
        <v>1.09021380545984</v>
      </c>
      <c r="AN530" s="0" t="n">
        <f aca="false">IFERROR(IF(AW530&lt;($AM$8-$AL$8)/($AN$8-$AL$8),$AL$8+SQRT(AW530*($AN$8-$AL$8)*($AM$8-$AL$8)),$AN$8-SQRT((1-AW530)*($AN$8-$AL$8)*($AN$8-$AM$8))),$AM$8)</f>
        <v>0.878262396581347</v>
      </c>
      <c r="AO530" s="0" t="n">
        <f aca="false">IFERROR(IF(AX530&lt;($AM$9-$AL$9)/($AN$9-$AL$9),$AL$9+SQRT(AX530*($AN$9-$AL$9)*($AM$9-$AL$9)),$AN$9-SQRT((1-AX530)*($AN$9-$AL$9)*($AN$9-$AM$9))),$AM$9)</f>
        <v>0.804598950953916</v>
      </c>
      <c r="AP530" s="0" t="n">
        <f aca="false">IFERROR(IF(AY530&lt;($AM$10-$AL$10)/($AN$10-$AL$10),$AL$10+SQRT(AY530*($AN$10-$AL$10)*($AM$10-$AL$10)),$AN$10-SQRT((1-AY530)*($AN$10-$AL$10)*($AN$10-$AM$10))),$AM$10)</f>
        <v>0.567568473975276</v>
      </c>
      <c r="AQ530" s="0" t="n">
        <f aca="false">IFERROR(IF(AZ530&lt;($AM$11-$AL$11)/($AN$11-$AL$11),$AL$11+SQRT(AZ530*($AN$11-$AL$11)*($AM$11-$AL$11)),$AN$11-SQRT((1-AZ530)*($AN$11-$AL$11)*($AN$11-$AM$11))),$AM$11)</f>
        <v>0.735301557415346</v>
      </c>
      <c r="AR530" s="0" t="n">
        <f aca="false">SUMPRODUCT((B24:B31&lt;=$B$6)*(C24:C31*AM530+D24:D31*AO530*$B$8*AQ530)/(1+AL530/100)^B24:B31)+C32*AM530*AP530/(1+AL530/100)^$B$6</f>
        <v>10123121.9197493</v>
      </c>
      <c r="AS530" s="0" t="n">
        <f aca="false">SUMPRODUCT((K24:K26&lt;=$B$6)*(L24:L26*AN530+M24:M26*AO530*$B$8*AQ530)/(1+AL530/100)^K24:K26)+L27*AN530*AP530/(1+AL530/100)^$B$6</f>
        <v>8311873.25573474</v>
      </c>
      <c r="AT530" s="0" t="n">
        <f aca="false">AS530-AR530</f>
        <v>-1811248.66401458</v>
      </c>
      <c r="AU530" s="0" t="n">
        <f aca="true">RAND()</f>
        <v>0.691554952975224</v>
      </c>
      <c r="AV530" s="0" t="n">
        <f aca="true">RAND()</f>
        <v>0.773052195861093</v>
      </c>
      <c r="AW530" s="0" t="n">
        <f aca="true">RAND()</f>
        <v>0.0680555857628449</v>
      </c>
      <c r="AX530" s="0" t="n">
        <f aca="true">RAND()</f>
        <v>0.123707361229635</v>
      </c>
      <c r="AY530" s="0" t="n">
        <f aca="true">RAND()</f>
        <v>0.0182619947013904</v>
      </c>
      <c r="AZ530" s="0" t="n">
        <f aca="true">RAND()</f>
        <v>0.71401932446228</v>
      </c>
    </row>
    <row r="531" customFormat="false" ht="15" hidden="false" customHeight="false" outlineLevel="0" collapsed="false">
      <c r="AK531" s="0" t="n">
        <v>518</v>
      </c>
      <c r="AL531" s="0" t="n">
        <f aca="false">IFERROR(IF(AU531&lt;($AM$6-$AL$6)/($AN$6-$AL$6),$AL$6+SQRT(AU531*($AN$6-$AL$6)*($AM$6-$AL$6)),$AN$6-SQRT((1-AU531)*($AN$6-$AL$6)*($AN$6-$AM$6))),$AM$6)</f>
        <v>4.41210854869513</v>
      </c>
      <c r="AM531" s="0" t="n">
        <f aca="false">IFERROR(IF(AV531&lt;($AM$7-$AL$7)/($AN$7-$AL$7),$AL$7+SQRT(AV531*($AN$7-$AL$7)*($AM$7-$AL$7)),$AN$7-SQRT((1-AV531)*($AN$7-$AL$7)*($AN$7-$AM$7))),$AM$7)</f>
        <v>0.8443895021803</v>
      </c>
      <c r="AN531" s="0" t="n">
        <f aca="false">IFERROR(IF(AW531&lt;($AM$8-$AL$8)/($AN$8-$AL$8),$AL$8+SQRT(AW531*($AN$8-$AL$8)*($AM$8-$AL$8)),$AN$8-SQRT((1-AW531)*($AN$8-$AL$8)*($AN$8-$AM$8))),$AM$8)</f>
        <v>0.863585111069723</v>
      </c>
      <c r="AO531" s="0" t="n">
        <f aca="false">IFERROR(IF(AX531&lt;($AM$9-$AL$9)/($AN$9-$AL$9),$AL$9+SQRT(AX531*($AN$9-$AL$9)*($AM$9-$AL$9)),$AN$9-SQRT((1-AX531)*($AN$9-$AL$9)*($AN$9-$AM$9))),$AM$9)</f>
        <v>1.24145932835259</v>
      </c>
      <c r="AP531" s="0" t="n">
        <f aca="false">IFERROR(IF(AY531&lt;($AM$10-$AL$10)/($AN$10-$AL$10),$AL$10+SQRT(AY531*($AN$10-$AL$10)*($AM$10-$AL$10)),$AN$10-SQRT((1-AY531)*($AN$10-$AL$10)*($AN$10-$AM$10))),$AM$10)</f>
        <v>0.826127980259807</v>
      </c>
      <c r="AQ531" s="0" t="n">
        <f aca="false">IFERROR(IF(AZ531&lt;($AM$11-$AL$11)/($AN$11-$AL$11),$AL$11+SQRT(AZ531*($AN$11-$AL$11)*($AM$11-$AL$11)),$AN$11-SQRT((1-AZ531)*($AN$11-$AL$11)*($AN$11-$AM$11))),$AM$11)</f>
        <v>0.715885590443718</v>
      </c>
      <c r="AR531" s="0" t="n">
        <f aca="false">SUMPRODUCT((B24:B31&lt;=$B$6)*(C24:C31*AM531+D24:D31*AO531*$B$8*AQ531)/(1+AL531/100)^B24:B31)+C32*AM531*AP531/(1+AL531/100)^$B$6</f>
        <v>7901447.15785528</v>
      </c>
      <c r="AS531" s="0" t="n">
        <f aca="false">SUMPRODUCT((K24:K26&lt;=$B$6)*(L24:L26*AN531+M24:M26*AO531*$B$8*AQ531)/(1+AL531/100)^K24:K26)+L27*AN531*AP531/(1+AL531/100)^$B$6</f>
        <v>8050408.79092077</v>
      </c>
      <c r="AT531" s="0" t="n">
        <f aca="false">AS531-AR531</f>
        <v>148961.633065496</v>
      </c>
      <c r="AU531" s="0" t="n">
        <f aca="true">RAND()</f>
        <v>0.66514089181316</v>
      </c>
      <c r="AV531" s="0" t="n">
        <f aca="true">RAND()</f>
        <v>0.0218936433757209</v>
      </c>
      <c r="AW531" s="0" t="n">
        <f aca="true">RAND()</f>
        <v>0.0449229594416558</v>
      </c>
      <c r="AX531" s="0" t="n">
        <f aca="true">RAND()</f>
        <v>0.616410699637796</v>
      </c>
      <c r="AY531" s="0" t="n">
        <f aca="true">RAND()</f>
        <v>0.425437838033364</v>
      </c>
      <c r="AZ531" s="0" t="n">
        <f aca="true">RAND()</f>
        <v>0.670526539928512</v>
      </c>
    </row>
    <row r="532" customFormat="false" ht="15" hidden="false" customHeight="false" outlineLevel="0" collapsed="false">
      <c r="AK532" s="0" t="n">
        <v>519</v>
      </c>
      <c r="AL532" s="0" t="n">
        <f aca="false">IFERROR(IF(AU532&lt;($AM$6-$AL$6)/($AN$6-$AL$6),$AL$6+SQRT(AU532*($AN$6-$AL$6)*($AM$6-$AL$6)),$AN$6-SQRT((1-AU532)*($AN$6-$AL$6)*($AN$6-$AM$6))),$AM$6)</f>
        <v>5.48856844570211</v>
      </c>
      <c r="AM532" s="0" t="n">
        <f aca="false">IFERROR(IF(AV532&lt;($AM$7-$AL$7)/($AN$7-$AL$7),$AL$7+SQRT(AV532*($AN$7-$AL$7)*($AM$7-$AL$7)),$AN$7-SQRT((1-AV532)*($AN$7-$AL$7)*($AN$7-$AM$7))),$AM$7)</f>
        <v>0.854346294118043</v>
      </c>
      <c r="AN532" s="0" t="n">
        <f aca="false">IFERROR(IF(AW532&lt;($AM$8-$AL$8)/($AN$8-$AL$8),$AL$8+SQRT(AW532*($AN$8-$AL$8)*($AM$8-$AL$8)),$AN$8-SQRT((1-AW532)*($AN$8-$AL$8)*($AN$8-$AM$8))),$AM$8)</f>
        <v>1.19373431564904</v>
      </c>
      <c r="AO532" s="0" t="n">
        <f aca="false">IFERROR(IF(AX532&lt;($AM$9-$AL$9)/($AN$9-$AL$9),$AL$9+SQRT(AX532*($AN$9-$AL$9)*($AM$9-$AL$9)),$AN$9-SQRT((1-AX532)*($AN$9-$AL$9)*($AN$9-$AM$9))),$AM$9)</f>
        <v>0.971076305933528</v>
      </c>
      <c r="AP532" s="0" t="n">
        <f aca="false">IFERROR(IF(AY532&lt;($AM$10-$AL$10)/($AN$10-$AL$10),$AL$10+SQRT(AY532*($AN$10-$AL$10)*($AM$10-$AL$10)),$AN$10-SQRT((1-AY532)*($AN$10-$AL$10)*($AN$10-$AM$10))),$AM$10)</f>
        <v>0.601577808502189</v>
      </c>
      <c r="AQ532" s="0" t="n">
        <f aca="false">IFERROR(IF(AZ532&lt;($AM$11-$AL$11)/($AN$11-$AL$11),$AL$11+SQRT(AZ532*($AN$11-$AL$11)*($AM$11-$AL$11)),$AN$11-SQRT((1-AZ532)*($AN$11-$AL$11)*($AN$11-$AM$11))),$AM$11)</f>
        <v>0.791939625684404</v>
      </c>
      <c r="AR532" s="0" t="n">
        <f aca="false">SUMPRODUCT((B24:B31&lt;=$B$6)*(C24:C31*AM532+D24:D31*AO532*$B$8*AQ532)/(1+AL532/100)^B24:B31)+C32*AM532*AP532/(1+AL532/100)^$B$6</f>
        <v>7735415.89766218</v>
      </c>
      <c r="AS532" s="0" t="n">
        <f aca="false">SUMPRODUCT((K24:K26&lt;=$B$6)*(L24:L26*AN532+M24:M26*AO532*$B$8*AQ532)/(1+AL532/100)^K24:K26)+L27*AN532*AP532/(1+AL532/100)^$B$6</f>
        <v>11209705.911841</v>
      </c>
      <c r="AT532" s="0" t="n">
        <f aca="false">AS532-AR532</f>
        <v>3474290.01417884</v>
      </c>
      <c r="AU532" s="0" t="n">
        <f aca="true">RAND()</f>
        <v>0.885778732833633</v>
      </c>
      <c r="AV532" s="0" t="n">
        <f aca="true">RAND()</f>
        <v>0.0328168853818313</v>
      </c>
      <c r="AW532" s="0" t="n">
        <f aca="true">RAND()</f>
        <v>0.971859313462385</v>
      </c>
      <c r="AX532" s="0" t="n">
        <f aca="true">RAND()</f>
        <v>0.295883848015972</v>
      </c>
      <c r="AY532" s="0" t="n">
        <f aca="true">RAND()</f>
        <v>0.0412722047204295</v>
      </c>
      <c r="AZ532" s="0" t="n">
        <f aca="true">RAND()</f>
        <v>0.823309716896546</v>
      </c>
    </row>
    <row r="533" customFormat="false" ht="15" hidden="false" customHeight="false" outlineLevel="0" collapsed="false">
      <c r="AK533" s="0" t="n">
        <v>520</v>
      </c>
      <c r="AL533" s="0" t="n">
        <f aca="false">IFERROR(IF(AU533&lt;($AM$6-$AL$6)/($AN$6-$AL$6),$AL$6+SQRT(AU533*($AN$6-$AL$6)*($AM$6-$AL$6)),$AN$6-SQRT((1-AU533)*($AN$6-$AL$6)*($AN$6-$AM$6))),$AM$6)</f>
        <v>5.50904904316044</v>
      </c>
      <c r="AM533" s="0" t="n">
        <f aca="false">IFERROR(IF(AV533&lt;($AM$7-$AL$7)/($AN$7-$AL$7),$AL$7+SQRT(AV533*($AN$7-$AL$7)*($AM$7-$AL$7)),$AN$7-SQRT((1-AV533)*($AN$7-$AL$7)*($AN$7-$AM$7))),$AM$7)</f>
        <v>1.05862342973897</v>
      </c>
      <c r="AN533" s="0" t="n">
        <f aca="false">IFERROR(IF(AW533&lt;($AM$8-$AL$8)/($AN$8-$AL$8),$AL$8+SQRT(AW533*($AN$8-$AL$8)*($AM$8-$AL$8)),$AN$8-SQRT((1-AW533)*($AN$8-$AL$8)*($AN$8-$AM$8))),$AM$8)</f>
        <v>1.02052457281872</v>
      </c>
      <c r="AO533" s="0" t="n">
        <f aca="false">IFERROR(IF(AX533&lt;($AM$9-$AL$9)/($AN$9-$AL$9),$AL$9+SQRT(AX533*($AN$9-$AL$9)*($AM$9-$AL$9)),$AN$9-SQRT((1-AX533)*($AN$9-$AL$9)*($AN$9-$AM$9))),$AM$9)</f>
        <v>1.21451313265872</v>
      </c>
      <c r="AP533" s="0" t="n">
        <f aca="false">IFERROR(IF(AY533&lt;($AM$10-$AL$10)/($AN$10-$AL$10),$AL$10+SQRT(AY533*($AN$10-$AL$10)*($AM$10-$AL$10)),$AN$10-SQRT((1-AY533)*($AN$10-$AL$10)*($AN$10-$AM$10))),$AM$10)</f>
        <v>0.762324001543126</v>
      </c>
      <c r="AQ533" s="0" t="n">
        <f aca="false">IFERROR(IF(AZ533&lt;($AM$11-$AL$11)/($AN$11-$AL$11),$AL$11+SQRT(AZ533*($AN$11-$AL$11)*($AM$11-$AL$11)),$AN$11-SQRT((1-AZ533)*($AN$11-$AL$11)*($AN$11-$AM$11))),$AM$11)</f>
        <v>0.813139345189736</v>
      </c>
      <c r="AR533" s="0" t="n">
        <f aca="false">SUMPRODUCT((B24:B31&lt;=$B$6)*(C24:C31*AM533+D24:D31*AO533*$B$8*AQ533)/(1+AL533/100)^B24:B31)+C32*AM533*AP533/(1+AL533/100)^$B$6</f>
        <v>9575585.89768236</v>
      </c>
      <c r="AS533" s="0" t="n">
        <f aca="false">SUMPRODUCT((K24:K26&lt;=$B$6)*(L24:L26*AN533+M24:M26*AO533*$B$8*AQ533)/(1+AL533/100)^K24:K26)+L27*AN533*AP533/(1+AL533/100)^$B$6</f>
        <v>9516391.97051263</v>
      </c>
      <c r="AT533" s="0" t="n">
        <f aca="false">AS533-AR533</f>
        <v>-59193.927169729</v>
      </c>
      <c r="AU533" s="0" t="n">
        <f aca="true">RAND()</f>
        <v>0.88885326221496</v>
      </c>
      <c r="AV533" s="0" t="n">
        <f aca="true">RAND()</f>
        <v>0.674444518712236</v>
      </c>
      <c r="AW533" s="0" t="n">
        <f aca="true">RAND()</f>
        <v>0.531920251733063</v>
      </c>
      <c r="AX533" s="0" t="n">
        <f aca="true">RAND()</f>
        <v>0.58867358748959</v>
      </c>
      <c r="AY533" s="0" t="n">
        <f aca="true">RAND()</f>
        <v>0.275255527142392</v>
      </c>
      <c r="AZ533" s="0" t="n">
        <f aca="true">RAND()</f>
        <v>0.857482023199508</v>
      </c>
    </row>
    <row r="534" customFormat="false" ht="15" hidden="false" customHeight="false" outlineLevel="0" collapsed="false">
      <c r="AK534" s="0" t="n">
        <v>521</v>
      </c>
      <c r="AL534" s="0" t="n">
        <f aca="false">IFERROR(IF(AU534&lt;($AM$6-$AL$6)/($AN$6-$AL$6),$AL$6+SQRT(AU534*($AN$6-$AL$6)*($AM$6-$AL$6)),$AN$6-SQRT((1-AU534)*($AN$6-$AL$6)*($AN$6-$AM$6))),$AM$6)</f>
        <v>2.62028384105828</v>
      </c>
      <c r="AM534" s="0" t="n">
        <f aca="false">IFERROR(IF(AV534&lt;($AM$7-$AL$7)/($AN$7-$AL$7),$AL$7+SQRT(AV534*($AN$7-$AL$7)*($AM$7-$AL$7)),$AN$7-SQRT((1-AV534)*($AN$7-$AL$7)*($AN$7-$AM$7))),$AM$7)</f>
        <v>1.07379081376267</v>
      </c>
      <c r="AN534" s="0" t="n">
        <f aca="false">IFERROR(IF(AW534&lt;($AM$8-$AL$8)/($AN$8-$AL$8),$AL$8+SQRT(AW534*($AN$8-$AL$8)*($AM$8-$AL$8)),$AN$8-SQRT((1-AW534)*($AN$8-$AL$8)*($AN$8-$AM$8))),$AM$8)</f>
        <v>0.909493857425642</v>
      </c>
      <c r="AO534" s="0" t="n">
        <f aca="false">IFERROR(IF(AX534&lt;($AM$9-$AL$9)/($AN$9-$AL$9),$AL$9+SQRT(AX534*($AN$9-$AL$9)*($AM$9-$AL$9)),$AN$9-SQRT((1-AX534)*($AN$9-$AL$9)*($AN$9-$AM$9))),$AM$9)</f>
        <v>1.16298519566472</v>
      </c>
      <c r="AP534" s="0" t="n">
        <f aca="false">IFERROR(IF(AY534&lt;($AM$10-$AL$10)/($AN$10-$AL$10),$AL$10+SQRT(AY534*($AN$10-$AL$10)*($AM$10-$AL$10)),$AN$10-SQRT((1-AY534)*($AN$10-$AL$10)*($AN$10-$AM$10))),$AM$10)</f>
        <v>0.951632529451533</v>
      </c>
      <c r="AQ534" s="0" t="n">
        <f aca="false">IFERROR(IF(AZ534&lt;($AM$11-$AL$11)/($AN$11-$AL$11),$AL$11+SQRT(AZ534*($AN$11-$AL$11)*($AM$11-$AL$11)),$AN$11-SQRT((1-AZ534)*($AN$11-$AL$11)*($AN$11-$AM$11))),$AM$11)</f>
        <v>0.593881034129176</v>
      </c>
      <c r="AR534" s="0" t="n">
        <f aca="false">SUMPRODUCT((B24:B31&lt;=$B$6)*(C24:C31*AM534+D24:D31*AO534*$B$8*AQ534)/(1+AL534/100)^B24:B31)+C32*AM534*AP534/(1+AL534/100)^$B$6</f>
        <v>10671222.394547</v>
      </c>
      <c r="AS534" s="0" t="n">
        <f aca="false">SUMPRODUCT((K24:K26&lt;=$B$6)*(L24:L26*AN534+M24:M26*AO534*$B$8*AQ534)/(1+AL534/100)^K24:K26)+L27*AN534*AP534/(1+AL534/100)^$B$6</f>
        <v>8369525.31652936</v>
      </c>
      <c r="AT534" s="0" t="n">
        <f aca="false">AS534-AR534</f>
        <v>-2301697.07801764</v>
      </c>
      <c r="AU534" s="0" t="n">
        <f aca="true">RAND()</f>
        <v>0.0769504086956016</v>
      </c>
      <c r="AV534" s="0" t="n">
        <f aca="true">RAND()</f>
        <v>0.724002868316256</v>
      </c>
      <c r="AW534" s="0" t="n">
        <f aca="true">RAND()</f>
        <v>0.133210053488298</v>
      </c>
      <c r="AX534" s="0" t="n">
        <f aca="true">RAND()</f>
        <v>0.532937478215714</v>
      </c>
      <c r="AY534" s="0" t="n">
        <f aca="true">RAND()</f>
        <v>0.815887766635161</v>
      </c>
      <c r="AZ534" s="0" t="n">
        <f aca="true">RAND()</f>
        <v>0.352514539676873</v>
      </c>
    </row>
    <row r="535" customFormat="false" ht="15" hidden="false" customHeight="false" outlineLevel="0" collapsed="false">
      <c r="AK535" s="0" t="n">
        <v>522</v>
      </c>
      <c r="AL535" s="0" t="n">
        <f aca="false">IFERROR(IF(AU535&lt;($AM$6-$AL$6)/($AN$6-$AL$6),$AL$6+SQRT(AU535*($AN$6-$AL$6)*($AM$6-$AL$6)),$AN$6-SQRT((1-AU535)*($AN$6-$AL$6)*($AN$6-$AM$6))),$AM$6)</f>
        <v>5.16604352081509</v>
      </c>
      <c r="AM535" s="0" t="n">
        <f aca="false">IFERROR(IF(AV535&lt;($AM$7-$AL$7)/($AN$7-$AL$7),$AL$7+SQRT(AV535*($AN$7-$AL$7)*($AM$7-$AL$7)),$AN$7-SQRT((1-AV535)*($AN$7-$AL$7)*($AN$7-$AM$7))),$AM$7)</f>
        <v>0.996471825600183</v>
      </c>
      <c r="AN535" s="0" t="n">
        <f aca="false">IFERROR(IF(AW535&lt;($AM$8-$AL$8)/($AN$8-$AL$8),$AL$8+SQRT(AW535*($AN$8-$AL$8)*($AM$8-$AL$8)),$AN$8-SQRT((1-AW535)*($AN$8-$AL$8)*($AN$8-$AM$8))),$AM$8)</f>
        <v>0.919865980874836</v>
      </c>
      <c r="AO535" s="0" t="n">
        <f aca="false">IFERROR(IF(AX535&lt;($AM$9-$AL$9)/($AN$9-$AL$9),$AL$9+SQRT(AX535*($AN$9-$AL$9)*($AM$9-$AL$9)),$AN$9-SQRT((1-AX535)*($AN$9-$AL$9)*($AN$9-$AM$9))),$AM$9)</f>
        <v>0.945298333831358</v>
      </c>
      <c r="AP535" s="0" t="n">
        <f aca="false">IFERROR(IF(AY535&lt;($AM$10-$AL$10)/($AN$10-$AL$10),$AL$10+SQRT(AY535*($AN$10-$AL$10)*($AM$10-$AL$10)),$AN$10-SQRT((1-AY535)*($AN$10-$AL$10)*($AN$10-$AM$10))),$AM$10)</f>
        <v>0.692214234088905</v>
      </c>
      <c r="AQ535" s="0" t="n">
        <f aca="false">IFERROR(IF(AZ535&lt;($AM$11-$AL$11)/($AN$11-$AL$11),$AL$11+SQRT(AZ535*($AN$11-$AL$11)*($AM$11-$AL$11)),$AN$11-SQRT((1-AZ535)*($AN$11-$AL$11)*($AN$11-$AM$11))),$AM$11)</f>
        <v>0.712110857222118</v>
      </c>
      <c r="AR535" s="0" t="n">
        <f aca="false">SUMPRODUCT((B24:B31&lt;=$B$6)*(C24:C31*AM535+D24:D31*AO535*$B$8*AQ535)/(1+AL535/100)^B24:B31)+C32*AM535*AP535/(1+AL535/100)^$B$6</f>
        <v>9079240.89268298</v>
      </c>
      <c r="AS535" s="0" t="n">
        <f aca="false">SUMPRODUCT((K24:K26&lt;=$B$6)*(L24:L26*AN535+M24:M26*AO535*$B$8*AQ535)/(1+AL535/100)^K24:K26)+L27*AN535*AP535/(1+AL535/100)^$B$6</f>
        <v>8613815.09895549</v>
      </c>
      <c r="AT535" s="0" t="n">
        <f aca="false">AS535-AR535</f>
        <v>-465425.793727495</v>
      </c>
      <c r="AU535" s="0" t="n">
        <f aca="true">RAND()</f>
        <v>0.831830181622784</v>
      </c>
      <c r="AV535" s="0" t="n">
        <f aca="true">RAND()</f>
        <v>0.428901980607431</v>
      </c>
      <c r="AW535" s="0" t="n">
        <f aca="true">RAND()</f>
        <v>0.159642815234295</v>
      </c>
      <c r="AX535" s="0" t="n">
        <f aca="true">RAND()</f>
        <v>0.264387474817311</v>
      </c>
      <c r="AY535" s="0" t="n">
        <f aca="true">RAND()</f>
        <v>0.147785247145537</v>
      </c>
      <c r="AZ535" s="0" t="n">
        <f aca="true">RAND()</f>
        <v>0.661713638655577</v>
      </c>
    </row>
    <row r="536" customFormat="false" ht="15" hidden="false" customHeight="false" outlineLevel="0" collapsed="false">
      <c r="AK536" s="0" t="n">
        <v>523</v>
      </c>
      <c r="AL536" s="0" t="n">
        <f aca="false">IFERROR(IF(AU536&lt;($AM$6-$AL$6)/($AN$6-$AL$6),$AL$6+SQRT(AU536*($AN$6-$AL$6)*($AM$6-$AL$6)),$AN$6-SQRT((1-AU536)*($AN$6-$AL$6)*($AN$6-$AM$6))),$AM$6)</f>
        <v>3.31283224459582</v>
      </c>
      <c r="AM536" s="0" t="n">
        <f aca="false">IFERROR(IF(AV536&lt;($AM$7-$AL$7)/($AN$7-$AL$7),$AL$7+SQRT(AV536*($AN$7-$AL$7)*($AM$7-$AL$7)),$AN$7-SQRT((1-AV536)*($AN$7-$AL$7)*($AN$7-$AM$7))),$AM$7)</f>
        <v>0.967207665105873</v>
      </c>
      <c r="AN536" s="0" t="n">
        <f aca="false">IFERROR(IF(AW536&lt;($AM$8-$AL$8)/($AN$8-$AL$8),$AL$8+SQRT(AW536*($AN$8-$AL$8)*($AM$8-$AL$8)),$AN$8-SQRT((1-AW536)*($AN$8-$AL$8)*($AN$8-$AM$8))),$AM$8)</f>
        <v>0.920231239249374</v>
      </c>
      <c r="AO536" s="0" t="n">
        <f aca="false">IFERROR(IF(AX536&lt;($AM$9-$AL$9)/($AN$9-$AL$9),$AL$9+SQRT(AX536*($AN$9-$AL$9)*($AM$9-$AL$9)),$AN$9-SQRT((1-AX536)*($AN$9-$AL$9)*($AN$9-$AM$9))),$AM$9)</f>
        <v>0.547819206861788</v>
      </c>
      <c r="AP536" s="0" t="n">
        <f aca="false">IFERROR(IF(AY536&lt;($AM$10-$AL$10)/($AN$10-$AL$10),$AL$10+SQRT(AY536*($AN$10-$AL$10)*($AM$10-$AL$10)),$AN$10-SQRT((1-AY536)*($AN$10-$AL$10)*($AN$10-$AM$10))),$AM$10)</f>
        <v>0.871043704707703</v>
      </c>
      <c r="AQ536" s="0" t="n">
        <f aca="false">IFERROR(IF(AZ536&lt;($AM$11-$AL$11)/($AN$11-$AL$11),$AL$11+SQRT(AZ536*($AN$11-$AL$11)*($AM$11-$AL$11)),$AN$11-SQRT((1-AZ536)*($AN$11-$AL$11)*($AN$11-$AM$11))),$AM$11)</f>
        <v>0.778063932023278</v>
      </c>
      <c r="AR536" s="0" t="n">
        <f aca="false">SUMPRODUCT((B24:B31&lt;=$B$6)*(C24:C31*AM536+D24:D31*AO536*$B$8*AQ536)/(1+AL536/100)^B24:B31)+C32*AM536*AP536/(1+AL536/100)^$B$6</f>
        <v>9331821.01421256</v>
      </c>
      <c r="AS536" s="0" t="n">
        <f aca="false">SUMPRODUCT((K24:K26&lt;=$B$6)*(L24:L26*AN536+M24:M26*AO536*$B$8*AQ536)/(1+AL536/100)^K24:K26)+L27*AN536*AP536/(1+AL536/100)^$B$6</f>
        <v>8538070.81856703</v>
      </c>
      <c r="AT536" s="0" t="n">
        <f aca="false">AS536-AR536</f>
        <v>-793750.195645532</v>
      </c>
      <c r="AU536" s="0" t="n">
        <f aca="true">RAND()</f>
        <v>0.320239697175384</v>
      </c>
      <c r="AV536" s="0" t="n">
        <f aca="true">RAND()</f>
        <v>0.310648925223975</v>
      </c>
      <c r="AW536" s="0" t="n">
        <f aca="true">RAND()</f>
        <v>0.160617232127113</v>
      </c>
      <c r="AX536" s="0" t="n">
        <f aca="true">RAND()</f>
        <v>0.00304890205985392</v>
      </c>
      <c r="AY536" s="0" t="n">
        <f aca="true">RAND()</f>
        <v>0.550693723212869</v>
      </c>
      <c r="AZ536" s="0" t="n">
        <f aca="true">RAND()</f>
        <v>0.79895666012666</v>
      </c>
    </row>
    <row r="537" customFormat="false" ht="15" hidden="false" customHeight="false" outlineLevel="0" collapsed="false">
      <c r="AK537" s="0" t="n">
        <v>524</v>
      </c>
      <c r="AL537" s="0" t="n">
        <f aca="false">IFERROR(IF(AU537&lt;($AM$6-$AL$6)/($AN$6-$AL$6),$AL$6+SQRT(AU537*($AN$6-$AL$6)*($AM$6-$AL$6)),$AN$6-SQRT((1-AU537)*($AN$6-$AL$6)*($AN$6-$AM$6))),$AM$6)</f>
        <v>5.35207452135439</v>
      </c>
      <c r="AM537" s="0" t="n">
        <f aca="false">IFERROR(IF(AV537&lt;($AM$7-$AL$7)/($AN$7-$AL$7),$AL$7+SQRT(AV537*($AN$7-$AL$7)*($AM$7-$AL$7)),$AN$7-SQRT((1-AV537)*($AN$7-$AL$7)*($AN$7-$AM$7))),$AM$7)</f>
        <v>1.00265940313329</v>
      </c>
      <c r="AN537" s="0" t="n">
        <f aca="false">IFERROR(IF(AW537&lt;($AM$8-$AL$8)/($AN$8-$AL$8),$AL$8+SQRT(AW537*($AN$8-$AL$8)*($AM$8-$AL$8)),$AN$8-SQRT((1-AW537)*($AN$8-$AL$8)*($AN$8-$AM$8))),$AM$8)</f>
        <v>1.02112463826902</v>
      </c>
      <c r="AO537" s="0" t="n">
        <f aca="false">IFERROR(IF(AX537&lt;($AM$9-$AL$9)/($AN$9-$AL$9),$AL$9+SQRT(AX537*($AN$9-$AL$9)*($AM$9-$AL$9)),$AN$9-SQRT((1-AX537)*($AN$9-$AL$9)*($AN$9-$AM$9))),$AM$9)</f>
        <v>0.94162587296553</v>
      </c>
      <c r="AP537" s="0" t="n">
        <f aca="false">IFERROR(IF(AY537&lt;($AM$10-$AL$10)/($AN$10-$AL$10),$AL$10+SQRT(AY537*($AN$10-$AL$10)*($AM$10-$AL$10)),$AN$10-SQRT((1-AY537)*($AN$10-$AL$10)*($AN$10-$AM$10))),$AM$10)</f>
        <v>0.792174922426769</v>
      </c>
      <c r="AQ537" s="0" t="n">
        <f aca="false">IFERROR(IF(AZ537&lt;($AM$11-$AL$11)/($AN$11-$AL$11),$AL$11+SQRT(AZ537*($AN$11-$AL$11)*($AM$11-$AL$11)),$AN$11-SQRT((1-AZ537)*($AN$11-$AL$11)*($AN$11-$AM$11))),$AM$11)</f>
        <v>0.720908752223431</v>
      </c>
      <c r="AR537" s="0" t="n">
        <f aca="false">SUMPRODUCT((B24:B31&lt;=$B$6)*(C24:C31*AM537+D24:D31*AO537*$B$8*AQ537)/(1+AL537/100)^B24:B31)+C32*AM537*AP537/(1+AL537/100)^$B$6</f>
        <v>9083096.10016017</v>
      </c>
      <c r="AS537" s="0" t="n">
        <f aca="false">SUMPRODUCT((K24:K26&lt;=$B$6)*(L24:L26*AN537+M24:M26*AO537*$B$8*AQ537)/(1+AL537/100)^K24:K26)+L27*AN537*AP537/(1+AL537/100)^$B$6</f>
        <v>9504201.51535269</v>
      </c>
      <c r="AT537" s="0" t="n">
        <f aca="false">AS537-AR537</f>
        <v>421105.415192513</v>
      </c>
      <c r="AU537" s="0" t="n">
        <f aca="true">RAND()</f>
        <v>0.864217080841531</v>
      </c>
      <c r="AV537" s="0" t="n">
        <f aca="true">RAND()</f>
        <v>0.456201147925509</v>
      </c>
      <c r="AW537" s="0" t="n">
        <f aca="true">RAND()</f>
        <v>0.534365055933436</v>
      </c>
      <c r="AX537" s="0" t="n">
        <f aca="true">RAND()</f>
        <v>0.260044548896755</v>
      </c>
      <c r="AY537" s="0" t="n">
        <f aca="true">RAND()</f>
        <v>0.341464741180354</v>
      </c>
      <c r="AZ537" s="0" t="n">
        <f aca="true">RAND()</f>
        <v>0.682073777202114</v>
      </c>
    </row>
    <row r="538" customFormat="false" ht="15" hidden="false" customHeight="false" outlineLevel="0" collapsed="false">
      <c r="AK538" s="0" t="n">
        <v>525</v>
      </c>
      <c r="AL538" s="0" t="n">
        <f aca="false">IFERROR(IF(AU538&lt;($AM$6-$AL$6)/($AN$6-$AL$6),$AL$6+SQRT(AU538*($AN$6-$AL$6)*($AM$6-$AL$6)),$AN$6-SQRT((1-AU538)*($AN$6-$AL$6)*($AN$6-$AM$6))),$AM$6)</f>
        <v>4.84105897656654</v>
      </c>
      <c r="AM538" s="0" t="n">
        <f aca="false">IFERROR(IF(AV538&lt;($AM$7-$AL$7)/($AN$7-$AL$7),$AL$7+SQRT(AV538*($AN$7-$AL$7)*($AM$7-$AL$7)),$AN$7-SQRT((1-AV538)*($AN$7-$AL$7)*($AN$7-$AM$7))),$AM$7)</f>
        <v>1.05501931261596</v>
      </c>
      <c r="AN538" s="0" t="n">
        <f aca="false">IFERROR(IF(AW538&lt;($AM$8-$AL$8)/($AN$8-$AL$8),$AL$8+SQRT(AW538*($AN$8-$AL$8)*($AM$8-$AL$8)),$AN$8-SQRT((1-AW538)*($AN$8-$AL$8)*($AN$8-$AM$8))),$AM$8)</f>
        <v>1.04962899981887</v>
      </c>
      <c r="AO538" s="0" t="n">
        <f aca="false">IFERROR(IF(AX538&lt;($AM$9-$AL$9)/($AN$9-$AL$9),$AL$9+SQRT(AX538*($AN$9-$AL$9)*($AM$9-$AL$9)),$AN$9-SQRT((1-AX538)*($AN$9-$AL$9)*($AN$9-$AM$9))),$AM$9)</f>
        <v>1.49289814688929</v>
      </c>
      <c r="AP538" s="0" t="n">
        <f aca="false">IFERROR(IF(AY538&lt;($AM$10-$AL$10)/($AN$10-$AL$10),$AL$10+SQRT(AY538*($AN$10-$AL$10)*($AM$10-$AL$10)),$AN$10-SQRT((1-AY538)*($AN$10-$AL$10)*($AN$10-$AM$10))),$AM$10)</f>
        <v>0.715873888159236</v>
      </c>
      <c r="AQ538" s="0" t="n">
        <f aca="false">IFERROR(IF(AZ538&lt;($AM$11-$AL$11)/($AN$11-$AL$11),$AL$11+SQRT(AZ538*($AN$11-$AL$11)*($AM$11-$AL$11)),$AN$11-SQRT((1-AZ538)*($AN$11-$AL$11)*($AN$11-$AM$11))),$AM$11)</f>
        <v>0.565888907330253</v>
      </c>
      <c r="AR538" s="0" t="n">
        <f aca="false">SUMPRODUCT((B24:B31&lt;=$B$6)*(C24:C31*AM538+D24:D31*AO538*$B$8*AQ538)/(1+AL538/100)^B24:B31)+C32*AM538*AP538/(1+AL538/100)^$B$6</f>
        <v>9717951.822907</v>
      </c>
      <c r="AS538" s="0" t="n">
        <f aca="false">SUMPRODUCT((K24:K26&lt;=$B$6)*(L24:L26*AN538+M24:M26*AO538*$B$8*AQ538)/(1+AL538/100)^K24:K26)+L27*AN538*AP538/(1+AL538/100)^$B$6</f>
        <v>9831493.88483969</v>
      </c>
      <c r="AT538" s="0" t="n">
        <f aca="false">AS538-AR538</f>
        <v>113542.061932683</v>
      </c>
      <c r="AU538" s="0" t="n">
        <f aca="true">RAND()</f>
        <v>0.766948682866805</v>
      </c>
      <c r="AV538" s="0" t="n">
        <f aca="true">RAND()</f>
        <v>0.66206694708664</v>
      </c>
      <c r="AW538" s="0" t="n">
        <f aca="true">RAND()</f>
        <v>0.643124109212572</v>
      </c>
      <c r="AX538" s="0" t="n">
        <f aca="true">RAND()</f>
        <v>0.82856514038112</v>
      </c>
      <c r="AY538" s="0" t="n">
        <f aca="true">RAND()</f>
        <v>0.186406142355945</v>
      </c>
      <c r="AZ538" s="0" t="n">
        <f aca="true">RAND()</f>
        <v>0.288558820576637</v>
      </c>
    </row>
    <row r="539" customFormat="false" ht="15" hidden="false" customHeight="false" outlineLevel="0" collapsed="false">
      <c r="AK539" s="0" t="n">
        <v>526</v>
      </c>
      <c r="AL539" s="0" t="n">
        <f aca="false">IFERROR(IF(AU539&lt;($AM$6-$AL$6)/($AN$6-$AL$6),$AL$6+SQRT(AU539*($AN$6-$AL$6)*($AM$6-$AL$6)),$AN$6-SQRT((1-AU539)*($AN$6-$AL$6)*($AN$6-$AM$6))),$AM$6)</f>
        <v>2.41099439515218</v>
      </c>
      <c r="AM539" s="0" t="n">
        <f aca="false">IFERROR(IF(AV539&lt;($AM$7-$AL$7)/($AN$7-$AL$7),$AL$7+SQRT(AV539*($AN$7-$AL$7)*($AM$7-$AL$7)),$AN$7-SQRT((1-AV539)*($AN$7-$AL$7)*($AN$7-$AM$7))),$AM$7)</f>
        <v>1.04417024416548</v>
      </c>
      <c r="AN539" s="0" t="n">
        <f aca="false">IFERROR(IF(AW539&lt;($AM$8-$AL$8)/($AN$8-$AL$8),$AL$8+SQRT(AW539*($AN$8-$AL$8)*($AM$8-$AL$8)),$AN$8-SQRT((1-AW539)*($AN$8-$AL$8)*($AN$8-$AM$8))),$AM$8)</f>
        <v>0.938288031998485</v>
      </c>
      <c r="AO539" s="0" t="n">
        <f aca="false">IFERROR(IF(AX539&lt;($AM$9-$AL$9)/($AN$9-$AL$9),$AL$9+SQRT(AX539*($AN$9-$AL$9)*($AM$9-$AL$9)),$AN$9-SQRT((1-AX539)*($AN$9-$AL$9)*($AN$9-$AM$9))),$AM$9)</f>
        <v>0.807245018721995</v>
      </c>
      <c r="AP539" s="0" t="n">
        <f aca="false">IFERROR(IF(AY539&lt;($AM$10-$AL$10)/($AN$10-$AL$10),$AL$10+SQRT(AY539*($AN$10-$AL$10)*($AM$10-$AL$10)),$AN$10-SQRT((1-AY539)*($AN$10-$AL$10)*($AN$10-$AM$10))),$AM$10)</f>
        <v>0.714264582390515</v>
      </c>
      <c r="AQ539" s="0" t="n">
        <f aca="false">IFERROR(IF(AZ539&lt;($AM$11-$AL$11)/($AN$11-$AL$11),$AL$11+SQRT(AZ539*($AN$11-$AL$11)*($AM$11-$AL$11)),$AN$11-SQRT((1-AZ539)*($AN$11-$AL$11)*($AN$11-$AM$11))),$AM$11)</f>
        <v>0.839459145242854</v>
      </c>
      <c r="AR539" s="0" t="n">
        <f aca="false">SUMPRODUCT((B24:B31&lt;=$B$6)*(C24:C31*AM539+D24:D31*AO539*$B$8*AQ539)/(1+AL539/100)^B24:B31)+C32*AM539*AP539/(1+AL539/100)^$B$6</f>
        <v>10496304.6333726</v>
      </c>
      <c r="AS539" s="0" t="n">
        <f aca="false">SUMPRODUCT((K24:K26&lt;=$B$6)*(L24:L26*AN539+M24:M26*AO539*$B$8*AQ539)/(1+AL539/100)^K24:K26)+L27*AN539*AP539/(1+AL539/100)^$B$6</f>
        <v>8871719.38317786</v>
      </c>
      <c r="AT539" s="0" t="n">
        <f aca="false">AS539-AR539</f>
        <v>-1624585.25019471</v>
      </c>
      <c r="AU539" s="0" t="n">
        <f aca="true">RAND()</f>
        <v>0.0337832785693009</v>
      </c>
      <c r="AV539" s="0" t="n">
        <f aca="true">RAND()</f>
        <v>0.623414325449787</v>
      </c>
      <c r="AW539" s="0" t="n">
        <f aca="true">RAND()</f>
        <v>0.212484219933488</v>
      </c>
      <c r="AX539" s="0" t="n">
        <f aca="true">RAND()</f>
        <v>0.125866002039305</v>
      </c>
      <c r="AY539" s="0" t="n">
        <f aca="true">RAND()</f>
        <v>0.183637245067927</v>
      </c>
      <c r="AZ539" s="0" t="n">
        <f aca="true">RAND()</f>
        <v>0.894802587566714</v>
      </c>
    </row>
    <row r="540" customFormat="false" ht="15" hidden="false" customHeight="false" outlineLevel="0" collapsed="false">
      <c r="AK540" s="0" t="n">
        <v>527</v>
      </c>
      <c r="AL540" s="0" t="n">
        <f aca="false">IFERROR(IF(AU540&lt;($AM$6-$AL$6)/($AN$6-$AL$6),$AL$6+SQRT(AU540*($AN$6-$AL$6)*($AM$6-$AL$6)),$AN$6-SQRT((1-AU540)*($AN$6-$AL$6)*($AN$6-$AM$6))),$AM$6)</f>
        <v>4.02303679103143</v>
      </c>
      <c r="AM540" s="0" t="n">
        <f aca="false">IFERROR(IF(AV540&lt;($AM$7-$AL$7)/($AN$7-$AL$7),$AL$7+SQRT(AV540*($AN$7-$AL$7)*($AM$7-$AL$7)),$AN$7-SQRT((1-AV540)*($AN$7-$AL$7)*($AN$7-$AM$7))),$AM$7)</f>
        <v>1.07438156782255</v>
      </c>
      <c r="AN540" s="0" t="n">
        <f aca="false">IFERROR(IF(AW540&lt;($AM$8-$AL$8)/($AN$8-$AL$8),$AL$8+SQRT(AW540*($AN$8-$AL$8)*($AM$8-$AL$8)),$AN$8-SQRT((1-AW540)*($AN$8-$AL$8)*($AN$8-$AM$8))),$AM$8)</f>
        <v>0.974702245986383</v>
      </c>
      <c r="AO540" s="0" t="n">
        <f aca="false">IFERROR(IF(AX540&lt;($AM$9-$AL$9)/($AN$9-$AL$9),$AL$9+SQRT(AX540*($AN$9-$AL$9)*($AM$9-$AL$9)),$AN$9-SQRT((1-AX540)*($AN$9-$AL$9)*($AN$9-$AM$9))),$AM$9)</f>
        <v>1.0262873102952</v>
      </c>
      <c r="AP540" s="0" t="n">
        <f aca="false">IFERROR(IF(AY540&lt;($AM$10-$AL$10)/($AN$10-$AL$10),$AL$10+SQRT(AY540*($AN$10-$AL$10)*($AM$10-$AL$10)),$AN$10-SQRT((1-AY540)*($AN$10-$AL$10)*($AN$10-$AM$10))),$AM$10)</f>
        <v>0.654848460713116</v>
      </c>
      <c r="AQ540" s="0" t="n">
        <f aca="false">IFERROR(IF(AZ540&lt;($AM$11-$AL$11)/($AN$11-$AL$11),$AL$11+SQRT(AZ540*($AN$11-$AL$11)*($AM$11-$AL$11)),$AN$11-SQRT((1-AZ540)*($AN$11-$AL$11)*($AN$11-$AM$11))),$AM$11)</f>
        <v>0.701156071345472</v>
      </c>
      <c r="AR540" s="0" t="n">
        <f aca="false">SUMPRODUCT((B24:B31&lt;=$B$6)*(C24:C31*AM540+D24:D31*AO540*$B$8*AQ540)/(1+AL540/100)^B24:B31)+C32*AM540*AP540/(1+AL540/100)^$B$6</f>
        <v>10150320.152203</v>
      </c>
      <c r="AS540" s="0" t="n">
        <f aca="false">SUMPRODUCT((K24:K26&lt;=$B$6)*(L24:L26*AN540+M24:M26*AO540*$B$8*AQ540)/(1+AL540/100)^K24:K26)+L27*AN540*AP540/(1+AL540/100)^$B$6</f>
        <v>9199089.97788597</v>
      </c>
      <c r="AT540" s="0" t="n">
        <f aca="false">AS540-AR540</f>
        <v>-951230.174317051</v>
      </c>
      <c r="AU540" s="0" t="n">
        <f aca="true">RAND()</f>
        <v>0.556884502622377</v>
      </c>
      <c r="AV540" s="0" t="n">
        <f aca="true">RAND()</f>
        <v>0.725850366929202</v>
      </c>
      <c r="AW540" s="0" t="n">
        <f aca="true">RAND()</f>
        <v>0.339120830585407</v>
      </c>
      <c r="AX540" s="0" t="n">
        <f aca="true">RAND()</f>
        <v>0.367922398605233</v>
      </c>
      <c r="AY540" s="0" t="n">
        <f aca="true">RAND()</f>
        <v>0.0959121831408861</v>
      </c>
      <c r="AZ540" s="0" t="n">
        <f aca="true">RAND()</f>
        <v>0.635478801250315</v>
      </c>
    </row>
    <row r="541" customFormat="false" ht="15" hidden="false" customHeight="false" outlineLevel="0" collapsed="false">
      <c r="AK541" s="0" t="n">
        <v>528</v>
      </c>
      <c r="AL541" s="0" t="n">
        <f aca="false">IFERROR(IF(AU541&lt;($AM$6-$AL$6)/($AN$6-$AL$6),$AL$6+SQRT(AU541*($AN$6-$AL$6)*($AM$6-$AL$6)),$AN$6-SQRT((1-AU541)*($AN$6-$AL$6)*($AN$6-$AM$6))),$AM$6)</f>
        <v>2.9739463687693</v>
      </c>
      <c r="AM541" s="0" t="n">
        <f aca="false">IFERROR(IF(AV541&lt;($AM$7-$AL$7)/($AN$7-$AL$7),$AL$7+SQRT(AV541*($AN$7-$AL$7)*($AM$7-$AL$7)),$AN$7-SQRT((1-AV541)*($AN$7-$AL$7)*($AN$7-$AM$7))),$AM$7)</f>
        <v>1.15106874481807</v>
      </c>
      <c r="AN541" s="0" t="n">
        <f aca="false">IFERROR(IF(AW541&lt;($AM$8-$AL$8)/($AN$8-$AL$8),$AL$8+SQRT(AW541*($AN$8-$AL$8)*($AM$8-$AL$8)),$AN$8-SQRT((1-AW541)*($AN$8-$AL$8)*($AN$8-$AM$8))),$AM$8)</f>
        <v>0.859083555550314</v>
      </c>
      <c r="AO541" s="0" t="n">
        <f aca="false">IFERROR(IF(AX541&lt;($AM$9-$AL$9)/($AN$9-$AL$9),$AL$9+SQRT(AX541*($AN$9-$AL$9)*($AM$9-$AL$9)),$AN$9-SQRT((1-AX541)*($AN$9-$AL$9)*($AN$9-$AM$9))),$AM$9)</f>
        <v>1.4471653505817</v>
      </c>
      <c r="AP541" s="0" t="n">
        <f aca="false">IFERROR(IF(AY541&lt;($AM$10-$AL$10)/($AN$10-$AL$10),$AL$10+SQRT(AY541*($AN$10-$AL$10)*($AM$10-$AL$10)),$AN$10-SQRT((1-AY541)*($AN$10-$AL$10)*($AN$10-$AM$10))),$AM$10)</f>
        <v>0.782525959913375</v>
      </c>
      <c r="AQ541" s="0" t="n">
        <f aca="false">IFERROR(IF(AZ541&lt;($AM$11-$AL$11)/($AN$11-$AL$11),$AL$11+SQRT(AZ541*($AN$11-$AL$11)*($AM$11-$AL$11)),$AN$11-SQRT((1-AZ541)*($AN$11-$AL$11)*($AN$11-$AM$11))),$AM$11)</f>
        <v>0.947908288315381</v>
      </c>
      <c r="AR541" s="0" t="n">
        <f aca="false">SUMPRODUCT((B24:B31&lt;=$B$6)*(C24:C31*AM541+D24:D31*AO541*$B$8*AQ541)/(1+AL541/100)^B24:B31)+C32*AM541*AP541/(1+AL541/100)^$B$6</f>
        <v>11377794.2466584</v>
      </c>
      <c r="AS541" s="0" t="n">
        <f aca="false">SUMPRODUCT((K24:K26&lt;=$B$6)*(L24:L26*AN541+M24:M26*AO541*$B$8*AQ541)/(1+AL541/100)^K24:K26)+L27*AN541*AP541/(1+AL541/100)^$B$6</f>
        <v>8085576.19125861</v>
      </c>
      <c r="AT541" s="0" t="n">
        <f aca="false">AS541-AR541</f>
        <v>-3292218.05539975</v>
      </c>
      <c r="AU541" s="0" t="n">
        <f aca="true">RAND()</f>
        <v>0.189714305847783</v>
      </c>
      <c r="AV541" s="0" t="n">
        <f aca="true">RAND()</f>
        <v>0.913000948872247</v>
      </c>
      <c r="AW541" s="0" t="n">
        <f aca="true">RAND()</f>
        <v>0.0387874059607445</v>
      </c>
      <c r="AX541" s="0" t="n">
        <f aca="true">RAND()</f>
        <v>0.796249233601694</v>
      </c>
      <c r="AY541" s="0" t="n">
        <f aca="true">RAND()</f>
        <v>0.319283672099897</v>
      </c>
      <c r="AZ541" s="0" t="n">
        <f aca="true">RAND()</f>
        <v>0.988924300301088</v>
      </c>
    </row>
    <row r="542" customFormat="false" ht="15" hidden="false" customHeight="false" outlineLevel="0" collapsed="false">
      <c r="AK542" s="0" t="n">
        <v>529</v>
      </c>
      <c r="AL542" s="0" t="n">
        <f aca="false">IFERROR(IF(AU542&lt;($AM$6-$AL$6)/($AN$6-$AL$6),$AL$6+SQRT(AU542*($AN$6-$AL$6)*($AM$6-$AL$6)),$AN$6-SQRT((1-AU542)*($AN$6-$AL$6)*($AN$6-$AM$6))),$AM$6)</f>
        <v>3.15364645570314</v>
      </c>
      <c r="AM542" s="0" t="n">
        <f aca="false">IFERROR(IF(AV542&lt;($AM$7-$AL$7)/($AN$7-$AL$7),$AL$7+SQRT(AV542*($AN$7-$AL$7)*($AM$7-$AL$7)),$AN$7-SQRT((1-AV542)*($AN$7-$AL$7)*($AN$7-$AM$7))),$AM$7)</f>
        <v>0.936296379698869</v>
      </c>
      <c r="AN542" s="0" t="n">
        <f aca="false">IFERROR(IF(AW542&lt;($AM$8-$AL$8)/($AN$8-$AL$8),$AL$8+SQRT(AW542*($AN$8-$AL$8)*($AM$8-$AL$8)),$AN$8-SQRT((1-AW542)*($AN$8-$AL$8)*($AN$8-$AM$8))),$AM$8)</f>
        <v>1.14292558413281</v>
      </c>
      <c r="AO542" s="0" t="n">
        <f aca="false">IFERROR(IF(AX542&lt;($AM$9-$AL$9)/($AN$9-$AL$9),$AL$9+SQRT(AX542*($AN$9-$AL$9)*($AM$9-$AL$9)),$AN$9-SQRT((1-AX542)*($AN$9-$AL$9)*($AN$9-$AM$9))),$AM$9)</f>
        <v>1.12953121417253</v>
      </c>
      <c r="AP542" s="0" t="n">
        <f aca="false">IFERROR(IF(AY542&lt;($AM$10-$AL$10)/($AN$10-$AL$10),$AL$10+SQRT(AY542*($AN$10-$AL$10)*($AM$10-$AL$10)),$AN$10-SQRT((1-AY542)*($AN$10-$AL$10)*($AN$10-$AM$10))),$AM$10)</f>
        <v>0.739353960638782</v>
      </c>
      <c r="AQ542" s="0" t="n">
        <f aca="false">IFERROR(IF(AZ542&lt;($AM$11-$AL$11)/($AN$11-$AL$11),$AL$11+SQRT(AZ542*($AN$11-$AL$11)*($AM$11-$AL$11)),$AN$11-SQRT((1-AZ542)*($AN$11-$AL$11)*($AN$11-$AM$11))),$AM$11)</f>
        <v>0.368586997897596</v>
      </c>
      <c r="AR542" s="0" t="n">
        <f aca="false">SUMPRODUCT((B24:B31&lt;=$B$6)*(C24:C31*AM542+D24:D31*AO542*$B$8*AQ542)/(1+AL542/100)^B24:B31)+C32*AM542*AP542/(1+AL542/100)^$B$6</f>
        <v>9099285.64979094</v>
      </c>
      <c r="AS542" s="0" t="n">
        <f aca="false">SUMPRODUCT((K24:K26&lt;=$B$6)*(L24:L26*AN542+M24:M26*AO542*$B$8*AQ542)/(1+AL542/100)^K24:K26)+L27*AN542*AP542/(1+AL542/100)^$B$6</f>
        <v>10732629.596294</v>
      </c>
      <c r="AT542" s="0" t="n">
        <f aca="false">AS542-AR542</f>
        <v>1633343.94650304</v>
      </c>
      <c r="AU542" s="0" t="n">
        <f aca="true">RAND()</f>
        <v>0.260278220613749</v>
      </c>
      <c r="AV542" s="0" t="n">
        <f aca="true">RAND()</f>
        <v>0.206407812433537</v>
      </c>
      <c r="AW542" s="0" t="n">
        <f aca="true">RAND()</f>
        <v>0.898089506370658</v>
      </c>
      <c r="AX542" s="0" t="n">
        <f aca="true">RAND()</f>
        <v>0.494856061933368</v>
      </c>
      <c r="AY542" s="0" t="n">
        <f aca="true">RAND()</f>
        <v>0.229161273893886</v>
      </c>
      <c r="AZ542" s="0" t="n">
        <f aca="true">RAND()</f>
        <v>0.019200719512673</v>
      </c>
    </row>
    <row r="543" customFormat="false" ht="15" hidden="false" customHeight="false" outlineLevel="0" collapsed="false">
      <c r="AK543" s="0" t="n">
        <v>530</v>
      </c>
      <c r="AL543" s="0" t="n">
        <f aca="false">IFERROR(IF(AU543&lt;($AM$6-$AL$6)/($AN$6-$AL$6),$AL$6+SQRT(AU543*($AN$6-$AL$6)*($AM$6-$AL$6)),$AN$6-SQRT((1-AU543)*($AN$6-$AL$6)*($AN$6-$AM$6))),$AM$6)</f>
        <v>2.927872197639</v>
      </c>
      <c r="AM543" s="0" t="n">
        <f aca="false">IFERROR(IF(AV543&lt;($AM$7-$AL$7)/($AN$7-$AL$7),$AL$7+SQRT(AV543*($AN$7-$AL$7)*($AM$7-$AL$7)),$AN$7-SQRT((1-AV543)*($AN$7-$AL$7)*($AN$7-$AM$7))),$AM$7)</f>
        <v>0.898759628110581</v>
      </c>
      <c r="AN543" s="0" t="n">
        <f aca="false">IFERROR(IF(AW543&lt;($AM$8-$AL$8)/($AN$8-$AL$8),$AL$8+SQRT(AW543*($AN$8-$AL$8)*($AM$8-$AL$8)),$AN$8-SQRT((1-AW543)*($AN$8-$AL$8)*($AN$8-$AM$8))),$AM$8)</f>
        <v>0.90901452279066</v>
      </c>
      <c r="AO543" s="0" t="n">
        <f aca="false">IFERROR(IF(AX543&lt;($AM$9-$AL$9)/($AN$9-$AL$9),$AL$9+SQRT(AX543*($AN$9-$AL$9)*($AM$9-$AL$9)),$AN$9-SQRT((1-AX543)*($AN$9-$AL$9)*($AN$9-$AM$9))),$AM$9)</f>
        <v>1.28060843075417</v>
      </c>
      <c r="AP543" s="0" t="n">
        <f aca="false">IFERROR(IF(AY543&lt;($AM$10-$AL$10)/($AN$10-$AL$10),$AL$10+SQRT(AY543*($AN$10-$AL$10)*($AM$10-$AL$10)),$AN$10-SQRT((1-AY543)*($AN$10-$AL$10)*($AN$10-$AM$10))),$AM$10)</f>
        <v>0.72436668183054</v>
      </c>
      <c r="AQ543" s="0" t="n">
        <f aca="false">IFERROR(IF(AZ543&lt;($AM$11-$AL$11)/($AN$11-$AL$11),$AL$11+SQRT(AZ543*($AN$11-$AL$11)*($AM$11-$AL$11)),$AN$11-SQRT((1-AZ543)*($AN$11-$AL$11)*($AN$11-$AM$11))),$AM$11)</f>
        <v>0.583292347671482</v>
      </c>
      <c r="AR543" s="0" t="n">
        <f aca="false">SUMPRODUCT((B24:B31&lt;=$B$6)*(C24:C31*AM543+D24:D31*AO543*$B$8*AQ543)/(1+AL543/100)^B24:B31)+C32*AM543*AP543/(1+AL543/100)^$B$6</f>
        <v>8861208.10191097</v>
      </c>
      <c r="AS543" s="0" t="n">
        <f aca="false">SUMPRODUCT((K24:K26&lt;=$B$6)*(L24:L26*AN543+M24:M26*AO543*$B$8*AQ543)/(1+AL543/100)^K24:K26)+L27*AN543*AP543/(1+AL543/100)^$B$6</f>
        <v>8573957.34796014</v>
      </c>
      <c r="AT543" s="0" t="n">
        <f aca="false">AS543-AR543</f>
        <v>-287250.753950836</v>
      </c>
      <c r="AU543" s="0" t="n">
        <f aca="true">RAND()</f>
        <v>0.172189363030284</v>
      </c>
      <c r="AV543" s="0" t="n">
        <f aca="true">RAND()</f>
        <v>0.108371823828224</v>
      </c>
      <c r="AW543" s="0" t="n">
        <f aca="true">RAND()</f>
        <v>0.132046290880838</v>
      </c>
      <c r="AX543" s="0" t="n">
        <f aca="true">RAND()</f>
        <v>0.654983846732011</v>
      </c>
      <c r="AY543" s="0" t="n">
        <f aca="true">RAND()</f>
        <v>0.201361631662587</v>
      </c>
      <c r="AZ543" s="0" t="n">
        <f aca="true">RAND()</f>
        <v>0.32756960918049</v>
      </c>
    </row>
    <row r="544" customFormat="false" ht="15" hidden="false" customHeight="false" outlineLevel="0" collapsed="false">
      <c r="AK544" s="0" t="n">
        <v>531</v>
      </c>
      <c r="AL544" s="0" t="n">
        <f aca="false">IFERROR(IF(AU544&lt;($AM$6-$AL$6)/($AN$6-$AL$6),$AL$6+SQRT(AU544*($AN$6-$AL$6)*($AM$6-$AL$6)),$AN$6-SQRT((1-AU544)*($AN$6-$AL$6)*($AN$6-$AM$6))),$AM$6)</f>
        <v>3.87469325217858</v>
      </c>
      <c r="AM544" s="0" t="n">
        <f aca="false">IFERROR(IF(AV544&lt;($AM$7-$AL$7)/($AN$7-$AL$7),$AL$7+SQRT(AV544*($AN$7-$AL$7)*($AM$7-$AL$7)),$AN$7-SQRT((1-AV544)*($AN$7-$AL$7)*($AN$7-$AM$7))),$AM$7)</f>
        <v>0.97135269605718</v>
      </c>
      <c r="AN544" s="0" t="n">
        <f aca="false">IFERROR(IF(AW544&lt;($AM$8-$AL$8)/($AN$8-$AL$8),$AL$8+SQRT(AW544*($AN$8-$AL$8)*($AM$8-$AL$8)),$AN$8-SQRT((1-AW544)*($AN$8-$AL$8)*($AN$8-$AM$8))),$AM$8)</f>
        <v>1.20263052373894</v>
      </c>
      <c r="AO544" s="0" t="n">
        <f aca="false">IFERROR(IF(AX544&lt;($AM$9-$AL$9)/($AN$9-$AL$9),$AL$9+SQRT(AX544*($AN$9-$AL$9)*($AM$9-$AL$9)),$AN$9-SQRT((1-AX544)*($AN$9-$AL$9)*($AN$9-$AM$9))),$AM$9)</f>
        <v>1.15596924614553</v>
      </c>
      <c r="AP544" s="0" t="n">
        <f aca="false">IFERROR(IF(AY544&lt;($AM$10-$AL$10)/($AN$10-$AL$10),$AL$10+SQRT(AY544*($AN$10-$AL$10)*($AM$10-$AL$10)),$AN$10-SQRT((1-AY544)*($AN$10-$AL$10)*($AN$10-$AM$10))),$AM$10)</f>
        <v>0.958039866895489</v>
      </c>
      <c r="AQ544" s="0" t="n">
        <f aca="false">IFERROR(IF(AZ544&lt;($AM$11-$AL$11)/($AN$11-$AL$11),$AL$11+SQRT(AZ544*($AN$11-$AL$11)*($AM$11-$AL$11)),$AN$11-SQRT((1-AZ544)*($AN$11-$AL$11)*($AN$11-$AM$11))),$AM$11)</f>
        <v>0.685023651225591</v>
      </c>
      <c r="AR544" s="0" t="n">
        <f aca="false">SUMPRODUCT((B24:B31&lt;=$B$6)*(C24:C31*AM544+D24:D31*AO544*$B$8*AQ544)/(1+AL544/100)^B24:B31)+C32*AM544*AP544/(1+AL544/100)^$B$6</f>
        <v>9221271.06300736</v>
      </c>
      <c r="AS544" s="0" t="n">
        <f aca="false">SUMPRODUCT((K24:K26&lt;=$B$6)*(L24:L26*AN544+M24:M26*AO544*$B$8*AQ544)/(1+AL544/100)^K24:K26)+L27*AN544*AP544/(1+AL544/100)^$B$6</f>
        <v>11091522.6889915</v>
      </c>
      <c r="AT544" s="0" t="n">
        <f aca="false">AS544-AR544</f>
        <v>1870251.62598418</v>
      </c>
      <c r="AU544" s="0" t="n">
        <f aca="true">RAND()</f>
        <v>0.511622886601093</v>
      </c>
      <c r="AV544" s="0" t="n">
        <f aca="true">RAND()</f>
        <v>0.326241627178491</v>
      </c>
      <c r="AW544" s="0" t="n">
        <f aca="true">RAND()</f>
        <v>0.980054513055582</v>
      </c>
      <c r="AX544" s="0" t="n">
        <f aca="true">RAND()</f>
        <v>0.52507472436524</v>
      </c>
      <c r="AY544" s="0" t="n">
        <f aca="true">RAND()</f>
        <v>0.839202078662551</v>
      </c>
      <c r="AZ544" s="0" t="n">
        <f aca="true">RAND()</f>
        <v>0.595060815154049</v>
      </c>
    </row>
    <row r="545" customFormat="false" ht="15" hidden="false" customHeight="false" outlineLevel="0" collapsed="false">
      <c r="AK545" s="0" t="n">
        <v>532</v>
      </c>
      <c r="AL545" s="0" t="n">
        <f aca="false">IFERROR(IF(AU545&lt;($AM$6-$AL$6)/($AN$6-$AL$6),$AL$6+SQRT(AU545*($AN$6-$AL$6)*($AM$6-$AL$6)),$AN$6-SQRT((1-AU545)*($AN$6-$AL$6)*($AN$6-$AM$6))),$AM$6)</f>
        <v>4.87320597981477</v>
      </c>
      <c r="AM545" s="0" t="n">
        <f aca="false">IFERROR(IF(AV545&lt;($AM$7-$AL$7)/($AN$7-$AL$7),$AL$7+SQRT(AV545*($AN$7-$AL$7)*($AM$7-$AL$7)),$AN$7-SQRT((1-AV545)*($AN$7-$AL$7)*($AN$7-$AM$7))),$AM$7)</f>
        <v>0.923650810697818</v>
      </c>
      <c r="AN545" s="0" t="n">
        <f aca="false">IFERROR(IF(AW545&lt;($AM$8-$AL$8)/($AN$8-$AL$8),$AL$8+SQRT(AW545*($AN$8-$AL$8)*($AM$8-$AL$8)),$AN$8-SQRT((1-AW545)*($AN$8-$AL$8)*($AN$8-$AM$8))),$AM$8)</f>
        <v>1.03991878659022</v>
      </c>
      <c r="AO545" s="0" t="n">
        <f aca="false">IFERROR(IF(AX545&lt;($AM$9-$AL$9)/($AN$9-$AL$9),$AL$9+SQRT(AX545*($AN$9-$AL$9)*($AM$9-$AL$9)),$AN$9-SQRT((1-AX545)*($AN$9-$AL$9)*($AN$9-$AM$9))),$AM$9)</f>
        <v>1.55282077975393</v>
      </c>
      <c r="AP545" s="0" t="n">
        <f aca="false">IFERROR(IF(AY545&lt;($AM$10-$AL$10)/($AN$10-$AL$10),$AL$10+SQRT(AY545*($AN$10-$AL$10)*($AM$10-$AL$10)),$AN$10-SQRT((1-AY545)*($AN$10-$AL$10)*($AN$10-$AM$10))),$AM$10)</f>
        <v>0.959452847924678</v>
      </c>
      <c r="AQ545" s="0" t="n">
        <f aca="false">IFERROR(IF(AZ545&lt;($AM$11-$AL$11)/($AN$11-$AL$11),$AL$11+SQRT(AZ545*($AN$11-$AL$11)*($AM$11-$AL$11)),$AN$11-SQRT((1-AZ545)*($AN$11-$AL$11)*($AN$11-$AM$11))),$AM$11)</f>
        <v>0.867523308606375</v>
      </c>
      <c r="AR545" s="0" t="n">
        <f aca="false">SUMPRODUCT((B24:B31&lt;=$B$6)*(C24:C31*AM545+D24:D31*AO545*$B$8*AQ545)/(1+AL545/100)^B24:B31)+C32*AM545*AP545/(1+AL545/100)^$B$6</f>
        <v>8550736.34627067</v>
      </c>
      <c r="AS545" s="0" t="n">
        <f aca="false">SUMPRODUCT((K24:K26&lt;=$B$6)*(L24:L26*AN545+M24:M26*AO545*$B$8*AQ545)/(1+AL545/100)^K24:K26)+L27*AN545*AP545/(1+AL545/100)^$B$6</f>
        <v>9616972.42013929</v>
      </c>
      <c r="AT545" s="0" t="n">
        <f aca="false">AS545-AR545</f>
        <v>1066236.07386862</v>
      </c>
      <c r="AU545" s="0" t="n">
        <f aca="true">RAND()</f>
        <v>0.773837359785217</v>
      </c>
      <c r="AV545" s="0" t="n">
        <f aca="true">RAND()</f>
        <v>0.169883588735861</v>
      </c>
      <c r="AW545" s="0" t="n">
        <f aca="true">RAND()</f>
        <v>0.607696744642456</v>
      </c>
      <c r="AX545" s="0" t="n">
        <f aca="true">RAND()</f>
        <v>0.86668716332008</v>
      </c>
      <c r="AY545" s="0" t="n">
        <f aca="true">RAND()</f>
        <v>0.84438767786439</v>
      </c>
      <c r="AZ545" s="0" t="n">
        <f aca="true">RAND()</f>
        <v>0.928367045866932</v>
      </c>
    </row>
    <row r="546" customFormat="false" ht="15" hidden="false" customHeight="false" outlineLevel="0" collapsed="false">
      <c r="AK546" s="0" t="n">
        <v>533</v>
      </c>
      <c r="AL546" s="0" t="n">
        <f aca="false">IFERROR(IF(AU546&lt;($AM$6-$AL$6)/($AN$6-$AL$6),$AL$6+SQRT(AU546*($AN$6-$AL$6)*($AM$6-$AL$6)),$AN$6-SQRT((1-AU546)*($AN$6-$AL$6)*($AN$6-$AM$6))),$AM$6)</f>
        <v>3.43516782082721</v>
      </c>
      <c r="AM546" s="0" t="n">
        <f aca="false">IFERROR(IF(AV546&lt;($AM$7-$AL$7)/($AN$7-$AL$7),$AL$7+SQRT(AV546*($AN$7-$AL$7)*($AM$7-$AL$7)),$AN$7-SQRT((1-AV546)*($AN$7-$AL$7)*($AN$7-$AM$7))),$AM$7)</f>
        <v>1.04842536804765</v>
      </c>
      <c r="AN546" s="0" t="n">
        <f aca="false">IFERROR(IF(AW546&lt;($AM$8-$AL$8)/($AN$8-$AL$8),$AL$8+SQRT(AW546*($AN$8-$AL$8)*($AM$8-$AL$8)),$AN$8-SQRT((1-AW546)*($AN$8-$AL$8)*($AN$8-$AM$8))),$AM$8)</f>
        <v>1.10864855696663</v>
      </c>
      <c r="AO546" s="0" t="n">
        <f aca="false">IFERROR(IF(AX546&lt;($AM$9-$AL$9)/($AN$9-$AL$9),$AL$9+SQRT(AX546*($AN$9-$AL$9)*($AM$9-$AL$9)),$AN$9-SQRT((1-AX546)*($AN$9-$AL$9)*($AN$9-$AM$9))),$AM$9)</f>
        <v>0.740475064040215</v>
      </c>
      <c r="AP546" s="0" t="n">
        <f aca="false">IFERROR(IF(AY546&lt;($AM$10-$AL$10)/($AN$10-$AL$10),$AL$10+SQRT(AY546*($AN$10-$AL$10)*($AM$10-$AL$10)),$AN$10-SQRT((1-AY546)*($AN$10-$AL$10)*($AN$10-$AM$10))),$AM$10)</f>
        <v>0.93433166427992</v>
      </c>
      <c r="AQ546" s="0" t="n">
        <f aca="false">IFERROR(IF(AZ546&lt;($AM$11-$AL$11)/($AN$11-$AL$11),$AL$11+SQRT(AZ546*($AN$11-$AL$11)*($AM$11-$AL$11)),$AN$11-SQRT((1-AZ546)*($AN$11-$AL$11)*($AN$11-$AM$11))),$AM$11)</f>
        <v>0.501672192274973</v>
      </c>
      <c r="AR546" s="0" t="n">
        <f aca="false">SUMPRODUCT((B24:B31&lt;=$B$6)*(C24:C31*AM546+D24:D31*AO546*$B$8*AQ546)/(1+AL546/100)^B24:B31)+C32*AM546*AP546/(1+AL546/100)^$B$6</f>
        <v>10052873.8092315</v>
      </c>
      <c r="AS546" s="0" t="n">
        <f aca="false">SUMPRODUCT((K24:K26&lt;=$B$6)*(L24:L26*AN546+M24:M26*AO546*$B$8*AQ546)/(1+AL546/100)^K24:K26)+L27*AN546*AP546/(1+AL546/100)^$B$6</f>
        <v>10223021.5345628</v>
      </c>
      <c r="AT546" s="0" t="n">
        <f aca="false">AS546-AR546</f>
        <v>170147.725331327</v>
      </c>
      <c r="AU546" s="0" t="n">
        <f aca="true">RAND()</f>
        <v>0.36459857671671</v>
      </c>
      <c r="AV546" s="0" t="n">
        <f aca="true">RAND()</f>
        <v>0.638823713362456</v>
      </c>
      <c r="AW546" s="0" t="n">
        <f aca="true">RAND()</f>
        <v>0.822397951576743</v>
      </c>
      <c r="AX546" s="0" t="n">
        <f aca="true">RAND()</f>
        <v>0.077104341900194</v>
      </c>
      <c r="AY546" s="0" t="n">
        <f aca="true">RAND()</f>
        <v>0.754575978384662</v>
      </c>
      <c r="AZ546" s="0" t="n">
        <f aca="true">RAND()</f>
        <v>0.166006829130586</v>
      </c>
    </row>
    <row r="547" customFormat="false" ht="15" hidden="false" customHeight="false" outlineLevel="0" collapsed="false">
      <c r="AK547" s="0" t="n">
        <v>534</v>
      </c>
      <c r="AL547" s="0" t="n">
        <f aca="false">IFERROR(IF(AU547&lt;($AM$6-$AL$6)/($AN$6-$AL$6),$AL$6+SQRT(AU547*($AN$6-$AL$6)*($AM$6-$AL$6)),$AN$6-SQRT((1-AU547)*($AN$6-$AL$6)*($AN$6-$AM$6))),$AM$6)</f>
        <v>2.94931671743751</v>
      </c>
      <c r="AM547" s="0" t="n">
        <f aca="false">IFERROR(IF(AV547&lt;($AM$7-$AL$7)/($AN$7-$AL$7),$AL$7+SQRT(AV547*($AN$7-$AL$7)*($AM$7-$AL$7)),$AN$7-SQRT((1-AV547)*($AN$7-$AL$7)*($AN$7-$AM$7))),$AM$7)</f>
        <v>1.00199868545947</v>
      </c>
      <c r="AN547" s="0" t="n">
        <f aca="false">IFERROR(IF(AW547&lt;($AM$8-$AL$8)/($AN$8-$AL$8),$AL$8+SQRT(AW547*($AN$8-$AL$8)*($AM$8-$AL$8)),$AN$8-SQRT((1-AW547)*($AN$8-$AL$8)*($AN$8-$AM$8))),$AM$8)</f>
        <v>1.06455956136423</v>
      </c>
      <c r="AO547" s="0" t="n">
        <f aca="false">IFERROR(IF(AX547&lt;($AM$9-$AL$9)/($AN$9-$AL$9),$AL$9+SQRT(AX547*($AN$9-$AL$9)*($AM$9-$AL$9)),$AN$9-SQRT((1-AX547)*($AN$9-$AL$9)*($AN$9-$AM$9))),$AM$9)</f>
        <v>1.5514072878956</v>
      </c>
      <c r="AP547" s="0" t="n">
        <f aca="false">IFERROR(IF(AY547&lt;($AM$10-$AL$10)/($AN$10-$AL$10),$AL$10+SQRT(AY547*($AN$10-$AL$10)*($AM$10-$AL$10)),$AN$10-SQRT((1-AY547)*($AN$10-$AL$10)*($AN$10-$AM$10))),$AM$10)</f>
        <v>0.677960559001691</v>
      </c>
      <c r="AQ547" s="0" t="n">
        <f aca="false">IFERROR(IF(AZ547&lt;($AM$11-$AL$11)/($AN$11-$AL$11),$AL$11+SQRT(AZ547*($AN$11-$AL$11)*($AM$11-$AL$11)),$AN$11-SQRT((1-AZ547)*($AN$11-$AL$11)*($AN$11-$AM$11))),$AM$11)</f>
        <v>0.711160945607705</v>
      </c>
      <c r="AR547" s="0" t="n">
        <f aca="false">SUMPRODUCT((B24:B31&lt;=$B$6)*(C24:C31*AM547+D24:D31*AO547*$B$8*AQ547)/(1+AL547/100)^B24:B31)+C32*AM547*AP547/(1+AL547/100)^$B$6</f>
        <v>9911276.54939408</v>
      </c>
      <c r="AS547" s="0" t="n">
        <f aca="false">SUMPRODUCT((K24:K26&lt;=$B$6)*(L24:L26*AN547+M24:M26*AO547*$B$8*AQ547)/(1+AL547/100)^K24:K26)+L27*AN547*AP547/(1+AL547/100)^$B$6</f>
        <v>10097768.0191331</v>
      </c>
      <c r="AT547" s="0" t="n">
        <f aca="false">AS547-AR547</f>
        <v>186491.469739029</v>
      </c>
      <c r="AU547" s="0" t="n">
        <f aca="true">RAND()</f>
        <v>0.180240446001266</v>
      </c>
      <c r="AV547" s="0" t="n">
        <f aca="true">RAND()</f>
        <v>0.453291982099282</v>
      </c>
      <c r="AW547" s="0" t="n">
        <f aca="true">RAND()</f>
        <v>0.694327499720655</v>
      </c>
      <c r="AX547" s="0" t="n">
        <f aca="true">RAND()</f>
        <v>0.865843052431213</v>
      </c>
      <c r="AY547" s="0" t="n">
        <f aca="true">RAND()</f>
        <v>0.126679842240777</v>
      </c>
      <c r="AZ547" s="0" t="n">
        <f aca="true">RAND()</f>
        <v>0.659477553705162</v>
      </c>
    </row>
    <row r="548" customFormat="false" ht="15" hidden="false" customHeight="false" outlineLevel="0" collapsed="false">
      <c r="AK548" s="0" t="n">
        <v>535</v>
      </c>
      <c r="AL548" s="0" t="n">
        <f aca="false">IFERROR(IF(AU548&lt;($AM$6-$AL$6)/($AN$6-$AL$6),$AL$6+SQRT(AU548*($AN$6-$AL$6)*($AM$6-$AL$6)),$AN$6-SQRT((1-AU548)*($AN$6-$AL$6)*($AN$6-$AM$6))),$AM$6)</f>
        <v>6.2306213546695</v>
      </c>
      <c r="AM548" s="0" t="n">
        <f aca="false">IFERROR(IF(AV548&lt;($AM$7-$AL$7)/($AN$7-$AL$7),$AL$7+SQRT(AV548*($AN$7-$AL$7)*($AM$7-$AL$7)),$AN$7-SQRT((1-AV548)*($AN$7-$AL$7)*($AN$7-$AM$7))),$AM$7)</f>
        <v>0.953080860546977</v>
      </c>
      <c r="AN548" s="0" t="n">
        <f aca="false">IFERROR(IF(AW548&lt;($AM$8-$AL$8)/($AN$8-$AL$8),$AL$8+SQRT(AW548*($AN$8-$AL$8)*($AM$8-$AL$8)),$AN$8-SQRT((1-AW548)*($AN$8-$AL$8)*($AN$8-$AM$8))),$AM$8)</f>
        <v>0.875070379463313</v>
      </c>
      <c r="AO548" s="0" t="n">
        <f aca="false">IFERROR(IF(AX548&lt;($AM$9-$AL$9)/($AN$9-$AL$9),$AL$9+SQRT(AX548*($AN$9-$AL$9)*($AM$9-$AL$9)),$AN$9-SQRT((1-AX548)*($AN$9-$AL$9)*($AN$9-$AM$9))),$AM$9)</f>
        <v>1.22140853184428</v>
      </c>
      <c r="AP548" s="0" t="n">
        <f aca="false">IFERROR(IF(AY548&lt;($AM$10-$AL$10)/($AN$10-$AL$10),$AL$10+SQRT(AY548*($AN$10-$AL$10)*($AM$10-$AL$10)),$AN$10-SQRT((1-AY548)*($AN$10-$AL$10)*($AN$10-$AM$10))),$AM$10)</f>
        <v>0.862565998678569</v>
      </c>
      <c r="AQ548" s="0" t="n">
        <f aca="false">IFERROR(IF(AZ548&lt;($AM$11-$AL$11)/($AN$11-$AL$11),$AL$11+SQRT(AZ548*($AN$11-$AL$11)*($AM$11-$AL$11)),$AN$11-SQRT((1-AZ548)*($AN$11-$AL$11)*($AN$11-$AM$11))),$AM$11)</f>
        <v>0.464198130786196</v>
      </c>
      <c r="AR548" s="0" t="n">
        <f aca="false">SUMPRODUCT((B24:B31&lt;=$B$6)*(C24:C31*AM548+D24:D31*AO548*$B$8*AQ548)/(1+AL548/100)^B24:B31)+C32*AM548*AP548/(1+AL548/100)^$B$6</f>
        <v>8428974.14507427</v>
      </c>
      <c r="AS548" s="0" t="n">
        <f aca="false">SUMPRODUCT((K24:K26&lt;=$B$6)*(L24:L26*AN548+M24:M26*AO548*$B$8*AQ548)/(1+AL548/100)^K24:K26)+L27*AN548*AP548/(1+AL548/100)^$B$6</f>
        <v>8101804.69538648</v>
      </c>
      <c r="AT548" s="0" t="n">
        <f aca="false">AS548-AR548</f>
        <v>-327169.449687794</v>
      </c>
      <c r="AU548" s="0" t="n">
        <f aca="true">RAND()</f>
        <v>0.97040282500547</v>
      </c>
      <c r="AV548" s="0" t="n">
        <f aca="true">RAND()</f>
        <v>0.260374998508923</v>
      </c>
      <c r="AW548" s="0" t="n">
        <f aca="true">RAND()</f>
        <v>0.0626173541418417</v>
      </c>
      <c r="AX548" s="0" t="n">
        <f aca="true">RAND()</f>
        <v>0.595863550476749</v>
      </c>
      <c r="AY548" s="0" t="n">
        <f aca="true">RAND()</f>
        <v>0.525816413591153</v>
      </c>
      <c r="AZ548" s="0" t="n">
        <f aca="true">RAND()</f>
        <v>0.110045004708901</v>
      </c>
    </row>
    <row r="549" customFormat="false" ht="15" hidden="false" customHeight="false" outlineLevel="0" collapsed="false">
      <c r="AK549" s="0" t="n">
        <v>536</v>
      </c>
      <c r="AL549" s="0" t="n">
        <f aca="false">IFERROR(IF(AU549&lt;($AM$6-$AL$6)/($AN$6-$AL$6),$AL$6+SQRT(AU549*($AN$6-$AL$6)*($AM$6-$AL$6)),$AN$6-SQRT((1-AU549)*($AN$6-$AL$6)*($AN$6-$AM$6))),$AM$6)</f>
        <v>2.78418626942088</v>
      </c>
      <c r="AM549" s="0" t="n">
        <f aca="false">IFERROR(IF(AV549&lt;($AM$7-$AL$7)/($AN$7-$AL$7),$AL$7+SQRT(AV549*($AN$7-$AL$7)*($AM$7-$AL$7)),$AN$7-SQRT((1-AV549)*($AN$7-$AL$7)*($AN$7-$AM$7))),$AM$7)</f>
        <v>0.903392708949669</v>
      </c>
      <c r="AN549" s="0" t="n">
        <f aca="false">IFERROR(IF(AW549&lt;($AM$8-$AL$8)/($AN$8-$AL$8),$AL$8+SQRT(AW549*($AN$8-$AL$8)*($AM$8-$AL$8)),$AN$8-SQRT((1-AW549)*($AN$8-$AL$8)*($AN$8-$AM$8))),$AM$8)</f>
        <v>1.08503944175332</v>
      </c>
      <c r="AO549" s="0" t="n">
        <f aca="false">IFERROR(IF(AX549&lt;($AM$9-$AL$9)/($AN$9-$AL$9),$AL$9+SQRT(AX549*($AN$9-$AL$9)*($AM$9-$AL$9)),$AN$9-SQRT((1-AX549)*($AN$9-$AL$9)*($AN$9-$AM$9))),$AM$9)</f>
        <v>0.641307285874073</v>
      </c>
      <c r="AP549" s="0" t="n">
        <f aca="false">IFERROR(IF(AY549&lt;($AM$10-$AL$10)/($AN$10-$AL$10),$AL$10+SQRT(AY549*($AN$10-$AL$10)*($AM$10-$AL$10)),$AN$10-SQRT((1-AY549)*($AN$10-$AL$10)*($AN$10-$AM$10))),$AM$10)</f>
        <v>0.792808098098536</v>
      </c>
      <c r="AQ549" s="0" t="n">
        <f aca="false">IFERROR(IF(AZ549&lt;($AM$11-$AL$11)/($AN$11-$AL$11),$AL$11+SQRT(AZ549*($AN$11-$AL$11)*($AM$11-$AL$11)),$AN$11-SQRT((1-AZ549)*($AN$11-$AL$11)*($AN$11-$AM$11))),$AM$11)</f>
        <v>0.725961999187115</v>
      </c>
      <c r="AR549" s="0" t="n">
        <f aca="false">SUMPRODUCT((B24:B31&lt;=$B$6)*(C24:C31*AM549+D24:D31*AO549*$B$8*AQ549)/(1+AL549/100)^B24:B31)+C32*AM549*AP549/(1+AL549/100)^$B$6</f>
        <v>8914416.03082118</v>
      </c>
      <c r="AS549" s="0" t="n">
        <f aca="false">SUMPRODUCT((K24:K26&lt;=$B$6)*(L24:L26*AN549+M24:M26*AO549*$B$8*AQ549)/(1+AL549/100)^K24:K26)+L27*AN549*AP549/(1+AL549/100)^$B$6</f>
        <v>10145075.2772399</v>
      </c>
      <c r="AT549" s="0" t="n">
        <f aca="false">AS549-AR549</f>
        <v>1230659.24641873</v>
      </c>
      <c r="AU549" s="0" t="n">
        <f aca="true">RAND()</f>
        <v>0.122989621029646</v>
      </c>
      <c r="AV549" s="0" t="n">
        <f aca="true">RAND()</f>
        <v>0.118778358488344</v>
      </c>
      <c r="AW549" s="0" t="n">
        <f aca="true">RAND()</f>
        <v>0.75811568198172</v>
      </c>
      <c r="AX549" s="0" t="n">
        <f aca="true">RAND()</f>
        <v>0.0266236653881294</v>
      </c>
      <c r="AY549" s="0" t="n">
        <f aca="true">RAND()</f>
        <v>0.342946329248328</v>
      </c>
      <c r="AZ549" s="0" t="n">
        <f aca="true">RAND()</f>
        <v>0.69348234330807</v>
      </c>
    </row>
    <row r="550" customFormat="false" ht="15" hidden="false" customHeight="false" outlineLevel="0" collapsed="false">
      <c r="AK550" s="0" t="n">
        <v>537</v>
      </c>
      <c r="AL550" s="0" t="n">
        <f aca="false">IFERROR(IF(AU550&lt;($AM$6-$AL$6)/($AN$6-$AL$6),$AL$6+SQRT(AU550*($AN$6-$AL$6)*($AM$6-$AL$6)),$AN$6-SQRT((1-AU550)*($AN$6-$AL$6)*($AN$6-$AM$6))),$AM$6)</f>
        <v>3.40918652251876</v>
      </c>
      <c r="AM550" s="0" t="n">
        <f aca="false">IFERROR(IF(AV550&lt;($AM$7-$AL$7)/($AN$7-$AL$7),$AL$7+SQRT(AV550*($AN$7-$AL$7)*($AM$7-$AL$7)),$AN$7-SQRT((1-AV550)*($AN$7-$AL$7)*($AN$7-$AM$7))),$AM$7)</f>
        <v>0.922012774401216</v>
      </c>
      <c r="AN550" s="0" t="n">
        <f aca="false">IFERROR(IF(AW550&lt;($AM$8-$AL$8)/($AN$8-$AL$8),$AL$8+SQRT(AW550*($AN$8-$AL$8)*($AM$8-$AL$8)),$AN$8-SQRT((1-AW550)*($AN$8-$AL$8)*($AN$8-$AM$8))),$AM$8)</f>
        <v>1.06883947098624</v>
      </c>
      <c r="AO550" s="0" t="n">
        <f aca="false">IFERROR(IF(AX550&lt;($AM$9-$AL$9)/($AN$9-$AL$9),$AL$9+SQRT(AX550*($AN$9-$AL$9)*($AM$9-$AL$9)),$AN$9-SQRT((1-AX550)*($AN$9-$AL$9)*($AN$9-$AM$9))),$AM$9)</f>
        <v>0.89314056068891</v>
      </c>
      <c r="AP550" s="0" t="n">
        <f aca="false">IFERROR(IF(AY550&lt;($AM$10-$AL$10)/($AN$10-$AL$10),$AL$10+SQRT(AY550*($AN$10-$AL$10)*($AM$10-$AL$10)),$AN$10-SQRT((1-AY550)*($AN$10-$AL$10)*($AN$10-$AM$10))),$AM$10)</f>
        <v>0.747228342354948</v>
      </c>
      <c r="AQ550" s="0" t="n">
        <f aca="false">IFERROR(IF(AZ550&lt;($AM$11-$AL$11)/($AN$11-$AL$11),$AL$11+SQRT(AZ550*($AN$11-$AL$11)*($AM$11-$AL$11)),$AN$11-SQRT((1-AZ550)*($AN$11-$AL$11)*($AN$11-$AM$11))),$AM$11)</f>
        <v>0.675017438499856</v>
      </c>
      <c r="AR550" s="0" t="n">
        <f aca="false">SUMPRODUCT((B24:B31&lt;=$B$6)*(C24:C31*AM550+D24:D31*AO550*$B$8*AQ550)/(1+AL550/100)^B24:B31)+C32*AM550*AP550/(1+AL550/100)^$B$6</f>
        <v>8897589.97489611</v>
      </c>
      <c r="AS550" s="0" t="n">
        <f aca="false">SUMPRODUCT((K24:K26&lt;=$B$6)*(L24:L26*AN550+M24:M26*AO550*$B$8*AQ550)/(1+AL550/100)^K24:K26)+L27*AN550*AP550/(1+AL550/100)^$B$6</f>
        <v>10031430.7741899</v>
      </c>
      <c r="AT550" s="0" t="n">
        <f aca="false">AS550-AR550</f>
        <v>1133840.79929375</v>
      </c>
      <c r="AU550" s="0" t="n">
        <f aca="true">RAND()</f>
        <v>0.355302928496953</v>
      </c>
      <c r="AV550" s="0" t="n">
        <f aca="true">RAND()</f>
        <v>0.165412412412024</v>
      </c>
      <c r="AW550" s="0" t="n">
        <f aca="true">RAND()</f>
        <v>0.708274335355167</v>
      </c>
      <c r="AX550" s="0" t="n">
        <f aca="true">RAND()</f>
        <v>0.206079333945054</v>
      </c>
      <c r="AY550" s="0" t="n">
        <f aca="true">RAND()</f>
        <v>0.244487413054301</v>
      </c>
      <c r="AZ550" s="0" t="n">
        <f aca="true">RAND()</f>
        <v>0.568923815186959</v>
      </c>
    </row>
    <row r="551" customFormat="false" ht="15" hidden="false" customHeight="false" outlineLevel="0" collapsed="false">
      <c r="AK551" s="0" t="n">
        <v>538</v>
      </c>
      <c r="AL551" s="0" t="n">
        <f aca="false">IFERROR(IF(AU551&lt;($AM$6-$AL$6)/($AN$6-$AL$6),$AL$6+SQRT(AU551*($AN$6-$AL$6)*($AM$6-$AL$6)),$AN$6-SQRT((1-AU551)*($AN$6-$AL$6)*($AN$6-$AM$6))),$AM$6)</f>
        <v>3.66667499037219</v>
      </c>
      <c r="AM551" s="0" t="n">
        <f aca="false">IFERROR(IF(AV551&lt;($AM$7-$AL$7)/($AN$7-$AL$7),$AL$7+SQRT(AV551*($AN$7-$AL$7)*($AM$7-$AL$7)),$AN$7-SQRT((1-AV551)*($AN$7-$AL$7)*($AN$7-$AM$7))),$AM$7)</f>
        <v>0.974873937356606</v>
      </c>
      <c r="AN551" s="0" t="n">
        <f aca="false">IFERROR(IF(AW551&lt;($AM$8-$AL$8)/($AN$8-$AL$8),$AL$8+SQRT(AW551*($AN$8-$AL$8)*($AM$8-$AL$8)),$AN$8-SQRT((1-AW551)*($AN$8-$AL$8)*($AN$8-$AM$8))),$AM$8)</f>
        <v>0.898217908970846</v>
      </c>
      <c r="AO551" s="0" t="n">
        <f aca="false">IFERROR(IF(AX551&lt;($AM$9-$AL$9)/($AN$9-$AL$9),$AL$9+SQRT(AX551*($AN$9-$AL$9)*($AM$9-$AL$9)),$AN$9-SQRT((1-AX551)*($AN$9-$AL$9)*($AN$9-$AM$9))),$AM$9)</f>
        <v>1.24605239963638</v>
      </c>
      <c r="AP551" s="0" t="n">
        <f aca="false">IFERROR(IF(AY551&lt;($AM$10-$AL$10)/($AN$10-$AL$10),$AL$10+SQRT(AY551*($AN$10-$AL$10)*($AM$10-$AL$10)),$AN$10-SQRT((1-AY551)*($AN$10-$AL$10)*($AN$10-$AM$10))),$AM$10)</f>
        <v>0.797260680163749</v>
      </c>
      <c r="AQ551" s="0" t="n">
        <f aca="false">IFERROR(IF(AZ551&lt;($AM$11-$AL$11)/($AN$11-$AL$11),$AL$11+SQRT(AZ551*($AN$11-$AL$11)*($AM$11-$AL$11)),$AN$11-SQRT((1-AZ551)*($AN$11-$AL$11)*($AN$11-$AM$11))),$AM$11)</f>
        <v>0.506847947606723</v>
      </c>
      <c r="AR551" s="0" t="n">
        <f aca="false">SUMPRODUCT((B24:B31&lt;=$B$6)*(C24:C31*AM551+D24:D31*AO551*$B$8*AQ551)/(1+AL551/100)^B24:B31)+C32*AM551*AP551/(1+AL551/100)^$B$6</f>
        <v>9314528.49823133</v>
      </c>
      <c r="AS551" s="0" t="n">
        <f aca="false">SUMPRODUCT((K24:K26&lt;=$B$6)*(L24:L26*AN551+M24:M26*AO551*$B$8*AQ551)/(1+AL551/100)^K24:K26)+L27*AN551*AP551/(1+AL551/100)^$B$6</f>
        <v>8393845.72297897</v>
      </c>
      <c r="AT551" s="0" t="n">
        <f aca="false">AS551-AR551</f>
        <v>-920682.775252365</v>
      </c>
      <c r="AU551" s="0" t="n">
        <f aca="true">RAND()</f>
        <v>0.444447219009488</v>
      </c>
      <c r="AV551" s="0" t="n">
        <f aca="true">RAND()</f>
        <v>0.339787710740025</v>
      </c>
      <c r="AW551" s="0" t="n">
        <f aca="true">RAND()</f>
        <v>0.107186196028949</v>
      </c>
      <c r="AX551" s="0" t="n">
        <f aca="true">RAND()</f>
        <v>0.621042010603961</v>
      </c>
      <c r="AY551" s="0" t="n">
        <f aca="true">RAND()</f>
        <v>0.353455647885658</v>
      </c>
      <c r="AZ551" s="0" t="n">
        <f aca="true">RAND()</f>
        <v>0.174637034404544</v>
      </c>
    </row>
    <row r="552" customFormat="false" ht="15" hidden="false" customHeight="false" outlineLevel="0" collapsed="false">
      <c r="AK552" s="0" t="n">
        <v>539</v>
      </c>
      <c r="AL552" s="0" t="n">
        <f aca="false">IFERROR(IF(AU552&lt;($AM$6-$AL$6)/($AN$6-$AL$6),$AL$6+SQRT(AU552*($AN$6-$AL$6)*($AM$6-$AL$6)),$AN$6-SQRT((1-AU552)*($AN$6-$AL$6)*($AN$6-$AM$6))),$AM$6)</f>
        <v>6.68897236369183</v>
      </c>
      <c r="AM552" s="0" t="n">
        <f aca="false">IFERROR(IF(AV552&lt;($AM$7-$AL$7)/($AN$7-$AL$7),$AL$7+SQRT(AV552*($AN$7-$AL$7)*($AM$7-$AL$7)),$AN$7-SQRT((1-AV552)*($AN$7-$AL$7)*($AN$7-$AM$7))),$AM$7)</f>
        <v>0.989251100647927</v>
      </c>
      <c r="AN552" s="0" t="n">
        <f aca="false">IFERROR(IF(AW552&lt;($AM$8-$AL$8)/($AN$8-$AL$8),$AL$8+SQRT(AW552*($AN$8-$AL$8)*($AM$8-$AL$8)),$AN$8-SQRT((1-AW552)*($AN$8-$AL$8)*($AN$8-$AM$8))),$AM$8)</f>
        <v>0.988468462117254</v>
      </c>
      <c r="AO552" s="0" t="n">
        <f aca="false">IFERROR(IF(AX552&lt;($AM$9-$AL$9)/($AN$9-$AL$9),$AL$9+SQRT(AX552*($AN$9-$AL$9)*($AM$9-$AL$9)),$AN$9-SQRT((1-AX552)*($AN$9-$AL$9)*($AN$9-$AM$9))),$AM$9)</f>
        <v>0.933241037331328</v>
      </c>
      <c r="AP552" s="0" t="n">
        <f aca="false">IFERROR(IF(AY552&lt;($AM$10-$AL$10)/($AN$10-$AL$10),$AL$10+SQRT(AY552*($AN$10-$AL$10)*($AM$10-$AL$10)),$AN$10-SQRT((1-AY552)*($AN$10-$AL$10)*($AN$10-$AM$10))),$AM$10)</f>
        <v>0.60023101039024</v>
      </c>
      <c r="AQ552" s="0" t="n">
        <f aca="false">IFERROR(IF(AZ552&lt;($AM$11-$AL$11)/($AN$11-$AL$11),$AL$11+SQRT(AZ552*($AN$11-$AL$11)*($AM$11-$AL$11)),$AN$11-SQRT((1-AZ552)*($AN$11-$AL$11)*($AN$11-$AM$11))),$AM$11)</f>
        <v>0.482223075085543</v>
      </c>
      <c r="AR552" s="0" t="n">
        <f aca="false">SUMPRODUCT((B24:B31&lt;=$B$6)*(C24:C31*AM552+D24:D31*AO552*$B$8*AQ552)/(1+AL552/100)^B24:B31)+C32*AM552*AP552/(1+AL552/100)^$B$6</f>
        <v>8652028.31799306</v>
      </c>
      <c r="AS552" s="0" t="n">
        <f aca="false">SUMPRODUCT((K24:K26&lt;=$B$6)*(L24:L26*AN552+M24:M26*AO552*$B$8*AQ552)/(1+AL552/100)^K24:K26)+L27*AN552*AP552/(1+AL552/100)^$B$6</f>
        <v>9223579.98384511</v>
      </c>
      <c r="AT552" s="0" t="n">
        <f aca="false">AS552-AR552</f>
        <v>571551.665852051</v>
      </c>
      <c r="AU552" s="0" t="n">
        <f aca="true">RAND()</f>
        <v>0.995163090472628</v>
      </c>
      <c r="AV552" s="0" t="n">
        <f aca="true">RAND()</f>
        <v>0.39795532329391</v>
      </c>
      <c r="AW552" s="0" t="n">
        <f aca="true">RAND()</f>
        <v>0.394670680142697</v>
      </c>
      <c r="AX552" s="0" t="n">
        <f aca="true">RAND()</f>
        <v>0.250263728570567</v>
      </c>
      <c r="AY552" s="0" t="n">
        <f aca="true">RAND()</f>
        <v>0.0401850217753937</v>
      </c>
      <c r="AZ552" s="0" t="n">
        <f aca="true">RAND()</f>
        <v>0.135531628953598</v>
      </c>
    </row>
    <row r="553" customFormat="false" ht="15" hidden="false" customHeight="false" outlineLevel="0" collapsed="false">
      <c r="AK553" s="0" t="n">
        <v>540</v>
      </c>
      <c r="AL553" s="0" t="n">
        <f aca="false">IFERROR(IF(AU553&lt;($AM$6-$AL$6)/($AN$6-$AL$6),$AL$6+SQRT(AU553*($AN$6-$AL$6)*($AM$6-$AL$6)),$AN$6-SQRT((1-AU553)*($AN$6-$AL$6)*($AN$6-$AM$6))),$AM$6)</f>
        <v>3.0555891919255</v>
      </c>
      <c r="AM553" s="0" t="n">
        <f aca="false">IFERROR(IF(AV553&lt;($AM$7-$AL$7)/($AN$7-$AL$7),$AL$7+SQRT(AV553*($AN$7-$AL$7)*($AM$7-$AL$7)),$AN$7-SQRT((1-AV553)*($AN$7-$AL$7)*($AN$7-$AM$7))),$AM$7)</f>
        <v>0.886468582087473</v>
      </c>
      <c r="AN553" s="0" t="n">
        <f aca="false">IFERROR(IF(AW553&lt;($AM$8-$AL$8)/($AN$8-$AL$8),$AL$8+SQRT(AW553*($AN$8-$AL$8)*($AM$8-$AL$8)),$AN$8-SQRT((1-AW553)*($AN$8-$AL$8)*($AN$8-$AM$8))),$AM$8)</f>
        <v>0.96813196768208</v>
      </c>
      <c r="AO553" s="0" t="n">
        <f aca="false">IFERROR(IF(AX553&lt;($AM$9-$AL$9)/($AN$9-$AL$9),$AL$9+SQRT(AX553*($AN$9-$AL$9)*($AM$9-$AL$9)),$AN$9-SQRT((1-AX553)*($AN$9-$AL$9)*($AN$9-$AM$9))),$AM$9)</f>
        <v>1.13754832211225</v>
      </c>
      <c r="AP553" s="0" t="n">
        <f aca="false">IFERROR(IF(AY553&lt;($AM$10-$AL$10)/($AN$10-$AL$10),$AL$10+SQRT(AY553*($AN$10-$AL$10)*($AM$10-$AL$10)),$AN$10-SQRT((1-AY553)*($AN$10-$AL$10)*($AN$10-$AM$10))),$AM$10)</f>
        <v>0.880573144175695</v>
      </c>
      <c r="AQ553" s="0" t="n">
        <f aca="false">IFERROR(IF(AZ553&lt;($AM$11-$AL$11)/($AN$11-$AL$11),$AL$11+SQRT(AZ553*($AN$11-$AL$11)*($AM$11-$AL$11)),$AN$11-SQRT((1-AZ553)*($AN$11-$AL$11)*($AN$11-$AM$11))),$AM$11)</f>
        <v>0.662794074252478</v>
      </c>
      <c r="AR553" s="0" t="n">
        <f aca="false">SUMPRODUCT((B24:B31&lt;=$B$6)*(C24:C31*AM553+D24:D31*AO553*$B$8*AQ553)/(1+AL553/100)^B24:B31)+C32*AM553*AP553/(1+AL553/100)^$B$6</f>
        <v>8685432.79549688</v>
      </c>
      <c r="AS553" s="0" t="n">
        <f aca="false">SUMPRODUCT((K24:K26&lt;=$B$6)*(L24:L26*AN553+M24:M26*AO553*$B$8*AQ553)/(1+AL553/100)^K24:K26)+L27*AN553*AP553/(1+AL553/100)^$B$6</f>
        <v>8986477.39594861</v>
      </c>
      <c r="AT553" s="0" t="n">
        <f aca="false">AS553-AR553</f>
        <v>301044.600451734</v>
      </c>
      <c r="AU553" s="0" t="n">
        <f aca="true">RAND()</f>
        <v>0.222081168857252</v>
      </c>
      <c r="AV553" s="0" t="n">
        <f aca="true">RAND()</f>
        <v>0.0830757298690893</v>
      </c>
      <c r="AW553" s="0" t="n">
        <f aca="true">RAND()</f>
        <v>0.314092872851643</v>
      </c>
      <c r="AX553" s="0" t="n">
        <f aca="true">RAND()</f>
        <v>0.504118068872403</v>
      </c>
      <c r="AY553" s="0" t="n">
        <f aca="true">RAND()</f>
        <v>0.579343672271097</v>
      </c>
      <c r="AZ553" s="0" t="n">
        <f aca="true">RAND()</f>
        <v>0.535886382207169</v>
      </c>
    </row>
    <row r="554" customFormat="false" ht="15" hidden="false" customHeight="false" outlineLevel="0" collapsed="false">
      <c r="AK554" s="0" t="n">
        <v>541</v>
      </c>
      <c r="AL554" s="0" t="n">
        <f aca="false">IFERROR(IF(AU554&lt;($AM$6-$AL$6)/($AN$6-$AL$6),$AL$6+SQRT(AU554*($AN$6-$AL$6)*($AM$6-$AL$6)),$AN$6-SQRT((1-AU554)*($AN$6-$AL$6)*($AN$6-$AM$6))),$AM$6)</f>
        <v>2.56209190888249</v>
      </c>
      <c r="AM554" s="0" t="n">
        <f aca="false">IFERROR(IF(AV554&lt;($AM$7-$AL$7)/($AN$7-$AL$7),$AL$7+SQRT(AV554*($AN$7-$AL$7)*($AM$7-$AL$7)),$AN$7-SQRT((1-AV554)*($AN$7-$AL$7)*($AN$7-$AM$7))),$AM$7)</f>
        <v>1.1632094625404</v>
      </c>
      <c r="AN554" s="0" t="n">
        <f aca="false">IFERROR(IF(AW554&lt;($AM$8-$AL$8)/($AN$8-$AL$8),$AL$8+SQRT(AW554*($AN$8-$AL$8)*($AM$8-$AL$8)),$AN$8-SQRT((1-AW554)*($AN$8-$AL$8)*($AN$8-$AM$8))),$AM$8)</f>
        <v>0.994948237843819</v>
      </c>
      <c r="AO554" s="0" t="n">
        <f aca="false">IFERROR(IF(AX554&lt;($AM$9-$AL$9)/($AN$9-$AL$9),$AL$9+SQRT(AX554*($AN$9-$AL$9)*($AM$9-$AL$9)),$AN$9-SQRT((1-AX554)*($AN$9-$AL$9)*($AN$9-$AM$9))),$AM$9)</f>
        <v>1.13497679633902</v>
      </c>
      <c r="AP554" s="0" t="n">
        <f aca="false">IFERROR(IF(AY554&lt;($AM$10-$AL$10)/($AN$10-$AL$10),$AL$10+SQRT(AY554*($AN$10-$AL$10)*($AM$10-$AL$10)),$AN$10-SQRT((1-AY554)*($AN$10-$AL$10)*($AN$10-$AM$10))),$AM$10)</f>
        <v>0.683508714483529</v>
      </c>
      <c r="AQ554" s="0" t="n">
        <f aca="false">IFERROR(IF(AZ554&lt;($AM$11-$AL$11)/($AN$11-$AL$11),$AL$11+SQRT(AZ554*($AN$11-$AL$11)*($AM$11-$AL$11)),$AN$11-SQRT((1-AZ554)*($AN$11-$AL$11)*($AN$11-$AM$11))),$AM$11)</f>
        <v>0.577715949640684</v>
      </c>
      <c r="AR554" s="0" t="n">
        <f aca="false">SUMPRODUCT((B24:B31&lt;=$B$6)*(C24:C31*AM554+D24:D31*AO554*$B$8*AQ554)/(1+AL554/100)^B24:B31)+C32*AM554*AP554/(1+AL554/100)^$B$6</f>
        <v>11605851.8178994</v>
      </c>
      <c r="AS554" s="0" t="n">
        <f aca="false">SUMPRODUCT((K24:K26&lt;=$B$6)*(L24:L26*AN554+M24:M26*AO554*$B$8*AQ554)/(1+AL554/100)^K24:K26)+L27*AN554*AP554/(1+AL554/100)^$B$6</f>
        <v>9431567.69949296</v>
      </c>
      <c r="AT554" s="0" t="n">
        <f aca="false">AS554-AR554</f>
        <v>-2174284.11840643</v>
      </c>
      <c r="AU554" s="0" t="n">
        <f aca="true">RAND()</f>
        <v>0.0631894628062323</v>
      </c>
      <c r="AV554" s="0" t="n">
        <f aca="true">RAND()</f>
        <v>0.933043578733105</v>
      </c>
      <c r="AW554" s="0" t="n">
        <f aca="true">RAND()</f>
        <v>0.422275727093445</v>
      </c>
      <c r="AX554" s="0" t="n">
        <f aca="true">RAND()</f>
        <v>0.501156571418731</v>
      </c>
      <c r="AY554" s="0" t="n">
        <f aca="true">RAND()</f>
        <v>0.134701793165589</v>
      </c>
      <c r="AZ554" s="0" t="n">
        <f aca="true">RAND()</f>
        <v>0.314800606876845</v>
      </c>
    </row>
    <row r="555" customFormat="false" ht="15" hidden="false" customHeight="false" outlineLevel="0" collapsed="false">
      <c r="AK555" s="0" t="n">
        <v>542</v>
      </c>
      <c r="AL555" s="0" t="n">
        <f aca="false">IFERROR(IF(AU555&lt;($AM$6-$AL$6)/($AN$6-$AL$6),$AL$6+SQRT(AU555*($AN$6-$AL$6)*($AM$6-$AL$6)),$AN$6-SQRT((1-AU555)*($AN$6-$AL$6)*($AN$6-$AM$6))),$AM$6)</f>
        <v>5.00315996721356</v>
      </c>
      <c r="AM555" s="0" t="n">
        <f aca="false">IFERROR(IF(AV555&lt;($AM$7-$AL$7)/($AN$7-$AL$7),$AL$7+SQRT(AV555*($AN$7-$AL$7)*($AM$7-$AL$7)),$AN$7-SQRT((1-AV555)*($AN$7-$AL$7)*($AN$7-$AM$7))),$AM$7)</f>
        <v>0.972798326914633</v>
      </c>
      <c r="AN555" s="0" t="n">
        <f aca="false">IFERROR(IF(AW555&lt;($AM$8-$AL$8)/($AN$8-$AL$8),$AL$8+SQRT(AW555*($AN$8-$AL$8)*($AM$8-$AL$8)),$AN$8-SQRT((1-AW555)*($AN$8-$AL$8)*($AN$8-$AM$8))),$AM$8)</f>
        <v>1.0094556366119</v>
      </c>
      <c r="AO555" s="0" t="n">
        <f aca="false">IFERROR(IF(AX555&lt;($AM$9-$AL$9)/($AN$9-$AL$9),$AL$9+SQRT(AX555*($AN$9-$AL$9)*($AM$9-$AL$9)),$AN$9-SQRT((1-AX555)*($AN$9-$AL$9)*($AN$9-$AM$9))),$AM$9)</f>
        <v>1.68060436161649</v>
      </c>
      <c r="AP555" s="0" t="n">
        <f aca="false">IFERROR(IF(AY555&lt;($AM$10-$AL$10)/($AN$10-$AL$10),$AL$10+SQRT(AY555*($AN$10-$AL$10)*($AM$10-$AL$10)),$AN$10-SQRT((1-AY555)*($AN$10-$AL$10)*($AN$10-$AM$10))),$AM$10)</f>
        <v>0.866191197269443</v>
      </c>
      <c r="AQ555" s="0" t="n">
        <f aca="false">IFERROR(IF(AZ555&lt;($AM$11-$AL$11)/($AN$11-$AL$11),$AL$11+SQRT(AZ555*($AN$11-$AL$11)*($AM$11-$AL$11)),$AN$11-SQRT((1-AZ555)*($AN$11-$AL$11)*($AN$11-$AM$11))),$AM$11)</f>
        <v>0.604381550920631</v>
      </c>
      <c r="AR555" s="0" t="n">
        <f aca="false">SUMPRODUCT((B24:B31&lt;=$B$6)*(C24:C31*AM555+D24:D31*AO555*$B$8*AQ555)/(1+AL555/100)^B24:B31)+C32*AM555*AP555/(1+AL555/100)^$B$6</f>
        <v>8933823.93508243</v>
      </c>
      <c r="AS555" s="0" t="n">
        <f aca="false">SUMPRODUCT((K24:K26&lt;=$B$6)*(L24:L26*AN555+M24:M26*AO555*$B$8*AQ555)/(1+AL555/100)^K24:K26)+L27*AN555*AP555/(1+AL555/100)^$B$6</f>
        <v>9375520.22666295</v>
      </c>
      <c r="AT555" s="0" t="n">
        <f aca="false">AS555-AR555</f>
        <v>441696.291580519</v>
      </c>
      <c r="AU555" s="0" t="n">
        <f aca="true">RAND()</f>
        <v>0.800631494173072</v>
      </c>
      <c r="AV555" s="0" t="n">
        <f aca="true">RAND()</f>
        <v>0.331769575383293</v>
      </c>
      <c r="AW555" s="0" t="n">
        <f aca="true">RAND()</f>
        <v>0.485674748819678</v>
      </c>
      <c r="AX555" s="0" t="n">
        <f aca="true">RAND()</f>
        <v>0.931990950787727</v>
      </c>
      <c r="AY555" s="0" t="n">
        <f aca="true">RAND()</f>
        <v>0.536383971830512</v>
      </c>
      <c r="AZ555" s="0" t="n">
        <f aca="true">RAND()</f>
        <v>0.378155626697341</v>
      </c>
    </row>
    <row r="556" customFormat="false" ht="15" hidden="false" customHeight="false" outlineLevel="0" collapsed="false">
      <c r="AK556" s="0" t="n">
        <v>543</v>
      </c>
      <c r="AL556" s="0" t="n">
        <f aca="false">IFERROR(IF(AU556&lt;($AM$6-$AL$6)/($AN$6-$AL$6),$AL$6+SQRT(AU556*($AN$6-$AL$6)*($AM$6-$AL$6)),$AN$6-SQRT((1-AU556)*($AN$6-$AL$6)*($AN$6-$AM$6))),$AM$6)</f>
        <v>3.76273818786376</v>
      </c>
      <c r="AM556" s="0" t="n">
        <f aca="false">IFERROR(IF(AV556&lt;($AM$7-$AL$7)/($AN$7-$AL$7),$AL$7+SQRT(AV556*($AN$7-$AL$7)*($AM$7-$AL$7)),$AN$7-SQRT((1-AV556)*($AN$7-$AL$7)*($AN$7-$AM$7))),$AM$7)</f>
        <v>0.947249428316824</v>
      </c>
      <c r="AN556" s="0" t="n">
        <f aca="false">IFERROR(IF(AW556&lt;($AM$8-$AL$8)/($AN$8-$AL$8),$AL$8+SQRT(AW556*($AN$8-$AL$8)*($AM$8-$AL$8)),$AN$8-SQRT((1-AW556)*($AN$8-$AL$8)*($AN$8-$AM$8))),$AM$8)</f>
        <v>1.03490294204694</v>
      </c>
      <c r="AO556" s="0" t="n">
        <f aca="false">IFERROR(IF(AX556&lt;($AM$9-$AL$9)/($AN$9-$AL$9),$AL$9+SQRT(AX556*($AN$9-$AL$9)*($AM$9-$AL$9)),$AN$9-SQRT((1-AX556)*($AN$9-$AL$9)*($AN$9-$AM$9))),$AM$9)</f>
        <v>1.37725798319108</v>
      </c>
      <c r="AP556" s="0" t="n">
        <f aca="false">IFERROR(IF(AY556&lt;($AM$10-$AL$10)/($AN$10-$AL$10),$AL$10+SQRT(AY556*($AN$10-$AL$10)*($AM$10-$AL$10)),$AN$10-SQRT((1-AY556)*($AN$10-$AL$10)*($AN$10-$AM$10))),$AM$10)</f>
        <v>0.809568554138947</v>
      </c>
      <c r="AQ556" s="0" t="n">
        <f aca="false">IFERROR(IF(AZ556&lt;($AM$11-$AL$11)/($AN$11-$AL$11),$AL$11+SQRT(AZ556*($AN$11-$AL$11)*($AM$11-$AL$11)),$AN$11-SQRT((1-AZ556)*($AN$11-$AL$11)*($AN$11-$AM$11))),$AM$11)</f>
        <v>0.728752514452131</v>
      </c>
      <c r="AR556" s="0" t="n">
        <f aca="false">SUMPRODUCT((B24:B31&lt;=$B$6)*(C24:C31*AM556+D24:D31*AO556*$B$8*AQ556)/(1+AL556/100)^B24:B31)+C32*AM556*AP556/(1+AL556/100)^$B$6</f>
        <v>9065653.22191788</v>
      </c>
      <c r="AS556" s="0" t="n">
        <f aca="false">SUMPRODUCT((K24:K26&lt;=$B$6)*(L24:L26*AN556+M24:M26*AO556*$B$8*AQ556)/(1+AL556/100)^K24:K26)+L27*AN556*AP556/(1+AL556/100)^$B$6</f>
        <v>9670389.78447173</v>
      </c>
      <c r="AT556" s="0" t="n">
        <f aca="false">AS556-AR556</f>
        <v>604736.562553849</v>
      </c>
      <c r="AU556" s="0" t="n">
        <f aca="true">RAND()</f>
        <v>0.476006797984219</v>
      </c>
      <c r="AV556" s="0" t="n">
        <f aca="true">RAND()</f>
        <v>0.240915490440348</v>
      </c>
      <c r="AW556" s="0" t="n">
        <f aca="true">RAND()</f>
        <v>0.588740050310571</v>
      </c>
      <c r="AX556" s="0" t="n">
        <f aca="true">RAND()</f>
        <v>0.741461587000506</v>
      </c>
      <c r="AY556" s="0" t="n">
        <f aca="true">RAND()</f>
        <v>0.383330758846713</v>
      </c>
      <c r="AZ556" s="0" t="n">
        <f aca="true">RAND()</f>
        <v>0.699693067689627</v>
      </c>
    </row>
    <row r="557" customFormat="false" ht="15" hidden="false" customHeight="false" outlineLevel="0" collapsed="false">
      <c r="AK557" s="0" t="n">
        <v>544</v>
      </c>
      <c r="AL557" s="0" t="n">
        <f aca="false">IFERROR(IF(AU557&lt;($AM$6-$AL$6)/($AN$6-$AL$6),$AL$6+SQRT(AU557*($AN$6-$AL$6)*($AM$6-$AL$6)),$AN$6-SQRT((1-AU557)*($AN$6-$AL$6)*($AN$6-$AM$6))),$AM$6)</f>
        <v>3.25486429568898</v>
      </c>
      <c r="AM557" s="0" t="n">
        <f aca="false">IFERROR(IF(AV557&lt;($AM$7-$AL$7)/($AN$7-$AL$7),$AL$7+SQRT(AV557*($AN$7-$AL$7)*($AM$7-$AL$7)),$AN$7-SQRT((1-AV557)*($AN$7-$AL$7)*($AN$7-$AM$7))),$AM$7)</f>
        <v>1.01040364002083</v>
      </c>
      <c r="AN557" s="0" t="n">
        <f aca="false">IFERROR(IF(AW557&lt;($AM$8-$AL$8)/($AN$8-$AL$8),$AL$8+SQRT(AW557*($AN$8-$AL$8)*($AM$8-$AL$8)),$AN$8-SQRT((1-AW557)*($AN$8-$AL$8)*($AN$8-$AM$8))),$AM$8)</f>
        <v>1.10175616085187</v>
      </c>
      <c r="AO557" s="0" t="n">
        <f aca="false">IFERROR(IF(AX557&lt;($AM$9-$AL$9)/($AN$9-$AL$9),$AL$9+SQRT(AX557*($AN$9-$AL$9)*($AM$9-$AL$9)),$AN$9-SQRT((1-AX557)*($AN$9-$AL$9)*($AN$9-$AM$9))),$AM$9)</f>
        <v>1.21511741724448</v>
      </c>
      <c r="AP557" s="0" t="n">
        <f aca="false">IFERROR(IF(AY557&lt;($AM$10-$AL$10)/($AN$10-$AL$10),$AL$10+SQRT(AY557*($AN$10-$AL$10)*($AM$10-$AL$10)),$AN$10-SQRT((1-AY557)*($AN$10-$AL$10)*($AN$10-$AM$10))),$AM$10)</f>
        <v>0.925069499344001</v>
      </c>
      <c r="AQ557" s="0" t="n">
        <f aca="false">IFERROR(IF(AZ557&lt;($AM$11-$AL$11)/($AN$11-$AL$11),$AL$11+SQRT(AZ557*($AN$11-$AL$11)*($AM$11-$AL$11)),$AN$11-SQRT((1-AZ557)*($AN$11-$AL$11)*($AN$11-$AM$11))),$AM$11)</f>
        <v>0.974627789875612</v>
      </c>
      <c r="AR557" s="0" t="n">
        <f aca="false">SUMPRODUCT((B24:B31&lt;=$B$6)*(C24:C31*AM557+D24:D31*AO557*$B$8*AQ557)/(1+AL557/100)^B24:B31)+C32*AM557*AP557/(1+AL557/100)^$B$6</f>
        <v>9861344.85206709</v>
      </c>
      <c r="AS557" s="0" t="n">
        <f aca="false">SUMPRODUCT((K24:K26&lt;=$B$6)*(L24:L26*AN557+M24:M26*AO557*$B$8*AQ557)/(1+AL557/100)^K24:K26)+L27*AN557*AP557/(1+AL557/100)^$B$6</f>
        <v>10199768.5678851</v>
      </c>
      <c r="AT557" s="0" t="n">
        <f aca="false">AS557-AR557</f>
        <v>338423.715817964</v>
      </c>
      <c r="AU557" s="0" t="n">
        <f aca="true">RAND()</f>
        <v>0.298697927814739</v>
      </c>
      <c r="AV557" s="0" t="n">
        <f aca="true">RAND()</f>
        <v>0.489720749197636</v>
      </c>
      <c r="AW557" s="0" t="n">
        <f aca="true">RAND()</f>
        <v>0.804655681374442</v>
      </c>
      <c r="AX557" s="0" t="n">
        <f aca="true">RAND()</f>
        <v>0.589306220858017</v>
      </c>
      <c r="AY557" s="0" t="n">
        <f aca="true">RAND()</f>
        <v>0.72273631709024</v>
      </c>
      <c r="AZ557" s="0" t="n">
        <f aca="true">RAND()</f>
        <v>0.997372452871036</v>
      </c>
    </row>
    <row r="558" customFormat="false" ht="15" hidden="false" customHeight="false" outlineLevel="0" collapsed="false">
      <c r="AK558" s="0" t="n">
        <v>545</v>
      </c>
      <c r="AL558" s="0" t="n">
        <f aca="false">IFERROR(IF(AU558&lt;($AM$6-$AL$6)/($AN$6-$AL$6),$AL$6+SQRT(AU558*($AN$6-$AL$6)*($AM$6-$AL$6)),$AN$6-SQRT((1-AU558)*($AN$6-$AL$6)*($AN$6-$AM$6))),$AM$6)</f>
        <v>3.1915789793497</v>
      </c>
      <c r="AM558" s="0" t="n">
        <f aca="false">IFERROR(IF(AV558&lt;($AM$7-$AL$7)/($AN$7-$AL$7),$AL$7+SQRT(AV558*($AN$7-$AL$7)*($AM$7-$AL$7)),$AN$7-SQRT((1-AV558)*($AN$7-$AL$7)*($AN$7-$AM$7))),$AM$7)</f>
        <v>1.17861267991766</v>
      </c>
      <c r="AN558" s="0" t="n">
        <f aca="false">IFERROR(IF(AW558&lt;($AM$8-$AL$8)/($AN$8-$AL$8),$AL$8+SQRT(AW558*($AN$8-$AL$8)*($AM$8-$AL$8)),$AN$8-SQRT((1-AW558)*($AN$8-$AL$8)*($AN$8-$AM$8))),$AM$8)</f>
        <v>1.03622625087387</v>
      </c>
      <c r="AO558" s="0" t="n">
        <f aca="false">IFERROR(IF(AX558&lt;($AM$9-$AL$9)/($AN$9-$AL$9),$AL$9+SQRT(AX558*($AN$9-$AL$9)*($AM$9-$AL$9)),$AN$9-SQRT((1-AX558)*($AN$9-$AL$9)*($AN$9-$AM$9))),$AM$9)</f>
        <v>1.08495335339464</v>
      </c>
      <c r="AP558" s="0" t="n">
        <f aca="false">IFERROR(IF(AY558&lt;($AM$10-$AL$10)/($AN$10-$AL$10),$AL$10+SQRT(AY558*($AN$10-$AL$10)*($AM$10-$AL$10)),$AN$10-SQRT((1-AY558)*($AN$10-$AL$10)*($AN$10-$AM$10))),$AM$10)</f>
        <v>0.809870002015794</v>
      </c>
      <c r="AQ558" s="0" t="n">
        <f aca="false">IFERROR(IF(AZ558&lt;($AM$11-$AL$11)/($AN$11-$AL$11),$AL$11+SQRT(AZ558*($AN$11-$AL$11)*($AM$11-$AL$11)),$AN$11-SQRT((1-AZ558)*($AN$11-$AL$11)*($AN$11-$AM$11))),$AM$11)</f>
        <v>0.811302098227724</v>
      </c>
      <c r="AR558" s="0" t="n">
        <f aca="false">SUMPRODUCT((B24:B31&lt;=$B$6)*(C24:C31*AM558+D24:D31*AO558*$B$8*AQ558)/(1+AL558/100)^B24:B31)+C32*AM558*AP558/(1+AL558/100)^$B$6</f>
        <v>11477141.6903933</v>
      </c>
      <c r="AS558" s="0" t="n">
        <f aca="false">SUMPRODUCT((K24:K26&lt;=$B$6)*(L24:L26*AN558+M24:M26*AO558*$B$8*AQ558)/(1+AL558/100)^K24:K26)+L27*AN558*AP558/(1+AL558/100)^$B$6</f>
        <v>9687323.16415915</v>
      </c>
      <c r="AT558" s="0" t="n">
        <f aca="false">AS558-AR558</f>
        <v>-1789818.52623415</v>
      </c>
      <c r="AU558" s="0" t="n">
        <f aca="true">RAND()</f>
        <v>0.274796466473447</v>
      </c>
      <c r="AV558" s="0" t="n">
        <f aca="true">RAND()</f>
        <v>0.954700893612989</v>
      </c>
      <c r="AW558" s="0" t="n">
        <f aca="true">RAND()</f>
        <v>0.593784748307191</v>
      </c>
      <c r="AX558" s="0" t="n">
        <f aca="true">RAND()</f>
        <v>0.441793089690859</v>
      </c>
      <c r="AY558" s="0" t="n">
        <f aca="true">RAND()</f>
        <v>0.384077672597074</v>
      </c>
      <c r="AZ558" s="0" t="n">
        <f aca="true">RAND()</f>
        <v>0.854665721905063</v>
      </c>
    </row>
    <row r="559" customFormat="false" ht="15" hidden="false" customHeight="false" outlineLevel="0" collapsed="false">
      <c r="AK559" s="0" t="n">
        <v>546</v>
      </c>
      <c r="AL559" s="0" t="n">
        <f aca="false">IFERROR(IF(AU559&lt;($AM$6-$AL$6)/($AN$6-$AL$6),$AL$6+SQRT(AU559*($AN$6-$AL$6)*($AM$6-$AL$6)),$AN$6-SQRT((1-AU559)*($AN$6-$AL$6)*($AN$6-$AM$6))),$AM$6)</f>
        <v>5.36899515508907</v>
      </c>
      <c r="AM559" s="0" t="n">
        <f aca="false">IFERROR(IF(AV559&lt;($AM$7-$AL$7)/($AN$7-$AL$7),$AL$7+SQRT(AV559*($AN$7-$AL$7)*($AM$7-$AL$7)),$AN$7-SQRT((1-AV559)*($AN$7-$AL$7)*($AN$7-$AM$7))),$AM$7)</f>
        <v>1.04297617724232</v>
      </c>
      <c r="AN559" s="0" t="n">
        <f aca="false">IFERROR(IF(AW559&lt;($AM$8-$AL$8)/($AN$8-$AL$8),$AL$8+SQRT(AW559*($AN$8-$AL$8)*($AM$8-$AL$8)),$AN$8-SQRT((1-AW559)*($AN$8-$AL$8)*($AN$8-$AM$8))),$AM$8)</f>
        <v>1.0033078529782</v>
      </c>
      <c r="AO559" s="0" t="n">
        <f aca="false">IFERROR(IF(AX559&lt;($AM$9-$AL$9)/($AN$9-$AL$9),$AL$9+SQRT(AX559*($AN$9-$AL$9)*($AM$9-$AL$9)),$AN$9-SQRT((1-AX559)*($AN$9-$AL$9)*($AN$9-$AM$9))),$AM$9)</f>
        <v>0.771284223269712</v>
      </c>
      <c r="AP559" s="0" t="n">
        <f aca="false">IFERROR(IF(AY559&lt;($AM$10-$AL$10)/($AN$10-$AL$10),$AL$10+SQRT(AY559*($AN$10-$AL$10)*($AM$10-$AL$10)),$AN$10-SQRT((1-AY559)*($AN$10-$AL$10)*($AN$10-$AM$10))),$AM$10)</f>
        <v>0.583933203846932</v>
      </c>
      <c r="AQ559" s="0" t="n">
        <f aca="false">IFERROR(IF(AZ559&lt;($AM$11-$AL$11)/($AN$11-$AL$11),$AL$11+SQRT(AZ559*($AN$11-$AL$11)*($AM$11-$AL$11)),$AN$11-SQRT((1-AZ559)*($AN$11-$AL$11)*($AN$11-$AM$11))),$AM$11)</f>
        <v>0.503176895787079</v>
      </c>
      <c r="AR559" s="0" t="n">
        <f aca="false">SUMPRODUCT((B24:B31&lt;=$B$6)*(C24:C31*AM559+D24:D31*AO559*$B$8*AQ559)/(1+AL559/100)^B24:B31)+C32*AM559*AP559/(1+AL559/100)^$B$6</f>
        <v>9422819.87627319</v>
      </c>
      <c r="AS559" s="0" t="n">
        <f aca="false">SUMPRODUCT((K24:K26&lt;=$B$6)*(L24:L26*AN559+M24:M26*AO559*$B$8*AQ559)/(1+AL559/100)^K24:K26)+L27*AN559*AP559/(1+AL559/100)^$B$6</f>
        <v>9428990.68735135</v>
      </c>
      <c r="AT559" s="0" t="n">
        <f aca="false">AS559-AR559</f>
        <v>6170.81107816286</v>
      </c>
      <c r="AU559" s="0" t="n">
        <f aca="true">RAND()</f>
        <v>0.866991159793854</v>
      </c>
      <c r="AV559" s="0" t="n">
        <f aca="true">RAND()</f>
        <v>0.619032327207064</v>
      </c>
      <c r="AW559" s="0" t="n">
        <f aca="true">RAND()</f>
        <v>0.459048751980212</v>
      </c>
      <c r="AX559" s="0" t="n">
        <f aca="true">RAND()</f>
        <v>0.0981268397267349</v>
      </c>
      <c r="AY559" s="0" t="n">
        <f aca="true">RAND()</f>
        <v>0.0281791308320426</v>
      </c>
      <c r="AZ559" s="0" t="n">
        <f aca="true">RAND()</f>
        <v>0.168493269312953</v>
      </c>
    </row>
    <row r="560" customFormat="false" ht="15" hidden="false" customHeight="false" outlineLevel="0" collapsed="false">
      <c r="AK560" s="0" t="n">
        <v>547</v>
      </c>
      <c r="AL560" s="0" t="n">
        <f aca="false">IFERROR(IF(AU560&lt;($AM$6-$AL$6)/($AN$6-$AL$6),$AL$6+SQRT(AU560*($AN$6-$AL$6)*($AM$6-$AL$6)),$AN$6-SQRT((1-AU560)*($AN$6-$AL$6)*($AN$6-$AM$6))),$AM$6)</f>
        <v>5.19719343550434</v>
      </c>
      <c r="AM560" s="0" t="n">
        <f aca="false">IFERROR(IF(AV560&lt;($AM$7-$AL$7)/($AN$7-$AL$7),$AL$7+SQRT(AV560*($AN$7-$AL$7)*($AM$7-$AL$7)),$AN$7-SQRT((1-AV560)*($AN$7-$AL$7)*($AN$7-$AM$7))),$AM$7)</f>
        <v>1.00084430538272</v>
      </c>
      <c r="AN560" s="0" t="n">
        <f aca="false">IFERROR(IF(AW560&lt;($AM$8-$AL$8)/($AN$8-$AL$8),$AL$8+SQRT(AW560*($AN$8-$AL$8)*($AM$8-$AL$8)),$AN$8-SQRT((1-AW560)*($AN$8-$AL$8)*($AN$8-$AM$8))),$AM$8)</f>
        <v>0.92597244356042</v>
      </c>
      <c r="AO560" s="0" t="n">
        <f aca="false">IFERROR(IF(AX560&lt;($AM$9-$AL$9)/($AN$9-$AL$9),$AL$9+SQRT(AX560*($AN$9-$AL$9)*($AM$9-$AL$9)),$AN$9-SQRT((1-AX560)*($AN$9-$AL$9)*($AN$9-$AM$9))),$AM$9)</f>
        <v>1.37741969418125</v>
      </c>
      <c r="AP560" s="0" t="n">
        <f aca="false">IFERROR(IF(AY560&lt;($AM$10-$AL$10)/($AN$10-$AL$10),$AL$10+SQRT(AY560*($AN$10-$AL$10)*($AM$10-$AL$10)),$AN$10-SQRT((1-AY560)*($AN$10-$AL$10)*($AN$10-$AM$10))),$AM$10)</f>
        <v>0.761637911300611</v>
      </c>
      <c r="AQ560" s="0" t="n">
        <f aca="false">IFERROR(IF(AZ560&lt;($AM$11-$AL$11)/($AN$11-$AL$11),$AL$11+SQRT(AZ560*($AN$11-$AL$11)*($AM$11-$AL$11)),$AN$11-SQRT((1-AZ560)*($AN$11-$AL$11)*($AN$11-$AM$11))),$AM$11)</f>
        <v>0.643676630997294</v>
      </c>
      <c r="AR560" s="0" t="n">
        <f aca="false">SUMPRODUCT((B24:B31&lt;=$B$6)*(C24:C31*AM560+D24:D31*AO560*$B$8*AQ560)/(1+AL560/100)^B24:B31)+C32*AM560*AP560/(1+AL560/100)^$B$6</f>
        <v>9128438.3271518</v>
      </c>
      <c r="AS560" s="0" t="n">
        <f aca="false">SUMPRODUCT((K24:K26&lt;=$B$6)*(L24:L26*AN560+M24:M26*AO560*$B$8*AQ560)/(1+AL560/100)^K24:K26)+L27*AN560*AP560/(1+AL560/100)^$B$6</f>
        <v>8643847.04034168</v>
      </c>
      <c r="AT560" s="0" t="n">
        <f aca="false">AS560-AR560</f>
        <v>-484591.286810124</v>
      </c>
      <c r="AU560" s="0" t="n">
        <f aca="true">RAND()</f>
        <v>0.837494424550567</v>
      </c>
      <c r="AV560" s="0" t="n">
        <f aca="true">RAND()</f>
        <v>0.448190576353585</v>
      </c>
      <c r="AW560" s="0" t="n">
        <f aca="true">RAND()</f>
        <v>0.176322850406479</v>
      </c>
      <c r="AX560" s="0" t="n">
        <f aca="true">RAND()</f>
        <v>0.741595841871085</v>
      </c>
      <c r="AY560" s="0" t="n">
        <f aca="true">RAND()</f>
        <v>0.273817586518986</v>
      </c>
      <c r="AZ560" s="0" t="n">
        <f aca="true">RAND()</f>
        <v>0.482096435484286</v>
      </c>
    </row>
    <row r="561" customFormat="false" ht="15" hidden="false" customHeight="false" outlineLevel="0" collapsed="false">
      <c r="AK561" s="0" t="n">
        <v>548</v>
      </c>
      <c r="AL561" s="0" t="n">
        <f aca="false">IFERROR(IF(AU561&lt;($AM$6-$AL$6)/($AN$6-$AL$6),$AL$6+SQRT(AU561*($AN$6-$AL$6)*($AM$6-$AL$6)),$AN$6-SQRT((1-AU561)*($AN$6-$AL$6)*($AN$6-$AM$6))),$AM$6)</f>
        <v>3.21925429952473</v>
      </c>
      <c r="AM561" s="0" t="n">
        <f aca="false">IFERROR(IF(AV561&lt;($AM$7-$AL$7)/($AN$7-$AL$7),$AL$7+SQRT(AV561*($AN$7-$AL$7)*($AM$7-$AL$7)),$AN$7-SQRT((1-AV561)*($AN$7-$AL$7)*($AN$7-$AM$7))),$AM$7)</f>
        <v>1.15159705377942</v>
      </c>
      <c r="AN561" s="0" t="n">
        <f aca="false">IFERROR(IF(AW561&lt;($AM$8-$AL$8)/($AN$8-$AL$8),$AL$8+SQRT(AW561*($AN$8-$AL$8)*($AM$8-$AL$8)),$AN$8-SQRT((1-AW561)*($AN$8-$AL$8)*($AN$8-$AM$8))),$AM$8)</f>
        <v>0.991598687608918</v>
      </c>
      <c r="AO561" s="0" t="n">
        <f aca="false">IFERROR(IF(AX561&lt;($AM$9-$AL$9)/($AN$9-$AL$9),$AL$9+SQRT(AX561*($AN$9-$AL$9)*($AM$9-$AL$9)),$AN$9-SQRT((1-AX561)*($AN$9-$AL$9)*($AN$9-$AM$9))),$AM$9)</f>
        <v>1.01768272139793</v>
      </c>
      <c r="AP561" s="0" t="n">
        <f aca="false">IFERROR(IF(AY561&lt;($AM$10-$AL$10)/($AN$10-$AL$10),$AL$10+SQRT(AY561*($AN$10-$AL$10)*($AM$10-$AL$10)),$AN$10-SQRT((1-AY561)*($AN$10-$AL$10)*($AN$10-$AM$10))),$AM$10)</f>
        <v>0.967227634856963</v>
      </c>
      <c r="AQ561" s="0" t="n">
        <f aca="false">IFERROR(IF(AZ561&lt;($AM$11-$AL$11)/($AN$11-$AL$11),$AL$11+SQRT(AZ561*($AN$11-$AL$11)*($AM$11-$AL$11)),$AN$11-SQRT((1-AZ561)*($AN$11-$AL$11)*($AN$11-$AM$11))),$AM$11)</f>
        <v>0.61924278668294</v>
      </c>
      <c r="AR561" s="0" t="n">
        <f aca="false">SUMPRODUCT((B24:B31&lt;=$B$6)*(C24:C31*AM561+D24:D31*AO561*$B$8*AQ561)/(1+AL561/100)^B24:B31)+C32*AM561*AP561/(1+AL561/100)^$B$6</f>
        <v>11157220.7790132</v>
      </c>
      <c r="AS561" s="0" t="n">
        <f aca="false">SUMPRODUCT((K24:K26&lt;=$B$6)*(L24:L26*AN561+M24:M26*AO561*$B$8*AQ561)/(1+AL561/100)^K24:K26)+L27*AN561*AP561/(1+AL561/100)^$B$6</f>
        <v>9123776.02181501</v>
      </c>
      <c r="AT561" s="0" t="n">
        <f aca="false">AS561-AR561</f>
        <v>-2033444.75719822</v>
      </c>
      <c r="AU561" s="0" t="n">
        <f aca="true">RAND()</f>
        <v>0.285298097416889</v>
      </c>
      <c r="AV561" s="0" t="n">
        <f aca="true">RAND()</f>
        <v>0.913927646000982</v>
      </c>
      <c r="AW561" s="0" t="n">
        <f aca="true">RAND()</f>
        <v>0.407889523260663</v>
      </c>
      <c r="AX561" s="0" t="n">
        <f aca="true">RAND()</f>
        <v>0.356701842773215</v>
      </c>
      <c r="AY561" s="0" t="n">
        <f aca="true">RAND()</f>
        <v>0.873206651096126</v>
      </c>
      <c r="AZ561" s="0" t="n">
        <f aca="true">RAND()</f>
        <v>0.415983497343222</v>
      </c>
    </row>
    <row r="562" customFormat="false" ht="15" hidden="false" customHeight="false" outlineLevel="0" collapsed="false">
      <c r="AK562" s="0" t="n">
        <v>549</v>
      </c>
      <c r="AL562" s="0" t="n">
        <f aca="false">IFERROR(IF(AU562&lt;($AM$6-$AL$6)/($AN$6-$AL$6),$AL$6+SQRT(AU562*($AN$6-$AL$6)*($AM$6-$AL$6)),$AN$6-SQRT((1-AU562)*($AN$6-$AL$6)*($AN$6-$AM$6))),$AM$6)</f>
        <v>3.82162989088679</v>
      </c>
      <c r="AM562" s="0" t="n">
        <f aca="false">IFERROR(IF(AV562&lt;($AM$7-$AL$7)/($AN$7-$AL$7),$AL$7+SQRT(AV562*($AN$7-$AL$7)*($AM$7-$AL$7)),$AN$7-SQRT((1-AV562)*($AN$7-$AL$7)*($AN$7-$AM$7))),$AM$7)</f>
        <v>1.1462664100914</v>
      </c>
      <c r="AN562" s="0" t="n">
        <f aca="false">IFERROR(IF(AW562&lt;($AM$8-$AL$8)/($AN$8-$AL$8),$AL$8+SQRT(AW562*($AN$8-$AL$8)*($AM$8-$AL$8)),$AN$8-SQRT((1-AW562)*($AN$8-$AL$8)*($AN$8-$AM$8))),$AM$8)</f>
        <v>0.996659124882578</v>
      </c>
      <c r="AO562" s="0" t="n">
        <f aca="false">IFERROR(IF(AX562&lt;($AM$9-$AL$9)/($AN$9-$AL$9),$AL$9+SQRT(AX562*($AN$9-$AL$9)*($AM$9-$AL$9)),$AN$9-SQRT((1-AX562)*($AN$9-$AL$9)*($AN$9-$AM$9))),$AM$9)</f>
        <v>1.46281669013761</v>
      </c>
      <c r="AP562" s="0" t="n">
        <f aca="false">IFERROR(IF(AY562&lt;($AM$10-$AL$10)/($AN$10-$AL$10),$AL$10+SQRT(AY562*($AN$10-$AL$10)*($AM$10-$AL$10)),$AN$10-SQRT((1-AY562)*($AN$10-$AL$10)*($AN$10-$AM$10))),$AM$10)</f>
        <v>0.954504736247769</v>
      </c>
      <c r="AQ562" s="0" t="n">
        <f aca="false">IFERROR(IF(AZ562&lt;($AM$11-$AL$11)/($AN$11-$AL$11),$AL$11+SQRT(AZ562*($AN$11-$AL$11)*($AM$11-$AL$11)),$AN$11-SQRT((1-AZ562)*($AN$11-$AL$11)*($AN$11-$AM$11))),$AM$11)</f>
        <v>0.878541786222445</v>
      </c>
      <c r="AR562" s="0" t="n">
        <f aca="false">SUMPRODUCT((B24:B31&lt;=$B$6)*(C24:C31*AM562+D24:D31*AO562*$B$8*AQ562)/(1+AL562/100)^B24:B31)+C32*AM562*AP562/(1+AL562/100)^$B$6</f>
        <v>10944155.4351256</v>
      </c>
      <c r="AS562" s="0" t="n">
        <f aca="false">SUMPRODUCT((K24:K26&lt;=$B$6)*(L24:L26*AN562+M24:M26*AO562*$B$8*AQ562)/(1+AL562/100)^K24:K26)+L27*AN562*AP562/(1+AL562/100)^$B$6</f>
        <v>9217815.26817639</v>
      </c>
      <c r="AT562" s="0" t="n">
        <f aca="false">AS562-AR562</f>
        <v>-1726340.16694923</v>
      </c>
      <c r="AU562" s="0" t="n">
        <f aca="true">RAND()</f>
        <v>0.494898172474783</v>
      </c>
      <c r="AV562" s="0" t="n">
        <f aca="true">RAND()</f>
        <v>0.904349709552653</v>
      </c>
      <c r="AW562" s="0" t="n">
        <f aca="true">RAND()</f>
        <v>0.429720126662015</v>
      </c>
      <c r="AX562" s="0" t="n">
        <f aca="true">RAND()</f>
        <v>0.807622727736859</v>
      </c>
      <c r="AY562" s="0" t="n">
        <f aca="true">RAND()</f>
        <v>0.826298221086614</v>
      </c>
      <c r="AZ562" s="0" t="n">
        <f aca="true">RAND()</f>
        <v>0.93978735635088</v>
      </c>
    </row>
    <row r="563" customFormat="false" ht="15" hidden="false" customHeight="false" outlineLevel="0" collapsed="false">
      <c r="AK563" s="0" t="n">
        <v>550</v>
      </c>
      <c r="AL563" s="0" t="n">
        <f aca="false">IFERROR(IF(AU563&lt;($AM$6-$AL$6)/($AN$6-$AL$6),$AL$6+SQRT(AU563*($AN$6-$AL$6)*($AM$6-$AL$6)),$AN$6-SQRT((1-AU563)*($AN$6-$AL$6)*($AN$6-$AM$6))),$AM$6)</f>
        <v>5.38702286636851</v>
      </c>
      <c r="AM563" s="0" t="n">
        <f aca="false">IFERROR(IF(AV563&lt;($AM$7-$AL$7)/($AN$7-$AL$7),$AL$7+SQRT(AV563*($AN$7-$AL$7)*($AM$7-$AL$7)),$AN$7-SQRT((1-AV563)*($AN$7-$AL$7)*($AN$7-$AM$7))),$AM$7)</f>
        <v>0.906274188218086</v>
      </c>
      <c r="AN563" s="0" t="n">
        <f aca="false">IFERROR(IF(AW563&lt;($AM$8-$AL$8)/($AN$8-$AL$8),$AL$8+SQRT(AW563*($AN$8-$AL$8)*($AM$8-$AL$8)),$AN$8-SQRT((1-AW563)*($AN$8-$AL$8)*($AN$8-$AM$8))),$AM$8)</f>
        <v>0.933960290399827</v>
      </c>
      <c r="AO563" s="0" t="n">
        <f aca="false">IFERROR(IF(AX563&lt;($AM$9-$AL$9)/($AN$9-$AL$9),$AL$9+SQRT(AX563*($AN$9-$AL$9)*($AM$9-$AL$9)),$AN$9-SQRT((1-AX563)*($AN$9-$AL$9)*($AN$9-$AM$9))),$AM$9)</f>
        <v>1.12719356545968</v>
      </c>
      <c r="AP563" s="0" t="n">
        <f aca="false">IFERROR(IF(AY563&lt;($AM$10-$AL$10)/($AN$10-$AL$10),$AL$10+SQRT(AY563*($AN$10-$AL$10)*($AM$10-$AL$10)),$AN$10-SQRT((1-AY563)*($AN$10-$AL$10)*($AN$10-$AM$10))),$AM$10)</f>
        <v>0.727626083812904</v>
      </c>
      <c r="AQ563" s="0" t="n">
        <f aca="false">IFERROR(IF(AZ563&lt;($AM$11-$AL$11)/($AN$11-$AL$11),$AL$11+SQRT(AZ563*($AN$11-$AL$11)*($AM$11-$AL$11)),$AN$11-SQRT((1-AZ563)*($AN$11-$AL$11)*($AN$11-$AM$11))),$AM$11)</f>
        <v>0.578510311055371</v>
      </c>
      <c r="AR563" s="0" t="n">
        <f aca="false">SUMPRODUCT((B24:B31&lt;=$B$6)*(C24:C31*AM563+D24:D31*AO563*$B$8*AQ563)/(1+AL563/100)^B24:B31)+C32*AM563*AP563/(1+AL563/100)^$B$6</f>
        <v>8208228.37948943</v>
      </c>
      <c r="AS563" s="0" t="n">
        <f aca="false">SUMPRODUCT((K24:K26&lt;=$B$6)*(L24:L26*AN563+M24:M26*AO563*$B$8*AQ563)/(1+AL563/100)^K24:K26)+L27*AN563*AP563/(1+AL563/100)^$B$6</f>
        <v>8721212.67954418</v>
      </c>
      <c r="AT563" s="0" t="n">
        <f aca="false">AS563-AR563</f>
        <v>512984.300054758</v>
      </c>
      <c r="AU563" s="0" t="n">
        <f aca="true">RAND()</f>
        <v>0.869915238319097</v>
      </c>
      <c r="AV563" s="0" t="n">
        <f aca="true">RAND()</f>
        <v>0.125491145349035</v>
      </c>
      <c r="AW563" s="0" t="n">
        <f aca="true">RAND()</f>
        <v>0.199392882266734</v>
      </c>
      <c r="AX563" s="0" t="n">
        <f aca="true">RAND()</f>
        <v>0.492139285216672</v>
      </c>
      <c r="AY563" s="0" t="n">
        <f aca="true">RAND()</f>
        <v>0.207254536127997</v>
      </c>
      <c r="AZ563" s="0" t="n">
        <f aca="true">RAND()</f>
        <v>0.31660405454759</v>
      </c>
    </row>
    <row r="564" customFormat="false" ht="15" hidden="false" customHeight="false" outlineLevel="0" collapsed="false">
      <c r="AK564" s="0" t="n">
        <v>551</v>
      </c>
      <c r="AL564" s="0" t="n">
        <f aca="false">IFERROR(IF(AU564&lt;($AM$6-$AL$6)/($AN$6-$AL$6),$AL$6+SQRT(AU564*($AN$6-$AL$6)*($AM$6-$AL$6)),$AN$6-SQRT((1-AU564)*($AN$6-$AL$6)*($AN$6-$AM$6))),$AM$6)</f>
        <v>3.85409769278822</v>
      </c>
      <c r="AM564" s="0" t="n">
        <f aca="false">IFERROR(IF(AV564&lt;($AM$7-$AL$7)/($AN$7-$AL$7),$AL$7+SQRT(AV564*($AN$7-$AL$7)*($AM$7-$AL$7)),$AN$7-SQRT((1-AV564)*($AN$7-$AL$7)*($AN$7-$AM$7))),$AM$7)</f>
        <v>1.0457671709537</v>
      </c>
      <c r="AN564" s="0" t="n">
        <f aca="false">IFERROR(IF(AW564&lt;($AM$8-$AL$8)/($AN$8-$AL$8),$AL$8+SQRT(AW564*($AN$8-$AL$8)*($AM$8-$AL$8)),$AN$8-SQRT((1-AW564)*($AN$8-$AL$8)*($AN$8-$AM$8))),$AM$8)</f>
        <v>0.961607578569312</v>
      </c>
      <c r="AO564" s="0" t="n">
        <f aca="false">IFERROR(IF(AX564&lt;($AM$9-$AL$9)/($AN$9-$AL$9),$AL$9+SQRT(AX564*($AN$9-$AL$9)*($AM$9-$AL$9)),$AN$9-SQRT((1-AX564)*($AN$9-$AL$9)*($AN$9-$AM$9))),$AM$9)</f>
        <v>1.54987304860702</v>
      </c>
      <c r="AP564" s="0" t="n">
        <f aca="false">IFERROR(IF(AY564&lt;($AM$10-$AL$10)/($AN$10-$AL$10),$AL$10+SQRT(AY564*($AN$10-$AL$10)*($AM$10-$AL$10)),$AN$10-SQRT((1-AY564)*($AN$10-$AL$10)*($AN$10-$AM$10))),$AM$10)</f>
        <v>0.714393914337828</v>
      </c>
      <c r="AQ564" s="0" t="n">
        <f aca="false">IFERROR(IF(AZ564&lt;($AM$11-$AL$11)/($AN$11-$AL$11),$AL$11+SQRT(AZ564*($AN$11-$AL$11)*($AM$11-$AL$11)),$AN$11-SQRT((1-AZ564)*($AN$11-$AL$11)*($AN$11-$AM$11))),$AM$11)</f>
        <v>0.75587796922482</v>
      </c>
      <c r="AR564" s="0" t="n">
        <f aca="false">SUMPRODUCT((B24:B31&lt;=$B$6)*(C24:C31*AM564+D24:D31*AO564*$B$8*AQ564)/(1+AL564/100)^B24:B31)+C32*AM564*AP564/(1+AL564/100)^$B$6</f>
        <v>9990129.14591057</v>
      </c>
      <c r="AS564" s="0" t="n">
        <f aca="false">SUMPRODUCT((K24:K26&lt;=$B$6)*(L24:L26*AN564+M24:M26*AO564*$B$8*AQ564)/(1+AL564/100)^K24:K26)+L27*AN564*AP564/(1+AL564/100)^$B$6</f>
        <v>9059503.25021075</v>
      </c>
      <c r="AT564" s="0" t="n">
        <f aca="false">AS564-AR564</f>
        <v>-930625.895699821</v>
      </c>
      <c r="AU564" s="0" t="n">
        <f aca="true">RAND()</f>
        <v>0.50516493367398</v>
      </c>
      <c r="AV564" s="0" t="n">
        <f aca="true">RAND()</f>
        <v>0.629235124797743</v>
      </c>
      <c r="AW564" s="0" t="n">
        <f aca="true">RAND()</f>
        <v>0.290188993900404</v>
      </c>
      <c r="AX564" s="0" t="n">
        <f aca="true">RAND()</f>
        <v>0.864923818419772</v>
      </c>
      <c r="AY564" s="0" t="n">
        <f aca="true">RAND()</f>
        <v>0.183859002020383</v>
      </c>
      <c r="AZ564" s="0" t="n">
        <f aca="true">RAND()</f>
        <v>0.756752792204907</v>
      </c>
    </row>
    <row r="565" customFormat="false" ht="15" hidden="false" customHeight="false" outlineLevel="0" collapsed="false">
      <c r="AK565" s="0" t="n">
        <v>552</v>
      </c>
      <c r="AL565" s="0" t="n">
        <f aca="false">IFERROR(IF(AU565&lt;($AM$6-$AL$6)/($AN$6-$AL$6),$AL$6+SQRT(AU565*($AN$6-$AL$6)*($AM$6-$AL$6)),$AN$6-SQRT((1-AU565)*($AN$6-$AL$6)*($AN$6-$AM$6))),$AM$6)</f>
        <v>2.97893402707059</v>
      </c>
      <c r="AM565" s="0" t="n">
        <f aca="false">IFERROR(IF(AV565&lt;($AM$7-$AL$7)/($AN$7-$AL$7),$AL$7+SQRT(AV565*($AN$7-$AL$7)*($AM$7-$AL$7)),$AN$7-SQRT((1-AV565)*($AN$7-$AL$7)*($AN$7-$AM$7))),$AM$7)</f>
        <v>1.00014817220674</v>
      </c>
      <c r="AN565" s="0" t="n">
        <f aca="false">IFERROR(IF(AW565&lt;($AM$8-$AL$8)/($AN$8-$AL$8),$AL$8+SQRT(AW565*($AN$8-$AL$8)*($AM$8-$AL$8)),$AN$8-SQRT((1-AW565)*($AN$8-$AL$8)*($AN$8-$AM$8))),$AM$8)</f>
        <v>0.856762082609732</v>
      </c>
      <c r="AO565" s="0" t="n">
        <f aca="false">IFERROR(IF(AX565&lt;($AM$9-$AL$9)/($AN$9-$AL$9),$AL$9+SQRT(AX565*($AN$9-$AL$9)*($AM$9-$AL$9)),$AN$9-SQRT((1-AX565)*($AN$9-$AL$9)*($AN$9-$AM$9))),$AM$9)</f>
        <v>1.31265316433862</v>
      </c>
      <c r="AP565" s="0" t="n">
        <f aca="false">IFERROR(IF(AY565&lt;($AM$10-$AL$10)/($AN$10-$AL$10),$AL$10+SQRT(AY565*($AN$10-$AL$10)*($AM$10-$AL$10)),$AN$10-SQRT((1-AY565)*($AN$10-$AL$10)*($AN$10-$AM$10))),$AM$10)</f>
        <v>0.906798857468731</v>
      </c>
      <c r="AQ565" s="0" t="n">
        <f aca="false">IFERROR(IF(AZ565&lt;($AM$11-$AL$11)/($AN$11-$AL$11),$AL$11+SQRT(AZ565*($AN$11-$AL$11)*($AM$11-$AL$11)),$AN$11-SQRT((1-AZ565)*($AN$11-$AL$11)*($AN$11-$AM$11))),$AM$11)</f>
        <v>0.65224543380022</v>
      </c>
      <c r="AR565" s="0" t="n">
        <f aca="false">SUMPRODUCT((B24:B31&lt;=$B$6)*(C24:C31*AM565+D24:D31*AO565*$B$8*AQ565)/(1+AL565/100)^B24:B31)+C32*AM565*AP565/(1+AL565/100)^$B$6</f>
        <v>9827725.41933827</v>
      </c>
      <c r="AS565" s="0" t="n">
        <f aca="false">SUMPRODUCT((K24:K26&lt;=$B$6)*(L24:L26*AN565+M24:M26*AO565*$B$8*AQ565)/(1+AL565/100)^K24:K26)+L27*AN565*AP565/(1+AL565/100)^$B$6</f>
        <v>7939861.55204246</v>
      </c>
      <c r="AT565" s="0" t="n">
        <f aca="false">AS565-AR565</f>
        <v>-1887863.86729582</v>
      </c>
      <c r="AU565" s="0" t="n">
        <f aca="true">RAND()</f>
        <v>0.191662365871329</v>
      </c>
      <c r="AV565" s="0" t="n">
        <f aca="true">RAND()</f>
        <v>0.445102792429933</v>
      </c>
      <c r="AW565" s="0" t="n">
        <f aca="true">RAND()</f>
        <v>0.0357992669132676</v>
      </c>
      <c r="AX565" s="0" t="n">
        <f aca="true">RAND()</f>
        <v>0.685036218337529</v>
      </c>
      <c r="AY565" s="0" t="n">
        <f aca="true">RAND()</f>
        <v>0.661941241751458</v>
      </c>
      <c r="AZ565" s="0" t="n">
        <f aca="true">RAND()</f>
        <v>0.506394945662051</v>
      </c>
    </row>
    <row r="566" customFormat="false" ht="15" hidden="false" customHeight="false" outlineLevel="0" collapsed="false">
      <c r="AK566" s="0" t="n">
        <v>553</v>
      </c>
      <c r="AL566" s="0" t="n">
        <f aca="false">IFERROR(IF(AU566&lt;($AM$6-$AL$6)/($AN$6-$AL$6),$AL$6+SQRT(AU566*($AN$6-$AL$6)*($AM$6-$AL$6)),$AN$6-SQRT((1-AU566)*($AN$6-$AL$6)*($AN$6-$AM$6))),$AM$6)</f>
        <v>3.85204502521039</v>
      </c>
      <c r="AM566" s="0" t="n">
        <f aca="false">IFERROR(IF(AV566&lt;($AM$7-$AL$7)/($AN$7-$AL$7),$AL$7+SQRT(AV566*($AN$7-$AL$7)*($AM$7-$AL$7)),$AN$7-SQRT((1-AV566)*($AN$7-$AL$7)*($AN$7-$AM$7))),$AM$7)</f>
        <v>0.899253762742725</v>
      </c>
      <c r="AN566" s="0" t="n">
        <f aca="false">IFERROR(IF(AW566&lt;($AM$8-$AL$8)/($AN$8-$AL$8),$AL$8+SQRT(AW566*($AN$8-$AL$8)*($AM$8-$AL$8)),$AN$8-SQRT((1-AW566)*($AN$8-$AL$8)*($AN$8-$AM$8))),$AM$8)</f>
        <v>1.02832924437178</v>
      </c>
      <c r="AO566" s="0" t="n">
        <f aca="false">IFERROR(IF(AX566&lt;($AM$9-$AL$9)/($AN$9-$AL$9),$AL$9+SQRT(AX566*($AN$9-$AL$9)*($AM$9-$AL$9)),$AN$9-SQRT((1-AX566)*($AN$9-$AL$9)*($AN$9-$AM$9))),$AM$9)</f>
        <v>0.929954774305588</v>
      </c>
      <c r="AP566" s="0" t="n">
        <f aca="false">IFERROR(IF(AY566&lt;($AM$10-$AL$10)/($AN$10-$AL$10),$AL$10+SQRT(AY566*($AN$10-$AL$10)*($AM$10-$AL$10)),$AN$10-SQRT((1-AY566)*($AN$10-$AL$10)*($AN$10-$AM$10))),$AM$10)</f>
        <v>0.800037880034282</v>
      </c>
      <c r="AQ566" s="0" t="n">
        <f aca="false">IFERROR(IF(AZ566&lt;($AM$11-$AL$11)/($AN$11-$AL$11),$AL$11+SQRT(AZ566*($AN$11-$AL$11)*($AM$11-$AL$11)),$AN$11-SQRT((1-AZ566)*($AN$11-$AL$11)*($AN$11-$AM$11))),$AM$11)</f>
        <v>0.708076266926303</v>
      </c>
      <c r="AR566" s="0" t="n">
        <f aca="false">SUMPRODUCT((B24:B31&lt;=$B$6)*(C24:C31*AM566+D24:D31*AO566*$B$8*AQ566)/(1+AL566/100)^B24:B31)+C32*AM566*AP566/(1+AL566/100)^$B$6</f>
        <v>8544401.08691915</v>
      </c>
      <c r="AS566" s="0" t="n">
        <f aca="false">SUMPRODUCT((K24:K26&lt;=$B$6)*(L24:L26*AN566+M24:M26*AO566*$B$8*AQ566)/(1+AL566/100)^K24:K26)+L27*AN566*AP566/(1+AL566/100)^$B$6</f>
        <v>9601414.83174815</v>
      </c>
      <c r="AT566" s="0" t="n">
        <f aca="false">AS566-AR566</f>
        <v>1057013.744829</v>
      </c>
      <c r="AU566" s="0" t="n">
        <f aca="true">RAND()</f>
        <v>0.504518973834868</v>
      </c>
      <c r="AV566" s="0" t="n">
        <f aca="true">RAND()</f>
        <v>0.10945899353988</v>
      </c>
      <c r="AW566" s="0" t="n">
        <f aca="true">RAND()</f>
        <v>0.563218454215228</v>
      </c>
      <c r="AX566" s="0" t="n">
        <f aca="true">RAND()</f>
        <v>0.246481477264225</v>
      </c>
      <c r="AY566" s="0" t="n">
        <f aca="true">RAND()</f>
        <v>0.360090917821866</v>
      </c>
      <c r="AZ566" s="0" t="n">
        <f aca="true">RAND()</f>
        <v>0.652165445176803</v>
      </c>
    </row>
    <row r="567" customFormat="false" ht="15" hidden="false" customHeight="false" outlineLevel="0" collapsed="false">
      <c r="AK567" s="0" t="n">
        <v>554</v>
      </c>
      <c r="AL567" s="0" t="n">
        <f aca="false">IFERROR(IF(AU567&lt;($AM$6-$AL$6)/($AN$6-$AL$6),$AL$6+SQRT(AU567*($AN$6-$AL$6)*($AM$6-$AL$6)),$AN$6-SQRT((1-AU567)*($AN$6-$AL$6)*($AN$6-$AM$6))),$AM$6)</f>
        <v>3.35393624023416</v>
      </c>
      <c r="AM567" s="0" t="n">
        <f aca="false">IFERROR(IF(AV567&lt;($AM$7-$AL$7)/($AN$7-$AL$7),$AL$7+SQRT(AV567*($AN$7-$AL$7)*($AM$7-$AL$7)),$AN$7-SQRT((1-AV567)*($AN$7-$AL$7)*($AN$7-$AM$7))),$AM$7)</f>
        <v>1.0286095970533</v>
      </c>
      <c r="AN567" s="0" t="n">
        <f aca="false">IFERROR(IF(AW567&lt;($AM$8-$AL$8)/($AN$8-$AL$8),$AL$8+SQRT(AW567*($AN$8-$AL$8)*($AM$8-$AL$8)),$AN$8-SQRT((1-AW567)*($AN$8-$AL$8)*($AN$8-$AM$8))),$AM$8)</f>
        <v>1.06898194272351</v>
      </c>
      <c r="AO567" s="0" t="n">
        <f aca="false">IFERROR(IF(AX567&lt;($AM$9-$AL$9)/($AN$9-$AL$9),$AL$9+SQRT(AX567*($AN$9-$AL$9)*($AM$9-$AL$9)),$AN$9-SQRT((1-AX567)*($AN$9-$AL$9)*($AN$9-$AM$9))),$AM$9)</f>
        <v>1.72209395152753</v>
      </c>
      <c r="AP567" s="0" t="n">
        <f aca="false">IFERROR(IF(AY567&lt;($AM$10-$AL$10)/($AN$10-$AL$10),$AL$10+SQRT(AY567*($AN$10-$AL$10)*($AM$10-$AL$10)),$AN$10-SQRT((1-AY567)*($AN$10-$AL$10)*($AN$10-$AM$10))),$AM$10)</f>
        <v>0.97298194540479</v>
      </c>
      <c r="AQ567" s="0" t="n">
        <f aca="false">IFERROR(IF(AZ567&lt;($AM$11-$AL$11)/($AN$11-$AL$11),$AL$11+SQRT(AZ567*($AN$11-$AL$11)*($AM$11-$AL$11)),$AN$11-SQRT((1-AZ567)*($AN$11-$AL$11)*($AN$11-$AM$11))),$AM$11)</f>
        <v>0.946755514504796</v>
      </c>
      <c r="AR567" s="0" t="n">
        <f aca="false">SUMPRODUCT((B24:B31&lt;=$B$6)*(C24:C31*AM567+D24:D31*AO567*$B$8*AQ567)/(1+AL567/100)^B24:B31)+C32*AM567*AP567/(1+AL567/100)^$B$6</f>
        <v>10051099.8411784</v>
      </c>
      <c r="AS567" s="0" t="n">
        <f aca="false">SUMPRODUCT((K24:K26&lt;=$B$6)*(L24:L26*AN567+M24:M26*AO567*$B$8*AQ567)/(1+AL567/100)^K24:K26)+L27*AN567*AP567/(1+AL567/100)^$B$6</f>
        <v>9874926.29754586</v>
      </c>
      <c r="AT567" s="0" t="n">
        <f aca="false">AS567-AR567</f>
        <v>-176173.543632546</v>
      </c>
      <c r="AU567" s="0" t="n">
        <f aca="true">RAND()</f>
        <v>0.33531095298611</v>
      </c>
      <c r="AV567" s="0" t="n">
        <f aca="true">RAND()</f>
        <v>0.564322573183109</v>
      </c>
      <c r="AW567" s="0" t="n">
        <f aca="true">RAND()</f>
        <v>0.708733003909721</v>
      </c>
      <c r="AX567" s="0" t="n">
        <f aca="true">RAND()</f>
        <v>0.948512152148278</v>
      </c>
      <c r="AY567" s="0" t="n">
        <f aca="true">RAND()</f>
        <v>0.894847682715599</v>
      </c>
      <c r="AZ567" s="0" t="n">
        <f aca="true">RAND()</f>
        <v>0.988428672507555</v>
      </c>
    </row>
    <row r="568" customFormat="false" ht="15" hidden="false" customHeight="false" outlineLevel="0" collapsed="false">
      <c r="AK568" s="0" t="n">
        <v>555</v>
      </c>
      <c r="AL568" s="0" t="n">
        <f aca="false">IFERROR(IF(AU568&lt;($AM$6-$AL$6)/($AN$6-$AL$6),$AL$6+SQRT(AU568*($AN$6-$AL$6)*($AM$6-$AL$6)),$AN$6-SQRT((1-AU568)*($AN$6-$AL$6)*($AN$6-$AM$6))),$AM$6)</f>
        <v>4.96680266908394</v>
      </c>
      <c r="AM568" s="0" t="n">
        <f aca="false">IFERROR(IF(AV568&lt;($AM$7-$AL$7)/($AN$7-$AL$7),$AL$7+SQRT(AV568*($AN$7-$AL$7)*($AM$7-$AL$7)),$AN$7-SQRT((1-AV568)*($AN$7-$AL$7)*($AN$7-$AM$7))),$AM$7)</f>
        <v>1.08779384609882</v>
      </c>
      <c r="AN568" s="0" t="n">
        <f aca="false">IFERROR(IF(AW568&lt;($AM$8-$AL$8)/($AN$8-$AL$8),$AL$8+SQRT(AW568*($AN$8-$AL$8)*($AM$8-$AL$8)),$AN$8-SQRT((1-AW568)*($AN$8-$AL$8)*($AN$8-$AM$8))),$AM$8)</f>
        <v>1.01754894025614</v>
      </c>
      <c r="AO568" s="0" t="n">
        <f aca="false">IFERROR(IF(AX568&lt;($AM$9-$AL$9)/($AN$9-$AL$9),$AL$9+SQRT(AX568*($AN$9-$AL$9)*($AM$9-$AL$9)),$AN$9-SQRT((1-AX568)*($AN$9-$AL$9)*($AN$9-$AM$9))),$AM$9)</f>
        <v>0.758431051900344</v>
      </c>
      <c r="AP568" s="0" t="n">
        <f aca="false">IFERROR(IF(AY568&lt;($AM$10-$AL$10)/($AN$10-$AL$10),$AL$10+SQRT(AY568*($AN$10-$AL$10)*($AM$10-$AL$10)),$AN$10-SQRT((1-AY568)*($AN$10-$AL$10)*($AN$10-$AM$10))),$AM$10)</f>
        <v>0.542026582433835</v>
      </c>
      <c r="AQ568" s="0" t="n">
        <f aca="false">IFERROR(IF(AZ568&lt;($AM$11-$AL$11)/($AN$11-$AL$11),$AL$11+SQRT(AZ568*($AN$11-$AL$11)*($AM$11-$AL$11)),$AN$11-SQRT((1-AZ568)*($AN$11-$AL$11)*($AN$11-$AM$11))),$AM$11)</f>
        <v>0.887172708513699</v>
      </c>
      <c r="AR568" s="0" t="n">
        <f aca="false">SUMPRODUCT((B24:B31&lt;=$B$6)*(C24:C31*AM568+D24:D31*AO568*$B$8*AQ568)/(1+AL568/100)^B24:B31)+C32*AM568*AP568/(1+AL568/100)^$B$6</f>
        <v>9971126.50111807</v>
      </c>
      <c r="AS568" s="0" t="n">
        <f aca="false">SUMPRODUCT((K24:K26&lt;=$B$6)*(L24:L26*AN568+M24:M26*AO568*$B$8*AQ568)/(1+AL568/100)^K24:K26)+L27*AN568*AP568/(1+AL568/100)^$B$6</f>
        <v>9615488.90001517</v>
      </c>
      <c r="AT568" s="0" t="n">
        <f aca="false">AS568-AR568</f>
        <v>-355637.601102902</v>
      </c>
      <c r="AU568" s="0" t="n">
        <f aca="true">RAND()</f>
        <v>0.79330543067779</v>
      </c>
      <c r="AV568" s="0" t="n">
        <f aca="true">RAND()</f>
        <v>0.766125898991874</v>
      </c>
      <c r="AW568" s="0" t="n">
        <f aca="true">RAND()</f>
        <v>0.519702265101831</v>
      </c>
      <c r="AX568" s="0" t="n">
        <f aca="true">RAND()</f>
        <v>0.0890488114484241</v>
      </c>
      <c r="AY568" s="0" t="n">
        <f aca="true">RAND()</f>
        <v>0.00706493452427159</v>
      </c>
      <c r="AZ568" s="0" t="n">
        <f aca="true">RAND()</f>
        <v>0.948040825697409</v>
      </c>
    </row>
    <row r="569" customFormat="false" ht="15" hidden="false" customHeight="false" outlineLevel="0" collapsed="false">
      <c r="AK569" s="0" t="n">
        <v>556</v>
      </c>
      <c r="AL569" s="0" t="n">
        <f aca="false">IFERROR(IF(AU569&lt;($AM$6-$AL$6)/($AN$6-$AL$6),$AL$6+SQRT(AU569*($AN$6-$AL$6)*($AM$6-$AL$6)),$AN$6-SQRT((1-AU569)*($AN$6-$AL$6)*($AN$6-$AM$6))),$AM$6)</f>
        <v>2.53380657189652</v>
      </c>
      <c r="AM569" s="0" t="n">
        <f aca="false">IFERROR(IF(AV569&lt;($AM$7-$AL$7)/($AN$7-$AL$7),$AL$7+SQRT(AV569*($AN$7-$AL$7)*($AM$7-$AL$7)),$AN$7-SQRT((1-AV569)*($AN$7-$AL$7)*($AN$7-$AM$7))),$AM$7)</f>
        <v>1.09968097959172</v>
      </c>
      <c r="AN569" s="0" t="n">
        <f aca="false">IFERROR(IF(AW569&lt;($AM$8-$AL$8)/($AN$8-$AL$8),$AL$8+SQRT(AW569*($AN$8-$AL$8)*($AM$8-$AL$8)),$AN$8-SQRT((1-AW569)*($AN$8-$AL$8)*($AN$8-$AM$8))),$AM$8)</f>
        <v>1.16533968151994</v>
      </c>
      <c r="AO569" s="0" t="n">
        <f aca="false">IFERROR(IF(AX569&lt;($AM$9-$AL$9)/($AN$9-$AL$9),$AL$9+SQRT(AX569*($AN$9-$AL$9)*($AM$9-$AL$9)),$AN$9-SQRT((1-AX569)*($AN$9-$AL$9)*($AN$9-$AM$9))),$AM$9)</f>
        <v>1.11444860694844</v>
      </c>
      <c r="AP569" s="0" t="n">
        <f aca="false">IFERROR(IF(AY569&lt;($AM$10-$AL$10)/($AN$10-$AL$10),$AL$10+SQRT(AY569*($AN$10-$AL$10)*($AM$10-$AL$10)),$AN$10-SQRT((1-AY569)*($AN$10-$AL$10)*($AN$10-$AM$10))),$AM$10)</f>
        <v>0.943352311009197</v>
      </c>
      <c r="AQ569" s="0" t="n">
        <f aca="false">IFERROR(IF(AZ569&lt;($AM$11-$AL$11)/($AN$11-$AL$11),$AL$11+SQRT(AZ569*($AN$11-$AL$11)*($AM$11-$AL$11)),$AN$11-SQRT((1-AZ569)*($AN$11-$AL$11)*($AN$11-$AM$11))),$AM$11)</f>
        <v>0.788802400291653</v>
      </c>
      <c r="AR569" s="0" t="n">
        <f aca="false">SUMPRODUCT((B24:B31&lt;=$B$6)*(C24:C31*AM569+D24:D31*AO569*$B$8*AQ569)/(1+AL569/100)^B24:B31)+C32*AM569*AP569/(1+AL569/100)^$B$6</f>
        <v>10994159.8696505</v>
      </c>
      <c r="AS569" s="0" t="n">
        <f aca="false">SUMPRODUCT((K24:K26&lt;=$B$6)*(L24:L26*AN569+M24:M26*AO569*$B$8*AQ569)/(1+AL569/100)^K24:K26)+L27*AN569*AP569/(1+AL569/100)^$B$6</f>
        <v>10730083.5432154</v>
      </c>
      <c r="AT569" s="0" t="n">
        <f aca="false">AS569-AR569</f>
        <v>-264076.326435102</v>
      </c>
      <c r="AU569" s="0" t="n">
        <f aca="true">RAND()</f>
        <v>0.0569898912399824</v>
      </c>
      <c r="AV569" s="0" t="n">
        <f aca="true">RAND()</f>
        <v>0.79914837425328</v>
      </c>
      <c r="AW569" s="0" t="n">
        <f aca="true">RAND()</f>
        <v>0.936290048665384</v>
      </c>
      <c r="AX569" s="0" t="n">
        <f aca="true">RAND()</f>
        <v>0.477199153509622</v>
      </c>
      <c r="AY569" s="0" t="n">
        <f aca="true">RAND()</f>
        <v>0.786245086708782</v>
      </c>
      <c r="AZ569" s="0" t="n">
        <f aca="true">RAND()</f>
        <v>0.817941117867073</v>
      </c>
    </row>
    <row r="570" customFormat="false" ht="15" hidden="false" customHeight="false" outlineLevel="0" collapsed="false">
      <c r="AK570" s="0" t="n">
        <v>557</v>
      </c>
      <c r="AL570" s="0" t="n">
        <f aca="false">IFERROR(IF(AU570&lt;($AM$6-$AL$6)/($AN$6-$AL$6),$AL$6+SQRT(AU570*($AN$6-$AL$6)*($AM$6-$AL$6)),$AN$6-SQRT((1-AU570)*($AN$6-$AL$6)*($AN$6-$AM$6))),$AM$6)</f>
        <v>5.08553981546163</v>
      </c>
      <c r="AM570" s="0" t="n">
        <f aca="false">IFERROR(IF(AV570&lt;($AM$7-$AL$7)/($AN$7-$AL$7),$AL$7+SQRT(AV570*($AN$7-$AL$7)*($AM$7-$AL$7)),$AN$7-SQRT((1-AV570)*($AN$7-$AL$7)*($AN$7-$AM$7))),$AM$7)</f>
        <v>1.11442659547749</v>
      </c>
      <c r="AN570" s="0" t="n">
        <f aca="false">IFERROR(IF(AW570&lt;($AM$8-$AL$8)/($AN$8-$AL$8),$AL$8+SQRT(AW570*($AN$8-$AL$8)*($AM$8-$AL$8)),$AN$8-SQRT((1-AW570)*($AN$8-$AL$8)*($AN$8-$AM$8))),$AM$8)</f>
        <v>1.02093745490283</v>
      </c>
      <c r="AO570" s="0" t="n">
        <f aca="false">IFERROR(IF(AX570&lt;($AM$9-$AL$9)/($AN$9-$AL$9),$AL$9+SQRT(AX570*($AN$9-$AL$9)*($AM$9-$AL$9)),$AN$9-SQRT((1-AX570)*($AN$9-$AL$9)*($AN$9-$AM$9))),$AM$9)</f>
        <v>1.01431778423706</v>
      </c>
      <c r="AP570" s="0" t="n">
        <f aca="false">IFERROR(IF(AY570&lt;($AM$10-$AL$10)/($AN$10-$AL$10),$AL$10+SQRT(AY570*($AN$10-$AL$10)*($AM$10-$AL$10)),$AN$10-SQRT((1-AY570)*($AN$10-$AL$10)*($AN$10-$AM$10))),$AM$10)</f>
        <v>0.88583612819815</v>
      </c>
      <c r="AQ570" s="0" t="n">
        <f aca="false">IFERROR(IF(AZ570&lt;($AM$11-$AL$11)/($AN$11-$AL$11),$AL$11+SQRT(AZ570*($AN$11-$AL$11)*($AM$11-$AL$11)),$AN$11-SQRT((1-AZ570)*($AN$11-$AL$11)*($AN$11-$AM$11))),$AM$11)</f>
        <v>0.558494655848737</v>
      </c>
      <c r="AR570" s="0" t="n">
        <f aca="false">SUMPRODUCT((B24:B31&lt;=$B$6)*(C24:C31*AM570+D24:D31*AO570*$B$8*AQ570)/(1+AL570/100)^B24:B31)+C32*AM570*AP570/(1+AL570/100)^$B$6</f>
        <v>10148752.8493878</v>
      </c>
      <c r="AS570" s="0" t="n">
        <f aca="false">SUMPRODUCT((K24:K26&lt;=$B$6)*(L24:L26*AN570+M24:M26*AO570*$B$8*AQ570)/(1+AL570/100)^K24:K26)+L27*AN570*AP570/(1+AL570/100)^$B$6</f>
        <v>9457261.08468406</v>
      </c>
      <c r="AT570" s="0" t="n">
        <f aca="false">AS570-AR570</f>
        <v>-691491.76470376</v>
      </c>
      <c r="AU570" s="0" t="n">
        <f aca="true">RAND()</f>
        <v>0.816742110090865</v>
      </c>
      <c r="AV570" s="0" t="n">
        <f aca="true">RAND()</f>
        <v>0.83662090654379</v>
      </c>
      <c r="AW570" s="0" t="n">
        <f aca="true">RAND()</f>
        <v>0.533603114965375</v>
      </c>
      <c r="AX570" s="0" t="n">
        <f aca="true">RAND()</f>
        <v>0.352287046352441</v>
      </c>
      <c r="AY570" s="0" t="n">
        <f aca="true">RAND()</f>
        <v>0.595478071291757</v>
      </c>
      <c r="AZ570" s="0" t="n">
        <f aca="true">RAND()</f>
        <v>0.272732600417784</v>
      </c>
    </row>
    <row r="571" customFormat="false" ht="15" hidden="false" customHeight="false" outlineLevel="0" collapsed="false">
      <c r="AK571" s="0" t="n">
        <v>558</v>
      </c>
      <c r="AL571" s="0" t="n">
        <f aca="false">IFERROR(IF(AU571&lt;($AM$6-$AL$6)/($AN$6-$AL$6),$AL$6+SQRT(AU571*($AN$6-$AL$6)*($AM$6-$AL$6)),$AN$6-SQRT((1-AU571)*($AN$6-$AL$6)*($AN$6-$AM$6))),$AM$6)</f>
        <v>4.03230987201814</v>
      </c>
      <c r="AM571" s="0" t="n">
        <f aca="false">IFERROR(IF(AV571&lt;($AM$7-$AL$7)/($AN$7-$AL$7),$AL$7+SQRT(AV571*($AN$7-$AL$7)*($AM$7-$AL$7)),$AN$7-SQRT((1-AV571)*($AN$7-$AL$7)*($AN$7-$AM$7))),$AM$7)</f>
        <v>0.967981825872594</v>
      </c>
      <c r="AN571" s="0" t="n">
        <f aca="false">IFERROR(IF(AW571&lt;($AM$8-$AL$8)/($AN$8-$AL$8),$AL$8+SQRT(AW571*($AN$8-$AL$8)*($AM$8-$AL$8)),$AN$8-SQRT((1-AW571)*($AN$8-$AL$8)*($AN$8-$AM$8))),$AM$8)</f>
        <v>0.834296891264883</v>
      </c>
      <c r="AO571" s="0" t="n">
        <f aca="false">IFERROR(IF(AX571&lt;($AM$9-$AL$9)/($AN$9-$AL$9),$AL$9+SQRT(AX571*($AN$9-$AL$9)*($AM$9-$AL$9)),$AN$9-SQRT((1-AX571)*($AN$9-$AL$9)*($AN$9-$AM$9))),$AM$9)</f>
        <v>1.43723475458471</v>
      </c>
      <c r="AP571" s="0" t="n">
        <f aca="false">IFERROR(IF(AY571&lt;($AM$10-$AL$10)/($AN$10-$AL$10),$AL$10+SQRT(AY571*($AN$10-$AL$10)*($AM$10-$AL$10)),$AN$10-SQRT((1-AY571)*($AN$10-$AL$10)*($AN$10-$AM$10))),$AM$10)</f>
        <v>0.732323297909309</v>
      </c>
      <c r="AQ571" s="0" t="n">
        <f aca="false">IFERROR(IF(AZ571&lt;($AM$11-$AL$11)/($AN$11-$AL$11),$AL$11+SQRT(AZ571*($AN$11-$AL$11)*($AM$11-$AL$11)),$AN$11-SQRT((1-AZ571)*($AN$11-$AL$11)*($AN$11-$AM$11))),$AM$11)</f>
        <v>0.758882162697883</v>
      </c>
      <c r="AR571" s="0" t="n">
        <f aca="false">SUMPRODUCT((B24:B31&lt;=$B$6)*(C24:C31*AM571+D24:D31*AO571*$B$8*AQ571)/(1+AL571/100)^B24:B31)+C32*AM571*AP571/(1+AL571/100)^$B$6</f>
        <v>9188573.30394452</v>
      </c>
      <c r="AS571" s="0" t="n">
        <f aca="false">SUMPRODUCT((K24:K26&lt;=$B$6)*(L24:L26*AN571+M24:M26*AO571*$B$8*AQ571)/(1+AL571/100)^K24:K26)+L27*AN571*AP571/(1+AL571/100)^$B$6</f>
        <v>7846152.07153848</v>
      </c>
      <c r="AT571" s="0" t="n">
        <f aca="false">AS571-AR571</f>
        <v>-1342421.23240603</v>
      </c>
      <c r="AU571" s="0" t="n">
        <f aca="true">RAND()</f>
        <v>0.559640765213951</v>
      </c>
      <c r="AV571" s="0" t="n">
        <f aca="true">RAND()</f>
        <v>0.313532153594338</v>
      </c>
      <c r="AW571" s="0" t="n">
        <f aca="true">RAND()</f>
        <v>0.0130697416715026</v>
      </c>
      <c r="AX571" s="0" t="n">
        <f aca="true">RAND()</f>
        <v>0.788863519035113</v>
      </c>
      <c r="AY571" s="0" t="n">
        <f aca="true">RAND()</f>
        <v>0.215896459005831</v>
      </c>
      <c r="AZ571" s="0" t="n">
        <f aca="true">RAND()</f>
        <v>0.762702810345917</v>
      </c>
    </row>
    <row r="572" customFormat="false" ht="15" hidden="false" customHeight="false" outlineLevel="0" collapsed="false">
      <c r="AK572" s="0" t="n">
        <v>559</v>
      </c>
      <c r="AL572" s="0" t="n">
        <f aca="false">IFERROR(IF(AU572&lt;($AM$6-$AL$6)/($AN$6-$AL$6),$AL$6+SQRT(AU572*($AN$6-$AL$6)*($AM$6-$AL$6)),$AN$6-SQRT((1-AU572)*($AN$6-$AL$6)*($AN$6-$AM$6))),$AM$6)</f>
        <v>3.78086151290009</v>
      </c>
      <c r="AM572" s="0" t="n">
        <f aca="false">IFERROR(IF(AV572&lt;($AM$7-$AL$7)/($AN$7-$AL$7),$AL$7+SQRT(AV572*($AN$7-$AL$7)*($AM$7-$AL$7)),$AN$7-SQRT((1-AV572)*($AN$7-$AL$7)*($AN$7-$AM$7))),$AM$7)</f>
        <v>0.977290826043826</v>
      </c>
      <c r="AN572" s="0" t="n">
        <f aca="false">IFERROR(IF(AW572&lt;($AM$8-$AL$8)/($AN$8-$AL$8),$AL$8+SQRT(AW572*($AN$8-$AL$8)*($AM$8-$AL$8)),$AN$8-SQRT((1-AW572)*($AN$8-$AL$8)*($AN$8-$AM$8))),$AM$8)</f>
        <v>0.988018874466421</v>
      </c>
      <c r="AO572" s="0" t="n">
        <f aca="false">IFERROR(IF(AX572&lt;($AM$9-$AL$9)/($AN$9-$AL$9),$AL$9+SQRT(AX572*($AN$9-$AL$9)*($AM$9-$AL$9)),$AN$9-SQRT((1-AX572)*($AN$9-$AL$9)*($AN$9-$AM$9))),$AM$9)</f>
        <v>1.15932757551107</v>
      </c>
      <c r="AP572" s="0" t="n">
        <f aca="false">IFERROR(IF(AY572&lt;($AM$10-$AL$10)/($AN$10-$AL$10),$AL$10+SQRT(AY572*($AN$10-$AL$10)*($AM$10-$AL$10)),$AN$10-SQRT((1-AY572)*($AN$10-$AL$10)*($AN$10-$AM$10))),$AM$10)</f>
        <v>0.961895924583594</v>
      </c>
      <c r="AQ572" s="0" t="n">
        <f aca="false">IFERROR(IF(AZ572&lt;($AM$11-$AL$11)/($AN$11-$AL$11),$AL$11+SQRT(AZ572*($AN$11-$AL$11)*($AM$11-$AL$11)),$AN$11-SQRT((1-AZ572)*($AN$11-$AL$11)*($AN$11-$AM$11))),$AM$11)</f>
        <v>0.552235006424283</v>
      </c>
      <c r="AR572" s="0" t="n">
        <f aca="false">SUMPRODUCT((B24:B31&lt;=$B$6)*(C24:C31*AM572+D24:D31*AO572*$B$8*AQ572)/(1+AL572/100)^B24:B31)+C32*AM572*AP572/(1+AL572/100)^$B$6</f>
        <v>9289219.04796714</v>
      </c>
      <c r="AS572" s="0" t="n">
        <f aca="false">SUMPRODUCT((K24:K26&lt;=$B$6)*(L24:L26*AN572+M24:M26*AO572*$B$8*AQ572)/(1+AL572/100)^K24:K26)+L27*AN572*AP572/(1+AL572/100)^$B$6</f>
        <v>9107668.48924209</v>
      </c>
      <c r="AT572" s="0" t="n">
        <f aca="false">AS572-AR572</f>
        <v>-181550.558725057</v>
      </c>
      <c r="AU572" s="0" t="n">
        <f aca="true">RAND()</f>
        <v>0.481857370043604</v>
      </c>
      <c r="AV572" s="0" t="n">
        <f aca="true">RAND()</f>
        <v>0.349244855547801</v>
      </c>
      <c r="AW572" s="0" t="n">
        <f aca="true">RAND()</f>
        <v>0.392789968395777</v>
      </c>
      <c r="AX572" s="0" t="n">
        <f aca="true">RAND()</f>
        <v>0.52884658313594</v>
      </c>
      <c r="AY572" s="0" t="n">
        <f aca="true">RAND()</f>
        <v>0.853391380587732</v>
      </c>
      <c r="AZ572" s="0" t="n">
        <f aca="true">RAND()</f>
        <v>0.259683667207584</v>
      </c>
    </row>
    <row r="573" customFormat="false" ht="15" hidden="false" customHeight="false" outlineLevel="0" collapsed="false">
      <c r="AK573" s="0" t="n">
        <v>560</v>
      </c>
      <c r="AL573" s="0" t="n">
        <f aca="false">IFERROR(IF(AU573&lt;($AM$6-$AL$6)/($AN$6-$AL$6),$AL$6+SQRT(AU573*($AN$6-$AL$6)*($AM$6-$AL$6)),$AN$6-SQRT((1-AU573)*($AN$6-$AL$6)*($AN$6-$AM$6))),$AM$6)</f>
        <v>3.92796499312998</v>
      </c>
      <c r="AM573" s="0" t="n">
        <f aca="false">IFERROR(IF(AV573&lt;($AM$7-$AL$7)/($AN$7-$AL$7),$AL$7+SQRT(AV573*($AN$7-$AL$7)*($AM$7-$AL$7)),$AN$7-SQRT((1-AV573)*($AN$7-$AL$7)*($AN$7-$AM$7))),$AM$7)</f>
        <v>1.04623730156365</v>
      </c>
      <c r="AN573" s="0" t="n">
        <f aca="false">IFERROR(IF(AW573&lt;($AM$8-$AL$8)/($AN$8-$AL$8),$AL$8+SQRT(AW573*($AN$8-$AL$8)*($AM$8-$AL$8)),$AN$8-SQRT((1-AW573)*($AN$8-$AL$8)*($AN$8-$AM$8))),$AM$8)</f>
        <v>0.968477068381862</v>
      </c>
      <c r="AO573" s="0" t="n">
        <f aca="false">IFERROR(IF(AX573&lt;($AM$9-$AL$9)/($AN$9-$AL$9),$AL$9+SQRT(AX573*($AN$9-$AL$9)*($AM$9-$AL$9)),$AN$9-SQRT((1-AX573)*($AN$9-$AL$9)*($AN$9-$AM$9))),$AM$9)</f>
        <v>1.79044257090026</v>
      </c>
      <c r="AP573" s="0" t="n">
        <f aca="false">IFERROR(IF(AY573&lt;($AM$10-$AL$10)/($AN$10-$AL$10),$AL$10+SQRT(AY573*($AN$10-$AL$10)*($AM$10-$AL$10)),$AN$10-SQRT((1-AY573)*($AN$10-$AL$10)*($AN$10-$AM$10))),$AM$10)</f>
        <v>0.582357400677886</v>
      </c>
      <c r="AQ573" s="0" t="n">
        <f aca="false">IFERROR(IF(AZ573&lt;($AM$11-$AL$11)/($AN$11-$AL$11),$AL$11+SQRT(AZ573*($AN$11-$AL$11)*($AM$11-$AL$11)),$AN$11-SQRT((1-AZ573)*($AN$11-$AL$11)*($AN$11-$AM$11))),$AM$11)</f>
        <v>0.515704506851911</v>
      </c>
      <c r="AR573" s="0" t="n">
        <f aca="false">SUMPRODUCT((B24:B31&lt;=$B$6)*(C24:C31*AM573+D24:D31*AO573*$B$8*AQ573)/(1+AL573/100)^B24:B31)+C32*AM573*AP573/(1+AL573/100)^$B$6</f>
        <v>9948317.17720128</v>
      </c>
      <c r="AS573" s="0" t="n">
        <f aca="false">SUMPRODUCT((K24:K26&lt;=$B$6)*(L24:L26*AN573+M24:M26*AO573*$B$8*AQ573)/(1+AL573/100)^K24:K26)+L27*AN573*AP573/(1+AL573/100)^$B$6</f>
        <v>9202818.77730582</v>
      </c>
      <c r="AT573" s="0" t="n">
        <f aca="false">AS573-AR573</f>
        <v>-745498.399895456</v>
      </c>
      <c r="AU573" s="0" t="n">
        <f aca="true">RAND()</f>
        <v>0.528130045828257</v>
      </c>
      <c r="AV573" s="0" t="n">
        <f aca="true">RAND()</f>
        <v>0.630940113119449</v>
      </c>
      <c r="AW573" s="0" t="n">
        <f aca="true">RAND()</f>
        <v>0.315383584117183</v>
      </c>
      <c r="AX573" s="0" t="n">
        <f aca="true">RAND()</f>
        <v>0.970723789272739</v>
      </c>
      <c r="AY573" s="0" t="n">
        <f aca="true">RAND()</f>
        <v>0.0271309657856717</v>
      </c>
      <c r="AZ573" s="0" t="n">
        <f aca="true">RAND()</f>
        <v>0.189911976637657</v>
      </c>
    </row>
    <row r="574" customFormat="false" ht="15" hidden="false" customHeight="false" outlineLevel="0" collapsed="false">
      <c r="AK574" s="0" t="n">
        <v>561</v>
      </c>
      <c r="AL574" s="0" t="n">
        <f aca="false">IFERROR(IF(AU574&lt;($AM$6-$AL$6)/($AN$6-$AL$6),$AL$6+SQRT(AU574*($AN$6-$AL$6)*($AM$6-$AL$6)),$AN$6-SQRT((1-AU574)*($AN$6-$AL$6)*($AN$6-$AM$6))),$AM$6)</f>
        <v>4.22467860777203</v>
      </c>
      <c r="AM574" s="0" t="n">
        <f aca="false">IFERROR(IF(AV574&lt;($AM$7-$AL$7)/($AN$7-$AL$7),$AL$7+SQRT(AV574*($AN$7-$AL$7)*($AM$7-$AL$7)),$AN$7-SQRT((1-AV574)*($AN$7-$AL$7)*($AN$7-$AM$7))),$AM$7)</f>
        <v>1.02250911697155</v>
      </c>
      <c r="AN574" s="0" t="n">
        <f aca="false">IFERROR(IF(AW574&lt;($AM$8-$AL$8)/($AN$8-$AL$8),$AL$8+SQRT(AW574*($AN$8-$AL$8)*($AM$8-$AL$8)),$AN$8-SQRT((1-AW574)*($AN$8-$AL$8)*($AN$8-$AM$8))),$AM$8)</f>
        <v>1.04665813920089</v>
      </c>
      <c r="AO574" s="0" t="n">
        <f aca="false">IFERROR(IF(AX574&lt;($AM$9-$AL$9)/($AN$9-$AL$9),$AL$9+SQRT(AX574*($AN$9-$AL$9)*($AM$9-$AL$9)),$AN$9-SQRT((1-AX574)*($AN$9-$AL$9)*($AN$9-$AM$9))),$AM$9)</f>
        <v>1.06286798742569</v>
      </c>
      <c r="AP574" s="0" t="n">
        <f aca="false">IFERROR(IF(AY574&lt;($AM$10-$AL$10)/($AN$10-$AL$10),$AL$10+SQRT(AY574*($AN$10-$AL$10)*($AM$10-$AL$10)),$AN$10-SQRT((1-AY574)*($AN$10-$AL$10)*($AN$10-$AM$10))),$AM$10)</f>
        <v>0.761701524335452</v>
      </c>
      <c r="AQ574" s="0" t="n">
        <f aca="false">IFERROR(IF(AZ574&lt;($AM$11-$AL$11)/($AN$11-$AL$11),$AL$11+SQRT(AZ574*($AN$11-$AL$11)*($AM$11-$AL$11)),$AN$11-SQRT((1-AZ574)*($AN$11-$AL$11)*($AN$11-$AM$11))),$AM$11)</f>
        <v>0.572377030597484</v>
      </c>
      <c r="AR574" s="0" t="n">
        <f aca="false">SUMPRODUCT((B24:B31&lt;=$B$6)*(C24:C31*AM574+D24:D31*AO574*$B$8*AQ574)/(1+AL574/100)^B24:B31)+C32*AM574*AP574/(1+AL574/100)^$B$6</f>
        <v>9579099.0932967</v>
      </c>
      <c r="AS574" s="0" t="n">
        <f aca="false">SUMPRODUCT((K24:K26&lt;=$B$6)*(L24:L26*AN574+M24:M26*AO574*$B$8*AQ574)/(1+AL574/100)^K24:K26)+L27*AN574*AP574/(1+AL574/100)^$B$6</f>
        <v>9788729.80151166</v>
      </c>
      <c r="AT574" s="0" t="n">
        <f aca="false">AS574-AR574</f>
        <v>209630.708214965</v>
      </c>
      <c r="AU574" s="0" t="n">
        <f aca="true">RAND()</f>
        <v>0.61487955849209</v>
      </c>
      <c r="AV574" s="0" t="n">
        <f aca="true">RAND()</f>
        <v>0.539981316790555</v>
      </c>
      <c r="AW574" s="0" t="n">
        <f aca="true">RAND()</f>
        <v>0.632463001304499</v>
      </c>
      <c r="AX574" s="0" t="n">
        <f aca="true">RAND()</f>
        <v>0.414522394005609</v>
      </c>
      <c r="AY574" s="0" t="n">
        <f aca="true">RAND()</f>
        <v>0.273950751357996</v>
      </c>
      <c r="AZ574" s="0" t="n">
        <f aca="true">RAND()</f>
        <v>0.302813252233072</v>
      </c>
    </row>
    <row r="575" customFormat="false" ht="15" hidden="false" customHeight="false" outlineLevel="0" collapsed="false">
      <c r="AK575" s="0" t="n">
        <v>562</v>
      </c>
      <c r="AL575" s="0" t="n">
        <f aca="false">IFERROR(IF(AU575&lt;($AM$6-$AL$6)/($AN$6-$AL$6),$AL$6+SQRT(AU575*($AN$6-$AL$6)*($AM$6-$AL$6)),$AN$6-SQRT((1-AU575)*($AN$6-$AL$6)*($AN$6-$AM$6))),$AM$6)</f>
        <v>3.23354990051649</v>
      </c>
      <c r="AM575" s="0" t="n">
        <f aca="false">IFERROR(IF(AV575&lt;($AM$7-$AL$7)/($AN$7-$AL$7),$AL$7+SQRT(AV575*($AN$7-$AL$7)*($AM$7-$AL$7)),$AN$7-SQRT((1-AV575)*($AN$7-$AL$7)*($AN$7-$AM$7))),$AM$7)</f>
        <v>0.963636872547214</v>
      </c>
      <c r="AN575" s="0" t="n">
        <f aca="false">IFERROR(IF(AW575&lt;($AM$8-$AL$8)/($AN$8-$AL$8),$AL$8+SQRT(AW575*($AN$8-$AL$8)*($AM$8-$AL$8)),$AN$8-SQRT((1-AW575)*($AN$8-$AL$8)*($AN$8-$AM$8))),$AM$8)</f>
        <v>0.948913591941126</v>
      </c>
      <c r="AO575" s="0" t="n">
        <f aca="false">IFERROR(IF(AX575&lt;($AM$9-$AL$9)/($AN$9-$AL$9),$AL$9+SQRT(AX575*($AN$9-$AL$9)*($AM$9-$AL$9)),$AN$9-SQRT((1-AX575)*($AN$9-$AL$9)*($AN$9-$AM$9))),$AM$9)</f>
        <v>1.35399575884484</v>
      </c>
      <c r="AP575" s="0" t="n">
        <f aca="false">IFERROR(IF(AY575&lt;($AM$10-$AL$10)/($AN$10-$AL$10),$AL$10+SQRT(AY575*($AN$10-$AL$10)*($AM$10-$AL$10)),$AN$10-SQRT((1-AY575)*($AN$10-$AL$10)*($AN$10-$AM$10))),$AM$10)</f>
        <v>0.893370583535125</v>
      </c>
      <c r="AQ575" s="0" t="n">
        <f aca="false">IFERROR(IF(AZ575&lt;($AM$11-$AL$11)/($AN$11-$AL$11),$AL$11+SQRT(AZ575*($AN$11-$AL$11)*($AM$11-$AL$11)),$AN$11-SQRT((1-AZ575)*($AN$11-$AL$11)*($AN$11-$AM$11))),$AM$11)</f>
        <v>0.674506464029476</v>
      </c>
      <c r="AR575" s="0" t="n">
        <f aca="false">SUMPRODUCT((B24:B31&lt;=$B$6)*(C24:C31*AM575+D24:D31*AO575*$B$8*AQ575)/(1+AL575/100)^B24:B31)+C32*AM575*AP575/(1+AL575/100)^$B$6</f>
        <v>9387097.94875159</v>
      </c>
      <c r="AS575" s="0" t="n">
        <f aca="false">SUMPRODUCT((K24:K26&lt;=$B$6)*(L24:L26*AN575+M24:M26*AO575*$B$8*AQ575)/(1+AL575/100)^K24:K26)+L27*AN575*AP575/(1+AL575/100)^$B$6</f>
        <v>8806101.14580762</v>
      </c>
      <c r="AT575" s="0" t="n">
        <f aca="false">AS575-AR575</f>
        <v>-580996.802943965</v>
      </c>
      <c r="AU575" s="0" t="n">
        <f aca="true">RAND()</f>
        <v>0.290692682405032</v>
      </c>
      <c r="AV575" s="0" t="n">
        <f aca="true">RAND()</f>
        <v>0.297522511744811</v>
      </c>
      <c r="AW575" s="0" t="n">
        <f aca="true">RAND()</f>
        <v>0.246391754053425</v>
      </c>
      <c r="AX575" s="0" t="n">
        <f aca="true">RAND()</f>
        <v>0.72178568027303</v>
      </c>
      <c r="AY575" s="0" t="n">
        <f aca="true">RAND()</f>
        <v>0.618961663963059</v>
      </c>
      <c r="AZ575" s="0" t="n">
        <f aca="true">RAND()</f>
        <v>0.567567175679204</v>
      </c>
    </row>
    <row r="576" customFormat="false" ht="15" hidden="false" customHeight="false" outlineLevel="0" collapsed="false">
      <c r="AK576" s="0" t="n">
        <v>563</v>
      </c>
      <c r="AL576" s="0" t="n">
        <f aca="false">IFERROR(IF(AU576&lt;($AM$6-$AL$6)/($AN$6-$AL$6),$AL$6+SQRT(AU576*($AN$6-$AL$6)*($AM$6-$AL$6)),$AN$6-SQRT((1-AU576)*($AN$6-$AL$6)*($AN$6-$AM$6))),$AM$6)</f>
        <v>3.52383155187846</v>
      </c>
      <c r="AM576" s="0" t="n">
        <f aca="false">IFERROR(IF(AV576&lt;($AM$7-$AL$7)/($AN$7-$AL$7),$AL$7+SQRT(AV576*($AN$7-$AL$7)*($AM$7-$AL$7)),$AN$7-SQRT((1-AV576)*($AN$7-$AL$7)*($AN$7-$AM$7))),$AM$7)</f>
        <v>1.16367454446094</v>
      </c>
      <c r="AN576" s="0" t="n">
        <f aca="false">IFERROR(IF(AW576&lt;($AM$8-$AL$8)/($AN$8-$AL$8),$AL$8+SQRT(AW576*($AN$8-$AL$8)*($AM$8-$AL$8)),$AN$8-SQRT((1-AW576)*($AN$8-$AL$8)*($AN$8-$AM$8))),$AM$8)</f>
        <v>1.09855335025881</v>
      </c>
      <c r="AO576" s="0" t="n">
        <f aca="false">IFERROR(IF(AX576&lt;($AM$9-$AL$9)/($AN$9-$AL$9),$AL$9+SQRT(AX576*($AN$9-$AL$9)*($AM$9-$AL$9)),$AN$9-SQRT((1-AX576)*($AN$9-$AL$9)*($AN$9-$AM$9))),$AM$9)</f>
        <v>1.43667715409754</v>
      </c>
      <c r="AP576" s="0" t="n">
        <f aca="false">IFERROR(IF(AY576&lt;($AM$10-$AL$10)/($AN$10-$AL$10),$AL$10+SQRT(AY576*($AN$10-$AL$10)*($AM$10-$AL$10)),$AN$10-SQRT((1-AY576)*($AN$10-$AL$10)*($AN$10-$AM$10))),$AM$10)</f>
        <v>0.897662162234532</v>
      </c>
      <c r="AQ576" s="0" t="n">
        <f aca="false">IFERROR(IF(AZ576&lt;($AM$11-$AL$11)/($AN$11-$AL$11),$AL$11+SQRT(AZ576*($AN$11-$AL$11)*($AM$11-$AL$11)),$AN$11-SQRT((1-AZ576)*($AN$11-$AL$11)*($AN$11-$AM$11))),$AM$11)</f>
        <v>0.605107987662443</v>
      </c>
      <c r="AR576" s="0" t="n">
        <f aca="false">SUMPRODUCT((B24:B31&lt;=$B$6)*(C24:C31*AM576+D24:D31*AO576*$B$8*AQ576)/(1+AL576/100)^B24:B31)+C32*AM576*AP576/(1+AL576/100)^$B$6</f>
        <v>11182139.2727371</v>
      </c>
      <c r="AS576" s="0" t="n">
        <f aca="false">SUMPRODUCT((K24:K26&lt;=$B$6)*(L24:L26*AN576+M24:M26*AO576*$B$8*AQ576)/(1+AL576/100)^K24:K26)+L27*AN576*AP576/(1+AL576/100)^$B$6</f>
        <v>10184479.2977618</v>
      </c>
      <c r="AT576" s="0" t="n">
        <f aca="false">AS576-AR576</f>
        <v>-997659.974975256</v>
      </c>
      <c r="AU576" s="0" t="n">
        <f aca="true">RAND()</f>
        <v>0.395812646014214</v>
      </c>
      <c r="AV576" s="0" t="n">
        <f aca="true">RAND()</f>
        <v>0.933759250897545</v>
      </c>
      <c r="AW576" s="0" t="n">
        <f aca="true">RAND()</f>
        <v>0.796123664730398</v>
      </c>
      <c r="AX576" s="0" t="n">
        <f aca="true">RAND()</f>
        <v>0.788444914189572</v>
      </c>
      <c r="AY576" s="0" t="n">
        <f aca="true">RAND()</f>
        <v>0.632540781092173</v>
      </c>
      <c r="AZ576" s="0" t="n">
        <f aca="true">RAND()</f>
        <v>0.379962792389491</v>
      </c>
    </row>
    <row r="577" customFormat="false" ht="15" hidden="false" customHeight="false" outlineLevel="0" collapsed="false">
      <c r="AK577" s="0" t="n">
        <v>564</v>
      </c>
      <c r="AL577" s="0" t="n">
        <f aca="false">IFERROR(IF(AU577&lt;($AM$6-$AL$6)/($AN$6-$AL$6),$AL$6+SQRT(AU577*($AN$6-$AL$6)*($AM$6-$AL$6)),$AN$6-SQRT((1-AU577)*($AN$6-$AL$6)*($AN$6-$AM$6))),$AM$6)</f>
        <v>2.06955895709613</v>
      </c>
      <c r="AM577" s="0" t="n">
        <f aca="false">IFERROR(IF(AV577&lt;($AM$7-$AL$7)/($AN$7-$AL$7),$AL$7+SQRT(AV577*($AN$7-$AL$7)*($AM$7-$AL$7)),$AN$7-SQRT((1-AV577)*($AN$7-$AL$7)*($AN$7-$AM$7))),$AM$7)</f>
        <v>1.12016456653977</v>
      </c>
      <c r="AN577" s="0" t="n">
        <f aca="false">IFERROR(IF(AW577&lt;($AM$8-$AL$8)/($AN$8-$AL$8),$AL$8+SQRT(AW577*($AN$8-$AL$8)*($AM$8-$AL$8)),$AN$8-SQRT((1-AW577)*($AN$8-$AL$8)*($AN$8-$AM$8))),$AM$8)</f>
        <v>1.11235796682312</v>
      </c>
      <c r="AO577" s="0" t="n">
        <f aca="false">IFERROR(IF(AX577&lt;($AM$9-$AL$9)/($AN$9-$AL$9),$AL$9+SQRT(AX577*($AN$9-$AL$9)*($AM$9-$AL$9)),$AN$9-SQRT((1-AX577)*($AN$9-$AL$9)*($AN$9-$AM$9))),$AM$9)</f>
        <v>1.26034781120583</v>
      </c>
      <c r="AP577" s="0" t="n">
        <f aca="false">IFERROR(IF(AY577&lt;($AM$10-$AL$10)/($AN$10-$AL$10),$AL$10+SQRT(AY577*($AN$10-$AL$10)*($AM$10-$AL$10)),$AN$10-SQRT((1-AY577)*($AN$10-$AL$10)*($AN$10-$AM$10))),$AM$10)</f>
        <v>0.918284485126709</v>
      </c>
      <c r="AQ577" s="0" t="n">
        <f aca="false">IFERROR(IF(AZ577&lt;($AM$11-$AL$11)/($AN$11-$AL$11),$AL$11+SQRT(AZ577*($AN$11-$AL$11)*($AM$11-$AL$11)),$AN$11-SQRT((1-AZ577)*($AN$11-$AL$11)*($AN$11-$AM$11))),$AM$11)</f>
        <v>0.640177753355113</v>
      </c>
      <c r="AR577" s="0" t="n">
        <f aca="false">SUMPRODUCT((B24:B31&lt;=$B$6)*(C24:C31*AM577+D24:D31*AO577*$B$8*AQ577)/(1+AL577/100)^B24:B31)+C32*AM577*AP577/(1+AL577/100)^$B$6</f>
        <v>11420766.4738523</v>
      </c>
      <c r="AS577" s="0" t="n">
        <f aca="false">SUMPRODUCT((K24:K26&lt;=$B$6)*(L24:L26*AN577+M24:M26*AO577*$B$8*AQ577)/(1+AL577/100)^K24:K26)+L27*AN577*AP577/(1+AL577/100)^$B$6</f>
        <v>10252017.8685552</v>
      </c>
      <c r="AT577" s="0" t="n">
        <f aca="false">AS577-AR577</f>
        <v>-1168748.60529711</v>
      </c>
      <c r="AU577" s="0" t="n">
        <f aca="true">RAND()</f>
        <v>0.000967689702460265</v>
      </c>
      <c r="AV577" s="0" t="n">
        <f aca="true">RAND()</f>
        <v>0.850157868606163</v>
      </c>
      <c r="AW577" s="0" t="n">
        <f aca="true">RAND()</f>
        <v>0.831597072914974</v>
      </c>
      <c r="AX577" s="0" t="n">
        <f aca="true">RAND()</f>
        <v>0.635276426407991</v>
      </c>
      <c r="AY577" s="0" t="n">
        <f aca="true">RAND()</f>
        <v>0.699847641990863</v>
      </c>
      <c r="AZ577" s="0" t="n">
        <f aca="true">RAND()</f>
        <v>0.472330219909111</v>
      </c>
    </row>
    <row r="578" customFormat="false" ht="15" hidden="false" customHeight="false" outlineLevel="0" collapsed="false">
      <c r="AK578" s="0" t="n">
        <v>565</v>
      </c>
      <c r="AL578" s="0" t="n">
        <f aca="false">IFERROR(IF(AU578&lt;($AM$6-$AL$6)/($AN$6-$AL$6),$AL$6+SQRT(AU578*($AN$6-$AL$6)*($AM$6-$AL$6)),$AN$6-SQRT((1-AU578)*($AN$6-$AL$6)*($AN$6-$AM$6))),$AM$6)</f>
        <v>3.15058963176611</v>
      </c>
      <c r="AM578" s="0" t="n">
        <f aca="false">IFERROR(IF(AV578&lt;($AM$7-$AL$7)/($AN$7-$AL$7),$AL$7+SQRT(AV578*($AN$7-$AL$7)*($AM$7-$AL$7)),$AN$7-SQRT((1-AV578)*($AN$7-$AL$7)*($AN$7-$AM$7))),$AM$7)</f>
        <v>1.12270588771195</v>
      </c>
      <c r="AN578" s="0" t="n">
        <f aca="false">IFERROR(IF(AW578&lt;($AM$8-$AL$8)/($AN$8-$AL$8),$AL$8+SQRT(AW578*($AN$8-$AL$8)*($AM$8-$AL$8)),$AN$8-SQRT((1-AW578)*($AN$8-$AL$8)*($AN$8-$AM$8))),$AM$8)</f>
        <v>0.822647646657131</v>
      </c>
      <c r="AO578" s="0" t="n">
        <f aca="false">IFERROR(IF(AX578&lt;($AM$9-$AL$9)/($AN$9-$AL$9),$AL$9+SQRT(AX578*($AN$9-$AL$9)*($AM$9-$AL$9)),$AN$9-SQRT((1-AX578)*($AN$9-$AL$9)*($AN$9-$AM$9))),$AM$9)</f>
        <v>1.31739383364331</v>
      </c>
      <c r="AP578" s="0" t="n">
        <f aca="false">IFERROR(IF(AY578&lt;($AM$10-$AL$10)/($AN$10-$AL$10),$AL$10+SQRT(AY578*($AN$10-$AL$10)*($AM$10-$AL$10)),$AN$10-SQRT((1-AY578)*($AN$10-$AL$10)*($AN$10-$AM$10))),$AM$10)</f>
        <v>0.997407233975078</v>
      </c>
      <c r="AQ578" s="0" t="n">
        <f aca="false">IFERROR(IF(AZ578&lt;($AM$11-$AL$11)/($AN$11-$AL$11),$AL$11+SQRT(AZ578*($AN$11-$AL$11)*($AM$11-$AL$11)),$AN$11-SQRT((1-AZ578)*($AN$11-$AL$11)*($AN$11-$AM$11))),$AM$11)</f>
        <v>0.59765131290911</v>
      </c>
      <c r="AR578" s="0" t="n">
        <f aca="false">SUMPRODUCT((B24:B31&lt;=$B$6)*(C24:C31*AM578+D24:D31*AO578*$B$8*AQ578)/(1+AL578/100)^B24:B31)+C32*AM578*AP578/(1+AL578/100)^$B$6</f>
        <v>10925894.6911063</v>
      </c>
      <c r="AS578" s="0" t="n">
        <f aca="false">SUMPRODUCT((K24:K26&lt;=$B$6)*(L24:L26*AN578+M24:M26*AO578*$B$8*AQ578)/(1+AL578/100)^K24:K26)+L27*AN578*AP578/(1+AL578/100)^$B$6</f>
        <v>7557231.02068676</v>
      </c>
      <c r="AT578" s="0" t="n">
        <f aca="false">AS578-AR578</f>
        <v>-3368663.67041949</v>
      </c>
      <c r="AU578" s="0" t="n">
        <f aca="true">RAND()</f>
        <v>0.259101990846673</v>
      </c>
      <c r="AV578" s="0" t="n">
        <f aca="true">RAND()</f>
        <v>0.85596630201598</v>
      </c>
      <c r="AW578" s="0" t="n">
        <f aca="true">RAND()</f>
        <v>0.00569906554562498</v>
      </c>
      <c r="AX578" s="0" t="n">
        <f aca="true">RAND()</f>
        <v>0.689365881101219</v>
      </c>
      <c r="AY578" s="0" t="n">
        <f aca="true">RAND()</f>
        <v>0.989655825642951</v>
      </c>
      <c r="AZ578" s="0" t="n">
        <f aca="true">RAND()</f>
        <v>0.361617567659254</v>
      </c>
    </row>
    <row r="579" customFormat="false" ht="15" hidden="false" customHeight="false" outlineLevel="0" collapsed="false">
      <c r="AK579" s="0" t="n">
        <v>566</v>
      </c>
      <c r="AL579" s="0" t="n">
        <f aca="false">IFERROR(IF(AU579&lt;($AM$6-$AL$6)/($AN$6-$AL$6),$AL$6+SQRT(AU579*($AN$6-$AL$6)*($AM$6-$AL$6)),$AN$6-SQRT((1-AU579)*($AN$6-$AL$6)*($AN$6-$AM$6))),$AM$6)</f>
        <v>4.49748983207447</v>
      </c>
      <c r="AM579" s="0" t="n">
        <f aca="false">IFERROR(IF(AV579&lt;($AM$7-$AL$7)/($AN$7-$AL$7),$AL$7+SQRT(AV579*($AN$7-$AL$7)*($AM$7-$AL$7)),$AN$7-SQRT((1-AV579)*($AN$7-$AL$7)*($AN$7-$AM$7))),$AM$7)</f>
        <v>1.09310921113743</v>
      </c>
      <c r="AN579" s="0" t="n">
        <f aca="false">IFERROR(IF(AW579&lt;($AM$8-$AL$8)/($AN$8-$AL$8),$AL$8+SQRT(AW579*($AN$8-$AL$8)*($AM$8-$AL$8)),$AN$8-SQRT((1-AW579)*($AN$8-$AL$8)*($AN$8-$AM$8))),$AM$8)</f>
        <v>1.09630157139019</v>
      </c>
      <c r="AO579" s="0" t="n">
        <f aca="false">IFERROR(IF(AX579&lt;($AM$9-$AL$9)/($AN$9-$AL$9),$AL$9+SQRT(AX579*($AN$9-$AL$9)*($AM$9-$AL$9)),$AN$9-SQRT((1-AX579)*($AN$9-$AL$9)*($AN$9-$AM$9))),$AM$9)</f>
        <v>0.718291481924809</v>
      </c>
      <c r="AP579" s="0" t="n">
        <f aca="false">IFERROR(IF(AY579&lt;($AM$10-$AL$10)/($AN$10-$AL$10),$AL$10+SQRT(AY579*($AN$10-$AL$10)*($AM$10-$AL$10)),$AN$10-SQRT((1-AY579)*($AN$10-$AL$10)*($AN$10-$AM$10))),$AM$10)</f>
        <v>0.632581931916114</v>
      </c>
      <c r="AQ579" s="0" t="n">
        <f aca="false">IFERROR(IF(AZ579&lt;($AM$11-$AL$11)/($AN$11-$AL$11),$AL$11+SQRT(AZ579*($AN$11-$AL$11)*($AM$11-$AL$11)),$AN$11-SQRT((1-AZ579)*($AN$11-$AL$11)*($AN$11-$AM$11))),$AM$11)</f>
        <v>0.326059296044813</v>
      </c>
      <c r="AR579" s="0" t="n">
        <f aca="false">SUMPRODUCT((B24:B31&lt;=$B$6)*(C24:C31*AM579+D24:D31*AO579*$B$8*AQ579)/(1+AL579/100)^B24:B31)+C32*AM579*AP579/(1+AL579/100)^$B$6</f>
        <v>10113120.4937205</v>
      </c>
      <c r="AS579" s="0" t="n">
        <f aca="false">SUMPRODUCT((K24:K26&lt;=$B$6)*(L24:L26*AN579+M24:M26*AO579*$B$8*AQ579)/(1+AL579/100)^K24:K26)+L27*AN579*AP579/(1+AL579/100)^$B$6</f>
        <v>10317000.9494033</v>
      </c>
      <c r="AT579" s="0" t="n">
        <f aca="false">AS579-AR579</f>
        <v>203880.455682749</v>
      </c>
      <c r="AU579" s="0" t="n">
        <f aca="true">RAND()</f>
        <v>0.686872142971467</v>
      </c>
      <c r="AV579" s="0" t="n">
        <f aca="true">RAND()</f>
        <v>0.781202492178495</v>
      </c>
      <c r="AW579" s="0" t="n">
        <f aca="true">RAND()</f>
        <v>0.790015938158882</v>
      </c>
      <c r="AX579" s="0" t="n">
        <f aca="true">RAND()</f>
        <v>0.0635348947745725</v>
      </c>
      <c r="AY579" s="0" t="n">
        <f aca="true">RAND()</f>
        <v>0.0703118746824367</v>
      </c>
      <c r="AZ579" s="0" t="n">
        <f aca="true">RAND()</f>
        <v>0.00277178330755603</v>
      </c>
    </row>
    <row r="580" customFormat="false" ht="15" hidden="false" customHeight="false" outlineLevel="0" collapsed="false">
      <c r="AK580" s="0" t="n">
        <v>567</v>
      </c>
      <c r="AL580" s="0" t="n">
        <f aca="false">IFERROR(IF(AU580&lt;($AM$6-$AL$6)/($AN$6-$AL$6),$AL$6+SQRT(AU580*($AN$6-$AL$6)*($AM$6-$AL$6)),$AN$6-SQRT((1-AU580)*($AN$6-$AL$6)*($AN$6-$AM$6))),$AM$6)</f>
        <v>2.74582672945297</v>
      </c>
      <c r="AM580" s="0" t="n">
        <f aca="false">IFERROR(IF(AV580&lt;($AM$7-$AL$7)/($AN$7-$AL$7),$AL$7+SQRT(AV580*($AN$7-$AL$7)*($AM$7-$AL$7)),$AN$7-SQRT((1-AV580)*($AN$7-$AL$7)*($AN$7-$AM$7))),$AM$7)</f>
        <v>1.0543332748156</v>
      </c>
      <c r="AN580" s="0" t="n">
        <f aca="false">IFERROR(IF(AW580&lt;($AM$8-$AL$8)/($AN$8-$AL$8),$AL$8+SQRT(AW580*($AN$8-$AL$8)*($AM$8-$AL$8)),$AN$8-SQRT((1-AW580)*($AN$8-$AL$8)*($AN$8-$AM$8))),$AM$8)</f>
        <v>1.10576017267913</v>
      </c>
      <c r="AO580" s="0" t="n">
        <f aca="false">IFERROR(IF(AX580&lt;($AM$9-$AL$9)/($AN$9-$AL$9),$AL$9+SQRT(AX580*($AN$9-$AL$9)*($AM$9-$AL$9)),$AN$9-SQRT((1-AX580)*($AN$9-$AL$9)*($AN$9-$AM$9))),$AM$9)</f>
        <v>1.13173638135565</v>
      </c>
      <c r="AP580" s="0" t="n">
        <f aca="false">IFERROR(IF(AY580&lt;($AM$10-$AL$10)/($AN$10-$AL$10),$AL$10+SQRT(AY580*($AN$10-$AL$10)*($AM$10-$AL$10)),$AN$10-SQRT((1-AY580)*($AN$10-$AL$10)*($AN$10-$AM$10))),$AM$10)</f>
        <v>0.823875168756273</v>
      </c>
      <c r="AQ580" s="0" t="n">
        <f aca="false">IFERROR(IF(AZ580&lt;($AM$11-$AL$11)/($AN$11-$AL$11),$AL$11+SQRT(AZ580*($AN$11-$AL$11)*($AM$11-$AL$11)),$AN$11-SQRT((1-AZ580)*($AN$11-$AL$11)*($AN$11-$AM$11))),$AM$11)</f>
        <v>0.776164522659458</v>
      </c>
      <c r="AR580" s="0" t="n">
        <f aca="false">SUMPRODUCT((B24:B31&lt;=$B$6)*(C24:C31*AM580+D24:D31*AO580*$B$8*AQ580)/(1+AL580/100)^B24:B31)+C32*AM580*AP580/(1+AL580/100)^$B$6</f>
        <v>10464081.1866805</v>
      </c>
      <c r="AS580" s="0" t="n">
        <f aca="false">SUMPRODUCT((K24:K26&lt;=$B$6)*(L24:L26*AN580+M24:M26*AO580*$B$8*AQ580)/(1+AL580/100)^K24:K26)+L27*AN580*AP580/(1+AL580/100)^$B$6</f>
        <v>10324463.0028486</v>
      </c>
      <c r="AT580" s="0" t="n">
        <f aca="false">AS580-AR580</f>
        <v>-139618.183831899</v>
      </c>
      <c r="AU580" s="0" t="n">
        <f aca="true">RAND()</f>
        <v>0.111251502073304</v>
      </c>
      <c r="AV580" s="0" t="n">
        <f aca="true">RAND()</f>
        <v>0.659684734716566</v>
      </c>
      <c r="AW580" s="0" t="n">
        <f aca="true">RAND()</f>
        <v>0.815065530795075</v>
      </c>
      <c r="AX580" s="0" t="n">
        <f aca="true">RAND()</f>
        <v>0.497412192359077</v>
      </c>
      <c r="AY580" s="0" t="n">
        <f aca="true">RAND()</f>
        <v>0.419580499747618</v>
      </c>
      <c r="AZ580" s="0" t="n">
        <f aca="true">RAND()</f>
        <v>0.795500730954007</v>
      </c>
    </row>
    <row r="581" customFormat="false" ht="15" hidden="false" customHeight="false" outlineLevel="0" collapsed="false">
      <c r="AK581" s="0" t="n">
        <v>568</v>
      </c>
      <c r="AL581" s="0" t="n">
        <f aca="false">IFERROR(IF(AU581&lt;($AM$6-$AL$6)/($AN$6-$AL$6),$AL$6+SQRT(AU581*($AN$6-$AL$6)*($AM$6-$AL$6)),$AN$6-SQRT((1-AU581)*($AN$6-$AL$6)*($AN$6-$AM$6))),$AM$6)</f>
        <v>3.76480197869938</v>
      </c>
      <c r="AM581" s="0" t="n">
        <f aca="false">IFERROR(IF(AV581&lt;($AM$7-$AL$7)/($AN$7-$AL$7),$AL$7+SQRT(AV581*($AN$7-$AL$7)*($AM$7-$AL$7)),$AN$7-SQRT((1-AV581)*($AN$7-$AL$7)*($AN$7-$AM$7))),$AM$7)</f>
        <v>0.971430630703499</v>
      </c>
      <c r="AN581" s="0" t="n">
        <f aca="false">IFERROR(IF(AW581&lt;($AM$8-$AL$8)/($AN$8-$AL$8),$AL$8+SQRT(AW581*($AN$8-$AL$8)*($AM$8-$AL$8)),$AN$8-SQRT((1-AW581)*($AN$8-$AL$8)*($AN$8-$AM$8))),$AM$8)</f>
        <v>0.985591015510868</v>
      </c>
      <c r="AO581" s="0" t="n">
        <f aca="false">IFERROR(IF(AX581&lt;($AM$9-$AL$9)/($AN$9-$AL$9),$AL$9+SQRT(AX581*($AN$9-$AL$9)*($AM$9-$AL$9)),$AN$9-SQRT((1-AX581)*($AN$9-$AL$9)*($AN$9-$AM$9))),$AM$9)</f>
        <v>1.08273065475197</v>
      </c>
      <c r="AP581" s="0" t="n">
        <f aca="false">IFERROR(IF(AY581&lt;($AM$10-$AL$10)/($AN$10-$AL$10),$AL$10+SQRT(AY581*($AN$10-$AL$10)*($AM$10-$AL$10)),$AN$10-SQRT((1-AY581)*($AN$10-$AL$10)*($AN$10-$AM$10))),$AM$10)</f>
        <v>0.808507433972441</v>
      </c>
      <c r="AQ581" s="0" t="n">
        <f aca="false">IFERROR(IF(AZ581&lt;($AM$11-$AL$11)/($AN$11-$AL$11),$AL$11+SQRT(AZ581*($AN$11-$AL$11)*($AM$11-$AL$11)),$AN$11-SQRT((1-AZ581)*($AN$11-$AL$11)*($AN$11-$AM$11))),$AM$11)</f>
        <v>0.899067647101718</v>
      </c>
      <c r="AR581" s="0" t="n">
        <f aca="false">SUMPRODUCT((B24:B31&lt;=$B$6)*(C24:C31*AM581+D24:D31*AO581*$B$8*AQ581)/(1+AL581/100)^B24:B31)+C32*AM581*AP581/(1+AL581/100)^$B$6</f>
        <v>9289736.06010696</v>
      </c>
      <c r="AS581" s="0" t="n">
        <f aca="false">SUMPRODUCT((K24:K26&lt;=$B$6)*(L24:L26*AN581+M24:M26*AO581*$B$8*AQ581)/(1+AL581/100)^K24:K26)+L27*AN581*AP581/(1+AL581/100)^$B$6</f>
        <v>9211030.50620134</v>
      </c>
      <c r="AT581" s="0" t="n">
        <f aca="false">AS581-AR581</f>
        <v>-78705.553905623</v>
      </c>
      <c r="AU581" s="0" t="n">
        <f aca="true">RAND()</f>
        <v>0.476674688148627</v>
      </c>
      <c r="AV581" s="0" t="n">
        <f aca="true">RAND()</f>
        <v>0.326538457148882</v>
      </c>
      <c r="AW581" s="0" t="n">
        <f aca="true">RAND()</f>
        <v>0.382711389315058</v>
      </c>
      <c r="AX581" s="0" t="n">
        <f aca="true">RAND()</f>
        <v>0.439077965512163</v>
      </c>
      <c r="AY581" s="0" t="n">
        <f aca="true">RAND()</f>
        <v>0.380707347265039</v>
      </c>
      <c r="AZ581" s="0" t="n">
        <f aca="true">RAND()</f>
        <v>0.958419020973129</v>
      </c>
    </row>
    <row r="582" customFormat="false" ht="15" hidden="false" customHeight="false" outlineLevel="0" collapsed="false">
      <c r="AK582" s="0" t="n">
        <v>569</v>
      </c>
      <c r="AL582" s="0" t="n">
        <f aca="false">IFERROR(IF(AU582&lt;($AM$6-$AL$6)/($AN$6-$AL$6),$AL$6+SQRT(AU582*($AN$6-$AL$6)*($AM$6-$AL$6)),$AN$6-SQRT((1-AU582)*($AN$6-$AL$6)*($AN$6-$AM$6))),$AM$6)</f>
        <v>3.06641405511692</v>
      </c>
      <c r="AM582" s="0" t="n">
        <f aca="false">IFERROR(IF(AV582&lt;($AM$7-$AL$7)/($AN$7-$AL$7),$AL$7+SQRT(AV582*($AN$7-$AL$7)*($AM$7-$AL$7)),$AN$7-SQRT((1-AV582)*($AN$7-$AL$7)*($AN$7-$AM$7))),$AM$7)</f>
        <v>0.893999561160798</v>
      </c>
      <c r="AN582" s="0" t="n">
        <f aca="false">IFERROR(IF(AW582&lt;($AM$8-$AL$8)/($AN$8-$AL$8),$AL$8+SQRT(AW582*($AN$8-$AL$8)*($AM$8-$AL$8)),$AN$8-SQRT((1-AW582)*($AN$8-$AL$8)*($AN$8-$AM$8))),$AM$8)</f>
        <v>1.18097531659261</v>
      </c>
      <c r="AO582" s="0" t="n">
        <f aca="false">IFERROR(IF(AX582&lt;($AM$9-$AL$9)/($AN$9-$AL$9),$AL$9+SQRT(AX582*($AN$9-$AL$9)*($AM$9-$AL$9)),$AN$9-SQRT((1-AX582)*($AN$9-$AL$9)*($AN$9-$AM$9))),$AM$9)</f>
        <v>1.25968563683304</v>
      </c>
      <c r="AP582" s="0" t="n">
        <f aca="false">IFERROR(IF(AY582&lt;($AM$10-$AL$10)/($AN$10-$AL$10),$AL$10+SQRT(AY582*($AN$10-$AL$10)*($AM$10-$AL$10)),$AN$10-SQRT((1-AY582)*($AN$10-$AL$10)*($AN$10-$AM$10))),$AM$10)</f>
        <v>0.686240009519016</v>
      </c>
      <c r="AQ582" s="0" t="n">
        <f aca="false">IFERROR(IF(AZ582&lt;($AM$11-$AL$11)/($AN$11-$AL$11),$AL$11+SQRT(AZ582*($AN$11-$AL$11)*($AM$11-$AL$11)),$AN$11-SQRT((1-AZ582)*($AN$11-$AL$11)*($AN$11-$AM$11))),$AM$11)</f>
        <v>0.668037981706684</v>
      </c>
      <c r="AR582" s="0" t="n">
        <f aca="false">SUMPRODUCT((B24:B31&lt;=$B$6)*(C24:C31*AM582+D24:D31*AO582*$B$8*AQ582)/(1+AL582/100)^B24:B31)+C32*AM582*AP582/(1+AL582/100)^$B$6</f>
        <v>8781162.06729847</v>
      </c>
      <c r="AS582" s="0" t="n">
        <f aca="false">SUMPRODUCT((K24:K26&lt;=$B$6)*(L24:L26*AN582+M24:M26*AO582*$B$8*AQ582)/(1+AL582/100)^K24:K26)+L27*AN582*AP582/(1+AL582/100)^$B$6</f>
        <v>11168800.6511102</v>
      </c>
      <c r="AT582" s="0" t="n">
        <f aca="false">AS582-AR582</f>
        <v>2387638.58381169</v>
      </c>
      <c r="AU582" s="0" t="n">
        <f aca="true">RAND()</f>
        <v>0.226345080710915</v>
      </c>
      <c r="AV582" s="0" t="n">
        <f aca="true">RAND()</f>
        <v>0.0981768610935835</v>
      </c>
      <c r="AW582" s="0" t="n">
        <f aca="true">RAND()</f>
        <v>0.957649716271192</v>
      </c>
      <c r="AX582" s="0" t="n">
        <f aca="true">RAND()</f>
        <v>0.634623095792464</v>
      </c>
      <c r="AY582" s="0" t="n">
        <f aca="true">RAND()</f>
        <v>0.138741364582573</v>
      </c>
      <c r="AZ582" s="0" t="n">
        <f aca="true">RAND()</f>
        <v>0.550209054737257</v>
      </c>
    </row>
    <row r="583" customFormat="false" ht="15" hidden="false" customHeight="false" outlineLevel="0" collapsed="false">
      <c r="AK583" s="0" t="n">
        <v>570</v>
      </c>
      <c r="AL583" s="0" t="n">
        <f aca="false">IFERROR(IF(AU583&lt;($AM$6-$AL$6)/($AN$6-$AL$6),$AL$6+SQRT(AU583*($AN$6-$AL$6)*($AM$6-$AL$6)),$AN$6-SQRT((1-AU583)*($AN$6-$AL$6)*($AN$6-$AM$6))),$AM$6)</f>
        <v>3.09014820204513</v>
      </c>
      <c r="AM583" s="0" t="n">
        <f aca="false">IFERROR(IF(AV583&lt;($AM$7-$AL$7)/($AN$7-$AL$7),$AL$7+SQRT(AV583*($AN$7-$AL$7)*($AM$7-$AL$7)),$AN$7-SQRT((1-AV583)*($AN$7-$AL$7)*($AN$7-$AM$7))),$AM$7)</f>
        <v>1.01955330762522</v>
      </c>
      <c r="AN583" s="0" t="n">
        <f aca="false">IFERROR(IF(AW583&lt;($AM$8-$AL$8)/($AN$8-$AL$8),$AL$8+SQRT(AW583*($AN$8-$AL$8)*($AM$8-$AL$8)),$AN$8-SQRT((1-AW583)*($AN$8-$AL$8)*($AN$8-$AM$8))),$AM$8)</f>
        <v>1.08731852102699</v>
      </c>
      <c r="AO583" s="0" t="n">
        <f aca="false">IFERROR(IF(AX583&lt;($AM$9-$AL$9)/($AN$9-$AL$9),$AL$9+SQRT(AX583*($AN$9-$AL$9)*($AM$9-$AL$9)),$AN$9-SQRT((1-AX583)*($AN$9-$AL$9)*($AN$9-$AM$9))),$AM$9)</f>
        <v>1.61647864532132</v>
      </c>
      <c r="AP583" s="0" t="n">
        <f aca="false">IFERROR(IF(AY583&lt;($AM$10-$AL$10)/($AN$10-$AL$10),$AL$10+SQRT(AY583*($AN$10-$AL$10)*($AM$10-$AL$10)),$AN$10-SQRT((1-AY583)*($AN$10-$AL$10)*($AN$10-$AM$10))),$AM$10)</f>
        <v>0.94413200407841</v>
      </c>
      <c r="AQ583" s="0" t="n">
        <f aca="false">IFERROR(IF(AZ583&lt;($AM$11-$AL$11)/($AN$11-$AL$11),$AL$11+SQRT(AZ583*($AN$11-$AL$11)*($AM$11-$AL$11)),$AN$11-SQRT((1-AZ583)*($AN$11-$AL$11)*($AN$11-$AM$11))),$AM$11)</f>
        <v>0.558144094789658</v>
      </c>
      <c r="AR583" s="0" t="n">
        <f aca="false">SUMPRODUCT((B24:B31&lt;=$B$6)*(C24:C31*AM583+D24:D31*AO583*$B$8*AQ583)/(1+AL583/100)^B24:B31)+C32*AM583*AP583/(1+AL583/100)^$B$6</f>
        <v>9974853.92854447</v>
      </c>
      <c r="AS583" s="0" t="n">
        <f aca="false">SUMPRODUCT((K24:K26&lt;=$B$6)*(L24:L26*AN583+M24:M26*AO583*$B$8*AQ583)/(1+AL583/100)^K24:K26)+L27*AN583*AP583/(1+AL583/100)^$B$6</f>
        <v>10032733.8515033</v>
      </c>
      <c r="AT583" s="0" t="n">
        <f aca="false">AS583-AR583</f>
        <v>57879.9229588341</v>
      </c>
      <c r="AU583" s="0" t="n">
        <f aca="true">RAND()</f>
        <v>0.235652945901454</v>
      </c>
      <c r="AV583" s="0" t="n">
        <f aca="true">RAND()</f>
        <v>0.52794952865356</v>
      </c>
      <c r="AW583" s="0" t="n">
        <f aca="true">RAND()</f>
        <v>0.764753212436924</v>
      </c>
      <c r="AX583" s="0" t="n">
        <f aca="true">RAND()</f>
        <v>0.901940913670288</v>
      </c>
      <c r="AY583" s="0" t="n">
        <f aca="true">RAND()</f>
        <v>0.78901294818682</v>
      </c>
      <c r="AZ583" s="0" t="n">
        <f aca="true">RAND()</f>
        <v>0.271993361937844</v>
      </c>
    </row>
    <row r="584" customFormat="false" ht="15" hidden="false" customHeight="false" outlineLevel="0" collapsed="false">
      <c r="AK584" s="0" t="n">
        <v>571</v>
      </c>
      <c r="AL584" s="0" t="n">
        <f aca="false">IFERROR(IF(AU584&lt;($AM$6-$AL$6)/($AN$6-$AL$6),$AL$6+SQRT(AU584*($AN$6-$AL$6)*($AM$6-$AL$6)),$AN$6-SQRT((1-AU584)*($AN$6-$AL$6)*($AN$6-$AM$6))),$AM$6)</f>
        <v>4.08387451857699</v>
      </c>
      <c r="AM584" s="0" t="n">
        <f aca="false">IFERROR(IF(AV584&lt;($AM$7-$AL$7)/($AN$7-$AL$7),$AL$7+SQRT(AV584*($AN$7-$AL$7)*($AM$7-$AL$7)),$AN$7-SQRT((1-AV584)*($AN$7-$AL$7)*($AN$7-$AM$7))),$AM$7)</f>
        <v>0.947489300439261</v>
      </c>
      <c r="AN584" s="0" t="n">
        <f aca="false">IFERROR(IF(AW584&lt;($AM$8-$AL$8)/($AN$8-$AL$8),$AL$8+SQRT(AW584*($AN$8-$AL$8)*($AM$8-$AL$8)),$AN$8-SQRT((1-AW584)*($AN$8-$AL$8)*($AN$8-$AM$8))),$AM$8)</f>
        <v>0.985106948513848</v>
      </c>
      <c r="AO584" s="0" t="n">
        <f aca="false">IFERROR(IF(AX584&lt;($AM$9-$AL$9)/($AN$9-$AL$9),$AL$9+SQRT(AX584*($AN$9-$AL$9)*($AM$9-$AL$9)),$AN$9-SQRT((1-AX584)*($AN$9-$AL$9)*($AN$9-$AM$9))),$AM$9)</f>
        <v>0.787419426652574</v>
      </c>
      <c r="AP584" s="0" t="n">
        <f aca="false">IFERROR(IF(AY584&lt;($AM$10-$AL$10)/($AN$10-$AL$10),$AL$10+SQRT(AY584*($AN$10-$AL$10)*($AM$10-$AL$10)),$AN$10-SQRT((1-AY584)*($AN$10-$AL$10)*($AN$10-$AM$10))),$AM$10)</f>
        <v>0.914150261534292</v>
      </c>
      <c r="AQ584" s="0" t="n">
        <f aca="false">IFERROR(IF(AZ584&lt;($AM$11-$AL$11)/($AN$11-$AL$11),$AL$11+SQRT(AZ584*($AN$11-$AL$11)*($AM$11-$AL$11)),$AN$11-SQRT((1-AZ584)*($AN$11-$AL$11)*($AN$11-$AM$11))),$AM$11)</f>
        <v>0.719802783097645</v>
      </c>
      <c r="AR584" s="0" t="n">
        <f aca="false">SUMPRODUCT((B24:B31&lt;=$B$6)*(C24:C31*AM584+D24:D31*AO584*$B$8*AQ584)/(1+AL584/100)^B24:B31)+C32*AM584*AP584/(1+AL584/100)^$B$6</f>
        <v>8909369.81401243</v>
      </c>
      <c r="AS584" s="0" t="n">
        <f aca="false">SUMPRODUCT((K24:K26&lt;=$B$6)*(L24:L26*AN584+M24:M26*AO584*$B$8*AQ584)/(1+AL584/100)^K24:K26)+L27*AN584*AP584/(1+AL584/100)^$B$6</f>
        <v>9114337.4669333</v>
      </c>
      <c r="AT584" s="0" t="n">
        <f aca="false">AS584-AR584</f>
        <v>204967.65292087</v>
      </c>
      <c r="AU584" s="0" t="n">
        <f aca="true">RAND()</f>
        <v>0.574810608829772</v>
      </c>
      <c r="AV584" s="0" t="n">
        <f aca="true">RAND()</f>
        <v>0.241701041600694</v>
      </c>
      <c r="AW584" s="0" t="n">
        <f aca="true">RAND()</f>
        <v>0.380717582090092</v>
      </c>
      <c r="AX584" s="0" t="n">
        <f aca="true">RAND()</f>
        <v>0.110146569089725</v>
      </c>
      <c r="AY584" s="0" t="n">
        <f aca="true">RAND()</f>
        <v>0.68608175651569</v>
      </c>
      <c r="AZ584" s="0" t="n">
        <f aca="true">RAND()</f>
        <v>0.679549059755814</v>
      </c>
    </row>
    <row r="585" customFormat="false" ht="15" hidden="false" customHeight="false" outlineLevel="0" collapsed="false">
      <c r="AK585" s="0" t="n">
        <v>572</v>
      </c>
      <c r="AL585" s="0" t="n">
        <f aca="false">IFERROR(IF(AU585&lt;($AM$6-$AL$6)/($AN$6-$AL$6),$AL$6+SQRT(AU585*($AN$6-$AL$6)*($AM$6-$AL$6)),$AN$6-SQRT((1-AU585)*($AN$6-$AL$6)*($AN$6-$AM$6))),$AM$6)</f>
        <v>4.83352429564348</v>
      </c>
      <c r="AM585" s="0" t="n">
        <f aca="false">IFERROR(IF(AV585&lt;($AM$7-$AL$7)/($AN$7-$AL$7),$AL$7+SQRT(AV585*($AN$7-$AL$7)*($AM$7-$AL$7)),$AN$7-SQRT((1-AV585)*($AN$7-$AL$7)*($AN$7-$AM$7))),$AM$7)</f>
        <v>1.07785959564662</v>
      </c>
      <c r="AN585" s="0" t="n">
        <f aca="false">IFERROR(IF(AW585&lt;($AM$8-$AL$8)/($AN$8-$AL$8),$AL$8+SQRT(AW585*($AN$8-$AL$8)*($AM$8-$AL$8)),$AN$8-SQRT((1-AW585)*($AN$8-$AL$8)*($AN$8-$AM$8))),$AM$8)</f>
        <v>0.937981333399685</v>
      </c>
      <c r="AO585" s="0" t="n">
        <f aca="false">IFERROR(IF(AX585&lt;($AM$9-$AL$9)/($AN$9-$AL$9),$AL$9+SQRT(AX585*($AN$9-$AL$9)*($AM$9-$AL$9)),$AN$9-SQRT((1-AX585)*($AN$9-$AL$9)*($AN$9-$AM$9))),$AM$9)</f>
        <v>1.35291103093391</v>
      </c>
      <c r="AP585" s="0" t="n">
        <f aca="false">IFERROR(IF(AY585&lt;($AM$10-$AL$10)/($AN$10-$AL$10),$AL$10+SQRT(AY585*($AN$10-$AL$10)*($AM$10-$AL$10)),$AN$10-SQRT((1-AY585)*($AN$10-$AL$10)*($AN$10-$AM$10))),$AM$10)</f>
        <v>0.928775043737624</v>
      </c>
      <c r="AQ585" s="0" t="n">
        <f aca="false">IFERROR(IF(AZ585&lt;($AM$11-$AL$11)/($AN$11-$AL$11),$AL$11+SQRT(AZ585*($AN$11-$AL$11)*($AM$11-$AL$11)),$AN$11-SQRT((1-AZ585)*($AN$11-$AL$11)*($AN$11-$AM$11))),$AM$11)</f>
        <v>0.564837338810575</v>
      </c>
      <c r="AR585" s="0" t="n">
        <f aca="false">SUMPRODUCT((B24:B31&lt;=$B$6)*(C24:C31*AM585+D24:D31*AO585*$B$8*AQ585)/(1+AL585/100)^B24:B31)+C32*AM585*AP585/(1+AL585/100)^$B$6</f>
        <v>9908563.04418809</v>
      </c>
      <c r="AS585" s="0" t="n">
        <f aca="false">SUMPRODUCT((K24:K26&lt;=$B$6)*(L24:L26*AN585+M24:M26*AO585*$B$8*AQ585)/(1+AL585/100)^K24:K26)+L27*AN585*AP585/(1+AL585/100)^$B$6</f>
        <v>8676490.95458857</v>
      </c>
      <c r="AT585" s="0" t="n">
        <f aca="false">AS585-AR585</f>
        <v>-1232072.08959952</v>
      </c>
      <c r="AU585" s="0" t="n">
        <f aca="true">RAND()</f>
        <v>0.765319151121645</v>
      </c>
      <c r="AV585" s="0" t="n">
        <f aca="true">RAND()</f>
        <v>0.736601610569371</v>
      </c>
      <c r="AW585" s="0" t="n">
        <f aca="true">RAND()</f>
        <v>0.21154275963061</v>
      </c>
      <c r="AX585" s="0" t="n">
        <f aca="true">RAND()</f>
        <v>0.720850577408654</v>
      </c>
      <c r="AY585" s="0" t="n">
        <f aca="true">RAND()</f>
        <v>0.735392152528805</v>
      </c>
      <c r="AZ585" s="0" t="n">
        <f aca="true">RAND()</f>
        <v>0.286280881748029</v>
      </c>
    </row>
    <row r="586" customFormat="false" ht="15" hidden="false" customHeight="false" outlineLevel="0" collapsed="false">
      <c r="AK586" s="0" t="n">
        <v>573</v>
      </c>
      <c r="AL586" s="0" t="n">
        <f aca="false">IFERROR(IF(AU586&lt;($AM$6-$AL$6)/($AN$6-$AL$6),$AL$6+SQRT(AU586*($AN$6-$AL$6)*($AM$6-$AL$6)),$AN$6-SQRT((1-AU586)*($AN$6-$AL$6)*($AN$6-$AM$6))),$AM$6)</f>
        <v>3.02520294690624</v>
      </c>
      <c r="AM586" s="0" t="n">
        <f aca="false">IFERROR(IF(AV586&lt;($AM$7-$AL$7)/($AN$7-$AL$7),$AL$7+SQRT(AV586*($AN$7-$AL$7)*($AM$7-$AL$7)),$AN$7-SQRT((1-AV586)*($AN$7-$AL$7)*($AN$7-$AM$7))),$AM$7)</f>
        <v>1.2079613573722</v>
      </c>
      <c r="AN586" s="0" t="n">
        <f aca="false">IFERROR(IF(AW586&lt;($AM$8-$AL$8)/($AN$8-$AL$8),$AL$8+SQRT(AW586*($AN$8-$AL$8)*($AM$8-$AL$8)),$AN$8-SQRT((1-AW586)*($AN$8-$AL$8)*($AN$8-$AM$8))),$AM$8)</f>
        <v>0.992284915401821</v>
      </c>
      <c r="AO586" s="0" t="n">
        <f aca="false">IFERROR(IF(AX586&lt;($AM$9-$AL$9)/($AN$9-$AL$9),$AL$9+SQRT(AX586*($AN$9-$AL$9)*($AM$9-$AL$9)),$AN$9-SQRT((1-AX586)*($AN$9-$AL$9)*($AN$9-$AM$9))),$AM$9)</f>
        <v>0.668120648007577</v>
      </c>
      <c r="AP586" s="0" t="n">
        <f aca="false">IFERROR(IF(AY586&lt;($AM$10-$AL$10)/($AN$10-$AL$10),$AL$10+SQRT(AY586*($AN$10-$AL$10)*($AM$10-$AL$10)),$AN$10-SQRT((1-AY586)*($AN$10-$AL$10)*($AN$10-$AM$10))),$AM$10)</f>
        <v>0.997635635584859</v>
      </c>
      <c r="AQ586" s="0" t="n">
        <f aca="false">IFERROR(IF(AZ586&lt;($AM$11-$AL$11)/($AN$11-$AL$11),$AL$11+SQRT(AZ586*($AN$11-$AL$11)*($AM$11-$AL$11)),$AN$11-SQRT((1-AZ586)*($AN$11-$AL$11)*($AN$11-$AM$11))),$AM$11)</f>
        <v>0.710486744716876</v>
      </c>
      <c r="AR586" s="0" t="n">
        <f aca="false">SUMPRODUCT((B24:B31&lt;=$B$6)*(C24:C31*AM586+D24:D31*AO586*$B$8*AQ586)/(1+AL586/100)^B24:B31)+C32*AM586*AP586/(1+AL586/100)^$B$6</f>
        <v>11763273.2238877</v>
      </c>
      <c r="AS586" s="0" t="n">
        <f aca="false">SUMPRODUCT((K24:K26&lt;=$B$6)*(L24:L26*AN586+M24:M26*AO586*$B$8*AQ586)/(1+AL586/100)^K24:K26)+L27*AN586*AP586/(1+AL586/100)^$B$6</f>
        <v>9089130.30060729</v>
      </c>
      <c r="AT586" s="0" t="n">
        <f aca="false">AS586-AR586</f>
        <v>-2674142.92328041</v>
      </c>
      <c r="AU586" s="0" t="n">
        <f aca="true">RAND()</f>
        <v>0.210049419335857</v>
      </c>
      <c r="AV586" s="0" t="n">
        <f aca="true">RAND()</f>
        <v>0.984291133564552</v>
      </c>
      <c r="AW586" s="0" t="n">
        <f aca="true">RAND()</f>
        <v>0.410816541012061</v>
      </c>
      <c r="AX586" s="0" t="n">
        <f aca="true">RAND()</f>
        <v>0.0376860697153166</v>
      </c>
      <c r="AY586" s="0" t="n">
        <f aca="true">RAND()</f>
        <v>0.990564903215785</v>
      </c>
      <c r="AZ586" s="0" t="n">
        <f aca="true">RAND()</f>
        <v>0.657886020470893</v>
      </c>
    </row>
    <row r="587" customFormat="false" ht="15" hidden="false" customHeight="false" outlineLevel="0" collapsed="false">
      <c r="AK587" s="0" t="n">
        <v>574</v>
      </c>
      <c r="AL587" s="0" t="n">
        <f aca="false">IFERROR(IF(AU587&lt;($AM$6-$AL$6)/($AN$6-$AL$6),$AL$6+SQRT(AU587*($AN$6-$AL$6)*($AM$6-$AL$6)),$AN$6-SQRT((1-AU587)*($AN$6-$AL$6)*($AN$6-$AM$6))),$AM$6)</f>
        <v>3.13384920179974</v>
      </c>
      <c r="AM587" s="0" t="n">
        <f aca="false">IFERROR(IF(AV587&lt;($AM$7-$AL$7)/($AN$7-$AL$7),$AL$7+SQRT(AV587*($AN$7-$AL$7)*($AM$7-$AL$7)),$AN$7-SQRT((1-AV587)*($AN$7-$AL$7)*($AN$7-$AM$7))),$AM$7)</f>
        <v>0.937670512042469</v>
      </c>
      <c r="AN587" s="0" t="n">
        <f aca="false">IFERROR(IF(AW587&lt;($AM$8-$AL$8)/($AN$8-$AL$8),$AL$8+SQRT(AW587*($AN$8-$AL$8)*($AM$8-$AL$8)),$AN$8-SQRT((1-AW587)*($AN$8-$AL$8)*($AN$8-$AM$8))),$AM$8)</f>
        <v>1.12846990911632</v>
      </c>
      <c r="AO587" s="0" t="n">
        <f aca="false">IFERROR(IF(AX587&lt;($AM$9-$AL$9)/($AN$9-$AL$9),$AL$9+SQRT(AX587*($AN$9-$AL$9)*($AM$9-$AL$9)),$AN$9-SQRT((1-AX587)*($AN$9-$AL$9)*($AN$9-$AM$9))),$AM$9)</f>
        <v>0.582964505317768</v>
      </c>
      <c r="AP587" s="0" t="n">
        <f aca="false">IFERROR(IF(AY587&lt;($AM$10-$AL$10)/($AN$10-$AL$10),$AL$10+SQRT(AY587*($AN$10-$AL$10)*($AM$10-$AL$10)),$AN$10-SQRT((1-AY587)*($AN$10-$AL$10)*($AN$10-$AM$10))),$AM$10)</f>
        <v>0.936880027503183</v>
      </c>
      <c r="AQ587" s="0" t="n">
        <f aca="false">IFERROR(IF(AZ587&lt;($AM$11-$AL$11)/($AN$11-$AL$11),$AL$11+SQRT(AZ587*($AN$11-$AL$11)*($AM$11-$AL$11)),$AN$11-SQRT((1-AZ587)*($AN$11-$AL$11)*($AN$11-$AM$11))),$AM$11)</f>
        <v>0.730198276260273</v>
      </c>
      <c r="AR587" s="0" t="n">
        <f aca="false">SUMPRODUCT((B24:B31&lt;=$B$6)*(C24:C31*AM587+D24:D31*AO587*$B$8*AQ587)/(1+AL587/100)^B24:B31)+C32*AM587*AP587/(1+AL587/100)^$B$6</f>
        <v>9105251.77160461</v>
      </c>
      <c r="AS587" s="0" t="n">
        <f aca="false">SUMPRODUCT((K24:K26&lt;=$B$6)*(L24:L26*AN587+M24:M26*AO587*$B$8*AQ587)/(1+AL587/100)^K24:K26)+L27*AN587*AP587/(1+AL587/100)^$B$6</f>
        <v>10398027.0151151</v>
      </c>
      <c r="AT587" s="0" t="n">
        <f aca="false">AS587-AR587</f>
        <v>1292775.24351049</v>
      </c>
      <c r="AU587" s="0" t="n">
        <f aca="true">RAND()</f>
        <v>0.252643900278773</v>
      </c>
      <c r="AV587" s="0" t="n">
        <f aca="true">RAND()</f>
        <v>0.210590776511506</v>
      </c>
      <c r="AW587" s="0" t="n">
        <f aca="true">RAND()</f>
        <v>0.868714995642703</v>
      </c>
      <c r="AX587" s="0" t="n">
        <f aca="true">RAND()</f>
        <v>0.00917747885682938</v>
      </c>
      <c r="AY587" s="0" t="n">
        <f aca="true">RAND()</f>
        <v>0.763456633724726</v>
      </c>
      <c r="AZ587" s="0" t="n">
        <f aca="true">RAND()</f>
        <v>0.70288583619213</v>
      </c>
    </row>
    <row r="588" customFormat="false" ht="15" hidden="false" customHeight="false" outlineLevel="0" collapsed="false">
      <c r="AK588" s="0" t="n">
        <v>575</v>
      </c>
      <c r="AL588" s="0" t="n">
        <f aca="false">IFERROR(IF(AU588&lt;($AM$6-$AL$6)/($AN$6-$AL$6),$AL$6+SQRT(AU588*($AN$6-$AL$6)*($AM$6-$AL$6)),$AN$6-SQRT((1-AU588)*($AN$6-$AL$6)*($AN$6-$AM$6))),$AM$6)</f>
        <v>2.85715262393259</v>
      </c>
      <c r="AM588" s="0" t="n">
        <f aca="false">IFERROR(IF(AV588&lt;($AM$7-$AL$7)/($AN$7-$AL$7),$AL$7+SQRT(AV588*($AN$7-$AL$7)*($AM$7-$AL$7)),$AN$7-SQRT((1-AV588)*($AN$7-$AL$7)*($AN$7-$AM$7))),$AM$7)</f>
        <v>1.16891485700438</v>
      </c>
      <c r="AN588" s="0" t="n">
        <f aca="false">IFERROR(IF(AW588&lt;($AM$8-$AL$8)/($AN$8-$AL$8),$AL$8+SQRT(AW588*($AN$8-$AL$8)*($AM$8-$AL$8)),$AN$8-SQRT((1-AW588)*($AN$8-$AL$8)*($AN$8-$AM$8))),$AM$8)</f>
        <v>1.14402301716154</v>
      </c>
      <c r="AO588" s="0" t="n">
        <f aca="false">IFERROR(IF(AX588&lt;($AM$9-$AL$9)/($AN$9-$AL$9),$AL$9+SQRT(AX588*($AN$9-$AL$9)*($AM$9-$AL$9)),$AN$9-SQRT((1-AX588)*($AN$9-$AL$9)*($AN$9-$AM$9))),$AM$9)</f>
        <v>1.8284164523225</v>
      </c>
      <c r="AP588" s="0" t="n">
        <f aca="false">IFERROR(IF(AY588&lt;($AM$10-$AL$10)/($AN$10-$AL$10),$AL$10+SQRT(AY588*($AN$10-$AL$10)*($AM$10-$AL$10)),$AN$10-SQRT((1-AY588)*($AN$10-$AL$10)*($AN$10-$AM$10))),$AM$10)</f>
        <v>0.836784629043037</v>
      </c>
      <c r="AQ588" s="0" t="n">
        <f aca="false">IFERROR(IF(AZ588&lt;($AM$11-$AL$11)/($AN$11-$AL$11),$AL$11+SQRT(AZ588*($AN$11-$AL$11)*($AM$11-$AL$11)),$AN$11-SQRT((1-AZ588)*($AN$11-$AL$11)*($AN$11-$AM$11))),$AM$11)</f>
        <v>0.53555607333686</v>
      </c>
      <c r="AR588" s="0" t="n">
        <f aca="false">SUMPRODUCT((B24:B31&lt;=$B$6)*(C24:C31*AM588+D24:D31*AO588*$B$8*AQ588)/(1+AL588/100)^B24:B31)+C32*AM588*AP588/(1+AL588/100)^$B$6</f>
        <v>11547348.1664812</v>
      </c>
      <c r="AS588" s="0" t="n">
        <f aca="false">SUMPRODUCT((K24:K26&lt;=$B$6)*(L24:L26*AN588+M24:M26*AO588*$B$8*AQ588)/(1+AL588/100)^K24:K26)+L27*AN588*AP588/(1+AL588/100)^$B$6</f>
        <v>10670090.3999138</v>
      </c>
      <c r="AT588" s="0" t="n">
        <f aca="false">AS588-AR588</f>
        <v>-877257.766567402</v>
      </c>
      <c r="AU588" s="0" t="n">
        <f aca="true">RAND()</f>
        <v>0.146942124142904</v>
      </c>
      <c r="AV588" s="0" t="n">
        <f aca="true">RAND()</f>
        <v>0.941557329647821</v>
      </c>
      <c r="AW588" s="0" t="n">
        <f aca="true">RAND()</f>
        <v>0.900167814297389</v>
      </c>
      <c r="AX588" s="0" t="n">
        <f aca="true">RAND()</f>
        <v>0.980372724110935</v>
      </c>
      <c r="AY588" s="0" t="n">
        <f aca="true">RAND()</f>
        <v>0.453695545438625</v>
      </c>
      <c r="AZ588" s="0" t="n">
        <f aca="true">RAND()</f>
        <v>0.226476178309714</v>
      </c>
    </row>
    <row r="589" customFormat="false" ht="15" hidden="false" customHeight="false" outlineLevel="0" collapsed="false">
      <c r="AK589" s="0" t="n">
        <v>576</v>
      </c>
      <c r="AL589" s="0" t="n">
        <f aca="false">IFERROR(IF(AU589&lt;($AM$6-$AL$6)/($AN$6-$AL$6),$AL$6+SQRT(AU589*($AN$6-$AL$6)*($AM$6-$AL$6)),$AN$6-SQRT((1-AU589)*($AN$6-$AL$6)*($AN$6-$AM$6))),$AM$6)</f>
        <v>5.10531802831232</v>
      </c>
      <c r="AM589" s="0" t="n">
        <f aca="false">IFERROR(IF(AV589&lt;($AM$7-$AL$7)/($AN$7-$AL$7),$AL$7+SQRT(AV589*($AN$7-$AL$7)*($AM$7-$AL$7)),$AN$7-SQRT((1-AV589)*($AN$7-$AL$7)*($AN$7-$AM$7))),$AM$7)</f>
        <v>0.931153605883434</v>
      </c>
      <c r="AN589" s="0" t="n">
        <f aca="false">IFERROR(IF(AW589&lt;($AM$8-$AL$8)/($AN$8-$AL$8),$AL$8+SQRT(AW589*($AN$8-$AL$8)*($AM$8-$AL$8)),$AN$8-SQRT((1-AW589)*($AN$8-$AL$8)*($AN$8-$AM$8))),$AM$8)</f>
        <v>0.999163766214012</v>
      </c>
      <c r="AO589" s="0" t="n">
        <f aca="false">IFERROR(IF(AX589&lt;($AM$9-$AL$9)/($AN$9-$AL$9),$AL$9+SQRT(AX589*($AN$9-$AL$9)*($AM$9-$AL$9)),$AN$9-SQRT((1-AX589)*($AN$9-$AL$9)*($AN$9-$AM$9))),$AM$9)</f>
        <v>0.845287636472623</v>
      </c>
      <c r="AP589" s="0" t="n">
        <f aca="false">IFERROR(IF(AY589&lt;($AM$10-$AL$10)/($AN$10-$AL$10),$AL$10+SQRT(AY589*($AN$10-$AL$10)*($AM$10-$AL$10)),$AN$10-SQRT((1-AY589)*($AN$10-$AL$10)*($AN$10-$AM$10))),$AM$10)</f>
        <v>0.61075004488221</v>
      </c>
      <c r="AQ589" s="0" t="n">
        <f aca="false">IFERROR(IF(AZ589&lt;($AM$11-$AL$11)/($AN$11-$AL$11),$AL$11+SQRT(AZ589*($AN$11-$AL$11)*($AM$11-$AL$11)),$AN$11-SQRT((1-AZ589)*($AN$11-$AL$11)*($AN$11-$AM$11))),$AM$11)</f>
        <v>0.673998197128792</v>
      </c>
      <c r="AR589" s="0" t="n">
        <f aca="false">SUMPRODUCT((B24:B31&lt;=$B$6)*(C24:C31*AM589+D24:D31*AO589*$B$8*AQ589)/(1+AL589/100)^B24:B31)+C32*AM589*AP589/(1+AL589/100)^$B$6</f>
        <v>8496740.53143218</v>
      </c>
      <c r="AS589" s="0" t="n">
        <f aca="false">SUMPRODUCT((K24:K26&lt;=$B$6)*(L24:L26*AN589+M24:M26*AO589*$B$8*AQ589)/(1+AL589/100)^K24:K26)+L27*AN589*AP589/(1+AL589/100)^$B$6</f>
        <v>9395599.48034649</v>
      </c>
      <c r="AT589" s="0" t="n">
        <f aca="false">AS589-AR589</f>
        <v>898858.94891431</v>
      </c>
      <c r="AU589" s="0" t="n">
        <f aca="true">RAND()</f>
        <v>0.820509011308084</v>
      </c>
      <c r="AV589" s="0" t="n">
        <f aca="true">RAND()</f>
        <v>0.191125203735858</v>
      </c>
      <c r="AW589" s="0" t="n">
        <f aca="true">RAND()</f>
        <v>0.440735619694995</v>
      </c>
      <c r="AX589" s="0" t="n">
        <f aca="true">RAND()</f>
        <v>0.1589647358678</v>
      </c>
      <c r="AY589" s="0" t="n">
        <f aca="true">RAND()</f>
        <v>0.0490622897656464</v>
      </c>
      <c r="AZ589" s="0" t="n">
        <f aca="true">RAND()</f>
        <v>0.566215610304987</v>
      </c>
    </row>
    <row r="590" customFormat="false" ht="15" hidden="false" customHeight="false" outlineLevel="0" collapsed="false">
      <c r="AK590" s="0" t="n">
        <v>577</v>
      </c>
      <c r="AL590" s="0" t="n">
        <f aca="false">IFERROR(IF(AU590&lt;($AM$6-$AL$6)/($AN$6-$AL$6),$AL$6+SQRT(AU590*($AN$6-$AL$6)*($AM$6-$AL$6)),$AN$6-SQRT((1-AU590)*($AN$6-$AL$6)*($AN$6-$AM$6))),$AM$6)</f>
        <v>4.58575763919408</v>
      </c>
      <c r="AM590" s="0" t="n">
        <f aca="false">IFERROR(IF(AV590&lt;($AM$7-$AL$7)/($AN$7-$AL$7),$AL$7+SQRT(AV590*($AN$7-$AL$7)*($AM$7-$AL$7)),$AN$7-SQRT((1-AV590)*($AN$7-$AL$7)*($AN$7-$AM$7))),$AM$7)</f>
        <v>0.948520856234545</v>
      </c>
      <c r="AN590" s="0" t="n">
        <f aca="false">IFERROR(IF(AW590&lt;($AM$8-$AL$8)/($AN$8-$AL$8),$AL$8+SQRT(AW590*($AN$8-$AL$8)*($AM$8-$AL$8)),$AN$8-SQRT((1-AW590)*($AN$8-$AL$8)*($AN$8-$AM$8))),$AM$8)</f>
        <v>1.004450939289</v>
      </c>
      <c r="AO590" s="0" t="n">
        <f aca="false">IFERROR(IF(AX590&lt;($AM$9-$AL$9)/($AN$9-$AL$9),$AL$9+SQRT(AX590*($AN$9-$AL$9)*($AM$9-$AL$9)),$AN$9-SQRT((1-AX590)*($AN$9-$AL$9)*($AN$9-$AM$9))),$AM$9)</f>
        <v>1.14388191406925</v>
      </c>
      <c r="AP590" s="0" t="n">
        <f aca="false">IFERROR(IF(AY590&lt;($AM$10-$AL$10)/($AN$10-$AL$10),$AL$10+SQRT(AY590*($AN$10-$AL$10)*($AM$10-$AL$10)),$AN$10-SQRT((1-AY590)*($AN$10-$AL$10)*($AN$10-$AM$10))),$AM$10)</f>
        <v>0.976582939882388</v>
      </c>
      <c r="AQ590" s="0" t="n">
        <f aca="false">IFERROR(IF(AZ590&lt;($AM$11-$AL$11)/($AN$11-$AL$11),$AL$11+SQRT(AZ590*($AN$11-$AL$11)*($AM$11-$AL$11)),$AN$11-SQRT((1-AZ590)*($AN$11-$AL$11)*($AN$11-$AM$11))),$AM$11)</f>
        <v>0.466482040614975</v>
      </c>
      <c r="AR590" s="0" t="n">
        <f aca="false">SUMPRODUCT((B24:B31&lt;=$B$6)*(C24:C31*AM590+D24:D31*AO590*$B$8*AQ590)/(1+AL590/100)^B24:B31)+C32*AM590*AP590/(1+AL590/100)^$B$6</f>
        <v>8768634.80251196</v>
      </c>
      <c r="AS590" s="0" t="n">
        <f aca="false">SUMPRODUCT((K24:K26&lt;=$B$6)*(L24:L26*AN590+M24:M26*AO590*$B$8*AQ590)/(1+AL590/100)^K24:K26)+L27*AN590*AP590/(1+AL590/100)^$B$6</f>
        <v>9254671.01292722</v>
      </c>
      <c r="AT590" s="0" t="n">
        <f aca="false">AS590-AR590</f>
        <v>486036.210415255</v>
      </c>
      <c r="AU590" s="0" t="n">
        <f aca="true">RAND()</f>
        <v>0.708571691164512</v>
      </c>
      <c r="AV590" s="0" t="n">
        <f aca="true">RAND()</f>
        <v>0.245093830407138</v>
      </c>
      <c r="AW590" s="0" t="n">
        <f aca="true">RAND()</f>
        <v>0.464050300301748</v>
      </c>
      <c r="AX590" s="0" t="n">
        <f aca="true">RAND()</f>
        <v>0.511374548628182</v>
      </c>
      <c r="AY590" s="0" t="n">
        <f aca="true">RAND()</f>
        <v>0.908525194347758</v>
      </c>
      <c r="AZ590" s="0" t="n">
        <f aca="true">RAND()</f>
        <v>0.113127632029903</v>
      </c>
    </row>
    <row r="591" customFormat="false" ht="15" hidden="false" customHeight="false" outlineLevel="0" collapsed="false">
      <c r="AK591" s="0" t="n">
        <v>578</v>
      </c>
      <c r="AL591" s="0" t="n">
        <f aca="false">IFERROR(IF(AU591&lt;($AM$6-$AL$6)/($AN$6-$AL$6),$AL$6+SQRT(AU591*($AN$6-$AL$6)*($AM$6-$AL$6)),$AN$6-SQRT((1-AU591)*($AN$6-$AL$6)*($AN$6-$AM$6))),$AM$6)</f>
        <v>4.15728358341843</v>
      </c>
      <c r="AM591" s="0" t="n">
        <f aca="false">IFERROR(IF(AV591&lt;($AM$7-$AL$7)/($AN$7-$AL$7),$AL$7+SQRT(AV591*($AN$7-$AL$7)*($AM$7-$AL$7)),$AN$7-SQRT((1-AV591)*($AN$7-$AL$7)*($AN$7-$AM$7))),$AM$7)</f>
        <v>1.11535720192</v>
      </c>
      <c r="AN591" s="0" t="n">
        <f aca="false">IFERROR(IF(AW591&lt;($AM$8-$AL$8)/($AN$8-$AL$8),$AL$8+SQRT(AW591*($AN$8-$AL$8)*($AM$8-$AL$8)),$AN$8-SQRT((1-AW591)*($AN$8-$AL$8)*($AN$8-$AM$8))),$AM$8)</f>
        <v>0.989803941369958</v>
      </c>
      <c r="AO591" s="0" t="n">
        <f aca="false">IFERROR(IF(AX591&lt;($AM$9-$AL$9)/($AN$9-$AL$9),$AL$9+SQRT(AX591*($AN$9-$AL$9)*($AM$9-$AL$9)),$AN$9-SQRT((1-AX591)*($AN$9-$AL$9)*($AN$9-$AM$9))),$AM$9)</f>
        <v>1.20239488280428</v>
      </c>
      <c r="AP591" s="0" t="n">
        <f aca="false">IFERROR(IF(AY591&lt;($AM$10-$AL$10)/($AN$10-$AL$10),$AL$10+SQRT(AY591*($AN$10-$AL$10)*($AM$10-$AL$10)),$AN$10-SQRT((1-AY591)*($AN$10-$AL$10)*($AN$10-$AM$10))),$AM$10)</f>
        <v>0.899190077766165</v>
      </c>
      <c r="AQ591" s="0" t="n">
        <f aca="false">IFERROR(IF(AZ591&lt;($AM$11-$AL$11)/($AN$11-$AL$11),$AL$11+SQRT(AZ591*($AN$11-$AL$11)*($AM$11-$AL$11)),$AN$11-SQRT((1-AZ591)*($AN$11-$AL$11)*($AN$11-$AM$11))),$AM$11)</f>
        <v>0.466696746516925</v>
      </c>
      <c r="AR591" s="0" t="n">
        <f aca="false">SUMPRODUCT((B24:B31&lt;=$B$6)*(C24:C31*AM591+D24:D31*AO591*$B$8*AQ591)/(1+AL591/100)^B24:B31)+C32*AM591*AP591/(1+AL591/100)^$B$6</f>
        <v>10451149.0741812</v>
      </c>
      <c r="AS591" s="0" t="n">
        <f aca="false">SUMPRODUCT((K24:K26&lt;=$B$6)*(L24:L26*AN591+M24:M26*AO591*$B$8*AQ591)/(1+AL591/100)^K24:K26)+L27*AN591*AP591/(1+AL591/100)^$B$6</f>
        <v>9167524.16897768</v>
      </c>
      <c r="AT591" s="0" t="n">
        <f aca="false">AS591-AR591</f>
        <v>-1283624.9052035</v>
      </c>
      <c r="AU591" s="0" t="n">
        <f aca="true">RAND()</f>
        <v>0.595948168744881</v>
      </c>
      <c r="AV591" s="0" t="n">
        <f aca="true">RAND()</f>
        <v>0.838856150446108</v>
      </c>
      <c r="AW591" s="0" t="n">
        <f aca="true">RAND()</f>
        <v>0.400283735106337</v>
      </c>
      <c r="AX591" s="0" t="n">
        <f aca="true">RAND()</f>
        <v>0.575884051348806</v>
      </c>
      <c r="AY591" s="0" t="n">
        <f aca="true">RAND()</f>
        <v>0.637410872747827</v>
      </c>
      <c r="AZ591" s="0" t="n">
        <f aca="true">RAND()</f>
        <v>0.113419613466644</v>
      </c>
    </row>
    <row r="592" customFormat="false" ht="15" hidden="false" customHeight="false" outlineLevel="0" collapsed="false">
      <c r="AK592" s="0" t="n">
        <v>579</v>
      </c>
      <c r="AL592" s="0" t="n">
        <f aca="false">IFERROR(IF(AU592&lt;($AM$6-$AL$6)/($AN$6-$AL$6),$AL$6+SQRT(AU592*($AN$6-$AL$6)*($AM$6-$AL$6)),$AN$6-SQRT((1-AU592)*($AN$6-$AL$6)*($AN$6-$AM$6))),$AM$6)</f>
        <v>6.44671670626479</v>
      </c>
      <c r="AM592" s="0" t="n">
        <f aca="false">IFERROR(IF(AV592&lt;($AM$7-$AL$7)/($AN$7-$AL$7),$AL$7+SQRT(AV592*($AN$7-$AL$7)*($AM$7-$AL$7)),$AN$7-SQRT((1-AV592)*($AN$7-$AL$7)*($AN$7-$AM$7))),$AM$7)</f>
        <v>0.932598607793314</v>
      </c>
      <c r="AN592" s="0" t="n">
        <f aca="false">IFERROR(IF(AW592&lt;($AM$8-$AL$8)/($AN$8-$AL$8),$AL$8+SQRT(AW592*($AN$8-$AL$8)*($AM$8-$AL$8)),$AN$8-SQRT((1-AW592)*($AN$8-$AL$8)*($AN$8-$AM$8))),$AM$8)</f>
        <v>1.0981532744635</v>
      </c>
      <c r="AO592" s="0" t="n">
        <f aca="false">IFERROR(IF(AX592&lt;($AM$9-$AL$9)/($AN$9-$AL$9),$AL$9+SQRT(AX592*($AN$9-$AL$9)*($AM$9-$AL$9)),$AN$9-SQRT((1-AX592)*($AN$9-$AL$9)*($AN$9-$AM$9))),$AM$9)</f>
        <v>0.723290312388834</v>
      </c>
      <c r="AP592" s="0" t="n">
        <f aca="false">IFERROR(IF(AY592&lt;($AM$10-$AL$10)/($AN$10-$AL$10),$AL$10+SQRT(AY592*($AN$10-$AL$10)*($AM$10-$AL$10)),$AN$10-SQRT((1-AY592)*($AN$10-$AL$10)*($AN$10-$AM$10))),$AM$10)</f>
        <v>0.827822668957193</v>
      </c>
      <c r="AQ592" s="0" t="n">
        <f aca="false">IFERROR(IF(AZ592&lt;($AM$11-$AL$11)/($AN$11-$AL$11),$AL$11+SQRT(AZ592*($AN$11-$AL$11)*($AM$11-$AL$11)),$AN$11-SQRT((1-AZ592)*($AN$11-$AL$11)*($AN$11-$AM$11))),$AM$11)</f>
        <v>0.661569289848148</v>
      </c>
      <c r="AR592" s="0" t="n">
        <f aca="false">SUMPRODUCT((B24:B31&lt;=$B$6)*(C24:C31*AM592+D24:D31*AO592*$B$8*AQ592)/(1+AL592/100)^B24:B31)+C32*AM592*AP592/(1+AL592/100)^$B$6</f>
        <v>8200068.44308989</v>
      </c>
      <c r="AS592" s="0" t="n">
        <f aca="false">SUMPRODUCT((K24:K26&lt;=$B$6)*(L24:L26*AN592+M24:M26*AO592*$B$8*AQ592)/(1+AL592/100)^K24:K26)+L27*AN592*AP592/(1+AL592/100)^$B$6</f>
        <v>10171104.9760208</v>
      </c>
      <c r="AT592" s="0" t="n">
        <f aca="false">AS592-AR592</f>
        <v>1971036.53293093</v>
      </c>
      <c r="AU592" s="0" t="n">
        <f aca="true">RAND()</f>
        <v>0.984693879843676</v>
      </c>
      <c r="AV592" s="0" t="n">
        <f aca="true">RAND()</f>
        <v>0.1953598976525</v>
      </c>
      <c r="AW592" s="0" t="n">
        <f aca="true">RAND()</f>
        <v>0.795045083945261</v>
      </c>
      <c r="AX592" s="0" t="n">
        <f aca="true">RAND()</f>
        <v>0.0664780848089371</v>
      </c>
      <c r="AY592" s="0" t="n">
        <f aca="true">RAND()</f>
        <v>0.42987080912887</v>
      </c>
      <c r="AZ592" s="0" t="n">
        <f aca="true">RAND()</f>
        <v>0.532508793575972</v>
      </c>
    </row>
    <row r="593" customFormat="false" ht="15" hidden="false" customHeight="false" outlineLevel="0" collapsed="false">
      <c r="AK593" s="0" t="n">
        <v>580</v>
      </c>
      <c r="AL593" s="0" t="n">
        <f aca="false">IFERROR(IF(AU593&lt;($AM$6-$AL$6)/($AN$6-$AL$6),$AL$6+SQRT(AU593*($AN$6-$AL$6)*($AM$6-$AL$6)),$AN$6-SQRT((1-AU593)*($AN$6-$AL$6)*($AN$6-$AM$6))),$AM$6)</f>
        <v>3.38480835019366</v>
      </c>
      <c r="AM593" s="0" t="n">
        <f aca="false">IFERROR(IF(AV593&lt;($AM$7-$AL$7)/($AN$7-$AL$7),$AL$7+SQRT(AV593*($AN$7-$AL$7)*($AM$7-$AL$7)),$AN$7-SQRT((1-AV593)*($AN$7-$AL$7)*($AN$7-$AM$7))),$AM$7)</f>
        <v>0.971241441761055</v>
      </c>
      <c r="AN593" s="0" t="n">
        <f aca="false">IFERROR(IF(AW593&lt;($AM$8-$AL$8)/($AN$8-$AL$8),$AL$8+SQRT(AW593*($AN$8-$AL$8)*($AM$8-$AL$8)),$AN$8-SQRT((1-AW593)*($AN$8-$AL$8)*($AN$8-$AM$8))),$AM$8)</f>
        <v>1.16119307108269</v>
      </c>
      <c r="AO593" s="0" t="n">
        <f aca="false">IFERROR(IF(AX593&lt;($AM$9-$AL$9)/($AN$9-$AL$9),$AL$9+SQRT(AX593*($AN$9-$AL$9)*($AM$9-$AL$9)),$AN$9-SQRT((1-AX593)*($AN$9-$AL$9)*($AN$9-$AM$9))),$AM$9)</f>
        <v>1.16105978196339</v>
      </c>
      <c r="AP593" s="0" t="n">
        <f aca="false">IFERROR(IF(AY593&lt;($AM$10-$AL$10)/($AN$10-$AL$10),$AL$10+SQRT(AY593*($AN$10-$AL$10)*($AM$10-$AL$10)),$AN$10-SQRT((1-AY593)*($AN$10-$AL$10)*($AN$10-$AM$10))),$AM$10)</f>
        <v>0.858393101831638</v>
      </c>
      <c r="AQ593" s="0" t="n">
        <f aca="false">IFERROR(IF(AZ593&lt;($AM$11-$AL$11)/($AN$11-$AL$11),$AL$11+SQRT(AZ593*($AN$11-$AL$11)*($AM$11-$AL$11)),$AN$11-SQRT((1-AZ593)*($AN$11-$AL$11)*($AN$11-$AM$11))),$AM$11)</f>
        <v>0.613953265980858</v>
      </c>
      <c r="AR593" s="0" t="n">
        <f aca="false">SUMPRODUCT((B24:B31&lt;=$B$6)*(C24:C31*AM593+D24:D31*AO593*$B$8*AQ593)/(1+AL593/100)^B24:B31)+C32*AM593*AP593/(1+AL593/100)^$B$6</f>
        <v>9382731.26007694</v>
      </c>
      <c r="AS593" s="0" t="n">
        <f aca="false">SUMPRODUCT((K24:K26&lt;=$B$6)*(L24:L26*AN593+M24:M26*AO593*$B$8*AQ593)/(1+AL593/100)^K24:K26)+L27*AN593*AP593/(1+AL593/100)^$B$6</f>
        <v>10793705.7946651</v>
      </c>
      <c r="AT593" s="0" t="n">
        <f aca="false">AS593-AR593</f>
        <v>1410974.53458811</v>
      </c>
      <c r="AU593" s="0" t="n">
        <f aca="true">RAND()</f>
        <v>0.346519466758525</v>
      </c>
      <c r="AV593" s="0" t="n">
        <f aca="true">RAND()</f>
        <v>0.325818126404497</v>
      </c>
      <c r="AW593" s="0" t="n">
        <f aca="true">RAND()</f>
        <v>0.92989626112246</v>
      </c>
      <c r="AX593" s="0" t="n">
        <f aca="true">RAND()</f>
        <v>0.530786207040452</v>
      </c>
      <c r="AY593" s="0" t="n">
        <f aca="true">RAND()</f>
        <v>0.513782461762011</v>
      </c>
      <c r="AZ593" s="0" t="n">
        <f aca="true">RAND()</f>
        <v>0.402312870285907</v>
      </c>
    </row>
    <row r="594" customFormat="false" ht="15" hidden="false" customHeight="false" outlineLevel="0" collapsed="false">
      <c r="AK594" s="0" t="n">
        <v>581</v>
      </c>
      <c r="AL594" s="0" t="n">
        <f aca="false">IFERROR(IF(AU594&lt;($AM$6-$AL$6)/($AN$6-$AL$6),$AL$6+SQRT(AU594*($AN$6-$AL$6)*($AM$6-$AL$6)),$AN$6-SQRT((1-AU594)*($AN$6-$AL$6)*($AN$6-$AM$6))),$AM$6)</f>
        <v>2.59002270297275</v>
      </c>
      <c r="AM594" s="0" t="n">
        <f aca="false">IFERROR(IF(AV594&lt;($AM$7-$AL$7)/($AN$7-$AL$7),$AL$7+SQRT(AV594*($AN$7-$AL$7)*($AM$7-$AL$7)),$AN$7-SQRT((1-AV594)*($AN$7-$AL$7)*($AN$7-$AM$7))),$AM$7)</f>
        <v>1.14117767064121</v>
      </c>
      <c r="AN594" s="0" t="n">
        <f aca="false">IFERROR(IF(AW594&lt;($AM$8-$AL$8)/($AN$8-$AL$8),$AL$8+SQRT(AW594*($AN$8-$AL$8)*($AM$8-$AL$8)),$AN$8-SQRT((1-AW594)*($AN$8-$AL$8)*($AN$8-$AM$8))),$AM$8)</f>
        <v>1.01184123135543</v>
      </c>
      <c r="AO594" s="0" t="n">
        <f aca="false">IFERROR(IF(AX594&lt;($AM$9-$AL$9)/($AN$9-$AL$9),$AL$9+SQRT(AX594*($AN$9-$AL$9)*($AM$9-$AL$9)),$AN$9-SQRT((1-AX594)*($AN$9-$AL$9)*($AN$9-$AM$9))),$AM$9)</f>
        <v>1.1546284607704</v>
      </c>
      <c r="AP594" s="0" t="n">
        <f aca="false">IFERROR(IF(AY594&lt;($AM$10-$AL$10)/($AN$10-$AL$10),$AL$10+SQRT(AY594*($AN$10-$AL$10)*($AM$10-$AL$10)),$AN$10-SQRT((1-AY594)*($AN$10-$AL$10)*($AN$10-$AM$10))),$AM$10)</f>
        <v>0.617503824588748</v>
      </c>
      <c r="AQ594" s="0" t="n">
        <f aca="false">IFERROR(IF(AZ594&lt;($AM$11-$AL$11)/($AN$11-$AL$11),$AL$11+SQRT(AZ594*($AN$11-$AL$11)*($AM$11-$AL$11)),$AN$11-SQRT((1-AZ594)*($AN$11-$AL$11)*($AN$11-$AM$11))),$AM$11)</f>
        <v>0.621494071289602</v>
      </c>
      <c r="AR594" s="0" t="n">
        <f aca="false">SUMPRODUCT((B24:B31&lt;=$B$6)*(C24:C31*AM594+D24:D31*AO594*$B$8*AQ594)/(1+AL594/100)^B24:B31)+C32*AM594*AP594/(1+AL594/100)^$B$6</f>
        <v>11390512.1983949</v>
      </c>
      <c r="AS594" s="0" t="n">
        <f aca="false">SUMPRODUCT((K24:K26&lt;=$B$6)*(L24:L26*AN594+M24:M26*AO594*$B$8*AQ594)/(1+AL594/100)^K24:K26)+L27*AN594*AP594/(1+AL594/100)^$B$6</f>
        <v>9663318.55192508</v>
      </c>
      <c r="AT594" s="0" t="n">
        <f aca="false">AS594-AR594</f>
        <v>-1727193.64646983</v>
      </c>
      <c r="AU594" s="0" t="n">
        <f aca="true">RAND()</f>
        <v>0.0696253580046537</v>
      </c>
      <c r="AV594" s="0" t="n">
        <f aca="true">RAND()</f>
        <v>0.894735116737128</v>
      </c>
      <c r="AW594" s="0" t="n">
        <f aca="true">RAND()</f>
        <v>0.495825785935119</v>
      </c>
      <c r="AX594" s="0" t="n">
        <f aca="true">RAND()</f>
        <v>0.523564640440386</v>
      </c>
      <c r="AY594" s="0" t="n">
        <f aca="true">RAND()</f>
        <v>0.0552285951719329</v>
      </c>
      <c r="AZ594" s="0" t="n">
        <f aca="true">RAND()</f>
        <v>0.421871174997404</v>
      </c>
    </row>
    <row r="595" customFormat="false" ht="15" hidden="false" customHeight="false" outlineLevel="0" collapsed="false">
      <c r="AK595" s="0" t="n">
        <v>582</v>
      </c>
      <c r="AL595" s="0" t="n">
        <f aca="false">IFERROR(IF(AU595&lt;($AM$6-$AL$6)/($AN$6-$AL$6),$AL$6+SQRT(AU595*($AN$6-$AL$6)*($AM$6-$AL$6)),$AN$6-SQRT((1-AU595)*($AN$6-$AL$6)*($AN$6-$AM$6))),$AM$6)</f>
        <v>3.5092811236958</v>
      </c>
      <c r="AM595" s="0" t="n">
        <f aca="false">IFERROR(IF(AV595&lt;($AM$7-$AL$7)/($AN$7-$AL$7),$AL$7+SQRT(AV595*($AN$7-$AL$7)*($AM$7-$AL$7)),$AN$7-SQRT((1-AV595)*($AN$7-$AL$7)*($AN$7-$AM$7))),$AM$7)</f>
        <v>0.914685879238165</v>
      </c>
      <c r="AN595" s="0" t="n">
        <f aca="false">IFERROR(IF(AW595&lt;($AM$8-$AL$8)/($AN$8-$AL$8),$AL$8+SQRT(AW595*($AN$8-$AL$8)*($AM$8-$AL$8)),$AN$8-SQRT((1-AW595)*($AN$8-$AL$8)*($AN$8-$AM$8))),$AM$8)</f>
        <v>0.932270042901196</v>
      </c>
      <c r="AO595" s="0" t="n">
        <f aca="false">IFERROR(IF(AX595&lt;($AM$9-$AL$9)/($AN$9-$AL$9),$AL$9+SQRT(AX595*($AN$9-$AL$9)*($AM$9-$AL$9)),$AN$9-SQRT((1-AX595)*($AN$9-$AL$9)*($AN$9-$AM$9))),$AM$9)</f>
        <v>1.26267235176451</v>
      </c>
      <c r="AP595" s="0" t="n">
        <f aca="false">IFERROR(IF(AY595&lt;($AM$10-$AL$10)/($AN$10-$AL$10),$AL$10+SQRT(AY595*($AN$10-$AL$10)*($AM$10-$AL$10)),$AN$10-SQRT((1-AY595)*($AN$10-$AL$10)*($AN$10-$AM$10))),$AM$10)</f>
        <v>0.749921226634856</v>
      </c>
      <c r="AQ595" s="0" t="n">
        <f aca="false">IFERROR(IF(AZ595&lt;($AM$11-$AL$11)/($AN$11-$AL$11),$AL$11+SQRT(AZ595*($AN$11-$AL$11)*($AM$11-$AL$11)),$AN$11-SQRT((1-AZ595)*($AN$11-$AL$11)*($AN$11-$AM$11))),$AM$11)</f>
        <v>0.571513236786843</v>
      </c>
      <c r="AR595" s="0" t="n">
        <f aca="false">SUMPRODUCT((B24:B31&lt;=$B$6)*(C24:C31*AM595+D24:D31*AO595*$B$8*AQ595)/(1+AL595/100)^B24:B31)+C32*AM595*AP595/(1+AL595/100)^$B$6</f>
        <v>8809201.47785769</v>
      </c>
      <c r="AS595" s="0" t="n">
        <f aca="false">SUMPRODUCT((K24:K26&lt;=$B$6)*(L24:L26*AN595+M24:M26*AO595*$B$8*AQ595)/(1+AL595/100)^K24:K26)+L27*AN595*AP595/(1+AL595/100)^$B$6</f>
        <v>8753056.8473558</v>
      </c>
      <c r="AT595" s="0" t="n">
        <f aca="false">AS595-AR595</f>
        <v>-56144.6305018906</v>
      </c>
      <c r="AU595" s="0" t="n">
        <f aca="true">RAND()</f>
        <v>0.390744086330676</v>
      </c>
      <c r="AV595" s="0" t="n">
        <f aca="true">RAND()</f>
        <v>0.146142787740343</v>
      </c>
      <c r="AW595" s="0" t="n">
        <f aca="true">RAND()</f>
        <v>0.194392936100934</v>
      </c>
      <c r="AX595" s="0" t="n">
        <f aca="true">RAND()</f>
        <v>0.637565292765015</v>
      </c>
      <c r="AY595" s="0" t="n">
        <f aca="true">RAND()</f>
        <v>0.249842478090684</v>
      </c>
      <c r="AZ595" s="0" t="n">
        <f aca="true">RAND()</f>
        <v>0.300895664287626</v>
      </c>
    </row>
    <row r="596" customFormat="false" ht="15" hidden="false" customHeight="false" outlineLevel="0" collapsed="false">
      <c r="AK596" s="0" t="n">
        <v>583</v>
      </c>
      <c r="AL596" s="0" t="n">
        <f aca="false">IFERROR(IF(AU596&lt;($AM$6-$AL$6)/($AN$6-$AL$6),$AL$6+SQRT(AU596*($AN$6-$AL$6)*($AM$6-$AL$6)),$AN$6-SQRT((1-AU596)*($AN$6-$AL$6)*($AN$6-$AM$6))),$AM$6)</f>
        <v>4.1863881555486</v>
      </c>
      <c r="AM596" s="0" t="n">
        <f aca="false">IFERROR(IF(AV596&lt;($AM$7-$AL$7)/($AN$7-$AL$7),$AL$7+SQRT(AV596*($AN$7-$AL$7)*($AM$7-$AL$7)),$AN$7-SQRT((1-AV596)*($AN$7-$AL$7)*($AN$7-$AM$7))),$AM$7)</f>
        <v>1.081742467522</v>
      </c>
      <c r="AN596" s="0" t="n">
        <f aca="false">IFERROR(IF(AW596&lt;($AM$8-$AL$8)/($AN$8-$AL$8),$AL$8+SQRT(AW596*($AN$8-$AL$8)*($AM$8-$AL$8)),$AN$8-SQRT((1-AW596)*($AN$8-$AL$8)*($AN$8-$AM$8))),$AM$8)</f>
        <v>1.03366136833809</v>
      </c>
      <c r="AO596" s="0" t="n">
        <f aca="false">IFERROR(IF(AX596&lt;($AM$9-$AL$9)/($AN$9-$AL$9),$AL$9+SQRT(AX596*($AN$9-$AL$9)*($AM$9-$AL$9)),$AN$9-SQRT((1-AX596)*($AN$9-$AL$9)*($AN$9-$AM$9))),$AM$9)</f>
        <v>1.53433282240131</v>
      </c>
      <c r="AP596" s="0" t="n">
        <f aca="false">IFERROR(IF(AY596&lt;($AM$10-$AL$10)/($AN$10-$AL$10),$AL$10+SQRT(AY596*($AN$10-$AL$10)*($AM$10-$AL$10)),$AN$10-SQRT((1-AY596)*($AN$10-$AL$10)*($AN$10-$AM$10))),$AM$10)</f>
        <v>0.892537085331716</v>
      </c>
      <c r="AQ596" s="0" t="n">
        <f aca="false">IFERROR(IF(AZ596&lt;($AM$11-$AL$11)/($AN$11-$AL$11),$AL$11+SQRT(AZ596*($AN$11-$AL$11)*($AM$11-$AL$11)),$AN$11-SQRT((1-AZ596)*($AN$11-$AL$11)*($AN$11-$AM$11))),$AM$11)</f>
        <v>0.64408278976144</v>
      </c>
      <c r="AR596" s="0" t="n">
        <f aca="false">SUMPRODUCT((B24:B31&lt;=$B$6)*(C24:C31*AM596+D24:D31*AO596*$B$8*AQ596)/(1+AL596/100)^B24:B31)+C32*AM596*AP596/(1+AL596/100)^$B$6</f>
        <v>10177203.8752633</v>
      </c>
      <c r="AS596" s="0" t="n">
        <f aca="false">SUMPRODUCT((K24:K26&lt;=$B$6)*(L24:L26*AN596+M24:M26*AO596*$B$8*AQ596)/(1+AL596/100)^K24:K26)+L27*AN596*AP596/(1+AL596/100)^$B$6</f>
        <v>9592396.28003234</v>
      </c>
      <c r="AT596" s="0" t="n">
        <f aca="false">AS596-AR596</f>
        <v>-584807.59523092</v>
      </c>
      <c r="AU596" s="0" t="n">
        <f aca="true">RAND()</f>
        <v>0.60417941943814</v>
      </c>
      <c r="AV596" s="0" t="n">
        <f aca="true">RAND()</f>
        <v>0.748350246794788</v>
      </c>
      <c r="AW596" s="0" t="n">
        <f aca="true">RAND()</f>
        <v>0.583978635116899</v>
      </c>
      <c r="AX596" s="0" t="n">
        <f aca="true">RAND()</f>
        <v>0.855436053138178</v>
      </c>
      <c r="AY596" s="0" t="n">
        <f aca="true">RAND()</f>
        <v>0.616341453442875</v>
      </c>
      <c r="AZ596" s="0" t="n">
        <f aca="true">RAND()</f>
        <v>0.483236596775574</v>
      </c>
    </row>
    <row r="597" customFormat="false" ht="15" hidden="false" customHeight="false" outlineLevel="0" collapsed="false">
      <c r="AK597" s="0" t="n">
        <v>584</v>
      </c>
      <c r="AL597" s="0" t="n">
        <f aca="false">IFERROR(IF(AU597&lt;($AM$6-$AL$6)/($AN$6-$AL$6),$AL$6+SQRT(AU597*($AN$6-$AL$6)*($AM$6-$AL$6)),$AN$6-SQRT((1-AU597)*($AN$6-$AL$6)*($AN$6-$AM$6))),$AM$6)</f>
        <v>3.06693759995486</v>
      </c>
      <c r="AM597" s="0" t="n">
        <f aca="false">IFERROR(IF(AV597&lt;($AM$7-$AL$7)/($AN$7-$AL$7),$AL$7+SQRT(AV597*($AN$7-$AL$7)*($AM$7-$AL$7)),$AN$7-SQRT((1-AV597)*($AN$7-$AL$7)*($AN$7-$AM$7))),$AM$7)</f>
        <v>1.22153165465799</v>
      </c>
      <c r="AN597" s="0" t="n">
        <f aca="false">IFERROR(IF(AW597&lt;($AM$8-$AL$8)/($AN$8-$AL$8),$AL$8+SQRT(AW597*($AN$8-$AL$8)*($AM$8-$AL$8)),$AN$8-SQRT((1-AW597)*($AN$8-$AL$8)*($AN$8-$AM$8))),$AM$8)</f>
        <v>0.901870196688337</v>
      </c>
      <c r="AO597" s="0" t="n">
        <f aca="false">IFERROR(IF(AX597&lt;($AM$9-$AL$9)/($AN$9-$AL$9),$AL$9+SQRT(AX597*($AN$9-$AL$9)*($AM$9-$AL$9)),$AN$9-SQRT((1-AX597)*($AN$9-$AL$9)*($AN$9-$AM$9))),$AM$9)</f>
        <v>1.12039227931946</v>
      </c>
      <c r="AP597" s="0" t="n">
        <f aca="false">IFERROR(IF(AY597&lt;($AM$10-$AL$10)/($AN$10-$AL$10),$AL$10+SQRT(AY597*($AN$10-$AL$10)*($AM$10-$AL$10)),$AN$10-SQRT((1-AY597)*($AN$10-$AL$10)*($AN$10-$AM$10))),$AM$10)</f>
        <v>0.917039006067153</v>
      </c>
      <c r="AQ597" s="0" t="n">
        <f aca="false">IFERROR(IF(AZ597&lt;($AM$11-$AL$11)/($AN$11-$AL$11),$AL$11+SQRT(AZ597*($AN$11-$AL$11)*($AM$11-$AL$11)),$AN$11-SQRT((1-AZ597)*($AN$11-$AL$11)*($AN$11-$AM$11))),$AM$11)</f>
        <v>0.818608795622518</v>
      </c>
      <c r="AR597" s="0" t="n">
        <f aca="false">SUMPRODUCT((B24:B31&lt;=$B$6)*(C24:C31*AM597+D24:D31*AO597*$B$8*AQ597)/(1+AL597/100)^B24:B31)+C32*AM597*AP597/(1+AL597/100)^$B$6</f>
        <v>11942874.6641355</v>
      </c>
      <c r="AS597" s="0" t="n">
        <f aca="false">SUMPRODUCT((K24:K26&lt;=$B$6)*(L24:L26*AN597+M24:M26*AO597*$B$8*AQ597)/(1+AL597/100)^K24:K26)+L27*AN597*AP597/(1+AL597/100)^$B$6</f>
        <v>8351152.77930813</v>
      </c>
      <c r="AT597" s="0" t="n">
        <f aca="false">AS597-AR597</f>
        <v>-3591721.88482736</v>
      </c>
      <c r="AU597" s="0" t="n">
        <f aca="true">RAND()</f>
        <v>0.226551007867559</v>
      </c>
      <c r="AV597" s="0" t="n">
        <f aca="true">RAND()</f>
        <v>0.992796029453226</v>
      </c>
      <c r="AW597" s="0" t="n">
        <f aca="true">RAND()</f>
        <v>0.115305966370227</v>
      </c>
      <c r="AX597" s="0" t="n">
        <f aca="true">RAND()</f>
        <v>0.484193505146117</v>
      </c>
      <c r="AY597" s="0" t="n">
        <f aca="true">RAND()</f>
        <v>0.695686130325914</v>
      </c>
      <c r="AZ597" s="0" t="n">
        <f aca="true">RAND()</f>
        <v>0.865702983569332</v>
      </c>
    </row>
    <row r="598" customFormat="false" ht="15" hidden="false" customHeight="false" outlineLevel="0" collapsed="false">
      <c r="AK598" s="0" t="n">
        <v>585</v>
      </c>
      <c r="AL598" s="0" t="n">
        <f aca="false">IFERROR(IF(AU598&lt;($AM$6-$AL$6)/($AN$6-$AL$6),$AL$6+SQRT(AU598*($AN$6-$AL$6)*($AM$6-$AL$6)),$AN$6-SQRT((1-AU598)*($AN$6-$AL$6)*($AN$6-$AM$6))),$AM$6)</f>
        <v>2.88933420170389</v>
      </c>
      <c r="AM598" s="0" t="n">
        <f aca="false">IFERROR(IF(AV598&lt;($AM$7-$AL$7)/($AN$7-$AL$7),$AL$7+SQRT(AV598*($AN$7-$AL$7)*($AM$7-$AL$7)),$AN$7-SQRT((1-AV598)*($AN$7-$AL$7)*($AN$7-$AM$7))),$AM$7)</f>
        <v>0.985577076502769</v>
      </c>
      <c r="AN598" s="0" t="n">
        <f aca="false">IFERROR(IF(AW598&lt;($AM$8-$AL$8)/($AN$8-$AL$8),$AL$8+SQRT(AW598*($AN$8-$AL$8)*($AM$8-$AL$8)),$AN$8-SQRT((1-AW598)*($AN$8-$AL$8)*($AN$8-$AM$8))),$AM$8)</f>
        <v>1.1781433700163</v>
      </c>
      <c r="AO598" s="0" t="n">
        <f aca="false">IFERROR(IF(AX598&lt;($AM$9-$AL$9)/($AN$9-$AL$9),$AL$9+SQRT(AX598*($AN$9-$AL$9)*($AM$9-$AL$9)),$AN$9-SQRT((1-AX598)*($AN$9-$AL$9)*($AN$9-$AM$9))),$AM$9)</f>
        <v>0.853988295639801</v>
      </c>
      <c r="AP598" s="0" t="n">
        <f aca="false">IFERROR(IF(AY598&lt;($AM$10-$AL$10)/($AN$10-$AL$10),$AL$10+SQRT(AY598*($AN$10-$AL$10)*($AM$10-$AL$10)),$AN$10-SQRT((1-AY598)*($AN$10-$AL$10)*($AN$10-$AM$10))),$AM$10)</f>
        <v>0.96709600299659</v>
      </c>
      <c r="AQ598" s="0" t="n">
        <f aca="false">IFERROR(IF(AZ598&lt;($AM$11-$AL$11)/($AN$11-$AL$11),$AL$11+SQRT(AZ598*($AN$11-$AL$11)*($AM$11-$AL$11)),$AN$11-SQRT((1-AZ598)*($AN$11-$AL$11)*($AN$11-$AM$11))),$AM$11)</f>
        <v>0.866037666367911</v>
      </c>
      <c r="AR598" s="0" t="n">
        <f aca="false">SUMPRODUCT((B24:B31&lt;=$B$6)*(C24:C31*AM598+D24:D31*AO598*$B$8*AQ598)/(1+AL598/100)^B24:B31)+C32*AM598*AP598/(1+AL598/100)^$B$6</f>
        <v>9700042.54686917</v>
      </c>
      <c r="AS598" s="0" t="n">
        <f aca="false">SUMPRODUCT((K24:K26&lt;=$B$6)*(L24:L26*AN598+M24:M26*AO598*$B$8*AQ598)/(1+AL598/100)^K24:K26)+L27*AN598*AP598/(1+AL598/100)^$B$6</f>
        <v>10827480.0439998</v>
      </c>
      <c r="AT598" s="0" t="n">
        <f aca="false">AS598-AR598</f>
        <v>1127437.49713064</v>
      </c>
      <c r="AU598" s="0" t="n">
        <f aca="true">RAND()</f>
        <v>0.158183064464058</v>
      </c>
      <c r="AV598" s="0" t="n">
        <f aca="true">RAND()</f>
        <v>0.382653903592385</v>
      </c>
      <c r="AW598" s="0" t="n">
        <f aca="true">RAND()</f>
        <v>0.954103330910088</v>
      </c>
      <c r="AX598" s="0" t="n">
        <f aca="true">RAND()</f>
        <v>0.167076951266628</v>
      </c>
      <c r="AY598" s="0" t="n">
        <f aca="true">RAND()</f>
        <v>0.872714704061563</v>
      </c>
      <c r="AZ598" s="0" t="n">
        <f aca="true">RAND()</f>
        <v>0.926751400685081</v>
      </c>
    </row>
    <row r="599" customFormat="false" ht="15" hidden="false" customHeight="false" outlineLevel="0" collapsed="false">
      <c r="AK599" s="0" t="n">
        <v>586</v>
      </c>
      <c r="AL599" s="0" t="n">
        <f aca="false">IFERROR(IF(AU599&lt;($AM$6-$AL$6)/($AN$6-$AL$6),$AL$6+SQRT(AU599*($AN$6-$AL$6)*($AM$6-$AL$6)),$AN$6-SQRT((1-AU599)*($AN$6-$AL$6)*($AN$6-$AM$6))),$AM$6)</f>
        <v>3.68804819213468</v>
      </c>
      <c r="AM599" s="0" t="n">
        <f aca="false">IFERROR(IF(AV599&lt;($AM$7-$AL$7)/($AN$7-$AL$7),$AL$7+SQRT(AV599*($AN$7-$AL$7)*($AM$7-$AL$7)),$AN$7-SQRT((1-AV599)*($AN$7-$AL$7)*($AN$7-$AM$7))),$AM$7)</f>
        <v>0.959342810176285</v>
      </c>
      <c r="AN599" s="0" t="n">
        <f aca="false">IFERROR(IF(AW599&lt;($AM$8-$AL$8)/($AN$8-$AL$8),$AL$8+SQRT(AW599*($AN$8-$AL$8)*($AM$8-$AL$8)),$AN$8-SQRT((1-AW599)*($AN$8-$AL$8)*($AN$8-$AM$8))),$AM$8)</f>
        <v>1.13603125476827</v>
      </c>
      <c r="AO599" s="0" t="n">
        <f aca="false">IFERROR(IF(AX599&lt;($AM$9-$AL$9)/($AN$9-$AL$9),$AL$9+SQRT(AX599*($AN$9-$AL$9)*($AM$9-$AL$9)),$AN$9-SQRT((1-AX599)*($AN$9-$AL$9)*($AN$9-$AM$9))),$AM$9)</f>
        <v>1.4212353444178</v>
      </c>
      <c r="AP599" s="0" t="n">
        <f aca="false">IFERROR(IF(AY599&lt;($AM$10-$AL$10)/($AN$10-$AL$10),$AL$10+SQRT(AY599*($AN$10-$AL$10)*($AM$10-$AL$10)),$AN$10-SQRT((1-AY599)*($AN$10-$AL$10)*($AN$10-$AM$10))),$AM$10)</f>
        <v>0.647924471242379</v>
      </c>
      <c r="AQ599" s="0" t="n">
        <f aca="false">IFERROR(IF(AZ599&lt;($AM$11-$AL$11)/($AN$11-$AL$11),$AL$11+SQRT(AZ599*($AN$11-$AL$11)*($AM$11-$AL$11)),$AN$11-SQRT((1-AZ599)*($AN$11-$AL$11)*($AN$11-$AM$11))),$AM$11)</f>
        <v>0.597942702448171</v>
      </c>
      <c r="AR599" s="0" t="n">
        <f aca="false">SUMPRODUCT((B24:B31&lt;=$B$6)*(C24:C31*AM599+D24:D31*AO599*$B$8*AQ599)/(1+AL599/100)^B24:B31)+C32*AM599*AP599/(1+AL599/100)^$B$6</f>
        <v>9197119.47750617</v>
      </c>
      <c r="AS599" s="0" t="n">
        <f aca="false">SUMPRODUCT((K24:K26&lt;=$B$6)*(L24:L26*AN599+M24:M26*AO599*$B$8*AQ599)/(1+AL599/100)^K24:K26)+L27*AN599*AP599/(1+AL599/100)^$B$6</f>
        <v>10747436.4224642</v>
      </c>
      <c r="AT599" s="0" t="n">
        <f aca="false">AS599-AR599</f>
        <v>1550316.94495807</v>
      </c>
      <c r="AU599" s="0" t="n">
        <f aca="true">RAND()</f>
        <v>0.451548761118882</v>
      </c>
      <c r="AV599" s="0" t="n">
        <f aca="true">RAND()</f>
        <v>0.282112568387507</v>
      </c>
      <c r="AW599" s="0" t="n">
        <f aca="true">RAND()</f>
        <v>0.884543334313832</v>
      </c>
      <c r="AX599" s="0" t="n">
        <f aca="true">RAND()</f>
        <v>0.776687648965875</v>
      </c>
      <c r="AY599" s="0" t="n">
        <f aca="true">RAND()</f>
        <v>0.0875265967693497</v>
      </c>
      <c r="AZ599" s="0" t="n">
        <f aca="true">RAND()</f>
        <v>0.362325934457629</v>
      </c>
    </row>
    <row r="600" customFormat="false" ht="15" hidden="false" customHeight="false" outlineLevel="0" collapsed="false">
      <c r="AK600" s="0" t="n">
        <v>587</v>
      </c>
      <c r="AL600" s="0" t="n">
        <f aca="false">IFERROR(IF(AU600&lt;($AM$6-$AL$6)/($AN$6-$AL$6),$AL$6+SQRT(AU600*($AN$6-$AL$6)*($AM$6-$AL$6)),$AN$6-SQRT((1-AU600)*($AN$6-$AL$6)*($AN$6-$AM$6))),$AM$6)</f>
        <v>3.65099455929613</v>
      </c>
      <c r="AM600" s="0" t="n">
        <f aca="false">IFERROR(IF(AV600&lt;($AM$7-$AL$7)/($AN$7-$AL$7),$AL$7+SQRT(AV600*($AN$7-$AL$7)*($AM$7-$AL$7)),$AN$7-SQRT((1-AV600)*($AN$7-$AL$7)*($AN$7-$AM$7))),$AM$7)</f>
        <v>1.0469429165758</v>
      </c>
      <c r="AN600" s="0" t="n">
        <f aca="false">IFERROR(IF(AW600&lt;($AM$8-$AL$8)/($AN$8-$AL$8),$AL$8+SQRT(AW600*($AN$8-$AL$8)*($AM$8-$AL$8)),$AN$8-SQRT((1-AW600)*($AN$8-$AL$8)*($AN$8-$AM$8))),$AM$8)</f>
        <v>1.10225009044657</v>
      </c>
      <c r="AO600" s="0" t="n">
        <f aca="false">IFERROR(IF(AX600&lt;($AM$9-$AL$9)/($AN$9-$AL$9),$AL$9+SQRT(AX600*($AN$9-$AL$9)*($AM$9-$AL$9)),$AN$9-SQRT((1-AX600)*($AN$9-$AL$9)*($AN$9-$AM$9))),$AM$9)</f>
        <v>1.45743032176685</v>
      </c>
      <c r="AP600" s="0" t="n">
        <f aca="false">IFERROR(IF(AY600&lt;($AM$10-$AL$10)/($AN$10-$AL$10),$AL$10+SQRT(AY600*($AN$10-$AL$10)*($AM$10-$AL$10)),$AN$10-SQRT((1-AY600)*($AN$10-$AL$10)*($AN$10-$AM$10))),$AM$10)</f>
        <v>0.934895750418464</v>
      </c>
      <c r="AQ600" s="0" t="n">
        <f aca="false">IFERROR(IF(AZ600&lt;($AM$11-$AL$11)/($AN$11-$AL$11),$AL$11+SQRT(AZ600*($AN$11-$AL$11)*($AM$11-$AL$11)),$AN$11-SQRT((1-AZ600)*($AN$11-$AL$11)*($AN$11-$AM$11))),$AM$11)</f>
        <v>0.657975084115413</v>
      </c>
      <c r="AR600" s="0" t="n">
        <f aca="false">SUMPRODUCT((B24:B31&lt;=$B$6)*(C24:C31*AM600+D24:D31*AO600*$B$8*AQ600)/(1+AL600/100)^B24:B31)+C32*AM600*AP600/(1+AL600/100)^$B$6</f>
        <v>10032715.3251111</v>
      </c>
      <c r="AS600" s="0" t="n">
        <f aca="false">SUMPRODUCT((K24:K26&lt;=$B$6)*(L24:L26*AN600+M24:M26*AO600*$B$8*AQ600)/(1+AL600/100)^K24:K26)+L27*AN600*AP600/(1+AL600/100)^$B$6</f>
        <v>10190955.2623038</v>
      </c>
      <c r="AT600" s="0" t="n">
        <f aca="false">AS600-AR600</f>
        <v>158239.93719268</v>
      </c>
      <c r="AU600" s="0" t="n">
        <f aca="true">RAND()</f>
        <v>0.439208127906795</v>
      </c>
      <c r="AV600" s="0" t="n">
        <f aca="true">RAND()</f>
        <v>0.633491741077851</v>
      </c>
      <c r="AW600" s="0" t="n">
        <f aca="true">RAND()</f>
        <v>0.80595523757293</v>
      </c>
      <c r="AX600" s="0" t="n">
        <f aca="true">RAND()</f>
        <v>0.803745429507981</v>
      </c>
      <c r="AY600" s="0" t="n">
        <f aca="true">RAND()</f>
        <v>0.756537254928156</v>
      </c>
      <c r="AZ600" s="0" t="n">
        <f aca="true">RAND()</f>
        <v>0.522526354751595</v>
      </c>
    </row>
    <row r="601" customFormat="false" ht="15" hidden="false" customHeight="false" outlineLevel="0" collapsed="false">
      <c r="AK601" s="0" t="n">
        <v>588</v>
      </c>
      <c r="AL601" s="0" t="n">
        <f aca="false">IFERROR(IF(AU601&lt;($AM$6-$AL$6)/($AN$6-$AL$6),$AL$6+SQRT(AU601*($AN$6-$AL$6)*($AM$6-$AL$6)),$AN$6-SQRT((1-AU601)*($AN$6-$AL$6)*($AN$6-$AM$6))),$AM$6)</f>
        <v>3.26906467372158</v>
      </c>
      <c r="AM601" s="0" t="n">
        <f aca="false">IFERROR(IF(AV601&lt;($AM$7-$AL$7)/($AN$7-$AL$7),$AL$7+SQRT(AV601*($AN$7-$AL$7)*($AM$7-$AL$7)),$AN$7-SQRT((1-AV601)*($AN$7-$AL$7)*($AN$7-$AM$7))),$AM$7)</f>
        <v>0.963554607064908</v>
      </c>
      <c r="AN601" s="0" t="n">
        <f aca="false">IFERROR(IF(AW601&lt;($AM$8-$AL$8)/($AN$8-$AL$8),$AL$8+SQRT(AW601*($AN$8-$AL$8)*($AM$8-$AL$8)),$AN$8-SQRT((1-AW601)*($AN$8-$AL$8)*($AN$8-$AM$8))),$AM$8)</f>
        <v>0.910617052459867</v>
      </c>
      <c r="AO601" s="0" t="n">
        <f aca="false">IFERROR(IF(AX601&lt;($AM$9-$AL$9)/($AN$9-$AL$9),$AL$9+SQRT(AX601*($AN$9-$AL$9)*($AM$9-$AL$9)),$AN$9-SQRT((1-AX601)*($AN$9-$AL$9)*($AN$9-$AM$9))),$AM$9)</f>
        <v>1.05299870899004</v>
      </c>
      <c r="AP601" s="0" t="n">
        <f aca="false">IFERROR(IF(AY601&lt;($AM$10-$AL$10)/($AN$10-$AL$10),$AL$10+SQRT(AY601*($AN$10-$AL$10)*($AM$10-$AL$10)),$AN$10-SQRT((1-AY601)*($AN$10-$AL$10)*($AN$10-$AM$10))),$AM$10)</f>
        <v>0.796719156229669</v>
      </c>
      <c r="AQ601" s="0" t="n">
        <f aca="false">IFERROR(IF(AZ601&lt;($AM$11-$AL$11)/($AN$11-$AL$11),$AL$11+SQRT(AZ601*($AN$11-$AL$11)*($AM$11-$AL$11)),$AN$11-SQRT((1-AZ601)*($AN$11-$AL$11)*($AN$11-$AM$11))),$AM$11)</f>
        <v>0.680421787906984</v>
      </c>
      <c r="AR601" s="0" t="n">
        <f aca="false">SUMPRODUCT((B24:B31&lt;=$B$6)*(C24:C31*AM601+D24:D31*AO601*$B$8*AQ601)/(1+AL601/100)^B24:B31)+C32*AM601*AP601/(1+AL601/100)^$B$6</f>
        <v>9355488.72936167</v>
      </c>
      <c r="AS601" s="0" t="n">
        <f aca="false">SUMPRODUCT((K24:K26&lt;=$B$6)*(L24:L26*AN601+M24:M26*AO601*$B$8*AQ601)/(1+AL601/100)^K24:K26)+L27*AN601*AP601/(1+AL601/100)^$B$6</f>
        <v>8519905.49710453</v>
      </c>
      <c r="AT601" s="0" t="n">
        <f aca="false">AS601-AR601</f>
        <v>-835583.232257143</v>
      </c>
      <c r="AU601" s="0" t="n">
        <f aca="true">RAND()</f>
        <v>0.304006079556387</v>
      </c>
      <c r="AV601" s="0" t="n">
        <f aca="true">RAND()</f>
        <v>0.29722343880174</v>
      </c>
      <c r="AW601" s="0" t="n">
        <f aca="true">RAND()</f>
        <v>0.135957025498987</v>
      </c>
      <c r="AX601" s="0" t="n">
        <f aca="true">RAND()</f>
        <v>0.402125703216985</v>
      </c>
      <c r="AY601" s="0" t="n">
        <f aca="true">RAND()</f>
        <v>0.352169030694586</v>
      </c>
      <c r="AZ601" s="0" t="n">
        <f aca="true">RAND()</f>
        <v>0.583141903491557</v>
      </c>
    </row>
    <row r="602" customFormat="false" ht="15" hidden="false" customHeight="false" outlineLevel="0" collapsed="false">
      <c r="AK602" s="0" t="n">
        <v>589</v>
      </c>
      <c r="AL602" s="0" t="n">
        <f aca="false">IFERROR(IF(AU602&lt;($AM$6-$AL$6)/($AN$6-$AL$6),$AL$6+SQRT(AU602*($AN$6-$AL$6)*($AM$6-$AL$6)),$AN$6-SQRT((1-AU602)*($AN$6-$AL$6)*($AN$6-$AM$6))),$AM$6)</f>
        <v>2.73899762308435</v>
      </c>
      <c r="AM602" s="0" t="n">
        <f aca="false">IFERROR(IF(AV602&lt;($AM$7-$AL$7)/($AN$7-$AL$7),$AL$7+SQRT(AV602*($AN$7-$AL$7)*($AM$7-$AL$7)),$AN$7-SQRT((1-AV602)*($AN$7-$AL$7)*($AN$7-$AM$7))),$AM$7)</f>
        <v>1.05001945553804</v>
      </c>
      <c r="AN602" s="0" t="n">
        <f aca="false">IFERROR(IF(AW602&lt;($AM$8-$AL$8)/($AN$8-$AL$8),$AL$8+SQRT(AW602*($AN$8-$AL$8)*($AM$8-$AL$8)),$AN$8-SQRT((1-AW602)*($AN$8-$AL$8)*($AN$8-$AM$8))),$AM$8)</f>
        <v>1.03418270175491</v>
      </c>
      <c r="AO602" s="0" t="n">
        <f aca="false">IFERROR(IF(AX602&lt;($AM$9-$AL$9)/($AN$9-$AL$9),$AL$9+SQRT(AX602*($AN$9-$AL$9)*($AM$9-$AL$9)),$AN$9-SQRT((1-AX602)*($AN$9-$AL$9)*($AN$9-$AM$9))),$AM$9)</f>
        <v>0.760327675461408</v>
      </c>
      <c r="AP602" s="0" t="n">
        <f aca="false">IFERROR(IF(AY602&lt;($AM$10-$AL$10)/($AN$10-$AL$10),$AL$10+SQRT(AY602*($AN$10-$AL$10)*($AM$10-$AL$10)),$AN$10-SQRT((1-AY602)*($AN$10-$AL$10)*($AN$10-$AM$10))),$AM$10)</f>
        <v>0.999845722797429</v>
      </c>
      <c r="AQ602" s="0" t="n">
        <f aca="false">IFERROR(IF(AZ602&lt;($AM$11-$AL$11)/($AN$11-$AL$11),$AL$11+SQRT(AZ602*($AN$11-$AL$11)*($AM$11-$AL$11)),$AN$11-SQRT((1-AZ602)*($AN$11-$AL$11)*($AN$11-$AM$11))),$AM$11)</f>
        <v>0.681188675231828</v>
      </c>
      <c r="AR602" s="0" t="n">
        <f aca="false">SUMPRODUCT((B24:B31&lt;=$B$6)*(C24:C31*AM602+D24:D31*AO602*$B$8*AQ602)/(1+AL602/100)^B24:B31)+C32*AM602*AP602/(1+AL602/100)^$B$6</f>
        <v>10356853.9407132</v>
      </c>
      <c r="AS602" s="0" t="n">
        <f aca="false">SUMPRODUCT((K24:K26&lt;=$B$6)*(L24:L26*AN602+M24:M26*AO602*$B$8*AQ602)/(1+AL602/100)^K24:K26)+L27*AN602*AP602/(1+AL602/100)^$B$6</f>
        <v>9457977.86966244</v>
      </c>
      <c r="AT602" s="0" t="n">
        <f aca="false">AS602-AR602</f>
        <v>-898876.071050718</v>
      </c>
      <c r="AU602" s="0" t="n">
        <f aca="true">RAND()</f>
        <v>0.109223497384863</v>
      </c>
      <c r="AV602" s="0" t="n">
        <f aca="true">RAND()</f>
        <v>0.64451361632622</v>
      </c>
      <c r="AW602" s="0" t="n">
        <f aca="true">RAND()</f>
        <v>0.585981278028347</v>
      </c>
      <c r="AX602" s="0" t="n">
        <f aca="true">RAND()</f>
        <v>0.0903606648148534</v>
      </c>
      <c r="AY602" s="0" t="n">
        <f aca="true">RAND()</f>
        <v>0.999382986395539</v>
      </c>
      <c r="AZ602" s="0" t="n">
        <f aca="true">RAND()</f>
        <v>0.585140159998217</v>
      </c>
    </row>
    <row r="603" customFormat="false" ht="15" hidden="false" customHeight="false" outlineLevel="0" collapsed="false">
      <c r="AK603" s="0" t="n">
        <v>590</v>
      </c>
      <c r="AL603" s="0" t="n">
        <f aca="false">IFERROR(IF(AU603&lt;($AM$6-$AL$6)/($AN$6-$AL$6),$AL$6+SQRT(AU603*($AN$6-$AL$6)*($AM$6-$AL$6)),$AN$6-SQRT((1-AU603)*($AN$6-$AL$6)*($AN$6-$AM$6))),$AM$6)</f>
        <v>4.35757901903055</v>
      </c>
      <c r="AM603" s="0" t="n">
        <f aca="false">IFERROR(IF(AV603&lt;($AM$7-$AL$7)/($AN$7-$AL$7),$AL$7+SQRT(AV603*($AN$7-$AL$7)*($AM$7-$AL$7)),$AN$7-SQRT((1-AV603)*($AN$7-$AL$7)*($AN$7-$AM$7))),$AM$7)</f>
        <v>0.855440390621344</v>
      </c>
      <c r="AN603" s="0" t="n">
        <f aca="false">IFERROR(IF(AW603&lt;($AM$8-$AL$8)/($AN$8-$AL$8),$AL$8+SQRT(AW603*($AN$8-$AL$8)*($AM$8-$AL$8)),$AN$8-SQRT((1-AW603)*($AN$8-$AL$8)*($AN$8-$AM$8))),$AM$8)</f>
        <v>1.08977600933978</v>
      </c>
      <c r="AO603" s="0" t="n">
        <f aca="false">IFERROR(IF(AX603&lt;($AM$9-$AL$9)/($AN$9-$AL$9),$AL$9+SQRT(AX603*($AN$9-$AL$9)*($AM$9-$AL$9)),$AN$9-SQRT((1-AX603)*($AN$9-$AL$9)*($AN$9-$AM$9))),$AM$9)</f>
        <v>0.886230682022267</v>
      </c>
      <c r="AP603" s="0" t="n">
        <f aca="false">IFERROR(IF(AY603&lt;($AM$10-$AL$10)/($AN$10-$AL$10),$AL$10+SQRT(AY603*($AN$10-$AL$10)*($AM$10-$AL$10)),$AN$10-SQRT((1-AY603)*($AN$10-$AL$10)*($AN$10-$AM$10))),$AM$10)</f>
        <v>0.629661263820169</v>
      </c>
      <c r="AQ603" s="0" t="n">
        <f aca="false">IFERROR(IF(AZ603&lt;($AM$11-$AL$11)/($AN$11-$AL$11),$AL$11+SQRT(AZ603*($AN$11-$AL$11)*($AM$11-$AL$11)),$AN$11-SQRT((1-AZ603)*($AN$11-$AL$11)*($AN$11-$AM$11))),$AM$11)</f>
        <v>0.617076530795434</v>
      </c>
      <c r="AR603" s="0" t="n">
        <f aca="false">SUMPRODUCT((B24:B31&lt;=$B$6)*(C24:C31*AM603+D24:D31*AO603*$B$8*AQ603)/(1+AL603/100)^B24:B31)+C32*AM603*AP603/(1+AL603/100)^$B$6</f>
        <v>7989978.08083671</v>
      </c>
      <c r="AS603" s="0" t="n">
        <f aca="false">SUMPRODUCT((K24:K26&lt;=$B$6)*(L24:L26*AN603+M24:M26*AO603*$B$8*AQ603)/(1+AL603/100)^K24:K26)+L27*AN603*AP603/(1+AL603/100)^$B$6</f>
        <v>10275647.8434959</v>
      </c>
      <c r="AT603" s="0" t="n">
        <f aca="false">AS603-AR603</f>
        <v>2285669.76265922</v>
      </c>
      <c r="AU603" s="0" t="n">
        <f aca="true">RAND()</f>
        <v>0.650880567966622</v>
      </c>
      <c r="AV603" s="0" t="n">
        <f aca="true">RAND()</f>
        <v>0.034151521247191</v>
      </c>
      <c r="AW603" s="0" t="n">
        <f aca="true">RAND()</f>
        <v>0.771806869483677</v>
      </c>
      <c r="AX603" s="0" t="n">
        <f aca="true">RAND()</f>
        <v>0.198898852980515</v>
      </c>
      <c r="AY603" s="0" t="n">
        <f aca="true">RAND()</f>
        <v>0.067248173341774</v>
      </c>
      <c r="AZ603" s="0" t="n">
        <f aca="true">RAND()</f>
        <v>0.410357250535786</v>
      </c>
    </row>
    <row r="604" customFormat="false" ht="15" hidden="false" customHeight="false" outlineLevel="0" collapsed="false">
      <c r="AK604" s="0" t="n">
        <v>591</v>
      </c>
      <c r="AL604" s="0" t="n">
        <f aca="false">IFERROR(IF(AU604&lt;($AM$6-$AL$6)/($AN$6-$AL$6),$AL$6+SQRT(AU604*($AN$6-$AL$6)*($AM$6-$AL$6)),$AN$6-SQRT((1-AU604)*($AN$6-$AL$6)*($AN$6-$AM$6))),$AM$6)</f>
        <v>4.12546833936046</v>
      </c>
      <c r="AM604" s="0" t="n">
        <f aca="false">IFERROR(IF(AV604&lt;($AM$7-$AL$7)/($AN$7-$AL$7),$AL$7+SQRT(AV604*($AN$7-$AL$7)*($AM$7-$AL$7)),$AN$7-SQRT((1-AV604)*($AN$7-$AL$7)*($AN$7-$AM$7))),$AM$7)</f>
        <v>0.964420728269262</v>
      </c>
      <c r="AN604" s="0" t="n">
        <f aca="false">IFERROR(IF(AW604&lt;($AM$8-$AL$8)/($AN$8-$AL$8),$AL$8+SQRT(AW604*($AN$8-$AL$8)*($AM$8-$AL$8)),$AN$8-SQRT((1-AW604)*($AN$8-$AL$8)*($AN$8-$AM$8))),$AM$8)</f>
        <v>0.911506032483707</v>
      </c>
      <c r="AO604" s="0" t="n">
        <f aca="false">IFERROR(IF(AX604&lt;($AM$9-$AL$9)/($AN$9-$AL$9),$AL$9+SQRT(AX604*($AN$9-$AL$9)*($AM$9-$AL$9)),$AN$9-SQRT((1-AX604)*($AN$9-$AL$9)*($AN$9-$AM$9))),$AM$9)</f>
        <v>1.40230681543293</v>
      </c>
      <c r="AP604" s="0" t="n">
        <f aca="false">IFERROR(IF(AY604&lt;($AM$10-$AL$10)/($AN$10-$AL$10),$AL$10+SQRT(AY604*($AN$10-$AL$10)*($AM$10-$AL$10)),$AN$10-SQRT((1-AY604)*($AN$10-$AL$10)*($AN$10-$AM$10))),$AM$10)</f>
        <v>0.774008455811431</v>
      </c>
      <c r="AQ604" s="0" t="n">
        <f aca="false">IFERROR(IF(AZ604&lt;($AM$11-$AL$11)/($AN$11-$AL$11),$AL$11+SQRT(AZ604*($AN$11-$AL$11)*($AM$11-$AL$11)),$AN$11-SQRT((1-AZ604)*($AN$11-$AL$11)*($AN$11-$AM$11))),$AM$11)</f>
        <v>0.578036200913806</v>
      </c>
      <c r="AR604" s="0" t="n">
        <f aca="false">SUMPRODUCT((B24:B31&lt;=$B$6)*(C24:C31*AM604+D24:D31*AO604*$B$8*AQ604)/(1+AL604/100)^B24:B31)+C32*AM604*AP604/(1+AL604/100)^$B$6</f>
        <v>9091197.5608531</v>
      </c>
      <c r="AS604" s="0" t="n">
        <f aca="false">SUMPRODUCT((K24:K26&lt;=$B$6)*(L24:L26*AN604+M24:M26*AO604*$B$8*AQ604)/(1+AL604/100)^K24:K26)+L27*AN604*AP604/(1+AL604/100)^$B$6</f>
        <v>8529725.20972263</v>
      </c>
      <c r="AT604" s="0" t="n">
        <f aca="false">AS604-AR604</f>
        <v>-561472.351130463</v>
      </c>
      <c r="AU604" s="0" t="n">
        <f aca="true">RAND()</f>
        <v>0.586853386599045</v>
      </c>
      <c r="AV604" s="0" t="n">
        <f aca="true">RAND()</f>
        <v>0.30037973205105</v>
      </c>
      <c r="AW604" s="0" t="n">
        <f aca="true">RAND()</f>
        <v>0.138151058669528</v>
      </c>
      <c r="AX604" s="0" t="n">
        <f aca="true">RAND()</f>
        <v>0.761841904748046</v>
      </c>
      <c r="AY604" s="0" t="n">
        <f aca="true">RAND()</f>
        <v>0.30032253542466</v>
      </c>
      <c r="AZ604" s="0" t="n">
        <f aca="true">RAND()</f>
        <v>0.315527057218704</v>
      </c>
    </row>
    <row r="605" customFormat="false" ht="15" hidden="false" customHeight="false" outlineLevel="0" collapsed="false">
      <c r="AK605" s="0" t="n">
        <v>592</v>
      </c>
      <c r="AL605" s="0" t="n">
        <f aca="false">IFERROR(IF(AU605&lt;($AM$6-$AL$6)/($AN$6-$AL$6),$AL$6+SQRT(AU605*($AN$6-$AL$6)*($AM$6-$AL$6)),$AN$6-SQRT((1-AU605)*($AN$6-$AL$6)*($AN$6-$AM$6))),$AM$6)</f>
        <v>2.82485769602252</v>
      </c>
      <c r="AM605" s="0" t="n">
        <f aca="false">IFERROR(IF(AV605&lt;($AM$7-$AL$7)/($AN$7-$AL$7),$AL$7+SQRT(AV605*($AN$7-$AL$7)*($AM$7-$AL$7)),$AN$7-SQRT((1-AV605)*($AN$7-$AL$7)*($AN$7-$AM$7))),$AM$7)</f>
        <v>0.888011663710885</v>
      </c>
      <c r="AN605" s="0" t="n">
        <f aca="false">IFERROR(IF(AW605&lt;($AM$8-$AL$8)/($AN$8-$AL$8),$AL$8+SQRT(AW605*($AN$8-$AL$8)*($AM$8-$AL$8)),$AN$8-SQRT((1-AW605)*($AN$8-$AL$8)*($AN$8-$AM$8))),$AM$8)</f>
        <v>0.993745620251847</v>
      </c>
      <c r="AO605" s="0" t="n">
        <f aca="false">IFERROR(IF(AX605&lt;($AM$9-$AL$9)/($AN$9-$AL$9),$AL$9+SQRT(AX605*($AN$9-$AL$9)*($AM$9-$AL$9)),$AN$9-SQRT((1-AX605)*($AN$9-$AL$9)*($AN$9-$AM$9))),$AM$9)</f>
        <v>1.76672717212345</v>
      </c>
      <c r="AP605" s="0" t="n">
        <f aca="false">IFERROR(IF(AY605&lt;($AM$10-$AL$10)/($AN$10-$AL$10),$AL$10+SQRT(AY605*($AN$10-$AL$10)*($AM$10-$AL$10)),$AN$10-SQRT((1-AY605)*($AN$10-$AL$10)*($AN$10-$AM$10))),$AM$10)</f>
        <v>0.727024627431194</v>
      </c>
      <c r="AQ605" s="0" t="n">
        <f aca="false">IFERROR(IF(AZ605&lt;($AM$11-$AL$11)/($AN$11-$AL$11),$AL$11+SQRT(AZ605*($AN$11-$AL$11)*($AM$11-$AL$11)),$AN$11-SQRT((1-AZ605)*($AN$11-$AL$11)*($AN$11-$AM$11))),$AM$11)</f>
        <v>0.626867521361532</v>
      </c>
      <c r="AR605" s="0" t="n">
        <f aca="false">SUMPRODUCT((B24:B31&lt;=$B$6)*(C24:C31*AM605+D24:D31*AO605*$B$8*AQ605)/(1+AL605/100)^B24:B31)+C32*AM605*AP605/(1+AL605/100)^$B$6</f>
        <v>8843255.43505655</v>
      </c>
      <c r="AS605" s="0" t="n">
        <f aca="false">SUMPRODUCT((K24:K26&lt;=$B$6)*(L24:L26*AN605+M24:M26*AO605*$B$8*AQ605)/(1+AL605/100)^K24:K26)+L27*AN605*AP605/(1+AL605/100)^$B$6</f>
        <v>9388056.80030483</v>
      </c>
      <c r="AT605" s="0" t="n">
        <f aca="false">AS605-AR605</f>
        <v>544801.365248278</v>
      </c>
      <c r="AU605" s="0" t="n">
        <f aca="true">RAND()</f>
        <v>0.136078043737515</v>
      </c>
      <c r="AV605" s="0" t="n">
        <f aca="true">RAND()</f>
        <v>0.0860672549906423</v>
      </c>
      <c r="AW605" s="0" t="n">
        <f aca="true">RAND()</f>
        <v>0.417081837408589</v>
      </c>
      <c r="AX605" s="0" t="n">
        <f aca="true">RAND()</f>
        <v>0.963722525182985</v>
      </c>
      <c r="AY605" s="0" t="n">
        <f aca="true">RAND()</f>
        <v>0.206160725841089</v>
      </c>
      <c r="AZ605" s="0" t="n">
        <f aca="true">RAND()</f>
        <v>0.436091332738904</v>
      </c>
    </row>
    <row r="606" customFormat="false" ht="15" hidden="false" customHeight="false" outlineLevel="0" collapsed="false">
      <c r="AK606" s="0" t="n">
        <v>593</v>
      </c>
      <c r="AL606" s="0" t="n">
        <f aca="false">IFERROR(IF(AU606&lt;($AM$6-$AL$6)/($AN$6-$AL$6),$AL$6+SQRT(AU606*($AN$6-$AL$6)*($AM$6-$AL$6)),$AN$6-SQRT((1-AU606)*($AN$6-$AL$6)*($AN$6-$AM$6))),$AM$6)</f>
        <v>3.89675851189995</v>
      </c>
      <c r="AM606" s="0" t="n">
        <f aca="false">IFERROR(IF(AV606&lt;($AM$7-$AL$7)/($AN$7-$AL$7),$AL$7+SQRT(AV606*($AN$7-$AL$7)*($AM$7-$AL$7)),$AN$7-SQRT((1-AV606)*($AN$7-$AL$7)*($AN$7-$AM$7))),$AM$7)</f>
        <v>1.00726012808004</v>
      </c>
      <c r="AN606" s="0" t="n">
        <f aca="false">IFERROR(IF(AW606&lt;($AM$8-$AL$8)/($AN$8-$AL$8),$AL$8+SQRT(AW606*($AN$8-$AL$8)*($AM$8-$AL$8)),$AN$8-SQRT((1-AW606)*($AN$8-$AL$8)*($AN$8-$AM$8))),$AM$8)</f>
        <v>1.15771175506896</v>
      </c>
      <c r="AO606" s="0" t="n">
        <f aca="false">IFERROR(IF(AX606&lt;($AM$9-$AL$9)/($AN$9-$AL$9),$AL$9+SQRT(AX606*($AN$9-$AL$9)*($AM$9-$AL$9)),$AN$9-SQRT((1-AX606)*($AN$9-$AL$9)*($AN$9-$AM$9))),$AM$9)</f>
        <v>1.85235246856579</v>
      </c>
      <c r="AP606" s="0" t="n">
        <f aca="false">IFERROR(IF(AY606&lt;($AM$10-$AL$10)/($AN$10-$AL$10),$AL$10+SQRT(AY606*($AN$10-$AL$10)*($AM$10-$AL$10)),$AN$10-SQRT((1-AY606)*($AN$10-$AL$10)*($AN$10-$AM$10))),$AM$10)</f>
        <v>0.810564723815753</v>
      </c>
      <c r="AQ606" s="0" t="n">
        <f aca="false">IFERROR(IF(AZ606&lt;($AM$11-$AL$11)/($AN$11-$AL$11),$AL$11+SQRT(AZ606*($AN$11-$AL$11)*($AM$11-$AL$11)),$AN$11-SQRT((1-AZ606)*($AN$11-$AL$11)*($AN$11-$AM$11))),$AM$11)</f>
        <v>0.394495841857139</v>
      </c>
      <c r="AR606" s="0" t="n">
        <f aca="false">SUMPRODUCT((B24:B31&lt;=$B$6)*(C24:C31*AM606+D24:D31*AO606*$B$8*AQ606)/(1+AL606/100)^B24:B31)+C32*AM606*AP606/(1+AL606/100)^$B$6</f>
        <v>9554131.0064272</v>
      </c>
      <c r="AS606" s="0" t="n">
        <f aca="false">SUMPRODUCT((K24:K26&lt;=$B$6)*(L24:L26*AN606+M24:M26*AO606*$B$8*AQ606)/(1+AL606/100)^K24:K26)+L27*AN606*AP606/(1+AL606/100)^$B$6</f>
        <v>10799272.8710975</v>
      </c>
      <c r="AT606" s="0" t="n">
        <f aca="false">AS606-AR606</f>
        <v>1245141.86467027</v>
      </c>
      <c r="AU606" s="0" t="n">
        <f aca="true">RAND()</f>
        <v>0.518494613326729</v>
      </c>
      <c r="AV606" s="0" t="n">
        <f aca="true">RAND()</f>
        <v>0.47624315182471</v>
      </c>
      <c r="AW606" s="0" t="n">
        <f aca="true">RAND()</f>
        <v>0.924292265311539</v>
      </c>
      <c r="AX606" s="0" t="n">
        <f aca="true">RAND()</f>
        <v>0.98546680430759</v>
      </c>
      <c r="AY606" s="0" t="n">
        <f aca="true">RAND()</f>
        <v>0.385801790715019</v>
      </c>
      <c r="AZ606" s="0" t="n">
        <f aca="true">RAND()</f>
        <v>0.0364467923603647</v>
      </c>
    </row>
    <row r="607" customFormat="false" ht="15" hidden="false" customHeight="false" outlineLevel="0" collapsed="false">
      <c r="AK607" s="0" t="n">
        <v>594</v>
      </c>
      <c r="AL607" s="0" t="n">
        <f aca="false">IFERROR(IF(AU607&lt;($AM$6-$AL$6)/($AN$6-$AL$6),$AL$6+SQRT(AU607*($AN$6-$AL$6)*($AM$6-$AL$6)),$AN$6-SQRT((1-AU607)*($AN$6-$AL$6)*($AN$6-$AM$6))),$AM$6)</f>
        <v>3.05223752086195</v>
      </c>
      <c r="AM607" s="0" t="n">
        <f aca="false">IFERROR(IF(AV607&lt;($AM$7-$AL$7)/($AN$7-$AL$7),$AL$7+SQRT(AV607*($AN$7-$AL$7)*($AM$7-$AL$7)),$AN$7-SQRT((1-AV607)*($AN$7-$AL$7)*($AN$7-$AM$7))),$AM$7)</f>
        <v>0.989980771585774</v>
      </c>
      <c r="AN607" s="0" t="n">
        <f aca="false">IFERROR(IF(AW607&lt;($AM$8-$AL$8)/($AN$8-$AL$8),$AL$8+SQRT(AW607*($AN$8-$AL$8)*($AM$8-$AL$8)),$AN$8-SQRT((1-AW607)*($AN$8-$AL$8)*($AN$8-$AM$8))),$AM$8)</f>
        <v>1.09565390985064</v>
      </c>
      <c r="AO607" s="0" t="n">
        <f aca="false">IFERROR(IF(AX607&lt;($AM$9-$AL$9)/($AN$9-$AL$9),$AL$9+SQRT(AX607*($AN$9-$AL$9)*($AM$9-$AL$9)),$AN$9-SQRT((1-AX607)*($AN$9-$AL$9)*($AN$9-$AM$9))),$AM$9)</f>
        <v>1.14549062055833</v>
      </c>
      <c r="AP607" s="0" t="n">
        <f aca="false">IFERROR(IF(AY607&lt;($AM$10-$AL$10)/($AN$10-$AL$10),$AL$10+SQRT(AY607*($AN$10-$AL$10)*($AM$10-$AL$10)),$AN$10-SQRT((1-AY607)*($AN$10-$AL$10)*($AN$10-$AM$10))),$AM$10)</f>
        <v>0.907604518266529</v>
      </c>
      <c r="AQ607" s="0" t="n">
        <f aca="false">IFERROR(IF(AZ607&lt;($AM$11-$AL$11)/($AN$11-$AL$11),$AL$11+SQRT(AZ607*($AN$11-$AL$11)*($AM$11-$AL$11)),$AN$11-SQRT((1-AZ607)*($AN$11-$AL$11)*($AN$11-$AM$11))),$AM$11)</f>
        <v>0.739054415109495</v>
      </c>
      <c r="AR607" s="0" t="n">
        <f aca="false">SUMPRODUCT((B24:B31&lt;=$B$6)*(C24:C31*AM607+D24:D31*AO607*$B$8*AQ607)/(1+AL607/100)^B24:B31)+C32*AM607*AP607/(1+AL607/100)^$B$6</f>
        <v>9699224.43755942</v>
      </c>
      <c r="AS607" s="0" t="n">
        <f aca="false">SUMPRODUCT((K24:K26&lt;=$B$6)*(L24:L26*AN607+M24:M26*AO607*$B$8*AQ607)/(1+AL607/100)^K24:K26)+L27*AN607*AP607/(1+AL607/100)^$B$6</f>
        <v>10142613.2400528</v>
      </c>
      <c r="AT607" s="0" t="n">
        <f aca="false">AS607-AR607</f>
        <v>443388.802493358</v>
      </c>
      <c r="AU607" s="0" t="n">
        <f aca="true">RAND()</f>
        <v>0.220758570415489</v>
      </c>
      <c r="AV607" s="0" t="n">
        <f aca="true">RAND()</f>
        <v>0.401029928581401</v>
      </c>
      <c r="AW607" s="0" t="n">
        <f aca="true">RAND()</f>
        <v>0.788242528494274</v>
      </c>
      <c r="AX607" s="0" t="n">
        <f aca="true">RAND()</f>
        <v>0.513209146964147</v>
      </c>
      <c r="AY607" s="0" t="n">
        <f aca="true">RAND()</f>
        <v>0.664565773245156</v>
      </c>
      <c r="AZ607" s="0" t="n">
        <f aca="true">RAND()</f>
        <v>0.722071027453683</v>
      </c>
    </row>
    <row r="608" customFormat="false" ht="15" hidden="false" customHeight="false" outlineLevel="0" collapsed="false">
      <c r="AK608" s="0" t="n">
        <v>595</v>
      </c>
      <c r="AL608" s="0" t="n">
        <f aca="false">IFERROR(IF(AU608&lt;($AM$6-$AL$6)/($AN$6-$AL$6),$AL$6+SQRT(AU608*($AN$6-$AL$6)*($AM$6-$AL$6)),$AN$6-SQRT((1-AU608)*($AN$6-$AL$6)*($AN$6-$AM$6))),$AM$6)</f>
        <v>4.79952050043951</v>
      </c>
      <c r="AM608" s="0" t="n">
        <f aca="false">IFERROR(IF(AV608&lt;($AM$7-$AL$7)/($AN$7-$AL$7),$AL$7+SQRT(AV608*($AN$7-$AL$7)*($AM$7-$AL$7)),$AN$7-SQRT((1-AV608)*($AN$7-$AL$7)*($AN$7-$AM$7))),$AM$7)</f>
        <v>1.00040916550955</v>
      </c>
      <c r="AN608" s="0" t="n">
        <f aca="false">IFERROR(IF(AW608&lt;($AM$8-$AL$8)/($AN$8-$AL$8),$AL$8+SQRT(AW608*($AN$8-$AL$8)*($AM$8-$AL$8)),$AN$8-SQRT((1-AW608)*($AN$8-$AL$8)*($AN$8-$AM$8))),$AM$8)</f>
        <v>1.08039380664601</v>
      </c>
      <c r="AO608" s="0" t="n">
        <f aca="false">IFERROR(IF(AX608&lt;($AM$9-$AL$9)/($AN$9-$AL$9),$AL$9+SQRT(AX608*($AN$9-$AL$9)*($AM$9-$AL$9)),$AN$9-SQRT((1-AX608)*($AN$9-$AL$9)*($AN$9-$AM$9))),$AM$9)</f>
        <v>1.5747586790529</v>
      </c>
      <c r="AP608" s="0" t="n">
        <f aca="false">IFERROR(IF(AY608&lt;($AM$10-$AL$10)/($AN$10-$AL$10),$AL$10+SQRT(AY608*($AN$10-$AL$10)*($AM$10-$AL$10)),$AN$10-SQRT((1-AY608)*($AN$10-$AL$10)*($AN$10-$AM$10))),$AM$10)</f>
        <v>0.700222067815985</v>
      </c>
      <c r="AQ608" s="0" t="n">
        <f aca="false">IFERROR(IF(AZ608&lt;($AM$11-$AL$11)/($AN$11-$AL$11),$AL$11+SQRT(AZ608*($AN$11-$AL$11)*($AM$11-$AL$11)),$AN$11-SQRT((1-AZ608)*($AN$11-$AL$11)*($AN$11-$AM$11))),$AM$11)</f>
        <v>0.835611949385343</v>
      </c>
      <c r="AR608" s="0" t="n">
        <f aca="false">SUMPRODUCT((B24:B31&lt;=$B$6)*(C24:C31*AM608+D24:D31*AO608*$B$8*AQ608)/(1+AL608/100)^B24:B31)+C32*AM608*AP608/(1+AL608/100)^$B$6</f>
        <v>9281017.68698563</v>
      </c>
      <c r="AS608" s="0" t="n">
        <f aca="false">SUMPRODUCT((K24:K26&lt;=$B$6)*(L24:L26*AN608+M24:M26*AO608*$B$8*AQ608)/(1+AL608/100)^K24:K26)+L27*AN608*AP608/(1+AL608/100)^$B$6</f>
        <v>10144422.8109151</v>
      </c>
      <c r="AT608" s="0" t="n">
        <f aca="false">AS608-AR608</f>
        <v>863405.12392946</v>
      </c>
      <c r="AU608" s="0" t="n">
        <f aca="true">RAND()</f>
        <v>0.757894498600701</v>
      </c>
      <c r="AV608" s="0" t="n">
        <f aca="true">RAND()</f>
        <v>0.446261469674311</v>
      </c>
      <c r="AW608" s="0" t="n">
        <f aca="true">RAND()</f>
        <v>0.74429990378638</v>
      </c>
      <c r="AX608" s="0" t="n">
        <f aca="true">RAND()</f>
        <v>0.879446545972775</v>
      </c>
      <c r="AY608" s="0" t="n">
        <f aca="true">RAND()</f>
        <v>0.160355505762035</v>
      </c>
      <c r="AZ608" s="0" t="n">
        <f aca="true">RAND()</f>
        <v>0.889700280878013</v>
      </c>
    </row>
    <row r="609" customFormat="false" ht="15" hidden="false" customHeight="false" outlineLevel="0" collapsed="false">
      <c r="AK609" s="0" t="n">
        <v>596</v>
      </c>
      <c r="AL609" s="0" t="n">
        <f aca="false">IFERROR(IF(AU609&lt;($AM$6-$AL$6)/($AN$6-$AL$6),$AL$6+SQRT(AU609*($AN$6-$AL$6)*($AM$6-$AL$6)),$AN$6-SQRT((1-AU609)*($AN$6-$AL$6)*($AN$6-$AM$6))),$AM$6)</f>
        <v>3.8929181925481</v>
      </c>
      <c r="AM609" s="0" t="n">
        <f aca="false">IFERROR(IF(AV609&lt;($AM$7-$AL$7)/($AN$7-$AL$7),$AL$7+SQRT(AV609*($AN$7-$AL$7)*($AM$7-$AL$7)),$AN$7-SQRT((1-AV609)*($AN$7-$AL$7)*($AN$7-$AM$7))),$AM$7)</f>
        <v>1.16189577934132</v>
      </c>
      <c r="AN609" s="0" t="n">
        <f aca="false">IFERROR(IF(AW609&lt;($AM$8-$AL$8)/($AN$8-$AL$8),$AL$8+SQRT(AW609*($AN$8-$AL$8)*($AM$8-$AL$8)),$AN$8-SQRT((1-AW609)*($AN$8-$AL$8)*($AN$8-$AM$8))),$AM$8)</f>
        <v>0.869896498505047</v>
      </c>
      <c r="AO609" s="0" t="n">
        <f aca="false">IFERROR(IF(AX609&lt;($AM$9-$AL$9)/($AN$9-$AL$9),$AL$9+SQRT(AX609*($AN$9-$AL$9)*($AM$9-$AL$9)),$AN$9-SQRT((1-AX609)*($AN$9-$AL$9)*($AN$9-$AM$9))),$AM$9)</f>
        <v>1.35689086794211</v>
      </c>
      <c r="AP609" s="0" t="n">
        <f aca="false">IFERROR(IF(AY609&lt;($AM$10-$AL$10)/($AN$10-$AL$10),$AL$10+SQRT(AY609*($AN$10-$AL$10)*($AM$10-$AL$10)),$AN$10-SQRT((1-AY609)*($AN$10-$AL$10)*($AN$10-$AM$10))),$AM$10)</f>
        <v>0.802899044208924</v>
      </c>
      <c r="AQ609" s="0" t="n">
        <f aca="false">IFERROR(IF(AZ609&lt;($AM$11-$AL$11)/($AN$11-$AL$11),$AL$11+SQRT(AZ609*($AN$11-$AL$11)*($AM$11-$AL$11)),$AN$11-SQRT((1-AZ609)*($AN$11-$AL$11)*($AN$11-$AM$11))),$AM$11)</f>
        <v>0.738255991645609</v>
      </c>
      <c r="AR609" s="0" t="n">
        <f aca="false">SUMPRODUCT((B24:B31&lt;=$B$6)*(C24:C31*AM609+D24:D31*AO609*$B$8*AQ609)/(1+AL609/100)^B24:B31)+C32*AM609*AP609/(1+AL609/100)^$B$6</f>
        <v>11041737.071742</v>
      </c>
      <c r="AS609" s="0" t="n">
        <f aca="false">SUMPRODUCT((K24:K26&lt;=$B$6)*(L24:L26*AN609+M24:M26*AO609*$B$8*AQ609)/(1+AL609/100)^K24:K26)+L27*AN609*AP609/(1+AL609/100)^$B$6</f>
        <v>8136392.27606001</v>
      </c>
      <c r="AT609" s="0" t="n">
        <f aca="false">AS609-AR609</f>
        <v>-2905344.79568195</v>
      </c>
      <c r="AU609" s="0" t="n">
        <f aca="true">RAND()</f>
        <v>0.517302132090071</v>
      </c>
      <c r="AV609" s="0" t="n">
        <f aca="true">RAND()</f>
        <v>0.93100130046335</v>
      </c>
      <c r="AW609" s="0" t="n">
        <f aca="true">RAND()</f>
        <v>0.0542835611474005</v>
      </c>
      <c r="AX609" s="0" t="n">
        <f aca="true">RAND()</f>
        <v>0.724273762842501</v>
      </c>
      <c r="AY609" s="0" t="n">
        <f aca="true">RAND()</f>
        <v>0.366991323930719</v>
      </c>
      <c r="AZ609" s="0" t="n">
        <f aca="true">RAND()</f>
        <v>0.720367649349292</v>
      </c>
    </row>
    <row r="610" customFormat="false" ht="15" hidden="false" customHeight="false" outlineLevel="0" collapsed="false">
      <c r="AK610" s="0" t="n">
        <v>597</v>
      </c>
      <c r="AL610" s="0" t="n">
        <f aca="false">IFERROR(IF(AU610&lt;($AM$6-$AL$6)/($AN$6-$AL$6),$AL$6+SQRT(AU610*($AN$6-$AL$6)*($AM$6-$AL$6)),$AN$6-SQRT((1-AU610)*($AN$6-$AL$6)*($AN$6-$AM$6))),$AM$6)</f>
        <v>3.95752013362072</v>
      </c>
      <c r="AM610" s="0" t="n">
        <f aca="false">IFERROR(IF(AV610&lt;($AM$7-$AL$7)/($AN$7-$AL$7),$AL$7+SQRT(AV610*($AN$7-$AL$7)*($AM$7-$AL$7)),$AN$7-SQRT((1-AV610)*($AN$7-$AL$7)*($AN$7-$AM$7))),$AM$7)</f>
        <v>0.950037678202353</v>
      </c>
      <c r="AN610" s="0" t="n">
        <f aca="false">IFERROR(IF(AW610&lt;($AM$8-$AL$8)/($AN$8-$AL$8),$AL$8+SQRT(AW610*($AN$8-$AL$8)*($AM$8-$AL$8)),$AN$8-SQRT((1-AW610)*($AN$8-$AL$8)*($AN$8-$AM$8))),$AM$8)</f>
        <v>1.00331963908455</v>
      </c>
      <c r="AO610" s="0" t="n">
        <f aca="false">IFERROR(IF(AX610&lt;($AM$9-$AL$9)/($AN$9-$AL$9),$AL$9+SQRT(AX610*($AN$9-$AL$9)*($AM$9-$AL$9)),$AN$9-SQRT((1-AX610)*($AN$9-$AL$9)*($AN$9-$AM$9))),$AM$9)</f>
        <v>0.620738513176499</v>
      </c>
      <c r="AP610" s="0" t="n">
        <f aca="false">IFERROR(IF(AY610&lt;($AM$10-$AL$10)/($AN$10-$AL$10),$AL$10+SQRT(AY610*($AN$10-$AL$10)*($AM$10-$AL$10)),$AN$10-SQRT((1-AY610)*($AN$10-$AL$10)*($AN$10-$AM$10))),$AM$10)</f>
        <v>0.86837725649299</v>
      </c>
      <c r="AQ610" s="0" t="n">
        <f aca="false">IFERROR(IF(AZ610&lt;($AM$11-$AL$11)/($AN$11-$AL$11),$AL$11+SQRT(AZ610*($AN$11-$AL$11)*($AM$11-$AL$11)),$AN$11-SQRT((1-AZ610)*($AN$11-$AL$11)*($AN$11-$AM$11))),$AM$11)</f>
        <v>0.785218980248477</v>
      </c>
      <c r="AR610" s="0" t="n">
        <f aca="false">SUMPRODUCT((B24:B31&lt;=$B$6)*(C24:C31*AM610+D24:D31*AO610*$B$8*AQ610)/(1+AL610/100)^B24:B31)+C32*AM610*AP610/(1+AL610/100)^$B$6</f>
        <v>8965089.62855335</v>
      </c>
      <c r="AS610" s="0" t="n">
        <f aca="false">SUMPRODUCT((K24:K26&lt;=$B$6)*(L24:L26*AN610+M24:M26*AO610*$B$8*AQ610)/(1+AL610/100)^K24:K26)+L27*AN610*AP610/(1+AL610/100)^$B$6</f>
        <v>9311591.45083783</v>
      </c>
      <c r="AT610" s="0" t="n">
        <f aca="false">AS610-AR610</f>
        <v>346501.822284482</v>
      </c>
      <c r="AU610" s="0" t="n">
        <f aca="true">RAND()</f>
        <v>0.537165813133837</v>
      </c>
      <c r="AV610" s="0" t="n">
        <f aca="true">RAND()</f>
        <v>0.250125609781697</v>
      </c>
      <c r="AW610" s="0" t="n">
        <f aca="true">RAND()</f>
        <v>0.459100440343335</v>
      </c>
      <c r="AX610" s="0" t="n">
        <f aca="true">RAND()</f>
        <v>0.0194370514187622</v>
      </c>
      <c r="AY610" s="0" t="n">
        <f aca="true">RAND()</f>
        <v>0.54280721240521</v>
      </c>
      <c r="AZ610" s="0" t="n">
        <f aca="true">RAND()</f>
        <v>0.811710667569372</v>
      </c>
    </row>
    <row r="611" customFormat="false" ht="15" hidden="false" customHeight="false" outlineLevel="0" collapsed="false">
      <c r="AK611" s="0" t="n">
        <v>598</v>
      </c>
      <c r="AL611" s="0" t="n">
        <f aca="false">IFERROR(IF(AU611&lt;($AM$6-$AL$6)/($AN$6-$AL$6),$AL$6+SQRT(AU611*($AN$6-$AL$6)*($AM$6-$AL$6)),$AN$6-SQRT((1-AU611)*($AN$6-$AL$6)*($AN$6-$AM$6))),$AM$6)</f>
        <v>2.74420480403998</v>
      </c>
      <c r="AM611" s="0" t="n">
        <f aca="false">IFERROR(IF(AV611&lt;($AM$7-$AL$7)/($AN$7-$AL$7),$AL$7+SQRT(AV611*($AN$7-$AL$7)*($AM$7-$AL$7)),$AN$7-SQRT((1-AV611)*($AN$7-$AL$7)*($AN$7-$AM$7))),$AM$7)</f>
        <v>0.99278794024353</v>
      </c>
      <c r="AN611" s="0" t="n">
        <f aca="false">IFERROR(IF(AW611&lt;($AM$8-$AL$8)/($AN$8-$AL$8),$AL$8+SQRT(AW611*($AN$8-$AL$8)*($AM$8-$AL$8)),$AN$8-SQRT((1-AW611)*($AN$8-$AL$8)*($AN$8-$AM$8))),$AM$8)</f>
        <v>0.935623395893982</v>
      </c>
      <c r="AO611" s="0" t="n">
        <f aca="false">IFERROR(IF(AX611&lt;($AM$9-$AL$9)/($AN$9-$AL$9),$AL$9+SQRT(AX611*($AN$9-$AL$9)*($AM$9-$AL$9)),$AN$9-SQRT((1-AX611)*($AN$9-$AL$9)*($AN$9-$AM$9))),$AM$9)</f>
        <v>1.20320713903313</v>
      </c>
      <c r="AP611" s="0" t="n">
        <f aca="false">IFERROR(IF(AY611&lt;($AM$10-$AL$10)/($AN$10-$AL$10),$AL$10+SQRT(AY611*($AN$10-$AL$10)*($AM$10-$AL$10)),$AN$10-SQRT((1-AY611)*($AN$10-$AL$10)*($AN$10-$AM$10))),$AM$10)</f>
        <v>0.920709960586186</v>
      </c>
      <c r="AQ611" s="0" t="n">
        <f aca="false">IFERROR(IF(AZ611&lt;($AM$11-$AL$11)/($AN$11-$AL$11),$AL$11+SQRT(AZ611*($AN$11-$AL$11)*($AM$11-$AL$11)),$AN$11-SQRT((1-AZ611)*($AN$11-$AL$11)*($AN$11-$AM$11))),$AM$11)</f>
        <v>0.583029533330139</v>
      </c>
      <c r="AR611" s="0" t="n">
        <f aca="false">SUMPRODUCT((B24:B31&lt;=$B$6)*(C24:C31*AM611+D24:D31*AO611*$B$8*AQ611)/(1+AL611/100)^B24:B31)+C32*AM611*AP611/(1+AL611/100)^$B$6</f>
        <v>9827297.50634672</v>
      </c>
      <c r="AS611" s="0" t="n">
        <f aca="false">SUMPRODUCT((K24:K26&lt;=$B$6)*(L24:L26*AN611+M24:M26*AO611*$B$8*AQ611)/(1+AL611/100)^K24:K26)+L27*AN611*AP611/(1+AL611/100)^$B$6</f>
        <v>8642742.45438663</v>
      </c>
      <c r="AT611" s="0" t="n">
        <f aca="false">AS611-AR611</f>
        <v>-1184555.05196008</v>
      </c>
      <c r="AU611" s="0" t="n">
        <f aca="true">RAND()</f>
        <v>0.110768158071236</v>
      </c>
      <c r="AV611" s="0" t="n">
        <f aca="true">RAND()</f>
        <v>0.412968776703811</v>
      </c>
      <c r="AW611" s="0" t="n">
        <f aca="true">RAND()</f>
        <v>0.204374505709064</v>
      </c>
      <c r="AX611" s="0" t="n">
        <f aca="true">RAND()</f>
        <v>0.576747424474817</v>
      </c>
      <c r="AY611" s="0" t="n">
        <f aca="true">RAND()</f>
        <v>0.707987483745722</v>
      </c>
      <c r="AZ611" s="0" t="n">
        <f aca="true">RAND()</f>
        <v>0.326962109130925</v>
      </c>
    </row>
    <row r="612" customFormat="false" ht="15" hidden="false" customHeight="false" outlineLevel="0" collapsed="false">
      <c r="AK612" s="0" t="n">
        <v>599</v>
      </c>
      <c r="AL612" s="0" t="n">
        <f aca="false">IFERROR(IF(AU612&lt;($AM$6-$AL$6)/($AN$6-$AL$6),$AL$6+SQRT(AU612*($AN$6-$AL$6)*($AM$6-$AL$6)),$AN$6-SQRT((1-AU612)*($AN$6-$AL$6)*($AN$6-$AM$6))),$AM$6)</f>
        <v>4.47962777376112</v>
      </c>
      <c r="AM612" s="0" t="n">
        <f aca="false">IFERROR(IF(AV612&lt;($AM$7-$AL$7)/($AN$7-$AL$7),$AL$7+SQRT(AV612*($AN$7-$AL$7)*($AM$7-$AL$7)),$AN$7-SQRT((1-AV612)*($AN$7-$AL$7)*($AN$7-$AM$7))),$AM$7)</f>
        <v>0.992291004610868</v>
      </c>
      <c r="AN612" s="0" t="n">
        <f aca="false">IFERROR(IF(AW612&lt;($AM$8-$AL$8)/($AN$8-$AL$8),$AL$8+SQRT(AW612*($AN$8-$AL$8)*($AM$8-$AL$8)),$AN$8-SQRT((1-AW612)*($AN$8-$AL$8)*($AN$8-$AM$8))),$AM$8)</f>
        <v>0.947178393976191</v>
      </c>
      <c r="AO612" s="0" t="n">
        <f aca="false">IFERROR(IF(AX612&lt;($AM$9-$AL$9)/($AN$9-$AL$9),$AL$9+SQRT(AX612*($AN$9-$AL$9)*($AM$9-$AL$9)),$AN$9-SQRT((1-AX612)*($AN$9-$AL$9)*($AN$9-$AM$9))),$AM$9)</f>
        <v>1.41715800387478</v>
      </c>
      <c r="AP612" s="0" t="n">
        <f aca="false">IFERROR(IF(AY612&lt;($AM$10-$AL$10)/($AN$10-$AL$10),$AL$10+SQRT(AY612*($AN$10-$AL$10)*($AM$10-$AL$10)),$AN$10-SQRT((1-AY612)*($AN$10-$AL$10)*($AN$10-$AM$10))),$AM$10)</f>
        <v>0.622307826858088</v>
      </c>
      <c r="AQ612" s="0" t="n">
        <f aca="false">IFERROR(IF(AZ612&lt;($AM$11-$AL$11)/($AN$11-$AL$11),$AL$11+SQRT(AZ612*($AN$11-$AL$11)*($AM$11-$AL$11)),$AN$11-SQRT((1-AZ612)*($AN$11-$AL$11)*($AN$11-$AM$11))),$AM$11)</f>
        <v>0.587213852803733</v>
      </c>
      <c r="AR612" s="0" t="n">
        <f aca="false">SUMPRODUCT((B24:B31&lt;=$B$6)*(C24:C31*AM612+D24:D31*AO612*$B$8*AQ612)/(1+AL612/100)^B24:B31)+C32*AM612*AP612/(1+AL612/100)^$B$6</f>
        <v>9253530.05965728</v>
      </c>
      <c r="AS612" s="0" t="n">
        <f aca="false">SUMPRODUCT((K24:K26&lt;=$B$6)*(L24:L26*AN612+M24:M26*AO612*$B$8*AQ612)/(1+AL612/100)^K24:K26)+L27*AN612*AP612/(1+AL612/100)^$B$6</f>
        <v>8941129.44548294</v>
      </c>
      <c r="AT612" s="0" t="n">
        <f aca="false">AS612-AR612</f>
        <v>-312400.61417434</v>
      </c>
      <c r="AU612" s="0" t="n">
        <f aca="true">RAND()</f>
        <v>0.682386192060183</v>
      </c>
      <c r="AV612" s="0" t="n">
        <f aca="true">RAND()</f>
        <v>0.410842560602854</v>
      </c>
      <c r="AW612" s="0" t="n">
        <f aca="true">RAND()</f>
        <v>0.240683107260122</v>
      </c>
      <c r="AX612" s="0" t="n">
        <f aca="true">RAND()</f>
        <v>0.773530138368511</v>
      </c>
      <c r="AY612" s="0" t="n">
        <f aca="true">RAND()</f>
        <v>0.0598368180429923</v>
      </c>
      <c r="AZ612" s="0" t="n">
        <f aca="true">RAND()</f>
        <v>0.33670121323414</v>
      </c>
    </row>
    <row r="613" customFormat="false" ht="15" hidden="false" customHeight="false" outlineLevel="0" collapsed="false">
      <c r="AK613" s="0" t="n">
        <v>600</v>
      </c>
      <c r="AL613" s="0" t="n">
        <f aca="false">IFERROR(IF(AU613&lt;($AM$6-$AL$6)/($AN$6-$AL$6),$AL$6+SQRT(AU613*($AN$6-$AL$6)*($AM$6-$AL$6)),$AN$6-SQRT((1-AU613)*($AN$6-$AL$6)*($AN$6-$AM$6))),$AM$6)</f>
        <v>4.55744870985431</v>
      </c>
      <c r="AM613" s="0" t="n">
        <f aca="false">IFERROR(IF(AV613&lt;($AM$7-$AL$7)/($AN$7-$AL$7),$AL$7+SQRT(AV613*($AN$7-$AL$7)*($AM$7-$AL$7)),$AN$7-SQRT((1-AV613)*($AN$7-$AL$7)*($AN$7-$AM$7))),$AM$7)</f>
        <v>0.942518631531729</v>
      </c>
      <c r="AN613" s="0" t="n">
        <f aca="false">IFERROR(IF(AW613&lt;($AM$8-$AL$8)/($AN$8-$AL$8),$AL$8+SQRT(AW613*($AN$8-$AL$8)*($AM$8-$AL$8)),$AN$8-SQRT((1-AW613)*($AN$8-$AL$8)*($AN$8-$AM$8))),$AM$8)</f>
        <v>1.0805804541693</v>
      </c>
      <c r="AO613" s="0" t="n">
        <f aca="false">IFERROR(IF(AX613&lt;($AM$9-$AL$9)/($AN$9-$AL$9),$AL$9+SQRT(AX613*($AN$9-$AL$9)*($AM$9-$AL$9)),$AN$9-SQRT((1-AX613)*($AN$9-$AL$9)*($AN$9-$AM$9))),$AM$9)</f>
        <v>1.14162815711214</v>
      </c>
      <c r="AP613" s="0" t="n">
        <f aca="false">IFERROR(IF(AY613&lt;($AM$10-$AL$10)/($AN$10-$AL$10),$AL$10+SQRT(AY613*($AN$10-$AL$10)*($AM$10-$AL$10)),$AN$10-SQRT((1-AY613)*($AN$10-$AL$10)*($AN$10-$AM$10))),$AM$10)</f>
        <v>0.936974051517457</v>
      </c>
      <c r="AQ613" s="0" t="n">
        <f aca="false">IFERROR(IF(AZ613&lt;($AM$11-$AL$11)/($AN$11-$AL$11),$AL$11+SQRT(AZ613*($AN$11-$AL$11)*($AM$11-$AL$11)),$AN$11-SQRT((1-AZ613)*($AN$11-$AL$11)*($AN$11-$AM$11))),$AM$11)</f>
        <v>0.719650071316049</v>
      </c>
      <c r="AR613" s="0" t="n">
        <f aca="false">SUMPRODUCT((B24:B31&lt;=$B$6)*(C24:C31*AM613+D24:D31*AO613*$B$8*AQ613)/(1+AL613/100)^B24:B31)+C32*AM613*AP613/(1+AL613/100)^$B$6</f>
        <v>8754235.99999588</v>
      </c>
      <c r="AS613" s="0" t="n">
        <f aca="false">SUMPRODUCT((K24:K26&lt;=$B$6)*(L24:L26*AN613+M24:M26*AO613*$B$8*AQ613)/(1+AL613/100)^K24:K26)+L27*AN613*AP613/(1+AL613/100)^$B$6</f>
        <v>9989333.06246349</v>
      </c>
      <c r="AT613" s="0" t="n">
        <f aca="false">AS613-AR613</f>
        <v>1235097.06246761</v>
      </c>
      <c r="AU613" s="0" t="n">
        <f aca="true">RAND()</f>
        <v>0.701697159750381</v>
      </c>
      <c r="AV613" s="0" t="n">
        <f aca="true">RAND()</f>
        <v>0.225684003707519</v>
      </c>
      <c r="AW613" s="0" t="n">
        <f aca="true">RAND()</f>
        <v>0.744862377693501</v>
      </c>
      <c r="AX613" s="0" t="n">
        <f aca="true">RAND()</f>
        <v>0.508798519558197</v>
      </c>
      <c r="AY613" s="0" t="n">
        <f aca="true">RAND()</f>
        <v>0.763785286798325</v>
      </c>
      <c r="AZ613" s="0" t="n">
        <f aca="true">RAND()</f>
        <v>0.679199663211851</v>
      </c>
    </row>
    <row r="614" customFormat="false" ht="15" hidden="false" customHeight="false" outlineLevel="0" collapsed="false">
      <c r="AK614" s="0" t="n">
        <v>601</v>
      </c>
      <c r="AL614" s="0" t="n">
        <f aca="false">IFERROR(IF(AU614&lt;($AM$6-$AL$6)/($AN$6-$AL$6),$AL$6+SQRT(AU614*($AN$6-$AL$6)*($AM$6-$AL$6)),$AN$6-SQRT((1-AU614)*($AN$6-$AL$6)*($AN$6-$AM$6))),$AM$6)</f>
        <v>3.31007850212914</v>
      </c>
      <c r="AM614" s="0" t="n">
        <f aca="false">IFERROR(IF(AV614&lt;($AM$7-$AL$7)/($AN$7-$AL$7),$AL$7+SQRT(AV614*($AN$7-$AL$7)*($AM$7-$AL$7)),$AN$7-SQRT((1-AV614)*($AN$7-$AL$7)*($AN$7-$AM$7))),$AM$7)</f>
        <v>0.857336050551734</v>
      </c>
      <c r="AN614" s="0" t="n">
        <f aca="false">IFERROR(IF(AW614&lt;($AM$8-$AL$8)/($AN$8-$AL$8),$AL$8+SQRT(AW614*($AN$8-$AL$8)*($AM$8-$AL$8)),$AN$8-SQRT((1-AW614)*($AN$8-$AL$8)*($AN$8-$AM$8))),$AM$8)</f>
        <v>1.2061068658654</v>
      </c>
      <c r="AO614" s="0" t="n">
        <f aca="false">IFERROR(IF(AX614&lt;($AM$9-$AL$9)/($AN$9-$AL$9),$AL$9+SQRT(AX614*($AN$9-$AL$9)*($AM$9-$AL$9)),$AN$9-SQRT((1-AX614)*($AN$9-$AL$9)*($AN$9-$AM$9))),$AM$9)</f>
        <v>1.32433768669442</v>
      </c>
      <c r="AP614" s="0" t="n">
        <f aca="false">IFERROR(IF(AY614&lt;($AM$10-$AL$10)/($AN$10-$AL$10),$AL$10+SQRT(AY614*($AN$10-$AL$10)*($AM$10-$AL$10)),$AN$10-SQRT((1-AY614)*($AN$10-$AL$10)*($AN$10-$AM$10))),$AM$10)</f>
        <v>0.59617074473934</v>
      </c>
      <c r="AQ614" s="0" t="n">
        <f aca="false">IFERROR(IF(AZ614&lt;($AM$11-$AL$11)/($AN$11-$AL$11),$AL$11+SQRT(AZ614*($AN$11-$AL$11)*($AM$11-$AL$11)),$AN$11-SQRT((1-AZ614)*($AN$11-$AL$11)*($AN$11-$AM$11))),$AM$11)</f>
        <v>0.524474759752832</v>
      </c>
      <c r="AR614" s="0" t="n">
        <f aca="false">SUMPRODUCT((B24:B31&lt;=$B$6)*(C24:C31*AM614+D24:D31*AO614*$B$8*AQ614)/(1+AL614/100)^B24:B31)+C32*AM614*AP614/(1+AL614/100)^$B$6</f>
        <v>8332158.82577915</v>
      </c>
      <c r="AS614" s="0" t="n">
        <f aca="false">SUMPRODUCT((K24:K26&lt;=$B$6)*(L24:L26*AN614+M24:M26*AO614*$B$8*AQ614)/(1+AL614/100)^K24:K26)+L27*AN614*AP614/(1+AL614/100)^$B$6</f>
        <v>11479070.9813713</v>
      </c>
      <c r="AT614" s="0" t="n">
        <f aca="false">AS614-AR614</f>
        <v>3146912.15559213</v>
      </c>
      <c r="AU614" s="0" t="n">
        <f aca="true">RAND()</f>
        <v>0.319223966977522</v>
      </c>
      <c r="AV614" s="0" t="n">
        <f aca="true">RAND()</f>
        <v>0.0365269188096777</v>
      </c>
      <c r="AW614" s="0" t="n">
        <f aca="true">RAND()</f>
        <v>0.982874602451929</v>
      </c>
      <c r="AX614" s="0" t="n">
        <f aca="true">RAND()</f>
        <v>0.695653625585698</v>
      </c>
      <c r="AY614" s="0" t="n">
        <f aca="true">RAND()</f>
        <v>0.0369952485748771</v>
      </c>
      <c r="AZ614" s="0" t="n">
        <f aca="true">RAND()</f>
        <v>0.205669052106496</v>
      </c>
    </row>
    <row r="615" customFormat="false" ht="15" hidden="false" customHeight="false" outlineLevel="0" collapsed="false">
      <c r="AK615" s="0" t="n">
        <v>602</v>
      </c>
      <c r="AL615" s="0" t="n">
        <f aca="false">IFERROR(IF(AU615&lt;($AM$6-$AL$6)/($AN$6-$AL$6),$AL$6+SQRT(AU615*($AN$6-$AL$6)*($AM$6-$AL$6)),$AN$6-SQRT((1-AU615)*($AN$6-$AL$6)*($AN$6-$AM$6))),$AM$6)</f>
        <v>4.53694432739704</v>
      </c>
      <c r="AM615" s="0" t="n">
        <f aca="false">IFERROR(IF(AV615&lt;($AM$7-$AL$7)/($AN$7-$AL$7),$AL$7+SQRT(AV615*($AN$7-$AL$7)*($AM$7-$AL$7)),$AN$7-SQRT((1-AV615)*($AN$7-$AL$7)*($AN$7-$AM$7))),$AM$7)</f>
        <v>1.02992493468902</v>
      </c>
      <c r="AN615" s="0" t="n">
        <f aca="false">IFERROR(IF(AW615&lt;($AM$8-$AL$8)/($AN$8-$AL$8),$AL$8+SQRT(AW615*($AN$8-$AL$8)*($AM$8-$AL$8)),$AN$8-SQRT((1-AW615)*($AN$8-$AL$8)*($AN$8-$AM$8))),$AM$8)</f>
        <v>1.15271455641483</v>
      </c>
      <c r="AO615" s="0" t="n">
        <f aca="false">IFERROR(IF(AX615&lt;($AM$9-$AL$9)/($AN$9-$AL$9),$AL$9+SQRT(AX615*($AN$9-$AL$9)*($AM$9-$AL$9)),$AN$9-SQRT((1-AX615)*($AN$9-$AL$9)*($AN$9-$AM$9))),$AM$9)</f>
        <v>1.10230398067901</v>
      </c>
      <c r="AP615" s="0" t="n">
        <f aca="false">IFERROR(IF(AY615&lt;($AM$10-$AL$10)/($AN$10-$AL$10),$AL$10+SQRT(AY615*($AN$10-$AL$10)*($AM$10-$AL$10)),$AN$10-SQRT((1-AY615)*($AN$10-$AL$10)*($AN$10-$AM$10))),$AM$10)</f>
        <v>0.750362316992338</v>
      </c>
      <c r="AQ615" s="0" t="n">
        <f aca="false">IFERROR(IF(AZ615&lt;($AM$11-$AL$11)/($AN$11-$AL$11),$AL$11+SQRT(AZ615*($AN$11-$AL$11)*($AM$11-$AL$11)),$AN$11-SQRT((1-AZ615)*($AN$11-$AL$11)*($AN$11-$AM$11))),$AM$11)</f>
        <v>0.5515575093528</v>
      </c>
      <c r="AR615" s="0" t="n">
        <f aca="false">SUMPRODUCT((B24:B31&lt;=$B$6)*(C24:C31*AM615+D24:D31*AO615*$B$8*AQ615)/(1+AL615/100)^B24:B31)+C32*AM615*AP615/(1+AL615/100)^$B$6</f>
        <v>9551769.34980441</v>
      </c>
      <c r="AS615" s="0" t="n">
        <f aca="false">SUMPRODUCT((K24:K26&lt;=$B$6)*(L24:L26*AN615+M24:M26*AO615*$B$8*AQ615)/(1+AL615/100)^K24:K26)+L27*AN615*AP615/(1+AL615/100)^$B$6</f>
        <v>10776193.8046952</v>
      </c>
      <c r="AT615" s="0" t="n">
        <f aca="false">AS615-AR615</f>
        <v>1224424.4548908</v>
      </c>
      <c r="AU615" s="0" t="n">
        <f aca="true">RAND()</f>
        <v>0.69666783768292</v>
      </c>
      <c r="AV615" s="0" t="n">
        <f aca="true">RAND()</f>
        <v>0.569484138918813</v>
      </c>
      <c r="AW615" s="0" t="n">
        <f aca="true">RAND()</f>
        <v>0.915871488590557</v>
      </c>
      <c r="AX615" s="0" t="n">
        <f aca="true">RAND()</f>
        <v>0.462761237930169</v>
      </c>
      <c r="AY615" s="0" t="n">
        <f aca="true">RAND()</f>
        <v>0.250725159079089</v>
      </c>
      <c r="AZ615" s="0" t="n">
        <f aca="true">RAND()</f>
        <v>0.258290532701159</v>
      </c>
    </row>
    <row r="616" customFormat="false" ht="15" hidden="false" customHeight="false" outlineLevel="0" collapsed="false">
      <c r="AK616" s="0" t="n">
        <v>603</v>
      </c>
      <c r="AL616" s="0" t="n">
        <f aca="false">IFERROR(IF(AU616&lt;($AM$6-$AL$6)/($AN$6-$AL$6),$AL$6+SQRT(AU616*($AN$6-$AL$6)*($AM$6-$AL$6)),$AN$6-SQRT((1-AU616)*($AN$6-$AL$6)*($AN$6-$AM$6))),$AM$6)</f>
        <v>2.7583396584417</v>
      </c>
      <c r="AM616" s="0" t="n">
        <f aca="false">IFERROR(IF(AV616&lt;($AM$7-$AL$7)/($AN$7-$AL$7),$AL$7+SQRT(AV616*($AN$7-$AL$7)*($AM$7-$AL$7)),$AN$7-SQRT((1-AV616)*($AN$7-$AL$7)*($AN$7-$AM$7))),$AM$7)</f>
        <v>1.12026478595408</v>
      </c>
      <c r="AN616" s="0" t="n">
        <f aca="false">IFERROR(IF(AW616&lt;($AM$8-$AL$8)/($AN$8-$AL$8),$AL$8+SQRT(AW616*($AN$8-$AL$8)*($AM$8-$AL$8)),$AN$8-SQRT((1-AW616)*($AN$8-$AL$8)*($AN$8-$AM$8))),$AM$8)</f>
        <v>0.933252792222605</v>
      </c>
      <c r="AO616" s="0" t="n">
        <f aca="false">IFERROR(IF(AX616&lt;($AM$9-$AL$9)/($AN$9-$AL$9),$AL$9+SQRT(AX616*($AN$9-$AL$9)*($AM$9-$AL$9)),$AN$9-SQRT((1-AX616)*($AN$9-$AL$9)*($AN$9-$AM$9))),$AM$9)</f>
        <v>0.993627375989649</v>
      </c>
      <c r="AP616" s="0" t="n">
        <f aca="false">IFERROR(IF(AY616&lt;($AM$10-$AL$10)/($AN$10-$AL$10),$AL$10+SQRT(AY616*($AN$10-$AL$10)*($AM$10-$AL$10)),$AN$10-SQRT((1-AY616)*($AN$10-$AL$10)*($AN$10-$AM$10))),$AM$10)</f>
        <v>0.901370039983946</v>
      </c>
      <c r="AQ616" s="0" t="n">
        <f aca="false">IFERROR(IF(AZ616&lt;($AM$11-$AL$11)/($AN$11-$AL$11),$AL$11+SQRT(AZ616*($AN$11-$AL$11)*($AM$11-$AL$11)),$AN$11-SQRT((1-AZ616)*($AN$11-$AL$11)*($AN$11-$AM$11))),$AM$11)</f>
        <v>0.539690938944494</v>
      </c>
      <c r="AR616" s="0" t="n">
        <f aca="false">SUMPRODUCT((B24:B31&lt;=$B$6)*(C24:C31*AM616+D24:D31*AO616*$B$8*AQ616)/(1+AL616/100)^B24:B31)+C32*AM616*AP616/(1+AL616/100)^$B$6</f>
        <v>11049073.0644781</v>
      </c>
      <c r="AS616" s="0" t="n">
        <f aca="false">SUMPRODUCT((K24:K26&lt;=$B$6)*(L24:L26*AN616+M24:M26*AO616*$B$8*AQ616)/(1+AL616/100)^K24:K26)+L27*AN616*AP616/(1+AL616/100)^$B$6</f>
        <v>8631262.83793543</v>
      </c>
      <c r="AT616" s="0" t="n">
        <f aca="false">AS616-AR616</f>
        <v>-2417810.22654268</v>
      </c>
      <c r="AU616" s="0" t="n">
        <f aca="true">RAND()</f>
        <v>0.115015807513094</v>
      </c>
      <c r="AV616" s="0" t="n">
        <f aca="true">RAND()</f>
        <v>0.850389104324071</v>
      </c>
      <c r="AW616" s="0" t="n">
        <f aca="true">RAND()</f>
        <v>0.197292295945787</v>
      </c>
      <c r="AX616" s="0" t="n">
        <f aca="true">RAND()</f>
        <v>0.324890648435235</v>
      </c>
      <c r="AY616" s="0" t="n">
        <f aca="true">RAND()</f>
        <v>0.644391635986858</v>
      </c>
      <c r="AZ616" s="0" t="n">
        <f aca="true">RAND()</f>
        <v>0.234496923314665</v>
      </c>
    </row>
    <row r="617" customFormat="false" ht="15" hidden="false" customHeight="false" outlineLevel="0" collapsed="false">
      <c r="AK617" s="0" t="n">
        <v>604</v>
      </c>
      <c r="AL617" s="0" t="n">
        <f aca="false">IFERROR(IF(AU617&lt;($AM$6-$AL$6)/($AN$6-$AL$6),$AL$6+SQRT(AU617*($AN$6-$AL$6)*($AM$6-$AL$6)),$AN$6-SQRT((1-AU617)*($AN$6-$AL$6)*($AN$6-$AM$6))),$AM$6)</f>
        <v>5.55808841824509</v>
      </c>
      <c r="AM617" s="0" t="n">
        <f aca="false">IFERROR(IF(AV617&lt;($AM$7-$AL$7)/($AN$7-$AL$7),$AL$7+SQRT(AV617*($AN$7-$AL$7)*($AM$7-$AL$7)),$AN$7-SQRT((1-AV617)*($AN$7-$AL$7)*($AN$7-$AM$7))),$AM$7)</f>
        <v>1.03618234905427</v>
      </c>
      <c r="AN617" s="0" t="n">
        <f aca="false">IFERROR(IF(AW617&lt;($AM$8-$AL$8)/($AN$8-$AL$8),$AL$8+SQRT(AW617*($AN$8-$AL$8)*($AM$8-$AL$8)),$AN$8-SQRT((1-AW617)*($AN$8-$AL$8)*($AN$8-$AM$8))),$AM$8)</f>
        <v>1.04190022513098</v>
      </c>
      <c r="AO617" s="0" t="n">
        <f aca="false">IFERROR(IF(AX617&lt;($AM$9-$AL$9)/($AN$9-$AL$9),$AL$9+SQRT(AX617*($AN$9-$AL$9)*($AM$9-$AL$9)),$AN$9-SQRT((1-AX617)*($AN$9-$AL$9)*($AN$9-$AM$9))),$AM$9)</f>
        <v>0.794292510174421</v>
      </c>
      <c r="AP617" s="0" t="n">
        <f aca="false">IFERROR(IF(AY617&lt;($AM$10-$AL$10)/($AN$10-$AL$10),$AL$10+SQRT(AY617*($AN$10-$AL$10)*($AM$10-$AL$10)),$AN$10-SQRT((1-AY617)*($AN$10-$AL$10)*($AN$10-$AM$10))),$AM$10)</f>
        <v>0.743667932337357</v>
      </c>
      <c r="AQ617" s="0" t="n">
        <f aca="false">IFERROR(IF(AZ617&lt;($AM$11-$AL$11)/($AN$11-$AL$11),$AL$11+SQRT(AZ617*($AN$11-$AL$11)*($AM$11-$AL$11)),$AN$11-SQRT((1-AZ617)*($AN$11-$AL$11)*($AN$11-$AM$11))),$AM$11)</f>
        <v>0.660569281892491</v>
      </c>
      <c r="AR617" s="0" t="n">
        <f aca="false">SUMPRODUCT((B24:B31&lt;=$B$6)*(C24:C31*AM617+D24:D31*AO617*$B$8*AQ617)/(1+AL617/100)^B24:B31)+C32*AM617*AP617/(1+AL617/100)^$B$6</f>
        <v>9319270.42693872</v>
      </c>
      <c r="AS617" s="0" t="n">
        <f aca="false">SUMPRODUCT((K24:K26&lt;=$B$6)*(L24:L26*AN617+M24:M26*AO617*$B$8*AQ617)/(1+AL617/100)^K24:K26)+L27*AN617*AP617/(1+AL617/100)^$B$6</f>
        <v>9710293.31760277</v>
      </c>
      <c r="AT617" s="0" t="n">
        <f aca="false">AS617-AR617</f>
        <v>391022.890664045</v>
      </c>
      <c r="AU617" s="0" t="n">
        <f aca="true">RAND()</f>
        <v>0.896044549520053</v>
      </c>
      <c r="AV617" s="0" t="n">
        <f aca="true">RAND()</f>
        <v>0.593617885724896</v>
      </c>
      <c r="AW617" s="0" t="n">
        <f aca="true">RAND()</f>
        <v>0.615062077328579</v>
      </c>
      <c r="AX617" s="0" t="n">
        <f aca="true">RAND()</f>
        <v>0.115477442059683</v>
      </c>
      <c r="AY617" s="0" t="n">
        <f aca="true">RAND()</f>
        <v>0.237496244998251</v>
      </c>
      <c r="AZ617" s="0" t="n">
        <f aca="true">RAND()</f>
        <v>0.529741990224575</v>
      </c>
    </row>
    <row r="618" customFormat="false" ht="15" hidden="false" customHeight="false" outlineLevel="0" collapsed="false">
      <c r="AK618" s="0" t="n">
        <v>605</v>
      </c>
      <c r="AL618" s="0" t="n">
        <f aca="false">IFERROR(IF(AU618&lt;($AM$6-$AL$6)/($AN$6-$AL$6),$AL$6+SQRT(AU618*($AN$6-$AL$6)*($AM$6-$AL$6)),$AN$6-SQRT((1-AU618)*($AN$6-$AL$6)*($AN$6-$AM$6))),$AM$6)</f>
        <v>3.79361288414439</v>
      </c>
      <c r="AM618" s="0" t="n">
        <f aca="false">IFERROR(IF(AV618&lt;($AM$7-$AL$7)/($AN$7-$AL$7),$AL$7+SQRT(AV618*($AN$7-$AL$7)*($AM$7-$AL$7)),$AN$7-SQRT((1-AV618)*($AN$7-$AL$7)*($AN$7-$AM$7))),$AM$7)</f>
        <v>0.886073268975588</v>
      </c>
      <c r="AN618" s="0" t="n">
        <f aca="false">IFERROR(IF(AW618&lt;($AM$8-$AL$8)/($AN$8-$AL$8),$AL$8+SQRT(AW618*($AN$8-$AL$8)*($AM$8-$AL$8)),$AN$8-SQRT((1-AW618)*($AN$8-$AL$8)*($AN$8-$AM$8))),$AM$8)</f>
        <v>1.16813635802874</v>
      </c>
      <c r="AO618" s="0" t="n">
        <f aca="false">IFERROR(IF(AX618&lt;($AM$9-$AL$9)/($AN$9-$AL$9),$AL$9+SQRT(AX618*($AN$9-$AL$9)*($AM$9-$AL$9)),$AN$9-SQRT((1-AX618)*($AN$9-$AL$9)*($AN$9-$AM$9))),$AM$9)</f>
        <v>1.51309758697709</v>
      </c>
      <c r="AP618" s="0" t="n">
        <f aca="false">IFERROR(IF(AY618&lt;($AM$10-$AL$10)/($AN$10-$AL$10),$AL$10+SQRT(AY618*($AN$10-$AL$10)*($AM$10-$AL$10)),$AN$10-SQRT((1-AY618)*($AN$10-$AL$10)*($AN$10-$AM$10))),$AM$10)</f>
        <v>0.579442515933028</v>
      </c>
      <c r="AQ618" s="0" t="n">
        <f aca="false">IFERROR(IF(AZ618&lt;($AM$11-$AL$11)/($AN$11-$AL$11),$AL$11+SQRT(AZ618*($AN$11-$AL$11)*($AM$11-$AL$11)),$AN$11-SQRT((1-AZ618)*($AN$11-$AL$11)*($AN$11-$AM$11))),$AM$11)</f>
        <v>0.833433031413007</v>
      </c>
      <c r="AR618" s="0" t="n">
        <f aca="false">SUMPRODUCT((B24:B31&lt;=$B$6)*(C24:C31*AM618+D24:D31*AO618*$B$8*AQ618)/(1+AL618/100)^B24:B31)+C32*AM618*AP618/(1+AL618/100)^$B$6</f>
        <v>8523517.52500782</v>
      </c>
      <c r="AS618" s="0" t="n">
        <f aca="false">SUMPRODUCT((K24:K26&lt;=$B$6)*(L24:L26*AN618+M24:M26*AO618*$B$8*AQ618)/(1+AL618/100)^K24:K26)+L27*AN618*AP618/(1+AL618/100)^$B$6</f>
        <v>11118887.8676774</v>
      </c>
      <c r="AT618" s="0" t="n">
        <f aca="false">AS618-AR618</f>
        <v>2595370.3426696</v>
      </c>
      <c r="AU618" s="0" t="n">
        <f aca="true">RAND()</f>
        <v>0.485954083163757</v>
      </c>
      <c r="AV618" s="0" t="n">
        <f aca="true">RAND()</f>
        <v>0.0823178625793772</v>
      </c>
      <c r="AW618" s="0" t="n">
        <f aca="true">RAND()</f>
        <v>0.940429725539561</v>
      </c>
      <c r="AX618" s="0" t="n">
        <f aca="true">RAND()</f>
        <v>0.841950693461645</v>
      </c>
      <c r="AY618" s="0" t="n">
        <f aca="true">RAND()</f>
        <v>0.0252444533510775</v>
      </c>
      <c r="AZ618" s="0" t="n">
        <f aca="true">RAND()</f>
        <v>0.886756918268325</v>
      </c>
    </row>
    <row r="619" customFormat="false" ht="15" hidden="false" customHeight="false" outlineLevel="0" collapsed="false">
      <c r="AK619" s="0" t="n">
        <v>606</v>
      </c>
      <c r="AL619" s="0" t="n">
        <f aca="false">IFERROR(IF(AU619&lt;($AM$6-$AL$6)/($AN$6-$AL$6),$AL$6+SQRT(AU619*($AN$6-$AL$6)*($AM$6-$AL$6)),$AN$6-SQRT((1-AU619)*($AN$6-$AL$6)*($AN$6-$AM$6))),$AM$6)</f>
        <v>3.4539938267147</v>
      </c>
      <c r="AM619" s="0" t="n">
        <f aca="false">IFERROR(IF(AV619&lt;($AM$7-$AL$7)/($AN$7-$AL$7),$AL$7+SQRT(AV619*($AN$7-$AL$7)*($AM$7-$AL$7)),$AN$7-SQRT((1-AV619)*($AN$7-$AL$7)*($AN$7-$AM$7))),$AM$7)</f>
        <v>0.855724949243294</v>
      </c>
      <c r="AN619" s="0" t="n">
        <f aca="false">IFERROR(IF(AW619&lt;($AM$8-$AL$8)/($AN$8-$AL$8),$AL$8+SQRT(AW619*($AN$8-$AL$8)*($AM$8-$AL$8)),$AN$8-SQRT((1-AW619)*($AN$8-$AL$8)*($AN$8-$AM$8))),$AM$8)</f>
        <v>1.16975891534187</v>
      </c>
      <c r="AO619" s="0" t="n">
        <f aca="false">IFERROR(IF(AX619&lt;($AM$9-$AL$9)/($AN$9-$AL$9),$AL$9+SQRT(AX619*($AN$9-$AL$9)*($AM$9-$AL$9)),$AN$9-SQRT((1-AX619)*($AN$9-$AL$9)*($AN$9-$AM$9))),$AM$9)</f>
        <v>0.872834589097446</v>
      </c>
      <c r="AP619" s="0" t="n">
        <f aca="false">IFERROR(IF(AY619&lt;($AM$10-$AL$10)/($AN$10-$AL$10),$AL$10+SQRT(AY619*($AN$10-$AL$10)*($AM$10-$AL$10)),$AN$10-SQRT((1-AY619)*($AN$10-$AL$10)*($AN$10-$AM$10))),$AM$10)</f>
        <v>0.622003105485107</v>
      </c>
      <c r="AQ619" s="0" t="n">
        <f aca="false">IFERROR(IF(AZ619&lt;($AM$11-$AL$11)/($AN$11-$AL$11),$AL$11+SQRT(AZ619*($AN$11-$AL$11)*($AM$11-$AL$11)),$AN$11-SQRT((1-AZ619)*($AN$11-$AL$11)*($AN$11-$AM$11))),$AM$11)</f>
        <v>0.671376863617786</v>
      </c>
      <c r="AR619" s="0" t="n">
        <f aca="false">SUMPRODUCT((B24:B31&lt;=$B$6)*(C24:C31*AM619+D24:D31*AO619*$B$8*AQ619)/(1+AL619/100)^B24:B31)+C32*AM619*AP619/(1+AL619/100)^$B$6</f>
        <v>8255572.50986315</v>
      </c>
      <c r="AS619" s="0" t="n">
        <f aca="false">SUMPRODUCT((K24:K26&lt;=$B$6)*(L24:L26*AN619+M24:M26*AO619*$B$8*AQ619)/(1+AL619/100)^K24:K26)+L27*AN619*AP619/(1+AL619/100)^$B$6</f>
        <v>11093874.0551206</v>
      </c>
      <c r="AT619" s="0" t="n">
        <f aca="false">AS619-AR619</f>
        <v>2838301.54525743</v>
      </c>
      <c r="AU619" s="0" t="n">
        <f aca="true">RAND()</f>
        <v>0.371292010951126</v>
      </c>
      <c r="AV619" s="0" t="n">
        <f aca="true">RAND()</f>
        <v>0.0345029996463072</v>
      </c>
      <c r="AW619" s="0" t="n">
        <f aca="true">RAND()</f>
        <v>0.942767718514545</v>
      </c>
      <c r="AX619" s="0" t="n">
        <f aca="true">RAND()</f>
        <v>0.185340841103281</v>
      </c>
      <c r="AY619" s="0" t="n">
        <f aca="true">RAND()</f>
        <v>0.0595390309920405</v>
      </c>
      <c r="AZ619" s="0" t="n">
        <f aca="true">RAND()</f>
        <v>0.559211568303334</v>
      </c>
    </row>
    <row r="620" customFormat="false" ht="15" hidden="false" customHeight="false" outlineLevel="0" collapsed="false">
      <c r="AK620" s="0" t="n">
        <v>607</v>
      </c>
      <c r="AL620" s="0" t="n">
        <f aca="false">IFERROR(IF(AU620&lt;($AM$6-$AL$6)/($AN$6-$AL$6),$AL$6+SQRT(AU620*($AN$6-$AL$6)*($AM$6-$AL$6)),$AN$6-SQRT((1-AU620)*($AN$6-$AL$6)*($AN$6-$AM$6))),$AM$6)</f>
        <v>6.53413452625041</v>
      </c>
      <c r="AM620" s="0" t="n">
        <f aca="false">IFERROR(IF(AV620&lt;($AM$7-$AL$7)/($AN$7-$AL$7),$AL$7+SQRT(AV620*($AN$7-$AL$7)*($AM$7-$AL$7)),$AN$7-SQRT((1-AV620)*($AN$7-$AL$7)*($AN$7-$AM$7))),$AM$7)</f>
        <v>0.823420618433747</v>
      </c>
      <c r="AN620" s="0" t="n">
        <f aca="false">IFERROR(IF(AW620&lt;($AM$8-$AL$8)/($AN$8-$AL$8),$AL$8+SQRT(AW620*($AN$8-$AL$8)*($AM$8-$AL$8)),$AN$8-SQRT((1-AW620)*($AN$8-$AL$8)*($AN$8-$AM$8))),$AM$8)</f>
        <v>1.10274970306931</v>
      </c>
      <c r="AO620" s="0" t="n">
        <f aca="false">IFERROR(IF(AX620&lt;($AM$9-$AL$9)/($AN$9-$AL$9),$AL$9+SQRT(AX620*($AN$9-$AL$9)*($AM$9-$AL$9)),$AN$9-SQRT((1-AX620)*($AN$9-$AL$9)*($AN$9-$AM$9))),$AM$9)</f>
        <v>1.03271179547332</v>
      </c>
      <c r="AP620" s="0" t="n">
        <f aca="false">IFERROR(IF(AY620&lt;($AM$10-$AL$10)/($AN$10-$AL$10),$AL$10+SQRT(AY620*($AN$10-$AL$10)*($AM$10-$AL$10)),$AN$10-SQRT((1-AY620)*($AN$10-$AL$10)*($AN$10-$AM$10))),$AM$10)</f>
        <v>0.89492583541144</v>
      </c>
      <c r="AQ620" s="0" t="n">
        <f aca="false">IFERROR(IF(AZ620&lt;($AM$11-$AL$11)/($AN$11-$AL$11),$AL$11+SQRT(AZ620*($AN$11-$AL$11)*($AM$11-$AL$11)),$AN$11-SQRT((1-AZ620)*($AN$11-$AL$11)*($AN$11-$AM$11))),$AM$11)</f>
        <v>0.656119745560493</v>
      </c>
      <c r="AR620" s="0" t="n">
        <f aca="false">SUMPRODUCT((B24:B31&lt;=$B$6)*(C24:C31*AM620+D24:D31*AO620*$B$8*AQ620)/(1+AL620/100)^B24:B31)+C32*AM620*AP620/(1+AL620/100)^$B$6</f>
        <v>7244742.6926269</v>
      </c>
      <c r="AS620" s="0" t="n">
        <f aca="false">SUMPRODUCT((K24:K26&lt;=$B$6)*(L24:L26*AN620+M24:M26*AO620*$B$8*AQ620)/(1+AL620/100)^K24:K26)+L27*AN620*AP620/(1+AL620/100)^$B$6</f>
        <v>10190644.7352529</v>
      </c>
      <c r="AT620" s="0" t="n">
        <f aca="false">AS620-AR620</f>
        <v>2945902.04262601</v>
      </c>
      <c r="AU620" s="0" t="n">
        <f aca="true">RAND()</f>
        <v>0.989148468018403</v>
      </c>
      <c r="AV620" s="0" t="n">
        <f aca="true">RAND()</f>
        <v>0.00609472630910173</v>
      </c>
      <c r="AW620" s="0" t="n">
        <f aca="true">RAND()</f>
        <v>0.807265333811755</v>
      </c>
      <c r="AX620" s="0" t="n">
        <f aca="true">RAND()</f>
        <v>0.376235686255699</v>
      </c>
      <c r="AY620" s="0" t="n">
        <f aca="true">RAND()</f>
        <v>0.623865661901697</v>
      </c>
      <c r="AZ620" s="0" t="n">
        <f aca="true">RAND()</f>
        <v>0.517332124924979</v>
      </c>
    </row>
    <row r="621" customFormat="false" ht="15" hidden="false" customHeight="false" outlineLevel="0" collapsed="false">
      <c r="AK621" s="0" t="n">
        <v>608</v>
      </c>
      <c r="AL621" s="0" t="n">
        <f aca="false">IFERROR(IF(AU621&lt;($AM$6-$AL$6)/($AN$6-$AL$6),$AL$6+SQRT(AU621*($AN$6-$AL$6)*($AM$6-$AL$6)),$AN$6-SQRT((1-AU621)*($AN$6-$AL$6)*($AN$6-$AM$6))),$AM$6)</f>
        <v>2.9546563369587</v>
      </c>
      <c r="AM621" s="0" t="n">
        <f aca="false">IFERROR(IF(AV621&lt;($AM$7-$AL$7)/($AN$7-$AL$7),$AL$7+SQRT(AV621*($AN$7-$AL$7)*($AM$7-$AL$7)),$AN$7-SQRT((1-AV621)*($AN$7-$AL$7)*($AN$7-$AM$7))),$AM$7)</f>
        <v>0.965234006130466</v>
      </c>
      <c r="AN621" s="0" t="n">
        <f aca="false">IFERROR(IF(AW621&lt;($AM$8-$AL$8)/($AN$8-$AL$8),$AL$8+SQRT(AW621*($AN$8-$AL$8)*($AM$8-$AL$8)),$AN$8-SQRT((1-AW621)*($AN$8-$AL$8)*($AN$8-$AM$8))),$AM$8)</f>
        <v>0.854840975823471</v>
      </c>
      <c r="AO621" s="0" t="n">
        <f aca="false">IFERROR(IF(AX621&lt;($AM$9-$AL$9)/($AN$9-$AL$9),$AL$9+SQRT(AX621*($AN$9-$AL$9)*($AM$9-$AL$9)),$AN$9-SQRT((1-AX621)*($AN$9-$AL$9)*($AN$9-$AM$9))),$AM$9)</f>
        <v>1.18883591508471</v>
      </c>
      <c r="AP621" s="0" t="n">
        <f aca="false">IFERROR(IF(AY621&lt;($AM$10-$AL$10)/($AN$10-$AL$10),$AL$10+SQRT(AY621*($AN$10-$AL$10)*($AM$10-$AL$10)),$AN$10-SQRT((1-AY621)*($AN$10-$AL$10)*($AN$10-$AM$10))),$AM$10)</f>
        <v>0.589705743873575</v>
      </c>
      <c r="AQ621" s="0" t="n">
        <f aca="false">IFERROR(IF(AZ621&lt;($AM$11-$AL$11)/($AN$11-$AL$11),$AL$11+SQRT(AZ621*($AN$11-$AL$11)*($AM$11-$AL$11)),$AN$11-SQRT((1-AZ621)*($AN$11-$AL$11)*($AN$11-$AM$11))),$AM$11)</f>
        <v>0.648859676486287</v>
      </c>
      <c r="AR621" s="0" t="n">
        <f aca="false">SUMPRODUCT((B24:B31&lt;=$B$6)*(C24:C31*AM621+D24:D31*AO621*$B$8*AQ621)/(1+AL621/100)^B24:B31)+C32*AM621*AP621/(1+AL621/100)^$B$6</f>
        <v>9513555.54435906</v>
      </c>
      <c r="AS621" s="0" t="n">
        <f aca="false">SUMPRODUCT((K24:K26&lt;=$B$6)*(L24:L26*AN621+M24:M26*AO621*$B$8*AQ621)/(1+AL621/100)^K24:K26)+L27*AN621*AP621/(1+AL621/100)^$B$6</f>
        <v>8174286.96254152</v>
      </c>
      <c r="AT621" s="0" t="n">
        <f aca="false">AS621-AR621</f>
        <v>-1339268.58181754</v>
      </c>
      <c r="AU621" s="0" t="n">
        <f aca="true">RAND()</f>
        <v>0.182273744339079</v>
      </c>
      <c r="AV621" s="0" t="n">
        <f aca="true">RAND()</f>
        <v>0.303358630910254</v>
      </c>
      <c r="AW621" s="0" t="n">
        <f aca="true">RAND()</f>
        <v>0.0334170292141168</v>
      </c>
      <c r="AX621" s="0" t="n">
        <f aca="true">RAND()</f>
        <v>0.561341884895695</v>
      </c>
      <c r="AY621" s="0" t="n">
        <f aca="true">RAND()</f>
        <v>0.0321884819356455</v>
      </c>
      <c r="AZ621" s="0" t="n">
        <f aca="true">RAND()</f>
        <v>0.496747240318845</v>
      </c>
    </row>
    <row r="622" customFormat="false" ht="15" hidden="false" customHeight="false" outlineLevel="0" collapsed="false">
      <c r="AK622" s="0" t="n">
        <v>609</v>
      </c>
      <c r="AL622" s="0" t="n">
        <f aca="false">IFERROR(IF(AU622&lt;($AM$6-$AL$6)/($AN$6-$AL$6),$AL$6+SQRT(AU622*($AN$6-$AL$6)*($AM$6-$AL$6)),$AN$6-SQRT((1-AU622)*($AN$6-$AL$6)*($AN$6-$AM$6))),$AM$6)</f>
        <v>2.45249591114471</v>
      </c>
      <c r="AM622" s="0" t="n">
        <f aca="false">IFERROR(IF(AV622&lt;($AM$7-$AL$7)/($AN$7-$AL$7),$AL$7+SQRT(AV622*($AN$7-$AL$7)*($AM$7-$AL$7)),$AN$7-SQRT((1-AV622)*($AN$7-$AL$7)*($AN$7-$AM$7))),$AM$7)</f>
        <v>0.911860221178285</v>
      </c>
      <c r="AN622" s="0" t="n">
        <f aca="false">IFERROR(IF(AW622&lt;($AM$8-$AL$8)/($AN$8-$AL$8),$AL$8+SQRT(AW622*($AN$8-$AL$8)*($AM$8-$AL$8)),$AN$8-SQRT((1-AW622)*($AN$8-$AL$8)*($AN$8-$AM$8))),$AM$8)</f>
        <v>1.21204968858319</v>
      </c>
      <c r="AO622" s="0" t="n">
        <f aca="false">IFERROR(IF(AX622&lt;($AM$9-$AL$9)/($AN$9-$AL$9),$AL$9+SQRT(AX622*($AN$9-$AL$9)*($AM$9-$AL$9)),$AN$9-SQRT((1-AX622)*($AN$9-$AL$9)*($AN$9-$AM$9))),$AM$9)</f>
        <v>1.03241490595623</v>
      </c>
      <c r="AP622" s="0" t="n">
        <f aca="false">IFERROR(IF(AY622&lt;($AM$10-$AL$10)/($AN$10-$AL$10),$AL$10+SQRT(AY622*($AN$10-$AL$10)*($AM$10-$AL$10)),$AN$10-SQRT((1-AY622)*($AN$10-$AL$10)*($AN$10-$AM$10))),$AM$10)</f>
        <v>0.888424596000992</v>
      </c>
      <c r="AQ622" s="0" t="n">
        <f aca="false">IFERROR(IF(AZ622&lt;($AM$11-$AL$11)/($AN$11-$AL$11),$AL$11+SQRT(AZ622*($AN$11-$AL$11)*($AM$11-$AL$11)),$AN$11-SQRT((1-AZ622)*($AN$11-$AL$11)*($AN$11-$AM$11))),$AM$11)</f>
        <v>0.728853523413254</v>
      </c>
      <c r="AR622" s="0" t="n">
        <f aca="false">SUMPRODUCT((B24:B31&lt;=$B$6)*(C24:C31*AM622+D24:D31*AO622*$B$8*AQ622)/(1+AL622/100)^B24:B31)+C32*AM622*AP622/(1+AL622/100)^$B$6</f>
        <v>9156891.78245556</v>
      </c>
      <c r="AS622" s="0" t="n">
        <f aca="false">SUMPRODUCT((K24:K26&lt;=$B$6)*(L24:L26*AN622+M24:M26*AO622*$B$8*AQ622)/(1+AL622/100)^K24:K26)+L27*AN622*AP622/(1+AL622/100)^$B$6</f>
        <v>11220856.6180016</v>
      </c>
      <c r="AT622" s="0" t="n">
        <f aca="false">AS622-AR622</f>
        <v>2063964.83554601</v>
      </c>
      <c r="AU622" s="0" t="n">
        <f aca="true">RAND()</f>
        <v>0.0409505099205367</v>
      </c>
      <c r="AV622" s="0" t="n">
        <f aca="true">RAND()</f>
        <v>0.139030100911721</v>
      </c>
      <c r="AW622" s="0" t="n">
        <f aca="true">RAND()</f>
        <v>0.987197989896597</v>
      </c>
      <c r="AX622" s="0" t="n">
        <f aca="true">RAND()</f>
        <v>0.375852723856206</v>
      </c>
      <c r="AY622" s="0" t="n">
        <f aca="true">RAND()</f>
        <v>0.603494667114134</v>
      </c>
      <c r="AZ622" s="0" t="n">
        <f aca="true">RAND()</f>
        <v>0.699916686671808</v>
      </c>
    </row>
    <row r="623" customFormat="false" ht="15" hidden="false" customHeight="false" outlineLevel="0" collapsed="false">
      <c r="AK623" s="0" t="n">
        <v>610</v>
      </c>
      <c r="AL623" s="0" t="n">
        <f aca="false">IFERROR(IF(AU623&lt;($AM$6-$AL$6)/($AN$6-$AL$6),$AL$6+SQRT(AU623*($AN$6-$AL$6)*($AM$6-$AL$6)),$AN$6-SQRT((1-AU623)*($AN$6-$AL$6)*($AN$6-$AM$6))),$AM$6)</f>
        <v>5.5650626199152</v>
      </c>
      <c r="AM623" s="0" t="n">
        <f aca="false">IFERROR(IF(AV623&lt;($AM$7-$AL$7)/($AN$7-$AL$7),$AL$7+SQRT(AV623*($AN$7-$AL$7)*($AM$7-$AL$7)),$AN$7-SQRT((1-AV623)*($AN$7-$AL$7)*($AN$7-$AM$7))),$AM$7)</f>
        <v>1.07670371899835</v>
      </c>
      <c r="AN623" s="0" t="n">
        <f aca="false">IFERROR(IF(AW623&lt;($AM$8-$AL$8)/($AN$8-$AL$8),$AL$8+SQRT(AW623*($AN$8-$AL$8)*($AM$8-$AL$8)),$AN$8-SQRT((1-AW623)*($AN$8-$AL$8)*($AN$8-$AM$8))),$AM$8)</f>
        <v>0.991310450047475</v>
      </c>
      <c r="AO623" s="0" t="n">
        <f aca="false">IFERROR(IF(AX623&lt;($AM$9-$AL$9)/($AN$9-$AL$9),$AL$9+SQRT(AX623*($AN$9-$AL$9)*($AM$9-$AL$9)),$AN$9-SQRT((1-AX623)*($AN$9-$AL$9)*($AN$9-$AM$9))),$AM$9)</f>
        <v>1.32206448772595</v>
      </c>
      <c r="AP623" s="0" t="n">
        <f aca="false">IFERROR(IF(AY623&lt;($AM$10-$AL$10)/($AN$10-$AL$10),$AL$10+SQRT(AY623*($AN$10-$AL$10)*($AM$10-$AL$10)),$AN$10-SQRT((1-AY623)*($AN$10-$AL$10)*($AN$10-$AM$10))),$AM$10)</f>
        <v>0.755425347174922</v>
      </c>
      <c r="AQ623" s="0" t="n">
        <f aca="false">IFERROR(IF(AZ623&lt;($AM$11-$AL$11)/($AN$11-$AL$11),$AL$11+SQRT(AZ623*($AN$11-$AL$11)*($AM$11-$AL$11)),$AN$11-SQRT((1-AZ623)*($AN$11-$AL$11)*($AN$11-$AM$11))),$AM$11)</f>
        <v>0.50806791425895</v>
      </c>
      <c r="AR623" s="0" t="n">
        <f aca="false">SUMPRODUCT((B24:B31&lt;=$B$6)*(C24:C31*AM623+D24:D31*AO623*$B$8*AQ623)/(1+AL623/100)^B24:B31)+C32*AM623*AP623/(1+AL623/100)^$B$6</f>
        <v>9693240.18804939</v>
      </c>
      <c r="AS623" s="0" t="n">
        <f aca="false">SUMPRODUCT((K24:K26&lt;=$B$6)*(L24:L26*AN623+M24:M26*AO623*$B$8*AQ623)/(1+AL623/100)^K24:K26)+L27*AN623*AP623/(1+AL623/100)^$B$6</f>
        <v>9237847.95463108</v>
      </c>
      <c r="AT623" s="0" t="n">
        <f aca="false">AS623-AR623</f>
        <v>-455392.23341831</v>
      </c>
      <c r="AU623" s="0" t="n">
        <f aca="true">RAND()</f>
        <v>0.897047735761768</v>
      </c>
      <c r="AV623" s="0" t="n">
        <f aca="true">RAND()</f>
        <v>0.73305243547554</v>
      </c>
      <c r="AW623" s="0" t="n">
        <f aca="true">RAND()</f>
        <v>0.406663203304081</v>
      </c>
      <c r="AX623" s="0" t="n">
        <f aca="true">RAND()</f>
        <v>0.693602294131811</v>
      </c>
      <c r="AY623" s="0" t="n">
        <f aca="true">RAND()</f>
        <v>0.260968431917718</v>
      </c>
      <c r="AZ623" s="0" t="n">
        <f aca="true">RAND()</f>
        <v>0.176703089567632</v>
      </c>
    </row>
    <row r="624" customFormat="false" ht="15" hidden="false" customHeight="false" outlineLevel="0" collapsed="false">
      <c r="AK624" s="0" t="n">
        <v>611</v>
      </c>
      <c r="AL624" s="0" t="n">
        <f aca="false">IFERROR(IF(AU624&lt;($AM$6-$AL$6)/($AN$6-$AL$6),$AL$6+SQRT(AU624*($AN$6-$AL$6)*($AM$6-$AL$6)),$AN$6-SQRT((1-AU624)*($AN$6-$AL$6)*($AN$6-$AM$6))),$AM$6)</f>
        <v>3.21630776298788</v>
      </c>
      <c r="AM624" s="0" t="n">
        <f aca="false">IFERROR(IF(AV624&lt;($AM$7-$AL$7)/($AN$7-$AL$7),$AL$7+SQRT(AV624*($AN$7-$AL$7)*($AM$7-$AL$7)),$AN$7-SQRT((1-AV624)*($AN$7-$AL$7)*($AN$7-$AM$7))),$AM$7)</f>
        <v>1.03448584829963</v>
      </c>
      <c r="AN624" s="0" t="n">
        <f aca="false">IFERROR(IF(AW624&lt;($AM$8-$AL$8)/($AN$8-$AL$8),$AL$8+SQRT(AW624*($AN$8-$AL$8)*($AM$8-$AL$8)),$AN$8-SQRT((1-AW624)*($AN$8-$AL$8)*($AN$8-$AM$8))),$AM$8)</f>
        <v>1.08927246539492</v>
      </c>
      <c r="AO624" s="0" t="n">
        <f aca="false">IFERROR(IF(AX624&lt;($AM$9-$AL$9)/($AN$9-$AL$9),$AL$9+SQRT(AX624*($AN$9-$AL$9)*($AM$9-$AL$9)),$AN$9-SQRT((1-AX624)*($AN$9-$AL$9)*($AN$9-$AM$9))),$AM$9)</f>
        <v>1.18510695962183</v>
      </c>
      <c r="AP624" s="0" t="n">
        <f aca="false">IFERROR(IF(AY624&lt;($AM$10-$AL$10)/($AN$10-$AL$10),$AL$10+SQRT(AY624*($AN$10-$AL$10)*($AM$10-$AL$10)),$AN$10-SQRT((1-AY624)*($AN$10-$AL$10)*($AN$10-$AM$10))),$AM$10)</f>
        <v>0.903134479276341</v>
      </c>
      <c r="AQ624" s="0" t="n">
        <f aca="false">IFERROR(IF(AZ624&lt;($AM$11-$AL$11)/($AN$11-$AL$11),$AL$11+SQRT(AZ624*($AN$11-$AL$11)*($AM$11-$AL$11)),$AN$11-SQRT((1-AZ624)*($AN$11-$AL$11)*($AN$11-$AM$11))),$AM$11)</f>
        <v>0.660872217554361</v>
      </c>
      <c r="AR624" s="0" t="n">
        <f aca="false">SUMPRODUCT((B24:B31&lt;=$B$6)*(C24:C31*AM624+D24:D31*AO624*$B$8*AQ624)/(1+AL624/100)^B24:B31)+C32*AM624*AP624/(1+AL624/100)^$B$6</f>
        <v>10057462.8350694</v>
      </c>
      <c r="AS624" s="0" t="n">
        <f aca="false">SUMPRODUCT((K24:K26&lt;=$B$6)*(L24:L26*AN624+M24:M26*AO624*$B$8*AQ624)/(1+AL624/100)^K24:K26)+L27*AN624*AP624/(1+AL624/100)^$B$6</f>
        <v>10087575.487651</v>
      </c>
      <c r="AT624" s="0" t="n">
        <f aca="false">AS624-AR624</f>
        <v>30112.6525816135</v>
      </c>
      <c r="AU624" s="0" t="n">
        <f aca="true">RAND()</f>
        <v>0.28418365277871</v>
      </c>
      <c r="AV624" s="0" t="n">
        <f aca="true">RAND()</f>
        <v>0.587143559261075</v>
      </c>
      <c r="AW624" s="0" t="n">
        <f aca="true">RAND()</f>
        <v>0.770370307731303</v>
      </c>
      <c r="AX624" s="0" t="n">
        <f aca="true">RAND()</f>
        <v>0.557299555162144</v>
      </c>
      <c r="AY624" s="0" t="n">
        <f aca="true">RAND()</f>
        <v>0.650069633525625</v>
      </c>
      <c r="AZ624" s="0" t="n">
        <f aca="true">RAND()</f>
        <v>0.530581008871443</v>
      </c>
    </row>
    <row r="625" customFormat="false" ht="15" hidden="false" customHeight="false" outlineLevel="0" collapsed="false">
      <c r="AK625" s="0" t="n">
        <v>612</v>
      </c>
      <c r="AL625" s="0" t="n">
        <f aca="false">IFERROR(IF(AU625&lt;($AM$6-$AL$6)/($AN$6-$AL$6),$AL$6+SQRT(AU625*($AN$6-$AL$6)*($AM$6-$AL$6)),$AN$6-SQRT((1-AU625)*($AN$6-$AL$6)*($AN$6-$AM$6))),$AM$6)</f>
        <v>4.6170431269352</v>
      </c>
      <c r="AM625" s="0" t="n">
        <f aca="false">IFERROR(IF(AV625&lt;($AM$7-$AL$7)/($AN$7-$AL$7),$AL$7+SQRT(AV625*($AN$7-$AL$7)*($AM$7-$AL$7)),$AN$7-SQRT((1-AV625)*($AN$7-$AL$7)*($AN$7-$AM$7))),$AM$7)</f>
        <v>0.998583991311677</v>
      </c>
      <c r="AN625" s="0" t="n">
        <f aca="false">IFERROR(IF(AW625&lt;($AM$8-$AL$8)/($AN$8-$AL$8),$AL$8+SQRT(AW625*($AN$8-$AL$8)*($AM$8-$AL$8)),$AN$8-SQRT((1-AW625)*($AN$8-$AL$8)*($AN$8-$AM$8))),$AM$8)</f>
        <v>0.967981823967972</v>
      </c>
      <c r="AO625" s="0" t="n">
        <f aca="false">IFERROR(IF(AX625&lt;($AM$9-$AL$9)/($AN$9-$AL$9),$AL$9+SQRT(AX625*($AN$9-$AL$9)*($AM$9-$AL$9)),$AN$9-SQRT((1-AX625)*($AN$9-$AL$9)*($AN$9-$AM$9))),$AM$9)</f>
        <v>1.00306126229693</v>
      </c>
      <c r="AP625" s="0" t="n">
        <f aca="false">IFERROR(IF(AY625&lt;($AM$10-$AL$10)/($AN$10-$AL$10),$AL$10+SQRT(AY625*($AN$10-$AL$10)*($AM$10-$AL$10)),$AN$10-SQRT((1-AY625)*($AN$10-$AL$10)*($AN$10-$AM$10))),$AM$10)</f>
        <v>0.762579773555655</v>
      </c>
      <c r="AQ625" s="0" t="n">
        <f aca="false">IFERROR(IF(AZ625&lt;($AM$11-$AL$11)/($AN$11-$AL$11),$AL$11+SQRT(AZ625*($AN$11-$AL$11)*($AM$11-$AL$11)),$AN$11-SQRT((1-AZ625)*($AN$11-$AL$11)*($AN$11-$AM$11))),$AM$11)</f>
        <v>0.651281192653987</v>
      </c>
      <c r="AR625" s="0" t="n">
        <f aca="false">SUMPRODUCT((B24:B31&lt;=$B$6)*(C24:C31*AM625+D24:D31*AO625*$B$8*AQ625)/(1+AL625/100)^B24:B31)+C32*AM625*AP625/(1+AL625/100)^$B$6</f>
        <v>9243990.93598632</v>
      </c>
      <c r="AS625" s="0" t="n">
        <f aca="false">SUMPRODUCT((K24:K26&lt;=$B$6)*(L24:L26*AN625+M24:M26*AO625*$B$8*AQ625)/(1+AL625/100)^K24:K26)+L27*AN625*AP625/(1+AL625/100)^$B$6</f>
        <v>9044504.39318325</v>
      </c>
      <c r="AT625" s="0" t="n">
        <f aca="false">AS625-AR625</f>
        <v>-199486.542803068</v>
      </c>
      <c r="AU625" s="0" t="n">
        <f aca="true">RAND()</f>
        <v>0.716075827055662</v>
      </c>
      <c r="AV625" s="0" t="n">
        <f aca="true">RAND()</f>
        <v>0.438173351169736</v>
      </c>
      <c r="AW625" s="0" t="n">
        <f aca="true">RAND()</f>
        <v>0.313532146484519</v>
      </c>
      <c r="AX625" s="0" t="n">
        <f aca="true">RAND()</f>
        <v>0.33740876884467</v>
      </c>
      <c r="AY625" s="0" t="n">
        <f aca="true">RAND()</f>
        <v>0.275792549922156</v>
      </c>
      <c r="AZ625" s="0" t="n">
        <f aca="true">RAND()</f>
        <v>0.503653850625201</v>
      </c>
    </row>
    <row r="626" customFormat="false" ht="15" hidden="false" customHeight="false" outlineLevel="0" collapsed="false">
      <c r="AK626" s="0" t="n">
        <v>613</v>
      </c>
      <c r="AL626" s="0" t="n">
        <f aca="false">IFERROR(IF(AU626&lt;($AM$6-$AL$6)/($AN$6-$AL$6),$AL$6+SQRT(AU626*($AN$6-$AL$6)*($AM$6-$AL$6)),$AN$6-SQRT((1-AU626)*($AN$6-$AL$6)*($AN$6-$AM$6))),$AM$6)</f>
        <v>5.86176167091924</v>
      </c>
      <c r="AM626" s="0" t="n">
        <f aca="false">IFERROR(IF(AV626&lt;($AM$7-$AL$7)/($AN$7-$AL$7),$AL$7+SQRT(AV626*($AN$7-$AL$7)*($AM$7-$AL$7)),$AN$7-SQRT((1-AV626)*($AN$7-$AL$7)*($AN$7-$AM$7))),$AM$7)</f>
        <v>0.951700049907427</v>
      </c>
      <c r="AN626" s="0" t="n">
        <f aca="false">IFERROR(IF(AW626&lt;($AM$8-$AL$8)/($AN$8-$AL$8),$AL$8+SQRT(AW626*($AN$8-$AL$8)*($AM$8-$AL$8)),$AN$8-SQRT((1-AW626)*($AN$8-$AL$8)*($AN$8-$AM$8))),$AM$8)</f>
        <v>1.04135816062402</v>
      </c>
      <c r="AO626" s="0" t="n">
        <f aca="false">IFERROR(IF(AX626&lt;($AM$9-$AL$9)/($AN$9-$AL$9),$AL$9+SQRT(AX626*($AN$9-$AL$9)*($AM$9-$AL$9)),$AN$9-SQRT((1-AX626)*($AN$9-$AL$9)*($AN$9-$AM$9))),$AM$9)</f>
        <v>0.769861814022146</v>
      </c>
      <c r="AP626" s="0" t="n">
        <f aca="false">IFERROR(IF(AY626&lt;($AM$10-$AL$10)/($AN$10-$AL$10),$AL$10+SQRT(AY626*($AN$10-$AL$10)*($AM$10-$AL$10)),$AN$10-SQRT((1-AY626)*($AN$10-$AL$10)*($AN$10-$AM$10))),$AM$10)</f>
        <v>0.995860957311267</v>
      </c>
      <c r="AQ626" s="0" t="n">
        <f aca="false">IFERROR(IF(AZ626&lt;($AM$11-$AL$11)/($AN$11-$AL$11),$AL$11+SQRT(AZ626*($AN$11-$AL$11)*($AM$11-$AL$11)),$AN$11-SQRT((1-AZ626)*($AN$11-$AL$11)*($AN$11-$AM$11))),$AM$11)</f>
        <v>0.814279752840229</v>
      </c>
      <c r="AR626" s="0" t="n">
        <f aca="false">SUMPRODUCT((B24:B31&lt;=$B$6)*(C24:C31*AM626+D24:D31*AO626*$B$8*AQ626)/(1+AL626/100)^B24:B31)+C32*AM626*AP626/(1+AL626/100)^$B$6</f>
        <v>8495211.79577939</v>
      </c>
      <c r="AS626" s="0" t="n">
        <f aca="false">SUMPRODUCT((K24:K26&lt;=$B$6)*(L24:L26*AN626+M24:M26*AO626*$B$8*AQ626)/(1+AL626/100)^K24:K26)+L27*AN626*AP626/(1+AL626/100)^$B$6</f>
        <v>9590215.26494094</v>
      </c>
      <c r="AT626" s="0" t="n">
        <f aca="false">AS626-AR626</f>
        <v>1095003.46916155</v>
      </c>
      <c r="AU626" s="0" t="n">
        <f aca="true">RAND()</f>
        <v>0.935220675310572</v>
      </c>
      <c r="AV626" s="0" t="n">
        <f aca="true">RAND()</f>
        <v>0.255698946021286</v>
      </c>
      <c r="AW626" s="0" t="n">
        <f aca="true">RAND()</f>
        <v>0.613054069882726</v>
      </c>
      <c r="AX626" s="0" t="n">
        <f aca="true">RAND()</f>
        <v>0.0971005315564308</v>
      </c>
      <c r="AY626" s="0" t="n">
        <f aca="true">RAND()</f>
        <v>0.983512355942585</v>
      </c>
      <c r="AZ626" s="0" t="n">
        <f aca="true">RAND()</f>
        <v>0.859216284877197</v>
      </c>
    </row>
    <row r="627" customFormat="false" ht="15" hidden="false" customHeight="false" outlineLevel="0" collapsed="false">
      <c r="AK627" s="0" t="n">
        <v>614</v>
      </c>
      <c r="AL627" s="0" t="n">
        <f aca="false">IFERROR(IF(AU627&lt;($AM$6-$AL$6)/($AN$6-$AL$6),$AL$6+SQRT(AU627*($AN$6-$AL$6)*($AM$6-$AL$6)),$AN$6-SQRT((1-AU627)*($AN$6-$AL$6)*($AN$6-$AM$6))),$AM$6)</f>
        <v>3.69492790640365</v>
      </c>
      <c r="AM627" s="0" t="n">
        <f aca="false">IFERROR(IF(AV627&lt;($AM$7-$AL$7)/($AN$7-$AL$7),$AL$7+SQRT(AV627*($AN$7-$AL$7)*($AM$7-$AL$7)),$AN$7-SQRT((1-AV627)*($AN$7-$AL$7)*($AN$7-$AM$7))),$AM$7)</f>
        <v>0.901435636937717</v>
      </c>
      <c r="AN627" s="0" t="n">
        <f aca="false">IFERROR(IF(AW627&lt;($AM$8-$AL$8)/($AN$8-$AL$8),$AL$8+SQRT(AW627*($AN$8-$AL$8)*($AM$8-$AL$8)),$AN$8-SQRT((1-AW627)*($AN$8-$AL$8)*($AN$8-$AM$8))),$AM$8)</f>
        <v>0.942058152257055</v>
      </c>
      <c r="AO627" s="0" t="n">
        <f aca="false">IFERROR(IF(AX627&lt;($AM$9-$AL$9)/($AN$9-$AL$9),$AL$9+SQRT(AX627*($AN$9-$AL$9)*($AM$9-$AL$9)),$AN$9-SQRT((1-AX627)*($AN$9-$AL$9)*($AN$9-$AM$9))),$AM$9)</f>
        <v>1.33200612619505</v>
      </c>
      <c r="AP627" s="0" t="n">
        <f aca="false">IFERROR(IF(AY627&lt;($AM$10-$AL$10)/($AN$10-$AL$10),$AL$10+SQRT(AY627*($AN$10-$AL$10)*($AM$10-$AL$10)),$AN$10-SQRT((1-AY627)*($AN$10-$AL$10)*($AN$10-$AM$10))),$AM$10)</f>
        <v>0.753526457452412</v>
      </c>
      <c r="AQ627" s="0" t="n">
        <f aca="false">IFERROR(IF(AZ627&lt;($AM$11-$AL$11)/($AN$11-$AL$11),$AL$11+SQRT(AZ627*($AN$11-$AL$11)*($AM$11-$AL$11)),$AN$11-SQRT((1-AZ627)*($AN$11-$AL$11)*($AN$11-$AM$11))),$AM$11)</f>
        <v>0.682947964010013</v>
      </c>
      <c r="AR627" s="0" t="n">
        <f aca="false">SUMPRODUCT((B24:B31&lt;=$B$6)*(C24:C31*AM627+D24:D31*AO627*$B$8*AQ627)/(1+AL627/100)^B24:B31)+C32*AM627*AP627/(1+AL627/100)^$B$6</f>
        <v>8646518.55734055</v>
      </c>
      <c r="AS627" s="0" t="n">
        <f aca="false">SUMPRODUCT((K24:K26&lt;=$B$6)*(L24:L26*AN627+M24:M26*AO627*$B$8*AQ627)/(1+AL627/100)^K24:K26)+L27*AN627*AP627/(1+AL627/100)^$B$6</f>
        <v>8844183.82089774</v>
      </c>
      <c r="AT627" s="0" t="n">
        <f aca="false">AS627-AR627</f>
        <v>197665.263557198</v>
      </c>
      <c r="AU627" s="0" t="n">
        <f aca="true">RAND()</f>
        <v>0.453824922806532</v>
      </c>
      <c r="AV627" s="0" t="n">
        <f aca="true">RAND()</f>
        <v>0.114324316010669</v>
      </c>
      <c r="AW627" s="0" t="n">
        <f aca="true">RAND()</f>
        <v>0.224227984696541</v>
      </c>
      <c r="AX627" s="0" t="n">
        <f aca="true">RAND()</f>
        <v>0.702522789706036</v>
      </c>
      <c r="AY627" s="0" t="n">
        <f aca="true">RAND()</f>
        <v>0.257102658513479</v>
      </c>
      <c r="AZ627" s="0" t="n">
        <f aca="true">RAND()</f>
        <v>0.589706148875935</v>
      </c>
    </row>
    <row r="628" customFormat="false" ht="15" hidden="false" customHeight="false" outlineLevel="0" collapsed="false">
      <c r="AK628" s="0" t="n">
        <v>615</v>
      </c>
      <c r="AL628" s="0" t="n">
        <f aca="false">IFERROR(IF(AU628&lt;($AM$6-$AL$6)/($AN$6-$AL$6),$AL$6+SQRT(AU628*($AN$6-$AL$6)*($AM$6-$AL$6)),$AN$6-SQRT((1-AU628)*($AN$6-$AL$6)*($AN$6-$AM$6))),$AM$6)</f>
        <v>3.42152387265104</v>
      </c>
      <c r="AM628" s="0" t="n">
        <f aca="false">IFERROR(IF(AV628&lt;($AM$7-$AL$7)/($AN$7-$AL$7),$AL$7+SQRT(AV628*($AN$7-$AL$7)*($AM$7-$AL$7)),$AN$7-SQRT((1-AV628)*($AN$7-$AL$7)*($AN$7-$AM$7))),$AM$7)</f>
        <v>1.04234600359877</v>
      </c>
      <c r="AN628" s="0" t="n">
        <f aca="false">IFERROR(IF(AW628&lt;($AM$8-$AL$8)/($AN$8-$AL$8),$AL$8+SQRT(AW628*($AN$8-$AL$8)*($AM$8-$AL$8)),$AN$8-SQRT((1-AW628)*($AN$8-$AL$8)*($AN$8-$AM$8))),$AM$8)</f>
        <v>0.846422300543357</v>
      </c>
      <c r="AO628" s="0" t="n">
        <f aca="false">IFERROR(IF(AX628&lt;($AM$9-$AL$9)/($AN$9-$AL$9),$AL$9+SQRT(AX628*($AN$9-$AL$9)*($AM$9-$AL$9)),$AN$9-SQRT((1-AX628)*($AN$9-$AL$9)*($AN$9-$AM$9))),$AM$9)</f>
        <v>1.35728619237289</v>
      </c>
      <c r="AP628" s="0" t="n">
        <f aca="false">IFERROR(IF(AY628&lt;($AM$10-$AL$10)/($AN$10-$AL$10),$AL$10+SQRT(AY628*($AN$10-$AL$10)*($AM$10-$AL$10)),$AN$10-SQRT((1-AY628)*($AN$10-$AL$10)*($AN$10-$AM$10))),$AM$10)</f>
        <v>0.983997436706513</v>
      </c>
      <c r="AQ628" s="0" t="n">
        <f aca="false">IFERROR(IF(AZ628&lt;($AM$11-$AL$11)/($AN$11-$AL$11),$AL$11+SQRT(AZ628*($AN$11-$AL$11)*($AM$11-$AL$11)),$AN$11-SQRT((1-AZ628)*($AN$11-$AL$11)*($AN$11-$AM$11))),$AM$11)</f>
        <v>0.793800867356489</v>
      </c>
      <c r="AR628" s="0" t="n">
        <f aca="false">SUMPRODUCT((B24:B31&lt;=$B$6)*(C24:C31*AM628+D24:D31*AO628*$B$8*AQ628)/(1+AL628/100)^B24:B31)+C32*AM628*AP628/(1+AL628/100)^$B$6</f>
        <v>10085175.2636045</v>
      </c>
      <c r="AS628" s="0" t="n">
        <f aca="false">SUMPRODUCT((K24:K26&lt;=$B$6)*(L24:L26*AN628+M24:M26*AO628*$B$8*AQ628)/(1+AL628/100)^K24:K26)+L27*AN628*AP628/(1+AL628/100)^$B$6</f>
        <v>7803330.2220773</v>
      </c>
      <c r="AT628" s="0" t="n">
        <f aca="false">AS628-AR628</f>
        <v>-2281845.04152719</v>
      </c>
      <c r="AU628" s="0" t="n">
        <f aca="true">RAND()</f>
        <v>0.359725430299678</v>
      </c>
      <c r="AV628" s="0" t="n">
        <f aca="true">RAND()</f>
        <v>0.616709491365323</v>
      </c>
      <c r="AW628" s="0" t="n">
        <f aca="true">RAND()</f>
        <v>0.023944777641531</v>
      </c>
      <c r="AX628" s="0" t="n">
        <f aca="true">RAND()</f>
        <v>0.724612640990311</v>
      </c>
      <c r="AY628" s="0" t="n">
        <f aca="true">RAND()</f>
        <v>0.937014074953902</v>
      </c>
      <c r="AZ628" s="0" t="n">
        <f aca="true">RAND()</f>
        <v>0.82645680692679</v>
      </c>
    </row>
    <row r="629" customFormat="false" ht="15" hidden="false" customHeight="false" outlineLevel="0" collapsed="false">
      <c r="AK629" s="0" t="n">
        <v>616</v>
      </c>
      <c r="AL629" s="0" t="n">
        <f aca="false">IFERROR(IF(AU629&lt;($AM$6-$AL$6)/($AN$6-$AL$6),$AL$6+SQRT(AU629*($AN$6-$AL$6)*($AM$6-$AL$6)),$AN$6-SQRT((1-AU629)*($AN$6-$AL$6)*($AN$6-$AM$6))),$AM$6)</f>
        <v>2.69111041432041</v>
      </c>
      <c r="AM629" s="0" t="n">
        <f aca="false">IFERROR(IF(AV629&lt;($AM$7-$AL$7)/($AN$7-$AL$7),$AL$7+SQRT(AV629*($AN$7-$AL$7)*($AM$7-$AL$7)),$AN$7-SQRT((1-AV629)*($AN$7-$AL$7)*($AN$7-$AM$7))),$AM$7)</f>
        <v>1.03221850150468</v>
      </c>
      <c r="AN629" s="0" t="n">
        <f aca="false">IFERROR(IF(AW629&lt;($AM$8-$AL$8)/($AN$8-$AL$8),$AL$8+SQRT(AW629*($AN$8-$AL$8)*($AM$8-$AL$8)),$AN$8-SQRT((1-AW629)*($AN$8-$AL$8)*($AN$8-$AM$8))),$AM$8)</f>
        <v>1.0437372463378</v>
      </c>
      <c r="AO629" s="0" t="n">
        <f aca="false">IFERROR(IF(AX629&lt;($AM$9-$AL$9)/($AN$9-$AL$9),$AL$9+SQRT(AX629*($AN$9-$AL$9)*($AM$9-$AL$9)),$AN$9-SQRT((1-AX629)*($AN$9-$AL$9)*($AN$9-$AM$9))),$AM$9)</f>
        <v>0.915686373803604</v>
      </c>
      <c r="AP629" s="0" t="n">
        <f aca="false">IFERROR(IF(AY629&lt;($AM$10-$AL$10)/($AN$10-$AL$10),$AL$10+SQRT(AY629*($AN$10-$AL$10)*($AM$10-$AL$10)),$AN$10-SQRT((1-AY629)*($AN$10-$AL$10)*($AN$10-$AM$10))),$AM$10)</f>
        <v>0.658313260161109</v>
      </c>
      <c r="AQ629" s="0" t="n">
        <f aca="false">IFERROR(IF(AZ629&lt;($AM$11-$AL$11)/($AN$11-$AL$11),$AL$11+SQRT(AZ629*($AN$11-$AL$11)*($AM$11-$AL$11)),$AN$11-SQRT((1-AZ629)*($AN$11-$AL$11)*($AN$11-$AM$11))),$AM$11)</f>
        <v>0.740182639916854</v>
      </c>
      <c r="AR629" s="0" t="n">
        <f aca="false">SUMPRODUCT((B24:B31&lt;=$B$6)*(C24:C31*AM629+D24:D31*AO629*$B$8*AQ629)/(1+AL629/100)^B24:B31)+C32*AM629*AP629/(1+AL629/100)^$B$6</f>
        <v>10258737.6377987</v>
      </c>
      <c r="AS629" s="0" t="n">
        <f aca="false">SUMPRODUCT((K24:K26&lt;=$B$6)*(L24:L26*AN629+M24:M26*AO629*$B$8*AQ629)/(1+AL629/100)^K24:K26)+L27*AN629*AP629/(1+AL629/100)^$B$6</f>
        <v>9914563.11686127</v>
      </c>
      <c r="AT629" s="0" t="n">
        <f aca="false">AS629-AR629</f>
        <v>-344174.52093745</v>
      </c>
      <c r="AU629" s="0" t="n">
        <f aca="true">RAND()</f>
        <v>0.0955267209564254</v>
      </c>
      <c r="AV629" s="0" t="n">
        <f aca="true">RAND()</f>
        <v>0.578410834783395</v>
      </c>
      <c r="AW629" s="0" t="n">
        <f aca="true">RAND()</f>
        <v>0.621828235126119</v>
      </c>
      <c r="AX629" s="0" t="n">
        <f aca="true">RAND()</f>
        <v>0.230393548487986</v>
      </c>
      <c r="AY629" s="0" t="n">
        <f aca="true">RAND()</f>
        <v>0.100252353371355</v>
      </c>
      <c r="AZ629" s="0" t="n">
        <f aca="true">RAND()</f>
        <v>0.724469140405816</v>
      </c>
    </row>
    <row r="630" customFormat="false" ht="15" hidden="false" customHeight="false" outlineLevel="0" collapsed="false">
      <c r="AK630" s="0" t="n">
        <v>617</v>
      </c>
      <c r="AL630" s="0" t="n">
        <f aca="false">IFERROR(IF(AU630&lt;($AM$6-$AL$6)/($AN$6-$AL$6),$AL$6+SQRT(AU630*($AN$6-$AL$6)*($AM$6-$AL$6)),$AN$6-SQRT((1-AU630)*($AN$6-$AL$6)*($AN$6-$AM$6))),$AM$6)</f>
        <v>3.3945349060888</v>
      </c>
      <c r="AM630" s="0" t="n">
        <f aca="false">IFERROR(IF(AV630&lt;($AM$7-$AL$7)/($AN$7-$AL$7),$AL$7+SQRT(AV630*($AN$7-$AL$7)*($AM$7-$AL$7)),$AN$7-SQRT((1-AV630)*($AN$7-$AL$7)*($AN$7-$AM$7))),$AM$7)</f>
        <v>1.05565406497079</v>
      </c>
      <c r="AN630" s="0" t="n">
        <f aca="false">IFERROR(IF(AW630&lt;($AM$8-$AL$8)/($AN$8-$AL$8),$AL$8+SQRT(AW630*($AN$8-$AL$8)*($AM$8-$AL$8)),$AN$8-SQRT((1-AW630)*($AN$8-$AL$8)*($AN$8-$AM$8))),$AM$8)</f>
        <v>0.883531235856707</v>
      </c>
      <c r="AO630" s="0" t="n">
        <f aca="false">IFERROR(IF(AX630&lt;($AM$9-$AL$9)/($AN$9-$AL$9),$AL$9+SQRT(AX630*($AN$9-$AL$9)*($AM$9-$AL$9)),$AN$9-SQRT((1-AX630)*($AN$9-$AL$9)*($AN$9-$AM$9))),$AM$9)</f>
        <v>0.894281080912762</v>
      </c>
      <c r="AP630" s="0" t="n">
        <f aca="false">IFERROR(IF(AY630&lt;($AM$10-$AL$10)/($AN$10-$AL$10),$AL$10+SQRT(AY630*($AN$10-$AL$10)*($AM$10-$AL$10)),$AN$10-SQRT((1-AY630)*($AN$10-$AL$10)*($AN$10-$AM$10))),$AM$10)</f>
        <v>0.950217481343751</v>
      </c>
      <c r="AQ630" s="0" t="n">
        <f aca="false">IFERROR(IF(AZ630&lt;($AM$11-$AL$11)/($AN$11-$AL$11),$AL$11+SQRT(AZ630*($AN$11-$AL$11)*($AM$11-$AL$11)),$AN$11-SQRT((1-AZ630)*($AN$11-$AL$11)*($AN$11-$AM$11))),$AM$11)</f>
        <v>0.473848796367048</v>
      </c>
      <c r="AR630" s="0" t="n">
        <f aca="false">SUMPRODUCT((B24:B31&lt;=$B$6)*(C24:C31*AM630+D24:D31*AO630*$B$8*AQ630)/(1+AL630/100)^B24:B31)+C32*AM630*AP630/(1+AL630/100)^$B$6</f>
        <v>10142334.8185084</v>
      </c>
      <c r="AS630" s="0" t="n">
        <f aca="false">SUMPRODUCT((K24:K26&lt;=$B$6)*(L24:L26*AN630+M24:M26*AO630*$B$8*AQ630)/(1+AL630/100)^K24:K26)+L27*AN630*AP630/(1+AL630/100)^$B$6</f>
        <v>8140202.02874544</v>
      </c>
      <c r="AT630" s="0" t="n">
        <f aca="false">AS630-AR630</f>
        <v>-2002132.78976294</v>
      </c>
      <c r="AU630" s="0" t="n">
        <f aca="true">RAND()</f>
        <v>0.350031072829395</v>
      </c>
      <c r="AV630" s="0" t="n">
        <f aca="true">RAND()</f>
        <v>0.664263622556632</v>
      </c>
      <c r="AW630" s="0" t="n">
        <f aca="true">RAND()</f>
        <v>0.0775274151527646</v>
      </c>
      <c r="AX630" s="0" t="n">
        <f aca="true">RAND()</f>
        <v>0.207276761020981</v>
      </c>
      <c r="AY630" s="0" t="n">
        <f aca="true">RAND()</f>
        <v>0.810783122030044</v>
      </c>
      <c r="AZ630" s="0" t="n">
        <f aca="true">RAND()</f>
        <v>0.123360832646006</v>
      </c>
    </row>
    <row r="631" customFormat="false" ht="15" hidden="false" customHeight="false" outlineLevel="0" collapsed="false">
      <c r="AK631" s="0" t="n">
        <v>618</v>
      </c>
      <c r="AL631" s="0" t="n">
        <f aca="false">IFERROR(IF(AU631&lt;($AM$6-$AL$6)/($AN$6-$AL$6),$AL$6+SQRT(AU631*($AN$6-$AL$6)*($AM$6-$AL$6)),$AN$6-SQRT((1-AU631)*($AN$6-$AL$6)*($AN$6-$AM$6))),$AM$6)</f>
        <v>5.44369463283729</v>
      </c>
      <c r="AM631" s="0" t="n">
        <f aca="false">IFERROR(IF(AV631&lt;($AM$7-$AL$7)/($AN$7-$AL$7),$AL$7+SQRT(AV631*($AN$7-$AL$7)*($AM$7-$AL$7)),$AN$7-SQRT((1-AV631)*($AN$7-$AL$7)*($AN$7-$AM$7))),$AM$7)</f>
        <v>0.958343417326515</v>
      </c>
      <c r="AN631" s="0" t="n">
        <f aca="false">IFERROR(IF(AW631&lt;($AM$8-$AL$8)/($AN$8-$AL$8),$AL$8+SQRT(AW631*($AN$8-$AL$8)*($AM$8-$AL$8)),$AN$8-SQRT((1-AW631)*($AN$8-$AL$8)*($AN$8-$AM$8))),$AM$8)</f>
        <v>1.08754807212006</v>
      </c>
      <c r="AO631" s="0" t="n">
        <f aca="false">IFERROR(IF(AX631&lt;($AM$9-$AL$9)/($AN$9-$AL$9),$AL$9+SQRT(AX631*($AN$9-$AL$9)*($AM$9-$AL$9)),$AN$9-SQRT((1-AX631)*($AN$9-$AL$9)*($AN$9-$AM$9))),$AM$9)</f>
        <v>0.908080361983477</v>
      </c>
      <c r="AP631" s="0" t="n">
        <f aca="false">IFERROR(IF(AY631&lt;($AM$10-$AL$10)/($AN$10-$AL$10),$AL$10+SQRT(AY631*($AN$10-$AL$10)*($AM$10-$AL$10)),$AN$10-SQRT((1-AY631)*($AN$10-$AL$10)*($AN$10-$AM$10))),$AM$10)</f>
        <v>0.890895109168529</v>
      </c>
      <c r="AQ631" s="0" t="n">
        <f aca="false">IFERROR(IF(AZ631&lt;($AM$11-$AL$11)/($AN$11-$AL$11),$AL$11+SQRT(AZ631*($AN$11-$AL$11)*($AM$11-$AL$11)),$AN$11-SQRT((1-AZ631)*($AN$11-$AL$11)*($AN$11-$AM$11))),$AM$11)</f>
        <v>0.514311764356993</v>
      </c>
      <c r="AR631" s="0" t="n">
        <f aca="false">SUMPRODUCT((B24:B31&lt;=$B$6)*(C24:C31*AM631+D24:D31*AO631*$B$8*AQ631)/(1+AL631/100)^B24:B31)+C32*AM631*AP631/(1+AL631/100)^$B$6</f>
        <v>8638183.31460738</v>
      </c>
      <c r="AS631" s="0" t="n">
        <f aca="false">SUMPRODUCT((K24:K26&lt;=$B$6)*(L24:L26*AN631+M24:M26*AO631*$B$8*AQ631)/(1+AL631/100)^K24:K26)+L27*AN631*AP631/(1+AL631/100)^$B$6</f>
        <v>10063493.2154581</v>
      </c>
      <c r="AT631" s="0" t="n">
        <f aca="false">AS631-AR631</f>
        <v>1425309.90085074</v>
      </c>
      <c r="AU631" s="0" t="n">
        <f aca="true">RAND()</f>
        <v>0.878895680207027</v>
      </c>
      <c r="AV631" s="0" t="n">
        <f aca="true">RAND()</f>
        <v>0.278584864562656</v>
      </c>
      <c r="AW631" s="0" t="n">
        <f aca="true">RAND()</f>
        <v>0.765416632249688</v>
      </c>
      <c r="AX631" s="0" t="n">
        <f aca="true">RAND()</f>
        <v>0.222039442448754</v>
      </c>
      <c r="AY631" s="0" t="n">
        <f aca="true">RAND()</f>
        <v>0.611195945487504</v>
      </c>
      <c r="AZ631" s="0" t="n">
        <f aca="true">RAND()</f>
        <v>0.187467478946152</v>
      </c>
    </row>
    <row r="632" customFormat="false" ht="15" hidden="false" customHeight="false" outlineLevel="0" collapsed="false">
      <c r="AK632" s="0" t="n">
        <v>619</v>
      </c>
      <c r="AL632" s="0" t="n">
        <f aca="false">IFERROR(IF(AU632&lt;($AM$6-$AL$6)/($AN$6-$AL$6),$AL$6+SQRT(AU632*($AN$6-$AL$6)*($AM$6-$AL$6)),$AN$6-SQRT((1-AU632)*($AN$6-$AL$6)*($AN$6-$AM$6))),$AM$6)</f>
        <v>6.20586069187121</v>
      </c>
      <c r="AM632" s="0" t="n">
        <f aca="false">IFERROR(IF(AV632&lt;($AM$7-$AL$7)/($AN$7-$AL$7),$AL$7+SQRT(AV632*($AN$7-$AL$7)*($AM$7-$AL$7)),$AN$7-SQRT((1-AV632)*($AN$7-$AL$7)*($AN$7-$AM$7))),$AM$7)</f>
        <v>1.10783234092288</v>
      </c>
      <c r="AN632" s="0" t="n">
        <f aca="false">IFERROR(IF(AW632&lt;($AM$8-$AL$8)/($AN$8-$AL$8),$AL$8+SQRT(AW632*($AN$8-$AL$8)*($AM$8-$AL$8)),$AN$8-SQRT((1-AW632)*($AN$8-$AL$8)*($AN$8-$AM$8))),$AM$8)</f>
        <v>0.973622746364379</v>
      </c>
      <c r="AO632" s="0" t="n">
        <f aca="false">IFERROR(IF(AX632&lt;($AM$9-$AL$9)/($AN$9-$AL$9),$AL$9+SQRT(AX632*($AN$9-$AL$9)*($AM$9-$AL$9)),$AN$9-SQRT((1-AX632)*($AN$9-$AL$9)*($AN$9-$AM$9))),$AM$9)</f>
        <v>1.49708620088652</v>
      </c>
      <c r="AP632" s="0" t="n">
        <f aca="false">IFERROR(IF(AY632&lt;($AM$10-$AL$10)/($AN$10-$AL$10),$AL$10+SQRT(AY632*($AN$10-$AL$10)*($AM$10-$AL$10)),$AN$10-SQRT((1-AY632)*($AN$10-$AL$10)*($AN$10-$AM$10))),$AM$10)</f>
        <v>0.585346495008655</v>
      </c>
      <c r="AQ632" s="0" t="n">
        <f aca="false">IFERROR(IF(AZ632&lt;($AM$11-$AL$11)/($AN$11-$AL$11),$AL$11+SQRT(AZ632*($AN$11-$AL$11)*($AM$11-$AL$11)),$AN$11-SQRT((1-AZ632)*($AN$11-$AL$11)*($AN$11-$AM$11))),$AM$11)</f>
        <v>0.708524368478494</v>
      </c>
      <c r="AR632" s="0" t="n">
        <f aca="false">SUMPRODUCT((B24:B31&lt;=$B$6)*(C24:C31*AM632+D24:D31*AO632*$B$8*AQ632)/(1+AL632/100)^B24:B31)+C32*AM632*AP632/(1+AL632/100)^$B$6</f>
        <v>9848852.1290515</v>
      </c>
      <c r="AS632" s="0" t="n">
        <f aca="false">SUMPRODUCT((K24:K26&lt;=$B$6)*(L24:L26*AN632+M24:M26*AO632*$B$8*AQ632)/(1+AL632/100)^K24:K26)+L27*AN632*AP632/(1+AL632/100)^$B$6</f>
        <v>9124783.65777353</v>
      </c>
      <c r="AT632" s="0" t="n">
        <f aca="false">AS632-AR632</f>
        <v>-724068.471277969</v>
      </c>
      <c r="AU632" s="0" t="n">
        <f aca="true">RAND()</f>
        <v>0.968467137964237</v>
      </c>
      <c r="AV632" s="0" t="n">
        <f aca="true">RAND()</f>
        <v>0.820340948555834</v>
      </c>
      <c r="AW632" s="0" t="n">
        <f aca="true">RAND()</f>
        <v>0.334942867278994</v>
      </c>
      <c r="AX632" s="0" t="n">
        <f aca="true">RAND()</f>
        <v>0.831385140440828</v>
      </c>
      <c r="AY632" s="0" t="n">
        <f aca="true">RAND()</f>
        <v>0.0291360968410496</v>
      </c>
      <c r="AZ632" s="0" t="n">
        <f aca="true">RAND()</f>
        <v>0.653232474404649</v>
      </c>
    </row>
    <row r="633" customFormat="false" ht="15" hidden="false" customHeight="false" outlineLevel="0" collapsed="false">
      <c r="AK633" s="0" t="n">
        <v>620</v>
      </c>
      <c r="AL633" s="0" t="n">
        <f aca="false">IFERROR(IF(AU633&lt;($AM$6-$AL$6)/($AN$6-$AL$6),$AL$6+SQRT(AU633*($AN$6-$AL$6)*($AM$6-$AL$6)),$AN$6-SQRT((1-AU633)*($AN$6-$AL$6)*($AN$6-$AM$6))),$AM$6)</f>
        <v>4.8613451067044</v>
      </c>
      <c r="AM633" s="0" t="n">
        <f aca="false">IFERROR(IF(AV633&lt;($AM$7-$AL$7)/($AN$7-$AL$7),$AL$7+SQRT(AV633*($AN$7-$AL$7)*($AM$7-$AL$7)),$AN$7-SQRT((1-AV633)*($AN$7-$AL$7)*($AN$7-$AM$7))),$AM$7)</f>
        <v>1.03350526076919</v>
      </c>
      <c r="AN633" s="0" t="n">
        <f aca="false">IFERROR(IF(AW633&lt;($AM$8-$AL$8)/($AN$8-$AL$8),$AL$8+SQRT(AW633*($AN$8-$AL$8)*($AM$8-$AL$8)),$AN$8-SQRT((1-AW633)*($AN$8-$AL$8)*($AN$8-$AM$8))),$AM$8)</f>
        <v>0.971309751070674</v>
      </c>
      <c r="AO633" s="0" t="n">
        <f aca="false">IFERROR(IF(AX633&lt;($AM$9-$AL$9)/($AN$9-$AL$9),$AL$9+SQRT(AX633*($AN$9-$AL$9)*($AM$9-$AL$9)),$AN$9-SQRT((1-AX633)*($AN$9-$AL$9)*($AN$9-$AM$9))),$AM$9)</f>
        <v>1.61487896092221</v>
      </c>
      <c r="AP633" s="0" t="n">
        <f aca="false">IFERROR(IF(AY633&lt;($AM$10-$AL$10)/($AN$10-$AL$10),$AL$10+SQRT(AY633*($AN$10-$AL$10)*($AM$10-$AL$10)),$AN$10-SQRT((1-AY633)*($AN$10-$AL$10)*($AN$10-$AM$10))),$AM$10)</f>
        <v>0.599725443067054</v>
      </c>
      <c r="AQ633" s="0" t="n">
        <f aca="false">IFERROR(IF(AZ633&lt;($AM$11-$AL$11)/($AN$11-$AL$11),$AL$11+SQRT(AZ633*($AN$11-$AL$11)*($AM$11-$AL$11)),$AN$11-SQRT((1-AZ633)*($AN$11-$AL$11)*($AN$11-$AM$11))),$AM$11)</f>
        <v>0.705037415983238</v>
      </c>
      <c r="AR633" s="0" t="n">
        <f aca="false">SUMPRODUCT((B24:B31&lt;=$B$6)*(C24:C31*AM633+D24:D31*AO633*$B$8*AQ633)/(1+AL633/100)^B24:B31)+C32*AM633*AP633/(1+AL633/100)^$B$6</f>
        <v>9552129.53979139</v>
      </c>
      <c r="AS633" s="0" t="n">
        <f aca="false">SUMPRODUCT((K24:K26&lt;=$B$6)*(L24:L26*AN633+M24:M26*AO633*$B$8*AQ633)/(1+AL633/100)^K24:K26)+L27*AN633*AP633/(1+AL633/100)^$B$6</f>
        <v>9169477.49427363</v>
      </c>
      <c r="AT633" s="0" t="n">
        <f aca="false">AS633-AR633</f>
        <v>-382652.045517763</v>
      </c>
      <c r="AU633" s="0" t="n">
        <f aca="true">RAND()</f>
        <v>0.771307762369139</v>
      </c>
      <c r="AV633" s="0" t="n">
        <f aca="true">RAND()</f>
        <v>0.583378025647849</v>
      </c>
      <c r="AW633" s="0" t="n">
        <f aca="true">RAND()</f>
        <v>0.326078120132181</v>
      </c>
      <c r="AX633" s="0" t="n">
        <f aca="true">RAND()</f>
        <v>0.901121190173097</v>
      </c>
      <c r="AY633" s="0" t="n">
        <f aca="true">RAND()</f>
        <v>0.0397806559796809</v>
      </c>
      <c r="AZ633" s="0" t="n">
        <f aca="true">RAND()</f>
        <v>0.644886016449611</v>
      </c>
    </row>
    <row r="634" customFormat="false" ht="15" hidden="false" customHeight="false" outlineLevel="0" collapsed="false">
      <c r="AK634" s="0" t="n">
        <v>621</v>
      </c>
      <c r="AL634" s="0" t="n">
        <f aca="false">IFERROR(IF(AU634&lt;($AM$6-$AL$6)/($AN$6-$AL$6),$AL$6+SQRT(AU634*($AN$6-$AL$6)*($AM$6-$AL$6)),$AN$6-SQRT((1-AU634)*($AN$6-$AL$6)*($AN$6-$AM$6))),$AM$6)</f>
        <v>3.78755955017667</v>
      </c>
      <c r="AM634" s="0" t="n">
        <f aca="false">IFERROR(IF(AV634&lt;($AM$7-$AL$7)/($AN$7-$AL$7),$AL$7+SQRT(AV634*($AN$7-$AL$7)*($AM$7-$AL$7)),$AN$7-SQRT((1-AV634)*($AN$7-$AL$7)*($AN$7-$AM$7))),$AM$7)</f>
        <v>1.04168454538639</v>
      </c>
      <c r="AN634" s="0" t="n">
        <f aca="false">IFERROR(IF(AW634&lt;($AM$8-$AL$8)/($AN$8-$AL$8),$AL$8+SQRT(AW634*($AN$8-$AL$8)*($AM$8-$AL$8)),$AN$8-SQRT((1-AW634)*($AN$8-$AL$8)*($AN$8-$AM$8))),$AM$8)</f>
        <v>0.954782547167165</v>
      </c>
      <c r="AO634" s="0" t="n">
        <f aca="false">IFERROR(IF(AX634&lt;($AM$9-$AL$9)/($AN$9-$AL$9),$AL$9+SQRT(AX634*($AN$9-$AL$9)*($AM$9-$AL$9)),$AN$9-SQRT((1-AX634)*($AN$9-$AL$9)*($AN$9-$AM$9))),$AM$9)</f>
        <v>1.83269829687589</v>
      </c>
      <c r="AP634" s="0" t="n">
        <f aca="false">IFERROR(IF(AY634&lt;($AM$10-$AL$10)/($AN$10-$AL$10),$AL$10+SQRT(AY634*($AN$10-$AL$10)*($AM$10-$AL$10)),$AN$10-SQRT((1-AY634)*($AN$10-$AL$10)*($AN$10-$AM$10))),$AM$10)</f>
        <v>0.835658500113001</v>
      </c>
      <c r="AQ634" s="0" t="n">
        <f aca="false">IFERROR(IF(AZ634&lt;($AM$11-$AL$11)/($AN$11-$AL$11),$AL$11+SQRT(AZ634*($AN$11-$AL$11)*($AM$11-$AL$11)),$AN$11-SQRT((1-AZ634)*($AN$11-$AL$11)*($AN$11-$AM$11))),$AM$11)</f>
        <v>0.393565418723297</v>
      </c>
      <c r="AR634" s="0" t="n">
        <f aca="false">SUMPRODUCT((B24:B31&lt;=$B$6)*(C24:C31*AM634+D24:D31*AO634*$B$8*AQ634)/(1+AL634/100)^B24:B31)+C32*AM634*AP634/(1+AL634/100)^$B$6</f>
        <v>9912760.45278961</v>
      </c>
      <c r="AS634" s="0" t="n">
        <f aca="false">SUMPRODUCT((K24:K26&lt;=$B$6)*(L24:L26*AN634+M24:M26*AO634*$B$8*AQ634)/(1+AL634/100)^K24:K26)+L27*AN634*AP634/(1+AL634/100)^$B$6</f>
        <v>8894868.09718608</v>
      </c>
      <c r="AT634" s="0" t="n">
        <f aca="false">AS634-AR634</f>
        <v>-1017892.35560353</v>
      </c>
      <c r="AU634" s="0" t="n">
        <f aca="true">RAND()</f>
        <v>0.484011317816945</v>
      </c>
      <c r="AV634" s="0" t="n">
        <f aca="true">RAND()</f>
        <v>0.614263745503343</v>
      </c>
      <c r="AW634" s="0" t="n">
        <f aca="true">RAND()</f>
        <v>0.266195965639509</v>
      </c>
      <c r="AX634" s="0" t="n">
        <f aca="true">RAND()</f>
        <v>0.981340093421181</v>
      </c>
      <c r="AY634" s="0" t="n">
        <f aca="true">RAND()</f>
        <v>0.450666514792438</v>
      </c>
      <c r="AZ634" s="0" t="n">
        <f aca="true">RAND()</f>
        <v>0.0357326023708812</v>
      </c>
    </row>
    <row r="635" customFormat="false" ht="15" hidden="false" customHeight="false" outlineLevel="0" collapsed="false">
      <c r="AK635" s="0" t="n">
        <v>622</v>
      </c>
      <c r="AL635" s="0" t="n">
        <f aca="false">IFERROR(IF(AU635&lt;($AM$6-$AL$6)/($AN$6-$AL$6),$AL$6+SQRT(AU635*($AN$6-$AL$6)*($AM$6-$AL$6)),$AN$6-SQRT((1-AU635)*($AN$6-$AL$6)*($AN$6-$AM$6))),$AM$6)</f>
        <v>4.45329226104765</v>
      </c>
      <c r="AM635" s="0" t="n">
        <f aca="false">IFERROR(IF(AV635&lt;($AM$7-$AL$7)/($AN$7-$AL$7),$AL$7+SQRT(AV635*($AN$7-$AL$7)*($AM$7-$AL$7)),$AN$7-SQRT((1-AV635)*($AN$7-$AL$7)*($AN$7-$AM$7))),$AM$7)</f>
        <v>0.961982883162032</v>
      </c>
      <c r="AN635" s="0" t="n">
        <f aca="false">IFERROR(IF(AW635&lt;($AM$8-$AL$8)/($AN$8-$AL$8),$AL$8+SQRT(AW635*($AN$8-$AL$8)*($AM$8-$AL$8)),$AN$8-SQRT((1-AW635)*($AN$8-$AL$8)*($AN$8-$AM$8))),$AM$8)</f>
        <v>0.988118407467452</v>
      </c>
      <c r="AO635" s="0" t="n">
        <f aca="false">IFERROR(IF(AX635&lt;($AM$9-$AL$9)/($AN$9-$AL$9),$AL$9+SQRT(AX635*($AN$9-$AL$9)*($AM$9-$AL$9)),$AN$9-SQRT((1-AX635)*($AN$9-$AL$9)*($AN$9-$AM$9))),$AM$9)</f>
        <v>1.12589250349663</v>
      </c>
      <c r="AP635" s="0" t="n">
        <f aca="false">IFERROR(IF(AY635&lt;($AM$10-$AL$10)/($AN$10-$AL$10),$AL$10+SQRT(AY635*($AN$10-$AL$10)*($AM$10-$AL$10)),$AN$10-SQRT((1-AY635)*($AN$10-$AL$10)*($AN$10-$AM$10))),$AM$10)</f>
        <v>0.821765743302663</v>
      </c>
      <c r="AQ635" s="0" t="n">
        <f aca="false">IFERROR(IF(AZ635&lt;($AM$11-$AL$11)/($AN$11-$AL$11),$AL$11+SQRT(AZ635*($AN$11-$AL$11)*($AM$11-$AL$11)),$AN$11-SQRT((1-AZ635)*($AN$11-$AL$11)*($AN$11-$AM$11))),$AM$11)</f>
        <v>0.74997739830086</v>
      </c>
      <c r="AR635" s="0" t="n">
        <f aca="false">SUMPRODUCT((B24:B31&lt;=$B$6)*(C24:C31*AM635+D24:D31*AO635*$B$8*AQ635)/(1+AL635/100)^B24:B31)+C32*AM635*AP635/(1+AL635/100)^$B$6</f>
        <v>8971662.05190591</v>
      </c>
      <c r="AS635" s="0" t="n">
        <f aca="false">SUMPRODUCT((K24:K26&lt;=$B$6)*(L24:L26*AN635+M24:M26*AO635*$B$8*AQ635)/(1+AL635/100)^K24:K26)+L27*AN635*AP635/(1+AL635/100)^$B$6</f>
        <v>9207411.39747762</v>
      </c>
      <c r="AT635" s="0" t="n">
        <f aca="false">AS635-AR635</f>
        <v>235749.345571717</v>
      </c>
      <c r="AU635" s="0" t="n">
        <f aca="true">RAND()</f>
        <v>0.675713984618009</v>
      </c>
      <c r="AV635" s="0" t="n">
        <f aca="true">RAND()</f>
        <v>0.291538382638718</v>
      </c>
      <c r="AW635" s="0" t="n">
        <f aca="true">RAND()</f>
        <v>0.393205946978781</v>
      </c>
      <c r="AX635" s="0" t="n">
        <f aca="true">RAND()</f>
        <v>0.490624056371072</v>
      </c>
      <c r="AY635" s="0" t="n">
        <f aca="true">RAND()</f>
        <v>0.414132774252461</v>
      </c>
      <c r="AZ635" s="0" t="n">
        <f aca="true">RAND()</f>
        <v>0.744851831182013</v>
      </c>
    </row>
    <row r="636" customFormat="false" ht="15" hidden="false" customHeight="false" outlineLevel="0" collapsed="false">
      <c r="AK636" s="0" t="n">
        <v>623</v>
      </c>
      <c r="AL636" s="0" t="n">
        <f aca="false">IFERROR(IF(AU636&lt;($AM$6-$AL$6)/($AN$6-$AL$6),$AL$6+SQRT(AU636*($AN$6-$AL$6)*($AM$6-$AL$6)),$AN$6-SQRT((1-AU636)*($AN$6-$AL$6)*($AN$6-$AM$6))),$AM$6)</f>
        <v>6.48388201916005</v>
      </c>
      <c r="AM636" s="0" t="n">
        <f aca="false">IFERROR(IF(AV636&lt;($AM$7-$AL$7)/($AN$7-$AL$7),$AL$7+SQRT(AV636*($AN$7-$AL$7)*($AM$7-$AL$7)),$AN$7-SQRT((1-AV636)*($AN$7-$AL$7)*($AN$7-$AM$7))),$AM$7)</f>
        <v>1.15232923359334</v>
      </c>
      <c r="AN636" s="0" t="n">
        <f aca="false">IFERROR(IF(AW636&lt;($AM$8-$AL$8)/($AN$8-$AL$8),$AL$8+SQRT(AW636*($AN$8-$AL$8)*($AM$8-$AL$8)),$AN$8-SQRT((1-AW636)*($AN$8-$AL$8)*($AN$8-$AM$8))),$AM$8)</f>
        <v>0.864471196632237</v>
      </c>
      <c r="AO636" s="0" t="n">
        <f aca="false">IFERROR(IF(AX636&lt;($AM$9-$AL$9)/($AN$9-$AL$9),$AL$9+SQRT(AX636*($AN$9-$AL$9)*($AM$9-$AL$9)),$AN$9-SQRT((1-AX636)*($AN$9-$AL$9)*($AN$9-$AM$9))),$AM$9)</f>
        <v>1.34057821542965</v>
      </c>
      <c r="AP636" s="0" t="n">
        <f aca="false">IFERROR(IF(AY636&lt;($AM$10-$AL$10)/($AN$10-$AL$10),$AL$10+SQRT(AY636*($AN$10-$AL$10)*($AM$10-$AL$10)),$AN$10-SQRT((1-AY636)*($AN$10-$AL$10)*($AN$10-$AM$10))),$AM$10)</f>
        <v>0.743002533033385</v>
      </c>
      <c r="AQ636" s="0" t="n">
        <f aca="false">IFERROR(IF(AZ636&lt;($AM$11-$AL$11)/($AN$11-$AL$11),$AL$11+SQRT(AZ636*($AN$11-$AL$11)*($AM$11-$AL$11)),$AN$11-SQRT((1-AZ636)*($AN$11-$AL$11)*($AN$11-$AM$11))),$AM$11)</f>
        <v>0.629645740661186</v>
      </c>
      <c r="AR636" s="0" t="n">
        <f aca="false">SUMPRODUCT((B24:B31&lt;=$B$6)*(C24:C31*AM636+D24:D31*AO636*$B$8*AQ636)/(1+AL636/100)^B24:B31)+C32*AM636*AP636/(1+AL636/100)^$B$6</f>
        <v>10147511.3472451</v>
      </c>
      <c r="AS636" s="0" t="n">
        <f aca="false">SUMPRODUCT((K24:K26&lt;=$B$6)*(L24:L26*AN636+M24:M26*AO636*$B$8*AQ636)/(1+AL636/100)^K24:K26)+L27*AN636*AP636/(1+AL636/100)^$B$6</f>
        <v>8041154.2322884</v>
      </c>
      <c r="AT636" s="0" t="n">
        <f aca="false">AS636-AR636</f>
        <v>-2106357.11495669</v>
      </c>
      <c r="AU636" s="0" t="n">
        <f aca="true">RAND()</f>
        <v>0.986681111492685</v>
      </c>
      <c r="AV636" s="0" t="n">
        <f aca="true">RAND()</f>
        <v>0.915203745684758</v>
      </c>
      <c r="AW636" s="0" t="n">
        <f aca="true">RAND()</f>
        <v>0.0461837243910291</v>
      </c>
      <c r="AX636" s="0" t="n">
        <f aca="true">RAND()</f>
        <v>0.710108606689369</v>
      </c>
      <c r="AY636" s="0" t="n">
        <f aca="true">RAND()</f>
        <v>0.236200924242566</v>
      </c>
      <c r="AZ636" s="0" t="n">
        <f aca="true">RAND()</f>
        <v>0.443535976881885</v>
      </c>
    </row>
    <row r="637" customFormat="false" ht="15" hidden="false" customHeight="false" outlineLevel="0" collapsed="false">
      <c r="AK637" s="0" t="n">
        <v>624</v>
      </c>
      <c r="AL637" s="0" t="n">
        <f aca="false">IFERROR(IF(AU637&lt;($AM$6-$AL$6)/($AN$6-$AL$6),$AL$6+SQRT(AU637*($AN$6-$AL$6)*($AM$6-$AL$6)),$AN$6-SQRT((1-AU637)*($AN$6-$AL$6)*($AN$6-$AM$6))),$AM$6)</f>
        <v>2.57516184556502</v>
      </c>
      <c r="AM637" s="0" t="n">
        <f aca="false">IFERROR(IF(AV637&lt;($AM$7-$AL$7)/($AN$7-$AL$7),$AL$7+SQRT(AV637*($AN$7-$AL$7)*($AM$7-$AL$7)),$AN$7-SQRT((1-AV637)*($AN$7-$AL$7)*($AN$7-$AM$7))),$AM$7)</f>
        <v>0.928709958713</v>
      </c>
      <c r="AN637" s="0" t="n">
        <f aca="false">IFERROR(IF(AW637&lt;($AM$8-$AL$8)/($AN$8-$AL$8),$AL$8+SQRT(AW637*($AN$8-$AL$8)*($AM$8-$AL$8)),$AN$8-SQRT((1-AW637)*($AN$8-$AL$8)*($AN$8-$AM$8))),$AM$8)</f>
        <v>1.08710066714394</v>
      </c>
      <c r="AO637" s="0" t="n">
        <f aca="false">IFERROR(IF(AX637&lt;($AM$9-$AL$9)/($AN$9-$AL$9),$AL$9+SQRT(AX637*($AN$9-$AL$9)*($AM$9-$AL$9)),$AN$9-SQRT((1-AX637)*($AN$9-$AL$9)*($AN$9-$AM$9))),$AM$9)</f>
        <v>1.09646844268425</v>
      </c>
      <c r="AP637" s="0" t="n">
        <f aca="false">IFERROR(IF(AY637&lt;($AM$10-$AL$10)/($AN$10-$AL$10),$AL$10+SQRT(AY637*($AN$10-$AL$10)*($AM$10-$AL$10)),$AN$10-SQRT((1-AY637)*($AN$10-$AL$10)*($AN$10-$AM$10))),$AM$10)</f>
        <v>0.837267795874205</v>
      </c>
      <c r="AQ637" s="0" t="n">
        <f aca="false">IFERROR(IF(AZ637&lt;($AM$11-$AL$11)/($AN$11-$AL$11),$AL$11+SQRT(AZ637*($AN$11-$AL$11)*($AM$11-$AL$11)),$AN$11-SQRT((1-AZ637)*($AN$11-$AL$11)*($AN$11-$AM$11))),$AM$11)</f>
        <v>0.424847076734954</v>
      </c>
      <c r="AR637" s="0" t="n">
        <f aca="false">SUMPRODUCT((B24:B31&lt;=$B$6)*(C24:C31*AM637+D24:D31*AO637*$B$8*AQ637)/(1+AL637/100)^B24:B31)+C32*AM637*AP637/(1+AL637/100)^$B$6</f>
        <v>9238572.54407398</v>
      </c>
      <c r="AS637" s="0" t="n">
        <f aca="false">SUMPRODUCT((K24:K26&lt;=$B$6)*(L24:L26*AN637+M24:M26*AO637*$B$8*AQ637)/(1+AL637/100)^K24:K26)+L27*AN637*AP637/(1+AL637/100)^$B$6</f>
        <v>10115119.361639</v>
      </c>
      <c r="AT637" s="0" t="n">
        <f aca="false">AS637-AR637</f>
        <v>876546.817565056</v>
      </c>
      <c r="AU637" s="0" t="n">
        <f aca="true">RAND()</f>
        <v>0.0661622297187522</v>
      </c>
      <c r="AV637" s="0" t="n">
        <f aca="true">RAND()</f>
        <v>0.184069483021135</v>
      </c>
      <c r="AW637" s="0" t="n">
        <f aca="true">RAND()</f>
        <v>0.76412273204488</v>
      </c>
      <c r="AX637" s="0" t="n">
        <f aca="true">RAND()</f>
        <v>0.455753816623055</v>
      </c>
      <c r="AY637" s="0" t="n">
        <f aca="true">RAND()</f>
        <v>0.454998264535378</v>
      </c>
      <c r="AZ637" s="0" t="n">
        <f aca="true">RAND()</f>
        <v>0.0636195615071983</v>
      </c>
    </row>
    <row r="638" customFormat="false" ht="15" hidden="false" customHeight="false" outlineLevel="0" collapsed="false">
      <c r="AK638" s="0" t="n">
        <v>625</v>
      </c>
      <c r="AL638" s="0" t="n">
        <f aca="false">IFERROR(IF(AU638&lt;($AM$6-$AL$6)/($AN$6-$AL$6),$AL$6+SQRT(AU638*($AN$6-$AL$6)*($AM$6-$AL$6)),$AN$6-SQRT((1-AU638)*($AN$6-$AL$6)*($AN$6-$AM$6))),$AM$6)</f>
        <v>3.07744798723012</v>
      </c>
      <c r="AM638" s="0" t="n">
        <f aca="false">IFERROR(IF(AV638&lt;($AM$7-$AL$7)/($AN$7-$AL$7),$AL$7+SQRT(AV638*($AN$7-$AL$7)*($AM$7-$AL$7)),$AN$7-SQRT((1-AV638)*($AN$7-$AL$7)*($AN$7-$AM$7))),$AM$7)</f>
        <v>1.03354425034688</v>
      </c>
      <c r="AN638" s="0" t="n">
        <f aca="false">IFERROR(IF(AW638&lt;($AM$8-$AL$8)/($AN$8-$AL$8),$AL$8+SQRT(AW638*($AN$8-$AL$8)*($AM$8-$AL$8)),$AN$8-SQRT((1-AW638)*($AN$8-$AL$8)*($AN$8-$AM$8))),$AM$8)</f>
        <v>1.12530480676642</v>
      </c>
      <c r="AO638" s="0" t="n">
        <f aca="false">IFERROR(IF(AX638&lt;($AM$9-$AL$9)/($AN$9-$AL$9),$AL$9+SQRT(AX638*($AN$9-$AL$9)*($AM$9-$AL$9)),$AN$9-SQRT((1-AX638)*($AN$9-$AL$9)*($AN$9-$AM$9))),$AM$9)</f>
        <v>0.781990312605673</v>
      </c>
      <c r="AP638" s="0" t="n">
        <f aca="false">IFERROR(IF(AY638&lt;($AM$10-$AL$10)/($AN$10-$AL$10),$AL$10+SQRT(AY638*($AN$10-$AL$10)*($AM$10-$AL$10)),$AN$10-SQRT((1-AY638)*($AN$10-$AL$10)*($AN$10-$AM$10))),$AM$10)</f>
        <v>0.712055210347685</v>
      </c>
      <c r="AQ638" s="0" t="n">
        <f aca="false">IFERROR(IF(AZ638&lt;($AM$11-$AL$11)/($AN$11-$AL$11),$AL$11+SQRT(AZ638*($AN$11-$AL$11)*($AM$11-$AL$11)),$AN$11-SQRT((1-AZ638)*($AN$11-$AL$11)*($AN$11-$AM$11))),$AM$11)</f>
        <v>0.635106921659409</v>
      </c>
      <c r="AR638" s="0" t="n">
        <f aca="false">SUMPRODUCT((B24:B31&lt;=$B$6)*(C24:C31*AM638+D24:D31*AO638*$B$8*AQ638)/(1+AL638/100)^B24:B31)+C32*AM638*AP638/(1+AL638/100)^$B$6</f>
        <v>10081655.782515</v>
      </c>
      <c r="AS638" s="0" t="n">
        <f aca="false">SUMPRODUCT((K24:K26&lt;=$B$6)*(L24:L26*AN638+M24:M26*AO638*$B$8*AQ638)/(1+AL638/100)^K24:K26)+L27*AN638*AP638/(1+AL638/100)^$B$6</f>
        <v>10601406.729277</v>
      </c>
      <c r="AT638" s="0" t="n">
        <f aca="false">AS638-AR638</f>
        <v>519750.946761981</v>
      </c>
      <c r="AU638" s="0" t="n">
        <f aca="true">RAND()</f>
        <v>0.230679285355749</v>
      </c>
      <c r="AV638" s="0" t="n">
        <f aca="true">RAND()</f>
        <v>0.583528075040944</v>
      </c>
      <c r="AW638" s="0" t="n">
        <f aca="true">RAND()</f>
        <v>0.861787633639473</v>
      </c>
      <c r="AX638" s="0" t="n">
        <f aca="true">RAND()</f>
        <v>0.106024715204593</v>
      </c>
      <c r="AY638" s="0" t="n">
        <f aca="true">RAND()</f>
        <v>0.179869648942403</v>
      </c>
      <c r="AZ638" s="0" t="n">
        <f aca="true">RAND()</f>
        <v>0.458353669159369</v>
      </c>
    </row>
    <row r="639" customFormat="false" ht="15" hidden="false" customHeight="false" outlineLevel="0" collapsed="false">
      <c r="AK639" s="0" t="n">
        <v>626</v>
      </c>
      <c r="AL639" s="0" t="n">
        <f aca="false">IFERROR(IF(AU639&lt;($AM$6-$AL$6)/($AN$6-$AL$6),$AL$6+SQRT(AU639*($AN$6-$AL$6)*($AM$6-$AL$6)),$AN$6-SQRT((1-AU639)*($AN$6-$AL$6)*($AN$6-$AM$6))),$AM$6)</f>
        <v>3.52337269029683</v>
      </c>
      <c r="AM639" s="0" t="n">
        <f aca="false">IFERROR(IF(AV639&lt;($AM$7-$AL$7)/($AN$7-$AL$7),$AL$7+SQRT(AV639*($AN$7-$AL$7)*($AM$7-$AL$7)),$AN$7-SQRT((1-AV639)*($AN$7-$AL$7)*($AN$7-$AM$7))),$AM$7)</f>
        <v>1.00678569224519</v>
      </c>
      <c r="AN639" s="0" t="n">
        <f aca="false">IFERROR(IF(AW639&lt;($AM$8-$AL$8)/($AN$8-$AL$8),$AL$8+SQRT(AW639*($AN$8-$AL$8)*($AM$8-$AL$8)),$AN$8-SQRT((1-AW639)*($AN$8-$AL$8)*($AN$8-$AM$8))),$AM$8)</f>
        <v>0.965462201387024</v>
      </c>
      <c r="AO639" s="0" t="n">
        <f aca="false">IFERROR(IF(AX639&lt;($AM$9-$AL$9)/($AN$9-$AL$9),$AL$9+SQRT(AX639*($AN$9-$AL$9)*($AM$9-$AL$9)),$AN$9-SQRT((1-AX639)*($AN$9-$AL$9)*($AN$9-$AM$9))),$AM$9)</f>
        <v>1.2834298432772</v>
      </c>
      <c r="AP639" s="0" t="n">
        <f aca="false">IFERROR(IF(AY639&lt;($AM$10-$AL$10)/($AN$10-$AL$10),$AL$10+SQRT(AY639*($AN$10-$AL$10)*($AM$10-$AL$10)),$AN$10-SQRT((1-AY639)*($AN$10-$AL$10)*($AN$10-$AM$10))),$AM$10)</f>
        <v>0.784551239718141</v>
      </c>
      <c r="AQ639" s="0" t="n">
        <f aca="false">IFERROR(IF(AZ639&lt;($AM$11-$AL$11)/($AN$11-$AL$11),$AL$11+SQRT(AZ639*($AN$11-$AL$11)*($AM$11-$AL$11)),$AN$11-SQRT((1-AZ639)*($AN$11-$AL$11)*($AN$11-$AM$11))),$AM$11)</f>
        <v>0.451864491217936</v>
      </c>
      <c r="AR639" s="0" t="n">
        <f aca="false">SUMPRODUCT((B24:B31&lt;=$B$6)*(C24:C31*AM639+D24:D31*AO639*$B$8*AQ639)/(1+AL639/100)^B24:B31)+C32*AM639*AP639/(1+AL639/100)^$B$6</f>
        <v>9661783.1188329</v>
      </c>
      <c r="AS639" s="0" t="n">
        <f aca="false">SUMPRODUCT((K24:K26&lt;=$B$6)*(L24:L26*AN639+M24:M26*AO639*$B$8*AQ639)/(1+AL639/100)^K24:K26)+L27*AN639*AP639/(1+AL639/100)^$B$6</f>
        <v>9030631.33098633</v>
      </c>
      <c r="AT639" s="0" t="n">
        <f aca="false">AS639-AR639</f>
        <v>-631151.787846567</v>
      </c>
      <c r="AU639" s="0" t="n">
        <f aca="true">RAND()</f>
        <v>0.395653127471304</v>
      </c>
      <c r="AV639" s="0" t="n">
        <f aca="true">RAND()</f>
        <v>0.474193782251983</v>
      </c>
      <c r="AW639" s="0" t="n">
        <f aca="true">RAND()</f>
        <v>0.304197112087112</v>
      </c>
      <c r="AX639" s="0" t="n">
        <f aca="true">RAND()</f>
        <v>0.657684806996175</v>
      </c>
      <c r="AY639" s="0" t="n">
        <f aca="true">RAND()</f>
        <v>0.323877632100523</v>
      </c>
      <c r="AZ639" s="0" t="n">
        <f aca="true">RAND()</f>
        <v>0.0941339742566633</v>
      </c>
    </row>
    <row r="640" customFormat="false" ht="15" hidden="false" customHeight="false" outlineLevel="0" collapsed="false">
      <c r="AK640" s="0" t="n">
        <v>627</v>
      </c>
      <c r="AL640" s="0" t="n">
        <f aca="false">IFERROR(IF(AU640&lt;($AM$6-$AL$6)/($AN$6-$AL$6),$AL$6+SQRT(AU640*($AN$6-$AL$6)*($AM$6-$AL$6)),$AN$6-SQRT((1-AU640)*($AN$6-$AL$6)*($AN$6-$AM$6))),$AM$6)</f>
        <v>2.54089911092922</v>
      </c>
      <c r="AM640" s="0" t="n">
        <f aca="false">IFERROR(IF(AV640&lt;($AM$7-$AL$7)/($AN$7-$AL$7),$AL$7+SQRT(AV640*($AN$7-$AL$7)*($AM$7-$AL$7)),$AN$7-SQRT((1-AV640)*($AN$7-$AL$7)*($AN$7-$AM$7))),$AM$7)</f>
        <v>1.04910136809149</v>
      </c>
      <c r="AN640" s="0" t="n">
        <f aca="false">IFERROR(IF(AW640&lt;($AM$8-$AL$8)/($AN$8-$AL$8),$AL$8+SQRT(AW640*($AN$8-$AL$8)*($AM$8-$AL$8)),$AN$8-SQRT((1-AW640)*($AN$8-$AL$8)*($AN$8-$AM$8))),$AM$8)</f>
        <v>1.06001235748033</v>
      </c>
      <c r="AO640" s="0" t="n">
        <f aca="false">IFERROR(IF(AX640&lt;($AM$9-$AL$9)/($AN$9-$AL$9),$AL$9+SQRT(AX640*($AN$9-$AL$9)*($AM$9-$AL$9)),$AN$9-SQRT((1-AX640)*($AN$9-$AL$9)*($AN$9-$AM$9))),$AM$9)</f>
        <v>0.907162027571357</v>
      </c>
      <c r="AP640" s="0" t="n">
        <f aca="false">IFERROR(IF(AY640&lt;($AM$10-$AL$10)/($AN$10-$AL$10),$AL$10+SQRT(AY640*($AN$10-$AL$10)*($AM$10-$AL$10)),$AN$10-SQRT((1-AY640)*($AN$10-$AL$10)*($AN$10-$AM$10))),$AM$10)</f>
        <v>0.839042264924054</v>
      </c>
      <c r="AQ640" s="0" t="n">
        <f aca="false">IFERROR(IF(AZ640&lt;($AM$11-$AL$11)/($AN$11-$AL$11),$AL$11+SQRT(AZ640*($AN$11-$AL$11)*($AM$11-$AL$11)),$AN$11-SQRT((1-AZ640)*($AN$11-$AL$11)*($AN$11-$AM$11))),$AM$11)</f>
        <v>0.382565861125334</v>
      </c>
      <c r="AR640" s="0" t="n">
        <f aca="false">SUMPRODUCT((B24:B31&lt;=$B$6)*(C24:C31*AM640+D24:D31*AO640*$B$8*AQ640)/(1+AL640/100)^B24:B31)+C32*AM640*AP640/(1+AL640/100)^$B$6</f>
        <v>10425315.9364897</v>
      </c>
      <c r="AS640" s="0" t="n">
        <f aca="false">SUMPRODUCT((K24:K26&lt;=$B$6)*(L24:L26*AN640+M24:M26*AO640*$B$8*AQ640)/(1+AL640/100)^K24:K26)+L27*AN640*AP640/(1+AL640/100)^$B$6</f>
        <v>9855297.61079083</v>
      </c>
      <c r="AT640" s="0" t="n">
        <f aca="false">AS640-AR640</f>
        <v>-570018.32569883</v>
      </c>
      <c r="AU640" s="0" t="n">
        <f aca="true">RAND()</f>
        <v>0.0585143696408036</v>
      </c>
      <c r="AV640" s="0" t="n">
        <f aca="true">RAND()</f>
        <v>0.641242130642572</v>
      </c>
      <c r="AW640" s="0" t="n">
        <f aca="true">RAND()</f>
        <v>0.679152850576158</v>
      </c>
      <c r="AX640" s="0" t="n">
        <f aca="true">RAND()</f>
        <v>0.221041222261358</v>
      </c>
      <c r="AY640" s="0" t="n">
        <f aca="true">RAND()</f>
        <v>0.459798629619329</v>
      </c>
      <c r="AZ640" s="0" t="n">
        <f aca="true">RAND()</f>
        <v>0.0278249854015014</v>
      </c>
    </row>
    <row r="641" customFormat="false" ht="15" hidden="false" customHeight="false" outlineLevel="0" collapsed="false">
      <c r="AK641" s="0" t="n">
        <v>628</v>
      </c>
      <c r="AL641" s="0" t="n">
        <f aca="false">IFERROR(IF(AU641&lt;($AM$6-$AL$6)/($AN$6-$AL$6),$AL$6+SQRT(AU641*($AN$6-$AL$6)*($AM$6-$AL$6)),$AN$6-SQRT((1-AU641)*($AN$6-$AL$6)*($AN$6-$AM$6))),$AM$6)</f>
        <v>4.06891974325434</v>
      </c>
      <c r="AM641" s="0" t="n">
        <f aca="false">IFERROR(IF(AV641&lt;($AM$7-$AL$7)/($AN$7-$AL$7),$AL$7+SQRT(AV641*($AN$7-$AL$7)*($AM$7-$AL$7)),$AN$7-SQRT((1-AV641)*($AN$7-$AL$7)*($AN$7-$AM$7))),$AM$7)</f>
        <v>0.90187494695532</v>
      </c>
      <c r="AN641" s="0" t="n">
        <f aca="false">IFERROR(IF(AW641&lt;($AM$8-$AL$8)/($AN$8-$AL$8),$AL$8+SQRT(AW641*($AN$8-$AL$8)*($AM$8-$AL$8)),$AN$8-SQRT((1-AW641)*($AN$8-$AL$8)*($AN$8-$AM$8))),$AM$8)</f>
        <v>0.860198966316682</v>
      </c>
      <c r="AO641" s="0" t="n">
        <f aca="false">IFERROR(IF(AX641&lt;($AM$9-$AL$9)/($AN$9-$AL$9),$AL$9+SQRT(AX641*($AN$9-$AL$9)*($AM$9-$AL$9)),$AN$9-SQRT((1-AX641)*($AN$9-$AL$9)*($AN$9-$AM$9))),$AM$9)</f>
        <v>1.26041369480495</v>
      </c>
      <c r="AP641" s="0" t="n">
        <f aca="false">IFERROR(IF(AY641&lt;($AM$10-$AL$10)/($AN$10-$AL$10),$AL$10+SQRT(AY641*($AN$10-$AL$10)*($AM$10-$AL$10)),$AN$10-SQRT((1-AY641)*($AN$10-$AL$10)*($AN$10-$AM$10))),$AM$10)</f>
        <v>0.947308571336346</v>
      </c>
      <c r="AQ641" s="0" t="n">
        <f aca="false">IFERROR(IF(AZ641&lt;($AM$11-$AL$11)/($AN$11-$AL$11),$AL$11+SQRT(AZ641*($AN$11-$AL$11)*($AM$11-$AL$11)),$AN$11-SQRT((1-AZ641)*($AN$11-$AL$11)*($AN$11-$AM$11))),$AM$11)</f>
        <v>0.674522813294318</v>
      </c>
      <c r="AR641" s="0" t="n">
        <f aca="false">SUMPRODUCT((B24:B31&lt;=$B$6)*(C24:C31*AM641+D24:D31*AO641*$B$8*AQ641)/(1+AL641/100)^B24:B31)+C32*AM641*AP641/(1+AL641/100)^$B$6</f>
        <v>8518606.12828415</v>
      </c>
      <c r="AS641" s="0" t="n">
        <f aca="false">SUMPRODUCT((K24:K26&lt;=$B$6)*(L24:L26*AN641+M24:M26*AO641*$B$8*AQ641)/(1+AL641/100)^K24:K26)+L27*AN641*AP641/(1+AL641/100)^$B$6</f>
        <v>7951951.99452898</v>
      </c>
      <c r="AT641" s="0" t="n">
        <f aca="false">AS641-AR641</f>
        <v>-566654.13375517</v>
      </c>
      <c r="AU641" s="0" t="n">
        <f aca="true">RAND()</f>
        <v>0.57043842642579</v>
      </c>
      <c r="AV641" s="0" t="n">
        <f aca="true">RAND()</f>
        <v>0.115316720190548</v>
      </c>
      <c r="AW641" s="0" t="n">
        <f aca="true">RAND()</f>
        <v>0.0402657282844107</v>
      </c>
      <c r="AX641" s="0" t="n">
        <f aca="true">RAND()</f>
        <v>0.635341398111952</v>
      </c>
      <c r="AY641" s="0" t="n">
        <f aca="true">RAND()</f>
        <v>0.800339831963852</v>
      </c>
      <c r="AZ641" s="0" t="n">
        <f aca="true">RAND()</f>
        <v>0.567610616057774</v>
      </c>
    </row>
    <row r="642" customFormat="false" ht="15" hidden="false" customHeight="false" outlineLevel="0" collapsed="false">
      <c r="AK642" s="0" t="n">
        <v>629</v>
      </c>
      <c r="AL642" s="0" t="n">
        <f aca="false">IFERROR(IF(AU642&lt;($AM$6-$AL$6)/($AN$6-$AL$6),$AL$6+SQRT(AU642*($AN$6-$AL$6)*($AM$6-$AL$6)),$AN$6-SQRT((1-AU642)*($AN$6-$AL$6)*($AN$6-$AM$6))),$AM$6)</f>
        <v>3.37480839067748</v>
      </c>
      <c r="AM642" s="0" t="n">
        <f aca="false">IFERROR(IF(AV642&lt;($AM$7-$AL$7)/($AN$7-$AL$7),$AL$7+SQRT(AV642*($AN$7-$AL$7)*($AM$7-$AL$7)),$AN$7-SQRT((1-AV642)*($AN$7-$AL$7)*($AN$7-$AM$7))),$AM$7)</f>
        <v>0.996825601094487</v>
      </c>
      <c r="AN642" s="0" t="n">
        <f aca="false">IFERROR(IF(AW642&lt;($AM$8-$AL$8)/($AN$8-$AL$8),$AL$8+SQRT(AW642*($AN$8-$AL$8)*($AM$8-$AL$8)),$AN$8-SQRT((1-AW642)*($AN$8-$AL$8)*($AN$8-$AM$8))),$AM$8)</f>
        <v>0.95150816940605</v>
      </c>
      <c r="AO642" s="0" t="n">
        <f aca="false">IFERROR(IF(AX642&lt;($AM$9-$AL$9)/($AN$9-$AL$9),$AL$9+SQRT(AX642*($AN$9-$AL$9)*($AM$9-$AL$9)),$AN$9-SQRT((1-AX642)*($AN$9-$AL$9)*($AN$9-$AM$9))),$AM$9)</f>
        <v>1.41869706440998</v>
      </c>
      <c r="AP642" s="0" t="n">
        <f aca="false">IFERROR(IF(AY642&lt;($AM$10-$AL$10)/($AN$10-$AL$10),$AL$10+SQRT(AY642*($AN$10-$AL$10)*($AM$10-$AL$10)),$AN$10-SQRT((1-AY642)*($AN$10-$AL$10)*($AN$10-$AM$10))),$AM$10)</f>
        <v>0.911250174078303</v>
      </c>
      <c r="AQ642" s="0" t="n">
        <f aca="false">IFERROR(IF(AZ642&lt;($AM$11-$AL$11)/($AN$11-$AL$11),$AL$11+SQRT(AZ642*($AN$11-$AL$11)*($AM$11-$AL$11)),$AN$11-SQRT((1-AZ642)*($AN$11-$AL$11)*($AN$11-$AM$11))),$AM$11)</f>
        <v>0.4974291824259</v>
      </c>
      <c r="AR642" s="0" t="n">
        <f aca="false">SUMPRODUCT((B24:B31&lt;=$B$6)*(C24:C31*AM642+D24:D31*AO642*$B$8*AQ642)/(1+AL642/100)^B24:B31)+C32*AM642*AP642/(1+AL642/100)^$B$6</f>
        <v>9626089.84213084</v>
      </c>
      <c r="AS642" s="0" t="n">
        <f aca="false">SUMPRODUCT((K24:K26&lt;=$B$6)*(L24:L26*AN642+M24:M26*AO642*$B$8*AQ642)/(1+AL642/100)^K24:K26)+L27*AN642*AP642/(1+AL642/100)^$B$6</f>
        <v>8807676.30807759</v>
      </c>
      <c r="AT642" s="0" t="n">
        <f aca="false">AS642-AR642</f>
        <v>-818413.534053255</v>
      </c>
      <c r="AU642" s="0" t="n">
        <f aca="true">RAND()</f>
        <v>0.34289928978488</v>
      </c>
      <c r="AV642" s="0" t="n">
        <f aca="true">RAND()</f>
        <v>0.430447969402289</v>
      </c>
      <c r="AW642" s="0" t="n">
        <f aca="true">RAND()</f>
        <v>0.255052504408583</v>
      </c>
      <c r="AX642" s="0" t="n">
        <f aca="true">RAND()</f>
        <v>0.774724598049614</v>
      </c>
      <c r="AY642" s="0" t="n">
        <f aca="true">RAND()</f>
        <v>0.676506822717738</v>
      </c>
      <c r="AZ642" s="0" t="n">
        <f aca="true">RAND()</f>
        <v>0.159095028870855</v>
      </c>
    </row>
    <row r="643" customFormat="false" ht="15" hidden="false" customHeight="false" outlineLevel="0" collapsed="false">
      <c r="AK643" s="0" t="n">
        <v>630</v>
      </c>
      <c r="AL643" s="0" t="n">
        <f aca="false">IFERROR(IF(AU643&lt;($AM$6-$AL$6)/($AN$6-$AL$6),$AL$6+SQRT(AU643*($AN$6-$AL$6)*($AM$6-$AL$6)),$AN$6-SQRT((1-AU643)*($AN$6-$AL$6)*($AN$6-$AM$6))),$AM$6)</f>
        <v>3.12465875172915</v>
      </c>
      <c r="AM643" s="0" t="n">
        <f aca="false">IFERROR(IF(AV643&lt;($AM$7-$AL$7)/($AN$7-$AL$7),$AL$7+SQRT(AV643*($AN$7-$AL$7)*($AM$7-$AL$7)),$AN$7-SQRT((1-AV643)*($AN$7-$AL$7)*($AN$7-$AM$7))),$AM$7)</f>
        <v>0.894815435881691</v>
      </c>
      <c r="AN643" s="0" t="n">
        <f aca="false">IFERROR(IF(AW643&lt;($AM$8-$AL$8)/($AN$8-$AL$8),$AL$8+SQRT(AW643*($AN$8-$AL$8)*($AM$8-$AL$8)),$AN$8-SQRT((1-AW643)*($AN$8-$AL$8)*($AN$8-$AM$8))),$AM$8)</f>
        <v>0.897031899982682</v>
      </c>
      <c r="AO643" s="0" t="n">
        <f aca="false">IFERROR(IF(AX643&lt;($AM$9-$AL$9)/($AN$9-$AL$9),$AL$9+SQRT(AX643*($AN$9-$AL$9)*($AM$9-$AL$9)),$AN$9-SQRT((1-AX643)*($AN$9-$AL$9)*($AN$9-$AM$9))),$AM$9)</f>
        <v>1.47307813093314</v>
      </c>
      <c r="AP643" s="0" t="n">
        <f aca="false">IFERROR(IF(AY643&lt;($AM$10-$AL$10)/($AN$10-$AL$10),$AL$10+SQRT(AY643*($AN$10-$AL$10)*($AM$10-$AL$10)),$AN$10-SQRT((1-AY643)*($AN$10-$AL$10)*($AN$10-$AM$10))),$AM$10)</f>
        <v>0.642935593540075</v>
      </c>
      <c r="AQ643" s="0" t="n">
        <f aca="false">IFERROR(IF(AZ643&lt;($AM$11-$AL$11)/($AN$11-$AL$11),$AL$11+SQRT(AZ643*($AN$11-$AL$11)*($AM$11-$AL$11)),$AN$11-SQRT((1-AZ643)*($AN$11-$AL$11)*($AN$11-$AM$11))),$AM$11)</f>
        <v>0.620306039015065</v>
      </c>
      <c r="AR643" s="0" t="n">
        <f aca="false">SUMPRODUCT((B24:B31&lt;=$B$6)*(C24:C31*AM643+D24:D31*AO643*$B$8*AQ643)/(1+AL643/100)^B24:B31)+C32*AM643*AP643/(1+AL643/100)^$B$6</f>
        <v>8781422.426572</v>
      </c>
      <c r="AS643" s="0" t="n">
        <f aca="false">SUMPRODUCT((K24:K26&lt;=$B$6)*(L24:L26*AN643+M24:M26*AO643*$B$8*AQ643)/(1+AL643/100)^K24:K26)+L27*AN643*AP643/(1+AL643/100)^$B$6</f>
        <v>8528455.04423804</v>
      </c>
      <c r="AT643" s="0" t="n">
        <f aca="false">AS643-AR643</f>
        <v>-252967.38233396</v>
      </c>
      <c r="AU643" s="0" t="n">
        <f aca="true">RAND()</f>
        <v>0.249086510472526</v>
      </c>
      <c r="AV643" s="0" t="n">
        <f aca="true">RAND()</f>
        <v>0.0998885209048349</v>
      </c>
      <c r="AW643" s="0" t="n">
        <f aca="true">RAND()</f>
        <v>0.104613217936101</v>
      </c>
      <c r="AX643" s="0" t="n">
        <f aca="true">RAND()</f>
        <v>0.81490222926606</v>
      </c>
      <c r="AY643" s="0" t="n">
        <f aca="true">RAND()</f>
        <v>0.0817223356026145</v>
      </c>
      <c r="AZ643" s="0" t="n">
        <f aca="true">RAND()</f>
        <v>0.418759014814369</v>
      </c>
    </row>
    <row r="644" customFormat="false" ht="15" hidden="false" customHeight="false" outlineLevel="0" collapsed="false">
      <c r="AK644" s="0" t="n">
        <v>631</v>
      </c>
      <c r="AL644" s="0" t="n">
        <f aca="false">IFERROR(IF(AU644&lt;($AM$6-$AL$6)/($AN$6-$AL$6),$AL$6+SQRT(AU644*($AN$6-$AL$6)*($AM$6-$AL$6)),$AN$6-SQRT((1-AU644)*($AN$6-$AL$6)*($AN$6-$AM$6))),$AM$6)</f>
        <v>3.43584646175879</v>
      </c>
      <c r="AM644" s="0" t="n">
        <f aca="false">IFERROR(IF(AV644&lt;($AM$7-$AL$7)/($AN$7-$AL$7),$AL$7+SQRT(AV644*($AN$7-$AL$7)*($AM$7-$AL$7)),$AN$7-SQRT((1-AV644)*($AN$7-$AL$7)*($AN$7-$AM$7))),$AM$7)</f>
        <v>0.978488901392025</v>
      </c>
      <c r="AN644" s="0" t="n">
        <f aca="false">IFERROR(IF(AW644&lt;($AM$8-$AL$8)/($AN$8-$AL$8),$AL$8+SQRT(AW644*($AN$8-$AL$8)*($AM$8-$AL$8)),$AN$8-SQRT((1-AW644)*($AN$8-$AL$8)*($AN$8-$AM$8))),$AM$8)</f>
        <v>1.09550010517655</v>
      </c>
      <c r="AO644" s="0" t="n">
        <f aca="false">IFERROR(IF(AX644&lt;($AM$9-$AL$9)/($AN$9-$AL$9),$AL$9+SQRT(AX644*($AN$9-$AL$9)*($AM$9-$AL$9)),$AN$9-SQRT((1-AX644)*($AN$9-$AL$9)*($AN$9-$AM$9))),$AM$9)</f>
        <v>1.14572127739566</v>
      </c>
      <c r="AP644" s="0" t="n">
        <f aca="false">IFERROR(IF(AY644&lt;($AM$10-$AL$10)/($AN$10-$AL$10),$AL$10+SQRT(AY644*($AN$10-$AL$10)*($AM$10-$AL$10)),$AN$10-SQRT((1-AY644)*($AN$10-$AL$10)*($AN$10-$AM$10))),$AM$10)</f>
        <v>0.877925555582121</v>
      </c>
      <c r="AQ644" s="0" t="n">
        <f aca="false">IFERROR(IF(AZ644&lt;($AM$11-$AL$11)/($AN$11-$AL$11),$AL$11+SQRT(AZ644*($AN$11-$AL$11)*($AM$11-$AL$11)),$AN$11-SQRT((1-AZ644)*($AN$11-$AL$11)*($AN$11-$AM$11))),$AM$11)</f>
        <v>0.596130758472041</v>
      </c>
      <c r="AR644" s="0" t="n">
        <f aca="false">SUMPRODUCT((B24:B31&lt;=$B$6)*(C24:C31*AM644+D24:D31*AO644*$B$8*AQ644)/(1+AL644/100)^B24:B31)+C32*AM644*AP644/(1+AL644/100)^$B$6</f>
        <v>9428758.46557712</v>
      </c>
      <c r="AS644" s="0" t="n">
        <f aca="false">SUMPRODUCT((K24:K26&lt;=$B$6)*(L24:L26*AN644+M24:M26*AO644*$B$8*AQ644)/(1+AL644/100)^K24:K26)+L27*AN644*AP644/(1+AL644/100)^$B$6</f>
        <v>10165803.6629821</v>
      </c>
      <c r="AT644" s="0" t="n">
        <f aca="false">AS644-AR644</f>
        <v>737045.197404947</v>
      </c>
      <c r="AU644" s="0" t="n">
        <f aca="true">RAND()</f>
        <v>0.364840477792133</v>
      </c>
      <c r="AV644" s="0" t="n">
        <f aca="true">RAND()</f>
        <v>0.353980976890355</v>
      </c>
      <c r="AW644" s="0" t="n">
        <f aca="true">RAND()</f>
        <v>0.787820288884824</v>
      </c>
      <c r="AX644" s="0" t="n">
        <f aca="true">RAND()</f>
        <v>0.513471909403665</v>
      </c>
      <c r="AY644" s="0" t="n">
        <f aca="true">RAND()</f>
        <v>0.571310902248221</v>
      </c>
      <c r="AZ644" s="0" t="n">
        <f aca="true">RAND()</f>
        <v>0.357932351482557</v>
      </c>
    </row>
    <row r="645" customFormat="false" ht="15" hidden="false" customHeight="false" outlineLevel="0" collapsed="false">
      <c r="AK645" s="0" t="n">
        <v>632</v>
      </c>
      <c r="AL645" s="0" t="n">
        <f aca="false">IFERROR(IF(AU645&lt;($AM$6-$AL$6)/($AN$6-$AL$6),$AL$6+SQRT(AU645*($AN$6-$AL$6)*($AM$6-$AL$6)),$AN$6-SQRT((1-AU645)*($AN$6-$AL$6)*($AN$6-$AM$6))),$AM$6)</f>
        <v>4.48571276037874</v>
      </c>
      <c r="AM645" s="0" t="n">
        <f aca="false">IFERROR(IF(AV645&lt;($AM$7-$AL$7)/($AN$7-$AL$7),$AL$7+SQRT(AV645*($AN$7-$AL$7)*($AM$7-$AL$7)),$AN$7-SQRT((1-AV645)*($AN$7-$AL$7)*($AN$7-$AM$7))),$AM$7)</f>
        <v>1.17937721671807</v>
      </c>
      <c r="AN645" s="0" t="n">
        <f aca="false">IFERROR(IF(AW645&lt;($AM$8-$AL$8)/($AN$8-$AL$8),$AL$8+SQRT(AW645*($AN$8-$AL$8)*($AM$8-$AL$8)),$AN$8-SQRT((1-AW645)*($AN$8-$AL$8)*($AN$8-$AM$8))),$AM$8)</f>
        <v>1.00140832589057</v>
      </c>
      <c r="AO645" s="0" t="n">
        <f aca="false">IFERROR(IF(AX645&lt;($AM$9-$AL$9)/($AN$9-$AL$9),$AL$9+SQRT(AX645*($AN$9-$AL$9)*($AM$9-$AL$9)),$AN$9-SQRT((1-AX645)*($AN$9-$AL$9)*($AN$9-$AM$9))),$AM$9)</f>
        <v>1.35899277309994</v>
      </c>
      <c r="AP645" s="0" t="n">
        <f aca="false">IFERROR(IF(AY645&lt;($AM$10-$AL$10)/($AN$10-$AL$10),$AL$10+SQRT(AY645*($AN$10-$AL$10)*($AM$10-$AL$10)),$AN$10-SQRT((1-AY645)*($AN$10-$AL$10)*($AN$10-$AM$10))),$AM$10)</f>
        <v>0.754596685471302</v>
      </c>
      <c r="AQ645" s="0" t="n">
        <f aca="false">IFERROR(IF(AZ645&lt;($AM$11-$AL$11)/($AN$11-$AL$11),$AL$11+SQRT(AZ645*($AN$11-$AL$11)*($AM$11-$AL$11)),$AN$11-SQRT((1-AZ645)*($AN$11-$AL$11)*($AN$11-$AM$11))),$AM$11)</f>
        <v>0.740464561326367</v>
      </c>
      <c r="AR645" s="0" t="n">
        <f aca="false">SUMPRODUCT((B24:B31&lt;=$B$6)*(C24:C31*AM645+D24:D31*AO645*$B$8*AQ645)/(1+AL645/100)^B24:B31)+C32*AM645*AP645/(1+AL645/100)^$B$6</f>
        <v>10989025.2588826</v>
      </c>
      <c r="AS645" s="0" t="n">
        <f aca="false">SUMPRODUCT((K24:K26&lt;=$B$6)*(L24:L26*AN645+M24:M26*AO645*$B$8*AQ645)/(1+AL645/100)^K24:K26)+L27*AN645*AP645/(1+AL645/100)^$B$6</f>
        <v>9376404.46665536</v>
      </c>
      <c r="AT645" s="0" t="n">
        <f aca="false">AS645-AR645</f>
        <v>-1612620.79222728</v>
      </c>
      <c r="AU645" s="0" t="n">
        <f aca="true">RAND()</f>
        <v>0.683917983833885</v>
      </c>
      <c r="AV645" s="0" t="n">
        <f aca="true">RAND()</f>
        <v>0.955665977613455</v>
      </c>
      <c r="AW645" s="0" t="n">
        <f aca="true">RAND()</f>
        <v>0.450686040564193</v>
      </c>
      <c r="AX645" s="0" t="n">
        <f aca="true">RAND()</f>
        <v>0.726073156707933</v>
      </c>
      <c r="AY645" s="0" t="n">
        <f aca="true">RAND()</f>
        <v>0.259277889011893</v>
      </c>
      <c r="AZ645" s="0" t="n">
        <f aca="true">RAND()</f>
        <v>0.72506675947953</v>
      </c>
    </row>
    <row r="646" customFormat="false" ht="15" hidden="false" customHeight="false" outlineLevel="0" collapsed="false">
      <c r="AK646" s="0" t="n">
        <v>633</v>
      </c>
      <c r="AL646" s="0" t="n">
        <f aca="false">IFERROR(IF(AU646&lt;($AM$6-$AL$6)/($AN$6-$AL$6),$AL$6+SQRT(AU646*($AN$6-$AL$6)*($AM$6-$AL$6)),$AN$6-SQRT((1-AU646)*($AN$6-$AL$6)*($AN$6-$AM$6))),$AM$6)</f>
        <v>3.51299125148354</v>
      </c>
      <c r="AM646" s="0" t="n">
        <f aca="false">IFERROR(IF(AV646&lt;($AM$7-$AL$7)/($AN$7-$AL$7),$AL$7+SQRT(AV646*($AN$7-$AL$7)*($AM$7-$AL$7)),$AN$7-SQRT((1-AV646)*($AN$7-$AL$7)*($AN$7-$AM$7))),$AM$7)</f>
        <v>1.11834004494224</v>
      </c>
      <c r="AN646" s="0" t="n">
        <f aca="false">IFERROR(IF(AW646&lt;($AM$8-$AL$8)/($AN$8-$AL$8),$AL$8+SQRT(AW646*($AN$8-$AL$8)*($AM$8-$AL$8)),$AN$8-SQRT((1-AW646)*($AN$8-$AL$8)*($AN$8-$AM$8))),$AM$8)</f>
        <v>1.01504422779698</v>
      </c>
      <c r="AO646" s="0" t="n">
        <f aca="false">IFERROR(IF(AX646&lt;($AM$9-$AL$9)/($AN$9-$AL$9),$AL$9+SQRT(AX646*($AN$9-$AL$9)*($AM$9-$AL$9)),$AN$9-SQRT((1-AX646)*($AN$9-$AL$9)*($AN$9-$AM$9))),$AM$9)</f>
        <v>1.31905967529422</v>
      </c>
      <c r="AP646" s="0" t="n">
        <f aca="false">IFERROR(IF(AY646&lt;($AM$10-$AL$10)/($AN$10-$AL$10),$AL$10+SQRT(AY646*($AN$10-$AL$10)*($AM$10-$AL$10)),$AN$10-SQRT((1-AY646)*($AN$10-$AL$10)*($AN$10-$AM$10))),$AM$10)</f>
        <v>0.763423304765962</v>
      </c>
      <c r="AQ646" s="0" t="n">
        <f aca="false">IFERROR(IF(AZ646&lt;($AM$11-$AL$11)/($AN$11-$AL$11),$AL$11+SQRT(AZ646*($AN$11-$AL$11)*($AM$11-$AL$11)),$AN$11-SQRT((1-AZ646)*($AN$11-$AL$11)*($AN$11-$AM$11))),$AM$11)</f>
        <v>0.840364162144345</v>
      </c>
      <c r="AR646" s="0" t="n">
        <f aca="false">SUMPRODUCT((B24:B31&lt;=$B$6)*(C24:C31*AM646+D24:D31*AO646*$B$8*AQ646)/(1+AL646/100)^B24:B31)+C32*AM646*AP646/(1+AL646/100)^$B$6</f>
        <v>10796177.539188</v>
      </c>
      <c r="AS646" s="0" t="n">
        <f aca="false">SUMPRODUCT((K24:K26&lt;=$B$6)*(L24:L26*AN646+M24:M26*AO646*$B$8*AQ646)/(1+AL646/100)^K24:K26)+L27*AN646*AP646/(1+AL646/100)^$B$6</f>
        <v>9532334.60867475</v>
      </c>
      <c r="AT646" s="0" t="n">
        <f aca="false">AS646-AR646</f>
        <v>-1263842.93051323</v>
      </c>
      <c r="AU646" s="0" t="n">
        <f aca="true">RAND()</f>
        <v>0.392038499388483</v>
      </c>
      <c r="AV646" s="0" t="n">
        <f aca="true">RAND()</f>
        <v>0.845916944303905</v>
      </c>
      <c r="AW646" s="0" t="n">
        <f aca="true">RAND()</f>
        <v>0.509295867630977</v>
      </c>
      <c r="AX646" s="0" t="n">
        <f aca="true">RAND()</f>
        <v>0.69088018279306</v>
      </c>
      <c r="AY646" s="0" t="n">
        <f aca="true">RAND()</f>
        <v>0.277567349975284</v>
      </c>
      <c r="AZ646" s="0" t="n">
        <f aca="true">RAND()</f>
        <v>0.895985303151523</v>
      </c>
    </row>
    <row r="647" customFormat="false" ht="15" hidden="false" customHeight="false" outlineLevel="0" collapsed="false">
      <c r="AK647" s="0" t="n">
        <v>634</v>
      </c>
      <c r="AL647" s="0" t="n">
        <f aca="false">IFERROR(IF(AU647&lt;($AM$6-$AL$6)/($AN$6-$AL$6),$AL$6+SQRT(AU647*($AN$6-$AL$6)*($AM$6-$AL$6)),$AN$6-SQRT((1-AU647)*($AN$6-$AL$6)*($AN$6-$AM$6))),$AM$6)</f>
        <v>3.05705639301148</v>
      </c>
      <c r="AM647" s="0" t="n">
        <f aca="false">IFERROR(IF(AV647&lt;($AM$7-$AL$7)/($AN$7-$AL$7),$AL$7+SQRT(AV647*($AN$7-$AL$7)*($AM$7-$AL$7)),$AN$7-SQRT((1-AV647)*($AN$7-$AL$7)*($AN$7-$AM$7))),$AM$7)</f>
        <v>0.913484768591055</v>
      </c>
      <c r="AN647" s="0" t="n">
        <f aca="false">IFERROR(IF(AW647&lt;($AM$8-$AL$8)/($AN$8-$AL$8),$AL$8+SQRT(AW647*($AN$8-$AL$8)*($AM$8-$AL$8)),$AN$8-SQRT((1-AW647)*($AN$8-$AL$8)*($AN$8-$AM$8))),$AM$8)</f>
        <v>0.858346483483519</v>
      </c>
      <c r="AO647" s="0" t="n">
        <f aca="false">IFERROR(IF(AX647&lt;($AM$9-$AL$9)/($AN$9-$AL$9),$AL$9+SQRT(AX647*($AN$9-$AL$9)*($AM$9-$AL$9)),$AN$9-SQRT((1-AX647)*($AN$9-$AL$9)*($AN$9-$AM$9))),$AM$9)</f>
        <v>1.03231384481034</v>
      </c>
      <c r="AP647" s="0" t="n">
        <f aca="false">IFERROR(IF(AY647&lt;($AM$10-$AL$10)/($AN$10-$AL$10),$AL$10+SQRT(AY647*($AN$10-$AL$10)*($AM$10-$AL$10)),$AN$10-SQRT((1-AY647)*($AN$10-$AL$10)*($AN$10-$AM$10))),$AM$10)</f>
        <v>0.824354432413494</v>
      </c>
      <c r="AQ647" s="0" t="n">
        <f aca="false">IFERROR(IF(AZ647&lt;($AM$11-$AL$11)/($AN$11-$AL$11),$AL$11+SQRT(AZ647*($AN$11-$AL$11)*($AM$11-$AL$11)),$AN$11-SQRT((1-AZ647)*($AN$11-$AL$11)*($AN$11-$AM$11))),$AM$11)</f>
        <v>0.619974797976966</v>
      </c>
      <c r="AR647" s="0" t="n">
        <f aca="false">SUMPRODUCT((B24:B31&lt;=$B$6)*(C24:C31*AM647+D24:D31*AO647*$B$8*AQ647)/(1+AL647/100)^B24:B31)+C32*AM647*AP647/(1+AL647/100)^$B$6</f>
        <v>8935741.7875074</v>
      </c>
      <c r="AS647" s="0" t="n">
        <f aca="false">SUMPRODUCT((K24:K26&lt;=$B$6)*(L24:L26*AN647+M24:M26*AO647*$B$8*AQ647)/(1+AL647/100)^K24:K26)+L27*AN647*AP647/(1+AL647/100)^$B$6</f>
        <v>8010428.82173505</v>
      </c>
      <c r="AT647" s="0" t="n">
        <f aca="false">AS647-AR647</f>
        <v>-925312.965772345</v>
      </c>
      <c r="AU647" s="0" t="n">
        <f aca="true">RAND()</f>
        <v>0.22265978560542</v>
      </c>
      <c r="AV647" s="0" t="n">
        <f aca="true">RAND()</f>
        <v>0.143097696690726</v>
      </c>
      <c r="AW647" s="0" t="n">
        <f aca="true">RAND()</f>
        <v>0.0378256903876947</v>
      </c>
      <c r="AX647" s="0" t="n">
        <f aca="true">RAND()</f>
        <v>0.375722336702833</v>
      </c>
      <c r="AY647" s="0" t="n">
        <f aca="true">RAND()</f>
        <v>0.420823191305118</v>
      </c>
      <c r="AZ647" s="0" t="n">
        <f aca="true">RAND()</f>
        <v>0.417893352409796</v>
      </c>
    </row>
    <row r="648" customFormat="false" ht="15" hidden="false" customHeight="false" outlineLevel="0" collapsed="false">
      <c r="AK648" s="0" t="n">
        <v>635</v>
      </c>
      <c r="AL648" s="0" t="n">
        <f aca="false">IFERROR(IF(AU648&lt;($AM$6-$AL$6)/($AN$6-$AL$6),$AL$6+SQRT(AU648*($AN$6-$AL$6)*($AM$6-$AL$6)),$AN$6-SQRT((1-AU648)*($AN$6-$AL$6)*($AN$6-$AM$6))),$AM$6)</f>
        <v>4.3602359823977</v>
      </c>
      <c r="AM648" s="0" t="n">
        <f aca="false">IFERROR(IF(AV648&lt;($AM$7-$AL$7)/($AN$7-$AL$7),$AL$7+SQRT(AV648*($AN$7-$AL$7)*($AM$7-$AL$7)),$AN$7-SQRT((1-AV648)*($AN$7-$AL$7)*($AN$7-$AM$7))),$AM$7)</f>
        <v>0.929275334872752</v>
      </c>
      <c r="AN648" s="0" t="n">
        <f aca="false">IFERROR(IF(AW648&lt;($AM$8-$AL$8)/($AN$8-$AL$8),$AL$8+SQRT(AW648*($AN$8-$AL$8)*($AM$8-$AL$8)),$AN$8-SQRT((1-AW648)*($AN$8-$AL$8)*($AN$8-$AM$8))),$AM$8)</f>
        <v>1.015588476875</v>
      </c>
      <c r="AO648" s="0" t="n">
        <f aca="false">IFERROR(IF(AX648&lt;($AM$9-$AL$9)/($AN$9-$AL$9),$AL$9+SQRT(AX648*($AN$9-$AL$9)*($AM$9-$AL$9)),$AN$9-SQRT((1-AX648)*($AN$9-$AL$9)*($AN$9-$AM$9))),$AM$9)</f>
        <v>1.8365064981353</v>
      </c>
      <c r="AP648" s="0" t="n">
        <f aca="false">IFERROR(IF(AY648&lt;($AM$10-$AL$10)/($AN$10-$AL$10),$AL$10+SQRT(AY648*($AN$10-$AL$10)*($AM$10-$AL$10)),$AN$10-SQRT((1-AY648)*($AN$10-$AL$10)*($AN$10-$AM$10))),$AM$10)</f>
        <v>0.966369450022572</v>
      </c>
      <c r="AQ648" s="0" t="n">
        <f aca="false">IFERROR(IF(AZ648&lt;($AM$11-$AL$11)/($AN$11-$AL$11),$AL$11+SQRT(AZ648*($AN$11-$AL$11)*($AM$11-$AL$11)),$AN$11-SQRT((1-AZ648)*($AN$11-$AL$11)*($AN$11-$AM$11))),$AM$11)</f>
        <v>0.451091981409345</v>
      </c>
      <c r="AR648" s="0" t="n">
        <f aca="false">SUMPRODUCT((B24:B31&lt;=$B$6)*(C24:C31*AM648+D24:D31*AO648*$B$8*AQ648)/(1+AL648/100)^B24:B31)+C32*AM648*AP648/(1+AL648/100)^$B$6</f>
        <v>8686341.8125525</v>
      </c>
      <c r="AS648" s="0" t="n">
        <f aca="false">SUMPRODUCT((K24:K26&lt;=$B$6)*(L24:L26*AN648+M24:M26*AO648*$B$8*AQ648)/(1+AL648/100)^K24:K26)+L27*AN648*AP648/(1+AL648/100)^$B$6</f>
        <v>9371441.36493706</v>
      </c>
      <c r="AT648" s="0" t="n">
        <f aca="false">AS648-AR648</f>
        <v>685099.552384563</v>
      </c>
      <c r="AU648" s="0" t="n">
        <f aca="true">RAND()</f>
        <v>0.651582296568608</v>
      </c>
      <c r="AV648" s="0" t="n">
        <f aca="true">RAND()</f>
        <v>0.185690135627358</v>
      </c>
      <c r="AW648" s="0" t="n">
        <f aca="true">RAND()</f>
        <v>0.511566558455272</v>
      </c>
      <c r="AX648" s="0" t="n">
        <f aca="true">RAND()</f>
        <v>0.982179916565345</v>
      </c>
      <c r="AY648" s="0" t="n">
        <f aca="true">RAND()</f>
        <v>0.870001855657427</v>
      </c>
      <c r="AZ648" s="0" t="n">
        <f aca="true">RAND()</f>
        <v>0.0931787218212314</v>
      </c>
    </row>
    <row r="649" customFormat="false" ht="15" hidden="false" customHeight="false" outlineLevel="0" collapsed="false">
      <c r="AK649" s="0" t="n">
        <v>636</v>
      </c>
      <c r="AL649" s="0" t="n">
        <f aca="false">IFERROR(IF(AU649&lt;($AM$6-$AL$6)/($AN$6-$AL$6),$AL$6+SQRT(AU649*($AN$6-$AL$6)*($AM$6-$AL$6)),$AN$6-SQRT((1-AU649)*($AN$6-$AL$6)*($AN$6-$AM$6))),$AM$6)</f>
        <v>2.77067523865586</v>
      </c>
      <c r="AM649" s="0" t="n">
        <f aca="false">IFERROR(IF(AV649&lt;($AM$7-$AL$7)/($AN$7-$AL$7),$AL$7+SQRT(AV649*($AN$7-$AL$7)*($AM$7-$AL$7)),$AN$7-SQRT((1-AV649)*($AN$7-$AL$7)*($AN$7-$AM$7))),$AM$7)</f>
        <v>1.11976191474073</v>
      </c>
      <c r="AN649" s="0" t="n">
        <f aca="false">IFERROR(IF(AW649&lt;($AM$8-$AL$8)/($AN$8-$AL$8),$AL$8+SQRT(AW649*($AN$8-$AL$8)*($AM$8-$AL$8)),$AN$8-SQRT((1-AW649)*($AN$8-$AL$8)*($AN$8-$AM$8))),$AM$8)</f>
        <v>1.155481046179</v>
      </c>
      <c r="AO649" s="0" t="n">
        <f aca="false">IFERROR(IF(AX649&lt;($AM$9-$AL$9)/($AN$9-$AL$9),$AL$9+SQRT(AX649*($AN$9-$AL$9)*($AM$9-$AL$9)),$AN$9-SQRT((1-AX649)*($AN$9-$AL$9)*($AN$9-$AM$9))),$AM$9)</f>
        <v>1.20024860271945</v>
      </c>
      <c r="AP649" s="0" t="n">
        <f aca="false">IFERROR(IF(AY649&lt;($AM$10-$AL$10)/($AN$10-$AL$10),$AL$10+SQRT(AY649*($AN$10-$AL$10)*($AM$10-$AL$10)),$AN$10-SQRT((1-AY649)*($AN$10-$AL$10)*($AN$10-$AM$10))),$AM$10)</f>
        <v>0.989084573299976</v>
      </c>
      <c r="AQ649" s="0" t="n">
        <f aca="false">IFERROR(IF(AZ649&lt;($AM$11-$AL$11)/($AN$11-$AL$11),$AL$11+SQRT(AZ649*($AN$11-$AL$11)*($AM$11-$AL$11)),$AN$11-SQRT((1-AZ649)*($AN$11-$AL$11)*($AN$11-$AM$11))),$AM$11)</f>
        <v>0.950201193056582</v>
      </c>
      <c r="AR649" s="0" t="n">
        <f aca="false">SUMPRODUCT((B24:B31&lt;=$B$6)*(C24:C31*AM649+D24:D31*AO649*$B$8*AQ649)/(1+AL649/100)^B24:B31)+C32*AM649*AP649/(1+AL649/100)^$B$6</f>
        <v>11113603.8455949</v>
      </c>
      <c r="AS649" s="0" t="n">
        <f aca="false">SUMPRODUCT((K24:K26&lt;=$B$6)*(L24:L26*AN649+M24:M26*AO649*$B$8*AQ649)/(1+AL649/100)^K24:K26)+L27*AN649*AP649/(1+AL649/100)^$B$6</f>
        <v>10608916.1544938</v>
      </c>
      <c r="AT649" s="0" t="n">
        <f aca="false">AS649-AR649</f>
        <v>-504687.691101043</v>
      </c>
      <c r="AU649" s="0" t="n">
        <f aca="true">RAND()</f>
        <v>0.118788064695452</v>
      </c>
      <c r="AV649" s="0" t="n">
        <f aca="true">RAND()</f>
        <v>0.849227032426656</v>
      </c>
      <c r="AW649" s="0" t="n">
        <f aca="true">RAND()</f>
        <v>0.920588154387408</v>
      </c>
      <c r="AX649" s="0" t="n">
        <f aca="true">RAND()</f>
        <v>0.573598468365206</v>
      </c>
      <c r="AY649" s="0" t="n">
        <f aca="true">RAND()</f>
        <v>0.956814879360077</v>
      </c>
      <c r="AZ649" s="0" t="n">
        <f aca="true">RAND()</f>
        <v>0.989877872763315</v>
      </c>
    </row>
    <row r="650" customFormat="false" ht="15" hidden="false" customHeight="false" outlineLevel="0" collapsed="false">
      <c r="AK650" s="0" t="n">
        <v>637</v>
      </c>
      <c r="AL650" s="0" t="n">
        <f aca="false">IFERROR(IF(AU650&lt;($AM$6-$AL$6)/($AN$6-$AL$6),$AL$6+SQRT(AU650*($AN$6-$AL$6)*($AM$6-$AL$6)),$AN$6-SQRT((1-AU650)*($AN$6-$AL$6)*($AN$6-$AM$6))),$AM$6)</f>
        <v>3.24406536606365</v>
      </c>
      <c r="AM650" s="0" t="n">
        <f aca="false">IFERROR(IF(AV650&lt;($AM$7-$AL$7)/($AN$7-$AL$7),$AL$7+SQRT(AV650*($AN$7-$AL$7)*($AM$7-$AL$7)),$AN$7-SQRT((1-AV650)*($AN$7-$AL$7)*($AN$7-$AM$7))),$AM$7)</f>
        <v>0.989569807635121</v>
      </c>
      <c r="AN650" s="0" t="n">
        <f aca="false">IFERROR(IF(AW650&lt;($AM$8-$AL$8)/($AN$8-$AL$8),$AL$8+SQRT(AW650*($AN$8-$AL$8)*($AM$8-$AL$8)),$AN$8-SQRT((1-AW650)*($AN$8-$AL$8)*($AN$8-$AM$8))),$AM$8)</f>
        <v>0.947602656171559</v>
      </c>
      <c r="AO650" s="0" t="n">
        <f aca="false">IFERROR(IF(AX650&lt;($AM$9-$AL$9)/($AN$9-$AL$9),$AL$9+SQRT(AX650*($AN$9-$AL$9)*($AM$9-$AL$9)),$AN$9-SQRT((1-AX650)*($AN$9-$AL$9)*($AN$9-$AM$9))),$AM$9)</f>
        <v>1.72959384037233</v>
      </c>
      <c r="AP650" s="0" t="n">
        <f aca="false">IFERROR(IF(AY650&lt;($AM$10-$AL$10)/($AN$10-$AL$10),$AL$10+SQRT(AY650*($AN$10-$AL$10)*($AM$10-$AL$10)),$AN$10-SQRT((1-AY650)*($AN$10-$AL$10)*($AN$10-$AM$10))),$AM$10)</f>
        <v>0.602070635680039</v>
      </c>
      <c r="AQ650" s="0" t="n">
        <f aca="false">IFERROR(IF(AZ650&lt;($AM$11-$AL$11)/($AN$11-$AL$11),$AL$11+SQRT(AZ650*($AN$11-$AL$11)*($AM$11-$AL$11)),$AN$11-SQRT((1-AZ650)*($AN$11-$AL$11)*($AN$11-$AM$11))),$AM$11)</f>
        <v>0.565343939282422</v>
      </c>
      <c r="AR650" s="0" t="n">
        <f aca="false">SUMPRODUCT((B24:B31&lt;=$B$6)*(C24:C31*AM650+D24:D31*AO650*$B$8*AQ650)/(1+AL650/100)^B24:B31)+C32*AM650*AP650/(1+AL650/100)^$B$6</f>
        <v>9664435.01787562</v>
      </c>
      <c r="AS650" s="0" t="n">
        <f aca="false">SUMPRODUCT((K24:K26&lt;=$B$6)*(L24:L26*AN650+M24:M26*AO650*$B$8*AQ650)/(1+AL650/100)^K24:K26)+L27*AN650*AP650/(1+AL650/100)^$B$6</f>
        <v>9036858.71555216</v>
      </c>
      <c r="AT650" s="0" t="n">
        <f aca="false">AS650-AR650</f>
        <v>-627576.302323457</v>
      </c>
      <c r="AU650" s="0" t="n">
        <f aca="true">RAND()</f>
        <v>0.294647751279869</v>
      </c>
      <c r="AV650" s="0" t="n">
        <f aca="true">RAND()</f>
        <v>0.399296799631298</v>
      </c>
      <c r="AW650" s="0" t="n">
        <f aca="true">RAND()</f>
        <v>0.242072712321105</v>
      </c>
      <c r="AX650" s="0" t="n">
        <f aca="true">RAND()</f>
        <v>0.951253672556942</v>
      </c>
      <c r="AY650" s="0" t="n">
        <f aca="true">RAND()</f>
        <v>0.0416736586725093</v>
      </c>
      <c r="AZ650" s="0" t="n">
        <f aca="true">RAND()</f>
        <v>0.287377167811893</v>
      </c>
    </row>
    <row r="651" customFormat="false" ht="15" hidden="false" customHeight="false" outlineLevel="0" collapsed="false">
      <c r="AK651" s="0" t="n">
        <v>638</v>
      </c>
      <c r="AL651" s="0" t="n">
        <f aca="false">IFERROR(IF(AU651&lt;($AM$6-$AL$6)/($AN$6-$AL$6),$AL$6+SQRT(AU651*($AN$6-$AL$6)*($AM$6-$AL$6)),$AN$6-SQRT((1-AU651)*($AN$6-$AL$6)*($AN$6-$AM$6))),$AM$6)</f>
        <v>2.26089044176894</v>
      </c>
      <c r="AM651" s="0" t="n">
        <f aca="false">IFERROR(IF(AV651&lt;($AM$7-$AL$7)/($AN$7-$AL$7),$AL$7+SQRT(AV651*($AN$7-$AL$7)*($AM$7-$AL$7)),$AN$7-SQRT((1-AV651)*($AN$7-$AL$7)*($AN$7-$AM$7))),$AM$7)</f>
        <v>1.09137360251395</v>
      </c>
      <c r="AN651" s="0" t="n">
        <f aca="false">IFERROR(IF(AW651&lt;($AM$8-$AL$8)/($AN$8-$AL$8),$AL$8+SQRT(AW651*($AN$8-$AL$8)*($AM$8-$AL$8)),$AN$8-SQRT((1-AW651)*($AN$8-$AL$8)*($AN$8-$AM$8))),$AM$8)</f>
        <v>1.19042083039316</v>
      </c>
      <c r="AO651" s="0" t="n">
        <f aca="false">IFERROR(IF(AX651&lt;($AM$9-$AL$9)/($AN$9-$AL$9),$AL$9+SQRT(AX651*($AN$9-$AL$9)*($AM$9-$AL$9)),$AN$9-SQRT((1-AX651)*($AN$9-$AL$9)*($AN$9-$AM$9))),$AM$9)</f>
        <v>1.59958334689707</v>
      </c>
      <c r="AP651" s="0" t="n">
        <f aca="false">IFERROR(IF(AY651&lt;($AM$10-$AL$10)/($AN$10-$AL$10),$AL$10+SQRT(AY651*($AN$10-$AL$10)*($AM$10-$AL$10)),$AN$10-SQRT((1-AY651)*($AN$10-$AL$10)*($AN$10-$AM$10))),$AM$10)</f>
        <v>0.927282626769641</v>
      </c>
      <c r="AQ651" s="0" t="n">
        <f aca="false">IFERROR(IF(AZ651&lt;($AM$11-$AL$11)/($AN$11-$AL$11),$AL$11+SQRT(AZ651*($AN$11-$AL$11)*($AM$11-$AL$11)),$AN$11-SQRT((1-AZ651)*($AN$11-$AL$11)*($AN$11-$AM$11))),$AM$11)</f>
        <v>0.488267549831514</v>
      </c>
      <c r="AR651" s="0" t="n">
        <f aca="false">SUMPRODUCT((B24:B31&lt;=$B$6)*(C24:C31*AM651+D24:D31*AO651*$B$8*AQ651)/(1+AL651/100)^B24:B31)+C32*AM651*AP651/(1+AL651/100)^$B$6</f>
        <v>11029844.8252939</v>
      </c>
      <c r="AS651" s="0" t="n">
        <f aca="false">SUMPRODUCT((K24:K26&lt;=$B$6)*(L24:L26*AN651+M24:M26*AO651*$B$8*AQ651)/(1+AL651/100)^K24:K26)+L27*AN651*AP651/(1+AL651/100)^$B$6</f>
        <v>10963525.9600715</v>
      </c>
      <c r="AT651" s="0" t="n">
        <f aca="false">AS651-AR651</f>
        <v>-66318.8652224671</v>
      </c>
      <c r="AU651" s="0" t="n">
        <f aca="true">RAND()</f>
        <v>0.0136127645212786</v>
      </c>
      <c r="AV651" s="0" t="n">
        <f aca="true">RAND()</f>
        <v>0.776334809071977</v>
      </c>
      <c r="AW651" s="0" t="n">
        <f aca="true">RAND()</f>
        <v>0.968447311546307</v>
      </c>
      <c r="AX651" s="0" t="n">
        <f aca="true">RAND()</f>
        <v>0.893111002611896</v>
      </c>
      <c r="AY651" s="0" t="n">
        <f aca="true">RAND()</f>
        <v>0.730281772556658</v>
      </c>
      <c r="AZ651" s="0" t="n">
        <f aca="true">RAND()</f>
        <v>0.144672123753313</v>
      </c>
    </row>
    <row r="652" customFormat="false" ht="15" hidden="false" customHeight="false" outlineLevel="0" collapsed="false">
      <c r="AK652" s="0" t="n">
        <v>639</v>
      </c>
      <c r="AL652" s="0" t="n">
        <f aca="false">IFERROR(IF(AU652&lt;($AM$6-$AL$6)/($AN$6-$AL$6),$AL$6+SQRT(AU652*($AN$6-$AL$6)*($AM$6-$AL$6)),$AN$6-SQRT((1-AU652)*($AN$6-$AL$6)*($AN$6-$AM$6))),$AM$6)</f>
        <v>3.25257979681231</v>
      </c>
      <c r="AM652" s="0" t="n">
        <f aca="false">IFERROR(IF(AV652&lt;($AM$7-$AL$7)/($AN$7-$AL$7),$AL$7+SQRT(AV652*($AN$7-$AL$7)*($AM$7-$AL$7)),$AN$7-SQRT((1-AV652)*($AN$7-$AL$7)*($AN$7-$AM$7))),$AM$7)</f>
        <v>1.03930003725288</v>
      </c>
      <c r="AN652" s="0" t="n">
        <f aca="false">IFERROR(IF(AW652&lt;($AM$8-$AL$8)/($AN$8-$AL$8),$AL$8+SQRT(AW652*($AN$8-$AL$8)*($AM$8-$AL$8)),$AN$8-SQRT((1-AW652)*($AN$8-$AL$8)*($AN$8-$AM$8))),$AM$8)</f>
        <v>1.08960160913712</v>
      </c>
      <c r="AO652" s="0" t="n">
        <f aca="false">IFERROR(IF(AX652&lt;($AM$9-$AL$9)/($AN$9-$AL$9),$AL$9+SQRT(AX652*($AN$9-$AL$9)*($AM$9-$AL$9)),$AN$9-SQRT((1-AX652)*($AN$9-$AL$9)*($AN$9-$AM$9))),$AM$9)</f>
        <v>0.871824512923582</v>
      </c>
      <c r="AP652" s="0" t="n">
        <f aca="false">IFERROR(IF(AY652&lt;($AM$10-$AL$10)/($AN$10-$AL$10),$AL$10+SQRT(AY652*($AN$10-$AL$10)*($AM$10-$AL$10)),$AN$10-SQRT((1-AY652)*($AN$10-$AL$10)*($AN$10-$AM$10))),$AM$10)</f>
        <v>0.757607936261576</v>
      </c>
      <c r="AQ652" s="0" t="n">
        <f aca="false">IFERROR(IF(AZ652&lt;($AM$11-$AL$11)/($AN$11-$AL$11),$AL$11+SQRT(AZ652*($AN$11-$AL$11)*($AM$11-$AL$11)),$AN$11-SQRT((1-AZ652)*($AN$11-$AL$11)*($AN$11-$AM$11))),$AM$11)</f>
        <v>0.541560619099093</v>
      </c>
      <c r="AR652" s="0" t="n">
        <f aca="false">SUMPRODUCT((B24:B31&lt;=$B$6)*(C24:C31*AM652+D24:D31*AO652*$B$8*AQ652)/(1+AL652/100)^B24:B31)+C32*AM652*AP652/(1+AL652/100)^$B$6</f>
        <v>10061640.5851194</v>
      </c>
      <c r="AS652" s="0" t="n">
        <f aca="false">SUMPRODUCT((K24:K26&lt;=$B$6)*(L24:L26*AN652+M24:M26*AO652*$B$8*AQ652)/(1+AL652/100)^K24:K26)+L27*AN652*AP652/(1+AL652/100)^$B$6</f>
        <v>10215005.3584826</v>
      </c>
      <c r="AT652" s="0" t="n">
        <f aca="false">AS652-AR652</f>
        <v>153364.773363231</v>
      </c>
      <c r="AU652" s="0" t="n">
        <f aca="true">RAND()</f>
        <v>0.297842091037035</v>
      </c>
      <c r="AV652" s="0" t="n">
        <f aca="true">RAND()</f>
        <v>0.605382450652099</v>
      </c>
      <c r="AW652" s="0" t="n">
        <f aca="true">RAND()</f>
        <v>0.771309832965335</v>
      </c>
      <c r="AX652" s="0" t="n">
        <f aca="true">RAND()</f>
        <v>0.184337957881145</v>
      </c>
      <c r="AY652" s="0" t="n">
        <f aca="true">RAND()</f>
        <v>0.265447395299793</v>
      </c>
      <c r="AZ652" s="0" t="n">
        <f aca="true">RAND()</f>
        <v>0.238169521222601</v>
      </c>
    </row>
    <row r="653" customFormat="false" ht="15" hidden="false" customHeight="false" outlineLevel="0" collapsed="false">
      <c r="AK653" s="0" t="n">
        <v>640</v>
      </c>
      <c r="AL653" s="0" t="n">
        <f aca="false">IFERROR(IF(AU653&lt;($AM$6-$AL$6)/($AN$6-$AL$6),$AL$6+SQRT(AU653*($AN$6-$AL$6)*($AM$6-$AL$6)),$AN$6-SQRT((1-AU653)*($AN$6-$AL$6)*($AN$6-$AM$6))),$AM$6)</f>
        <v>4.58215618014805</v>
      </c>
      <c r="AM653" s="0" t="n">
        <f aca="false">IFERROR(IF(AV653&lt;($AM$7-$AL$7)/($AN$7-$AL$7),$AL$7+SQRT(AV653*($AN$7-$AL$7)*($AM$7-$AL$7)),$AN$7-SQRT((1-AV653)*($AN$7-$AL$7)*($AN$7-$AM$7))),$AM$7)</f>
        <v>1.11560547328515</v>
      </c>
      <c r="AN653" s="0" t="n">
        <f aca="false">IFERROR(IF(AW653&lt;($AM$8-$AL$8)/($AN$8-$AL$8),$AL$8+SQRT(AW653*($AN$8-$AL$8)*($AM$8-$AL$8)),$AN$8-SQRT((1-AW653)*($AN$8-$AL$8)*($AN$8-$AM$8))),$AM$8)</f>
        <v>0.978261591183651</v>
      </c>
      <c r="AO653" s="0" t="n">
        <f aca="false">IFERROR(IF(AX653&lt;($AM$9-$AL$9)/($AN$9-$AL$9),$AL$9+SQRT(AX653*($AN$9-$AL$9)*($AM$9-$AL$9)),$AN$9-SQRT((1-AX653)*($AN$9-$AL$9)*($AN$9-$AM$9))),$AM$9)</f>
        <v>0.878509654680231</v>
      </c>
      <c r="AP653" s="0" t="n">
        <f aca="false">IFERROR(IF(AY653&lt;($AM$10-$AL$10)/($AN$10-$AL$10),$AL$10+SQRT(AY653*($AN$10-$AL$10)*($AM$10-$AL$10)),$AN$10-SQRT((1-AY653)*($AN$10-$AL$10)*($AN$10-$AM$10))),$AM$10)</f>
        <v>0.668126020805698</v>
      </c>
      <c r="AQ653" s="0" t="n">
        <f aca="false">IFERROR(IF(AZ653&lt;($AM$11-$AL$11)/($AN$11-$AL$11),$AL$11+SQRT(AZ653*($AN$11-$AL$11)*($AM$11-$AL$11)),$AN$11-SQRT((1-AZ653)*($AN$11-$AL$11)*($AN$11-$AM$11))),$AM$11)</f>
        <v>0.806333837674268</v>
      </c>
      <c r="AR653" s="0" t="n">
        <f aca="false">SUMPRODUCT((B24:B31&lt;=$B$6)*(C24:C31*AM653+D24:D31*AO653*$B$8*AQ653)/(1+AL653/100)^B24:B31)+C32*AM653*AP653/(1+AL653/100)^$B$6</f>
        <v>10342092.9392558</v>
      </c>
      <c r="AS653" s="0" t="n">
        <f aca="false">SUMPRODUCT((K24:K26&lt;=$B$6)*(L24:L26*AN653+M24:M26*AO653*$B$8*AQ653)/(1+AL653/100)^K24:K26)+L27*AN653*AP653/(1+AL653/100)^$B$6</f>
        <v>9197698.70572119</v>
      </c>
      <c r="AT653" s="0" t="n">
        <f aca="false">AS653-AR653</f>
        <v>-1144394.23353461</v>
      </c>
      <c r="AU653" s="0" t="n">
        <f aca="true">RAND()</f>
        <v>0.707701563140187</v>
      </c>
      <c r="AV653" s="0" t="n">
        <f aca="true">RAND()</f>
        <v>0.839449877236371</v>
      </c>
      <c r="AW653" s="0" t="n">
        <f aca="true">RAND()</f>
        <v>0.353079943236967</v>
      </c>
      <c r="AX653" s="0" t="n">
        <f aca="true">RAND()</f>
        <v>0.191026078248197</v>
      </c>
      <c r="AY653" s="0" t="n">
        <f aca="true">RAND()</f>
        <v>0.113065435487832</v>
      </c>
      <c r="AZ653" s="0" t="n">
        <f aca="true">RAND()</f>
        <v>0.846911908449075</v>
      </c>
    </row>
    <row r="654" customFormat="false" ht="15" hidden="false" customHeight="false" outlineLevel="0" collapsed="false">
      <c r="AK654" s="0" t="n">
        <v>641</v>
      </c>
      <c r="AL654" s="0" t="n">
        <f aca="false">IFERROR(IF(AU654&lt;($AM$6-$AL$6)/($AN$6-$AL$6),$AL$6+SQRT(AU654*($AN$6-$AL$6)*($AM$6-$AL$6)),$AN$6-SQRT((1-AU654)*($AN$6-$AL$6)*($AN$6-$AM$6))),$AM$6)</f>
        <v>3.13871396950961</v>
      </c>
      <c r="AM654" s="0" t="n">
        <f aca="false">IFERROR(IF(AV654&lt;($AM$7-$AL$7)/($AN$7-$AL$7),$AL$7+SQRT(AV654*($AN$7-$AL$7)*($AM$7-$AL$7)),$AN$7-SQRT((1-AV654)*($AN$7-$AL$7)*($AN$7-$AM$7))),$AM$7)</f>
        <v>1.18295705716949</v>
      </c>
      <c r="AN654" s="0" t="n">
        <f aca="false">IFERROR(IF(AW654&lt;($AM$8-$AL$8)/($AN$8-$AL$8),$AL$8+SQRT(AW654*($AN$8-$AL$8)*($AM$8-$AL$8)),$AN$8-SQRT((1-AW654)*($AN$8-$AL$8)*($AN$8-$AM$8))),$AM$8)</f>
        <v>1.06174506087255</v>
      </c>
      <c r="AO654" s="0" t="n">
        <f aca="false">IFERROR(IF(AX654&lt;($AM$9-$AL$9)/($AN$9-$AL$9),$AL$9+SQRT(AX654*($AN$9-$AL$9)*($AM$9-$AL$9)),$AN$9-SQRT((1-AX654)*($AN$9-$AL$9)*($AN$9-$AM$9))),$AM$9)</f>
        <v>0.901972860597041</v>
      </c>
      <c r="AP654" s="0" t="n">
        <f aca="false">IFERROR(IF(AY654&lt;($AM$10-$AL$10)/($AN$10-$AL$10),$AL$10+SQRT(AY654*($AN$10-$AL$10)*($AM$10-$AL$10)),$AN$10-SQRT((1-AY654)*($AN$10-$AL$10)*($AN$10-$AM$10))),$AM$10)</f>
        <v>0.852804496902243</v>
      </c>
      <c r="AQ654" s="0" t="n">
        <f aca="false">IFERROR(IF(AZ654&lt;($AM$11-$AL$11)/($AN$11-$AL$11),$AL$11+SQRT(AZ654*($AN$11-$AL$11)*($AM$11-$AL$11)),$AN$11-SQRT((1-AZ654)*($AN$11-$AL$11)*($AN$11-$AM$11))),$AM$11)</f>
        <v>0.827437084540212</v>
      </c>
      <c r="AR654" s="0" t="n">
        <f aca="false">SUMPRODUCT((B24:B31&lt;=$B$6)*(C24:C31*AM654+D24:D31*AO654*$B$8*AQ654)/(1+AL654/100)^B24:B31)+C32*AM654*AP654/(1+AL654/100)^$B$6</f>
        <v>11520903.145283</v>
      </c>
      <c r="AS654" s="0" t="n">
        <f aca="false">SUMPRODUCT((K24:K26&lt;=$B$6)*(L24:L26*AN654+M24:M26*AO654*$B$8*AQ654)/(1+AL654/100)^K24:K26)+L27*AN654*AP654/(1+AL654/100)^$B$6</f>
        <v>9878826.20765687</v>
      </c>
      <c r="AT654" s="0" t="n">
        <f aca="false">AS654-AR654</f>
        <v>-1642076.93762609</v>
      </c>
      <c r="AU654" s="0" t="n">
        <f aca="true">RAND()</f>
        <v>0.25452350953699</v>
      </c>
      <c r="AV654" s="0" t="n">
        <f aca="true">RAND()</f>
        <v>0.960046611703329</v>
      </c>
      <c r="AW654" s="0" t="n">
        <f aca="true">RAND()</f>
        <v>0.68497847016994</v>
      </c>
      <c r="AX654" s="0" t="n">
        <f aca="true">RAND()</f>
        <v>0.21544290754209</v>
      </c>
      <c r="AY654" s="0" t="n">
        <f aca="true">RAND()</f>
        <v>0.497884052137779</v>
      </c>
      <c r="AZ654" s="0" t="n">
        <f aca="true">RAND()</f>
        <v>0.878457306971502</v>
      </c>
    </row>
    <row r="655" customFormat="false" ht="15" hidden="false" customHeight="false" outlineLevel="0" collapsed="false">
      <c r="AK655" s="0" t="n">
        <v>642</v>
      </c>
      <c r="AL655" s="0" t="n">
        <f aca="false">IFERROR(IF(AU655&lt;($AM$6-$AL$6)/($AN$6-$AL$6),$AL$6+SQRT(AU655*($AN$6-$AL$6)*($AM$6-$AL$6)),$AN$6-SQRT((1-AU655)*($AN$6-$AL$6)*($AN$6-$AM$6))),$AM$6)</f>
        <v>3.0837517831804</v>
      </c>
      <c r="AM655" s="0" t="n">
        <f aca="false">IFERROR(IF(AV655&lt;($AM$7-$AL$7)/($AN$7-$AL$7),$AL$7+SQRT(AV655*($AN$7-$AL$7)*($AM$7-$AL$7)),$AN$7-SQRT((1-AV655)*($AN$7-$AL$7)*($AN$7-$AM$7))),$AM$7)</f>
        <v>0.987014409176857</v>
      </c>
      <c r="AN655" s="0" t="n">
        <f aca="false">IFERROR(IF(AW655&lt;($AM$8-$AL$8)/($AN$8-$AL$8),$AL$8+SQRT(AW655*($AN$8-$AL$8)*($AM$8-$AL$8)),$AN$8-SQRT((1-AW655)*($AN$8-$AL$8)*($AN$8-$AM$8))),$AM$8)</f>
        <v>1.17082338893192</v>
      </c>
      <c r="AO655" s="0" t="n">
        <f aca="false">IFERROR(IF(AX655&lt;($AM$9-$AL$9)/($AN$9-$AL$9),$AL$9+SQRT(AX655*($AN$9-$AL$9)*($AM$9-$AL$9)),$AN$9-SQRT((1-AX655)*($AN$9-$AL$9)*($AN$9-$AM$9))),$AM$9)</f>
        <v>1.50236586903574</v>
      </c>
      <c r="AP655" s="0" t="n">
        <f aca="false">IFERROR(IF(AY655&lt;($AM$10-$AL$10)/($AN$10-$AL$10),$AL$10+SQRT(AY655*($AN$10-$AL$10)*($AM$10-$AL$10)),$AN$10-SQRT((1-AY655)*($AN$10-$AL$10)*($AN$10-$AM$10))),$AM$10)</f>
        <v>0.763985226621929</v>
      </c>
      <c r="AQ655" s="0" t="n">
        <f aca="false">IFERROR(IF(AZ655&lt;($AM$11-$AL$11)/($AN$11-$AL$11),$AL$11+SQRT(AZ655*($AN$11-$AL$11)*($AM$11-$AL$11)),$AN$11-SQRT((1-AZ655)*($AN$11-$AL$11)*($AN$11-$AM$11))),$AM$11)</f>
        <v>0.537741520187959</v>
      </c>
      <c r="AR655" s="0" t="n">
        <f aca="false">SUMPRODUCT((B24:B31&lt;=$B$6)*(C24:C31*AM655+D24:D31*AO655*$B$8*AQ655)/(1+AL655/100)^B24:B31)+C32*AM655*AP655/(1+AL655/100)^$B$6</f>
        <v>9665383.64391073</v>
      </c>
      <c r="AS655" s="0" t="n">
        <f aca="false">SUMPRODUCT((K24:K26&lt;=$B$6)*(L24:L26*AN655+M24:M26*AO655*$B$8*AQ655)/(1+AL655/100)^K24:K26)+L27*AN655*AP655/(1+AL655/100)^$B$6</f>
        <v>10987783.4810068</v>
      </c>
      <c r="AT655" s="0" t="n">
        <f aca="false">AS655-AR655</f>
        <v>1322399.83709611</v>
      </c>
      <c r="AU655" s="0" t="n">
        <f aca="true">RAND()</f>
        <v>0.233149995212867</v>
      </c>
      <c r="AV655" s="0" t="n">
        <f aca="true">RAND()</f>
        <v>0.388604324886321</v>
      </c>
      <c r="AW655" s="0" t="n">
        <f aca="true">RAND()</f>
        <v>0.944276126753551</v>
      </c>
      <c r="AX655" s="0" t="n">
        <f aca="true">RAND()</f>
        <v>0.834906847799632</v>
      </c>
      <c r="AY655" s="0" t="n">
        <f aca="true">RAND()</f>
        <v>0.278752799498524</v>
      </c>
      <c r="AZ655" s="0" t="n">
        <f aca="true">RAND()</f>
        <v>0.23069808335217</v>
      </c>
    </row>
    <row r="656" customFormat="false" ht="15" hidden="false" customHeight="false" outlineLevel="0" collapsed="false">
      <c r="AK656" s="0" t="n">
        <v>643</v>
      </c>
      <c r="AL656" s="0" t="n">
        <f aca="false">IFERROR(IF(AU656&lt;($AM$6-$AL$6)/($AN$6-$AL$6),$AL$6+SQRT(AU656*($AN$6-$AL$6)*($AM$6-$AL$6)),$AN$6-SQRT((1-AU656)*($AN$6-$AL$6)*($AN$6-$AM$6))),$AM$6)</f>
        <v>5.38820882465308</v>
      </c>
      <c r="AM656" s="0" t="n">
        <f aca="false">IFERROR(IF(AV656&lt;($AM$7-$AL$7)/($AN$7-$AL$7),$AL$7+SQRT(AV656*($AN$7-$AL$7)*($AM$7-$AL$7)),$AN$7-SQRT((1-AV656)*($AN$7-$AL$7)*($AN$7-$AM$7))),$AM$7)</f>
        <v>1.12587641186983</v>
      </c>
      <c r="AN656" s="0" t="n">
        <f aca="false">IFERROR(IF(AW656&lt;($AM$8-$AL$8)/($AN$8-$AL$8),$AL$8+SQRT(AW656*($AN$8-$AL$8)*($AM$8-$AL$8)),$AN$8-SQRT((1-AW656)*($AN$8-$AL$8)*($AN$8-$AM$8))),$AM$8)</f>
        <v>1.13631958173167</v>
      </c>
      <c r="AO656" s="0" t="n">
        <f aca="false">IFERROR(IF(AX656&lt;($AM$9-$AL$9)/($AN$9-$AL$9),$AL$9+SQRT(AX656*($AN$9-$AL$9)*($AM$9-$AL$9)),$AN$9-SQRT((1-AX656)*($AN$9-$AL$9)*($AN$9-$AM$9))),$AM$9)</f>
        <v>1.16109755561067</v>
      </c>
      <c r="AP656" s="0" t="n">
        <f aca="false">IFERROR(IF(AY656&lt;($AM$10-$AL$10)/($AN$10-$AL$10),$AL$10+SQRT(AY656*($AN$10-$AL$10)*($AM$10-$AL$10)),$AN$10-SQRT((1-AY656)*($AN$10-$AL$10)*($AN$10-$AM$10))),$AM$10)</f>
        <v>0.958614491163316</v>
      </c>
      <c r="AQ656" s="0" t="n">
        <f aca="false">IFERROR(IF(AZ656&lt;($AM$11-$AL$11)/($AN$11-$AL$11),$AL$11+SQRT(AZ656*($AN$11-$AL$11)*($AM$11-$AL$11)),$AN$11-SQRT((1-AZ656)*($AN$11-$AL$11)*($AN$11-$AM$11))),$AM$11)</f>
        <v>0.694023225901234</v>
      </c>
      <c r="AR656" s="0" t="n">
        <f aca="false">SUMPRODUCT((B24:B31&lt;=$B$6)*(C24:C31*AM656+D24:D31*AO656*$B$8*AQ656)/(1+AL656/100)^B24:B31)+C32*AM656*AP656/(1+AL656/100)^$B$6</f>
        <v>10185022.3236714</v>
      </c>
      <c r="AS656" s="0" t="n">
        <f aca="false">SUMPRODUCT((K24:K26&lt;=$B$6)*(L24:L26*AN656+M24:M26*AO656*$B$8*AQ656)/(1+AL656/100)^K24:K26)+L27*AN656*AP656/(1+AL656/100)^$B$6</f>
        <v>10487934.9681761</v>
      </c>
      <c r="AT656" s="0" t="n">
        <f aca="false">AS656-AR656</f>
        <v>302912.644504674</v>
      </c>
      <c r="AU656" s="0" t="n">
        <f aca="true">RAND()</f>
        <v>0.87010646035369</v>
      </c>
      <c r="AV656" s="0" t="n">
        <f aca="true">RAND()</f>
        <v>0.863051865508382</v>
      </c>
      <c r="AW656" s="0" t="n">
        <f aca="true">RAND()</f>
        <v>0.885126777798551</v>
      </c>
      <c r="AX656" s="0" t="n">
        <f aca="true">RAND()</f>
        <v>0.530828459198408</v>
      </c>
      <c r="AY656" s="0" t="n">
        <f aca="true">RAND()</f>
        <v>0.841309006019949</v>
      </c>
      <c r="AZ656" s="0" t="n">
        <f aca="true">RAND()</f>
        <v>0.617870260049439</v>
      </c>
    </row>
    <row r="657" customFormat="false" ht="15" hidden="false" customHeight="false" outlineLevel="0" collapsed="false">
      <c r="AK657" s="0" t="n">
        <v>644</v>
      </c>
      <c r="AL657" s="0" t="n">
        <f aca="false">IFERROR(IF(AU657&lt;($AM$6-$AL$6)/($AN$6-$AL$6),$AL$6+SQRT(AU657*($AN$6-$AL$6)*($AM$6-$AL$6)),$AN$6-SQRT((1-AU657)*($AN$6-$AL$6)*($AN$6-$AM$6))),$AM$6)</f>
        <v>3.69653821891998</v>
      </c>
      <c r="AM657" s="0" t="n">
        <f aca="false">IFERROR(IF(AV657&lt;($AM$7-$AL$7)/($AN$7-$AL$7),$AL$7+SQRT(AV657*($AN$7-$AL$7)*($AM$7-$AL$7)),$AN$7-SQRT((1-AV657)*($AN$7-$AL$7)*($AN$7-$AM$7))),$AM$7)</f>
        <v>1.02458417650256</v>
      </c>
      <c r="AN657" s="0" t="n">
        <f aca="false">IFERROR(IF(AW657&lt;($AM$8-$AL$8)/($AN$8-$AL$8),$AL$8+SQRT(AW657*($AN$8-$AL$8)*($AM$8-$AL$8)),$AN$8-SQRT((1-AW657)*($AN$8-$AL$8)*($AN$8-$AM$8))),$AM$8)</f>
        <v>1.08361138008681</v>
      </c>
      <c r="AO657" s="0" t="n">
        <f aca="false">IFERROR(IF(AX657&lt;($AM$9-$AL$9)/($AN$9-$AL$9),$AL$9+SQRT(AX657*($AN$9-$AL$9)*($AM$9-$AL$9)),$AN$9-SQRT((1-AX657)*($AN$9-$AL$9)*($AN$9-$AM$9))),$AM$9)</f>
        <v>0.953401789825318</v>
      </c>
      <c r="AP657" s="0" t="n">
        <f aca="false">IFERROR(IF(AY657&lt;($AM$10-$AL$10)/($AN$10-$AL$10),$AL$10+SQRT(AY657*($AN$10-$AL$10)*($AM$10-$AL$10)),$AN$10-SQRT((1-AY657)*($AN$10-$AL$10)*($AN$10-$AM$10))),$AM$10)</f>
        <v>0.921633601812516</v>
      </c>
      <c r="AQ657" s="0" t="n">
        <f aca="false">IFERROR(IF(AZ657&lt;($AM$11-$AL$11)/($AN$11-$AL$11),$AL$11+SQRT(AZ657*($AN$11-$AL$11)*($AM$11-$AL$11)),$AN$11-SQRT((1-AZ657)*($AN$11-$AL$11)*($AN$11-$AM$11))),$AM$11)</f>
        <v>0.542569125536016</v>
      </c>
      <c r="AR657" s="0" t="n">
        <f aca="false">SUMPRODUCT((B24:B31&lt;=$B$6)*(C24:C31*AM657+D24:D31*AO657*$B$8*AQ657)/(1+AL657/100)^B24:B31)+C32*AM657*AP657/(1+AL657/100)^$B$6</f>
        <v>9752075.07943873</v>
      </c>
      <c r="AS657" s="0" t="n">
        <f aca="false">SUMPRODUCT((K24:K26&lt;=$B$6)*(L24:L26*AN657+M24:M26*AO657*$B$8*AQ657)/(1+AL657/100)^K24:K26)+L27*AN657*AP657/(1+AL657/100)^$B$6</f>
        <v>10013325.9821983</v>
      </c>
      <c r="AT657" s="0" t="n">
        <f aca="false">AS657-AR657</f>
        <v>261250.902759522</v>
      </c>
      <c r="AU657" s="0" t="n">
        <f aca="true">RAND()</f>
        <v>0.454357013047182</v>
      </c>
      <c r="AV657" s="0" t="n">
        <f aca="true">RAND()</f>
        <v>0.548335169039747</v>
      </c>
      <c r="AW657" s="0" t="n">
        <f aca="true">RAND()</f>
        <v>0.753909574785624</v>
      </c>
      <c r="AX657" s="0" t="n">
        <f aca="true">RAND()</f>
        <v>0.274097577355735</v>
      </c>
      <c r="AY657" s="0" t="n">
        <f aca="true">RAND()</f>
        <v>0.711099576709582</v>
      </c>
      <c r="AZ657" s="0" t="n">
        <f aca="true">RAND()</f>
        <v>0.240162370054316</v>
      </c>
    </row>
    <row r="658" customFormat="false" ht="15" hidden="false" customHeight="false" outlineLevel="0" collapsed="false">
      <c r="AK658" s="0" t="n">
        <v>645</v>
      </c>
      <c r="AL658" s="0" t="n">
        <f aca="false">IFERROR(IF(AU658&lt;($AM$6-$AL$6)/($AN$6-$AL$6),$AL$6+SQRT(AU658*($AN$6-$AL$6)*($AM$6-$AL$6)),$AN$6-SQRT((1-AU658)*($AN$6-$AL$6)*($AN$6-$AM$6))),$AM$6)</f>
        <v>2.6612944158628</v>
      </c>
      <c r="AM658" s="0" t="n">
        <f aca="false">IFERROR(IF(AV658&lt;($AM$7-$AL$7)/($AN$7-$AL$7),$AL$7+SQRT(AV658*($AN$7-$AL$7)*($AM$7-$AL$7)),$AN$7-SQRT((1-AV658)*($AN$7-$AL$7)*($AN$7-$AM$7))),$AM$7)</f>
        <v>1.02915047989685</v>
      </c>
      <c r="AN658" s="0" t="n">
        <f aca="false">IFERROR(IF(AW658&lt;($AM$8-$AL$8)/($AN$8-$AL$8),$AL$8+SQRT(AW658*($AN$8-$AL$8)*($AM$8-$AL$8)),$AN$8-SQRT((1-AW658)*($AN$8-$AL$8)*($AN$8-$AM$8))),$AM$8)</f>
        <v>1.01977397455261</v>
      </c>
      <c r="AO658" s="0" t="n">
        <f aca="false">IFERROR(IF(AX658&lt;($AM$9-$AL$9)/($AN$9-$AL$9),$AL$9+SQRT(AX658*($AN$9-$AL$9)*($AM$9-$AL$9)),$AN$9-SQRT((1-AX658)*($AN$9-$AL$9)*($AN$9-$AM$9))),$AM$9)</f>
        <v>0.964725806066208</v>
      </c>
      <c r="AP658" s="0" t="n">
        <f aca="false">IFERROR(IF(AY658&lt;($AM$10-$AL$10)/($AN$10-$AL$10),$AL$10+SQRT(AY658*($AN$10-$AL$10)*($AM$10-$AL$10)),$AN$10-SQRT((1-AY658)*($AN$10-$AL$10)*($AN$10-$AM$10))),$AM$10)</f>
        <v>0.979575598557401</v>
      </c>
      <c r="AQ658" s="0" t="n">
        <f aca="false">IFERROR(IF(AZ658&lt;($AM$11-$AL$11)/($AN$11-$AL$11),$AL$11+SQRT(AZ658*($AN$11-$AL$11)*($AM$11-$AL$11)),$AN$11-SQRT((1-AZ658)*($AN$11-$AL$11)*($AN$11-$AM$11))),$AM$11)</f>
        <v>0.661259845825472</v>
      </c>
      <c r="AR658" s="0" t="n">
        <f aca="false">SUMPRODUCT((B24:B31&lt;=$B$6)*(C24:C31*AM658+D24:D31*AO658*$B$8*AQ658)/(1+AL658/100)^B24:B31)+C32*AM658*AP658/(1+AL658/100)^$B$6</f>
        <v>10203910.6928178</v>
      </c>
      <c r="AS658" s="0" t="n">
        <f aca="false">SUMPRODUCT((K24:K26&lt;=$B$6)*(L24:L26*AN658+M24:M26*AO658*$B$8*AQ658)/(1+AL658/100)^K24:K26)+L27*AN658*AP658/(1+AL658/100)^$B$6</f>
        <v>9349715.82843963</v>
      </c>
      <c r="AT658" s="0" t="n">
        <f aca="false">AS658-AR658</f>
        <v>-854194.864378205</v>
      </c>
      <c r="AU658" s="0" t="n">
        <f aca="true">RAND()</f>
        <v>0.0874620608902649</v>
      </c>
      <c r="AV658" s="0" t="n">
        <f aca="true">RAND()</f>
        <v>0.566448795290741</v>
      </c>
      <c r="AW658" s="0" t="n">
        <f aca="true">RAND()</f>
        <v>0.528853130726184</v>
      </c>
      <c r="AX658" s="0" t="n">
        <f aca="true">RAND()</f>
        <v>0.287960099765182</v>
      </c>
      <c r="AY658" s="0" t="n">
        <f aca="true">RAND()</f>
        <v>0.919971018926759</v>
      </c>
      <c r="AZ658" s="0" t="n">
        <f aca="true">RAND()</f>
        <v>0.531653501835986</v>
      </c>
    </row>
    <row r="659" customFormat="false" ht="15" hidden="false" customHeight="false" outlineLevel="0" collapsed="false">
      <c r="AK659" s="0" t="n">
        <v>646</v>
      </c>
      <c r="AL659" s="0" t="n">
        <f aca="false">IFERROR(IF(AU659&lt;($AM$6-$AL$6)/($AN$6-$AL$6),$AL$6+SQRT(AU659*($AN$6-$AL$6)*($AM$6-$AL$6)),$AN$6-SQRT((1-AU659)*($AN$6-$AL$6)*($AN$6-$AM$6))),$AM$6)</f>
        <v>6.69435577582565</v>
      </c>
      <c r="AM659" s="0" t="n">
        <f aca="false">IFERROR(IF(AV659&lt;($AM$7-$AL$7)/($AN$7-$AL$7),$AL$7+SQRT(AV659*($AN$7-$AL$7)*($AM$7-$AL$7)),$AN$7-SQRT((1-AV659)*($AN$7-$AL$7)*($AN$7-$AM$7))),$AM$7)</f>
        <v>0.926177351943043</v>
      </c>
      <c r="AN659" s="0" t="n">
        <f aca="false">IFERROR(IF(AW659&lt;($AM$8-$AL$8)/($AN$8-$AL$8),$AL$8+SQRT(AW659*($AN$8-$AL$8)*($AM$8-$AL$8)),$AN$8-SQRT((1-AW659)*($AN$8-$AL$8)*($AN$8-$AM$8))),$AM$8)</f>
        <v>0.913718728489004</v>
      </c>
      <c r="AO659" s="0" t="n">
        <f aca="false">IFERROR(IF(AX659&lt;($AM$9-$AL$9)/($AN$9-$AL$9),$AL$9+SQRT(AX659*($AN$9-$AL$9)*($AM$9-$AL$9)),$AN$9-SQRT((1-AX659)*($AN$9-$AL$9)*($AN$9-$AM$9))),$AM$9)</f>
        <v>0.609605988417046</v>
      </c>
      <c r="AP659" s="0" t="n">
        <f aca="false">IFERROR(IF(AY659&lt;($AM$10-$AL$10)/($AN$10-$AL$10),$AL$10+SQRT(AY659*($AN$10-$AL$10)*($AM$10-$AL$10)),$AN$10-SQRT((1-AY659)*($AN$10-$AL$10)*($AN$10-$AM$10))),$AM$10)</f>
        <v>0.908635848156879</v>
      </c>
      <c r="AQ659" s="0" t="n">
        <f aca="false">IFERROR(IF(AZ659&lt;($AM$11-$AL$11)/($AN$11-$AL$11),$AL$11+SQRT(AZ659*($AN$11-$AL$11)*($AM$11-$AL$11)),$AN$11-SQRT((1-AZ659)*($AN$11-$AL$11)*($AN$11-$AM$11))),$AM$11)</f>
        <v>0.466857592128797</v>
      </c>
      <c r="AR659" s="0" t="n">
        <f aca="false">SUMPRODUCT((B24:B31&lt;=$B$6)*(C24:C31*AM659+D24:D31*AO659*$B$8*AQ659)/(1+AL659/100)^B24:B31)+C32*AM659*AP659/(1+AL659/100)^$B$6</f>
        <v>8079632.15754307</v>
      </c>
      <c r="AS659" s="0" t="n">
        <f aca="false">SUMPRODUCT((K24:K26&lt;=$B$6)*(L24:L26*AN659+M24:M26*AO659*$B$8*AQ659)/(1+AL659/100)^K24:K26)+L27*AN659*AP659/(1+AL659/100)^$B$6</f>
        <v>8431835.33689042</v>
      </c>
      <c r="AT659" s="0" t="n">
        <f aca="false">AS659-AR659</f>
        <v>352203.179347346</v>
      </c>
      <c r="AU659" s="0" t="n">
        <f aca="true">RAND()</f>
        <v>0.995329080411443</v>
      </c>
      <c r="AV659" s="0" t="n">
        <f aca="true">RAND()</f>
        <v>0.176896934926207</v>
      </c>
      <c r="AW659" s="0" t="n">
        <f aca="true">RAND()</f>
        <v>0.143688324546175</v>
      </c>
      <c r="AX659" s="0" t="n">
        <f aca="true">RAND()</f>
        <v>0.0160179635958367</v>
      </c>
      <c r="AY659" s="0" t="n">
        <f aca="true">RAND()</f>
        <v>0.667933025595567</v>
      </c>
      <c r="AZ659" s="0" t="n">
        <f aca="true">RAND()</f>
        <v>0.113638596126612</v>
      </c>
    </row>
    <row r="660" customFormat="false" ht="15" hidden="false" customHeight="false" outlineLevel="0" collapsed="false">
      <c r="AK660" s="0" t="n">
        <v>647</v>
      </c>
      <c r="AL660" s="0" t="n">
        <f aca="false">IFERROR(IF(AU660&lt;($AM$6-$AL$6)/($AN$6-$AL$6),$AL$6+SQRT(AU660*($AN$6-$AL$6)*($AM$6-$AL$6)),$AN$6-SQRT((1-AU660)*($AN$6-$AL$6)*($AN$6-$AM$6))),$AM$6)</f>
        <v>4.23439812361841</v>
      </c>
      <c r="AM660" s="0" t="n">
        <f aca="false">IFERROR(IF(AV660&lt;($AM$7-$AL$7)/($AN$7-$AL$7),$AL$7+SQRT(AV660*($AN$7-$AL$7)*($AM$7-$AL$7)),$AN$7-SQRT((1-AV660)*($AN$7-$AL$7)*($AN$7-$AM$7))),$AM$7)</f>
        <v>0.960578206017591</v>
      </c>
      <c r="AN660" s="0" t="n">
        <f aca="false">IFERROR(IF(AW660&lt;($AM$8-$AL$8)/($AN$8-$AL$8),$AL$8+SQRT(AW660*($AN$8-$AL$8)*($AM$8-$AL$8)),$AN$8-SQRT((1-AW660)*($AN$8-$AL$8)*($AN$8-$AM$8))),$AM$8)</f>
        <v>1.14526861598589</v>
      </c>
      <c r="AO660" s="0" t="n">
        <f aca="false">IFERROR(IF(AX660&lt;($AM$9-$AL$9)/($AN$9-$AL$9),$AL$9+SQRT(AX660*($AN$9-$AL$9)*($AM$9-$AL$9)),$AN$9-SQRT((1-AX660)*($AN$9-$AL$9)*($AN$9-$AM$9))),$AM$9)</f>
        <v>1.66087150268788</v>
      </c>
      <c r="AP660" s="0" t="n">
        <f aca="false">IFERROR(IF(AY660&lt;($AM$10-$AL$10)/($AN$10-$AL$10),$AL$10+SQRT(AY660*($AN$10-$AL$10)*($AM$10-$AL$10)),$AN$10-SQRT((1-AY660)*($AN$10-$AL$10)*($AN$10-$AM$10))),$AM$10)</f>
        <v>0.933869892912667</v>
      </c>
      <c r="AQ660" s="0" t="n">
        <f aca="false">IFERROR(IF(AZ660&lt;($AM$11-$AL$11)/($AN$11-$AL$11),$AL$11+SQRT(AZ660*($AN$11-$AL$11)*($AM$11-$AL$11)),$AN$11-SQRT((1-AZ660)*($AN$11-$AL$11)*($AN$11-$AM$11))),$AM$11)</f>
        <v>0.739483929860865</v>
      </c>
      <c r="AR660" s="0" t="n">
        <f aca="false">SUMPRODUCT((B24:B31&lt;=$B$6)*(C24:C31*AM660+D24:D31*AO660*$B$8*AQ660)/(1+AL660/100)^B24:B31)+C32*AM660*AP660/(1+AL660/100)^$B$6</f>
        <v>9059849.44323739</v>
      </c>
      <c r="AS660" s="0" t="n">
        <f aca="false">SUMPRODUCT((K24:K26&lt;=$B$6)*(L24:L26*AN660+M24:M26*AO660*$B$8*AQ660)/(1+AL660/100)^K24:K26)+L27*AN660*AP660/(1+AL660/100)^$B$6</f>
        <v>10601504.1862514</v>
      </c>
      <c r="AT660" s="0" t="n">
        <f aca="false">AS660-AR660</f>
        <v>1541654.743014</v>
      </c>
      <c r="AU660" s="0" t="n">
        <f aca="true">RAND()</f>
        <v>0.617572313067731</v>
      </c>
      <c r="AV660" s="0" t="n">
        <f aca="true">RAND()</f>
        <v>0.286504002753643</v>
      </c>
      <c r="AW660" s="0" t="n">
        <f aca="true">RAND()</f>
        <v>0.902500775133242</v>
      </c>
      <c r="AX660" s="0" t="n">
        <f aca="true">RAND()</f>
        <v>0.923327908207216</v>
      </c>
      <c r="AY660" s="0" t="n">
        <f aca="true">RAND()</f>
        <v>0.752972335904196</v>
      </c>
      <c r="AZ660" s="0" t="n">
        <f aca="true">RAND()</f>
        <v>0.722985213058209</v>
      </c>
    </row>
    <row r="661" customFormat="false" ht="15" hidden="false" customHeight="false" outlineLevel="0" collapsed="false">
      <c r="AK661" s="0" t="n">
        <v>648</v>
      </c>
      <c r="AL661" s="0" t="n">
        <f aca="false">IFERROR(IF(AU661&lt;($AM$6-$AL$6)/($AN$6-$AL$6),$AL$6+SQRT(AU661*($AN$6-$AL$6)*($AM$6-$AL$6)),$AN$6-SQRT((1-AU661)*($AN$6-$AL$6)*($AN$6-$AM$6))),$AM$6)</f>
        <v>3.98475987075852</v>
      </c>
      <c r="AM661" s="0" t="n">
        <f aca="false">IFERROR(IF(AV661&lt;($AM$7-$AL$7)/($AN$7-$AL$7),$AL$7+SQRT(AV661*($AN$7-$AL$7)*($AM$7-$AL$7)),$AN$7-SQRT((1-AV661)*($AN$7-$AL$7)*($AN$7-$AM$7))),$AM$7)</f>
        <v>1.06427360742717</v>
      </c>
      <c r="AN661" s="0" t="n">
        <f aca="false">IFERROR(IF(AW661&lt;($AM$8-$AL$8)/($AN$8-$AL$8),$AL$8+SQRT(AW661*($AN$8-$AL$8)*($AM$8-$AL$8)),$AN$8-SQRT((1-AW661)*($AN$8-$AL$8)*($AN$8-$AM$8))),$AM$8)</f>
        <v>1.00070424158061</v>
      </c>
      <c r="AO661" s="0" t="n">
        <f aca="false">IFERROR(IF(AX661&lt;($AM$9-$AL$9)/($AN$9-$AL$9),$AL$9+SQRT(AX661*($AN$9-$AL$9)*($AM$9-$AL$9)),$AN$9-SQRT((1-AX661)*($AN$9-$AL$9)*($AN$9-$AM$9))),$AM$9)</f>
        <v>0.982667224456958</v>
      </c>
      <c r="AP661" s="0" t="n">
        <f aca="false">IFERROR(IF(AY661&lt;($AM$10-$AL$10)/($AN$10-$AL$10),$AL$10+SQRT(AY661*($AN$10-$AL$10)*($AM$10-$AL$10)),$AN$10-SQRT((1-AY661)*($AN$10-$AL$10)*($AN$10-$AM$10))),$AM$10)</f>
        <v>0.781912190903042</v>
      </c>
      <c r="AQ661" s="0" t="n">
        <f aca="false">IFERROR(IF(AZ661&lt;($AM$11-$AL$11)/($AN$11-$AL$11),$AL$11+SQRT(AZ661*($AN$11-$AL$11)*($AM$11-$AL$11)),$AN$11-SQRT((1-AZ661)*($AN$11-$AL$11)*($AN$11-$AM$11))),$AM$11)</f>
        <v>0.570146243587752</v>
      </c>
      <c r="AR661" s="0" t="n">
        <f aca="false">SUMPRODUCT((B24:B31&lt;=$B$6)*(C24:C31*AM661+D24:D31*AO661*$B$8*AQ661)/(1+AL661/100)^B24:B31)+C32*AM661*AP661/(1+AL661/100)^$B$6</f>
        <v>10041454.7751092</v>
      </c>
      <c r="AS661" s="0" t="n">
        <f aca="false">SUMPRODUCT((K24:K26&lt;=$B$6)*(L24:L26*AN661+M24:M26*AO661*$B$8*AQ661)/(1+AL661/100)^K24:K26)+L27*AN661*AP661/(1+AL661/100)^$B$6</f>
        <v>9350626.10701291</v>
      </c>
      <c r="AT661" s="0" t="n">
        <f aca="false">AS661-AR661</f>
        <v>-690828.668096246</v>
      </c>
      <c r="AU661" s="0" t="n">
        <f aca="true">RAND()</f>
        <v>0.545416348150591</v>
      </c>
      <c r="AV661" s="0" t="n">
        <f aca="true">RAND()</f>
        <v>0.693384063127854</v>
      </c>
      <c r="AW661" s="0" t="n">
        <f aca="true">RAND()</f>
        <v>0.447569998525339</v>
      </c>
      <c r="AX661" s="0" t="n">
        <f aca="true">RAND()</f>
        <v>0.310623532753311</v>
      </c>
      <c r="AY661" s="0" t="n">
        <f aca="true">RAND()</f>
        <v>0.317897933519013</v>
      </c>
      <c r="AZ661" s="0" t="n">
        <f aca="true">RAND()</f>
        <v>0.297873440508462</v>
      </c>
    </row>
    <row r="662" customFormat="false" ht="15" hidden="false" customHeight="false" outlineLevel="0" collapsed="false">
      <c r="AK662" s="0" t="n">
        <v>649</v>
      </c>
      <c r="AL662" s="0" t="n">
        <f aca="false">IFERROR(IF(AU662&lt;($AM$6-$AL$6)/($AN$6-$AL$6),$AL$6+SQRT(AU662*($AN$6-$AL$6)*($AM$6-$AL$6)),$AN$6-SQRT((1-AU662)*($AN$6-$AL$6)*($AN$6-$AM$6))),$AM$6)</f>
        <v>3.22090572627457</v>
      </c>
      <c r="AM662" s="0" t="n">
        <f aca="false">IFERROR(IF(AV662&lt;($AM$7-$AL$7)/($AN$7-$AL$7),$AL$7+SQRT(AV662*($AN$7-$AL$7)*($AM$7-$AL$7)),$AN$7-SQRT((1-AV662)*($AN$7-$AL$7)*($AN$7-$AM$7))),$AM$7)</f>
        <v>0.934785689936829</v>
      </c>
      <c r="AN662" s="0" t="n">
        <f aca="false">IFERROR(IF(AW662&lt;($AM$8-$AL$8)/($AN$8-$AL$8),$AL$8+SQRT(AW662*($AN$8-$AL$8)*($AM$8-$AL$8)),$AN$8-SQRT((1-AW662)*($AN$8-$AL$8)*($AN$8-$AM$8))),$AM$8)</f>
        <v>1.11025232309404</v>
      </c>
      <c r="AO662" s="0" t="n">
        <f aca="false">IFERROR(IF(AX662&lt;($AM$9-$AL$9)/($AN$9-$AL$9),$AL$9+SQRT(AX662*($AN$9-$AL$9)*($AM$9-$AL$9)),$AN$9-SQRT((1-AX662)*($AN$9-$AL$9)*($AN$9-$AM$9))),$AM$9)</f>
        <v>0.929994961994137</v>
      </c>
      <c r="AP662" s="0" t="n">
        <f aca="false">IFERROR(IF(AY662&lt;($AM$10-$AL$10)/($AN$10-$AL$10),$AL$10+SQRT(AY662*($AN$10-$AL$10)*($AM$10-$AL$10)),$AN$10-SQRT((1-AY662)*($AN$10-$AL$10)*($AN$10-$AM$10))),$AM$10)</f>
        <v>0.975514495183033</v>
      </c>
      <c r="AQ662" s="0" t="n">
        <f aca="false">IFERROR(IF(AZ662&lt;($AM$11-$AL$11)/($AN$11-$AL$11),$AL$11+SQRT(AZ662*($AN$11-$AL$11)*($AM$11-$AL$11)),$AN$11-SQRT((1-AZ662)*($AN$11-$AL$11)*($AN$11-$AM$11))),$AM$11)</f>
        <v>0.414175857679038</v>
      </c>
      <c r="AR662" s="0" t="n">
        <f aca="false">SUMPRODUCT((B24:B31&lt;=$B$6)*(C24:C31*AM662+D24:D31*AO662*$B$8*AQ662)/(1+AL662/100)^B24:B31)+C32*AM662*AP662/(1+AL662/100)^$B$6</f>
        <v>9038979.14169187</v>
      </c>
      <c r="AS662" s="0" t="n">
        <f aca="false">SUMPRODUCT((K24:K26&lt;=$B$6)*(L24:L26*AN662+M24:M26*AO662*$B$8*AQ662)/(1+AL662/100)^K24:K26)+L27*AN662*AP662/(1+AL662/100)^$B$6</f>
        <v>10193453.0651571</v>
      </c>
      <c r="AT662" s="0" t="n">
        <f aca="false">AS662-AR662</f>
        <v>1154473.9234652</v>
      </c>
      <c r="AU662" s="0" t="n">
        <f aca="true">RAND()</f>
        <v>0.285922323514782</v>
      </c>
      <c r="AV662" s="0" t="n">
        <f aca="true">RAND()</f>
        <v>0.201857580130521</v>
      </c>
      <c r="AW662" s="0" t="n">
        <f aca="true">RAND()</f>
        <v>0.826405215994564</v>
      </c>
      <c r="AX662" s="0" t="n">
        <f aca="true">RAND()</f>
        <v>0.246527556453785</v>
      </c>
      <c r="AY662" s="0" t="n">
        <f aca="true">RAND()</f>
        <v>0.904456140516698</v>
      </c>
      <c r="AZ662" s="0" t="n">
        <f aca="true">RAND()</f>
        <v>0.0532086794969142</v>
      </c>
    </row>
    <row r="663" customFormat="false" ht="15" hidden="false" customHeight="false" outlineLevel="0" collapsed="false">
      <c r="AK663" s="0" t="n">
        <v>650</v>
      </c>
      <c r="AL663" s="0" t="n">
        <f aca="false">IFERROR(IF(AU663&lt;($AM$6-$AL$6)/($AN$6-$AL$6),$AL$6+SQRT(AU663*($AN$6-$AL$6)*($AM$6-$AL$6)),$AN$6-SQRT((1-AU663)*($AN$6-$AL$6)*($AN$6-$AM$6))),$AM$6)</f>
        <v>3.5568587473267</v>
      </c>
      <c r="AM663" s="0" t="n">
        <f aca="false">IFERROR(IF(AV663&lt;($AM$7-$AL$7)/($AN$7-$AL$7),$AL$7+SQRT(AV663*($AN$7-$AL$7)*($AM$7-$AL$7)),$AN$7-SQRT((1-AV663)*($AN$7-$AL$7)*($AN$7-$AM$7))),$AM$7)</f>
        <v>1.13651302380469</v>
      </c>
      <c r="AN663" s="0" t="n">
        <f aca="false">IFERROR(IF(AW663&lt;($AM$8-$AL$8)/($AN$8-$AL$8),$AL$8+SQRT(AW663*($AN$8-$AL$8)*($AM$8-$AL$8)),$AN$8-SQRT((1-AW663)*($AN$8-$AL$8)*($AN$8-$AM$8))),$AM$8)</f>
        <v>1.1532513255001</v>
      </c>
      <c r="AO663" s="0" t="n">
        <f aca="false">IFERROR(IF(AX663&lt;($AM$9-$AL$9)/($AN$9-$AL$9),$AL$9+SQRT(AX663*($AN$9-$AL$9)*($AM$9-$AL$9)),$AN$9-SQRT((1-AX663)*($AN$9-$AL$9)*($AN$9-$AM$9))),$AM$9)</f>
        <v>0.79327424904861</v>
      </c>
      <c r="AP663" s="0" t="n">
        <f aca="false">IFERROR(IF(AY663&lt;($AM$10-$AL$10)/($AN$10-$AL$10),$AL$10+SQRT(AY663*($AN$10-$AL$10)*($AM$10-$AL$10)),$AN$10-SQRT((1-AY663)*($AN$10-$AL$10)*($AN$10-$AM$10))),$AM$10)</f>
        <v>0.703358535977259</v>
      </c>
      <c r="AQ663" s="0" t="n">
        <f aca="false">IFERROR(IF(AZ663&lt;($AM$11-$AL$11)/($AN$11-$AL$11),$AL$11+SQRT(AZ663*($AN$11-$AL$11)*($AM$11-$AL$11)),$AN$11-SQRT((1-AZ663)*($AN$11-$AL$11)*($AN$11-$AM$11))),$AM$11)</f>
        <v>0.73487860648995</v>
      </c>
      <c r="AR663" s="0" t="n">
        <f aca="false">SUMPRODUCT((B24:B31&lt;=$B$6)*(C24:C31*AM663+D24:D31*AO663*$B$8*AQ663)/(1+AL663/100)^B24:B31)+C32*AM663*AP663/(1+AL663/100)^$B$6</f>
        <v>10891299.4758186</v>
      </c>
      <c r="AS663" s="0" t="n">
        <f aca="false">SUMPRODUCT((K24:K26&lt;=$B$6)*(L24:L26*AN663+M24:M26*AO663*$B$8*AQ663)/(1+AL663/100)^K24:K26)+L27*AN663*AP663/(1+AL663/100)^$B$6</f>
        <v>10856251.3247463</v>
      </c>
      <c r="AT663" s="0" t="n">
        <f aca="false">AS663-AR663</f>
        <v>-35048.1510722432</v>
      </c>
      <c r="AU663" s="0" t="n">
        <f aca="true">RAND()</f>
        <v>0.407238915706966</v>
      </c>
      <c r="AV663" s="0" t="n">
        <f aca="true">RAND()</f>
        <v>0.885517388747069</v>
      </c>
      <c r="AW663" s="0" t="n">
        <f aca="true">RAND()</f>
        <v>0.916797279844554</v>
      </c>
      <c r="AX663" s="0" t="n">
        <f aca="true">RAND()</f>
        <v>0.114679713540035</v>
      </c>
      <c r="AY663" s="0" t="n">
        <f aca="true">RAND()</f>
        <v>0.165418776619256</v>
      </c>
      <c r="AZ663" s="0" t="n">
        <f aca="true">RAND()</f>
        <v>0.713104680421588</v>
      </c>
    </row>
    <row r="664" customFormat="false" ht="15" hidden="false" customHeight="false" outlineLevel="0" collapsed="false">
      <c r="AK664" s="0" t="n">
        <v>651</v>
      </c>
      <c r="AL664" s="0" t="n">
        <f aca="false">IFERROR(IF(AU664&lt;($AM$6-$AL$6)/($AN$6-$AL$6),$AL$6+SQRT(AU664*($AN$6-$AL$6)*($AM$6-$AL$6)),$AN$6-SQRT((1-AU664)*($AN$6-$AL$6)*($AN$6-$AM$6))),$AM$6)</f>
        <v>2.94582246130427</v>
      </c>
      <c r="AM664" s="0" t="n">
        <f aca="false">IFERROR(IF(AV664&lt;($AM$7-$AL$7)/($AN$7-$AL$7),$AL$7+SQRT(AV664*($AN$7-$AL$7)*($AM$7-$AL$7)),$AN$7-SQRT((1-AV664)*($AN$7-$AL$7)*($AN$7-$AM$7))),$AM$7)</f>
        <v>0.981831591410662</v>
      </c>
      <c r="AN664" s="0" t="n">
        <f aca="false">IFERROR(IF(AW664&lt;($AM$8-$AL$8)/($AN$8-$AL$8),$AL$8+SQRT(AW664*($AN$8-$AL$8)*($AM$8-$AL$8)),$AN$8-SQRT((1-AW664)*($AN$8-$AL$8)*($AN$8-$AM$8))),$AM$8)</f>
        <v>0.946566262002632</v>
      </c>
      <c r="AO664" s="0" t="n">
        <f aca="false">IFERROR(IF(AX664&lt;($AM$9-$AL$9)/($AN$9-$AL$9),$AL$9+SQRT(AX664*($AN$9-$AL$9)*($AM$9-$AL$9)),$AN$9-SQRT((1-AX664)*($AN$9-$AL$9)*($AN$9-$AM$9))),$AM$9)</f>
        <v>1.58446497438967</v>
      </c>
      <c r="AP664" s="0" t="n">
        <f aca="false">IFERROR(IF(AY664&lt;($AM$10-$AL$10)/($AN$10-$AL$10),$AL$10+SQRT(AY664*($AN$10-$AL$10)*($AM$10-$AL$10)),$AN$10-SQRT((1-AY664)*($AN$10-$AL$10)*($AN$10-$AM$10))),$AM$10)</f>
        <v>0.727082243485143</v>
      </c>
      <c r="AQ664" s="0" t="n">
        <f aca="false">IFERROR(IF(AZ664&lt;($AM$11-$AL$11)/($AN$11-$AL$11),$AL$11+SQRT(AZ664*($AN$11-$AL$11)*($AM$11-$AL$11)),$AN$11-SQRT((1-AZ664)*($AN$11-$AL$11)*($AN$11-$AM$11))),$AM$11)</f>
        <v>0.673793136864317</v>
      </c>
      <c r="AR664" s="0" t="n">
        <f aca="false">SUMPRODUCT((B24:B31&lt;=$B$6)*(C24:C31*AM664+D24:D31*AO664*$B$8*AQ664)/(1+AL664/100)^B24:B31)+C32*AM664*AP664/(1+AL664/100)^$B$6</f>
        <v>9707080.42838629</v>
      </c>
      <c r="AS664" s="0" t="n">
        <f aca="false">SUMPRODUCT((K24:K26&lt;=$B$6)*(L24:L26*AN664+M24:M26*AO664*$B$8*AQ664)/(1+AL664/100)^K24:K26)+L27*AN664*AP664/(1+AL664/100)^$B$6</f>
        <v>8938677.75260811</v>
      </c>
      <c r="AT664" s="0" t="n">
        <f aca="false">AS664-AR664</f>
        <v>-768402.675778182</v>
      </c>
      <c r="AU664" s="0" t="n">
        <f aca="true">RAND()</f>
        <v>0.178916025661534</v>
      </c>
      <c r="AV664" s="0" t="n">
        <f aca="true">RAND()</f>
        <v>0.367363640388155</v>
      </c>
      <c r="AW664" s="0" t="n">
        <f aca="true">RAND()</f>
        <v>0.238685212860267</v>
      </c>
      <c r="AX664" s="0" t="n">
        <f aca="true">RAND()</f>
        <v>0.884887094994014</v>
      </c>
      <c r="AY664" s="0" t="n">
        <f aca="true">RAND()</f>
        <v>0.206265381224982</v>
      </c>
      <c r="AZ664" s="0" t="n">
        <f aca="true">RAND()</f>
        <v>0.565669724257868</v>
      </c>
    </row>
    <row r="665" customFormat="false" ht="15" hidden="false" customHeight="false" outlineLevel="0" collapsed="false">
      <c r="AK665" s="0" t="n">
        <v>652</v>
      </c>
      <c r="AL665" s="0" t="n">
        <f aca="false">IFERROR(IF(AU665&lt;($AM$6-$AL$6)/($AN$6-$AL$6),$AL$6+SQRT(AU665*($AN$6-$AL$6)*($AM$6-$AL$6)),$AN$6-SQRT((1-AU665)*($AN$6-$AL$6)*($AN$6-$AM$6))),$AM$6)</f>
        <v>4.15241205736588</v>
      </c>
      <c r="AM665" s="0" t="n">
        <f aca="false">IFERROR(IF(AV665&lt;($AM$7-$AL$7)/($AN$7-$AL$7),$AL$7+SQRT(AV665*($AN$7-$AL$7)*($AM$7-$AL$7)),$AN$7-SQRT((1-AV665)*($AN$7-$AL$7)*($AN$7-$AM$7))),$AM$7)</f>
        <v>0.844405520598933</v>
      </c>
      <c r="AN665" s="0" t="n">
        <f aca="false">IFERROR(IF(AW665&lt;($AM$8-$AL$8)/($AN$8-$AL$8),$AL$8+SQRT(AW665*($AN$8-$AL$8)*($AM$8-$AL$8)),$AN$8-SQRT((1-AW665)*($AN$8-$AL$8)*($AN$8-$AM$8))),$AM$8)</f>
        <v>1.04134398013374</v>
      </c>
      <c r="AO665" s="0" t="n">
        <f aca="false">IFERROR(IF(AX665&lt;($AM$9-$AL$9)/($AN$9-$AL$9),$AL$9+SQRT(AX665*($AN$9-$AL$9)*($AM$9-$AL$9)),$AN$9-SQRT((1-AX665)*($AN$9-$AL$9)*($AN$9-$AM$9))),$AM$9)</f>
        <v>1.28942968281275</v>
      </c>
      <c r="AP665" s="0" t="n">
        <f aca="false">IFERROR(IF(AY665&lt;($AM$10-$AL$10)/($AN$10-$AL$10),$AL$10+SQRT(AY665*($AN$10-$AL$10)*($AM$10-$AL$10)),$AN$10-SQRT((1-AY665)*($AN$10-$AL$10)*($AN$10-$AM$10))),$AM$10)</f>
        <v>0.67759272510401</v>
      </c>
      <c r="AQ665" s="0" t="n">
        <f aca="false">IFERROR(IF(AZ665&lt;($AM$11-$AL$11)/($AN$11-$AL$11),$AL$11+SQRT(AZ665*($AN$11-$AL$11)*($AM$11-$AL$11)),$AN$11-SQRT((1-AZ665)*($AN$11-$AL$11)*($AN$11-$AM$11))),$AM$11)</f>
        <v>0.926281254529601</v>
      </c>
      <c r="AR665" s="0" t="n">
        <f aca="false">SUMPRODUCT((B24:B31&lt;=$B$6)*(C24:C31*AM665+D24:D31*AO665*$B$8*AQ665)/(1+AL665/100)^B24:B31)+C32*AM665*AP665/(1+AL665/100)^$B$6</f>
        <v>8012900.06908271</v>
      </c>
      <c r="AS665" s="0" t="n">
        <f aca="false">SUMPRODUCT((K24:K26&lt;=$B$6)*(L24:L26*AN665+M24:M26*AO665*$B$8*AQ665)/(1+AL665/100)^K24:K26)+L27*AN665*AP665/(1+AL665/100)^$B$6</f>
        <v>9820581.84231581</v>
      </c>
      <c r="AT665" s="0" t="n">
        <f aca="false">AS665-AR665</f>
        <v>1807681.7732331</v>
      </c>
      <c r="AU665" s="0" t="n">
        <f aca="true">RAND()</f>
        <v>0.59456214544824</v>
      </c>
      <c r="AV665" s="0" t="n">
        <f aca="true">RAND()</f>
        <v>0.0219094473295805</v>
      </c>
      <c r="AW665" s="0" t="n">
        <f aca="true">RAND()</f>
        <v>0.613001469987286</v>
      </c>
      <c r="AX665" s="0" t="n">
        <f aca="true">RAND()</f>
        <v>0.663393216221611</v>
      </c>
      <c r="AY665" s="0" t="n">
        <f aca="true">RAND()</f>
        <v>0.126156704039474</v>
      </c>
      <c r="AZ665" s="0" t="n">
        <f aca="true">RAND()</f>
        <v>0.977818557413349</v>
      </c>
    </row>
    <row r="666" customFormat="false" ht="15" hidden="false" customHeight="false" outlineLevel="0" collapsed="false">
      <c r="AK666" s="0" t="n">
        <v>653</v>
      </c>
      <c r="AL666" s="0" t="n">
        <f aca="false">IFERROR(IF(AU666&lt;($AM$6-$AL$6)/($AN$6-$AL$6),$AL$6+SQRT(AU666*($AN$6-$AL$6)*($AM$6-$AL$6)),$AN$6-SQRT((1-AU666)*($AN$6-$AL$6)*($AN$6-$AM$6))),$AM$6)</f>
        <v>5.30191642161108</v>
      </c>
      <c r="AM666" s="0" t="n">
        <f aca="false">IFERROR(IF(AV666&lt;($AM$7-$AL$7)/($AN$7-$AL$7),$AL$7+SQRT(AV666*($AN$7-$AL$7)*($AM$7-$AL$7)),$AN$7-SQRT((1-AV666)*($AN$7-$AL$7)*($AN$7-$AM$7))),$AM$7)</f>
        <v>0.876022685032553</v>
      </c>
      <c r="AN666" s="0" t="n">
        <f aca="false">IFERROR(IF(AW666&lt;($AM$8-$AL$8)/($AN$8-$AL$8),$AL$8+SQRT(AW666*($AN$8-$AL$8)*($AM$8-$AL$8)),$AN$8-SQRT((1-AW666)*($AN$8-$AL$8)*($AN$8-$AM$8))),$AM$8)</f>
        <v>0.923004413214585</v>
      </c>
      <c r="AO666" s="0" t="n">
        <f aca="false">IFERROR(IF(AX666&lt;($AM$9-$AL$9)/($AN$9-$AL$9),$AL$9+SQRT(AX666*($AN$9-$AL$9)*($AM$9-$AL$9)),$AN$9-SQRT((1-AX666)*($AN$9-$AL$9)*($AN$9-$AM$9))),$AM$9)</f>
        <v>1.2951111513739</v>
      </c>
      <c r="AP666" s="0" t="n">
        <f aca="false">IFERROR(IF(AY666&lt;($AM$10-$AL$10)/($AN$10-$AL$10),$AL$10+SQRT(AY666*($AN$10-$AL$10)*($AM$10-$AL$10)),$AN$10-SQRT((1-AY666)*($AN$10-$AL$10)*($AN$10-$AM$10))),$AM$10)</f>
        <v>0.900872366256932</v>
      </c>
      <c r="AQ666" s="0" t="n">
        <f aca="false">IFERROR(IF(AZ666&lt;($AM$11-$AL$11)/($AN$11-$AL$11),$AL$11+SQRT(AZ666*($AN$11-$AL$11)*($AM$11-$AL$11)),$AN$11-SQRT((1-AZ666)*($AN$11-$AL$11)*($AN$11-$AM$11))),$AM$11)</f>
        <v>0.561361569984019</v>
      </c>
      <c r="AR666" s="0" t="n">
        <f aca="false">SUMPRODUCT((B24:B31&lt;=$B$6)*(C24:C31*AM666+D24:D31*AO666*$B$8*AQ666)/(1+AL666/100)^B24:B31)+C32*AM666*AP666/(1+AL666/100)^$B$6</f>
        <v>7955791.98400195</v>
      </c>
      <c r="AS666" s="0" t="n">
        <f aca="false">SUMPRODUCT((K24:K26&lt;=$B$6)*(L24:L26*AN666+M24:M26*AO666*$B$8*AQ666)/(1+AL666/100)^K24:K26)+L27*AN666*AP666/(1+AL666/100)^$B$6</f>
        <v>8546981.69940296</v>
      </c>
      <c r="AT666" s="0" t="n">
        <f aca="false">AS666-AR666</f>
        <v>591189.715401007</v>
      </c>
      <c r="AU666" s="0" t="n">
        <f aca="true">RAND()</f>
        <v>0.855825608040295</v>
      </c>
      <c r="AV666" s="0" t="n">
        <f aca="true">RAND()</f>
        <v>0.064216095995098</v>
      </c>
      <c r="AW666" s="0" t="n">
        <f aca="true">RAND()</f>
        <v>0.168112063002938</v>
      </c>
      <c r="AX666" s="0" t="n">
        <f aca="true">RAND()</f>
        <v>0.668754474055045</v>
      </c>
      <c r="AY666" s="0" t="n">
        <f aca="true">RAND()</f>
        <v>0.642794616113726</v>
      </c>
      <c r="AZ666" s="0" t="n">
        <f aca="true">RAND()</f>
        <v>0.278815796998006</v>
      </c>
    </row>
    <row r="667" customFormat="false" ht="15" hidden="false" customHeight="false" outlineLevel="0" collapsed="false">
      <c r="AK667" s="0" t="n">
        <v>654</v>
      </c>
      <c r="AL667" s="0" t="n">
        <f aca="false">IFERROR(IF(AU667&lt;($AM$6-$AL$6)/($AN$6-$AL$6),$AL$6+SQRT(AU667*($AN$6-$AL$6)*($AM$6-$AL$6)),$AN$6-SQRT((1-AU667)*($AN$6-$AL$6)*($AN$6-$AM$6))),$AM$6)</f>
        <v>3.1033864078375</v>
      </c>
      <c r="AM667" s="0" t="n">
        <f aca="false">IFERROR(IF(AV667&lt;($AM$7-$AL$7)/($AN$7-$AL$7),$AL$7+SQRT(AV667*($AN$7-$AL$7)*($AM$7-$AL$7)),$AN$7-SQRT((1-AV667)*($AN$7-$AL$7)*($AN$7-$AM$7))),$AM$7)</f>
        <v>0.904112284110433</v>
      </c>
      <c r="AN667" s="0" t="n">
        <f aca="false">IFERROR(IF(AW667&lt;($AM$8-$AL$8)/($AN$8-$AL$8),$AL$8+SQRT(AW667*($AN$8-$AL$8)*($AM$8-$AL$8)),$AN$8-SQRT((1-AW667)*($AN$8-$AL$8)*($AN$8-$AM$8))),$AM$8)</f>
        <v>1.01686471031578</v>
      </c>
      <c r="AO667" s="0" t="n">
        <f aca="false">IFERROR(IF(AX667&lt;($AM$9-$AL$9)/($AN$9-$AL$9),$AL$9+SQRT(AX667*($AN$9-$AL$9)*($AM$9-$AL$9)),$AN$9-SQRT((1-AX667)*($AN$9-$AL$9)*($AN$9-$AM$9))),$AM$9)</f>
        <v>1.02542067825908</v>
      </c>
      <c r="AP667" s="0" t="n">
        <f aca="false">IFERROR(IF(AY667&lt;($AM$10-$AL$10)/($AN$10-$AL$10),$AL$10+SQRT(AY667*($AN$10-$AL$10)*($AM$10-$AL$10)),$AN$10-SQRT((1-AY667)*($AN$10-$AL$10)*($AN$10-$AM$10))),$AM$10)</f>
        <v>0.878832582229741</v>
      </c>
      <c r="AQ667" s="0" t="n">
        <f aca="false">IFERROR(IF(AZ667&lt;($AM$11-$AL$11)/($AN$11-$AL$11),$AL$11+SQRT(AZ667*($AN$11-$AL$11)*($AM$11-$AL$11)),$AN$11-SQRT((1-AZ667)*($AN$11-$AL$11)*($AN$11-$AM$11))),$AM$11)</f>
        <v>0.507515157010071</v>
      </c>
      <c r="AR667" s="0" t="n">
        <f aca="false">SUMPRODUCT((B24:B31&lt;=$B$6)*(C24:C31*AM667+D24:D31*AO667*$B$8*AQ667)/(1+AL667/100)^B24:B31)+C32*AM667*AP667/(1+AL667/100)^$B$6</f>
        <v>8808747.04118959</v>
      </c>
      <c r="AS667" s="0" t="n">
        <f aca="false">SUMPRODUCT((K24:K26&lt;=$B$6)*(L24:L26*AN667+M24:M26*AO667*$B$8*AQ667)/(1+AL667/100)^K24:K26)+L27*AN667*AP667/(1+AL667/100)^$B$6</f>
        <v>9428520.59922747</v>
      </c>
      <c r="AT667" s="0" t="n">
        <f aca="false">AS667-AR667</f>
        <v>619773.558037881</v>
      </c>
      <c r="AU667" s="0" t="n">
        <f aca="true">RAND()</f>
        <v>0.240820125668721</v>
      </c>
      <c r="AV667" s="0" t="n">
        <f aca="true">RAND()</f>
        <v>0.120437418918794</v>
      </c>
      <c r="AW667" s="0" t="n">
        <f aca="true">RAND()</f>
        <v>0.516870548478704</v>
      </c>
      <c r="AX667" s="0" t="n">
        <f aca="true">RAND()</f>
        <v>0.366796763756669</v>
      </c>
      <c r="AY667" s="0" t="n">
        <f aca="true">RAND()</f>
        <v>0.574056501435415</v>
      </c>
      <c r="AZ667" s="0" t="n">
        <f aca="true">RAND()</f>
        <v>0.175765470975161</v>
      </c>
    </row>
    <row r="668" customFormat="false" ht="15" hidden="false" customHeight="false" outlineLevel="0" collapsed="false">
      <c r="AK668" s="0" t="n">
        <v>655</v>
      </c>
      <c r="AL668" s="0" t="n">
        <f aca="false">IFERROR(IF(AU668&lt;($AM$6-$AL$6)/($AN$6-$AL$6),$AL$6+SQRT(AU668*($AN$6-$AL$6)*($AM$6-$AL$6)),$AN$6-SQRT((1-AU668)*($AN$6-$AL$6)*($AN$6-$AM$6))),$AM$6)</f>
        <v>4.14811157346077</v>
      </c>
      <c r="AM668" s="0" t="n">
        <f aca="false">IFERROR(IF(AV668&lt;($AM$7-$AL$7)/($AN$7-$AL$7),$AL$7+SQRT(AV668*($AN$7-$AL$7)*($AM$7-$AL$7)),$AN$7-SQRT((1-AV668)*($AN$7-$AL$7)*($AN$7-$AM$7))),$AM$7)</f>
        <v>1.15651619521641</v>
      </c>
      <c r="AN668" s="0" t="n">
        <f aca="false">IFERROR(IF(AW668&lt;($AM$8-$AL$8)/($AN$8-$AL$8),$AL$8+SQRT(AW668*($AN$8-$AL$8)*($AM$8-$AL$8)),$AN$8-SQRT((1-AW668)*($AN$8-$AL$8)*($AN$8-$AM$8))),$AM$8)</f>
        <v>1.02043141636565</v>
      </c>
      <c r="AO668" s="0" t="n">
        <f aca="false">IFERROR(IF(AX668&lt;($AM$9-$AL$9)/($AN$9-$AL$9),$AL$9+SQRT(AX668*($AN$9-$AL$9)*($AM$9-$AL$9)),$AN$9-SQRT((1-AX668)*($AN$9-$AL$9)*($AN$9-$AM$9))),$AM$9)</f>
        <v>0.83776905450807</v>
      </c>
      <c r="AP668" s="0" t="n">
        <f aca="false">IFERROR(IF(AY668&lt;($AM$10-$AL$10)/($AN$10-$AL$10),$AL$10+SQRT(AY668*($AN$10-$AL$10)*($AM$10-$AL$10)),$AN$10-SQRT((1-AY668)*($AN$10-$AL$10)*($AN$10-$AM$10))),$AM$10)</f>
        <v>0.884924559499326</v>
      </c>
      <c r="AQ668" s="0" t="n">
        <f aca="false">IFERROR(IF(AZ668&lt;($AM$11-$AL$11)/($AN$11-$AL$11),$AL$11+SQRT(AZ668*($AN$11-$AL$11)*($AM$11-$AL$11)),$AN$11-SQRT((1-AZ668)*($AN$11-$AL$11)*($AN$11-$AM$11))),$AM$11)</f>
        <v>0.489741458303268</v>
      </c>
      <c r="AR668" s="0" t="n">
        <f aca="false">SUMPRODUCT((B24:B31&lt;=$B$6)*(C24:C31*AM668+D24:D31*AO668*$B$8*AQ668)/(1+AL668/100)^B24:B31)+C32*AM668*AP668/(1+AL668/100)^$B$6</f>
        <v>10821591.7867701</v>
      </c>
      <c r="AS668" s="0" t="n">
        <f aca="false">SUMPRODUCT((K24:K26&lt;=$B$6)*(L24:L26*AN668+M24:M26*AO668*$B$8*AQ668)/(1+AL668/100)^K24:K26)+L27*AN668*AP668/(1+AL668/100)^$B$6</f>
        <v>9454976.76501588</v>
      </c>
      <c r="AT668" s="0" t="n">
        <f aca="false">AS668-AR668</f>
        <v>-1366615.02175423</v>
      </c>
      <c r="AU668" s="0" t="n">
        <f aca="true">RAND()</f>
        <v>0.593336620128581</v>
      </c>
      <c r="AV668" s="0" t="n">
        <f aca="true">RAND()</f>
        <v>0.922318028828299</v>
      </c>
      <c r="AW668" s="0" t="n">
        <f aca="true">RAND()</f>
        <v>0.531540136961063</v>
      </c>
      <c r="AX668" s="0" t="n">
        <f aca="true">RAND()</f>
        <v>0.152117245577701</v>
      </c>
      <c r="AY668" s="0" t="n">
        <f aca="true">RAND()</f>
        <v>0.592667666023</v>
      </c>
      <c r="AZ668" s="0" t="n">
        <f aca="true">RAND()</f>
        <v>0.14694620815939</v>
      </c>
    </row>
    <row r="669" customFormat="false" ht="15" hidden="false" customHeight="false" outlineLevel="0" collapsed="false">
      <c r="AK669" s="0" t="n">
        <v>656</v>
      </c>
      <c r="AL669" s="0" t="n">
        <f aca="false">IFERROR(IF(AU669&lt;($AM$6-$AL$6)/($AN$6-$AL$6),$AL$6+SQRT(AU669*($AN$6-$AL$6)*($AM$6-$AL$6)),$AN$6-SQRT((1-AU669)*($AN$6-$AL$6)*($AN$6-$AM$6))),$AM$6)</f>
        <v>3.18273660819803</v>
      </c>
      <c r="AM669" s="0" t="n">
        <f aca="false">IFERROR(IF(AV669&lt;($AM$7-$AL$7)/($AN$7-$AL$7),$AL$7+SQRT(AV669*($AN$7-$AL$7)*($AM$7-$AL$7)),$AN$7-SQRT((1-AV669)*($AN$7-$AL$7)*($AN$7-$AM$7))),$AM$7)</f>
        <v>0.952253465910637</v>
      </c>
      <c r="AN669" s="0" t="n">
        <f aca="false">IFERROR(IF(AW669&lt;($AM$8-$AL$8)/($AN$8-$AL$8),$AL$8+SQRT(AW669*($AN$8-$AL$8)*($AM$8-$AL$8)),$AN$8-SQRT((1-AW669)*($AN$8-$AL$8)*($AN$8-$AM$8))),$AM$8)</f>
        <v>0.951467206035253</v>
      </c>
      <c r="AO669" s="0" t="n">
        <f aca="false">IFERROR(IF(AX669&lt;($AM$9-$AL$9)/($AN$9-$AL$9),$AL$9+SQRT(AX669*($AN$9-$AL$9)*($AM$9-$AL$9)),$AN$9-SQRT((1-AX669)*($AN$9-$AL$9)*($AN$9-$AM$9))),$AM$9)</f>
        <v>1.01509538426291</v>
      </c>
      <c r="AP669" s="0" t="n">
        <f aca="false">IFERROR(IF(AY669&lt;($AM$10-$AL$10)/($AN$10-$AL$10),$AL$10+SQRT(AY669*($AN$10-$AL$10)*($AM$10-$AL$10)),$AN$10-SQRT((1-AY669)*($AN$10-$AL$10)*($AN$10-$AM$10))),$AM$10)</f>
        <v>0.723388161460007</v>
      </c>
      <c r="AQ669" s="0" t="n">
        <f aca="false">IFERROR(IF(AZ669&lt;($AM$11-$AL$11)/($AN$11-$AL$11),$AL$11+SQRT(AZ669*($AN$11-$AL$11)*($AM$11-$AL$11)),$AN$11-SQRT((1-AZ669)*($AN$11-$AL$11)*($AN$11-$AM$11))),$AM$11)</f>
        <v>0.802885849794234</v>
      </c>
      <c r="AR669" s="0" t="n">
        <f aca="false">SUMPRODUCT((B24:B31&lt;=$B$6)*(C24:C31*AM669+D24:D31*AO669*$B$8*AQ669)/(1+AL669/100)^B24:B31)+C32*AM669*AP669/(1+AL669/100)^$B$6</f>
        <v>9296510.35626732</v>
      </c>
      <c r="AS669" s="0" t="n">
        <f aca="false">SUMPRODUCT((K24:K26&lt;=$B$6)*(L24:L26*AN669+M24:M26*AO669*$B$8*AQ669)/(1+AL669/100)^K24:K26)+L27*AN669*AP669/(1+AL669/100)^$B$6</f>
        <v>8968183.25882501</v>
      </c>
      <c r="AT669" s="0" t="n">
        <f aca="false">AS669-AR669</f>
        <v>-328327.097442307</v>
      </c>
      <c r="AU669" s="0" t="n">
        <f aca="true">RAND()</f>
        <v>0.271425009880427</v>
      </c>
      <c r="AV669" s="0" t="n">
        <f aca="true">RAND()</f>
        <v>0.25756797646446</v>
      </c>
      <c r="AW669" s="0" t="n">
        <f aca="true">RAND()</f>
        <v>0.254914605601398</v>
      </c>
      <c r="AX669" s="0" t="n">
        <f aca="true">RAND()</f>
        <v>0.353308598599853</v>
      </c>
      <c r="AY669" s="0" t="n">
        <f aca="true">RAND()</f>
        <v>0.199609082721929</v>
      </c>
      <c r="AZ669" s="0" t="n">
        <f aca="true">RAND()</f>
        <v>0.841412293014933</v>
      </c>
    </row>
    <row r="670" customFormat="false" ht="15" hidden="false" customHeight="false" outlineLevel="0" collapsed="false">
      <c r="AK670" s="0" t="n">
        <v>657</v>
      </c>
      <c r="AL670" s="0" t="n">
        <f aca="false">IFERROR(IF(AU670&lt;($AM$6-$AL$6)/($AN$6-$AL$6),$AL$6+SQRT(AU670*($AN$6-$AL$6)*($AM$6-$AL$6)),$AN$6-SQRT((1-AU670)*($AN$6-$AL$6)*($AN$6-$AM$6))),$AM$6)</f>
        <v>3.3172407105041</v>
      </c>
      <c r="AM670" s="0" t="n">
        <f aca="false">IFERROR(IF(AV670&lt;($AM$7-$AL$7)/($AN$7-$AL$7),$AL$7+SQRT(AV670*($AN$7-$AL$7)*($AM$7-$AL$7)),$AN$7-SQRT((1-AV670)*($AN$7-$AL$7)*($AN$7-$AM$7))),$AM$7)</f>
        <v>0.953579132230724</v>
      </c>
      <c r="AN670" s="0" t="n">
        <f aca="false">IFERROR(IF(AW670&lt;($AM$8-$AL$8)/($AN$8-$AL$8),$AL$8+SQRT(AW670*($AN$8-$AL$8)*($AM$8-$AL$8)),$AN$8-SQRT((1-AW670)*($AN$8-$AL$8)*($AN$8-$AM$8))),$AM$8)</f>
        <v>0.981342950939094</v>
      </c>
      <c r="AO670" s="0" t="n">
        <f aca="false">IFERROR(IF(AX670&lt;($AM$9-$AL$9)/($AN$9-$AL$9),$AL$9+SQRT(AX670*($AN$9-$AL$9)*($AM$9-$AL$9)),$AN$9-SQRT((1-AX670)*($AN$9-$AL$9)*($AN$9-$AM$9))),$AM$9)</f>
        <v>0.898405979253033</v>
      </c>
      <c r="AP670" s="0" t="n">
        <f aca="false">IFERROR(IF(AY670&lt;($AM$10-$AL$10)/($AN$10-$AL$10),$AL$10+SQRT(AY670*($AN$10-$AL$10)*($AM$10-$AL$10)),$AN$10-SQRT((1-AY670)*($AN$10-$AL$10)*($AN$10-$AM$10))),$AM$10)</f>
        <v>0.652477981681545</v>
      </c>
      <c r="AQ670" s="0" t="n">
        <f aca="false">IFERROR(IF(AZ670&lt;($AM$11-$AL$11)/($AN$11-$AL$11),$AL$11+SQRT(AZ670*($AN$11-$AL$11)*($AM$11-$AL$11)),$AN$11-SQRT((1-AZ670)*($AN$11-$AL$11)*($AN$11-$AM$11))),$AM$11)</f>
        <v>0.564676458058225</v>
      </c>
      <c r="AR670" s="0" t="n">
        <f aca="false">SUMPRODUCT((B24:B31&lt;=$B$6)*(C24:C31*AM670+D24:D31*AO670*$B$8*AQ670)/(1+AL670/100)^B24:B31)+C32*AM670*AP670/(1+AL670/100)^$B$6</f>
        <v>9226591.56357618</v>
      </c>
      <c r="AS670" s="0" t="n">
        <f aca="false">SUMPRODUCT((K24:K26&lt;=$B$6)*(L24:L26*AN670+M24:M26*AO670*$B$8*AQ670)/(1+AL670/100)^K24:K26)+L27*AN670*AP670/(1+AL670/100)^$B$6</f>
        <v>9289918.26095559</v>
      </c>
      <c r="AT670" s="0" t="n">
        <f aca="false">AS670-AR670</f>
        <v>63326.6973794177</v>
      </c>
      <c r="AU670" s="0" t="n">
        <f aca="true">RAND()</f>
        <v>0.321864200781582</v>
      </c>
      <c r="AV670" s="0" t="n">
        <f aca="true">RAND()</f>
        <v>0.262072776186024</v>
      </c>
      <c r="AW670" s="0" t="n">
        <f aca="true">RAND()</f>
        <v>0.36539184283665</v>
      </c>
      <c r="AX670" s="0" t="n">
        <f aca="true">RAND()</f>
        <v>0.211636432406091</v>
      </c>
      <c r="AY670" s="0" t="n">
        <f aca="true">RAND()</f>
        <v>0.0929981395907104</v>
      </c>
      <c r="AZ670" s="0" t="n">
        <f aca="true">RAND()</f>
        <v>0.285933173266315</v>
      </c>
    </row>
    <row r="671" customFormat="false" ht="15" hidden="false" customHeight="false" outlineLevel="0" collapsed="false">
      <c r="AK671" s="0" t="n">
        <v>658</v>
      </c>
      <c r="AL671" s="0" t="n">
        <f aca="false">IFERROR(IF(AU671&lt;($AM$6-$AL$6)/($AN$6-$AL$6),$AL$6+SQRT(AU671*($AN$6-$AL$6)*($AM$6-$AL$6)),$AN$6-SQRT((1-AU671)*($AN$6-$AL$6)*($AN$6-$AM$6))),$AM$6)</f>
        <v>4.22335192264845</v>
      </c>
      <c r="AM671" s="0" t="n">
        <f aca="false">IFERROR(IF(AV671&lt;($AM$7-$AL$7)/($AN$7-$AL$7),$AL$7+SQRT(AV671*($AN$7-$AL$7)*($AM$7-$AL$7)),$AN$7-SQRT((1-AV671)*($AN$7-$AL$7)*($AN$7-$AM$7))),$AM$7)</f>
        <v>1.19823422873763</v>
      </c>
      <c r="AN671" s="0" t="n">
        <f aca="false">IFERROR(IF(AW671&lt;($AM$8-$AL$8)/($AN$8-$AL$8),$AL$8+SQRT(AW671*($AN$8-$AL$8)*($AM$8-$AL$8)),$AN$8-SQRT((1-AW671)*($AN$8-$AL$8)*($AN$8-$AM$8))),$AM$8)</f>
        <v>0.972848897432032</v>
      </c>
      <c r="AO671" s="0" t="n">
        <f aca="false">IFERROR(IF(AX671&lt;($AM$9-$AL$9)/($AN$9-$AL$9),$AL$9+SQRT(AX671*($AN$9-$AL$9)*($AM$9-$AL$9)),$AN$9-SQRT((1-AX671)*($AN$9-$AL$9)*($AN$9-$AM$9))),$AM$9)</f>
        <v>0.843530024859456</v>
      </c>
      <c r="AP671" s="0" t="n">
        <f aca="false">IFERROR(IF(AY671&lt;($AM$10-$AL$10)/($AN$10-$AL$10),$AL$10+SQRT(AY671*($AN$10-$AL$10)*($AM$10-$AL$10)),$AN$10-SQRT((1-AY671)*($AN$10-$AL$10)*($AN$10-$AM$10))),$AM$10)</f>
        <v>0.754491246627927</v>
      </c>
      <c r="AQ671" s="0" t="n">
        <f aca="false">IFERROR(IF(AZ671&lt;($AM$11-$AL$11)/($AN$11-$AL$11),$AL$11+SQRT(AZ671*($AN$11-$AL$11)*($AM$11-$AL$11)),$AN$11-SQRT((1-AZ671)*($AN$11-$AL$11)*($AN$11-$AM$11))),$AM$11)</f>
        <v>0.647261033209647</v>
      </c>
      <c r="AR671" s="0" t="n">
        <f aca="false">SUMPRODUCT((B24:B31&lt;=$B$6)*(C24:C31*AM671+D24:D31*AO671*$B$8*AQ671)/(1+AL671/100)^B24:B31)+C32*AM671*AP671/(1+AL671/100)^$B$6</f>
        <v>11207532.0161625</v>
      </c>
      <c r="AS671" s="0" t="n">
        <f aca="false">SUMPRODUCT((K24:K26&lt;=$B$6)*(L24:L26*AN671+M24:M26*AO671*$B$8*AQ671)/(1+AL671/100)^K24:K26)+L27*AN671*AP671/(1+AL671/100)^$B$6</f>
        <v>9102389.57135549</v>
      </c>
      <c r="AT671" s="0" t="n">
        <f aca="false">AS671-AR671</f>
        <v>-2105142.44480701</v>
      </c>
      <c r="AU671" s="0" t="n">
        <f aca="true">RAND()</f>
        <v>0.614511272726997</v>
      </c>
      <c r="AV671" s="0" t="n">
        <f aca="true">RAND()</f>
        <v>0.97618048822766</v>
      </c>
      <c r="AW671" s="0" t="n">
        <f aca="true">RAND()</f>
        <v>0.331963792705212</v>
      </c>
      <c r="AX671" s="0" t="n">
        <f aca="true">RAND()</f>
        <v>0.157350503973251</v>
      </c>
      <c r="AY671" s="0" t="n">
        <f aca="true">RAND()</f>
        <v>0.259063178440945</v>
      </c>
      <c r="AZ671" s="0" t="n">
        <f aca="true">RAND()</f>
        <v>0.492205000758496</v>
      </c>
    </row>
    <row r="672" customFormat="false" ht="15" hidden="false" customHeight="false" outlineLevel="0" collapsed="false">
      <c r="AK672" s="0" t="n">
        <v>659</v>
      </c>
      <c r="AL672" s="0" t="n">
        <f aca="false">IFERROR(IF(AU672&lt;($AM$6-$AL$6)/($AN$6-$AL$6),$AL$6+SQRT(AU672*($AN$6-$AL$6)*($AM$6-$AL$6)),$AN$6-SQRT((1-AU672)*($AN$6-$AL$6)*($AN$6-$AM$6))),$AM$6)</f>
        <v>3.97626093173143</v>
      </c>
      <c r="AM672" s="0" t="n">
        <f aca="false">IFERROR(IF(AV672&lt;($AM$7-$AL$7)/($AN$7-$AL$7),$AL$7+SQRT(AV672*($AN$7-$AL$7)*($AM$7-$AL$7)),$AN$7-SQRT((1-AV672)*($AN$7-$AL$7)*($AN$7-$AM$7))),$AM$7)</f>
        <v>0.930966115000453</v>
      </c>
      <c r="AN672" s="0" t="n">
        <f aca="false">IFERROR(IF(AW672&lt;($AM$8-$AL$8)/($AN$8-$AL$8),$AL$8+SQRT(AW672*($AN$8-$AL$8)*($AM$8-$AL$8)),$AN$8-SQRT((1-AW672)*($AN$8-$AL$8)*($AN$8-$AM$8))),$AM$8)</f>
        <v>0.879084250380877</v>
      </c>
      <c r="AO672" s="0" t="n">
        <f aca="false">IFERROR(IF(AX672&lt;($AM$9-$AL$9)/($AN$9-$AL$9),$AL$9+SQRT(AX672*($AN$9-$AL$9)*($AM$9-$AL$9)),$AN$9-SQRT((1-AX672)*($AN$9-$AL$9)*($AN$9-$AM$9))),$AM$9)</f>
        <v>0.738783271377225</v>
      </c>
      <c r="AP672" s="0" t="n">
        <f aca="false">IFERROR(IF(AY672&lt;($AM$10-$AL$10)/($AN$10-$AL$10),$AL$10+SQRT(AY672*($AN$10-$AL$10)*($AM$10-$AL$10)),$AN$10-SQRT((1-AY672)*($AN$10-$AL$10)*($AN$10-$AM$10))),$AM$10)</f>
        <v>0.874628346160574</v>
      </c>
      <c r="AQ672" s="0" t="n">
        <f aca="false">IFERROR(IF(AZ672&lt;($AM$11-$AL$11)/($AN$11-$AL$11),$AL$11+SQRT(AZ672*($AN$11-$AL$11)*($AM$11-$AL$11)),$AN$11-SQRT((1-AZ672)*($AN$11-$AL$11)*($AN$11-$AM$11))),$AM$11)</f>
        <v>0.473929207475309</v>
      </c>
      <c r="AR672" s="0" t="n">
        <f aca="false">SUMPRODUCT((B24:B31&lt;=$B$6)*(C24:C31*AM672+D24:D31*AO672*$B$8*AQ672)/(1+AL672/100)^B24:B31)+C32*AM672*AP672/(1+AL672/100)^$B$6</f>
        <v>8764226.5041199</v>
      </c>
      <c r="AS672" s="0" t="n">
        <f aca="false">SUMPRODUCT((K24:K26&lt;=$B$6)*(L24:L26*AN672+M24:M26*AO672*$B$8*AQ672)/(1+AL672/100)^K24:K26)+L27*AN672*AP672/(1+AL672/100)^$B$6</f>
        <v>8151806.01743193</v>
      </c>
      <c r="AT672" s="0" t="n">
        <f aca="false">AS672-AR672</f>
        <v>-612420.486687972</v>
      </c>
      <c r="AU672" s="0" t="n">
        <f aca="true">RAND()</f>
        <v>0.542850102351315</v>
      </c>
      <c r="AV672" s="0" t="n">
        <f aca="true">RAND()</f>
        <v>0.190579147536799</v>
      </c>
      <c r="AW672" s="0" t="n">
        <f aca="true">RAND()</f>
        <v>0.0694924295367254</v>
      </c>
      <c r="AX672" s="0" t="n">
        <f aca="true">RAND()</f>
        <v>0.0760232675861462</v>
      </c>
      <c r="AY672" s="0" t="n">
        <f aca="true">RAND()</f>
        <v>0.561385590988026</v>
      </c>
      <c r="AZ672" s="0" t="n">
        <f aca="true">RAND()</f>
        <v>0.123474976379547</v>
      </c>
    </row>
    <row r="673" customFormat="false" ht="15" hidden="false" customHeight="false" outlineLevel="0" collapsed="false">
      <c r="AK673" s="0" t="n">
        <v>660</v>
      </c>
      <c r="AL673" s="0" t="n">
        <f aca="false">IFERROR(IF(AU673&lt;($AM$6-$AL$6)/($AN$6-$AL$6),$AL$6+SQRT(AU673*($AN$6-$AL$6)*($AM$6-$AL$6)),$AN$6-SQRT((1-AU673)*($AN$6-$AL$6)*($AN$6-$AM$6))),$AM$6)</f>
        <v>3.32229110277926</v>
      </c>
      <c r="AM673" s="0" t="n">
        <f aca="false">IFERROR(IF(AV673&lt;($AM$7-$AL$7)/($AN$7-$AL$7),$AL$7+SQRT(AV673*($AN$7-$AL$7)*($AM$7-$AL$7)),$AN$7-SQRT((1-AV673)*($AN$7-$AL$7)*($AN$7-$AM$7))),$AM$7)</f>
        <v>1.16184445573781</v>
      </c>
      <c r="AN673" s="0" t="n">
        <f aca="false">IFERROR(IF(AW673&lt;($AM$8-$AL$8)/($AN$8-$AL$8),$AL$8+SQRT(AW673*($AN$8-$AL$8)*($AM$8-$AL$8)),$AN$8-SQRT((1-AW673)*($AN$8-$AL$8)*($AN$8-$AM$8))),$AM$8)</f>
        <v>0.824116214652394</v>
      </c>
      <c r="AO673" s="0" t="n">
        <f aca="false">IFERROR(IF(AX673&lt;($AM$9-$AL$9)/($AN$9-$AL$9),$AL$9+SQRT(AX673*($AN$9-$AL$9)*($AM$9-$AL$9)),$AN$9-SQRT((1-AX673)*($AN$9-$AL$9)*($AN$9-$AM$9))),$AM$9)</f>
        <v>1.341722326378</v>
      </c>
      <c r="AP673" s="0" t="n">
        <f aca="false">IFERROR(IF(AY673&lt;($AM$10-$AL$10)/($AN$10-$AL$10),$AL$10+SQRT(AY673*($AN$10-$AL$10)*($AM$10-$AL$10)),$AN$10-SQRT((1-AY673)*($AN$10-$AL$10)*($AN$10-$AM$10))),$AM$10)</f>
        <v>0.700361549607532</v>
      </c>
      <c r="AQ673" s="0" t="n">
        <f aca="false">IFERROR(IF(AZ673&lt;($AM$11-$AL$11)/($AN$11-$AL$11),$AL$11+SQRT(AZ673*($AN$11-$AL$11)*($AM$11-$AL$11)),$AN$11-SQRT((1-AZ673)*($AN$11-$AL$11)*($AN$11-$AM$11))),$AM$11)</f>
        <v>0.754252664093685</v>
      </c>
      <c r="AR673" s="0" t="n">
        <f aca="false">SUMPRODUCT((B24:B31&lt;=$B$6)*(C24:C31*AM673+D24:D31*AO673*$B$8*AQ673)/(1+AL673/100)^B24:B31)+C32*AM673*AP673/(1+AL673/100)^$B$6</f>
        <v>11285688.0139534</v>
      </c>
      <c r="AS673" s="0" t="n">
        <f aca="false">SUMPRODUCT((K24:K26&lt;=$B$6)*(L24:L26*AN673+M24:M26*AO673*$B$8*AQ673)/(1+AL673/100)^K24:K26)+L27*AN673*AP673/(1+AL673/100)^$B$6</f>
        <v>7792900.88693637</v>
      </c>
      <c r="AT673" s="0" t="n">
        <f aca="false">AS673-AR673</f>
        <v>-3492787.12701702</v>
      </c>
      <c r="AU673" s="0" t="n">
        <f aca="true">RAND()</f>
        <v>0.32372286336517</v>
      </c>
      <c r="AV673" s="0" t="n">
        <f aca="true">RAND()</f>
        <v>0.930920889029665</v>
      </c>
      <c r="AW673" s="0" t="n">
        <f aca="true">RAND()</f>
        <v>0.00646213121289263</v>
      </c>
      <c r="AX673" s="0" t="n">
        <f aca="true">RAND()</f>
        <v>0.711113669607202</v>
      </c>
      <c r="AY673" s="0" t="n">
        <f aca="true">RAND()</f>
        <v>0.160579002244526</v>
      </c>
      <c r="AZ673" s="0" t="n">
        <f aca="true">RAND()</f>
        <v>0.753503048550811</v>
      </c>
    </row>
    <row r="674" customFormat="false" ht="15" hidden="false" customHeight="false" outlineLevel="0" collapsed="false">
      <c r="AK674" s="0" t="n">
        <v>661</v>
      </c>
      <c r="AL674" s="0" t="n">
        <f aca="false">IFERROR(IF(AU674&lt;($AM$6-$AL$6)/($AN$6-$AL$6),$AL$6+SQRT(AU674*($AN$6-$AL$6)*($AM$6-$AL$6)),$AN$6-SQRT((1-AU674)*($AN$6-$AL$6)*($AN$6-$AM$6))),$AM$6)</f>
        <v>3.1940445673006</v>
      </c>
      <c r="AM674" s="0" t="n">
        <f aca="false">IFERROR(IF(AV674&lt;($AM$7-$AL$7)/($AN$7-$AL$7),$AL$7+SQRT(AV674*($AN$7-$AL$7)*($AM$7-$AL$7)),$AN$7-SQRT((1-AV674)*($AN$7-$AL$7)*($AN$7-$AM$7))),$AM$7)</f>
        <v>0.927912121634382</v>
      </c>
      <c r="AN674" s="0" t="n">
        <f aca="false">IFERROR(IF(AW674&lt;($AM$8-$AL$8)/($AN$8-$AL$8),$AL$8+SQRT(AW674*($AN$8-$AL$8)*($AM$8-$AL$8)),$AN$8-SQRT((1-AW674)*($AN$8-$AL$8)*($AN$8-$AM$8))),$AM$8)</f>
        <v>0.95136428659151</v>
      </c>
      <c r="AO674" s="0" t="n">
        <f aca="false">IFERROR(IF(AX674&lt;($AM$9-$AL$9)/($AN$9-$AL$9),$AL$9+SQRT(AX674*($AN$9-$AL$9)*($AM$9-$AL$9)),$AN$9-SQRT((1-AX674)*($AN$9-$AL$9)*($AN$9-$AM$9))),$AM$9)</f>
        <v>1.87495428102884</v>
      </c>
      <c r="AP674" s="0" t="n">
        <f aca="false">IFERROR(IF(AY674&lt;($AM$10-$AL$10)/($AN$10-$AL$10),$AL$10+SQRT(AY674*($AN$10-$AL$10)*($AM$10-$AL$10)),$AN$10-SQRT((1-AY674)*($AN$10-$AL$10)*($AN$10-$AM$10))),$AM$10)</f>
        <v>0.94513182175234</v>
      </c>
      <c r="AQ674" s="0" t="n">
        <f aca="false">IFERROR(IF(AZ674&lt;($AM$11-$AL$11)/($AN$11-$AL$11),$AL$11+SQRT(AZ674*($AN$11-$AL$11)*($AM$11-$AL$11)),$AN$11-SQRT((1-AZ674)*($AN$11-$AL$11)*($AN$11-$AM$11))),$AM$11)</f>
        <v>0.744689748652679</v>
      </c>
      <c r="AR674" s="0" t="n">
        <f aca="false">SUMPRODUCT((B24:B31&lt;=$B$6)*(C24:C31*AM674+D24:D31*AO674*$B$8*AQ674)/(1+AL674/100)^B24:B31)+C32*AM674*AP674/(1+AL674/100)^$B$6</f>
        <v>9116633.45094416</v>
      </c>
      <c r="AS674" s="0" t="n">
        <f aca="false">SUMPRODUCT((K24:K26&lt;=$B$6)*(L24:L26*AN674+M24:M26*AO674*$B$8*AQ674)/(1+AL674/100)^K24:K26)+L27*AN674*AP674/(1+AL674/100)^$B$6</f>
        <v>8806397.75405201</v>
      </c>
      <c r="AT674" s="0" t="n">
        <f aca="false">AS674-AR674</f>
        <v>-310235.696892148</v>
      </c>
      <c r="AU674" s="0" t="n">
        <f aca="true">RAND()</f>
        <v>0.275735162215295</v>
      </c>
      <c r="AV674" s="0" t="n">
        <f aca="true">RAND()</f>
        <v>0.18179456512232</v>
      </c>
      <c r="AW674" s="0" t="n">
        <f aca="true">RAND()</f>
        <v>0.254568302837297</v>
      </c>
      <c r="AX674" s="0" t="n">
        <f aca="true">RAND()</f>
        <v>0.989575712111324</v>
      </c>
      <c r="AY674" s="0" t="n">
        <f aca="true">RAND()</f>
        <v>0.792569354946227</v>
      </c>
      <c r="AZ674" s="0" t="n">
        <f aca="true">RAND()</f>
        <v>0.733945614518236</v>
      </c>
    </row>
    <row r="675" customFormat="false" ht="15" hidden="false" customHeight="false" outlineLevel="0" collapsed="false">
      <c r="AK675" s="0" t="n">
        <v>662</v>
      </c>
      <c r="AL675" s="0" t="n">
        <f aca="false">IFERROR(IF(AU675&lt;($AM$6-$AL$6)/($AN$6-$AL$6),$AL$6+SQRT(AU675*($AN$6-$AL$6)*($AM$6-$AL$6)),$AN$6-SQRT((1-AU675)*($AN$6-$AL$6)*($AN$6-$AM$6))),$AM$6)</f>
        <v>2.39606184005938</v>
      </c>
      <c r="AM675" s="0" t="n">
        <f aca="false">IFERROR(IF(AV675&lt;($AM$7-$AL$7)/($AN$7-$AL$7),$AL$7+SQRT(AV675*($AN$7-$AL$7)*($AM$7-$AL$7)),$AN$7-SQRT((1-AV675)*($AN$7-$AL$7)*($AN$7-$AM$7))),$AM$7)</f>
        <v>0.987446331470515</v>
      </c>
      <c r="AN675" s="0" t="n">
        <f aca="false">IFERROR(IF(AW675&lt;($AM$8-$AL$8)/($AN$8-$AL$8),$AL$8+SQRT(AW675*($AN$8-$AL$8)*($AM$8-$AL$8)),$AN$8-SQRT((1-AW675)*($AN$8-$AL$8)*($AN$8-$AM$8))),$AM$8)</f>
        <v>1.0665746221212</v>
      </c>
      <c r="AO675" s="0" t="n">
        <f aca="false">IFERROR(IF(AX675&lt;($AM$9-$AL$9)/($AN$9-$AL$9),$AL$9+SQRT(AX675*($AN$9-$AL$9)*($AM$9-$AL$9)),$AN$9-SQRT((1-AX675)*($AN$9-$AL$9)*($AN$9-$AM$9))),$AM$9)</f>
        <v>1.02669886626821</v>
      </c>
      <c r="AP675" s="0" t="n">
        <f aca="false">IFERROR(IF(AY675&lt;($AM$10-$AL$10)/($AN$10-$AL$10),$AL$10+SQRT(AY675*($AN$10-$AL$10)*($AM$10-$AL$10)),$AN$10-SQRT((1-AY675)*($AN$10-$AL$10)*($AN$10-$AM$10))),$AM$10)</f>
        <v>0.701221916203154</v>
      </c>
      <c r="AQ675" s="0" t="n">
        <f aca="false">IFERROR(IF(AZ675&lt;($AM$11-$AL$11)/($AN$11-$AL$11),$AL$11+SQRT(AZ675*($AN$11-$AL$11)*($AM$11-$AL$11)),$AN$11-SQRT((1-AZ675)*($AN$11-$AL$11)*($AN$11-$AM$11))),$AM$11)</f>
        <v>0.715918409832125</v>
      </c>
      <c r="AR675" s="0" t="n">
        <f aca="false">SUMPRODUCT((B24:B31&lt;=$B$6)*(C24:C31*AM675+D24:D31*AO675*$B$8*AQ675)/(1+AL675/100)^B24:B31)+C32*AM675*AP675/(1+AL675/100)^$B$6</f>
        <v>9947844.41637077</v>
      </c>
      <c r="AS675" s="0" t="n">
        <f aca="false">SUMPRODUCT((K24:K26&lt;=$B$6)*(L24:L26*AN675+M24:M26*AO675*$B$8*AQ675)/(1+AL675/100)^K24:K26)+L27*AN675*AP675/(1+AL675/100)^$B$6</f>
        <v>10098848.6400247</v>
      </c>
      <c r="AT675" s="0" t="n">
        <f aca="false">AS675-AR675</f>
        <v>151004.223653967</v>
      </c>
      <c r="AU675" s="0" t="n">
        <f aca="true">RAND()</f>
        <v>0.0313729962302442</v>
      </c>
      <c r="AV675" s="0" t="n">
        <f aca="true">RAND()</f>
        <v>0.3904014131306</v>
      </c>
      <c r="AW675" s="0" t="n">
        <f aca="true">RAND()</f>
        <v>0.700934495555719</v>
      </c>
      <c r="AX675" s="0" t="n">
        <f aca="true">RAND()</f>
        <v>0.368456602050943</v>
      </c>
      <c r="AY675" s="0" t="n">
        <f aca="true">RAND()</f>
        <v>0.161961038241876</v>
      </c>
      <c r="AZ675" s="0" t="n">
        <f aca="true">RAND()</f>
        <v>0.670602653582413</v>
      </c>
    </row>
    <row r="676" customFormat="false" ht="15" hidden="false" customHeight="false" outlineLevel="0" collapsed="false">
      <c r="AK676" s="0" t="n">
        <v>663</v>
      </c>
      <c r="AL676" s="0" t="n">
        <f aca="false">IFERROR(IF(AU676&lt;($AM$6-$AL$6)/($AN$6-$AL$6),$AL$6+SQRT(AU676*($AN$6-$AL$6)*($AM$6-$AL$6)),$AN$6-SQRT((1-AU676)*($AN$6-$AL$6)*($AN$6-$AM$6))),$AM$6)</f>
        <v>5.45571049444406</v>
      </c>
      <c r="AM676" s="0" t="n">
        <f aca="false">IFERROR(IF(AV676&lt;($AM$7-$AL$7)/($AN$7-$AL$7),$AL$7+SQRT(AV676*($AN$7-$AL$7)*($AM$7-$AL$7)),$AN$7-SQRT((1-AV676)*($AN$7-$AL$7)*($AN$7-$AM$7))),$AM$7)</f>
        <v>1.09334407822055</v>
      </c>
      <c r="AN676" s="0" t="n">
        <f aca="false">IFERROR(IF(AW676&lt;($AM$8-$AL$8)/($AN$8-$AL$8),$AL$8+SQRT(AW676*($AN$8-$AL$8)*($AM$8-$AL$8)),$AN$8-SQRT((1-AW676)*($AN$8-$AL$8)*($AN$8-$AM$8))),$AM$8)</f>
        <v>0.880043237083987</v>
      </c>
      <c r="AO676" s="0" t="n">
        <f aca="false">IFERROR(IF(AX676&lt;($AM$9-$AL$9)/($AN$9-$AL$9),$AL$9+SQRT(AX676*($AN$9-$AL$9)*($AM$9-$AL$9)),$AN$9-SQRT((1-AX676)*($AN$9-$AL$9)*($AN$9-$AM$9))),$AM$9)</f>
        <v>1.69949877848681</v>
      </c>
      <c r="AP676" s="0" t="n">
        <f aca="false">IFERROR(IF(AY676&lt;($AM$10-$AL$10)/($AN$10-$AL$10),$AL$10+SQRT(AY676*($AN$10-$AL$10)*($AM$10-$AL$10)),$AN$10-SQRT((1-AY676)*($AN$10-$AL$10)*($AN$10-$AM$10))),$AM$10)</f>
        <v>0.963605212106304</v>
      </c>
      <c r="AQ676" s="0" t="n">
        <f aca="false">IFERROR(IF(AZ676&lt;($AM$11-$AL$11)/($AN$11-$AL$11),$AL$11+SQRT(AZ676*($AN$11-$AL$11)*($AM$11-$AL$11)),$AN$11-SQRT((1-AZ676)*($AN$11-$AL$11)*($AN$11-$AM$11))),$AM$11)</f>
        <v>0.398897206145296</v>
      </c>
      <c r="AR676" s="0" t="n">
        <f aca="false">SUMPRODUCT((B24:B31&lt;=$B$6)*(C24:C31*AM676+D24:D31*AO676*$B$8*AQ676)/(1+AL676/100)^B24:B31)+C32*AM676*AP676/(1+AL676/100)^$B$6</f>
        <v>9862209.76654949</v>
      </c>
      <c r="AS676" s="0" t="n">
        <f aca="false">SUMPRODUCT((K24:K26&lt;=$B$6)*(L24:L26*AN676+M24:M26*AO676*$B$8*AQ676)/(1+AL676/100)^K24:K26)+L27*AN676*AP676/(1+AL676/100)^$B$6</f>
        <v>8121737.12656221</v>
      </c>
      <c r="AT676" s="0" t="n">
        <f aca="false">AS676-AR676</f>
        <v>-1740472.63998728</v>
      </c>
      <c r="AU676" s="0" t="n">
        <f aca="true">RAND()</f>
        <v>0.88075849615149</v>
      </c>
      <c r="AV676" s="0" t="n">
        <f aca="true">RAND()</f>
        <v>0.781857085968264</v>
      </c>
      <c r="AW676" s="0" t="n">
        <f aca="true">RAND()</f>
        <v>0.0711879978098149</v>
      </c>
      <c r="AX676" s="0" t="n">
        <f aca="true">RAND()</f>
        <v>0.939799343912722</v>
      </c>
      <c r="AY676" s="0" t="n">
        <f aca="true">RAND()</f>
        <v>0.859719170768526</v>
      </c>
      <c r="AZ676" s="0" t="n">
        <f aca="true">RAND()</f>
        <v>0.0399210505442656</v>
      </c>
    </row>
    <row r="677" customFormat="false" ht="15" hidden="false" customHeight="false" outlineLevel="0" collapsed="false">
      <c r="AK677" s="0" t="n">
        <v>664</v>
      </c>
      <c r="AL677" s="0" t="n">
        <f aca="false">IFERROR(IF(AU677&lt;($AM$6-$AL$6)/($AN$6-$AL$6),$AL$6+SQRT(AU677*($AN$6-$AL$6)*($AM$6-$AL$6)),$AN$6-SQRT((1-AU677)*($AN$6-$AL$6)*($AN$6-$AM$6))),$AM$6)</f>
        <v>6.0333132207697</v>
      </c>
      <c r="AM677" s="0" t="n">
        <f aca="false">IFERROR(IF(AV677&lt;($AM$7-$AL$7)/($AN$7-$AL$7),$AL$7+SQRT(AV677*($AN$7-$AL$7)*($AM$7-$AL$7)),$AN$7-SQRT((1-AV677)*($AN$7-$AL$7)*($AN$7-$AM$7))),$AM$7)</f>
        <v>1.02855612911461</v>
      </c>
      <c r="AN677" s="0" t="n">
        <f aca="false">IFERROR(IF(AW677&lt;($AM$8-$AL$8)/($AN$8-$AL$8),$AL$8+SQRT(AW677*($AN$8-$AL$8)*($AM$8-$AL$8)),$AN$8-SQRT((1-AW677)*($AN$8-$AL$8)*($AN$8-$AM$8))),$AM$8)</f>
        <v>1.07514712716653</v>
      </c>
      <c r="AO677" s="0" t="n">
        <f aca="false">IFERROR(IF(AX677&lt;($AM$9-$AL$9)/($AN$9-$AL$9),$AL$9+SQRT(AX677*($AN$9-$AL$9)*($AM$9-$AL$9)),$AN$9-SQRT((1-AX677)*($AN$9-$AL$9)*($AN$9-$AM$9))),$AM$9)</f>
        <v>0.926527863988764</v>
      </c>
      <c r="AP677" s="0" t="n">
        <f aca="false">IFERROR(IF(AY677&lt;($AM$10-$AL$10)/($AN$10-$AL$10),$AL$10+SQRT(AY677*($AN$10-$AL$10)*($AM$10-$AL$10)),$AN$10-SQRT((1-AY677)*($AN$10-$AL$10)*($AN$10-$AM$10))),$AM$10)</f>
        <v>0.766345683318664</v>
      </c>
      <c r="AQ677" s="0" t="n">
        <f aca="false">IFERROR(IF(AZ677&lt;($AM$11-$AL$11)/($AN$11-$AL$11),$AL$11+SQRT(AZ677*($AN$11-$AL$11)*($AM$11-$AL$11)),$AN$11-SQRT((1-AZ677)*($AN$11-$AL$11)*($AN$11-$AM$11))),$AM$11)</f>
        <v>0.598948715240049</v>
      </c>
      <c r="AR677" s="0" t="n">
        <f aca="false">SUMPRODUCT((B24:B31&lt;=$B$6)*(C24:C31*AM677+D24:D31*AO677*$B$8*AQ677)/(1+AL677/100)^B24:B31)+C32*AM677*AP677/(1+AL677/100)^$B$6</f>
        <v>9139379.75803504</v>
      </c>
      <c r="AS677" s="0" t="n">
        <f aca="false">SUMPRODUCT((K24:K26&lt;=$B$6)*(L24:L26*AN677+M24:M26*AO677*$B$8*AQ677)/(1+AL677/100)^K24:K26)+L27*AN677*AP677/(1+AL677/100)^$B$6</f>
        <v>9995202.65984017</v>
      </c>
      <c r="AT677" s="0" t="n">
        <f aca="false">AS677-AR677</f>
        <v>855822.901805125</v>
      </c>
      <c r="AU677" s="0" t="n">
        <f aca="true">RAND()</f>
        <v>0.953275833543068</v>
      </c>
      <c r="AV677" s="0" t="n">
        <f aca="true">RAND()</f>
        <v>0.564112107087048</v>
      </c>
      <c r="AW677" s="0" t="n">
        <f aca="true">RAND()</f>
        <v>0.72823531432784</v>
      </c>
      <c r="AX677" s="0" t="n">
        <f aca="true">RAND()</f>
        <v>0.242568025011756</v>
      </c>
      <c r="AY677" s="0" t="n">
        <f aca="true">RAND()</f>
        <v>0.283760092089944</v>
      </c>
      <c r="AZ677" s="0" t="n">
        <f aca="true">RAND()</f>
        <v>0.364776874872146</v>
      </c>
    </row>
    <row r="678" customFormat="false" ht="15" hidden="false" customHeight="false" outlineLevel="0" collapsed="false">
      <c r="AK678" s="0" t="n">
        <v>665</v>
      </c>
      <c r="AL678" s="0" t="n">
        <f aca="false">IFERROR(IF(AU678&lt;($AM$6-$AL$6)/($AN$6-$AL$6),$AL$6+SQRT(AU678*($AN$6-$AL$6)*($AM$6-$AL$6)),$AN$6-SQRT((1-AU678)*($AN$6-$AL$6)*($AN$6-$AM$6))),$AM$6)</f>
        <v>2.20901329644952</v>
      </c>
      <c r="AM678" s="0" t="n">
        <f aca="false">IFERROR(IF(AV678&lt;($AM$7-$AL$7)/($AN$7-$AL$7),$AL$7+SQRT(AV678*($AN$7-$AL$7)*($AM$7-$AL$7)),$AN$7-SQRT((1-AV678)*($AN$7-$AL$7)*($AN$7-$AM$7))),$AM$7)</f>
        <v>1.02677962748334</v>
      </c>
      <c r="AN678" s="0" t="n">
        <f aca="false">IFERROR(IF(AW678&lt;($AM$8-$AL$8)/($AN$8-$AL$8),$AL$8+SQRT(AW678*($AN$8-$AL$8)*($AM$8-$AL$8)),$AN$8-SQRT((1-AW678)*($AN$8-$AL$8)*($AN$8-$AM$8))),$AM$8)</f>
        <v>1.04442544052269</v>
      </c>
      <c r="AO678" s="0" t="n">
        <f aca="false">IFERROR(IF(AX678&lt;($AM$9-$AL$9)/($AN$9-$AL$9),$AL$9+SQRT(AX678*($AN$9-$AL$9)*($AM$9-$AL$9)),$AN$9-SQRT((1-AX678)*($AN$9-$AL$9)*($AN$9-$AM$9))),$AM$9)</f>
        <v>1.34225197610577</v>
      </c>
      <c r="AP678" s="0" t="n">
        <f aca="false">IFERROR(IF(AY678&lt;($AM$10-$AL$10)/($AN$10-$AL$10),$AL$10+SQRT(AY678*($AN$10-$AL$10)*($AM$10-$AL$10)),$AN$10-SQRT((1-AY678)*($AN$10-$AL$10)*($AN$10-$AM$10))),$AM$10)</f>
        <v>0.819354543512881</v>
      </c>
      <c r="AQ678" s="0" t="n">
        <f aca="false">IFERROR(IF(AZ678&lt;($AM$11-$AL$11)/($AN$11-$AL$11),$AL$11+SQRT(AZ678*($AN$11-$AL$11)*($AM$11-$AL$11)),$AN$11-SQRT((1-AZ678)*($AN$11-$AL$11)*($AN$11-$AM$11))),$AM$11)</f>
        <v>0.41844178665969</v>
      </c>
      <c r="AR678" s="0" t="n">
        <f aca="false">SUMPRODUCT((B24:B31&lt;=$B$6)*(C24:C31*AM678+D24:D31*AO678*$B$8*AQ678)/(1+AL678/100)^B24:B31)+C32*AM678*AP678/(1+AL678/100)^$B$6</f>
        <v>10386971.7886035</v>
      </c>
      <c r="AS678" s="0" t="n">
        <f aca="false">SUMPRODUCT((K24:K26&lt;=$B$6)*(L24:L26*AN678+M24:M26*AO678*$B$8*AQ678)/(1+AL678/100)^K24:K26)+L27*AN678*AP678/(1+AL678/100)^$B$6</f>
        <v>9742432.57621031</v>
      </c>
      <c r="AT678" s="0" t="n">
        <f aca="false">AS678-AR678</f>
        <v>-644539.212393208</v>
      </c>
      <c r="AU678" s="0" t="n">
        <f aca="true">RAND()</f>
        <v>0.00873731161853913</v>
      </c>
      <c r="AV678" s="0" t="n">
        <f aca="true">RAND()</f>
        <v>0.557090358164669</v>
      </c>
      <c r="AW678" s="0" t="n">
        <f aca="true">RAND()</f>
        <v>0.624347559961882</v>
      </c>
      <c r="AX678" s="0" t="n">
        <f aca="true">RAND()</f>
        <v>0.711578358042156</v>
      </c>
      <c r="AY678" s="0" t="n">
        <f aca="true">RAND()</f>
        <v>0.407949297849282</v>
      </c>
      <c r="AZ678" s="0" t="n">
        <f aca="true">RAND()</f>
        <v>0.0572590074577119</v>
      </c>
    </row>
    <row r="679" customFormat="false" ht="15" hidden="false" customHeight="false" outlineLevel="0" collapsed="false">
      <c r="AK679" s="0" t="n">
        <v>666</v>
      </c>
      <c r="AL679" s="0" t="n">
        <f aca="false">IFERROR(IF(AU679&lt;($AM$6-$AL$6)/($AN$6-$AL$6),$AL$6+SQRT(AU679*($AN$6-$AL$6)*($AM$6-$AL$6)),$AN$6-SQRT((1-AU679)*($AN$6-$AL$6)*($AN$6-$AM$6))),$AM$6)</f>
        <v>2.80712445215763</v>
      </c>
      <c r="AM679" s="0" t="n">
        <f aca="false">IFERROR(IF(AV679&lt;($AM$7-$AL$7)/($AN$7-$AL$7),$AL$7+SQRT(AV679*($AN$7-$AL$7)*($AM$7-$AL$7)),$AN$7-SQRT((1-AV679)*($AN$7-$AL$7)*($AN$7-$AM$7))),$AM$7)</f>
        <v>1.09938907356803</v>
      </c>
      <c r="AN679" s="0" t="n">
        <f aca="false">IFERROR(IF(AW679&lt;($AM$8-$AL$8)/($AN$8-$AL$8),$AL$8+SQRT(AW679*($AN$8-$AL$8)*($AM$8-$AL$8)),$AN$8-SQRT((1-AW679)*($AN$8-$AL$8)*($AN$8-$AM$8))),$AM$8)</f>
        <v>1.16918947853893</v>
      </c>
      <c r="AO679" s="0" t="n">
        <f aca="false">IFERROR(IF(AX679&lt;($AM$9-$AL$9)/($AN$9-$AL$9),$AL$9+SQRT(AX679*($AN$9-$AL$9)*($AM$9-$AL$9)),$AN$9-SQRT((1-AX679)*($AN$9-$AL$9)*($AN$9-$AM$9))),$AM$9)</f>
        <v>0.773173195392465</v>
      </c>
      <c r="AP679" s="0" t="n">
        <f aca="false">IFERROR(IF(AY679&lt;($AM$10-$AL$10)/($AN$10-$AL$10),$AL$10+SQRT(AY679*($AN$10-$AL$10)*($AM$10-$AL$10)),$AN$10-SQRT((1-AY679)*($AN$10-$AL$10)*($AN$10-$AM$10))),$AM$10)</f>
        <v>0.971009809628689</v>
      </c>
      <c r="AQ679" s="0" t="n">
        <f aca="false">IFERROR(IF(AZ679&lt;($AM$11-$AL$11)/($AN$11-$AL$11),$AL$11+SQRT(AZ679*($AN$11-$AL$11)*($AM$11-$AL$11)),$AN$11-SQRT((1-AZ679)*($AN$11-$AL$11)*($AN$11-$AM$11))),$AM$11)</f>
        <v>0.622750983054087</v>
      </c>
      <c r="AR679" s="0" t="n">
        <f aca="false">SUMPRODUCT((B24:B31&lt;=$B$6)*(C24:C31*AM679+D24:D31*AO679*$B$8*AQ679)/(1+AL679/100)^B24:B31)+C32*AM679*AP679/(1+AL679/100)^$B$6</f>
        <v>10808365.4557275</v>
      </c>
      <c r="AS679" s="0" t="n">
        <f aca="false">SUMPRODUCT((K24:K26&lt;=$B$6)*(L24:L26*AN679+M24:M26*AO679*$B$8*AQ679)/(1+AL679/100)^K24:K26)+L27*AN679*AP679/(1+AL679/100)^$B$6</f>
        <v>10724915.691723</v>
      </c>
      <c r="AT679" s="0" t="n">
        <f aca="false">AS679-AR679</f>
        <v>-83449.7640045919</v>
      </c>
      <c r="AU679" s="0" t="n">
        <f aca="true">RAND()</f>
        <v>0.130289976254152</v>
      </c>
      <c r="AV679" s="0" t="n">
        <f aca="true">RAND()</f>
        <v>0.798367545238265</v>
      </c>
      <c r="AW679" s="0" t="n">
        <f aca="true">RAND()</f>
        <v>0.941952529966132</v>
      </c>
      <c r="AX679" s="0" t="n">
        <f aca="true">RAND()</f>
        <v>0.09949812624124</v>
      </c>
      <c r="AY679" s="0" t="n">
        <f aca="true">RAND()</f>
        <v>0.887400963065814</v>
      </c>
      <c r="AZ679" s="0" t="n">
        <f aca="true">RAND()</f>
        <v>0.425176314540324</v>
      </c>
    </row>
    <row r="680" customFormat="false" ht="15" hidden="false" customHeight="false" outlineLevel="0" collapsed="false">
      <c r="AK680" s="0" t="n">
        <v>667</v>
      </c>
      <c r="AL680" s="0" t="n">
        <f aca="false">IFERROR(IF(AU680&lt;($AM$6-$AL$6)/($AN$6-$AL$6),$AL$6+SQRT(AU680*($AN$6-$AL$6)*($AM$6-$AL$6)),$AN$6-SQRT((1-AU680)*($AN$6-$AL$6)*($AN$6-$AM$6))),$AM$6)</f>
        <v>6.36920899625135</v>
      </c>
      <c r="AM680" s="0" t="n">
        <f aca="false">IFERROR(IF(AV680&lt;($AM$7-$AL$7)/($AN$7-$AL$7),$AL$7+SQRT(AV680*($AN$7-$AL$7)*($AM$7-$AL$7)),$AN$7-SQRT((1-AV680)*($AN$7-$AL$7)*($AN$7-$AM$7))),$AM$7)</f>
        <v>1.00252745226984</v>
      </c>
      <c r="AN680" s="0" t="n">
        <f aca="false">IFERROR(IF(AW680&lt;($AM$8-$AL$8)/($AN$8-$AL$8),$AL$8+SQRT(AW680*($AN$8-$AL$8)*($AM$8-$AL$8)),$AN$8-SQRT((1-AW680)*($AN$8-$AL$8)*($AN$8-$AM$8))),$AM$8)</f>
        <v>1.11092092090527</v>
      </c>
      <c r="AO680" s="0" t="n">
        <f aca="false">IFERROR(IF(AX680&lt;($AM$9-$AL$9)/($AN$9-$AL$9),$AL$9+SQRT(AX680*($AN$9-$AL$9)*($AM$9-$AL$9)),$AN$9-SQRT((1-AX680)*($AN$9-$AL$9)*($AN$9-$AM$9))),$AM$9)</f>
        <v>1.52145229270365</v>
      </c>
      <c r="AP680" s="0" t="n">
        <f aca="false">IFERROR(IF(AY680&lt;($AM$10-$AL$10)/($AN$10-$AL$10),$AL$10+SQRT(AY680*($AN$10-$AL$10)*($AM$10-$AL$10)),$AN$10-SQRT((1-AY680)*($AN$10-$AL$10)*($AN$10-$AM$10))),$AM$10)</f>
        <v>0.86691783271024</v>
      </c>
      <c r="AQ680" s="0" t="n">
        <f aca="false">IFERROR(IF(AZ680&lt;($AM$11-$AL$11)/($AN$11-$AL$11),$AL$11+SQRT(AZ680*($AN$11-$AL$11)*($AM$11-$AL$11)),$AN$11-SQRT((1-AZ680)*($AN$11-$AL$11)*($AN$11-$AM$11))),$AM$11)</f>
        <v>0.360983290459878</v>
      </c>
      <c r="AR680" s="0" t="n">
        <f aca="false">SUMPRODUCT((B24:B31&lt;=$B$6)*(C24:C31*AM680+D24:D31*AO680*$B$8*AQ680)/(1+AL680/100)^B24:B31)+C32*AM680*AP680/(1+AL680/100)^$B$6</f>
        <v>8832691.58557157</v>
      </c>
      <c r="AS680" s="0" t="n">
        <f aca="false">SUMPRODUCT((K24:K26&lt;=$B$6)*(L24:L26*AN680+M24:M26*AO680*$B$8*AQ680)/(1+AL680/100)^K24:K26)+L27*AN680*AP680/(1+AL680/100)^$B$6</f>
        <v>10277154.1277891</v>
      </c>
      <c r="AT680" s="0" t="n">
        <f aca="false">AS680-AR680</f>
        <v>1444462.5422175</v>
      </c>
      <c r="AU680" s="0" t="n">
        <f aca="true">RAND()</f>
        <v>0.980105135479489</v>
      </c>
      <c r="AV680" s="0" t="n">
        <f aca="true">RAND()</f>
        <v>0.455620783288381</v>
      </c>
      <c r="AW680" s="0" t="n">
        <f aca="true">RAND()</f>
        <v>0.828062308961445</v>
      </c>
      <c r="AX680" s="0" t="n">
        <f aca="true">RAND()</f>
        <v>0.847328061227606</v>
      </c>
      <c r="AY680" s="0" t="n">
        <f aca="true">RAND()</f>
        <v>0.538514783843117</v>
      </c>
      <c r="AZ680" s="0" t="n">
        <f aca="true">RAND()</f>
        <v>0.0151794355727096</v>
      </c>
    </row>
    <row r="681" customFormat="false" ht="15" hidden="false" customHeight="false" outlineLevel="0" collapsed="false">
      <c r="AK681" s="0" t="n">
        <v>668</v>
      </c>
      <c r="AL681" s="0" t="n">
        <f aca="false">IFERROR(IF(AU681&lt;($AM$6-$AL$6)/($AN$6-$AL$6),$AL$6+SQRT(AU681*($AN$6-$AL$6)*($AM$6-$AL$6)),$AN$6-SQRT((1-AU681)*($AN$6-$AL$6)*($AN$6-$AM$6))),$AM$6)</f>
        <v>3.9031668374587</v>
      </c>
      <c r="AM681" s="0" t="n">
        <f aca="false">IFERROR(IF(AV681&lt;($AM$7-$AL$7)/($AN$7-$AL$7),$AL$7+SQRT(AV681*($AN$7-$AL$7)*($AM$7-$AL$7)),$AN$7-SQRT((1-AV681)*($AN$7-$AL$7)*($AN$7-$AM$7))),$AM$7)</f>
        <v>1.00242520441837</v>
      </c>
      <c r="AN681" s="0" t="n">
        <f aca="false">IFERROR(IF(AW681&lt;($AM$8-$AL$8)/($AN$8-$AL$8),$AL$8+SQRT(AW681*($AN$8-$AL$8)*($AM$8-$AL$8)),$AN$8-SQRT((1-AW681)*($AN$8-$AL$8)*($AN$8-$AM$8))),$AM$8)</f>
        <v>0.993578738601415</v>
      </c>
      <c r="AO681" s="0" t="n">
        <f aca="false">IFERROR(IF(AX681&lt;($AM$9-$AL$9)/($AN$9-$AL$9),$AL$9+SQRT(AX681*($AN$9-$AL$9)*($AM$9-$AL$9)),$AN$9-SQRT((1-AX681)*($AN$9-$AL$9)*($AN$9-$AM$9))),$AM$9)</f>
        <v>1.06136246123853</v>
      </c>
      <c r="AP681" s="0" t="n">
        <f aca="false">IFERROR(IF(AY681&lt;($AM$10-$AL$10)/($AN$10-$AL$10),$AL$10+SQRT(AY681*($AN$10-$AL$10)*($AM$10-$AL$10)),$AN$10-SQRT((1-AY681)*($AN$10-$AL$10)*($AN$10-$AM$10))),$AM$10)</f>
        <v>0.754922019828995</v>
      </c>
      <c r="AQ681" s="0" t="n">
        <f aca="false">IFERROR(IF(AZ681&lt;($AM$11-$AL$11)/($AN$11-$AL$11),$AL$11+SQRT(AZ681*($AN$11-$AL$11)*($AM$11-$AL$11)),$AN$11-SQRT((1-AZ681)*($AN$11-$AL$11)*($AN$11-$AM$11))),$AM$11)</f>
        <v>0.944415890480275</v>
      </c>
      <c r="AR681" s="0" t="n">
        <f aca="false">SUMPRODUCT((B24:B31&lt;=$B$6)*(C24:C31*AM681+D24:D31*AO681*$B$8*AQ681)/(1+AL681/100)^B24:B31)+C32*AM681*AP681/(1+AL681/100)^$B$6</f>
        <v>9542361.07955574</v>
      </c>
      <c r="AS681" s="0" t="n">
        <f aca="false">SUMPRODUCT((K24:K26&lt;=$B$6)*(L24:L26*AN681+M24:M26*AO681*$B$8*AQ681)/(1+AL681/100)^K24:K26)+L27*AN681*AP681/(1+AL681/100)^$B$6</f>
        <v>9321909.10239556</v>
      </c>
      <c r="AT681" s="0" t="n">
        <f aca="false">AS681-AR681</f>
        <v>-220451.977160186</v>
      </c>
      <c r="AU681" s="0" t="n">
        <f aca="true">RAND()</f>
        <v>0.520481218169224</v>
      </c>
      <c r="AV681" s="0" t="n">
        <f aca="true">RAND()</f>
        <v>0.455170849713004</v>
      </c>
      <c r="AW681" s="0" t="n">
        <f aca="true">RAND()</f>
        <v>0.41636364487239</v>
      </c>
      <c r="AX681" s="0" t="n">
        <f aca="true">RAND()</f>
        <v>0.412639713885205</v>
      </c>
      <c r="AY681" s="0" t="n">
        <f aca="true">RAND()</f>
        <v>0.259940944774777</v>
      </c>
      <c r="AZ681" s="0" t="n">
        <f aca="true">RAND()</f>
        <v>0.987389415383262</v>
      </c>
    </row>
    <row r="682" customFormat="false" ht="15" hidden="false" customHeight="false" outlineLevel="0" collapsed="false">
      <c r="AK682" s="0" t="n">
        <v>669</v>
      </c>
      <c r="AL682" s="0" t="n">
        <f aca="false">IFERROR(IF(AU682&lt;($AM$6-$AL$6)/($AN$6-$AL$6),$AL$6+SQRT(AU682*($AN$6-$AL$6)*($AM$6-$AL$6)),$AN$6-SQRT((1-AU682)*($AN$6-$AL$6)*($AN$6-$AM$6))),$AM$6)</f>
        <v>4.41039152847661</v>
      </c>
      <c r="AM682" s="0" t="n">
        <f aca="false">IFERROR(IF(AV682&lt;($AM$7-$AL$7)/($AN$7-$AL$7),$AL$7+SQRT(AV682*($AN$7-$AL$7)*($AM$7-$AL$7)),$AN$7-SQRT((1-AV682)*($AN$7-$AL$7)*($AN$7-$AM$7))),$AM$7)</f>
        <v>1.18630842677449</v>
      </c>
      <c r="AN682" s="0" t="n">
        <f aca="false">IFERROR(IF(AW682&lt;($AM$8-$AL$8)/($AN$8-$AL$8),$AL$8+SQRT(AW682*($AN$8-$AL$8)*($AM$8-$AL$8)),$AN$8-SQRT((1-AW682)*($AN$8-$AL$8)*($AN$8-$AM$8))),$AM$8)</f>
        <v>1.00181846147317</v>
      </c>
      <c r="AO682" s="0" t="n">
        <f aca="false">IFERROR(IF(AX682&lt;($AM$9-$AL$9)/($AN$9-$AL$9),$AL$9+SQRT(AX682*($AN$9-$AL$9)*($AM$9-$AL$9)),$AN$9-SQRT((1-AX682)*($AN$9-$AL$9)*($AN$9-$AM$9))),$AM$9)</f>
        <v>0.727038075074074</v>
      </c>
      <c r="AP682" s="0" t="n">
        <f aca="false">IFERROR(IF(AY682&lt;($AM$10-$AL$10)/($AN$10-$AL$10),$AL$10+SQRT(AY682*($AN$10-$AL$10)*($AM$10-$AL$10)),$AN$10-SQRT((1-AY682)*($AN$10-$AL$10)*($AN$10-$AM$10))),$AM$10)</f>
        <v>0.614137969095627</v>
      </c>
      <c r="AQ682" s="0" t="n">
        <f aca="false">IFERROR(IF(AZ682&lt;($AM$11-$AL$11)/($AN$11-$AL$11),$AL$11+SQRT(AZ682*($AN$11-$AL$11)*($AM$11-$AL$11)),$AN$11-SQRT((1-AZ682)*($AN$11-$AL$11)*($AN$11-$AM$11))),$AM$11)</f>
        <v>0.556576877461104</v>
      </c>
      <c r="AR682" s="0" t="n">
        <f aca="false">SUMPRODUCT((B24:B31&lt;=$B$6)*(C24:C31*AM682+D24:D31*AO682*$B$8*AQ682)/(1+AL682/100)^B24:B31)+C32*AM682*AP682/(1+AL682/100)^$B$6</f>
        <v>11023512.3580146</v>
      </c>
      <c r="AS682" s="0" t="n">
        <f aca="false">SUMPRODUCT((K24:K26&lt;=$B$6)*(L24:L26*AN682+M24:M26*AO682*$B$8*AQ682)/(1+AL682/100)^K24:K26)+L27*AN682*AP682/(1+AL682/100)^$B$6</f>
        <v>9449927.88591218</v>
      </c>
      <c r="AT682" s="0" t="n">
        <f aca="false">AS682-AR682</f>
        <v>-1573584.47210239</v>
      </c>
      <c r="AU682" s="0" t="n">
        <f aca="true">RAND()</f>
        <v>0.664696398210716</v>
      </c>
      <c r="AV682" s="0" t="n">
        <f aca="true">RAND()</f>
        <v>0.963941186667193</v>
      </c>
      <c r="AW682" s="0" t="n">
        <f aca="true">RAND()</f>
        <v>0.452497101639594</v>
      </c>
      <c r="AX682" s="0" t="n">
        <f aca="true">RAND()</f>
        <v>0.0687283833777879</v>
      </c>
      <c r="AY682" s="0" t="n">
        <f aca="true">RAND()</f>
        <v>0.0521099039570975</v>
      </c>
      <c r="AZ682" s="0" t="n">
        <f aca="true">RAND()</f>
        <v>0.268700792031388</v>
      </c>
    </row>
    <row r="683" customFormat="false" ht="15" hidden="false" customHeight="false" outlineLevel="0" collapsed="false">
      <c r="AK683" s="0" t="n">
        <v>670</v>
      </c>
      <c r="AL683" s="0" t="n">
        <f aca="false">IFERROR(IF(AU683&lt;($AM$6-$AL$6)/($AN$6-$AL$6),$AL$6+SQRT(AU683*($AN$6-$AL$6)*($AM$6-$AL$6)),$AN$6-SQRT((1-AU683)*($AN$6-$AL$6)*($AN$6-$AM$6))),$AM$6)</f>
        <v>2.73535942634301</v>
      </c>
      <c r="AM683" s="0" t="n">
        <f aca="false">IFERROR(IF(AV683&lt;($AM$7-$AL$7)/($AN$7-$AL$7),$AL$7+SQRT(AV683*($AN$7-$AL$7)*($AM$7-$AL$7)),$AN$7-SQRT((1-AV683)*($AN$7-$AL$7)*($AN$7-$AM$7))),$AM$7)</f>
        <v>0.923351996335436</v>
      </c>
      <c r="AN683" s="0" t="n">
        <f aca="false">IFERROR(IF(AW683&lt;($AM$8-$AL$8)/($AN$8-$AL$8),$AL$8+SQRT(AW683*($AN$8-$AL$8)*($AM$8-$AL$8)),$AN$8-SQRT((1-AW683)*($AN$8-$AL$8)*($AN$8-$AM$8))),$AM$8)</f>
        <v>1.05000548761869</v>
      </c>
      <c r="AO683" s="0" t="n">
        <f aca="false">IFERROR(IF(AX683&lt;($AM$9-$AL$9)/($AN$9-$AL$9),$AL$9+SQRT(AX683*($AN$9-$AL$9)*($AM$9-$AL$9)),$AN$9-SQRT((1-AX683)*($AN$9-$AL$9)*($AN$9-$AM$9))),$AM$9)</f>
        <v>1.03667337818707</v>
      </c>
      <c r="AP683" s="0" t="n">
        <f aca="false">IFERROR(IF(AY683&lt;($AM$10-$AL$10)/($AN$10-$AL$10),$AL$10+SQRT(AY683*($AN$10-$AL$10)*($AM$10-$AL$10)),$AN$10-SQRT((1-AY683)*($AN$10-$AL$10)*($AN$10-$AM$10))),$AM$10)</f>
        <v>0.808712380581151</v>
      </c>
      <c r="AQ683" s="0" t="n">
        <f aca="false">IFERROR(IF(AZ683&lt;($AM$11-$AL$11)/($AN$11-$AL$11),$AL$11+SQRT(AZ683*($AN$11-$AL$11)*($AM$11-$AL$11)),$AN$11-SQRT((1-AZ683)*($AN$11-$AL$11)*($AN$11-$AM$11))),$AM$11)</f>
        <v>0.693940265310629</v>
      </c>
      <c r="AR683" s="0" t="n">
        <f aca="false">SUMPRODUCT((B24:B31&lt;=$B$6)*(C24:C31*AM683+D24:D31*AO683*$B$8*AQ683)/(1+AL683/100)^B24:B31)+C32*AM683*AP683/(1+AL683/100)^$B$6</f>
        <v>9162449.97670108</v>
      </c>
      <c r="AS683" s="0" t="n">
        <f aca="false">SUMPRODUCT((K24:K26&lt;=$B$6)*(L24:L26*AN683+M24:M26*AO683*$B$8*AQ683)/(1+AL683/100)^K24:K26)+L27*AN683*AP683/(1+AL683/100)^$B$6</f>
        <v>9814346.5594151</v>
      </c>
      <c r="AT683" s="0" t="n">
        <f aca="false">AS683-AR683</f>
        <v>651896.582714025</v>
      </c>
      <c r="AU683" s="0" t="n">
        <f aca="true">RAND()</f>
        <v>0.108150697182305</v>
      </c>
      <c r="AV683" s="0" t="n">
        <f aca="true">RAND()</f>
        <v>0.169063499999303</v>
      </c>
      <c r="AW683" s="0" t="n">
        <f aca="true">RAND()</f>
        <v>0.6444639557099</v>
      </c>
      <c r="AX683" s="0" t="n">
        <f aca="true">RAND()</f>
        <v>0.381334546470987</v>
      </c>
      <c r="AY683" s="0" t="n">
        <f aca="true">RAND()</f>
        <v>0.381213335696326</v>
      </c>
      <c r="AZ683" s="0" t="n">
        <f aca="true">RAND()</f>
        <v>0.617663015517843</v>
      </c>
    </row>
    <row r="684" customFormat="false" ht="15" hidden="false" customHeight="false" outlineLevel="0" collapsed="false">
      <c r="AK684" s="0" t="n">
        <v>671</v>
      </c>
      <c r="AL684" s="0" t="n">
        <f aca="false">IFERROR(IF(AU684&lt;($AM$6-$AL$6)/($AN$6-$AL$6),$AL$6+SQRT(AU684*($AN$6-$AL$6)*($AM$6-$AL$6)),$AN$6-SQRT((1-AU684)*($AN$6-$AL$6)*($AN$6-$AM$6))),$AM$6)</f>
        <v>4.87699386820346</v>
      </c>
      <c r="AM684" s="0" t="n">
        <f aca="false">IFERROR(IF(AV684&lt;($AM$7-$AL$7)/($AN$7-$AL$7),$AL$7+SQRT(AV684*($AN$7-$AL$7)*($AM$7-$AL$7)),$AN$7-SQRT((1-AV684)*($AN$7-$AL$7)*($AN$7-$AM$7))),$AM$7)</f>
        <v>1.17038025921289</v>
      </c>
      <c r="AN684" s="0" t="n">
        <f aca="false">IFERROR(IF(AW684&lt;($AM$8-$AL$8)/($AN$8-$AL$8),$AL$8+SQRT(AW684*($AN$8-$AL$8)*($AM$8-$AL$8)),$AN$8-SQRT((1-AW684)*($AN$8-$AL$8)*($AN$8-$AM$8))),$AM$8)</f>
        <v>1.13486249681425</v>
      </c>
      <c r="AO684" s="0" t="n">
        <f aca="false">IFERROR(IF(AX684&lt;($AM$9-$AL$9)/($AN$9-$AL$9),$AL$9+SQRT(AX684*($AN$9-$AL$9)*($AM$9-$AL$9)),$AN$9-SQRT((1-AX684)*($AN$9-$AL$9)*($AN$9-$AM$9))),$AM$9)</f>
        <v>1.002400747299</v>
      </c>
      <c r="AP684" s="0" t="n">
        <f aca="false">IFERROR(IF(AY684&lt;($AM$10-$AL$10)/($AN$10-$AL$10),$AL$10+SQRT(AY684*($AN$10-$AL$10)*($AM$10-$AL$10)),$AN$10-SQRT((1-AY684)*($AN$10-$AL$10)*($AN$10-$AM$10))),$AM$10)</f>
        <v>0.945775229608346</v>
      </c>
      <c r="AQ684" s="0" t="n">
        <f aca="false">IFERROR(IF(AZ684&lt;($AM$11-$AL$11)/($AN$11-$AL$11),$AL$11+SQRT(AZ684*($AN$11-$AL$11)*($AM$11-$AL$11)),$AN$11-SQRT((1-AZ684)*($AN$11-$AL$11)*($AN$11-$AM$11))),$AM$11)</f>
        <v>0.719014700794371</v>
      </c>
      <c r="AR684" s="0" t="n">
        <f aca="false">SUMPRODUCT((B24:B31&lt;=$B$6)*(C24:C31*AM684+D24:D31*AO684*$B$8*AQ684)/(1+AL684/100)^B24:B31)+C32*AM684*AP684/(1+AL684/100)^$B$6</f>
        <v>10732844.0464273</v>
      </c>
      <c r="AS684" s="0" t="n">
        <f aca="false">SUMPRODUCT((K24:K26&lt;=$B$6)*(L24:L26*AN684+M24:M26*AO684*$B$8*AQ684)/(1+AL684/100)^K24:K26)+L27*AN684*AP684/(1+AL684/100)^$B$6</f>
        <v>10480834.7663267</v>
      </c>
      <c r="AT684" s="0" t="n">
        <f aca="false">AS684-AR684</f>
        <v>-252009.280100567</v>
      </c>
      <c r="AU684" s="0" t="n">
        <f aca="true">RAND()</f>
        <v>0.774642248217715</v>
      </c>
      <c r="AV684" s="0" t="n">
        <f aca="true">RAND()</f>
        <v>0.943650638906608</v>
      </c>
      <c r="AW684" s="0" t="n">
        <f aca="true">RAND()</f>
        <v>0.882163158756898</v>
      </c>
      <c r="AX684" s="0" t="n">
        <f aca="true">RAND()</f>
        <v>0.336530487340269</v>
      </c>
      <c r="AY684" s="0" t="n">
        <f aca="true">RAND()</f>
        <v>0.794862221329494</v>
      </c>
      <c r="AZ684" s="0" t="n">
        <f aca="true">RAND()</f>
        <v>0.677743925021727</v>
      </c>
    </row>
    <row r="685" customFormat="false" ht="15" hidden="false" customHeight="false" outlineLevel="0" collapsed="false">
      <c r="AK685" s="0" t="n">
        <v>672</v>
      </c>
      <c r="AL685" s="0" t="n">
        <f aca="false">IFERROR(IF(AU685&lt;($AM$6-$AL$6)/($AN$6-$AL$6),$AL$6+SQRT(AU685*($AN$6-$AL$6)*($AM$6-$AL$6)),$AN$6-SQRT((1-AU685)*($AN$6-$AL$6)*($AN$6-$AM$6))),$AM$6)</f>
        <v>3.38001525168805</v>
      </c>
      <c r="AM685" s="0" t="n">
        <f aca="false">IFERROR(IF(AV685&lt;($AM$7-$AL$7)/($AN$7-$AL$7),$AL$7+SQRT(AV685*($AN$7-$AL$7)*($AM$7-$AL$7)),$AN$7-SQRT((1-AV685)*($AN$7-$AL$7)*($AN$7-$AM$7))),$AM$7)</f>
        <v>0.978708412372827</v>
      </c>
      <c r="AN685" s="0" t="n">
        <f aca="false">IFERROR(IF(AW685&lt;($AM$8-$AL$8)/($AN$8-$AL$8),$AL$8+SQRT(AW685*($AN$8-$AL$8)*($AM$8-$AL$8)),$AN$8-SQRT((1-AW685)*($AN$8-$AL$8)*($AN$8-$AM$8))),$AM$8)</f>
        <v>1.03719056406466</v>
      </c>
      <c r="AO685" s="0" t="n">
        <f aca="false">IFERROR(IF(AX685&lt;($AM$9-$AL$9)/($AN$9-$AL$9),$AL$9+SQRT(AX685*($AN$9-$AL$9)*($AM$9-$AL$9)),$AN$9-SQRT((1-AX685)*($AN$9-$AL$9)*($AN$9-$AM$9))),$AM$9)</f>
        <v>1.05518241656157</v>
      </c>
      <c r="AP685" s="0" t="n">
        <f aca="false">IFERROR(IF(AY685&lt;($AM$10-$AL$10)/($AN$10-$AL$10),$AL$10+SQRT(AY685*($AN$10-$AL$10)*($AM$10-$AL$10)),$AN$10-SQRT((1-AY685)*($AN$10-$AL$10)*($AN$10-$AM$10))),$AM$10)</f>
        <v>0.531684935599926</v>
      </c>
      <c r="AQ685" s="0" t="n">
        <f aca="false">IFERROR(IF(AZ685&lt;($AM$11-$AL$11)/($AN$11-$AL$11),$AL$11+SQRT(AZ685*($AN$11-$AL$11)*($AM$11-$AL$11)),$AN$11-SQRT((1-AZ685)*($AN$11-$AL$11)*($AN$11-$AM$11))),$AM$11)</f>
        <v>0.66461141233447</v>
      </c>
      <c r="AR685" s="0" t="n">
        <f aca="false">SUMPRODUCT((B24:B31&lt;=$B$6)*(C24:C31*AM685+D24:D31*AO685*$B$8*AQ685)/(1+AL685/100)^B24:B31)+C32*AM685*AP685/(1+AL685/100)^$B$6</f>
        <v>9479413.0386021</v>
      </c>
      <c r="AS685" s="0" t="n">
        <f aca="false">SUMPRODUCT((K24:K26&lt;=$B$6)*(L24:L26*AN685+M24:M26*AO685*$B$8*AQ685)/(1+AL685/100)^K24:K26)+L27*AN685*AP685/(1+AL685/100)^$B$6</f>
        <v>9927006.81202587</v>
      </c>
      <c r="AT685" s="0" t="n">
        <f aca="false">AS685-AR685</f>
        <v>447593.773423767</v>
      </c>
      <c r="AU685" s="0" t="n">
        <f aca="true">RAND()</f>
        <v>0.344785521099444</v>
      </c>
      <c r="AV685" s="0" t="n">
        <f aca="true">RAND()</f>
        <v>0.354852185031292</v>
      </c>
      <c r="AW685" s="0" t="n">
        <f aca="true">RAND()</f>
        <v>0.597441279794514</v>
      </c>
      <c r="AX685" s="0" t="n">
        <f aca="true">RAND()</f>
        <v>0.404879822683706</v>
      </c>
      <c r="AY685" s="0" t="n">
        <f aca="true">RAND()</f>
        <v>0.00401574057588576</v>
      </c>
      <c r="AZ685" s="0" t="n">
        <f aca="true">RAND()</f>
        <v>0.540875490872332</v>
      </c>
    </row>
    <row r="686" customFormat="false" ht="15" hidden="false" customHeight="false" outlineLevel="0" collapsed="false">
      <c r="AK686" s="0" t="n">
        <v>673</v>
      </c>
      <c r="AL686" s="0" t="n">
        <f aca="false">IFERROR(IF(AU686&lt;($AM$6-$AL$6)/($AN$6-$AL$6),$AL$6+SQRT(AU686*($AN$6-$AL$6)*($AM$6-$AL$6)),$AN$6-SQRT((1-AU686)*($AN$6-$AL$6)*($AN$6-$AM$6))),$AM$6)</f>
        <v>2.49830859426587</v>
      </c>
      <c r="AM686" s="0" t="n">
        <f aca="false">IFERROR(IF(AV686&lt;($AM$7-$AL$7)/($AN$7-$AL$7),$AL$7+SQRT(AV686*($AN$7-$AL$7)*($AM$7-$AL$7)),$AN$7-SQRT((1-AV686)*($AN$7-$AL$7)*($AN$7-$AM$7))),$AM$7)</f>
        <v>0.860547829821574</v>
      </c>
      <c r="AN686" s="0" t="n">
        <f aca="false">IFERROR(IF(AW686&lt;($AM$8-$AL$8)/($AN$8-$AL$8),$AL$8+SQRT(AW686*($AN$8-$AL$8)*($AM$8-$AL$8)),$AN$8-SQRT((1-AW686)*($AN$8-$AL$8)*($AN$8-$AM$8))),$AM$8)</f>
        <v>1.19702056795732</v>
      </c>
      <c r="AO686" s="0" t="n">
        <f aca="false">IFERROR(IF(AX686&lt;($AM$9-$AL$9)/($AN$9-$AL$9),$AL$9+SQRT(AX686*($AN$9-$AL$9)*($AM$9-$AL$9)),$AN$9-SQRT((1-AX686)*($AN$9-$AL$9)*($AN$9-$AM$9))),$AM$9)</f>
        <v>0.733026114739783</v>
      </c>
      <c r="AP686" s="0" t="n">
        <f aca="false">IFERROR(IF(AY686&lt;($AM$10-$AL$10)/($AN$10-$AL$10),$AL$10+SQRT(AY686*($AN$10-$AL$10)*($AM$10-$AL$10)),$AN$10-SQRT((1-AY686)*($AN$10-$AL$10)*($AN$10-$AM$10))),$AM$10)</f>
        <v>0.751321573683584</v>
      </c>
      <c r="AQ686" s="0" t="n">
        <f aca="false">IFERROR(IF(AZ686&lt;($AM$11-$AL$11)/($AN$11-$AL$11),$AL$11+SQRT(AZ686*($AN$11-$AL$11)*($AM$11-$AL$11)),$AN$11-SQRT((1-AZ686)*($AN$11-$AL$11)*($AN$11-$AM$11))),$AM$11)</f>
        <v>0.343894812561545</v>
      </c>
      <c r="AR686" s="0" t="n">
        <f aca="false">SUMPRODUCT((B24:B31&lt;=$B$6)*(C24:C31*AM686+D24:D31*AO686*$B$8*AQ686)/(1+AL686/100)^B24:B31)+C32*AM686*AP686/(1+AL686/100)^$B$6</f>
        <v>8569917.59497114</v>
      </c>
      <c r="AS686" s="0" t="n">
        <f aca="false">SUMPRODUCT((K24:K26&lt;=$B$6)*(L24:L26*AN686+M24:M26*AO686*$B$8*AQ686)/(1+AL686/100)^K24:K26)+L27*AN686*AP686/(1+AL686/100)^$B$6</f>
        <v>11234835.861352</v>
      </c>
      <c r="AT686" s="0" t="n">
        <f aca="false">AS686-AR686</f>
        <v>2664918.2663809</v>
      </c>
      <c r="AU686" s="0" t="n">
        <f aca="true">RAND()</f>
        <v>0.0496622910238454</v>
      </c>
      <c r="AV686" s="0" t="n">
        <f aca="true">RAND()</f>
        <v>0.0407337744011369</v>
      </c>
      <c r="AW686" s="0" t="n">
        <f aca="true">RAND()</f>
        <v>0.975050486937196</v>
      </c>
      <c r="AX686" s="0" t="n">
        <f aca="true">RAND()</f>
        <v>0.0724015602009581</v>
      </c>
      <c r="AY686" s="0" t="n">
        <f aca="true">RAND()</f>
        <v>0.252650133595173</v>
      </c>
      <c r="AZ686" s="0" t="n">
        <f aca="true">RAND()</f>
        <v>0.00786430436658426</v>
      </c>
    </row>
    <row r="687" customFormat="false" ht="15" hidden="false" customHeight="false" outlineLevel="0" collapsed="false">
      <c r="AK687" s="0" t="n">
        <v>674</v>
      </c>
      <c r="AL687" s="0" t="n">
        <f aca="false">IFERROR(IF(AU687&lt;($AM$6-$AL$6)/($AN$6-$AL$6),$AL$6+SQRT(AU687*($AN$6-$AL$6)*($AM$6-$AL$6)),$AN$6-SQRT((1-AU687)*($AN$6-$AL$6)*($AN$6-$AM$6))),$AM$6)</f>
        <v>3.73030644246901</v>
      </c>
      <c r="AM687" s="0" t="n">
        <f aca="false">IFERROR(IF(AV687&lt;($AM$7-$AL$7)/($AN$7-$AL$7),$AL$7+SQRT(AV687*($AN$7-$AL$7)*($AM$7-$AL$7)),$AN$7-SQRT((1-AV687)*($AN$7-$AL$7)*($AN$7-$AM$7))),$AM$7)</f>
        <v>0.852213014072064</v>
      </c>
      <c r="AN687" s="0" t="n">
        <f aca="false">IFERROR(IF(AW687&lt;($AM$8-$AL$8)/($AN$8-$AL$8),$AL$8+SQRT(AW687*($AN$8-$AL$8)*($AM$8-$AL$8)),$AN$8-SQRT((1-AW687)*($AN$8-$AL$8)*($AN$8-$AM$8))),$AM$8)</f>
        <v>1.09880216694503</v>
      </c>
      <c r="AO687" s="0" t="n">
        <f aca="false">IFERROR(IF(AX687&lt;($AM$9-$AL$9)/($AN$9-$AL$9),$AL$9+SQRT(AX687*($AN$9-$AL$9)*($AM$9-$AL$9)),$AN$9-SQRT((1-AX687)*($AN$9-$AL$9)*($AN$9-$AM$9))),$AM$9)</f>
        <v>0.995092000456754</v>
      </c>
      <c r="AP687" s="0" t="n">
        <f aca="false">IFERROR(IF(AY687&lt;($AM$10-$AL$10)/($AN$10-$AL$10),$AL$10+SQRT(AY687*($AN$10-$AL$10)*($AM$10-$AL$10)),$AN$10-SQRT((1-AY687)*($AN$10-$AL$10)*($AN$10-$AM$10))),$AM$10)</f>
        <v>0.577498369331961</v>
      </c>
      <c r="AQ687" s="0" t="n">
        <f aca="false">IFERROR(IF(AZ687&lt;($AM$11-$AL$11)/($AN$11-$AL$11),$AL$11+SQRT(AZ687*($AN$11-$AL$11)*($AM$11-$AL$11)),$AN$11-SQRT((1-AZ687)*($AN$11-$AL$11)*($AN$11-$AM$11))),$AM$11)</f>
        <v>0.640872747270499</v>
      </c>
      <c r="AR687" s="0" t="n">
        <f aca="false">SUMPRODUCT((B24:B31&lt;=$B$6)*(C24:C31*AM687+D24:D31*AO687*$B$8*AQ687)/(1+AL687/100)^B24:B31)+C32*AM687*AP687/(1+AL687/100)^$B$6</f>
        <v>8147567.822103</v>
      </c>
      <c r="AS687" s="0" t="n">
        <f aca="false">SUMPRODUCT((K24:K26&lt;=$B$6)*(L24:L26*AN687+M24:M26*AO687*$B$8*AQ687)/(1+AL687/100)^K24:K26)+L27*AN687*AP687/(1+AL687/100)^$B$6</f>
        <v>10444019.5758091</v>
      </c>
      <c r="AT687" s="0" t="n">
        <f aca="false">AS687-AR687</f>
        <v>2296451.75370606</v>
      </c>
      <c r="AU687" s="0" t="n">
        <f aca="true">RAND()</f>
        <v>0.465455201992018</v>
      </c>
      <c r="AV687" s="0" t="n">
        <f aca="true">RAND()</f>
        <v>0.0302910982054399</v>
      </c>
      <c r="AW687" s="0" t="n">
        <f aca="true">RAND()</f>
        <v>0.796793024706496</v>
      </c>
      <c r="AX687" s="0" t="n">
        <f aca="true">RAND()</f>
        <v>0.326821451888361</v>
      </c>
      <c r="AY687" s="0" t="n">
        <f aca="true">RAND()</f>
        <v>0.0240239889964519</v>
      </c>
      <c r="AZ687" s="0" t="n">
        <f aca="true">RAND()</f>
        <v>0.474262162578519</v>
      </c>
    </row>
    <row r="688" customFormat="false" ht="15" hidden="false" customHeight="false" outlineLevel="0" collapsed="false">
      <c r="AK688" s="0" t="n">
        <v>675</v>
      </c>
      <c r="AL688" s="0" t="n">
        <f aca="false">IFERROR(IF(AU688&lt;($AM$6-$AL$6)/($AN$6-$AL$6),$AL$6+SQRT(AU688*($AN$6-$AL$6)*($AM$6-$AL$6)),$AN$6-SQRT((1-AU688)*($AN$6-$AL$6)*($AN$6-$AM$6))),$AM$6)</f>
        <v>6.03771287803933</v>
      </c>
      <c r="AM688" s="0" t="n">
        <f aca="false">IFERROR(IF(AV688&lt;($AM$7-$AL$7)/($AN$7-$AL$7),$AL$7+SQRT(AV688*($AN$7-$AL$7)*($AM$7-$AL$7)),$AN$7-SQRT((1-AV688)*($AN$7-$AL$7)*($AN$7-$AM$7))),$AM$7)</f>
        <v>1.08966423289618</v>
      </c>
      <c r="AN688" s="0" t="n">
        <f aca="false">IFERROR(IF(AW688&lt;($AM$8-$AL$8)/($AN$8-$AL$8),$AL$8+SQRT(AW688*($AN$8-$AL$8)*($AM$8-$AL$8)),$AN$8-SQRT((1-AW688)*($AN$8-$AL$8)*($AN$8-$AM$8))),$AM$8)</f>
        <v>1.01202305219353</v>
      </c>
      <c r="AO688" s="0" t="n">
        <f aca="false">IFERROR(IF(AX688&lt;($AM$9-$AL$9)/($AN$9-$AL$9),$AL$9+SQRT(AX688*($AN$9-$AL$9)*($AM$9-$AL$9)),$AN$9-SQRT((1-AX688)*($AN$9-$AL$9)*($AN$9-$AM$9))),$AM$9)</f>
        <v>1.06616145338168</v>
      </c>
      <c r="AP688" s="0" t="n">
        <f aca="false">IFERROR(IF(AY688&lt;($AM$10-$AL$10)/($AN$10-$AL$10),$AL$10+SQRT(AY688*($AN$10-$AL$10)*($AM$10-$AL$10)),$AN$10-SQRT((1-AY688)*($AN$10-$AL$10)*($AN$10-$AM$10))),$AM$10)</f>
        <v>0.802695389030506</v>
      </c>
      <c r="AQ688" s="0" t="n">
        <f aca="false">IFERROR(IF(AZ688&lt;($AM$11-$AL$11)/($AN$11-$AL$11),$AL$11+SQRT(AZ688*($AN$11-$AL$11)*($AM$11-$AL$11)),$AN$11-SQRT((1-AZ688)*($AN$11-$AL$11)*($AN$11-$AM$11))),$AM$11)</f>
        <v>0.727778867045641</v>
      </c>
      <c r="AR688" s="0" t="n">
        <f aca="false">SUMPRODUCT((B24:B31&lt;=$B$6)*(C24:C31*AM688+D24:D31*AO688*$B$8*AQ688)/(1+AL688/100)^B24:B31)+C32*AM688*AP688/(1+AL688/100)^$B$6</f>
        <v>9696437.36344061</v>
      </c>
      <c r="AS688" s="0" t="n">
        <f aca="false">SUMPRODUCT((K24:K26&lt;=$B$6)*(L24:L26*AN688+M24:M26*AO688*$B$8*AQ688)/(1+AL688/100)^K24:K26)+L27*AN688*AP688/(1+AL688/100)^$B$6</f>
        <v>9399784.11556115</v>
      </c>
      <c r="AT688" s="0" t="n">
        <f aca="false">AS688-AR688</f>
        <v>-296653.247879453</v>
      </c>
      <c r="AU688" s="0" t="n">
        <f aca="true">RAND()</f>
        <v>0.953700174745432</v>
      </c>
      <c r="AV688" s="0" t="n">
        <f aca="true">RAND()</f>
        <v>0.771488371442042</v>
      </c>
      <c r="AW688" s="0" t="n">
        <f aca="true">RAND()</f>
        <v>0.49659530944635</v>
      </c>
      <c r="AX688" s="0" t="n">
        <f aca="true">RAND()</f>
        <v>0.418630379233194</v>
      </c>
      <c r="AY688" s="0" t="n">
        <f aca="true">RAND()</f>
        <v>0.366497994161317</v>
      </c>
      <c r="AZ688" s="0" t="n">
        <f aca="true">RAND()</f>
        <v>0.69753328478794</v>
      </c>
    </row>
    <row r="689" customFormat="false" ht="15" hidden="false" customHeight="false" outlineLevel="0" collapsed="false">
      <c r="AK689" s="0" t="n">
        <v>676</v>
      </c>
      <c r="AL689" s="0" t="n">
        <f aca="false">IFERROR(IF(AU689&lt;($AM$6-$AL$6)/($AN$6-$AL$6),$AL$6+SQRT(AU689*($AN$6-$AL$6)*($AM$6-$AL$6)),$AN$6-SQRT((1-AU689)*($AN$6-$AL$6)*($AN$6-$AM$6))),$AM$6)</f>
        <v>3.95653726342813</v>
      </c>
      <c r="AM689" s="0" t="n">
        <f aca="false">IFERROR(IF(AV689&lt;($AM$7-$AL$7)/($AN$7-$AL$7),$AL$7+SQRT(AV689*($AN$7-$AL$7)*($AM$7-$AL$7)),$AN$7-SQRT((1-AV689)*($AN$7-$AL$7)*($AN$7-$AM$7))),$AM$7)</f>
        <v>1.16210606536637</v>
      </c>
      <c r="AN689" s="0" t="n">
        <f aca="false">IFERROR(IF(AW689&lt;($AM$8-$AL$8)/($AN$8-$AL$8),$AL$8+SQRT(AW689*($AN$8-$AL$8)*($AM$8-$AL$8)),$AN$8-SQRT((1-AW689)*($AN$8-$AL$8)*($AN$8-$AM$8))),$AM$8)</f>
        <v>0.827184684303133</v>
      </c>
      <c r="AO689" s="0" t="n">
        <f aca="false">IFERROR(IF(AX689&lt;($AM$9-$AL$9)/($AN$9-$AL$9),$AL$9+SQRT(AX689*($AN$9-$AL$9)*($AM$9-$AL$9)),$AN$9-SQRT((1-AX689)*($AN$9-$AL$9)*($AN$9-$AM$9))),$AM$9)</f>
        <v>1.1374695766339</v>
      </c>
      <c r="AP689" s="0" t="n">
        <f aca="false">IFERROR(IF(AY689&lt;($AM$10-$AL$10)/($AN$10-$AL$10),$AL$10+SQRT(AY689*($AN$10-$AL$10)*($AM$10-$AL$10)),$AN$10-SQRT((1-AY689)*($AN$10-$AL$10)*($AN$10-$AM$10))),$AM$10)</f>
        <v>0.976441616785384</v>
      </c>
      <c r="AQ689" s="0" t="n">
        <f aca="false">IFERROR(IF(AZ689&lt;($AM$11-$AL$11)/($AN$11-$AL$11),$AL$11+SQRT(AZ689*($AN$11-$AL$11)*($AM$11-$AL$11)),$AN$11-SQRT((1-AZ689)*($AN$11-$AL$11)*($AN$11-$AM$11))),$AM$11)</f>
        <v>0.723819911076876</v>
      </c>
      <c r="AR689" s="0" t="n">
        <f aca="false">SUMPRODUCT((B24:B31&lt;=$B$6)*(C24:C31*AM689+D24:D31*AO689*$B$8*AQ689)/(1+AL689/100)^B24:B31)+C32*AM689*AP689/(1+AL689/100)^$B$6</f>
        <v>10984938.7349653</v>
      </c>
      <c r="AS689" s="0" t="n">
        <f aca="false">SUMPRODUCT((K24:K26&lt;=$B$6)*(L24:L26*AN689+M24:M26*AO689*$B$8*AQ689)/(1+AL689/100)^K24:K26)+L27*AN689*AP689/(1+AL689/100)^$B$6</f>
        <v>7629326.85647295</v>
      </c>
      <c r="AT689" s="0" t="n">
        <f aca="false">AS689-AR689</f>
        <v>-3355611.87849234</v>
      </c>
      <c r="AU689" s="0" t="n">
        <f aca="true">RAND()</f>
        <v>0.536866728554923</v>
      </c>
      <c r="AV689" s="0" t="n">
        <f aca="true">RAND()</f>
        <v>0.931330277818839</v>
      </c>
      <c r="AW689" s="0" t="n">
        <f aca="true">RAND()</f>
        <v>0.00821118956289999</v>
      </c>
      <c r="AX689" s="0" t="n">
        <f aca="true">RAND()</f>
        <v>0.504027512511927</v>
      </c>
      <c r="AY689" s="0" t="n">
        <f aca="true">RAND()</f>
        <v>0.907986456820283</v>
      </c>
      <c r="AZ689" s="0" t="n">
        <f aca="true">RAND()</f>
        <v>0.688671667275164</v>
      </c>
    </row>
    <row r="690" customFormat="false" ht="15" hidden="false" customHeight="false" outlineLevel="0" collapsed="false">
      <c r="AK690" s="0" t="n">
        <v>677</v>
      </c>
      <c r="AL690" s="0" t="n">
        <f aca="false">IFERROR(IF(AU690&lt;($AM$6-$AL$6)/($AN$6-$AL$6),$AL$6+SQRT(AU690*($AN$6-$AL$6)*($AM$6-$AL$6)),$AN$6-SQRT((1-AU690)*($AN$6-$AL$6)*($AN$6-$AM$6))),$AM$6)</f>
        <v>3.45061633696843</v>
      </c>
      <c r="AM690" s="0" t="n">
        <f aca="false">IFERROR(IF(AV690&lt;($AM$7-$AL$7)/($AN$7-$AL$7),$AL$7+SQRT(AV690*($AN$7-$AL$7)*($AM$7-$AL$7)),$AN$7-SQRT((1-AV690)*($AN$7-$AL$7)*($AN$7-$AM$7))),$AM$7)</f>
        <v>1.08488379460688</v>
      </c>
      <c r="AN690" s="0" t="n">
        <f aca="false">IFERROR(IF(AW690&lt;($AM$8-$AL$8)/($AN$8-$AL$8),$AL$8+SQRT(AW690*($AN$8-$AL$8)*($AM$8-$AL$8)),$AN$8-SQRT((1-AW690)*($AN$8-$AL$8)*($AN$8-$AM$8))),$AM$8)</f>
        <v>0.946816224222905</v>
      </c>
      <c r="AO690" s="0" t="n">
        <f aca="false">IFERROR(IF(AX690&lt;($AM$9-$AL$9)/($AN$9-$AL$9),$AL$9+SQRT(AX690*($AN$9-$AL$9)*($AM$9-$AL$9)),$AN$9-SQRT((1-AX690)*($AN$9-$AL$9)*($AN$9-$AM$9))),$AM$9)</f>
        <v>0.796651983377558</v>
      </c>
      <c r="AP690" s="0" t="n">
        <f aca="false">IFERROR(IF(AY690&lt;($AM$10-$AL$10)/($AN$10-$AL$10),$AL$10+SQRT(AY690*($AN$10-$AL$10)*($AM$10-$AL$10)),$AN$10-SQRT((1-AY690)*($AN$10-$AL$10)*($AN$10-$AM$10))),$AM$10)</f>
        <v>0.738621013431759</v>
      </c>
      <c r="AQ690" s="0" t="n">
        <f aca="false">IFERROR(IF(AZ690&lt;($AM$11-$AL$11)/($AN$11-$AL$11),$AL$11+SQRT(AZ690*($AN$11-$AL$11)*($AM$11-$AL$11)),$AN$11-SQRT((1-AZ690)*($AN$11-$AL$11)*($AN$11-$AM$11))),$AM$11)</f>
        <v>0.565353740860133</v>
      </c>
      <c r="AR690" s="0" t="n">
        <f aca="false">SUMPRODUCT((B24:B31&lt;=$B$6)*(C24:C31*AM690+D24:D31*AO690*$B$8*AQ690)/(1+AL690/100)^B24:B31)+C32*AM690*AP690/(1+AL690/100)^$B$6</f>
        <v>10421156.3013329</v>
      </c>
      <c r="AS690" s="0" t="n">
        <f aca="false">SUMPRODUCT((K24:K26&lt;=$B$6)*(L24:L26*AN690+M24:M26*AO690*$B$8*AQ690)/(1+AL690/100)^K24:K26)+L27*AN690*AP690/(1+AL690/100)^$B$6</f>
        <v>8888284.14625675</v>
      </c>
      <c r="AT690" s="0" t="n">
        <f aca="false">AS690-AR690</f>
        <v>-1532872.1550761</v>
      </c>
      <c r="AU690" s="0" t="n">
        <f aca="true">RAND()</f>
        <v>0.370093780630231</v>
      </c>
      <c r="AV690" s="0" t="n">
        <f aca="true">RAND()</f>
        <v>0.757659010814017</v>
      </c>
      <c r="AW690" s="0" t="n">
        <f aca="true">RAND()</f>
        <v>0.239500041056335</v>
      </c>
      <c r="AX690" s="0" t="n">
        <f aca="true">RAND()</f>
        <v>0.117336532322452</v>
      </c>
      <c r="AY690" s="0" t="n">
        <f aca="true">RAND()</f>
        <v>0.227759952204798</v>
      </c>
      <c r="AZ690" s="0" t="n">
        <f aca="true">RAND()</f>
        <v>0.287398399136598</v>
      </c>
    </row>
    <row r="691" customFormat="false" ht="15" hidden="false" customHeight="false" outlineLevel="0" collapsed="false">
      <c r="AK691" s="0" t="n">
        <v>678</v>
      </c>
      <c r="AL691" s="0" t="n">
        <f aca="false">IFERROR(IF(AU691&lt;($AM$6-$AL$6)/($AN$6-$AL$6),$AL$6+SQRT(AU691*($AN$6-$AL$6)*($AM$6-$AL$6)),$AN$6-SQRT((1-AU691)*($AN$6-$AL$6)*($AN$6-$AM$6))),$AM$6)</f>
        <v>4.52150146559766</v>
      </c>
      <c r="AM691" s="0" t="n">
        <f aca="false">IFERROR(IF(AV691&lt;($AM$7-$AL$7)/($AN$7-$AL$7),$AL$7+SQRT(AV691*($AN$7-$AL$7)*($AM$7-$AL$7)),$AN$7-SQRT((1-AV691)*($AN$7-$AL$7)*($AN$7-$AM$7))),$AM$7)</f>
        <v>1.09103565613013</v>
      </c>
      <c r="AN691" s="0" t="n">
        <f aca="false">IFERROR(IF(AW691&lt;($AM$8-$AL$8)/($AN$8-$AL$8),$AL$8+SQRT(AW691*($AN$8-$AL$8)*($AM$8-$AL$8)),$AN$8-SQRT((1-AW691)*($AN$8-$AL$8)*($AN$8-$AM$8))),$AM$8)</f>
        <v>1.10669905614985</v>
      </c>
      <c r="AO691" s="0" t="n">
        <f aca="false">IFERROR(IF(AX691&lt;($AM$9-$AL$9)/($AN$9-$AL$9),$AL$9+SQRT(AX691*($AN$9-$AL$9)*($AM$9-$AL$9)),$AN$9-SQRT((1-AX691)*($AN$9-$AL$9)*($AN$9-$AM$9))),$AM$9)</f>
        <v>1.64155020073075</v>
      </c>
      <c r="AP691" s="0" t="n">
        <f aca="false">IFERROR(IF(AY691&lt;($AM$10-$AL$10)/($AN$10-$AL$10),$AL$10+SQRT(AY691*($AN$10-$AL$10)*($AM$10-$AL$10)),$AN$10-SQRT((1-AY691)*($AN$10-$AL$10)*($AN$10-$AM$10))),$AM$10)</f>
        <v>0.702271656465199</v>
      </c>
      <c r="AQ691" s="0" t="n">
        <f aca="false">IFERROR(IF(AZ691&lt;($AM$11-$AL$11)/($AN$11-$AL$11),$AL$11+SQRT(AZ691*($AN$11-$AL$11)*($AM$11-$AL$11)),$AN$11-SQRT((1-AZ691)*($AN$11-$AL$11)*($AN$11-$AM$11))),$AM$11)</f>
        <v>0.886076594235445</v>
      </c>
      <c r="AR691" s="0" t="n">
        <f aca="false">SUMPRODUCT((B24:B31&lt;=$B$6)*(C24:C31*AM691+D24:D31*AO691*$B$8*AQ691)/(1+AL691/100)^B24:B31)+C32*AM691*AP691/(1+AL691/100)^$B$6</f>
        <v>10214071.3489631</v>
      </c>
      <c r="AS691" s="0" t="n">
        <f aca="false">SUMPRODUCT((K24:K26&lt;=$B$6)*(L24:L26*AN691+M24:M26*AO691*$B$8*AQ691)/(1+AL691/100)^K24:K26)+L27*AN691*AP691/(1+AL691/100)^$B$6</f>
        <v>10406945.8656967</v>
      </c>
      <c r="AT691" s="0" t="n">
        <f aca="false">AS691-AR691</f>
        <v>192874.516733568</v>
      </c>
      <c r="AU691" s="0" t="n">
        <f aca="true">RAND()</f>
        <v>0.692852250748272</v>
      </c>
      <c r="AV691" s="0" t="n">
        <f aca="true">RAND()</f>
        <v>0.775380776693516</v>
      </c>
      <c r="AW691" s="0" t="n">
        <f aca="true">RAND()</f>
        <v>0.817465239925821</v>
      </c>
      <c r="AX691" s="0" t="n">
        <f aca="true">RAND()</f>
        <v>0.914342494269222</v>
      </c>
      <c r="AY691" s="0" t="n">
        <f aca="true">RAND()</f>
        <v>0.163655292036702</v>
      </c>
      <c r="AZ691" s="0" t="n">
        <f aca="true">RAND()</f>
        <v>0.94702635762859</v>
      </c>
    </row>
    <row r="692" customFormat="false" ht="15" hidden="false" customHeight="false" outlineLevel="0" collapsed="false">
      <c r="AK692" s="0" t="n">
        <v>679</v>
      </c>
      <c r="AL692" s="0" t="n">
        <f aca="false">IFERROR(IF(AU692&lt;($AM$6-$AL$6)/($AN$6-$AL$6),$AL$6+SQRT(AU692*($AN$6-$AL$6)*($AM$6-$AL$6)),$AN$6-SQRT((1-AU692)*($AN$6-$AL$6)*($AN$6-$AM$6))),$AM$6)</f>
        <v>5.74013787238672</v>
      </c>
      <c r="AM692" s="0" t="n">
        <f aca="false">IFERROR(IF(AV692&lt;($AM$7-$AL$7)/($AN$7-$AL$7),$AL$7+SQRT(AV692*($AN$7-$AL$7)*($AM$7-$AL$7)),$AN$7-SQRT((1-AV692)*($AN$7-$AL$7)*($AN$7-$AM$7))),$AM$7)</f>
        <v>0.864027625612999</v>
      </c>
      <c r="AN692" s="0" t="n">
        <f aca="false">IFERROR(IF(AW692&lt;($AM$8-$AL$8)/($AN$8-$AL$8),$AL$8+SQRT(AW692*($AN$8-$AL$8)*($AM$8-$AL$8)),$AN$8-SQRT((1-AW692)*($AN$8-$AL$8)*($AN$8-$AM$8))),$AM$8)</f>
        <v>0.984942177369469</v>
      </c>
      <c r="AO692" s="0" t="n">
        <f aca="false">IFERROR(IF(AX692&lt;($AM$9-$AL$9)/($AN$9-$AL$9),$AL$9+SQRT(AX692*($AN$9-$AL$9)*($AM$9-$AL$9)),$AN$9-SQRT((1-AX692)*($AN$9-$AL$9)*($AN$9-$AM$9))),$AM$9)</f>
        <v>1.2815738406222</v>
      </c>
      <c r="AP692" s="0" t="n">
        <f aca="false">IFERROR(IF(AY692&lt;($AM$10-$AL$10)/($AN$10-$AL$10),$AL$10+SQRT(AY692*($AN$10-$AL$10)*($AM$10-$AL$10)),$AN$10-SQRT((1-AY692)*($AN$10-$AL$10)*($AN$10-$AM$10))),$AM$10)</f>
        <v>0.773344640620666</v>
      </c>
      <c r="AQ692" s="0" t="n">
        <f aca="false">IFERROR(IF(AZ692&lt;($AM$11-$AL$11)/($AN$11-$AL$11),$AL$11+SQRT(AZ692*($AN$11-$AL$11)*($AM$11-$AL$11)),$AN$11-SQRT((1-AZ692)*($AN$11-$AL$11)*($AN$11-$AM$11))),$AM$11)</f>
        <v>0.442477747710985</v>
      </c>
      <c r="AR692" s="0" t="n">
        <f aca="false">SUMPRODUCT((B24:B31&lt;=$B$6)*(C24:C31*AM692+D24:D31*AO692*$B$8*AQ692)/(1+AL692/100)^B24:B31)+C32*AM692*AP692/(1+AL692/100)^$B$6</f>
        <v>7744326.05427047</v>
      </c>
      <c r="AS692" s="0" t="n">
        <f aca="false">SUMPRODUCT((K24:K26&lt;=$B$6)*(L24:L26*AN692+M24:M26*AO692*$B$8*AQ692)/(1+AL692/100)^K24:K26)+L27*AN692*AP692/(1+AL692/100)^$B$6</f>
        <v>9163256.45410472</v>
      </c>
      <c r="AT692" s="0" t="n">
        <f aca="false">AS692-AR692</f>
        <v>1418930.39983425</v>
      </c>
      <c r="AU692" s="0" t="n">
        <f aca="true">RAND()</f>
        <v>0.920637370970287</v>
      </c>
      <c r="AV692" s="0" t="n">
        <f aca="true">RAND()</f>
        <v>0.0455504093515367</v>
      </c>
      <c r="AW692" s="0" t="n">
        <f aca="true">RAND()</f>
        <v>0.380040099668444</v>
      </c>
      <c r="AX692" s="0" t="n">
        <f aca="true">RAND()</f>
        <v>0.655909235681113</v>
      </c>
      <c r="AY692" s="0" t="n">
        <f aca="true">RAND()</f>
        <v>0.298869170224165</v>
      </c>
      <c r="AZ692" s="0" t="n">
        <f aca="true">RAND()</f>
        <v>0.0828567697665101</v>
      </c>
    </row>
    <row r="693" customFormat="false" ht="15" hidden="false" customHeight="false" outlineLevel="0" collapsed="false">
      <c r="AK693" s="0" t="n">
        <v>680</v>
      </c>
      <c r="AL693" s="0" t="n">
        <f aca="false">IFERROR(IF(AU693&lt;($AM$6-$AL$6)/($AN$6-$AL$6),$AL$6+SQRT(AU693*($AN$6-$AL$6)*($AM$6-$AL$6)),$AN$6-SQRT((1-AU693)*($AN$6-$AL$6)*($AN$6-$AM$6))),$AM$6)</f>
        <v>2.35452488962833</v>
      </c>
      <c r="AM693" s="0" t="n">
        <f aca="false">IFERROR(IF(AV693&lt;($AM$7-$AL$7)/($AN$7-$AL$7),$AL$7+SQRT(AV693*($AN$7-$AL$7)*($AM$7-$AL$7)),$AN$7-SQRT((1-AV693)*($AN$7-$AL$7)*($AN$7-$AM$7))),$AM$7)</f>
        <v>1.01934083256264</v>
      </c>
      <c r="AN693" s="0" t="n">
        <f aca="false">IFERROR(IF(AW693&lt;($AM$8-$AL$8)/($AN$8-$AL$8),$AL$8+SQRT(AW693*($AN$8-$AL$8)*($AM$8-$AL$8)),$AN$8-SQRT((1-AW693)*($AN$8-$AL$8)*($AN$8-$AM$8))),$AM$8)</f>
        <v>1.06910720386193</v>
      </c>
      <c r="AO693" s="0" t="n">
        <f aca="false">IFERROR(IF(AX693&lt;($AM$9-$AL$9)/($AN$9-$AL$9),$AL$9+SQRT(AX693*($AN$9-$AL$9)*($AM$9-$AL$9)),$AN$9-SQRT((1-AX693)*($AN$9-$AL$9)*($AN$9-$AM$9))),$AM$9)</f>
        <v>1.38443775344231</v>
      </c>
      <c r="AP693" s="0" t="n">
        <f aca="false">IFERROR(IF(AY693&lt;($AM$10-$AL$10)/($AN$10-$AL$10),$AL$10+SQRT(AY693*($AN$10-$AL$10)*($AM$10-$AL$10)),$AN$10-SQRT((1-AY693)*($AN$10-$AL$10)*($AN$10-$AM$10))),$AM$10)</f>
        <v>0.924790558773475</v>
      </c>
      <c r="AQ693" s="0" t="n">
        <f aca="false">IFERROR(IF(AZ693&lt;($AM$11-$AL$11)/($AN$11-$AL$11),$AL$11+SQRT(AZ693*($AN$11-$AL$11)*($AM$11-$AL$11)),$AN$11-SQRT((1-AZ693)*($AN$11-$AL$11)*($AN$11-$AM$11))),$AM$11)</f>
        <v>0.556681705209363</v>
      </c>
      <c r="AR693" s="0" t="n">
        <f aca="false">SUMPRODUCT((B24:B31&lt;=$B$6)*(C24:C31*AM693+D24:D31*AO693*$B$8*AQ693)/(1+AL693/100)^B24:B31)+C32*AM693*AP693/(1+AL693/100)^$B$6</f>
        <v>10265796.5606805</v>
      </c>
      <c r="AS693" s="0" t="n">
        <f aca="false">SUMPRODUCT((K24:K26&lt;=$B$6)*(L24:L26*AN693+M24:M26*AO693*$B$8*AQ693)/(1+AL693/100)^K24:K26)+L27*AN693*AP693/(1+AL693/100)^$B$6</f>
        <v>9856898.80338557</v>
      </c>
      <c r="AT693" s="0" t="n">
        <f aca="false">AS693-AR693</f>
        <v>-408897.757294927</v>
      </c>
      <c r="AU693" s="0" t="n">
        <f aca="true">RAND()</f>
        <v>0.0251375794731954</v>
      </c>
      <c r="AV693" s="0" t="n">
        <f aca="true">RAND()</f>
        <v>0.527078653129801</v>
      </c>
      <c r="AW693" s="0" t="n">
        <f aca="true">RAND()</f>
        <v>0.709135967158664</v>
      </c>
      <c r="AX693" s="0" t="n">
        <f aca="true">RAND()</f>
        <v>0.747388747075237</v>
      </c>
      <c r="AY693" s="0" t="n">
        <f aca="true">RAND()</f>
        <v>0.721788075292323</v>
      </c>
      <c r="AZ693" s="0" t="n">
        <f aca="true">RAND()</f>
        <v>0.268920399139536</v>
      </c>
    </row>
    <row r="694" customFormat="false" ht="15" hidden="false" customHeight="false" outlineLevel="0" collapsed="false">
      <c r="AK694" s="0" t="n">
        <v>681</v>
      </c>
      <c r="AL694" s="0" t="n">
        <f aca="false">IFERROR(IF(AU694&lt;($AM$6-$AL$6)/($AN$6-$AL$6),$AL$6+SQRT(AU694*($AN$6-$AL$6)*($AM$6-$AL$6)),$AN$6-SQRT((1-AU694)*($AN$6-$AL$6)*($AN$6-$AM$6))),$AM$6)</f>
        <v>4.24145926776807</v>
      </c>
      <c r="AM694" s="0" t="n">
        <f aca="false">IFERROR(IF(AV694&lt;($AM$7-$AL$7)/($AN$7-$AL$7),$AL$7+SQRT(AV694*($AN$7-$AL$7)*($AM$7-$AL$7)),$AN$7-SQRT((1-AV694)*($AN$7-$AL$7)*($AN$7-$AM$7))),$AM$7)</f>
        <v>0.949748703205054</v>
      </c>
      <c r="AN694" s="0" t="n">
        <f aca="false">IFERROR(IF(AW694&lt;($AM$8-$AL$8)/($AN$8-$AL$8),$AL$8+SQRT(AW694*($AN$8-$AL$8)*($AM$8-$AL$8)),$AN$8-SQRT((1-AW694)*($AN$8-$AL$8)*($AN$8-$AM$8))),$AM$8)</f>
        <v>0.863948037680548</v>
      </c>
      <c r="AO694" s="0" t="n">
        <f aca="false">IFERROR(IF(AX694&lt;($AM$9-$AL$9)/($AN$9-$AL$9),$AL$9+SQRT(AX694*($AN$9-$AL$9)*($AM$9-$AL$9)),$AN$9-SQRT((1-AX694)*($AN$9-$AL$9)*($AN$9-$AM$9))),$AM$9)</f>
        <v>1.56929960879167</v>
      </c>
      <c r="AP694" s="0" t="n">
        <f aca="false">IFERROR(IF(AY694&lt;($AM$10-$AL$10)/($AN$10-$AL$10),$AL$10+SQRT(AY694*($AN$10-$AL$10)*($AM$10-$AL$10)),$AN$10-SQRT((1-AY694)*($AN$10-$AL$10)*($AN$10-$AM$10))),$AM$10)</f>
        <v>0.786095247263886</v>
      </c>
      <c r="AQ694" s="0" t="n">
        <f aca="false">IFERROR(IF(AZ694&lt;($AM$11-$AL$11)/($AN$11-$AL$11),$AL$11+SQRT(AZ694*($AN$11-$AL$11)*($AM$11-$AL$11)),$AN$11-SQRT((1-AZ694)*($AN$11-$AL$11)*($AN$11-$AM$11))),$AM$11)</f>
        <v>0.919720361842369</v>
      </c>
      <c r="AR694" s="0" t="n">
        <f aca="false">SUMPRODUCT((B24:B31&lt;=$B$6)*(C24:C31*AM694+D24:D31*AO694*$B$8*AQ694)/(1+AL694/100)^B24:B31)+C32*AM694*AP694/(1+AL694/100)^$B$6</f>
        <v>8989892.40830563</v>
      </c>
      <c r="AS694" s="0" t="n">
        <f aca="false">SUMPRODUCT((K24:K26&lt;=$B$6)*(L24:L26*AN694+M24:M26*AO694*$B$8*AQ694)/(1+AL694/100)^K24:K26)+L27*AN694*AP694/(1+AL694/100)^$B$6</f>
        <v>8098536.61795133</v>
      </c>
      <c r="AT694" s="0" t="n">
        <f aca="false">AS694-AR694</f>
        <v>-891355.790354294</v>
      </c>
      <c r="AU694" s="0" t="n">
        <f aca="true">RAND()</f>
        <v>0.619522651430866</v>
      </c>
      <c r="AV694" s="0" t="n">
        <f aca="true">RAND()</f>
        <v>0.249163045684394</v>
      </c>
      <c r="AW694" s="0" t="n">
        <f aca="true">RAND()</f>
        <v>0.0454372391465871</v>
      </c>
      <c r="AX694" s="0" t="n">
        <f aca="true">RAND()</f>
        <v>0.87633144867533</v>
      </c>
      <c r="AY694" s="0" t="n">
        <f aca="true">RAND()</f>
        <v>0.327401962027936</v>
      </c>
      <c r="AZ694" s="0" t="n">
        <f aca="true">RAND()</f>
        <v>0.973694611009306</v>
      </c>
    </row>
    <row r="695" customFormat="false" ht="15" hidden="false" customHeight="false" outlineLevel="0" collapsed="false">
      <c r="AK695" s="0" t="n">
        <v>682</v>
      </c>
      <c r="AL695" s="0" t="n">
        <f aca="false">IFERROR(IF(AU695&lt;($AM$6-$AL$6)/($AN$6-$AL$6),$AL$6+SQRT(AU695*($AN$6-$AL$6)*($AM$6-$AL$6)),$AN$6-SQRT((1-AU695)*($AN$6-$AL$6)*($AN$6-$AM$6))),$AM$6)</f>
        <v>3.48817215696594</v>
      </c>
      <c r="AM695" s="0" t="n">
        <f aca="false">IFERROR(IF(AV695&lt;($AM$7-$AL$7)/($AN$7-$AL$7),$AL$7+SQRT(AV695*($AN$7-$AL$7)*($AM$7-$AL$7)),$AN$7-SQRT((1-AV695)*($AN$7-$AL$7)*($AN$7-$AM$7))),$AM$7)</f>
        <v>1.1858462392396</v>
      </c>
      <c r="AN695" s="0" t="n">
        <f aca="false">IFERROR(IF(AW695&lt;($AM$8-$AL$8)/($AN$8-$AL$8),$AL$8+SQRT(AW695*($AN$8-$AL$8)*($AM$8-$AL$8)),$AN$8-SQRT((1-AW695)*($AN$8-$AL$8)*($AN$8-$AM$8))),$AM$8)</f>
        <v>1.06851516027785</v>
      </c>
      <c r="AO695" s="0" t="n">
        <f aca="false">IFERROR(IF(AX695&lt;($AM$9-$AL$9)/($AN$9-$AL$9),$AL$9+SQRT(AX695*($AN$9-$AL$9)*($AM$9-$AL$9)),$AN$9-SQRT((1-AX695)*($AN$9-$AL$9)*($AN$9-$AM$9))),$AM$9)</f>
        <v>1.14534347062223</v>
      </c>
      <c r="AP695" s="0" t="n">
        <f aca="false">IFERROR(IF(AY695&lt;($AM$10-$AL$10)/($AN$10-$AL$10),$AL$10+SQRT(AY695*($AN$10-$AL$10)*($AM$10-$AL$10)),$AN$10-SQRT((1-AY695)*($AN$10-$AL$10)*($AN$10-$AM$10))),$AM$10)</f>
        <v>0.824208755529597</v>
      </c>
      <c r="AQ695" s="0" t="n">
        <f aca="false">IFERROR(IF(AZ695&lt;($AM$11-$AL$11)/($AN$11-$AL$11),$AL$11+SQRT(AZ695*($AN$11-$AL$11)*($AM$11-$AL$11)),$AN$11-SQRT((1-AZ695)*($AN$11-$AL$11)*($AN$11-$AM$11))),$AM$11)</f>
        <v>0.66731855108416</v>
      </c>
      <c r="AR695" s="0" t="n">
        <f aca="false">SUMPRODUCT((B24:B31&lt;=$B$6)*(C24:C31*AM695+D24:D31*AO695*$B$8*AQ695)/(1+AL695/100)^B24:B31)+C32*AM695*AP695/(1+AL695/100)^$B$6</f>
        <v>11401567.4759708</v>
      </c>
      <c r="AS695" s="0" t="n">
        <f aca="false">SUMPRODUCT((K24:K26&lt;=$B$6)*(L24:L26*AN695+M24:M26*AO695*$B$8*AQ695)/(1+AL695/100)^K24:K26)+L27*AN695*AP695/(1+AL695/100)^$B$6</f>
        <v>9966047.44075218</v>
      </c>
      <c r="AT695" s="0" t="n">
        <f aca="false">AS695-AR695</f>
        <v>-1435520.03521859</v>
      </c>
      <c r="AU695" s="0" t="n">
        <f aca="true">RAND()</f>
        <v>0.383353260044539</v>
      </c>
      <c r="AV695" s="0" t="n">
        <f aca="true">RAND()</f>
        <v>0.963415955380423</v>
      </c>
      <c r="AW695" s="0" t="n">
        <f aca="true">RAND()</f>
        <v>0.707228915120237</v>
      </c>
      <c r="AX695" s="0" t="n">
        <f aca="true">RAND()</f>
        <v>0.513041477861292</v>
      </c>
      <c r="AY695" s="0" t="n">
        <f aca="true">RAND()</f>
        <v>0.4204452686482</v>
      </c>
      <c r="AZ695" s="0" t="n">
        <f aca="true">RAND()</f>
        <v>0.548257361417378</v>
      </c>
    </row>
    <row r="696" customFormat="false" ht="15" hidden="false" customHeight="false" outlineLevel="0" collapsed="false">
      <c r="AK696" s="0" t="n">
        <v>683</v>
      </c>
      <c r="AL696" s="0" t="n">
        <f aca="false">IFERROR(IF(AU696&lt;($AM$6-$AL$6)/($AN$6-$AL$6),$AL$6+SQRT(AU696*($AN$6-$AL$6)*($AM$6-$AL$6)),$AN$6-SQRT((1-AU696)*($AN$6-$AL$6)*($AN$6-$AM$6))),$AM$6)</f>
        <v>4.23578971629899</v>
      </c>
      <c r="AM696" s="0" t="n">
        <f aca="false">IFERROR(IF(AV696&lt;($AM$7-$AL$7)/($AN$7-$AL$7),$AL$7+SQRT(AV696*($AN$7-$AL$7)*($AM$7-$AL$7)),$AN$7-SQRT((1-AV696)*($AN$7-$AL$7)*($AN$7-$AM$7))),$AM$7)</f>
        <v>0.942892395099098</v>
      </c>
      <c r="AN696" s="0" t="n">
        <f aca="false">IFERROR(IF(AW696&lt;($AM$8-$AL$8)/($AN$8-$AL$8),$AL$8+SQRT(AW696*($AN$8-$AL$8)*($AM$8-$AL$8)),$AN$8-SQRT((1-AW696)*($AN$8-$AL$8)*($AN$8-$AM$8))),$AM$8)</f>
        <v>1.09674570603624</v>
      </c>
      <c r="AO696" s="0" t="n">
        <f aca="false">IFERROR(IF(AX696&lt;($AM$9-$AL$9)/($AN$9-$AL$9),$AL$9+SQRT(AX696*($AN$9-$AL$9)*($AM$9-$AL$9)),$AN$9-SQRT((1-AX696)*($AN$9-$AL$9)*($AN$9-$AM$9))),$AM$9)</f>
        <v>0.7909836238304</v>
      </c>
      <c r="AP696" s="0" t="n">
        <f aca="false">IFERROR(IF(AY696&lt;($AM$10-$AL$10)/($AN$10-$AL$10),$AL$10+SQRT(AY696*($AN$10-$AL$10)*($AM$10-$AL$10)),$AN$10-SQRT((1-AY696)*($AN$10-$AL$10)*($AN$10-$AM$10))),$AM$10)</f>
        <v>0.52174645414393</v>
      </c>
      <c r="AQ696" s="0" t="n">
        <f aca="false">IFERROR(IF(AZ696&lt;($AM$11-$AL$11)/($AN$11-$AL$11),$AL$11+SQRT(AZ696*($AN$11-$AL$11)*($AM$11-$AL$11)),$AN$11-SQRT((1-AZ696)*($AN$11-$AL$11)*($AN$11-$AM$11))),$AM$11)</f>
        <v>0.832634790062042</v>
      </c>
      <c r="AR696" s="0" t="n">
        <f aca="false">SUMPRODUCT((B24:B31&lt;=$B$6)*(C24:C31*AM696+D24:D31*AO696*$B$8*AQ696)/(1+AL696/100)^B24:B31)+C32*AM696*AP696/(1+AL696/100)^$B$6</f>
        <v>8854789.43333372</v>
      </c>
      <c r="AS696" s="0" t="n">
        <f aca="false">SUMPRODUCT((K24:K26&lt;=$B$6)*(L24:L26*AN696+M24:M26*AO696*$B$8*AQ696)/(1+AL696/100)^K24:K26)+L27*AN696*AP696/(1+AL696/100)^$B$6</f>
        <v>10429318.2738834</v>
      </c>
      <c r="AT696" s="0" t="n">
        <f aca="false">AS696-AR696</f>
        <v>1574528.84054965</v>
      </c>
      <c r="AU696" s="0" t="n">
        <f aca="true">RAND()</f>
        <v>0.617957075374079</v>
      </c>
      <c r="AV696" s="0" t="n">
        <f aca="true">RAND()</f>
        <v>0.226869295301743</v>
      </c>
      <c r="AW696" s="0" t="n">
        <f aca="true">RAND()</f>
        <v>0.791227745614827</v>
      </c>
      <c r="AX696" s="0" t="n">
        <f aca="true">RAND()</f>
        <v>0.112895292449962</v>
      </c>
      <c r="AY696" s="0" t="n">
        <f aca="true">RAND()</f>
        <v>0.00189163307133617</v>
      </c>
      <c r="AZ696" s="0" t="n">
        <f aca="true">RAND()</f>
        <v>0.885668924499687</v>
      </c>
    </row>
    <row r="697" customFormat="false" ht="15" hidden="false" customHeight="false" outlineLevel="0" collapsed="false">
      <c r="AK697" s="0" t="n">
        <v>684</v>
      </c>
      <c r="AL697" s="0" t="n">
        <f aca="false">IFERROR(IF(AU697&lt;($AM$6-$AL$6)/($AN$6-$AL$6),$AL$6+SQRT(AU697*($AN$6-$AL$6)*($AM$6-$AL$6)),$AN$6-SQRT((1-AU697)*($AN$6-$AL$6)*($AN$6-$AM$6))),$AM$6)</f>
        <v>5.61102845573258</v>
      </c>
      <c r="AM697" s="0" t="n">
        <f aca="false">IFERROR(IF(AV697&lt;($AM$7-$AL$7)/($AN$7-$AL$7),$AL$7+SQRT(AV697*($AN$7-$AL$7)*($AM$7-$AL$7)),$AN$7-SQRT((1-AV697)*($AN$7-$AL$7)*($AN$7-$AM$7))),$AM$7)</f>
        <v>1.00939168211588</v>
      </c>
      <c r="AN697" s="0" t="n">
        <f aca="false">IFERROR(IF(AW697&lt;($AM$8-$AL$8)/($AN$8-$AL$8),$AL$8+SQRT(AW697*($AN$8-$AL$8)*($AM$8-$AL$8)),$AN$8-SQRT((1-AW697)*($AN$8-$AL$8)*($AN$8-$AM$8))),$AM$8)</f>
        <v>0.865166106972302</v>
      </c>
      <c r="AO697" s="0" t="n">
        <f aca="false">IFERROR(IF(AX697&lt;($AM$9-$AL$9)/($AN$9-$AL$9),$AL$9+SQRT(AX697*($AN$9-$AL$9)*($AM$9-$AL$9)),$AN$9-SQRT((1-AX697)*($AN$9-$AL$9)*($AN$9-$AM$9))),$AM$9)</f>
        <v>0.935037516403697</v>
      </c>
      <c r="AP697" s="0" t="n">
        <f aca="false">IFERROR(IF(AY697&lt;($AM$10-$AL$10)/($AN$10-$AL$10),$AL$10+SQRT(AY697*($AN$10-$AL$10)*($AM$10-$AL$10)),$AN$10-SQRT((1-AY697)*($AN$10-$AL$10)*($AN$10-$AM$10))),$AM$10)</f>
        <v>0.961626402253061</v>
      </c>
      <c r="AQ697" s="0" t="n">
        <f aca="false">IFERROR(IF(AZ697&lt;($AM$11-$AL$11)/($AN$11-$AL$11),$AL$11+SQRT(AZ697*($AN$11-$AL$11)*($AM$11-$AL$11)),$AN$11-SQRT((1-AZ697)*($AN$11-$AL$11)*($AN$11-$AM$11))),$AM$11)</f>
        <v>0.553540444940477</v>
      </c>
      <c r="AR697" s="0" t="n">
        <f aca="false">SUMPRODUCT((B24:B31&lt;=$B$6)*(C24:C31*AM697+D24:D31*AO697*$B$8*AQ697)/(1+AL697/100)^B24:B31)+C32*AM697*AP697/(1+AL697/100)^$B$6</f>
        <v>9056975.3615948</v>
      </c>
      <c r="AS697" s="0" t="n">
        <f aca="false">SUMPRODUCT((K24:K26&lt;=$B$6)*(L24:L26*AN697+M24:M26*AO697*$B$8*AQ697)/(1+AL697/100)^K24:K26)+L27*AN697*AP697/(1+AL697/100)^$B$6</f>
        <v>7980782.52746015</v>
      </c>
      <c r="AT697" s="0" t="n">
        <f aca="false">AS697-AR697</f>
        <v>-1076192.83413465</v>
      </c>
      <c r="AU697" s="0" t="n">
        <f aca="true">RAND()</f>
        <v>0.903537902460769</v>
      </c>
      <c r="AV697" s="0" t="n">
        <f aca="true">RAND()</f>
        <v>0.485401221021992</v>
      </c>
      <c r="AW697" s="0" t="n">
        <f aca="true">RAND()</f>
        <v>0.0471846833102837</v>
      </c>
      <c r="AX697" s="0" t="n">
        <f aca="true">RAND()</f>
        <v>0.252343520904929</v>
      </c>
      <c r="AY697" s="0" t="n">
        <f aca="true">RAND()</f>
        <v>0.852395741028418</v>
      </c>
      <c r="AZ697" s="0" t="n">
        <f aca="true">RAND()</f>
        <v>0.262378600900469</v>
      </c>
    </row>
    <row r="698" customFormat="false" ht="15" hidden="false" customHeight="false" outlineLevel="0" collapsed="false">
      <c r="AK698" s="0" t="n">
        <v>685</v>
      </c>
      <c r="AL698" s="0" t="n">
        <f aca="false">IFERROR(IF(AU698&lt;($AM$6-$AL$6)/($AN$6-$AL$6),$AL$6+SQRT(AU698*($AN$6-$AL$6)*($AM$6-$AL$6)),$AN$6-SQRT((1-AU698)*($AN$6-$AL$6)*($AN$6-$AM$6))),$AM$6)</f>
        <v>3.12128025791925</v>
      </c>
      <c r="AM698" s="0" t="n">
        <f aca="false">IFERROR(IF(AV698&lt;($AM$7-$AL$7)/($AN$7-$AL$7),$AL$7+SQRT(AV698*($AN$7-$AL$7)*($AM$7-$AL$7)),$AN$7-SQRT((1-AV698)*($AN$7-$AL$7)*($AN$7-$AM$7))),$AM$7)</f>
        <v>0.995391901517812</v>
      </c>
      <c r="AN698" s="0" t="n">
        <f aca="false">IFERROR(IF(AW698&lt;($AM$8-$AL$8)/($AN$8-$AL$8),$AL$8+SQRT(AW698*($AN$8-$AL$8)*($AM$8-$AL$8)),$AN$8-SQRT((1-AW698)*($AN$8-$AL$8)*($AN$8-$AM$8))),$AM$8)</f>
        <v>0.897555732140229</v>
      </c>
      <c r="AO698" s="0" t="n">
        <f aca="false">IFERROR(IF(AX698&lt;($AM$9-$AL$9)/($AN$9-$AL$9),$AL$9+SQRT(AX698*($AN$9-$AL$9)*($AM$9-$AL$9)),$AN$9-SQRT((1-AX698)*($AN$9-$AL$9)*($AN$9-$AM$9))),$AM$9)</f>
        <v>0.988033275067739</v>
      </c>
      <c r="AP698" s="0" t="n">
        <f aca="false">IFERROR(IF(AY698&lt;($AM$10-$AL$10)/($AN$10-$AL$10),$AL$10+SQRT(AY698*($AN$10-$AL$10)*($AM$10-$AL$10)),$AN$10-SQRT((1-AY698)*($AN$10-$AL$10)*($AN$10-$AM$10))),$AM$10)</f>
        <v>0.940890884650826</v>
      </c>
      <c r="AQ698" s="0" t="n">
        <f aca="false">IFERROR(IF(AZ698&lt;($AM$11-$AL$11)/($AN$11-$AL$11),$AL$11+SQRT(AZ698*($AN$11-$AL$11)*($AM$11-$AL$11)),$AN$11-SQRT((1-AZ698)*($AN$11-$AL$11)*($AN$11-$AM$11))),$AM$11)</f>
        <v>0.534889992881877</v>
      </c>
      <c r="AR698" s="0" t="n">
        <f aca="false">SUMPRODUCT((B24:B31&lt;=$B$6)*(C24:C31*AM698+D24:D31*AO698*$B$8*AQ698)/(1+AL698/100)^B24:B31)+C32*AM698*AP698/(1+AL698/100)^$B$6</f>
        <v>9680234.9551543</v>
      </c>
      <c r="AS698" s="0" t="n">
        <f aca="false">SUMPRODUCT((K24:K26&lt;=$B$6)*(L24:L26*AN698+M24:M26*AO698*$B$8*AQ698)/(1+AL698/100)^K24:K26)+L27*AN698*AP698/(1+AL698/100)^$B$6</f>
        <v>8275324.92005122</v>
      </c>
      <c r="AT698" s="0" t="n">
        <f aca="false">AS698-AR698</f>
        <v>-1404910.03510308</v>
      </c>
      <c r="AU698" s="0" t="n">
        <f aca="true">RAND()</f>
        <v>0.247776658119652</v>
      </c>
      <c r="AV698" s="0" t="n">
        <f aca="true">RAND()</f>
        <v>0.424199946430514</v>
      </c>
      <c r="AW698" s="0" t="n">
        <f aca="true">RAND()</f>
        <v>0.105745787482401</v>
      </c>
      <c r="AX698" s="0" t="n">
        <f aca="true">RAND()</f>
        <v>0.317568636764457</v>
      </c>
      <c r="AY698" s="0" t="n">
        <f aca="true">RAND()</f>
        <v>0.777539088672753</v>
      </c>
      <c r="AZ698" s="0" t="n">
        <f aca="true">RAND()</f>
        <v>0.225197178596115</v>
      </c>
    </row>
    <row r="699" customFormat="false" ht="15" hidden="false" customHeight="false" outlineLevel="0" collapsed="false">
      <c r="AK699" s="0" t="n">
        <v>686</v>
      </c>
      <c r="AL699" s="0" t="n">
        <f aca="false">IFERROR(IF(AU699&lt;($AM$6-$AL$6)/($AN$6-$AL$6),$AL$6+SQRT(AU699*($AN$6-$AL$6)*($AM$6-$AL$6)),$AN$6-SQRT((1-AU699)*($AN$6-$AL$6)*($AN$6-$AM$6))),$AM$6)</f>
        <v>5.5369167364995</v>
      </c>
      <c r="AM699" s="0" t="n">
        <f aca="false">IFERROR(IF(AV699&lt;($AM$7-$AL$7)/($AN$7-$AL$7),$AL$7+SQRT(AV699*($AN$7-$AL$7)*($AM$7-$AL$7)),$AN$7-SQRT((1-AV699)*($AN$7-$AL$7)*($AN$7-$AM$7))),$AM$7)</f>
        <v>1.21492773662676</v>
      </c>
      <c r="AN699" s="0" t="n">
        <f aca="false">IFERROR(IF(AW699&lt;($AM$8-$AL$8)/($AN$8-$AL$8),$AL$8+SQRT(AW699*($AN$8-$AL$8)*($AM$8-$AL$8)),$AN$8-SQRT((1-AW699)*($AN$8-$AL$8)*($AN$8-$AM$8))),$AM$8)</f>
        <v>1.02003996115127</v>
      </c>
      <c r="AO699" s="0" t="n">
        <f aca="false">IFERROR(IF(AX699&lt;($AM$9-$AL$9)/($AN$9-$AL$9),$AL$9+SQRT(AX699*($AN$9-$AL$9)*($AM$9-$AL$9)),$AN$9-SQRT((1-AX699)*($AN$9-$AL$9)*($AN$9-$AM$9))),$AM$9)</f>
        <v>0.809707194526181</v>
      </c>
      <c r="AP699" s="0" t="n">
        <f aca="false">IFERROR(IF(AY699&lt;($AM$10-$AL$10)/($AN$10-$AL$10),$AL$10+SQRT(AY699*($AN$10-$AL$10)*($AM$10-$AL$10)),$AN$10-SQRT((1-AY699)*($AN$10-$AL$10)*($AN$10-$AM$10))),$AM$10)</f>
        <v>0.893501145397881</v>
      </c>
      <c r="AQ699" s="0" t="n">
        <f aca="false">IFERROR(IF(AZ699&lt;($AM$11-$AL$11)/($AN$11-$AL$11),$AL$11+SQRT(AZ699*($AN$11-$AL$11)*($AM$11-$AL$11)),$AN$11-SQRT((1-AZ699)*($AN$11-$AL$11)*($AN$11-$AM$11))),$AM$11)</f>
        <v>0.668544603613628</v>
      </c>
      <c r="AR699" s="0" t="n">
        <f aca="false">SUMPRODUCT((B24:B31&lt;=$B$6)*(C24:C31*AM699+D24:D31*AO699*$B$8*AQ699)/(1+AL699/100)^B24:B31)+C32*AM699*AP699/(1+AL699/100)^$B$6</f>
        <v>10918498.7347602</v>
      </c>
      <c r="AS699" s="0" t="n">
        <f aca="false">SUMPRODUCT((K24:K26&lt;=$B$6)*(L24:L26*AN699+M24:M26*AO699*$B$8*AQ699)/(1+AL699/100)^K24:K26)+L27*AN699*AP699/(1+AL699/100)^$B$6</f>
        <v>9439199.36721593</v>
      </c>
      <c r="AT699" s="0" t="n">
        <f aca="false">AS699-AR699</f>
        <v>-1479299.36754431</v>
      </c>
      <c r="AU699" s="0" t="n">
        <f aca="true">RAND()</f>
        <v>0.892969368203236</v>
      </c>
      <c r="AV699" s="0" t="n">
        <f aca="true">RAND()</f>
        <v>0.989066100816695</v>
      </c>
      <c r="AW699" s="0" t="n">
        <f aca="true">RAND()</f>
        <v>0.529941160290567</v>
      </c>
      <c r="AX699" s="0" t="n">
        <f aca="true">RAND()</f>
        <v>0.127891395121703</v>
      </c>
      <c r="AY699" s="0" t="n">
        <f aca="true">RAND()</f>
        <v>0.619372605717776</v>
      </c>
      <c r="AZ699" s="0" t="n">
        <f aca="true">RAND()</f>
        <v>0.551580898801441</v>
      </c>
    </row>
    <row r="700" customFormat="false" ht="15" hidden="false" customHeight="false" outlineLevel="0" collapsed="false">
      <c r="AK700" s="0" t="n">
        <v>687</v>
      </c>
      <c r="AL700" s="0" t="n">
        <f aca="false">IFERROR(IF(AU700&lt;($AM$6-$AL$6)/($AN$6-$AL$6),$AL$6+SQRT(AU700*($AN$6-$AL$6)*($AM$6-$AL$6)),$AN$6-SQRT((1-AU700)*($AN$6-$AL$6)*($AN$6-$AM$6))),$AM$6)</f>
        <v>5.88295970577367</v>
      </c>
      <c r="AM700" s="0" t="n">
        <f aca="false">IFERROR(IF(AV700&lt;($AM$7-$AL$7)/($AN$7-$AL$7),$AL$7+SQRT(AV700*($AN$7-$AL$7)*($AM$7-$AL$7)),$AN$7-SQRT((1-AV700)*($AN$7-$AL$7)*($AN$7-$AM$7))),$AM$7)</f>
        <v>1.01675690275196</v>
      </c>
      <c r="AN700" s="0" t="n">
        <f aca="false">IFERROR(IF(AW700&lt;($AM$8-$AL$8)/($AN$8-$AL$8),$AL$8+SQRT(AW700*($AN$8-$AL$8)*($AM$8-$AL$8)),$AN$8-SQRT((1-AW700)*($AN$8-$AL$8)*($AN$8-$AM$8))),$AM$8)</f>
        <v>1.05476090668392</v>
      </c>
      <c r="AO700" s="0" t="n">
        <f aca="false">IFERROR(IF(AX700&lt;($AM$9-$AL$9)/($AN$9-$AL$9),$AL$9+SQRT(AX700*($AN$9-$AL$9)*($AM$9-$AL$9)),$AN$9-SQRT((1-AX700)*($AN$9-$AL$9)*($AN$9-$AM$9))),$AM$9)</f>
        <v>0.880006409005042</v>
      </c>
      <c r="AP700" s="0" t="n">
        <f aca="false">IFERROR(IF(AY700&lt;($AM$10-$AL$10)/($AN$10-$AL$10),$AL$10+SQRT(AY700*($AN$10-$AL$10)*($AM$10-$AL$10)),$AN$10-SQRT((1-AY700)*($AN$10-$AL$10)*($AN$10-$AM$10))),$AM$10)</f>
        <v>0.932156211742539</v>
      </c>
      <c r="AQ700" s="0" t="n">
        <f aca="false">IFERROR(IF(AZ700&lt;($AM$11-$AL$11)/($AN$11-$AL$11),$AL$11+SQRT(AZ700*($AN$11-$AL$11)*($AM$11-$AL$11)),$AN$11-SQRT((1-AZ700)*($AN$11-$AL$11)*($AN$11-$AM$11))),$AM$11)</f>
        <v>0.716969834231482</v>
      </c>
      <c r="AR700" s="0" t="n">
        <f aca="false">SUMPRODUCT((B24:B31&lt;=$B$6)*(C24:C31*AM700+D24:D31*AO700*$B$8*AQ700)/(1+AL700/100)^B24:B31)+C32*AM700*AP700/(1+AL700/100)^$B$6</f>
        <v>9069998.67281873</v>
      </c>
      <c r="AS700" s="0" t="n">
        <f aca="false">SUMPRODUCT((K24:K26&lt;=$B$6)*(L24:L26*AN700+M24:M26*AO700*$B$8*AQ700)/(1+AL700/100)^K24:K26)+L27*AN700*AP700/(1+AL700/100)^$B$6</f>
        <v>9740903.0674427</v>
      </c>
      <c r="AT700" s="0" t="n">
        <f aca="false">AS700-AR700</f>
        <v>670904.394623963</v>
      </c>
      <c r="AU700" s="0" t="n">
        <f aca="true">RAND()</f>
        <v>0.937611049053738</v>
      </c>
      <c r="AV700" s="0" t="n">
        <f aca="true">RAND()</f>
        <v>0.516423622987906</v>
      </c>
      <c r="AW700" s="0" t="n">
        <f aca="true">RAND()</f>
        <v>0.661170635032135</v>
      </c>
      <c r="AX700" s="0" t="n">
        <f aca="true">RAND()</f>
        <v>0.192539827846543</v>
      </c>
      <c r="AY700" s="0" t="n">
        <f aca="true">RAND()</f>
        <v>0.747035965390648</v>
      </c>
      <c r="AZ700" s="0" t="n">
        <f aca="true">RAND()</f>
        <v>0.673036429653245</v>
      </c>
    </row>
    <row r="701" customFormat="false" ht="15" hidden="false" customHeight="false" outlineLevel="0" collapsed="false">
      <c r="AK701" s="0" t="n">
        <v>688</v>
      </c>
      <c r="AL701" s="0" t="n">
        <f aca="false">IFERROR(IF(AU701&lt;($AM$6-$AL$6)/($AN$6-$AL$6),$AL$6+SQRT(AU701*($AN$6-$AL$6)*($AM$6-$AL$6)),$AN$6-SQRT((1-AU701)*($AN$6-$AL$6)*($AN$6-$AM$6))),$AM$6)</f>
        <v>5.12072310870396</v>
      </c>
      <c r="AM701" s="0" t="n">
        <f aca="false">IFERROR(IF(AV701&lt;($AM$7-$AL$7)/($AN$7-$AL$7),$AL$7+SQRT(AV701*($AN$7-$AL$7)*($AM$7-$AL$7)),$AN$7-SQRT((1-AV701)*($AN$7-$AL$7)*($AN$7-$AM$7))),$AM$7)</f>
        <v>0.928232728497787</v>
      </c>
      <c r="AN701" s="0" t="n">
        <f aca="false">IFERROR(IF(AW701&lt;($AM$8-$AL$8)/($AN$8-$AL$8),$AL$8+SQRT(AW701*($AN$8-$AL$8)*($AM$8-$AL$8)),$AN$8-SQRT((1-AW701)*($AN$8-$AL$8)*($AN$8-$AM$8))),$AM$8)</f>
        <v>0.891437328726945</v>
      </c>
      <c r="AO701" s="0" t="n">
        <f aca="false">IFERROR(IF(AX701&lt;($AM$9-$AL$9)/($AN$9-$AL$9),$AL$9+SQRT(AX701*($AN$9-$AL$9)*($AM$9-$AL$9)),$AN$9-SQRT((1-AX701)*($AN$9-$AL$9)*($AN$9-$AM$9))),$AM$9)</f>
        <v>1.45616114635986</v>
      </c>
      <c r="AP701" s="0" t="n">
        <f aca="false">IFERROR(IF(AY701&lt;($AM$10-$AL$10)/($AN$10-$AL$10),$AL$10+SQRT(AY701*($AN$10-$AL$10)*($AM$10-$AL$10)),$AN$10-SQRT((1-AY701)*($AN$10-$AL$10)*($AN$10-$AM$10))),$AM$10)</f>
        <v>0.991402731306528</v>
      </c>
      <c r="AQ701" s="0" t="n">
        <f aca="false">IFERROR(IF(AZ701&lt;($AM$11-$AL$11)/($AN$11-$AL$11),$AL$11+SQRT(AZ701*($AN$11-$AL$11)*($AM$11-$AL$11)),$AN$11-SQRT((1-AZ701)*($AN$11-$AL$11)*($AN$11-$AM$11))),$AM$11)</f>
        <v>0.828914409358927</v>
      </c>
      <c r="AR701" s="0" t="n">
        <f aca="false">SUMPRODUCT((B24:B31&lt;=$B$6)*(C24:C31*AM701+D24:D31*AO701*$B$8*AQ701)/(1+AL701/100)^B24:B31)+C32*AM701*AP701/(1+AL701/100)^$B$6</f>
        <v>8513205.60311456</v>
      </c>
      <c r="AS701" s="0" t="n">
        <f aca="false">SUMPRODUCT((K24:K26&lt;=$B$6)*(L24:L26*AN701+M24:M26*AO701*$B$8*AQ701)/(1+AL701/100)^K24:K26)+L27*AN701*AP701/(1+AL701/100)^$B$6</f>
        <v>8229975.36950654</v>
      </c>
      <c r="AT701" s="0" t="n">
        <f aca="false">AS701-AR701</f>
        <v>-283230.233608022</v>
      </c>
      <c r="AU701" s="0" t="n">
        <f aca="true">RAND()</f>
        <v>0.823415918292035</v>
      </c>
      <c r="AV701" s="0" t="n">
        <f aca="true">RAND()</f>
        <v>0.182707029533189</v>
      </c>
      <c r="AW701" s="0" t="n">
        <f aca="true">RAND()</f>
        <v>0.0928976120524375</v>
      </c>
      <c r="AX701" s="0" t="n">
        <f aca="true">RAND()</f>
        <v>0.802826200847583</v>
      </c>
      <c r="AY701" s="0" t="n">
        <f aca="true">RAND()</f>
        <v>0.965906577342063</v>
      </c>
      <c r="AZ701" s="0" t="n">
        <f aca="true">RAND()</f>
        <v>0.880529472142837</v>
      </c>
    </row>
    <row r="702" customFormat="false" ht="15" hidden="false" customHeight="false" outlineLevel="0" collapsed="false">
      <c r="AK702" s="0" t="n">
        <v>689</v>
      </c>
      <c r="AL702" s="0" t="n">
        <f aca="false">IFERROR(IF(AU702&lt;($AM$6-$AL$6)/($AN$6-$AL$6),$AL$6+SQRT(AU702*($AN$6-$AL$6)*($AM$6-$AL$6)),$AN$6-SQRT((1-AU702)*($AN$6-$AL$6)*($AN$6-$AM$6))),$AM$6)</f>
        <v>2.80421962349359</v>
      </c>
      <c r="AM702" s="0" t="n">
        <f aca="false">IFERROR(IF(AV702&lt;($AM$7-$AL$7)/($AN$7-$AL$7),$AL$7+SQRT(AV702*($AN$7-$AL$7)*($AM$7-$AL$7)),$AN$7-SQRT((1-AV702)*($AN$7-$AL$7)*($AN$7-$AM$7))),$AM$7)</f>
        <v>0.94843146235016</v>
      </c>
      <c r="AN702" s="0" t="n">
        <f aca="false">IFERROR(IF(AW702&lt;($AM$8-$AL$8)/($AN$8-$AL$8),$AL$8+SQRT(AW702*($AN$8-$AL$8)*($AM$8-$AL$8)),$AN$8-SQRT((1-AW702)*($AN$8-$AL$8)*($AN$8-$AM$8))),$AM$8)</f>
        <v>0.951730581303669</v>
      </c>
      <c r="AO702" s="0" t="n">
        <f aca="false">IFERROR(IF(AX702&lt;($AM$9-$AL$9)/($AN$9-$AL$9),$AL$9+SQRT(AX702*($AN$9-$AL$9)*($AM$9-$AL$9)),$AN$9-SQRT((1-AX702)*($AN$9-$AL$9)*($AN$9-$AM$9))),$AM$9)</f>
        <v>1.25243810035051</v>
      </c>
      <c r="AP702" s="0" t="n">
        <f aca="false">IFERROR(IF(AY702&lt;($AM$10-$AL$10)/($AN$10-$AL$10),$AL$10+SQRT(AY702*($AN$10-$AL$10)*($AM$10-$AL$10)),$AN$10-SQRT((1-AY702)*($AN$10-$AL$10)*($AN$10-$AM$10))),$AM$10)</f>
        <v>0.959829339869484</v>
      </c>
      <c r="AQ702" s="0" t="n">
        <f aca="false">IFERROR(IF(AZ702&lt;($AM$11-$AL$11)/($AN$11-$AL$11),$AL$11+SQRT(AZ702*($AN$11-$AL$11)*($AM$11-$AL$11)),$AN$11-SQRT((1-AZ702)*($AN$11-$AL$11)*($AN$11-$AM$11))),$AM$11)</f>
        <v>0.67633834268868</v>
      </c>
      <c r="AR702" s="0" t="n">
        <f aca="false">SUMPRODUCT((B24:B31&lt;=$B$6)*(C24:C31*AM702+D24:D31*AO702*$B$8*AQ702)/(1+AL702/100)^B24:B31)+C32*AM702*AP702/(1+AL702/100)^$B$6</f>
        <v>9386188.92362095</v>
      </c>
      <c r="AS702" s="0" t="n">
        <f aca="false">SUMPRODUCT((K24:K26&lt;=$B$6)*(L24:L26*AN702+M24:M26*AO702*$B$8*AQ702)/(1+AL702/100)^K24:K26)+L27*AN702*AP702/(1+AL702/100)^$B$6</f>
        <v>8762569.6198484</v>
      </c>
      <c r="AT702" s="0" t="n">
        <f aca="false">AS702-AR702</f>
        <v>-623619.30377255</v>
      </c>
      <c r="AU702" s="0" t="n">
        <f aca="true">RAND()</f>
        <v>0.129353840562433</v>
      </c>
      <c r="AV702" s="0" t="n">
        <f aca="true">RAND()</f>
        <v>0.244798877948967</v>
      </c>
      <c r="AW702" s="0" t="n">
        <f aca="true">RAND()</f>
        <v>0.255801881141658</v>
      </c>
      <c r="AX702" s="0" t="n">
        <f aca="true">RAND()</f>
        <v>0.627434137461629</v>
      </c>
      <c r="AY702" s="0" t="n">
        <f aca="true">RAND()</f>
        <v>0.845772087219222</v>
      </c>
      <c r="AZ702" s="0" t="n">
        <f aca="true">RAND()</f>
        <v>0.572420945250979</v>
      </c>
    </row>
    <row r="703" customFormat="false" ht="15" hidden="false" customHeight="false" outlineLevel="0" collapsed="false">
      <c r="AK703" s="0" t="n">
        <v>690</v>
      </c>
      <c r="AL703" s="0" t="n">
        <f aca="false">IFERROR(IF(AU703&lt;($AM$6-$AL$6)/($AN$6-$AL$6),$AL$6+SQRT(AU703*($AN$6-$AL$6)*($AM$6-$AL$6)),$AN$6-SQRT((1-AU703)*($AN$6-$AL$6)*($AN$6-$AM$6))),$AM$6)</f>
        <v>4.8646430410454</v>
      </c>
      <c r="AM703" s="0" t="n">
        <f aca="false">IFERROR(IF(AV703&lt;($AM$7-$AL$7)/($AN$7-$AL$7),$AL$7+SQRT(AV703*($AN$7-$AL$7)*($AM$7-$AL$7)),$AN$7-SQRT((1-AV703)*($AN$7-$AL$7)*($AN$7-$AM$7))),$AM$7)</f>
        <v>1.12696079349773</v>
      </c>
      <c r="AN703" s="0" t="n">
        <f aca="false">IFERROR(IF(AW703&lt;($AM$8-$AL$8)/($AN$8-$AL$8),$AL$8+SQRT(AW703*($AN$8-$AL$8)*($AM$8-$AL$8)),$AN$8-SQRT((1-AW703)*($AN$8-$AL$8)*($AN$8-$AM$8))),$AM$8)</f>
        <v>1.16158825353956</v>
      </c>
      <c r="AO703" s="0" t="n">
        <f aca="false">IFERROR(IF(AX703&lt;($AM$9-$AL$9)/($AN$9-$AL$9),$AL$9+SQRT(AX703*($AN$9-$AL$9)*($AM$9-$AL$9)),$AN$9-SQRT((1-AX703)*($AN$9-$AL$9)*($AN$9-$AM$9))),$AM$9)</f>
        <v>0.709746103645952</v>
      </c>
      <c r="AP703" s="0" t="n">
        <f aca="false">IFERROR(IF(AY703&lt;($AM$10-$AL$10)/($AN$10-$AL$10),$AL$10+SQRT(AY703*($AN$10-$AL$10)*($AM$10-$AL$10)),$AN$10-SQRT((1-AY703)*($AN$10-$AL$10)*($AN$10-$AM$10))),$AM$10)</f>
        <v>0.838575238717283</v>
      </c>
      <c r="AQ703" s="0" t="n">
        <f aca="false">IFERROR(IF(AZ703&lt;($AM$11-$AL$11)/($AN$11-$AL$11),$AL$11+SQRT(AZ703*($AN$11-$AL$11)*($AM$11-$AL$11)),$AN$11-SQRT((1-AZ703)*($AN$11-$AL$11)*($AN$11-$AM$11))),$AM$11)</f>
        <v>0.67577934831649</v>
      </c>
      <c r="AR703" s="0" t="n">
        <f aca="false">SUMPRODUCT((B24:B31&lt;=$B$6)*(C24:C31*AM703+D24:D31*AO703*$B$8*AQ703)/(1+AL703/100)^B24:B31)+C32*AM703*AP703/(1+AL703/100)^$B$6</f>
        <v>10322518.2902874</v>
      </c>
      <c r="AS703" s="0" t="n">
        <f aca="false">SUMPRODUCT((K24:K26&lt;=$B$6)*(L24:L26*AN703+M24:M26*AO703*$B$8*AQ703)/(1+AL703/100)^K24:K26)+L27*AN703*AP703/(1+AL703/100)^$B$6</f>
        <v>10787723.8375282</v>
      </c>
      <c r="AT703" s="0" t="n">
        <f aca="false">AS703-AR703</f>
        <v>465205.547240837</v>
      </c>
      <c r="AU703" s="0" t="n">
        <f aca="true">RAND()</f>
        <v>0.772012532892207</v>
      </c>
      <c r="AV703" s="0" t="n">
        <f aca="true">RAND()</f>
        <v>0.86543425478481</v>
      </c>
      <c r="AW703" s="0" t="n">
        <f aca="true">RAND()</f>
        <v>0.930518783002792</v>
      </c>
      <c r="AX703" s="0" t="n">
        <f aca="true">RAND()</f>
        <v>0.0586579039928777</v>
      </c>
      <c r="AY703" s="0" t="n">
        <f aca="true">RAND()</f>
        <v>0.458532769089862</v>
      </c>
      <c r="AZ703" s="0" t="n">
        <f aca="true">RAND()</f>
        <v>0.570942730701714</v>
      </c>
    </row>
    <row r="704" customFormat="false" ht="15" hidden="false" customHeight="false" outlineLevel="0" collapsed="false">
      <c r="AK704" s="0" t="n">
        <v>691</v>
      </c>
      <c r="AL704" s="0" t="n">
        <f aca="false">IFERROR(IF(AU704&lt;($AM$6-$AL$6)/($AN$6-$AL$6),$AL$6+SQRT(AU704*($AN$6-$AL$6)*($AM$6-$AL$6)),$AN$6-SQRT((1-AU704)*($AN$6-$AL$6)*($AN$6-$AM$6))),$AM$6)</f>
        <v>4.32405112068875</v>
      </c>
      <c r="AM704" s="0" t="n">
        <f aca="false">IFERROR(IF(AV704&lt;($AM$7-$AL$7)/($AN$7-$AL$7),$AL$7+SQRT(AV704*($AN$7-$AL$7)*($AM$7-$AL$7)),$AN$7-SQRT((1-AV704)*($AN$7-$AL$7)*($AN$7-$AM$7))),$AM$7)</f>
        <v>0.956419109116853</v>
      </c>
      <c r="AN704" s="0" t="n">
        <f aca="false">IFERROR(IF(AW704&lt;($AM$8-$AL$8)/($AN$8-$AL$8),$AL$8+SQRT(AW704*($AN$8-$AL$8)*($AM$8-$AL$8)),$AN$8-SQRT((1-AW704)*($AN$8-$AL$8)*($AN$8-$AM$8))),$AM$8)</f>
        <v>1.2368077921873</v>
      </c>
      <c r="AO704" s="0" t="n">
        <f aca="false">IFERROR(IF(AX704&lt;($AM$9-$AL$9)/($AN$9-$AL$9),$AL$9+SQRT(AX704*($AN$9-$AL$9)*($AM$9-$AL$9)),$AN$9-SQRT((1-AX704)*($AN$9-$AL$9)*($AN$9-$AM$9))),$AM$9)</f>
        <v>1.01888716672591</v>
      </c>
      <c r="AP704" s="0" t="n">
        <f aca="false">IFERROR(IF(AY704&lt;($AM$10-$AL$10)/($AN$10-$AL$10),$AL$10+SQRT(AY704*($AN$10-$AL$10)*($AM$10-$AL$10)),$AN$10-SQRT((1-AY704)*($AN$10-$AL$10)*($AN$10-$AM$10))),$AM$10)</f>
        <v>0.677046078702182</v>
      </c>
      <c r="AQ704" s="0" t="n">
        <f aca="false">IFERROR(IF(AZ704&lt;($AM$11-$AL$11)/($AN$11-$AL$11),$AL$11+SQRT(AZ704*($AN$11-$AL$11)*($AM$11-$AL$11)),$AN$11-SQRT((1-AZ704)*($AN$11-$AL$11)*($AN$11-$AM$11))),$AM$11)</f>
        <v>0.69098160211499</v>
      </c>
      <c r="AR704" s="0" t="n">
        <f aca="false">SUMPRODUCT((B24:B31&lt;=$B$6)*(C24:C31*AM704+D24:D31*AO704*$B$8*AQ704)/(1+AL704/100)^B24:B31)+C32*AM704*AP704/(1+AL704/100)^$B$6</f>
        <v>8950566.03202651</v>
      </c>
      <c r="AS704" s="0" t="n">
        <f aca="false">SUMPRODUCT((K24:K26&lt;=$B$6)*(L24:L26*AN704+M24:M26*AO704*$B$8*AQ704)/(1+AL704/100)^K24:K26)+L27*AN704*AP704/(1+AL704/100)^$B$6</f>
        <v>11629731.2647319</v>
      </c>
      <c r="AT704" s="0" t="n">
        <f aca="false">AS704-AR704</f>
        <v>2679165.23270539</v>
      </c>
      <c r="AU704" s="0" t="n">
        <f aca="true">RAND()</f>
        <v>0.641964879765644</v>
      </c>
      <c r="AV704" s="0" t="n">
        <f aca="true">RAND()</f>
        <v>0.271854863298998</v>
      </c>
      <c r="AW704" s="0" t="n">
        <f aca="true">RAND()</f>
        <v>0.998453028026903</v>
      </c>
      <c r="AX704" s="0" t="n">
        <f aca="true">RAND()</f>
        <v>0.358278405589923</v>
      </c>
      <c r="AY704" s="0" t="n">
        <f aca="true">RAND()</f>
        <v>0.125381255935277</v>
      </c>
      <c r="AZ704" s="0" t="n">
        <f aca="true">RAND()</f>
        <v>0.61023522354523</v>
      </c>
    </row>
    <row r="705" customFormat="false" ht="15" hidden="false" customHeight="false" outlineLevel="0" collapsed="false">
      <c r="AK705" s="0" t="n">
        <v>692</v>
      </c>
      <c r="AL705" s="0" t="n">
        <f aca="false">IFERROR(IF(AU705&lt;($AM$6-$AL$6)/($AN$6-$AL$6),$AL$6+SQRT(AU705*($AN$6-$AL$6)*($AM$6-$AL$6)),$AN$6-SQRT((1-AU705)*($AN$6-$AL$6)*($AN$6-$AM$6))),$AM$6)</f>
        <v>3.2334047198179</v>
      </c>
      <c r="AM705" s="0" t="n">
        <f aca="false">IFERROR(IF(AV705&lt;($AM$7-$AL$7)/($AN$7-$AL$7),$AL$7+SQRT(AV705*($AN$7-$AL$7)*($AM$7-$AL$7)),$AN$7-SQRT((1-AV705)*($AN$7-$AL$7)*($AN$7-$AM$7))),$AM$7)</f>
        <v>1.0747689571085</v>
      </c>
      <c r="AN705" s="0" t="n">
        <f aca="false">IFERROR(IF(AW705&lt;($AM$8-$AL$8)/($AN$8-$AL$8),$AL$8+SQRT(AW705*($AN$8-$AL$8)*($AM$8-$AL$8)),$AN$8-SQRT((1-AW705)*($AN$8-$AL$8)*($AN$8-$AM$8))),$AM$8)</f>
        <v>0.910059402791298</v>
      </c>
      <c r="AO705" s="0" t="n">
        <f aca="false">IFERROR(IF(AX705&lt;($AM$9-$AL$9)/($AN$9-$AL$9),$AL$9+SQRT(AX705*($AN$9-$AL$9)*($AM$9-$AL$9)),$AN$9-SQRT((1-AX705)*($AN$9-$AL$9)*($AN$9-$AM$9))),$AM$9)</f>
        <v>0.543885916412686</v>
      </c>
      <c r="AP705" s="0" t="n">
        <f aca="false">IFERROR(IF(AY705&lt;($AM$10-$AL$10)/($AN$10-$AL$10),$AL$10+SQRT(AY705*($AN$10-$AL$10)*($AM$10-$AL$10)),$AN$10-SQRT((1-AY705)*($AN$10-$AL$10)*($AN$10-$AM$10))),$AM$10)</f>
        <v>0.979901826827304</v>
      </c>
      <c r="AQ705" s="0" t="n">
        <f aca="false">IFERROR(IF(AZ705&lt;($AM$11-$AL$11)/($AN$11-$AL$11),$AL$11+SQRT(AZ705*($AN$11-$AL$11)*($AM$11-$AL$11)),$AN$11-SQRT((1-AZ705)*($AN$11-$AL$11)*($AN$11-$AM$11))),$AM$11)</f>
        <v>0.606983740771993</v>
      </c>
      <c r="AR705" s="0" t="n">
        <f aca="false">SUMPRODUCT((B24:B31&lt;=$B$6)*(C24:C31*AM705+D24:D31*AO705*$B$8*AQ705)/(1+AL705/100)^B24:B31)+C32*AM705*AP705/(1+AL705/100)^$B$6</f>
        <v>10372596.3121818</v>
      </c>
      <c r="AS705" s="0" t="n">
        <f aca="false">SUMPRODUCT((K24:K26&lt;=$B$6)*(L24:L26*AN705+M24:M26*AO705*$B$8*AQ705)/(1+AL705/100)^K24:K26)+L27*AN705*AP705/(1+AL705/100)^$B$6</f>
        <v>8352964.17755279</v>
      </c>
      <c r="AT705" s="0" t="n">
        <f aca="false">AS705-AR705</f>
        <v>-2019632.134629</v>
      </c>
      <c r="AU705" s="0" t="n">
        <f aca="true">RAND()</f>
        <v>0.290637999765497</v>
      </c>
      <c r="AV705" s="0" t="n">
        <f aca="true">RAND()</f>
        <v>0.727058503174737</v>
      </c>
      <c r="AW705" s="0" t="n">
        <f aca="true">RAND()</f>
        <v>0.134589690475303</v>
      </c>
      <c r="AX705" s="0" t="n">
        <f aca="true">RAND()</f>
        <v>0.00256796487917506</v>
      </c>
      <c r="AY705" s="0" t="n">
        <f aca="true">RAND()</f>
        <v>0.921223053568735</v>
      </c>
      <c r="AZ705" s="0" t="n">
        <f aca="true">RAND()</f>
        <v>0.384649049381086</v>
      </c>
    </row>
    <row r="706" customFormat="false" ht="15" hidden="false" customHeight="false" outlineLevel="0" collapsed="false">
      <c r="AK706" s="0" t="n">
        <v>693</v>
      </c>
      <c r="AL706" s="0" t="n">
        <f aca="false">IFERROR(IF(AU706&lt;($AM$6-$AL$6)/($AN$6-$AL$6),$AL$6+SQRT(AU706*($AN$6-$AL$6)*($AM$6-$AL$6)),$AN$6-SQRT((1-AU706)*($AN$6-$AL$6)*($AN$6-$AM$6))),$AM$6)</f>
        <v>3.20701265170324</v>
      </c>
      <c r="AM706" s="0" t="n">
        <f aca="false">IFERROR(IF(AV706&lt;($AM$7-$AL$7)/($AN$7-$AL$7),$AL$7+SQRT(AV706*($AN$7-$AL$7)*($AM$7-$AL$7)),$AN$7-SQRT((1-AV706)*($AN$7-$AL$7)*($AN$7-$AM$7))),$AM$7)</f>
        <v>1.06689187674252</v>
      </c>
      <c r="AN706" s="0" t="n">
        <f aca="false">IFERROR(IF(AW706&lt;($AM$8-$AL$8)/($AN$8-$AL$8),$AL$8+SQRT(AW706*($AN$8-$AL$8)*($AM$8-$AL$8)),$AN$8-SQRT((1-AW706)*($AN$8-$AL$8)*($AN$8-$AM$8))),$AM$8)</f>
        <v>1.06178040997027</v>
      </c>
      <c r="AO706" s="0" t="n">
        <f aca="false">IFERROR(IF(AX706&lt;($AM$9-$AL$9)/($AN$9-$AL$9),$AL$9+SQRT(AX706*($AN$9-$AL$9)*($AM$9-$AL$9)),$AN$9-SQRT((1-AX706)*($AN$9-$AL$9)*($AN$9-$AM$9))),$AM$9)</f>
        <v>1.37709860269351</v>
      </c>
      <c r="AP706" s="0" t="n">
        <f aca="false">IFERROR(IF(AY706&lt;($AM$10-$AL$10)/($AN$10-$AL$10),$AL$10+SQRT(AY706*($AN$10-$AL$10)*($AM$10-$AL$10)),$AN$10-SQRT((1-AY706)*($AN$10-$AL$10)*($AN$10-$AM$10))),$AM$10)</f>
        <v>0.783934896255916</v>
      </c>
      <c r="AQ706" s="0" t="n">
        <f aca="false">IFERROR(IF(AZ706&lt;($AM$11-$AL$11)/($AN$11-$AL$11),$AL$11+SQRT(AZ706*($AN$11-$AL$11)*($AM$11-$AL$11)),$AN$11-SQRT((1-AZ706)*($AN$11-$AL$11)*($AN$11-$AM$11))),$AM$11)</f>
        <v>0.741549054774182</v>
      </c>
      <c r="AR706" s="0" t="n">
        <f aca="false">SUMPRODUCT((B24:B31&lt;=$B$6)*(C24:C31*AM706+D24:D31*AO706*$B$8*AQ706)/(1+AL706/100)^B24:B31)+C32*AM706*AP706/(1+AL706/100)^$B$6</f>
        <v>10414570.0438957</v>
      </c>
      <c r="AS706" s="0" t="n">
        <f aca="false">SUMPRODUCT((K24:K26&lt;=$B$6)*(L24:L26*AN706+M24:M26*AO706*$B$8*AQ706)/(1+AL706/100)^K24:K26)+L27*AN706*AP706/(1+AL706/100)^$B$6</f>
        <v>9955444.17580119</v>
      </c>
      <c r="AT706" s="0" t="n">
        <f aca="false">AS706-AR706</f>
        <v>-459125.868094534</v>
      </c>
      <c r="AU706" s="0" t="n">
        <f aca="true">RAND()</f>
        <v>0.280662348783035</v>
      </c>
      <c r="AV706" s="0" t="n">
        <f aca="true">RAND()</f>
        <v>0.701968135085546</v>
      </c>
      <c r="AW706" s="0" t="n">
        <f aca="true">RAND()</f>
        <v>0.685096763813695</v>
      </c>
      <c r="AX706" s="0" t="n">
        <f aca="true">RAND()</f>
        <v>0.741329232822411</v>
      </c>
      <c r="AY706" s="0" t="n">
        <f aca="true">RAND()</f>
        <v>0.322476101247432</v>
      </c>
      <c r="AZ706" s="0" t="n">
        <f aca="true">RAND()</f>
        <v>0.72735962821176</v>
      </c>
    </row>
    <row r="707" customFormat="false" ht="15" hidden="false" customHeight="false" outlineLevel="0" collapsed="false">
      <c r="AK707" s="0" t="n">
        <v>694</v>
      </c>
      <c r="AL707" s="0" t="n">
        <f aca="false">IFERROR(IF(AU707&lt;($AM$6-$AL$6)/($AN$6-$AL$6),$AL$6+SQRT(AU707*($AN$6-$AL$6)*($AM$6-$AL$6)),$AN$6-SQRT((1-AU707)*($AN$6-$AL$6)*($AN$6-$AM$6))),$AM$6)</f>
        <v>2.92327906061451</v>
      </c>
      <c r="AM707" s="0" t="n">
        <f aca="false">IFERROR(IF(AV707&lt;($AM$7-$AL$7)/($AN$7-$AL$7),$AL$7+SQRT(AV707*($AN$7-$AL$7)*($AM$7-$AL$7)),$AN$7-SQRT((1-AV707)*($AN$7-$AL$7)*($AN$7-$AM$7))),$AM$7)</f>
        <v>0.972695079400024</v>
      </c>
      <c r="AN707" s="0" t="n">
        <f aca="false">IFERROR(IF(AW707&lt;($AM$8-$AL$8)/($AN$8-$AL$8),$AL$8+SQRT(AW707*($AN$8-$AL$8)*($AM$8-$AL$8)),$AN$8-SQRT((1-AW707)*($AN$8-$AL$8)*($AN$8-$AM$8))),$AM$8)</f>
        <v>1.00678367928832</v>
      </c>
      <c r="AO707" s="0" t="n">
        <f aca="false">IFERROR(IF(AX707&lt;($AM$9-$AL$9)/($AN$9-$AL$9),$AL$9+SQRT(AX707*($AN$9-$AL$9)*($AM$9-$AL$9)),$AN$9-SQRT((1-AX707)*($AN$9-$AL$9)*($AN$9-$AM$9))),$AM$9)</f>
        <v>1.39301140034277</v>
      </c>
      <c r="AP707" s="0" t="n">
        <f aca="false">IFERROR(IF(AY707&lt;($AM$10-$AL$10)/($AN$10-$AL$10),$AL$10+SQRT(AY707*($AN$10-$AL$10)*($AM$10-$AL$10)),$AN$10-SQRT((1-AY707)*($AN$10-$AL$10)*($AN$10-$AM$10))),$AM$10)</f>
        <v>0.745439163249771</v>
      </c>
      <c r="AQ707" s="0" t="n">
        <f aca="false">IFERROR(IF(AZ707&lt;($AM$11-$AL$11)/($AN$11-$AL$11),$AL$11+SQRT(AZ707*($AN$11-$AL$11)*($AM$11-$AL$11)),$AN$11-SQRT((1-AZ707)*($AN$11-$AL$11)*($AN$11-$AM$11))),$AM$11)</f>
        <v>0.622774871616499</v>
      </c>
      <c r="AR707" s="0" t="n">
        <f aca="false">SUMPRODUCT((B24:B31&lt;=$B$6)*(C24:C31*AM707+D24:D31*AO707*$B$8*AQ707)/(1+AL707/100)^B24:B31)+C32*AM707*AP707/(1+AL707/100)^$B$6</f>
        <v>9598183.5627484</v>
      </c>
      <c r="AS707" s="0" t="n">
        <f aca="false">SUMPRODUCT((K24:K26&lt;=$B$6)*(L24:L26*AN707+M24:M26*AO707*$B$8*AQ707)/(1+AL707/100)^K24:K26)+L27*AN707*AP707/(1+AL707/100)^$B$6</f>
        <v>9477930.33968633</v>
      </c>
      <c r="AT707" s="0" t="n">
        <f aca="false">AS707-AR707</f>
        <v>-120253.223062068</v>
      </c>
      <c r="AU707" s="0" t="n">
        <f aca="true">RAND()</f>
        <v>0.170488844753843</v>
      </c>
      <c r="AV707" s="0" t="n">
        <f aca="true">RAND()</f>
        <v>0.331373227210895</v>
      </c>
      <c r="AW707" s="0" t="n">
        <f aca="true">RAND()</f>
        <v>0.474185078573101</v>
      </c>
      <c r="AX707" s="0" t="n">
        <f aca="true">RAND()</f>
        <v>0.754376559924107</v>
      </c>
      <c r="AY707" s="0" t="n">
        <f aca="true">RAND()</f>
        <v>0.24096153142699</v>
      </c>
      <c r="AZ707" s="0" t="n">
        <f aca="true">RAND()</f>
        <v>0.425239256110399</v>
      </c>
    </row>
    <row r="708" customFormat="false" ht="15" hidden="false" customHeight="false" outlineLevel="0" collapsed="false">
      <c r="AK708" s="0" t="n">
        <v>695</v>
      </c>
      <c r="AL708" s="0" t="n">
        <f aca="false">IFERROR(IF(AU708&lt;($AM$6-$AL$6)/($AN$6-$AL$6),$AL$6+SQRT(AU708*($AN$6-$AL$6)*($AM$6-$AL$6)),$AN$6-SQRT((1-AU708)*($AN$6-$AL$6)*($AN$6-$AM$6))),$AM$6)</f>
        <v>5.62589376721527</v>
      </c>
      <c r="AM708" s="0" t="n">
        <f aca="false">IFERROR(IF(AV708&lt;($AM$7-$AL$7)/($AN$7-$AL$7),$AL$7+SQRT(AV708*($AN$7-$AL$7)*($AM$7-$AL$7)),$AN$7-SQRT((1-AV708)*($AN$7-$AL$7)*($AN$7-$AM$7))),$AM$7)</f>
        <v>1.03490603833394</v>
      </c>
      <c r="AN708" s="0" t="n">
        <f aca="false">IFERROR(IF(AW708&lt;($AM$8-$AL$8)/($AN$8-$AL$8),$AL$8+SQRT(AW708*($AN$8-$AL$8)*($AM$8-$AL$8)),$AN$8-SQRT((1-AW708)*($AN$8-$AL$8)*($AN$8-$AM$8))),$AM$8)</f>
        <v>0.919075342546514</v>
      </c>
      <c r="AO708" s="0" t="n">
        <f aca="false">IFERROR(IF(AX708&lt;($AM$9-$AL$9)/($AN$9-$AL$9),$AL$9+SQRT(AX708*($AN$9-$AL$9)*($AM$9-$AL$9)),$AN$9-SQRT((1-AX708)*($AN$9-$AL$9)*($AN$9-$AM$9))),$AM$9)</f>
        <v>0.867372019977275</v>
      </c>
      <c r="AP708" s="0" t="n">
        <f aca="false">IFERROR(IF(AY708&lt;($AM$10-$AL$10)/($AN$10-$AL$10),$AL$10+SQRT(AY708*($AN$10-$AL$10)*($AM$10-$AL$10)),$AN$10-SQRT((1-AY708)*($AN$10-$AL$10)*($AN$10-$AM$10))),$AM$10)</f>
        <v>0.746997735642392</v>
      </c>
      <c r="AQ708" s="0" t="n">
        <f aca="false">IFERROR(IF(AZ708&lt;($AM$11-$AL$11)/($AN$11-$AL$11),$AL$11+SQRT(AZ708*($AN$11-$AL$11)*($AM$11-$AL$11)),$AN$11-SQRT((1-AZ708)*($AN$11-$AL$11)*($AN$11-$AM$11))),$AM$11)</f>
        <v>0.806732473209966</v>
      </c>
      <c r="AR708" s="0" t="n">
        <f aca="false">SUMPRODUCT((B24:B31&lt;=$B$6)*(C24:C31*AM708+D24:D31*AO708*$B$8*AQ708)/(1+AL708/100)^B24:B31)+C32*AM708*AP708/(1+AL708/100)^$B$6</f>
        <v>9307119.00920446</v>
      </c>
      <c r="AS708" s="0" t="n">
        <f aca="false">SUMPRODUCT((K24:K26&lt;=$B$6)*(L24:L26*AN708+M24:M26*AO708*$B$8*AQ708)/(1+AL708/100)^K24:K26)+L27*AN708*AP708/(1+AL708/100)^$B$6</f>
        <v>8568353.3513214</v>
      </c>
      <c r="AT708" s="0" t="n">
        <f aca="false">AS708-AR708</f>
        <v>-738765.657883052</v>
      </c>
      <c r="AU708" s="0" t="n">
        <f aca="true">RAND()</f>
        <v>0.905591603051108</v>
      </c>
      <c r="AV708" s="0" t="n">
        <f aca="true">RAND()</f>
        <v>0.588751890264886</v>
      </c>
      <c r="AW708" s="0" t="n">
        <f aca="true">RAND()</f>
        <v>0.157543746695218</v>
      </c>
      <c r="AX708" s="0" t="n">
        <f aca="true">RAND()</f>
        <v>0.179949601416245</v>
      </c>
      <c r="AY708" s="0" t="n">
        <f aca="true">RAND()</f>
        <v>0.244031525649876</v>
      </c>
      <c r="AZ708" s="0" t="n">
        <f aca="true">RAND()</f>
        <v>0.847541481993729</v>
      </c>
    </row>
    <row r="709" customFormat="false" ht="15" hidden="false" customHeight="false" outlineLevel="0" collapsed="false">
      <c r="AK709" s="0" t="n">
        <v>696</v>
      </c>
      <c r="AL709" s="0" t="n">
        <f aca="false">IFERROR(IF(AU709&lt;($AM$6-$AL$6)/($AN$6-$AL$6),$AL$6+SQRT(AU709*($AN$6-$AL$6)*($AM$6-$AL$6)),$AN$6-SQRT((1-AU709)*($AN$6-$AL$6)*($AN$6-$AM$6))),$AM$6)</f>
        <v>4.65272840525572</v>
      </c>
      <c r="AM709" s="0" t="n">
        <f aca="false">IFERROR(IF(AV709&lt;($AM$7-$AL$7)/($AN$7-$AL$7),$AL$7+SQRT(AV709*($AN$7-$AL$7)*($AM$7-$AL$7)),$AN$7-SQRT((1-AV709)*($AN$7-$AL$7)*($AN$7-$AM$7))),$AM$7)</f>
        <v>1.01652035739767</v>
      </c>
      <c r="AN709" s="0" t="n">
        <f aca="false">IFERROR(IF(AW709&lt;($AM$8-$AL$8)/($AN$8-$AL$8),$AL$8+SQRT(AW709*($AN$8-$AL$8)*($AM$8-$AL$8)),$AN$8-SQRT((1-AW709)*($AN$8-$AL$8)*($AN$8-$AM$8))),$AM$8)</f>
        <v>0.998746001297186</v>
      </c>
      <c r="AO709" s="0" t="n">
        <f aca="false">IFERROR(IF(AX709&lt;($AM$9-$AL$9)/($AN$9-$AL$9),$AL$9+SQRT(AX709*($AN$9-$AL$9)*($AM$9-$AL$9)),$AN$9-SQRT((1-AX709)*($AN$9-$AL$9)*($AN$9-$AM$9))),$AM$9)</f>
        <v>0.6838112521157</v>
      </c>
      <c r="AP709" s="0" t="n">
        <f aca="false">IFERROR(IF(AY709&lt;($AM$10-$AL$10)/($AN$10-$AL$10),$AL$10+SQRT(AY709*($AN$10-$AL$10)*($AM$10-$AL$10)),$AN$10-SQRT((1-AY709)*($AN$10-$AL$10)*($AN$10-$AM$10))),$AM$10)</f>
        <v>0.529005516465435</v>
      </c>
      <c r="AQ709" s="0" t="n">
        <f aca="false">IFERROR(IF(AZ709&lt;($AM$11-$AL$11)/($AN$11-$AL$11),$AL$11+SQRT(AZ709*($AN$11-$AL$11)*($AM$11-$AL$11)),$AN$11-SQRT((1-AZ709)*($AN$11-$AL$11)*($AN$11-$AM$11))),$AM$11)</f>
        <v>0.857677488621423</v>
      </c>
      <c r="AR709" s="0" t="n">
        <f aca="false">SUMPRODUCT((B24:B31&lt;=$B$6)*(C24:C31*AM709+D24:D31*AO709*$B$8*AQ709)/(1+AL709/100)^B24:B31)+C32*AM709*AP709/(1+AL709/100)^$B$6</f>
        <v>9404093.17508327</v>
      </c>
      <c r="AS709" s="0" t="n">
        <f aca="false">SUMPRODUCT((K24:K26&lt;=$B$6)*(L24:L26*AN709+M24:M26*AO709*$B$8*AQ709)/(1+AL709/100)^K24:K26)+L27*AN709*AP709/(1+AL709/100)^$B$6</f>
        <v>9463201.44716682</v>
      </c>
      <c r="AT709" s="0" t="n">
        <f aca="false">AS709-AR709</f>
        <v>59108.2720835507</v>
      </c>
      <c r="AU709" s="0" t="n">
        <f aca="true">RAND()</f>
        <v>0.724515803025333</v>
      </c>
      <c r="AV709" s="0" t="n">
        <f aca="true">RAND()</f>
        <v>0.51544227991366</v>
      </c>
      <c r="AW709" s="0" t="n">
        <f aca="true">RAND()</f>
        <v>0.438888589240233</v>
      </c>
      <c r="AX709" s="0" t="n">
        <f aca="true">RAND()</f>
        <v>0.045048768539122</v>
      </c>
      <c r="AY709" s="0" t="n">
        <f aca="true">RAND()</f>
        <v>0.00336527994170636</v>
      </c>
      <c r="AZ709" s="0" t="n">
        <f aca="true">RAND()</f>
        <v>0.917323684713856</v>
      </c>
    </row>
    <row r="710" customFormat="false" ht="15" hidden="false" customHeight="false" outlineLevel="0" collapsed="false">
      <c r="AK710" s="0" t="n">
        <v>697</v>
      </c>
      <c r="AL710" s="0" t="n">
        <f aca="false">IFERROR(IF(AU710&lt;($AM$6-$AL$6)/($AN$6-$AL$6),$AL$6+SQRT(AU710*($AN$6-$AL$6)*($AM$6-$AL$6)),$AN$6-SQRT((1-AU710)*($AN$6-$AL$6)*($AN$6-$AM$6))),$AM$6)</f>
        <v>5.98881291902435</v>
      </c>
      <c r="AM710" s="0" t="n">
        <f aca="false">IFERROR(IF(AV710&lt;($AM$7-$AL$7)/($AN$7-$AL$7),$AL$7+SQRT(AV710*($AN$7-$AL$7)*($AM$7-$AL$7)),$AN$7-SQRT((1-AV710)*($AN$7-$AL$7)*($AN$7-$AM$7))),$AM$7)</f>
        <v>1.02511564236521</v>
      </c>
      <c r="AN710" s="0" t="n">
        <f aca="false">IFERROR(IF(AW710&lt;($AM$8-$AL$8)/($AN$8-$AL$8),$AL$8+SQRT(AW710*($AN$8-$AL$8)*($AM$8-$AL$8)),$AN$8-SQRT((1-AW710)*($AN$8-$AL$8)*($AN$8-$AM$8))),$AM$8)</f>
        <v>0.902828453672442</v>
      </c>
      <c r="AO710" s="0" t="n">
        <f aca="false">IFERROR(IF(AX710&lt;($AM$9-$AL$9)/($AN$9-$AL$9),$AL$9+SQRT(AX710*($AN$9-$AL$9)*($AM$9-$AL$9)),$AN$9-SQRT((1-AX710)*($AN$9-$AL$9)*($AN$9-$AM$9))),$AM$9)</f>
        <v>1.10385007059322</v>
      </c>
      <c r="AP710" s="0" t="n">
        <f aca="false">IFERROR(IF(AY710&lt;($AM$10-$AL$10)/($AN$10-$AL$10),$AL$10+SQRT(AY710*($AN$10-$AL$10)*($AM$10-$AL$10)),$AN$10-SQRT((1-AY710)*($AN$10-$AL$10)*($AN$10-$AM$10))),$AM$10)</f>
        <v>0.791246553342384</v>
      </c>
      <c r="AQ710" s="0" t="n">
        <f aca="false">IFERROR(IF(AZ710&lt;($AM$11-$AL$11)/($AN$11-$AL$11),$AL$11+SQRT(AZ710*($AN$11-$AL$11)*($AM$11-$AL$11)),$AN$11-SQRT((1-AZ710)*($AN$11-$AL$11)*($AN$11-$AM$11))),$AM$11)</f>
        <v>0.672864376363246</v>
      </c>
      <c r="AR710" s="0" t="n">
        <f aca="false">SUMPRODUCT((B24:B31&lt;=$B$6)*(C24:C31*AM710+D24:D31*AO710*$B$8*AQ710)/(1+AL710/100)^B24:B31)+C32*AM710*AP710/(1+AL710/100)^$B$6</f>
        <v>9134893.51831906</v>
      </c>
      <c r="AS710" s="0" t="n">
        <f aca="false">SUMPRODUCT((K24:K26&lt;=$B$6)*(L24:L26*AN710+M24:M26*AO710*$B$8*AQ710)/(1+AL710/100)^K24:K26)+L27*AN710*AP710/(1+AL710/100)^$B$6</f>
        <v>8391967.69692789</v>
      </c>
      <c r="AT710" s="0" t="n">
        <f aca="false">AS710-AR710</f>
        <v>-742925.821391162</v>
      </c>
      <c r="AU710" s="0" t="n">
        <f aca="true">RAND()</f>
        <v>0.948875034363397</v>
      </c>
      <c r="AV710" s="0" t="n">
        <f aca="true">RAND()</f>
        <v>0.550462450588334</v>
      </c>
      <c r="AW710" s="0" t="n">
        <f aca="true">RAND()</f>
        <v>0.117485454274062</v>
      </c>
      <c r="AX710" s="0" t="n">
        <f aca="true">RAND()</f>
        <v>0.46461020268281</v>
      </c>
      <c r="AY710" s="0" t="n">
        <f aca="true">RAND()</f>
        <v>0.339298219335272</v>
      </c>
      <c r="AZ710" s="0" t="n">
        <f aca="true">RAND()</f>
        <v>0.563192994888947</v>
      </c>
    </row>
    <row r="711" customFormat="false" ht="15" hidden="false" customHeight="false" outlineLevel="0" collapsed="false">
      <c r="AK711" s="0" t="n">
        <v>698</v>
      </c>
      <c r="AL711" s="0" t="n">
        <f aca="false">IFERROR(IF(AU711&lt;($AM$6-$AL$6)/($AN$6-$AL$6),$AL$6+SQRT(AU711*($AN$6-$AL$6)*($AM$6-$AL$6)),$AN$6-SQRT((1-AU711)*($AN$6-$AL$6)*($AN$6-$AM$6))),$AM$6)</f>
        <v>2.55234511294376</v>
      </c>
      <c r="AM711" s="0" t="n">
        <f aca="false">IFERROR(IF(AV711&lt;($AM$7-$AL$7)/($AN$7-$AL$7),$AL$7+SQRT(AV711*($AN$7-$AL$7)*($AM$7-$AL$7)),$AN$7-SQRT((1-AV711)*($AN$7-$AL$7)*($AN$7-$AM$7))),$AM$7)</f>
        <v>1.03752668593444</v>
      </c>
      <c r="AN711" s="0" t="n">
        <f aca="false">IFERROR(IF(AW711&lt;($AM$8-$AL$8)/($AN$8-$AL$8),$AL$8+SQRT(AW711*($AN$8-$AL$8)*($AM$8-$AL$8)),$AN$8-SQRT((1-AW711)*($AN$8-$AL$8)*($AN$8-$AM$8))),$AM$8)</f>
        <v>0.925325123612086</v>
      </c>
      <c r="AO711" s="0" t="n">
        <f aca="false">IFERROR(IF(AX711&lt;($AM$9-$AL$9)/($AN$9-$AL$9),$AL$9+SQRT(AX711*($AN$9-$AL$9)*($AM$9-$AL$9)),$AN$9-SQRT((1-AX711)*($AN$9-$AL$9)*($AN$9-$AM$9))),$AM$9)</f>
        <v>1.4940012872902</v>
      </c>
      <c r="AP711" s="0" t="n">
        <f aca="false">IFERROR(IF(AY711&lt;($AM$10-$AL$10)/($AN$10-$AL$10),$AL$10+SQRT(AY711*($AN$10-$AL$10)*($AM$10-$AL$10)),$AN$10-SQRT((1-AY711)*($AN$10-$AL$10)*($AN$10-$AM$10))),$AM$10)</f>
        <v>0.619224882521972</v>
      </c>
      <c r="AQ711" s="0" t="n">
        <f aca="false">IFERROR(IF(AZ711&lt;($AM$11-$AL$11)/($AN$11-$AL$11),$AL$11+SQRT(AZ711*($AN$11-$AL$11)*($AM$11-$AL$11)),$AN$11-SQRT((1-AZ711)*($AN$11-$AL$11)*($AN$11-$AM$11))),$AM$11)</f>
        <v>0.744152532277233</v>
      </c>
      <c r="AR711" s="0" t="n">
        <f aca="false">SUMPRODUCT((B24:B31&lt;=$B$6)*(C24:C31*AM711+D24:D31*AO711*$B$8*AQ711)/(1+AL711/100)^B24:B31)+C32*AM711*AP711/(1+AL711/100)^$B$6</f>
        <v>10438708.5042733</v>
      </c>
      <c r="AS711" s="0" t="n">
        <f aca="false">SUMPRODUCT((K24:K26&lt;=$B$6)*(L24:L26*AN711+M24:M26*AO711*$B$8*AQ711)/(1+AL711/100)^K24:K26)+L27*AN711*AP711/(1+AL711/100)^$B$6</f>
        <v>8860958.7990742</v>
      </c>
      <c r="AT711" s="0" t="n">
        <f aca="false">AS711-AR711</f>
        <v>-1577749.70519911</v>
      </c>
      <c r="AU711" s="0" t="n">
        <f aca="true">RAND()</f>
        <v>0.0610170247585717</v>
      </c>
      <c r="AV711" s="0" t="n">
        <f aca="true">RAND()</f>
        <v>0.598711918311109</v>
      </c>
      <c r="AW711" s="0" t="n">
        <f aca="true">RAND()</f>
        <v>0.17451540675983</v>
      </c>
      <c r="AX711" s="0" t="n">
        <f aca="true">RAND()</f>
        <v>0.829310201824014</v>
      </c>
      <c r="AY711" s="0" t="n">
        <f aca="true">RAND()</f>
        <v>0.056858290449512</v>
      </c>
      <c r="AZ711" s="0" t="n">
        <f aca="true">RAND()</f>
        <v>0.732824788815705</v>
      </c>
    </row>
    <row r="712" customFormat="false" ht="15" hidden="false" customHeight="false" outlineLevel="0" collapsed="false">
      <c r="AK712" s="0" t="n">
        <v>699</v>
      </c>
      <c r="AL712" s="0" t="n">
        <f aca="false">IFERROR(IF(AU712&lt;($AM$6-$AL$6)/($AN$6-$AL$6),$AL$6+SQRT(AU712*($AN$6-$AL$6)*($AM$6-$AL$6)),$AN$6-SQRT((1-AU712)*($AN$6-$AL$6)*($AN$6-$AM$6))),$AM$6)</f>
        <v>2.98004378631942</v>
      </c>
      <c r="AM712" s="0" t="n">
        <f aca="false">IFERROR(IF(AV712&lt;($AM$7-$AL$7)/($AN$7-$AL$7),$AL$7+SQRT(AV712*($AN$7-$AL$7)*($AM$7-$AL$7)),$AN$7-SQRT((1-AV712)*($AN$7-$AL$7)*($AN$7-$AM$7))),$AM$7)</f>
        <v>1.03004968452368</v>
      </c>
      <c r="AN712" s="0" t="n">
        <f aca="false">IFERROR(IF(AW712&lt;($AM$8-$AL$8)/($AN$8-$AL$8),$AL$8+SQRT(AW712*($AN$8-$AL$8)*($AM$8-$AL$8)),$AN$8-SQRT((1-AW712)*($AN$8-$AL$8)*($AN$8-$AM$8))),$AM$8)</f>
        <v>1.039121498267</v>
      </c>
      <c r="AO712" s="0" t="n">
        <f aca="false">IFERROR(IF(AX712&lt;($AM$9-$AL$9)/($AN$9-$AL$9),$AL$9+SQRT(AX712*($AN$9-$AL$9)*($AM$9-$AL$9)),$AN$9-SQRT((1-AX712)*($AN$9-$AL$9)*($AN$9-$AM$9))),$AM$9)</f>
        <v>1.57299857738603</v>
      </c>
      <c r="AP712" s="0" t="n">
        <f aca="false">IFERROR(IF(AY712&lt;($AM$10-$AL$10)/($AN$10-$AL$10),$AL$10+SQRT(AY712*($AN$10-$AL$10)*($AM$10-$AL$10)),$AN$10-SQRT((1-AY712)*($AN$10-$AL$10)*($AN$10-$AM$10))),$AM$10)</f>
        <v>0.919744729078551</v>
      </c>
      <c r="AQ712" s="0" t="n">
        <f aca="false">IFERROR(IF(AZ712&lt;($AM$11-$AL$11)/($AN$11-$AL$11),$AL$11+SQRT(AZ712*($AN$11-$AL$11)*($AM$11-$AL$11)),$AN$11-SQRT((1-AZ712)*($AN$11-$AL$11)*($AN$11-$AM$11))),$AM$11)</f>
        <v>0.795211042181154</v>
      </c>
      <c r="AR712" s="0" t="n">
        <f aca="false">SUMPRODUCT((B24:B31&lt;=$B$6)*(C24:C31*AM712+D24:D31*AO712*$B$8*AQ712)/(1+AL712/100)^B24:B31)+C32*AM712*AP712/(1+AL712/100)^$B$6</f>
        <v>10169766.7439912</v>
      </c>
      <c r="AS712" s="0" t="n">
        <f aca="false">SUMPRODUCT((K24:K26&lt;=$B$6)*(L24:L26*AN712+M24:M26*AO712*$B$8*AQ712)/(1+AL712/100)^K24:K26)+L27*AN712*AP712/(1+AL712/100)^$B$6</f>
        <v>9627081.78945822</v>
      </c>
      <c r="AT712" s="0" t="n">
        <f aca="false">AS712-AR712</f>
        <v>-542684.954532968</v>
      </c>
      <c r="AU712" s="0" t="n">
        <f aca="true">RAND()</f>
        <v>0.19209716462066</v>
      </c>
      <c r="AV712" s="0" t="n">
        <f aca="true">RAND()</f>
        <v>0.56997207752771</v>
      </c>
      <c r="AW712" s="0" t="n">
        <f aca="true">RAND()</f>
        <v>0.604713400060848</v>
      </c>
      <c r="AX712" s="0" t="n">
        <f aca="true">RAND()</f>
        <v>0.878446523390431</v>
      </c>
      <c r="AY712" s="0" t="n">
        <f aca="true">RAND()</f>
        <v>0.704742550356905</v>
      </c>
      <c r="AZ712" s="0" t="n">
        <f aca="true">RAND()</f>
        <v>0.828822378593758</v>
      </c>
    </row>
    <row r="713" customFormat="false" ht="15" hidden="false" customHeight="false" outlineLevel="0" collapsed="false">
      <c r="AK713" s="0" t="n">
        <v>700</v>
      </c>
      <c r="AL713" s="0" t="n">
        <f aca="false">IFERROR(IF(AU713&lt;($AM$6-$AL$6)/($AN$6-$AL$6),$AL$6+SQRT(AU713*($AN$6-$AL$6)*($AM$6-$AL$6)),$AN$6-SQRT((1-AU713)*($AN$6-$AL$6)*($AN$6-$AM$6))),$AM$6)</f>
        <v>2.71630437690081</v>
      </c>
      <c r="AM713" s="0" t="n">
        <f aca="false">IFERROR(IF(AV713&lt;($AM$7-$AL$7)/($AN$7-$AL$7),$AL$7+SQRT(AV713*($AN$7-$AL$7)*($AM$7-$AL$7)),$AN$7-SQRT((1-AV713)*($AN$7-$AL$7)*($AN$7-$AM$7))),$AM$7)</f>
        <v>1.12976639684638</v>
      </c>
      <c r="AN713" s="0" t="n">
        <f aca="false">IFERROR(IF(AW713&lt;($AM$8-$AL$8)/($AN$8-$AL$8),$AL$8+SQRT(AW713*($AN$8-$AL$8)*($AM$8-$AL$8)),$AN$8-SQRT((1-AW713)*($AN$8-$AL$8)*($AN$8-$AM$8))),$AM$8)</f>
        <v>0.938458397646619</v>
      </c>
      <c r="AO713" s="0" t="n">
        <f aca="false">IFERROR(IF(AX713&lt;($AM$9-$AL$9)/($AN$9-$AL$9),$AL$9+SQRT(AX713*($AN$9-$AL$9)*($AM$9-$AL$9)),$AN$9-SQRT((1-AX713)*($AN$9-$AL$9)*($AN$9-$AM$9))),$AM$9)</f>
        <v>1.06366371724771</v>
      </c>
      <c r="AP713" s="0" t="n">
        <f aca="false">IFERROR(IF(AY713&lt;($AM$10-$AL$10)/($AN$10-$AL$10),$AL$10+SQRT(AY713*($AN$10-$AL$10)*($AM$10-$AL$10)),$AN$10-SQRT((1-AY713)*($AN$10-$AL$10)*($AN$10-$AM$10))),$AM$10)</f>
        <v>0.977201175447277</v>
      </c>
      <c r="AQ713" s="0" t="n">
        <f aca="false">IFERROR(IF(AZ713&lt;($AM$11-$AL$11)/($AN$11-$AL$11),$AL$11+SQRT(AZ713*($AN$11-$AL$11)*($AM$11-$AL$11)),$AN$11-SQRT((1-AZ713)*($AN$11-$AL$11)*($AN$11-$AM$11))),$AM$11)</f>
        <v>0.69844673419074</v>
      </c>
      <c r="AR713" s="0" t="n">
        <f aca="false">SUMPRODUCT((B24:B31&lt;=$B$6)*(C24:C31*AM713+D24:D31*AO713*$B$8*AQ713)/(1+AL713/100)^B24:B31)+C32*AM713*AP713/(1+AL713/100)^$B$6</f>
        <v>11182287.8064147</v>
      </c>
      <c r="AS713" s="0" t="n">
        <f aca="false">SUMPRODUCT((K24:K26&lt;=$B$6)*(L24:L26*AN713+M24:M26*AO713*$B$8*AQ713)/(1+AL713/100)^K24:K26)+L27*AN713*AP713/(1+AL713/100)^$B$6</f>
        <v>8616456.0877058</v>
      </c>
      <c r="AT713" s="0" t="n">
        <f aca="false">AS713-AR713</f>
        <v>-2565831.71870894</v>
      </c>
      <c r="AU713" s="0" t="n">
        <f aca="true">RAND()</f>
        <v>0.102618392073451</v>
      </c>
      <c r="AV713" s="0" t="n">
        <f aca="true">RAND()</f>
        <v>0.871501161535098</v>
      </c>
      <c r="AW713" s="0" t="n">
        <f aca="true">RAND()</f>
        <v>0.213008087542993</v>
      </c>
      <c r="AX713" s="0" t="n">
        <f aca="true">RAND()</f>
        <v>0.415516243734411</v>
      </c>
      <c r="AY713" s="0" t="n">
        <f aca="true">RAND()</f>
        <v>0.910883847393051</v>
      </c>
      <c r="AZ713" s="0" t="n">
        <f aca="true">RAND()</f>
        <v>0.628839297468447</v>
      </c>
    </row>
    <row r="714" customFormat="false" ht="15" hidden="false" customHeight="false" outlineLevel="0" collapsed="false">
      <c r="AK714" s="0" t="n">
        <v>701</v>
      </c>
      <c r="AL714" s="0" t="n">
        <f aca="false">IFERROR(IF(AU714&lt;($AM$6-$AL$6)/($AN$6-$AL$6),$AL$6+SQRT(AU714*($AN$6-$AL$6)*($AM$6-$AL$6)),$AN$6-SQRT((1-AU714)*($AN$6-$AL$6)*($AN$6-$AM$6))),$AM$6)</f>
        <v>3.0416727970037</v>
      </c>
      <c r="AM714" s="0" t="n">
        <f aca="false">IFERROR(IF(AV714&lt;($AM$7-$AL$7)/($AN$7-$AL$7),$AL$7+SQRT(AV714*($AN$7-$AL$7)*($AM$7-$AL$7)),$AN$7-SQRT((1-AV714)*($AN$7-$AL$7)*($AN$7-$AM$7))),$AM$7)</f>
        <v>1.02291357318128</v>
      </c>
      <c r="AN714" s="0" t="n">
        <f aca="false">IFERROR(IF(AW714&lt;($AM$8-$AL$8)/($AN$8-$AL$8),$AL$8+SQRT(AW714*($AN$8-$AL$8)*($AM$8-$AL$8)),$AN$8-SQRT((1-AW714)*($AN$8-$AL$8)*($AN$8-$AM$8))),$AM$8)</f>
        <v>0.957232614834516</v>
      </c>
      <c r="AO714" s="0" t="n">
        <f aca="false">IFERROR(IF(AX714&lt;($AM$9-$AL$9)/($AN$9-$AL$9),$AL$9+SQRT(AX714*($AN$9-$AL$9)*($AM$9-$AL$9)),$AN$9-SQRT((1-AX714)*($AN$9-$AL$9)*($AN$9-$AM$9))),$AM$9)</f>
        <v>1.18794525251234</v>
      </c>
      <c r="AP714" s="0" t="n">
        <f aca="false">IFERROR(IF(AY714&lt;($AM$10-$AL$10)/($AN$10-$AL$10),$AL$10+SQRT(AY714*($AN$10-$AL$10)*($AM$10-$AL$10)),$AN$10-SQRT((1-AY714)*($AN$10-$AL$10)*($AN$10-$AM$10))),$AM$10)</f>
        <v>0.94403185803356</v>
      </c>
      <c r="AQ714" s="0" t="n">
        <f aca="false">IFERROR(IF(AZ714&lt;($AM$11-$AL$11)/($AN$11-$AL$11),$AL$11+SQRT(AZ714*($AN$11-$AL$11)*($AM$11-$AL$11)),$AN$11-SQRT((1-AZ714)*($AN$11-$AL$11)*($AN$11-$AM$11))),$AM$11)</f>
        <v>0.862328477431093</v>
      </c>
      <c r="AR714" s="0" t="n">
        <f aca="false">SUMPRODUCT((B24:B31&lt;=$B$6)*(C24:C31*AM714+D24:D31*AO714*$B$8*AQ714)/(1+AL714/100)^B24:B31)+C32*AM714*AP714/(1+AL714/100)^$B$6</f>
        <v>10042894.0610473</v>
      </c>
      <c r="AS714" s="0" t="n">
        <f aca="false">SUMPRODUCT((K24:K26&lt;=$B$6)*(L24:L26*AN714+M24:M26*AO714*$B$8*AQ714)/(1+AL714/100)^K24:K26)+L27*AN714*AP714/(1+AL714/100)^$B$6</f>
        <v>8841951.5087055</v>
      </c>
      <c r="AT714" s="0" t="n">
        <f aca="false">AS714-AR714</f>
        <v>-1200942.55234181</v>
      </c>
      <c r="AU714" s="0" t="n">
        <f aca="true">RAND()</f>
        <v>0.216582287700974</v>
      </c>
      <c r="AV714" s="0" t="n">
        <f aca="true">RAND()</f>
        <v>0.54161559781963</v>
      </c>
      <c r="AW714" s="0" t="n">
        <f aca="true">RAND()</f>
        <v>0.274689946307771</v>
      </c>
      <c r="AX714" s="0" t="n">
        <f aca="true">RAND()</f>
        <v>0.560378058055174</v>
      </c>
      <c r="AY714" s="0" t="n">
        <f aca="true">RAND()</f>
        <v>0.788657163794942</v>
      </c>
      <c r="AZ714" s="0" t="n">
        <f aca="true">RAND()</f>
        <v>0.922638987239016</v>
      </c>
    </row>
    <row r="715" customFormat="false" ht="15" hidden="false" customHeight="false" outlineLevel="0" collapsed="false">
      <c r="AK715" s="0" t="n">
        <v>702</v>
      </c>
      <c r="AL715" s="0" t="n">
        <f aca="false">IFERROR(IF(AU715&lt;($AM$6-$AL$6)/($AN$6-$AL$6),$AL$6+SQRT(AU715*($AN$6-$AL$6)*($AM$6-$AL$6)),$AN$6-SQRT((1-AU715)*($AN$6-$AL$6)*($AN$6-$AM$6))),$AM$6)</f>
        <v>2.72389065011177</v>
      </c>
      <c r="AM715" s="0" t="n">
        <f aca="false">IFERROR(IF(AV715&lt;($AM$7-$AL$7)/($AN$7-$AL$7),$AL$7+SQRT(AV715*($AN$7-$AL$7)*($AM$7-$AL$7)),$AN$7-SQRT((1-AV715)*($AN$7-$AL$7)*($AN$7-$AM$7))),$AM$7)</f>
        <v>1.05155664581423</v>
      </c>
      <c r="AN715" s="0" t="n">
        <f aca="false">IFERROR(IF(AW715&lt;($AM$8-$AL$8)/($AN$8-$AL$8),$AL$8+SQRT(AW715*($AN$8-$AL$8)*($AM$8-$AL$8)),$AN$8-SQRT((1-AW715)*($AN$8-$AL$8)*($AN$8-$AM$8))),$AM$8)</f>
        <v>0.899534604117107</v>
      </c>
      <c r="AO715" s="0" t="n">
        <f aca="false">IFERROR(IF(AX715&lt;($AM$9-$AL$9)/($AN$9-$AL$9),$AL$9+SQRT(AX715*($AN$9-$AL$9)*($AM$9-$AL$9)),$AN$9-SQRT((1-AX715)*($AN$9-$AL$9)*($AN$9-$AM$9))),$AM$9)</f>
        <v>1.40610713821073</v>
      </c>
      <c r="AP715" s="0" t="n">
        <f aca="false">IFERROR(IF(AY715&lt;($AM$10-$AL$10)/($AN$10-$AL$10),$AL$10+SQRT(AY715*($AN$10-$AL$10)*($AM$10-$AL$10)),$AN$10-SQRT((1-AY715)*($AN$10-$AL$10)*($AN$10-$AM$10))),$AM$10)</f>
        <v>0.757295170076375</v>
      </c>
      <c r="AQ715" s="0" t="n">
        <f aca="false">IFERROR(IF(AZ715&lt;($AM$11-$AL$11)/($AN$11-$AL$11),$AL$11+SQRT(AZ715*($AN$11-$AL$11)*($AM$11-$AL$11)),$AN$11-SQRT((1-AZ715)*($AN$11-$AL$11)*($AN$11-$AM$11))),$AM$11)</f>
        <v>0.430065171132685</v>
      </c>
      <c r="AR715" s="0" t="n">
        <f aca="false">SUMPRODUCT((B24:B31&lt;=$B$6)*(C24:C31*AM715+D24:D31*AO715*$B$8*AQ715)/(1+AL715/100)^B24:B31)+C32*AM715*AP715/(1+AL715/100)^$B$6</f>
        <v>10414638.0786309</v>
      </c>
      <c r="AS715" s="0" t="n">
        <f aca="false">SUMPRODUCT((K24:K26&lt;=$B$6)*(L24:L26*AN715+M24:M26*AO715*$B$8*AQ715)/(1+AL715/100)^K24:K26)+L27*AN715*AP715/(1+AL715/100)^$B$6</f>
        <v>8454198.06461038</v>
      </c>
      <c r="AT715" s="0" t="n">
        <f aca="false">AS715-AR715</f>
        <v>-1960440.01402051</v>
      </c>
      <c r="AU715" s="0" t="n">
        <f aca="true">RAND()</f>
        <v>0.104803534663847</v>
      </c>
      <c r="AV715" s="0" t="n">
        <f aca="true">RAND()</f>
        <v>0.649957646040017</v>
      </c>
      <c r="AW715" s="0" t="n">
        <f aca="true">RAND()</f>
        <v>0.110079304630546</v>
      </c>
      <c r="AX715" s="0" t="n">
        <f aca="true">RAND()</f>
        <v>0.7648608458105</v>
      </c>
      <c r="AY715" s="0" t="n">
        <f aca="true">RAND()</f>
        <v>0.264803218178523</v>
      </c>
      <c r="AZ715" s="0" t="n">
        <f aca="true">RAND()</f>
        <v>0.0690487703745906</v>
      </c>
    </row>
    <row r="716" customFormat="false" ht="15" hidden="false" customHeight="false" outlineLevel="0" collapsed="false">
      <c r="AK716" s="0" t="n">
        <v>703</v>
      </c>
      <c r="AL716" s="0" t="n">
        <f aca="false">IFERROR(IF(AU716&lt;($AM$6-$AL$6)/($AN$6-$AL$6),$AL$6+SQRT(AU716*($AN$6-$AL$6)*($AM$6-$AL$6)),$AN$6-SQRT((1-AU716)*($AN$6-$AL$6)*($AN$6-$AM$6))),$AM$6)</f>
        <v>5.94626955545164</v>
      </c>
      <c r="AM716" s="0" t="n">
        <f aca="false">IFERROR(IF(AV716&lt;($AM$7-$AL$7)/($AN$7-$AL$7),$AL$7+SQRT(AV716*($AN$7-$AL$7)*($AM$7-$AL$7)),$AN$7-SQRT((1-AV716)*($AN$7-$AL$7)*($AN$7-$AM$7))),$AM$7)</f>
        <v>0.856702614181479</v>
      </c>
      <c r="AN716" s="0" t="n">
        <f aca="false">IFERROR(IF(AW716&lt;($AM$8-$AL$8)/($AN$8-$AL$8),$AL$8+SQRT(AW716*($AN$8-$AL$8)*($AM$8-$AL$8)),$AN$8-SQRT((1-AW716)*($AN$8-$AL$8)*($AN$8-$AM$8))),$AM$8)</f>
        <v>1.13680951077341</v>
      </c>
      <c r="AO716" s="0" t="n">
        <f aca="false">IFERROR(IF(AX716&lt;($AM$9-$AL$9)/($AN$9-$AL$9),$AL$9+SQRT(AX716*($AN$9-$AL$9)*($AM$9-$AL$9)),$AN$9-SQRT((1-AX716)*($AN$9-$AL$9)*($AN$9-$AM$9))),$AM$9)</f>
        <v>0.910628900917532</v>
      </c>
      <c r="AP716" s="0" t="n">
        <f aca="false">IFERROR(IF(AY716&lt;($AM$10-$AL$10)/($AN$10-$AL$10),$AL$10+SQRT(AY716*($AN$10-$AL$10)*($AM$10-$AL$10)),$AN$10-SQRT((1-AY716)*($AN$10-$AL$10)*($AN$10-$AM$10))),$AM$10)</f>
        <v>0.8886926706271</v>
      </c>
      <c r="AQ716" s="0" t="n">
        <f aca="false">IFERROR(IF(AZ716&lt;($AM$11-$AL$11)/($AN$11-$AL$11),$AL$11+SQRT(AZ716*($AN$11-$AL$11)*($AM$11-$AL$11)),$AN$11-SQRT((1-AZ716)*($AN$11-$AL$11)*($AN$11-$AM$11))),$AM$11)</f>
        <v>0.710585949566096</v>
      </c>
      <c r="AR716" s="0" t="n">
        <f aca="false">SUMPRODUCT((B24:B31&lt;=$B$6)*(C24:C31*AM716+D24:D31*AO716*$B$8*AQ716)/(1+AL716/100)^B24:B31)+C32*AM716*AP716/(1+AL716/100)^$B$6</f>
        <v>7641650.56592353</v>
      </c>
      <c r="AS716" s="0" t="n">
        <f aca="false">SUMPRODUCT((K24:K26&lt;=$B$6)*(L24:L26*AN716+M24:M26*AO716*$B$8*AQ716)/(1+AL716/100)^K24:K26)+L27*AN716*AP716/(1+AL716/100)^$B$6</f>
        <v>10516955.2686809</v>
      </c>
      <c r="AT716" s="0" t="n">
        <f aca="false">AS716-AR716</f>
        <v>2875304.70275737</v>
      </c>
      <c r="AU716" s="0" t="n">
        <f aca="true">RAND()</f>
        <v>0.944482607511596</v>
      </c>
      <c r="AV716" s="0" t="n">
        <f aca="true">RAND()</f>
        <v>0.035724293944596</v>
      </c>
      <c r="AW716" s="0" t="n">
        <f aca="true">RAND()</f>
        <v>0.886114783543521</v>
      </c>
      <c r="AX716" s="0" t="n">
        <f aca="true">RAND()</f>
        <v>0.224821459024987</v>
      </c>
      <c r="AY716" s="0" t="n">
        <f aca="true">RAND()</f>
        <v>0.60432796879691</v>
      </c>
      <c r="AZ716" s="0" t="n">
        <f aca="true">RAND()</f>
        <v>0.658120438414048</v>
      </c>
    </row>
    <row r="717" customFormat="false" ht="15" hidden="false" customHeight="false" outlineLevel="0" collapsed="false">
      <c r="AK717" s="0" t="n">
        <v>704</v>
      </c>
      <c r="AL717" s="0" t="n">
        <f aca="false">IFERROR(IF(AU717&lt;($AM$6-$AL$6)/($AN$6-$AL$6),$AL$6+SQRT(AU717*($AN$6-$AL$6)*($AM$6-$AL$6)),$AN$6-SQRT((1-AU717)*($AN$6-$AL$6)*($AN$6-$AM$6))),$AM$6)</f>
        <v>3.03386331608136</v>
      </c>
      <c r="AM717" s="0" t="n">
        <f aca="false">IFERROR(IF(AV717&lt;($AM$7-$AL$7)/($AN$7-$AL$7),$AL$7+SQRT(AV717*($AN$7-$AL$7)*($AM$7-$AL$7)),$AN$7-SQRT((1-AV717)*($AN$7-$AL$7)*($AN$7-$AM$7))),$AM$7)</f>
        <v>1.23052585789346</v>
      </c>
      <c r="AN717" s="0" t="n">
        <f aca="false">IFERROR(IF(AW717&lt;($AM$8-$AL$8)/($AN$8-$AL$8),$AL$8+SQRT(AW717*($AN$8-$AL$8)*($AM$8-$AL$8)),$AN$8-SQRT((1-AW717)*($AN$8-$AL$8)*($AN$8-$AM$8))),$AM$8)</f>
        <v>1.06775317873271</v>
      </c>
      <c r="AO717" s="0" t="n">
        <f aca="false">IFERROR(IF(AX717&lt;($AM$9-$AL$9)/($AN$9-$AL$9),$AL$9+SQRT(AX717*($AN$9-$AL$9)*($AM$9-$AL$9)),$AN$9-SQRT((1-AX717)*($AN$9-$AL$9)*($AN$9-$AM$9))),$AM$9)</f>
        <v>0.949250510818234</v>
      </c>
      <c r="AP717" s="0" t="n">
        <f aca="false">IFERROR(IF(AY717&lt;($AM$10-$AL$10)/($AN$10-$AL$10),$AL$10+SQRT(AY717*($AN$10-$AL$10)*($AM$10-$AL$10)),$AN$10-SQRT((1-AY717)*($AN$10-$AL$10)*($AN$10-$AM$10))),$AM$10)</f>
        <v>0.743537010591817</v>
      </c>
      <c r="AQ717" s="0" t="n">
        <f aca="false">IFERROR(IF(AZ717&lt;($AM$11-$AL$11)/($AN$11-$AL$11),$AL$11+SQRT(AZ717*($AN$11-$AL$11)*($AM$11-$AL$11)),$AN$11-SQRT((1-AZ717)*($AN$11-$AL$11)*($AN$11-$AM$11))),$AM$11)</f>
        <v>0.547588015276309</v>
      </c>
      <c r="AR717" s="0" t="n">
        <f aca="false">SUMPRODUCT((B24:B31&lt;=$B$6)*(C24:C31*AM717+D24:D31*AO717*$B$8*AQ717)/(1+AL717/100)^B24:B31)+C32*AM717*AP717/(1+AL717/100)^$B$6</f>
        <v>12010868.8594452</v>
      </c>
      <c r="AS717" s="0" t="n">
        <f aca="false">SUMPRODUCT((K24:K26&lt;=$B$6)*(L24:L26*AN717+M24:M26*AO717*$B$8*AQ717)/(1+AL717/100)^K24:K26)+L27*AN717*AP717/(1+AL717/100)^$B$6</f>
        <v>10031969.8220782</v>
      </c>
      <c r="AT717" s="0" t="n">
        <f aca="false">AS717-AR717</f>
        <v>-1978899.03736707</v>
      </c>
      <c r="AU717" s="0" t="n">
        <f aca="true">RAND()</f>
        <v>0.213487990223744</v>
      </c>
      <c r="AV717" s="0" t="n">
        <f aca="true">RAND()</f>
        <v>0.996628958126349</v>
      </c>
      <c r="AW717" s="0" t="n">
        <f aca="true">RAND()</f>
        <v>0.704765299004172</v>
      </c>
      <c r="AX717" s="0" t="n">
        <f aca="true">RAND()</f>
        <v>0.269101361960592</v>
      </c>
      <c r="AY717" s="0" t="n">
        <f aca="true">RAND()</f>
        <v>0.237241102111996</v>
      </c>
      <c r="AZ717" s="0" t="n">
        <f aca="true">RAND()</f>
        <v>0.250203368605966</v>
      </c>
    </row>
    <row r="718" customFormat="false" ht="15" hidden="false" customHeight="false" outlineLevel="0" collapsed="false">
      <c r="AK718" s="0" t="n">
        <v>705</v>
      </c>
      <c r="AL718" s="0" t="n">
        <f aca="false">IFERROR(IF(AU718&lt;($AM$6-$AL$6)/($AN$6-$AL$6),$AL$6+SQRT(AU718*($AN$6-$AL$6)*($AM$6-$AL$6)),$AN$6-SQRT((1-AU718)*($AN$6-$AL$6)*($AN$6-$AM$6))),$AM$6)</f>
        <v>4.89087509043678</v>
      </c>
      <c r="AM718" s="0" t="n">
        <f aca="false">IFERROR(IF(AV718&lt;($AM$7-$AL$7)/($AN$7-$AL$7),$AL$7+SQRT(AV718*($AN$7-$AL$7)*($AM$7-$AL$7)),$AN$7-SQRT((1-AV718)*($AN$7-$AL$7)*($AN$7-$AM$7))),$AM$7)</f>
        <v>1.17644302816779</v>
      </c>
      <c r="AN718" s="0" t="n">
        <f aca="false">IFERROR(IF(AW718&lt;($AM$8-$AL$8)/($AN$8-$AL$8),$AL$8+SQRT(AW718*($AN$8-$AL$8)*($AM$8-$AL$8)),$AN$8-SQRT((1-AW718)*($AN$8-$AL$8)*($AN$8-$AM$8))),$AM$8)</f>
        <v>1.16647334584932</v>
      </c>
      <c r="AO718" s="0" t="n">
        <f aca="false">IFERROR(IF(AX718&lt;($AM$9-$AL$9)/($AN$9-$AL$9),$AL$9+SQRT(AX718*($AN$9-$AL$9)*($AM$9-$AL$9)),$AN$9-SQRT((1-AX718)*($AN$9-$AL$9)*($AN$9-$AM$9))),$AM$9)</f>
        <v>0.921830567289047</v>
      </c>
      <c r="AP718" s="0" t="n">
        <f aca="false">IFERROR(IF(AY718&lt;($AM$10-$AL$10)/($AN$10-$AL$10),$AL$10+SQRT(AY718*($AN$10-$AL$10)*($AM$10-$AL$10)),$AN$10-SQRT((1-AY718)*($AN$10-$AL$10)*($AN$10-$AM$10))),$AM$10)</f>
        <v>0.894442954847968</v>
      </c>
      <c r="AQ718" s="0" t="n">
        <f aca="false">IFERROR(IF(AZ718&lt;($AM$11-$AL$11)/($AN$11-$AL$11),$AL$11+SQRT(AZ718*($AN$11-$AL$11)*($AM$11-$AL$11)),$AN$11-SQRT((1-AZ718)*($AN$11-$AL$11)*($AN$11-$AM$11))),$AM$11)</f>
        <v>0.803008142037568</v>
      </c>
      <c r="AR718" s="0" t="n">
        <f aca="false">SUMPRODUCT((B24:B31&lt;=$B$6)*(C24:C31*AM718+D24:D31*AO718*$B$8*AQ718)/(1+AL718/100)^B24:B31)+C32*AM718*AP718/(1+AL718/100)^$B$6</f>
        <v>10788671.3230856</v>
      </c>
      <c r="AS718" s="0" t="n">
        <f aca="false">SUMPRODUCT((K24:K26&lt;=$B$6)*(L24:L26*AN718+M24:M26*AO718*$B$8*AQ718)/(1+AL718/100)^K24:K26)+L27*AN718*AP718/(1+AL718/100)^$B$6</f>
        <v>10805121.8509272</v>
      </c>
      <c r="AT718" s="0" t="n">
        <f aca="false">AS718-AR718</f>
        <v>16450.5278416257</v>
      </c>
      <c r="AU718" s="0" t="n">
        <f aca="true">RAND()</f>
        <v>0.777579605792997</v>
      </c>
      <c r="AV718" s="0" t="n">
        <f aca="true">RAND()</f>
        <v>0.951905527954447</v>
      </c>
      <c r="AW718" s="0" t="n">
        <f aca="true">RAND()</f>
        <v>0.937984871523495</v>
      </c>
      <c r="AX718" s="0" t="n">
        <f aca="true">RAND()</f>
        <v>0.237254703332532</v>
      </c>
      <c r="AY718" s="0" t="n">
        <f aca="true">RAND()</f>
        <v>0.622340978516786</v>
      </c>
      <c r="AZ718" s="0" t="n">
        <f aca="true">RAND()</f>
        <v>0.841609011822485</v>
      </c>
    </row>
    <row r="719" customFormat="false" ht="15" hidden="false" customHeight="false" outlineLevel="0" collapsed="false">
      <c r="AK719" s="0" t="n">
        <v>706</v>
      </c>
      <c r="AL719" s="0" t="n">
        <f aca="false">IFERROR(IF(AU719&lt;($AM$6-$AL$6)/($AN$6-$AL$6),$AL$6+SQRT(AU719*($AN$6-$AL$6)*($AM$6-$AL$6)),$AN$6-SQRT((1-AU719)*($AN$6-$AL$6)*($AN$6-$AM$6))),$AM$6)</f>
        <v>5.19472441504925</v>
      </c>
      <c r="AM719" s="0" t="n">
        <f aca="false">IFERROR(IF(AV719&lt;($AM$7-$AL$7)/($AN$7-$AL$7),$AL$7+SQRT(AV719*($AN$7-$AL$7)*($AM$7-$AL$7)),$AN$7-SQRT((1-AV719)*($AN$7-$AL$7)*($AN$7-$AM$7))),$AM$7)</f>
        <v>1.09574786007357</v>
      </c>
      <c r="AN719" s="0" t="n">
        <f aca="false">IFERROR(IF(AW719&lt;($AM$8-$AL$8)/($AN$8-$AL$8),$AL$8+SQRT(AW719*($AN$8-$AL$8)*($AM$8-$AL$8)),$AN$8-SQRT((1-AW719)*($AN$8-$AL$8)*($AN$8-$AM$8))),$AM$8)</f>
        <v>0.866155262037776</v>
      </c>
      <c r="AO719" s="0" t="n">
        <f aca="false">IFERROR(IF(AX719&lt;($AM$9-$AL$9)/($AN$9-$AL$9),$AL$9+SQRT(AX719*($AN$9-$AL$9)*($AM$9-$AL$9)),$AN$9-SQRT((1-AX719)*($AN$9-$AL$9)*($AN$9-$AM$9))),$AM$9)</f>
        <v>1.20628141535426</v>
      </c>
      <c r="AP719" s="0" t="n">
        <f aca="false">IFERROR(IF(AY719&lt;($AM$10-$AL$10)/($AN$10-$AL$10),$AL$10+SQRT(AY719*($AN$10-$AL$10)*($AM$10-$AL$10)),$AN$10-SQRT((1-AY719)*($AN$10-$AL$10)*($AN$10-$AM$10))),$AM$10)</f>
        <v>0.68977288198057</v>
      </c>
      <c r="AQ719" s="0" t="n">
        <f aca="false">IFERROR(IF(AZ719&lt;($AM$11-$AL$11)/($AN$11-$AL$11),$AL$11+SQRT(AZ719*($AN$11-$AL$11)*($AM$11-$AL$11)),$AN$11-SQRT((1-AZ719)*($AN$11-$AL$11)*($AN$11-$AM$11))),$AM$11)</f>
        <v>0.429292952891413</v>
      </c>
      <c r="AR719" s="0" t="n">
        <f aca="false">SUMPRODUCT((B24:B31&lt;=$B$6)*(C24:C31*AM719+D24:D31*AO719*$B$8*AQ719)/(1+AL719/100)^B24:B31)+C32*AM719*AP719/(1+AL719/100)^$B$6</f>
        <v>9953735.40732188</v>
      </c>
      <c r="AS719" s="0" t="n">
        <f aca="false">SUMPRODUCT((K24:K26&lt;=$B$6)*(L24:L26*AN719+M24:M26*AO719*$B$8*AQ719)/(1+AL719/100)^K24:K26)+L27*AN719*AP719/(1+AL719/100)^$B$6</f>
        <v>8107654.66926127</v>
      </c>
      <c r="AT719" s="0" t="n">
        <f aca="false">AS719-AR719</f>
        <v>-1846080.73806061</v>
      </c>
      <c r="AU719" s="0" t="n">
        <f aca="true">RAND()</f>
        <v>0.837049003119037</v>
      </c>
      <c r="AV719" s="0" t="n">
        <f aca="true">RAND()</f>
        <v>0.788500242916585</v>
      </c>
      <c r="AW719" s="0" t="n">
        <f aca="true">RAND()</f>
        <v>0.0486279855031868</v>
      </c>
      <c r="AX719" s="0" t="n">
        <f aca="true">RAND()</f>
        <v>0.580007205591972</v>
      </c>
      <c r="AY719" s="0" t="n">
        <f aca="true">RAND()</f>
        <v>0.144054986940845</v>
      </c>
      <c r="AZ719" s="0" t="n">
        <f aca="true">RAND()</f>
        <v>0.0682312966015553</v>
      </c>
    </row>
    <row r="720" customFormat="false" ht="15" hidden="false" customHeight="false" outlineLevel="0" collapsed="false">
      <c r="AK720" s="0" t="n">
        <v>707</v>
      </c>
      <c r="AL720" s="0" t="n">
        <f aca="false">IFERROR(IF(AU720&lt;($AM$6-$AL$6)/($AN$6-$AL$6),$AL$6+SQRT(AU720*($AN$6-$AL$6)*($AM$6-$AL$6)),$AN$6-SQRT((1-AU720)*($AN$6-$AL$6)*($AN$6-$AM$6))),$AM$6)</f>
        <v>3.3232204911844</v>
      </c>
      <c r="AM720" s="0" t="n">
        <f aca="false">IFERROR(IF(AV720&lt;($AM$7-$AL$7)/($AN$7-$AL$7),$AL$7+SQRT(AV720*($AN$7-$AL$7)*($AM$7-$AL$7)),$AN$7-SQRT((1-AV720)*($AN$7-$AL$7)*($AN$7-$AM$7))),$AM$7)</f>
        <v>1.10374748294401</v>
      </c>
      <c r="AN720" s="0" t="n">
        <f aca="false">IFERROR(IF(AW720&lt;($AM$8-$AL$8)/($AN$8-$AL$8),$AL$8+SQRT(AW720*($AN$8-$AL$8)*($AM$8-$AL$8)),$AN$8-SQRT((1-AW720)*($AN$8-$AL$8)*($AN$8-$AM$8))),$AM$8)</f>
        <v>0.984070092987511</v>
      </c>
      <c r="AO720" s="0" t="n">
        <f aca="false">IFERROR(IF(AX720&lt;($AM$9-$AL$9)/($AN$9-$AL$9),$AL$9+SQRT(AX720*($AN$9-$AL$9)*($AM$9-$AL$9)),$AN$9-SQRT((1-AX720)*($AN$9-$AL$9)*($AN$9-$AM$9))),$AM$9)</f>
        <v>1.67973158784178</v>
      </c>
      <c r="AP720" s="0" t="n">
        <f aca="false">IFERROR(IF(AY720&lt;($AM$10-$AL$10)/($AN$10-$AL$10),$AL$10+SQRT(AY720*($AN$10-$AL$10)*($AM$10-$AL$10)),$AN$10-SQRT((1-AY720)*($AN$10-$AL$10)*($AN$10-$AM$10))),$AM$10)</f>
        <v>0.989447412899692</v>
      </c>
      <c r="AQ720" s="0" t="n">
        <f aca="false">IFERROR(IF(AZ720&lt;($AM$11-$AL$11)/($AN$11-$AL$11),$AL$11+SQRT(AZ720*($AN$11-$AL$11)*($AM$11-$AL$11)),$AN$11-SQRT((1-AZ720)*($AN$11-$AL$11)*($AN$11-$AM$11))),$AM$11)</f>
        <v>0.519708519829219</v>
      </c>
      <c r="AR720" s="0" t="n">
        <f aca="false">SUMPRODUCT((B24:B31&lt;=$B$6)*(C24:C31*AM720+D24:D31*AO720*$B$8*AQ720)/(1+AL720/100)^B24:B31)+C32*AM720*AP720/(1+AL720/100)^$B$6</f>
        <v>10684254.5896709</v>
      </c>
      <c r="AS720" s="0" t="n">
        <f aca="false">SUMPRODUCT((K24:K26&lt;=$B$6)*(L24:L26*AN720+M24:M26*AO720*$B$8*AQ720)/(1+AL720/100)^K24:K26)+L27*AN720*AP720/(1+AL720/100)^$B$6</f>
        <v>9049300.85154195</v>
      </c>
      <c r="AT720" s="0" t="n">
        <f aca="false">AS720-AR720</f>
        <v>-1634953.738129</v>
      </c>
      <c r="AU720" s="0" t="n">
        <f aca="true">RAND()</f>
        <v>0.324064622177686</v>
      </c>
      <c r="AV720" s="0" t="n">
        <f aca="true">RAND()</f>
        <v>0.809868455598114</v>
      </c>
      <c r="AW720" s="0" t="n">
        <f aca="true">RAND()</f>
        <v>0.37646443480479</v>
      </c>
      <c r="AX720" s="0" t="n">
        <f aca="true">RAND()</f>
        <v>0.931618762782433</v>
      </c>
      <c r="AY720" s="0" t="n">
        <f aca="true">RAND()</f>
        <v>0.958235079976808</v>
      </c>
      <c r="AZ720" s="0" t="n">
        <f aca="true">RAND()</f>
        <v>0.197027892594067</v>
      </c>
    </row>
    <row r="721" customFormat="false" ht="15" hidden="false" customHeight="false" outlineLevel="0" collapsed="false">
      <c r="AK721" s="0" t="n">
        <v>708</v>
      </c>
      <c r="AL721" s="0" t="n">
        <f aca="false">IFERROR(IF(AU721&lt;($AM$6-$AL$6)/($AN$6-$AL$6),$AL$6+SQRT(AU721*($AN$6-$AL$6)*($AM$6-$AL$6)),$AN$6-SQRT((1-AU721)*($AN$6-$AL$6)*($AN$6-$AM$6))),$AM$6)</f>
        <v>2.73713711159946</v>
      </c>
      <c r="AM721" s="0" t="n">
        <f aca="false">IFERROR(IF(AV721&lt;($AM$7-$AL$7)/($AN$7-$AL$7),$AL$7+SQRT(AV721*($AN$7-$AL$7)*($AM$7-$AL$7)),$AN$7-SQRT((1-AV721)*($AN$7-$AL$7)*($AN$7-$AM$7))),$AM$7)</f>
        <v>0.961954631950693</v>
      </c>
      <c r="AN721" s="0" t="n">
        <f aca="false">IFERROR(IF(AW721&lt;($AM$8-$AL$8)/($AN$8-$AL$8),$AL$8+SQRT(AW721*($AN$8-$AL$8)*($AM$8-$AL$8)),$AN$8-SQRT((1-AW721)*($AN$8-$AL$8)*($AN$8-$AM$8))),$AM$8)</f>
        <v>0.920100079655277</v>
      </c>
      <c r="AO721" s="0" t="n">
        <f aca="false">IFERROR(IF(AX721&lt;($AM$9-$AL$9)/($AN$9-$AL$9),$AL$9+SQRT(AX721*($AN$9-$AL$9)*($AM$9-$AL$9)),$AN$9-SQRT((1-AX721)*($AN$9-$AL$9)*($AN$9-$AM$9))),$AM$9)</f>
        <v>1.10237063956426</v>
      </c>
      <c r="AP721" s="0" t="n">
        <f aca="false">IFERROR(IF(AY721&lt;($AM$10-$AL$10)/($AN$10-$AL$10),$AL$10+SQRT(AY721*($AN$10-$AL$10)*($AM$10-$AL$10)),$AN$10-SQRT((1-AY721)*($AN$10-$AL$10)*($AN$10-$AM$10))),$AM$10)</f>
        <v>0.956733217742745</v>
      </c>
      <c r="AQ721" s="0" t="n">
        <f aca="false">IFERROR(IF(AZ721&lt;($AM$11-$AL$11)/($AN$11-$AL$11),$AL$11+SQRT(AZ721*($AN$11-$AL$11)*($AM$11-$AL$11)),$AN$11-SQRT((1-AZ721)*($AN$11-$AL$11)*($AN$11-$AM$11))),$AM$11)</f>
        <v>0.78463299027481</v>
      </c>
      <c r="AR721" s="0" t="n">
        <f aca="false">SUMPRODUCT((B24:B31&lt;=$B$6)*(C24:C31*AM721+D24:D31*AO721*$B$8*AQ721)/(1+AL721/100)^B24:B31)+C32*AM721*AP721/(1+AL721/100)^$B$6</f>
        <v>9547543.70644802</v>
      </c>
      <c r="AS721" s="0" t="n">
        <f aca="false">SUMPRODUCT((K24:K26&lt;=$B$6)*(L24:L26*AN721+M24:M26*AO721*$B$8*AQ721)/(1+AL721/100)^K24:K26)+L27*AN721*AP721/(1+AL721/100)^$B$6</f>
        <v>8474375.87717527</v>
      </c>
      <c r="AT721" s="0" t="n">
        <f aca="false">AS721-AR721</f>
        <v>-1073167.82927275</v>
      </c>
      <c r="AU721" s="0" t="n">
        <f aca="true">RAND()</f>
        <v>0.108674224259439</v>
      </c>
      <c r="AV721" s="0" t="n">
        <f aca="true">RAND()</f>
        <v>0.291436697892049</v>
      </c>
      <c r="AW721" s="0" t="n">
        <f aca="true">RAND()</f>
        <v>0.160266990368931</v>
      </c>
      <c r="AX721" s="0" t="n">
        <f aca="true">RAND()</f>
        <v>0.462841020855815</v>
      </c>
      <c r="AY721" s="0" t="n">
        <f aca="true">RAND()</f>
        <v>0.834420928758566</v>
      </c>
      <c r="AZ721" s="0" t="n">
        <f aca="true">RAND()</f>
        <v>0.810681841314408</v>
      </c>
    </row>
    <row r="722" customFormat="false" ht="15" hidden="false" customHeight="false" outlineLevel="0" collapsed="false">
      <c r="AK722" s="0" t="n">
        <v>709</v>
      </c>
      <c r="AL722" s="0" t="n">
        <f aca="false">IFERROR(IF(AU722&lt;($AM$6-$AL$6)/($AN$6-$AL$6),$AL$6+SQRT(AU722*($AN$6-$AL$6)*($AM$6-$AL$6)),$AN$6-SQRT((1-AU722)*($AN$6-$AL$6)*($AN$6-$AM$6))),$AM$6)</f>
        <v>3.20009324613178</v>
      </c>
      <c r="AM722" s="0" t="n">
        <f aca="false">IFERROR(IF(AV722&lt;($AM$7-$AL$7)/($AN$7-$AL$7),$AL$7+SQRT(AV722*($AN$7-$AL$7)*($AM$7-$AL$7)),$AN$7-SQRT((1-AV722)*($AN$7-$AL$7)*($AN$7-$AM$7))),$AM$7)</f>
        <v>1.08279606089772</v>
      </c>
      <c r="AN722" s="0" t="n">
        <f aca="false">IFERROR(IF(AW722&lt;($AM$8-$AL$8)/($AN$8-$AL$8),$AL$8+SQRT(AW722*($AN$8-$AL$8)*($AM$8-$AL$8)),$AN$8-SQRT((1-AW722)*($AN$8-$AL$8)*($AN$8-$AM$8))),$AM$8)</f>
        <v>0.922125408805923</v>
      </c>
      <c r="AO722" s="0" t="n">
        <f aca="false">IFERROR(IF(AX722&lt;($AM$9-$AL$9)/($AN$9-$AL$9),$AL$9+SQRT(AX722*($AN$9-$AL$9)*($AM$9-$AL$9)),$AN$9-SQRT((1-AX722)*($AN$9-$AL$9)*($AN$9-$AM$9))),$AM$9)</f>
        <v>1.28799678962427</v>
      </c>
      <c r="AP722" s="0" t="n">
        <f aca="false">IFERROR(IF(AY722&lt;($AM$10-$AL$10)/($AN$10-$AL$10),$AL$10+SQRT(AY722*($AN$10-$AL$10)*($AM$10-$AL$10)),$AN$10-SQRT((1-AY722)*($AN$10-$AL$10)*($AN$10-$AM$10))),$AM$10)</f>
        <v>0.973853482550336</v>
      </c>
      <c r="AQ722" s="0" t="n">
        <f aca="false">IFERROR(IF(AZ722&lt;($AM$11-$AL$11)/($AN$11-$AL$11),$AL$11+SQRT(AZ722*($AN$11-$AL$11)*($AM$11-$AL$11)),$AN$11-SQRT((1-AZ722)*($AN$11-$AL$11)*($AN$11-$AM$11))),$AM$11)</f>
        <v>0.505243520735651</v>
      </c>
      <c r="AR722" s="0" t="n">
        <f aca="false">SUMPRODUCT((B24:B31&lt;=$B$6)*(C24:C31*AM722+D24:D31*AO722*$B$8*AQ722)/(1+AL722/100)^B24:B31)+C32*AM722*AP722/(1+AL722/100)^$B$6</f>
        <v>10505334.2595877</v>
      </c>
      <c r="AS722" s="0" t="n">
        <f aca="false">SUMPRODUCT((K24:K26&lt;=$B$6)*(L24:L26*AN722+M24:M26*AO722*$B$8*AQ722)/(1+AL722/100)^K24:K26)+L27*AN722*AP722/(1+AL722/100)^$B$6</f>
        <v>8481519.52099282</v>
      </c>
      <c r="AT722" s="0" t="n">
        <f aca="false">AS722-AR722</f>
        <v>-2023814.73859489</v>
      </c>
      <c r="AU722" s="0" t="n">
        <f aca="true">RAND()</f>
        <v>0.278035433095335</v>
      </c>
      <c r="AV722" s="0" t="n">
        <f aca="true">RAND()</f>
        <v>0.751491935543845</v>
      </c>
      <c r="AW722" s="0" t="n">
        <f aca="true">RAND()</f>
        <v>0.165717949733486</v>
      </c>
      <c r="AX722" s="0" t="n">
        <f aca="true">RAND()</f>
        <v>0.662034285609769</v>
      </c>
      <c r="AY722" s="0" t="n">
        <f aca="true">RAND()</f>
        <v>0.898148491700328</v>
      </c>
      <c r="AZ722" s="0" t="n">
        <f aca="true">RAND()</f>
        <v>0.171938378791697</v>
      </c>
    </row>
    <row r="723" customFormat="false" ht="15" hidden="false" customHeight="false" outlineLevel="0" collapsed="false">
      <c r="AK723" s="0" t="n">
        <v>710</v>
      </c>
      <c r="AL723" s="0" t="n">
        <f aca="false">IFERROR(IF(AU723&lt;($AM$6-$AL$6)/($AN$6-$AL$6),$AL$6+SQRT(AU723*($AN$6-$AL$6)*($AM$6-$AL$6)),$AN$6-SQRT((1-AU723)*($AN$6-$AL$6)*($AN$6-$AM$6))),$AM$6)</f>
        <v>3.49087756278616</v>
      </c>
      <c r="AM723" s="0" t="n">
        <f aca="false">IFERROR(IF(AV723&lt;($AM$7-$AL$7)/($AN$7-$AL$7),$AL$7+SQRT(AV723*($AN$7-$AL$7)*($AM$7-$AL$7)),$AN$7-SQRT((1-AV723)*($AN$7-$AL$7)*($AN$7-$AM$7))),$AM$7)</f>
        <v>1.02483905793982</v>
      </c>
      <c r="AN723" s="0" t="n">
        <f aca="false">IFERROR(IF(AW723&lt;($AM$8-$AL$8)/($AN$8-$AL$8),$AL$8+SQRT(AW723*($AN$8-$AL$8)*($AM$8-$AL$8)),$AN$8-SQRT((1-AW723)*($AN$8-$AL$8)*($AN$8-$AM$8))),$AM$8)</f>
        <v>0.91176506967702</v>
      </c>
      <c r="AO723" s="0" t="n">
        <f aca="false">IFERROR(IF(AX723&lt;($AM$9-$AL$9)/($AN$9-$AL$9),$AL$9+SQRT(AX723*($AN$9-$AL$9)*($AM$9-$AL$9)),$AN$9-SQRT((1-AX723)*($AN$9-$AL$9)*($AN$9-$AM$9))),$AM$9)</f>
        <v>1.1082799063896</v>
      </c>
      <c r="AP723" s="0" t="n">
        <f aca="false">IFERROR(IF(AY723&lt;($AM$10-$AL$10)/($AN$10-$AL$10),$AL$10+SQRT(AY723*($AN$10-$AL$10)*($AM$10-$AL$10)),$AN$10-SQRT((1-AY723)*($AN$10-$AL$10)*($AN$10-$AM$10))),$AM$10)</f>
        <v>0.98424247152502</v>
      </c>
      <c r="AQ723" s="0" t="n">
        <f aca="false">IFERROR(IF(AZ723&lt;($AM$11-$AL$11)/($AN$11-$AL$11),$AL$11+SQRT(AZ723*($AN$11-$AL$11)*($AM$11-$AL$11)),$AN$11-SQRT((1-AZ723)*($AN$11-$AL$11)*($AN$11-$AM$11))),$AM$11)</f>
        <v>0.699974360967695</v>
      </c>
      <c r="AR723" s="0" t="n">
        <f aca="false">SUMPRODUCT((B24:B31&lt;=$B$6)*(C24:C31*AM723+D24:D31*AO723*$B$8*AQ723)/(1+AL723/100)^B24:B31)+C32*AM723*AP723/(1+AL723/100)^$B$6</f>
        <v>9854555.01427649</v>
      </c>
      <c r="AS723" s="0" t="n">
        <f aca="false">SUMPRODUCT((K24:K26&lt;=$B$6)*(L24:L26*AN723+M24:M26*AO723*$B$8*AQ723)/(1+AL723/100)^K24:K26)+L27*AN723*AP723/(1+AL723/100)^$B$6</f>
        <v>8391015.26252984</v>
      </c>
      <c r="AT723" s="0" t="n">
        <f aca="false">AS723-AR723</f>
        <v>-1463539.75174665</v>
      </c>
      <c r="AU723" s="0" t="n">
        <f aca="true">RAND()</f>
        <v>0.384302986032121</v>
      </c>
      <c r="AV723" s="0" t="n">
        <f aca="true">RAND()</f>
        <v>0.549356001516212</v>
      </c>
      <c r="AW723" s="0" t="n">
        <f aca="true">RAND()</f>
        <v>0.138793675554545</v>
      </c>
      <c r="AX723" s="0" t="n">
        <f aca="true">RAND()</f>
        <v>0.469890183100972</v>
      </c>
      <c r="AY723" s="0" t="n">
        <f aca="true">RAND()</f>
        <v>0.937963084914638</v>
      </c>
      <c r="AZ723" s="0" t="n">
        <f aca="true">RAND()</f>
        <v>0.632590269074519</v>
      </c>
    </row>
    <row r="724" customFormat="false" ht="15" hidden="false" customHeight="false" outlineLevel="0" collapsed="false">
      <c r="AK724" s="0" t="n">
        <v>711</v>
      </c>
      <c r="AL724" s="0" t="n">
        <f aca="false">IFERROR(IF(AU724&lt;($AM$6-$AL$6)/($AN$6-$AL$6),$AL$6+SQRT(AU724*($AN$6-$AL$6)*($AM$6-$AL$6)),$AN$6-SQRT((1-AU724)*($AN$6-$AL$6)*($AN$6-$AM$6))),$AM$6)</f>
        <v>2.27771308072952</v>
      </c>
      <c r="AM724" s="0" t="n">
        <f aca="false">IFERROR(IF(AV724&lt;($AM$7-$AL$7)/($AN$7-$AL$7),$AL$7+SQRT(AV724*($AN$7-$AL$7)*($AM$7-$AL$7)),$AN$7-SQRT((1-AV724)*($AN$7-$AL$7)*($AN$7-$AM$7))),$AM$7)</f>
        <v>0.986000727659156</v>
      </c>
      <c r="AN724" s="0" t="n">
        <f aca="false">IFERROR(IF(AW724&lt;($AM$8-$AL$8)/($AN$8-$AL$8),$AL$8+SQRT(AW724*($AN$8-$AL$8)*($AM$8-$AL$8)),$AN$8-SQRT((1-AW724)*($AN$8-$AL$8)*($AN$8-$AM$8))),$AM$8)</f>
        <v>1.01471197524337</v>
      </c>
      <c r="AO724" s="0" t="n">
        <f aca="false">IFERROR(IF(AX724&lt;($AM$9-$AL$9)/($AN$9-$AL$9),$AL$9+SQRT(AX724*($AN$9-$AL$9)*($AM$9-$AL$9)),$AN$9-SQRT((1-AX724)*($AN$9-$AL$9)*($AN$9-$AM$9))),$AM$9)</f>
        <v>1.44527329793341</v>
      </c>
      <c r="AP724" s="0" t="n">
        <f aca="false">IFERROR(IF(AY724&lt;($AM$10-$AL$10)/($AN$10-$AL$10),$AL$10+SQRT(AY724*($AN$10-$AL$10)*($AM$10-$AL$10)),$AN$10-SQRT((1-AY724)*($AN$10-$AL$10)*($AN$10-$AM$10))),$AM$10)</f>
        <v>0.955913297711411</v>
      </c>
      <c r="AQ724" s="0" t="n">
        <f aca="false">IFERROR(IF(AZ724&lt;($AM$11-$AL$11)/($AN$11-$AL$11),$AL$11+SQRT(AZ724*($AN$11-$AL$11)*($AM$11-$AL$11)),$AN$11-SQRT((1-AZ724)*($AN$11-$AL$11)*($AN$11-$AM$11))),$AM$11)</f>
        <v>0.738884608604846</v>
      </c>
      <c r="AR724" s="0" t="n">
        <f aca="false">SUMPRODUCT((B24:B31&lt;=$B$6)*(C24:C31*AM724+D24:D31*AO724*$B$8*AQ724)/(1+AL724/100)^B24:B31)+C32*AM724*AP724/(1+AL724/100)^$B$6</f>
        <v>10008841.6002295</v>
      </c>
      <c r="AS724" s="0" t="n">
        <f aca="false">SUMPRODUCT((K24:K26&lt;=$B$6)*(L24:L26*AN724+M24:M26*AO724*$B$8*AQ724)/(1+AL724/100)^K24:K26)+L27*AN724*AP724/(1+AL724/100)^$B$6</f>
        <v>9334448.13885709</v>
      </c>
      <c r="AT724" s="0" t="n">
        <f aca="false">AS724-AR724</f>
        <v>-674393.46137242</v>
      </c>
      <c r="AU724" s="0" t="n">
        <f aca="true">RAND()</f>
        <v>0.0154249110416566</v>
      </c>
      <c r="AV724" s="0" t="n">
        <f aca="true">RAND()</f>
        <v>0.384403007663729</v>
      </c>
      <c r="AW724" s="0" t="n">
        <f aca="true">RAND()</f>
        <v>0.507907070276635</v>
      </c>
      <c r="AX724" s="0" t="n">
        <f aca="true">RAND()</f>
        <v>0.794852190676218</v>
      </c>
      <c r="AY724" s="0" t="n">
        <f aca="true">RAND()</f>
        <v>0.831427740120375</v>
      </c>
      <c r="AZ724" s="0" t="n">
        <f aca="true">RAND()</f>
        <v>0.721709193373696</v>
      </c>
    </row>
    <row r="725" customFormat="false" ht="15" hidden="false" customHeight="false" outlineLevel="0" collapsed="false">
      <c r="AK725" s="0" t="n">
        <v>712</v>
      </c>
      <c r="AL725" s="0" t="n">
        <f aca="false">IFERROR(IF(AU725&lt;($AM$6-$AL$6)/($AN$6-$AL$6),$AL$6+SQRT(AU725*($AN$6-$AL$6)*($AM$6-$AL$6)),$AN$6-SQRT((1-AU725)*($AN$6-$AL$6)*($AN$6-$AM$6))),$AM$6)</f>
        <v>4.27447589941883</v>
      </c>
      <c r="AM725" s="0" t="n">
        <f aca="false">IFERROR(IF(AV725&lt;($AM$7-$AL$7)/($AN$7-$AL$7),$AL$7+SQRT(AV725*($AN$7-$AL$7)*($AM$7-$AL$7)),$AN$7-SQRT((1-AV725)*($AN$7-$AL$7)*($AN$7-$AM$7))),$AM$7)</f>
        <v>0.870395375928966</v>
      </c>
      <c r="AN725" s="0" t="n">
        <f aca="false">IFERROR(IF(AW725&lt;($AM$8-$AL$8)/($AN$8-$AL$8),$AL$8+SQRT(AW725*($AN$8-$AL$8)*($AM$8-$AL$8)),$AN$8-SQRT((1-AW725)*($AN$8-$AL$8)*($AN$8-$AM$8))),$AM$8)</f>
        <v>1.06196516797448</v>
      </c>
      <c r="AO725" s="0" t="n">
        <f aca="false">IFERROR(IF(AX725&lt;($AM$9-$AL$9)/($AN$9-$AL$9),$AL$9+SQRT(AX725*($AN$9-$AL$9)*($AM$9-$AL$9)),$AN$9-SQRT((1-AX725)*($AN$9-$AL$9)*($AN$9-$AM$9))),$AM$9)</f>
        <v>0.670017241344361</v>
      </c>
      <c r="AP725" s="0" t="n">
        <f aca="false">IFERROR(IF(AY725&lt;($AM$10-$AL$10)/($AN$10-$AL$10),$AL$10+SQRT(AY725*($AN$10-$AL$10)*($AM$10-$AL$10)),$AN$10-SQRT((1-AY725)*($AN$10-$AL$10)*($AN$10-$AM$10))),$AM$10)</f>
        <v>0.806117735714909</v>
      </c>
      <c r="AQ725" s="0" t="n">
        <f aca="false">IFERROR(IF(AZ725&lt;($AM$11-$AL$11)/($AN$11-$AL$11),$AL$11+SQRT(AZ725*($AN$11-$AL$11)*($AM$11-$AL$11)),$AN$11-SQRT((1-AZ725)*($AN$11-$AL$11)*($AN$11-$AM$11))),$AM$11)</f>
        <v>0.629165502630973</v>
      </c>
      <c r="AR725" s="0" t="n">
        <f aca="false">SUMPRODUCT((B24:B31&lt;=$B$6)*(C24:C31*AM725+D24:D31*AO725*$B$8*AQ725)/(1+AL725/100)^B24:B31)+C32*AM725*AP725/(1+AL725/100)^$B$6</f>
        <v>8127561.33400502</v>
      </c>
      <c r="AS725" s="0" t="n">
        <f aca="false">SUMPRODUCT((K24:K26&lt;=$B$6)*(L24:L26*AN725+M24:M26*AO725*$B$8*AQ725)/(1+AL725/100)^K24:K26)+L27*AN725*AP725/(1+AL725/100)^$B$6</f>
        <v>9893203.94937153</v>
      </c>
      <c r="AT725" s="0" t="n">
        <f aca="false">AS725-AR725</f>
        <v>1765642.6153665</v>
      </c>
      <c r="AU725" s="0" t="n">
        <f aca="true">RAND()</f>
        <v>0.628575918857561</v>
      </c>
      <c r="AV725" s="0" t="n">
        <f aca="true">RAND()</f>
        <v>0.0550612105797823</v>
      </c>
      <c r="AW725" s="0" t="n">
        <f aca="true">RAND()</f>
        <v>0.685714683956743</v>
      </c>
      <c r="AX725" s="0" t="n">
        <f aca="true">RAND()</f>
        <v>0.0385411498057954</v>
      </c>
      <c r="AY725" s="0" t="n">
        <f aca="true">RAND()</f>
        <v>0.374832272476892</v>
      </c>
      <c r="AZ725" s="0" t="n">
        <f aca="true">RAND()</f>
        <v>0.442244604580821</v>
      </c>
    </row>
    <row r="726" customFormat="false" ht="15" hidden="false" customHeight="false" outlineLevel="0" collapsed="false">
      <c r="AK726" s="0" t="n">
        <v>713</v>
      </c>
      <c r="AL726" s="0" t="n">
        <f aca="false">IFERROR(IF(AU726&lt;($AM$6-$AL$6)/($AN$6-$AL$6),$AL$6+SQRT(AU726*($AN$6-$AL$6)*($AM$6-$AL$6)),$AN$6-SQRT((1-AU726)*($AN$6-$AL$6)*($AN$6-$AM$6))),$AM$6)</f>
        <v>5.97128459029797</v>
      </c>
      <c r="AM726" s="0" t="n">
        <f aca="false">IFERROR(IF(AV726&lt;($AM$7-$AL$7)/($AN$7-$AL$7),$AL$7+SQRT(AV726*($AN$7-$AL$7)*($AM$7-$AL$7)),$AN$7-SQRT((1-AV726)*($AN$7-$AL$7)*($AN$7-$AM$7))),$AM$7)</f>
        <v>0.992579787607096</v>
      </c>
      <c r="AN726" s="0" t="n">
        <f aca="false">IFERROR(IF(AW726&lt;($AM$8-$AL$8)/($AN$8-$AL$8),$AL$8+SQRT(AW726*($AN$8-$AL$8)*($AM$8-$AL$8)),$AN$8-SQRT((1-AW726)*($AN$8-$AL$8)*($AN$8-$AM$8))),$AM$8)</f>
        <v>0.910801057527031</v>
      </c>
      <c r="AO726" s="0" t="n">
        <f aca="false">IFERROR(IF(AX726&lt;($AM$9-$AL$9)/($AN$9-$AL$9),$AL$9+SQRT(AX726*($AN$9-$AL$9)*($AM$9-$AL$9)),$AN$9-SQRT((1-AX726)*($AN$9-$AL$9)*($AN$9-$AM$9))),$AM$9)</f>
        <v>1.12257076695859</v>
      </c>
      <c r="AP726" s="0" t="n">
        <f aca="false">IFERROR(IF(AY726&lt;($AM$10-$AL$10)/($AN$10-$AL$10),$AL$10+SQRT(AY726*($AN$10-$AL$10)*($AM$10-$AL$10)),$AN$10-SQRT((1-AY726)*($AN$10-$AL$10)*($AN$10-$AM$10))),$AM$10)</f>
        <v>0.834127599252384</v>
      </c>
      <c r="AQ726" s="0" t="n">
        <f aca="false">IFERROR(IF(AZ726&lt;($AM$11-$AL$11)/($AN$11-$AL$11),$AL$11+SQRT(AZ726*($AN$11-$AL$11)*($AM$11-$AL$11)),$AN$11-SQRT((1-AZ726)*($AN$11-$AL$11)*($AN$11-$AM$11))),$AM$11)</f>
        <v>0.859892561892925</v>
      </c>
      <c r="AR726" s="0" t="n">
        <f aca="false">SUMPRODUCT((B24:B31&lt;=$B$6)*(C24:C31*AM726+D24:D31*AO726*$B$8*AQ726)/(1+AL726/100)^B24:B31)+C32*AM726*AP726/(1+AL726/100)^$B$6</f>
        <v>8869221.46285188</v>
      </c>
      <c r="AS726" s="0" t="n">
        <f aca="false">SUMPRODUCT((K24:K26&lt;=$B$6)*(L24:L26*AN726+M24:M26*AO726*$B$8*AQ726)/(1+AL726/100)^K24:K26)+L27*AN726*AP726/(1+AL726/100)^$B$6</f>
        <v>8456072.70039531</v>
      </c>
      <c r="AT726" s="0" t="n">
        <f aca="false">AS726-AR726</f>
        <v>-413148.762456566</v>
      </c>
      <c r="AU726" s="0" t="n">
        <f aca="true">RAND()</f>
        <v>0.947087230292079</v>
      </c>
      <c r="AV726" s="0" t="n">
        <f aca="true">RAND()</f>
        <v>0.412077495497714</v>
      </c>
      <c r="AW726" s="0" t="n">
        <f aca="true">RAND()</f>
        <v>0.136409714990094</v>
      </c>
      <c r="AX726" s="0" t="n">
        <f aca="true">RAND()</f>
        <v>0.486745294002913</v>
      </c>
      <c r="AY726" s="0" t="n">
        <f aca="true">RAND()</f>
        <v>0.446565010328647</v>
      </c>
      <c r="AZ726" s="0" t="n">
        <f aca="true">RAND()</f>
        <v>0.919877166477846</v>
      </c>
    </row>
    <row r="727" customFormat="false" ht="15" hidden="false" customHeight="false" outlineLevel="0" collapsed="false">
      <c r="AK727" s="0" t="n">
        <v>714</v>
      </c>
      <c r="AL727" s="0" t="n">
        <f aca="false">IFERROR(IF(AU727&lt;($AM$6-$AL$6)/($AN$6-$AL$6),$AL$6+SQRT(AU727*($AN$6-$AL$6)*($AM$6-$AL$6)),$AN$6-SQRT((1-AU727)*($AN$6-$AL$6)*($AN$6-$AM$6))),$AM$6)</f>
        <v>4.16652986481844</v>
      </c>
      <c r="AM727" s="0" t="n">
        <f aca="false">IFERROR(IF(AV727&lt;($AM$7-$AL$7)/($AN$7-$AL$7),$AL$7+SQRT(AV727*($AN$7-$AL$7)*($AM$7-$AL$7)),$AN$7-SQRT((1-AV727)*($AN$7-$AL$7)*($AN$7-$AM$7))),$AM$7)</f>
        <v>0.93910355909854</v>
      </c>
      <c r="AN727" s="0" t="n">
        <f aca="false">IFERROR(IF(AW727&lt;($AM$8-$AL$8)/($AN$8-$AL$8),$AL$8+SQRT(AW727*($AN$8-$AL$8)*($AM$8-$AL$8)),$AN$8-SQRT((1-AW727)*($AN$8-$AL$8)*($AN$8-$AM$8))),$AM$8)</f>
        <v>0.884283623155383</v>
      </c>
      <c r="AO727" s="0" t="n">
        <f aca="false">IFERROR(IF(AX727&lt;($AM$9-$AL$9)/($AN$9-$AL$9),$AL$9+SQRT(AX727*($AN$9-$AL$9)*($AM$9-$AL$9)),$AN$9-SQRT((1-AX727)*($AN$9-$AL$9)*($AN$9-$AM$9))),$AM$9)</f>
        <v>1.25779416768957</v>
      </c>
      <c r="AP727" s="0" t="n">
        <f aca="false">IFERROR(IF(AY727&lt;($AM$10-$AL$10)/($AN$10-$AL$10),$AL$10+SQRT(AY727*($AN$10-$AL$10)*($AM$10-$AL$10)),$AN$10-SQRT((1-AY727)*($AN$10-$AL$10)*($AN$10-$AM$10))),$AM$10)</f>
        <v>0.658100250433886</v>
      </c>
      <c r="AQ727" s="0" t="n">
        <f aca="false">IFERROR(IF(AZ727&lt;($AM$11-$AL$11)/($AN$11-$AL$11),$AL$11+SQRT(AZ727*($AN$11-$AL$11)*($AM$11-$AL$11)),$AN$11-SQRT((1-AZ727)*($AN$11-$AL$11)*($AN$11-$AM$11))),$AM$11)</f>
        <v>0.754887435834584</v>
      </c>
      <c r="AR727" s="0" t="n">
        <f aca="false">SUMPRODUCT((B24:B31&lt;=$B$6)*(C24:C31*AM727+D24:D31*AO727*$B$8*AQ727)/(1+AL727/100)^B24:B31)+C32*AM727*AP727/(1+AL727/100)^$B$6</f>
        <v>8865248.74985519</v>
      </c>
      <c r="AS727" s="0" t="n">
        <f aca="false">SUMPRODUCT((K24:K26&lt;=$B$6)*(L24:L26*AN727+M24:M26*AO727*$B$8*AQ727)/(1+AL727/100)^K24:K26)+L27*AN727*AP727/(1+AL727/100)^$B$6</f>
        <v>8347976.52621609</v>
      </c>
      <c r="AT727" s="0" t="n">
        <f aca="false">AS727-AR727</f>
        <v>-517272.223639096</v>
      </c>
      <c r="AU727" s="0" t="n">
        <f aca="true">RAND()</f>
        <v>0.59857234965171</v>
      </c>
      <c r="AV727" s="0" t="n">
        <f aca="true">RAND()</f>
        <v>0.214997779487567</v>
      </c>
      <c r="AW727" s="0" t="n">
        <f aca="true">RAND()</f>
        <v>0.0789303236910952</v>
      </c>
      <c r="AX727" s="0" t="n">
        <f aca="true">RAND()</f>
        <v>0.632753668322923</v>
      </c>
      <c r="AY727" s="0" t="n">
        <f aca="true">RAND()</f>
        <v>0.0999827567490295</v>
      </c>
      <c r="AZ727" s="0" t="n">
        <f aca="true">RAND()</f>
        <v>0.75477481995206</v>
      </c>
    </row>
    <row r="728" customFormat="false" ht="15" hidden="false" customHeight="false" outlineLevel="0" collapsed="false">
      <c r="AK728" s="0" t="n">
        <v>715</v>
      </c>
      <c r="AL728" s="0" t="n">
        <f aca="false">IFERROR(IF(AU728&lt;($AM$6-$AL$6)/($AN$6-$AL$6),$AL$6+SQRT(AU728*($AN$6-$AL$6)*($AM$6-$AL$6)),$AN$6-SQRT((1-AU728)*($AN$6-$AL$6)*($AN$6-$AM$6))),$AM$6)</f>
        <v>5.24686295698959</v>
      </c>
      <c r="AM728" s="0" t="n">
        <f aca="false">IFERROR(IF(AV728&lt;($AM$7-$AL$7)/($AN$7-$AL$7),$AL$7+SQRT(AV728*($AN$7-$AL$7)*($AM$7-$AL$7)),$AN$7-SQRT((1-AV728)*($AN$7-$AL$7)*($AN$7-$AM$7))),$AM$7)</f>
        <v>0.97439205071076</v>
      </c>
      <c r="AN728" s="0" t="n">
        <f aca="false">IFERROR(IF(AW728&lt;($AM$8-$AL$8)/($AN$8-$AL$8),$AL$8+SQRT(AW728*($AN$8-$AL$8)*($AM$8-$AL$8)),$AN$8-SQRT((1-AW728)*($AN$8-$AL$8)*($AN$8-$AM$8))),$AM$8)</f>
        <v>0.916121351880289</v>
      </c>
      <c r="AO728" s="0" t="n">
        <f aca="false">IFERROR(IF(AX728&lt;($AM$9-$AL$9)/($AN$9-$AL$9),$AL$9+SQRT(AX728*($AN$9-$AL$9)*($AM$9-$AL$9)),$AN$9-SQRT((1-AX728)*($AN$9-$AL$9)*($AN$9-$AM$9))),$AM$9)</f>
        <v>0.951865247400909</v>
      </c>
      <c r="AP728" s="0" t="n">
        <f aca="false">IFERROR(IF(AY728&lt;($AM$10-$AL$10)/($AN$10-$AL$10),$AL$10+SQRT(AY728*($AN$10-$AL$10)*($AM$10-$AL$10)),$AN$10-SQRT((1-AY728)*($AN$10-$AL$10)*($AN$10-$AM$10))),$AM$10)</f>
        <v>0.859840533633035</v>
      </c>
      <c r="AQ728" s="0" t="n">
        <f aca="false">IFERROR(IF(AZ728&lt;($AM$11-$AL$11)/($AN$11-$AL$11),$AL$11+SQRT(AZ728*($AN$11-$AL$11)*($AM$11-$AL$11)),$AN$11-SQRT((1-AZ728)*($AN$11-$AL$11)*($AN$11-$AM$11))),$AM$11)</f>
        <v>0.397910726823321</v>
      </c>
      <c r="AR728" s="0" t="n">
        <f aca="false">SUMPRODUCT((B24:B31&lt;=$B$6)*(C24:C31*AM728+D24:D31*AO728*$B$8*AQ728)/(1+AL728/100)^B24:B31)+C32*AM728*AP728/(1+AL728/100)^$B$6</f>
        <v>8822673.28184004</v>
      </c>
      <c r="AS728" s="0" t="n">
        <f aca="false">SUMPRODUCT((K24:K26&lt;=$B$6)*(L24:L26*AN728+M24:M26*AO728*$B$8*AQ728)/(1+AL728/100)^K24:K26)+L27*AN728*AP728/(1+AL728/100)^$B$6</f>
        <v>8492673.15094173</v>
      </c>
      <c r="AT728" s="0" t="n">
        <f aca="false">AS728-AR728</f>
        <v>-330000.130898314</v>
      </c>
      <c r="AU728" s="0" t="n">
        <f aca="true">RAND()</f>
        <v>0.846325525421235</v>
      </c>
      <c r="AV728" s="0" t="n">
        <f aca="true">RAND()</f>
        <v>0.33791763723449</v>
      </c>
      <c r="AW728" s="0" t="n">
        <f aca="true">RAND()</f>
        <v>0.149824092916731</v>
      </c>
      <c r="AX728" s="0" t="n">
        <f aca="true">RAND()</f>
        <v>0.272242935744913</v>
      </c>
      <c r="AY728" s="0" t="n">
        <f aca="true">RAND()</f>
        <v>0.51794083858123</v>
      </c>
      <c r="AZ728" s="0" t="n">
        <f aca="true">RAND()</f>
        <v>0.0391286139880447</v>
      </c>
    </row>
    <row r="729" customFormat="false" ht="15" hidden="false" customHeight="false" outlineLevel="0" collapsed="false">
      <c r="AK729" s="0" t="n">
        <v>716</v>
      </c>
      <c r="AL729" s="0" t="n">
        <f aca="false">IFERROR(IF(AU729&lt;($AM$6-$AL$6)/($AN$6-$AL$6),$AL$6+SQRT(AU729*($AN$6-$AL$6)*($AM$6-$AL$6)),$AN$6-SQRT((1-AU729)*($AN$6-$AL$6)*($AN$6-$AM$6))),$AM$6)</f>
        <v>4.86222420228588</v>
      </c>
      <c r="AM729" s="0" t="n">
        <f aca="false">IFERROR(IF(AV729&lt;($AM$7-$AL$7)/($AN$7-$AL$7),$AL$7+SQRT(AV729*($AN$7-$AL$7)*($AM$7-$AL$7)),$AN$7-SQRT((1-AV729)*($AN$7-$AL$7)*($AN$7-$AM$7))),$AM$7)</f>
        <v>1.03174643130619</v>
      </c>
      <c r="AN729" s="0" t="n">
        <f aca="false">IFERROR(IF(AW729&lt;($AM$8-$AL$8)/($AN$8-$AL$8),$AL$8+SQRT(AW729*($AN$8-$AL$8)*($AM$8-$AL$8)),$AN$8-SQRT((1-AW729)*($AN$8-$AL$8)*($AN$8-$AM$8))),$AM$8)</f>
        <v>0.856230487864004</v>
      </c>
      <c r="AO729" s="0" t="n">
        <f aca="false">IFERROR(IF(AX729&lt;($AM$9-$AL$9)/($AN$9-$AL$9),$AL$9+SQRT(AX729*($AN$9-$AL$9)*($AM$9-$AL$9)),$AN$9-SQRT((1-AX729)*($AN$9-$AL$9)*($AN$9-$AM$9))),$AM$9)</f>
        <v>1.21184119693637</v>
      </c>
      <c r="AP729" s="0" t="n">
        <f aca="false">IFERROR(IF(AY729&lt;($AM$10-$AL$10)/($AN$10-$AL$10),$AL$10+SQRT(AY729*($AN$10-$AL$10)*($AM$10-$AL$10)),$AN$10-SQRT((1-AY729)*($AN$10-$AL$10)*($AN$10-$AM$10))),$AM$10)</f>
        <v>0.951255064435671</v>
      </c>
      <c r="AQ729" s="0" t="n">
        <f aca="false">IFERROR(IF(AZ729&lt;($AM$11-$AL$11)/($AN$11-$AL$11),$AL$11+SQRT(AZ729*($AN$11-$AL$11)*($AM$11-$AL$11)),$AN$11-SQRT((1-AZ729)*($AN$11-$AL$11)*($AN$11-$AM$11))),$AM$11)</f>
        <v>0.904591912480305</v>
      </c>
      <c r="AR729" s="0" t="n">
        <f aca="false">SUMPRODUCT((B24:B31&lt;=$B$6)*(C24:C31*AM729+D24:D31*AO729*$B$8*AQ729)/(1+AL729/100)^B24:B31)+C32*AM729*AP729/(1+AL729/100)^$B$6</f>
        <v>9512941.13104617</v>
      </c>
      <c r="AS729" s="0" t="n">
        <f aca="false">SUMPRODUCT((K24:K26&lt;=$B$6)*(L24:L26*AN729+M24:M26*AO729*$B$8*AQ729)/(1+AL729/100)^K24:K26)+L27*AN729*AP729/(1+AL729/100)^$B$6</f>
        <v>7921723.74316651</v>
      </c>
      <c r="AT729" s="0" t="n">
        <f aca="false">AS729-AR729</f>
        <v>-1591217.38787967</v>
      </c>
      <c r="AU729" s="0" t="n">
        <f aca="true">RAND()</f>
        <v>0.771495731935387</v>
      </c>
      <c r="AV729" s="0" t="n">
        <f aca="true">RAND()</f>
        <v>0.576581153354805</v>
      </c>
      <c r="AW729" s="0" t="n">
        <f aca="true">RAND()</f>
        <v>0.0351318640602653</v>
      </c>
      <c r="AX729" s="0" t="n">
        <f aca="true">RAND()</f>
        <v>0.585870467435534</v>
      </c>
      <c r="AY729" s="0" t="n">
        <f aca="true">RAND()</f>
        <v>0.814524532715367</v>
      </c>
      <c r="AZ729" s="0" t="n">
        <f aca="true">RAND()</f>
        <v>0.962846109534017</v>
      </c>
    </row>
    <row r="730" customFormat="false" ht="15" hidden="false" customHeight="false" outlineLevel="0" collapsed="false">
      <c r="AK730" s="0" t="n">
        <v>717</v>
      </c>
      <c r="AL730" s="0" t="n">
        <f aca="false">IFERROR(IF(AU730&lt;($AM$6-$AL$6)/($AN$6-$AL$6),$AL$6+SQRT(AU730*($AN$6-$AL$6)*($AM$6-$AL$6)),$AN$6-SQRT((1-AU730)*($AN$6-$AL$6)*($AN$6-$AM$6))),$AM$6)</f>
        <v>2.89981206711296</v>
      </c>
      <c r="AM730" s="0" t="n">
        <f aca="false">IFERROR(IF(AV730&lt;($AM$7-$AL$7)/($AN$7-$AL$7),$AL$7+SQRT(AV730*($AN$7-$AL$7)*($AM$7-$AL$7)),$AN$7-SQRT((1-AV730)*($AN$7-$AL$7)*($AN$7-$AM$7))),$AM$7)</f>
        <v>1.01812777464126</v>
      </c>
      <c r="AN730" s="0" t="n">
        <f aca="false">IFERROR(IF(AW730&lt;($AM$8-$AL$8)/($AN$8-$AL$8),$AL$8+SQRT(AW730*($AN$8-$AL$8)*($AM$8-$AL$8)),$AN$8-SQRT((1-AW730)*($AN$8-$AL$8)*($AN$8-$AM$8))),$AM$8)</f>
        <v>0.982878490311453</v>
      </c>
      <c r="AO730" s="0" t="n">
        <f aca="false">IFERROR(IF(AX730&lt;($AM$9-$AL$9)/($AN$9-$AL$9),$AL$9+SQRT(AX730*($AN$9-$AL$9)*($AM$9-$AL$9)),$AN$9-SQRT((1-AX730)*($AN$9-$AL$9)*($AN$9-$AM$9))),$AM$9)</f>
        <v>1.71215382646969</v>
      </c>
      <c r="AP730" s="0" t="n">
        <f aca="false">IFERROR(IF(AY730&lt;($AM$10-$AL$10)/($AN$10-$AL$10),$AL$10+SQRT(AY730*($AN$10-$AL$10)*($AM$10-$AL$10)),$AN$10-SQRT((1-AY730)*($AN$10-$AL$10)*($AN$10-$AM$10))),$AM$10)</f>
        <v>0.728420338191383</v>
      </c>
      <c r="AQ730" s="0" t="n">
        <f aca="false">IFERROR(IF(AZ730&lt;($AM$11-$AL$11)/($AN$11-$AL$11),$AL$11+SQRT(AZ730*($AN$11-$AL$11)*($AM$11-$AL$11)),$AN$11-SQRT((1-AZ730)*($AN$11-$AL$11)*($AN$11-$AM$11))),$AM$11)</f>
        <v>0.468712041538078</v>
      </c>
      <c r="AR730" s="0" t="n">
        <f aca="false">SUMPRODUCT((B24:B31&lt;=$B$6)*(C24:C31*AM730+D24:D31*AO730*$B$8*AQ730)/(1+AL730/100)^B24:B31)+C32*AM730*AP730/(1+AL730/100)^$B$6</f>
        <v>10043287.6400743</v>
      </c>
      <c r="AS730" s="0" t="n">
        <f aca="false">SUMPRODUCT((K24:K26&lt;=$B$6)*(L24:L26*AN730+M24:M26*AO730*$B$8*AQ730)/(1+AL730/100)^K24:K26)+L27*AN730*AP730/(1+AL730/100)^$B$6</f>
        <v>9267529.75676259</v>
      </c>
      <c r="AT730" s="0" t="n">
        <f aca="false">AS730-AR730</f>
        <v>-775757.883311719</v>
      </c>
      <c r="AU730" s="0" t="n">
        <f aca="true">RAND()</f>
        <v>0.161932351224419</v>
      </c>
      <c r="AV730" s="0" t="n">
        <f aca="true">RAND()</f>
        <v>0.522091298730553</v>
      </c>
      <c r="AW730" s="0" t="n">
        <f aca="true">RAND()</f>
        <v>0.371606024651067</v>
      </c>
      <c r="AX730" s="0" t="n">
        <f aca="true">RAND()</f>
        <v>0.944763053589307</v>
      </c>
      <c r="AY730" s="0" t="n">
        <f aca="true">RAND()</f>
        <v>0.208703403597864</v>
      </c>
      <c r="AZ730" s="0" t="n">
        <f aca="true">RAND()</f>
        <v>0.116178583509984</v>
      </c>
    </row>
    <row r="731" customFormat="false" ht="15" hidden="false" customHeight="false" outlineLevel="0" collapsed="false">
      <c r="AK731" s="0" t="n">
        <v>718</v>
      </c>
      <c r="AL731" s="0" t="n">
        <f aca="false">IFERROR(IF(AU731&lt;($AM$6-$AL$6)/($AN$6-$AL$6),$AL$6+SQRT(AU731*($AN$6-$AL$6)*($AM$6-$AL$6)),$AN$6-SQRT((1-AU731)*($AN$6-$AL$6)*($AN$6-$AM$6))),$AM$6)</f>
        <v>5.66698248996263</v>
      </c>
      <c r="AM731" s="0" t="n">
        <f aca="false">IFERROR(IF(AV731&lt;($AM$7-$AL$7)/($AN$7-$AL$7),$AL$7+SQRT(AV731*($AN$7-$AL$7)*($AM$7-$AL$7)),$AN$7-SQRT((1-AV731)*($AN$7-$AL$7)*($AN$7-$AM$7))),$AM$7)</f>
        <v>0.922970946518898</v>
      </c>
      <c r="AN731" s="0" t="n">
        <f aca="false">IFERROR(IF(AW731&lt;($AM$8-$AL$8)/($AN$8-$AL$8),$AL$8+SQRT(AW731*($AN$8-$AL$8)*($AM$8-$AL$8)),$AN$8-SQRT((1-AW731)*($AN$8-$AL$8)*($AN$8-$AM$8))),$AM$8)</f>
        <v>1.03257694884242</v>
      </c>
      <c r="AO731" s="0" t="n">
        <f aca="false">IFERROR(IF(AX731&lt;($AM$9-$AL$9)/($AN$9-$AL$9),$AL$9+SQRT(AX731*($AN$9-$AL$9)*($AM$9-$AL$9)),$AN$9-SQRT((1-AX731)*($AN$9-$AL$9)*($AN$9-$AM$9))),$AM$9)</f>
        <v>1.42674462524122</v>
      </c>
      <c r="AP731" s="0" t="n">
        <f aca="false">IFERROR(IF(AY731&lt;($AM$10-$AL$10)/($AN$10-$AL$10),$AL$10+SQRT(AY731*($AN$10-$AL$10)*($AM$10-$AL$10)),$AN$10-SQRT((1-AY731)*($AN$10-$AL$10)*($AN$10-$AM$10))),$AM$10)</f>
        <v>0.71773975824093</v>
      </c>
      <c r="AQ731" s="0" t="n">
        <f aca="false">IFERROR(IF(AZ731&lt;($AM$11-$AL$11)/($AN$11-$AL$11),$AL$11+SQRT(AZ731*($AN$11-$AL$11)*($AM$11-$AL$11)),$AN$11-SQRT((1-AZ731)*($AN$11-$AL$11)*($AN$11-$AM$11))),$AM$11)</f>
        <v>0.469670570107064</v>
      </c>
      <c r="AR731" s="0" t="n">
        <f aca="false">SUMPRODUCT((B24:B31&lt;=$B$6)*(C24:C31*AM731+D24:D31*AO731*$B$8*AQ731)/(1+AL731/100)^B24:B31)+C32*AM731*AP731/(1+AL731/100)^$B$6</f>
        <v>8296707.34262662</v>
      </c>
      <c r="AS731" s="0" t="n">
        <f aca="false">SUMPRODUCT((K24:K26&lt;=$B$6)*(L24:L26*AN731+M24:M26*AO731*$B$8*AQ731)/(1+AL731/100)^K24:K26)+L27*AN731*AP731/(1+AL731/100)^$B$6</f>
        <v>9635312.77589205</v>
      </c>
      <c r="AT731" s="0" t="n">
        <f aca="false">AS731-AR731</f>
        <v>1338605.43326542</v>
      </c>
      <c r="AU731" s="0" t="n">
        <f aca="true">RAND()</f>
        <v>0.911153215896688</v>
      </c>
      <c r="AV731" s="0" t="n">
        <f aca="true">RAND()</f>
        <v>0.168020596530597</v>
      </c>
      <c r="AW731" s="0" t="n">
        <f aca="true">RAND()</f>
        <v>0.57979748289179</v>
      </c>
      <c r="AX731" s="0" t="n">
        <f aca="true">RAND()</f>
        <v>0.78091885020678</v>
      </c>
      <c r="AY731" s="0" t="n">
        <f aca="true">RAND()</f>
        <v>0.189642409275275</v>
      </c>
      <c r="AZ731" s="0" t="n">
        <f aca="true">RAND()</f>
        <v>0.117502458614107</v>
      </c>
    </row>
    <row r="732" customFormat="false" ht="15" hidden="false" customHeight="false" outlineLevel="0" collapsed="false">
      <c r="AK732" s="0" t="n">
        <v>719</v>
      </c>
      <c r="AL732" s="0" t="n">
        <f aca="false">IFERROR(IF(AU732&lt;($AM$6-$AL$6)/($AN$6-$AL$6),$AL$6+SQRT(AU732*($AN$6-$AL$6)*($AM$6-$AL$6)),$AN$6-SQRT((1-AU732)*($AN$6-$AL$6)*($AN$6-$AM$6))),$AM$6)</f>
        <v>3.84855055869042</v>
      </c>
      <c r="AM732" s="0" t="n">
        <f aca="false">IFERROR(IF(AV732&lt;($AM$7-$AL$7)/($AN$7-$AL$7),$AL$7+SQRT(AV732*($AN$7-$AL$7)*($AM$7-$AL$7)),$AN$7-SQRT((1-AV732)*($AN$7-$AL$7)*($AN$7-$AM$7))),$AM$7)</f>
        <v>0.961364694268888</v>
      </c>
      <c r="AN732" s="0" t="n">
        <f aca="false">IFERROR(IF(AW732&lt;($AM$8-$AL$8)/($AN$8-$AL$8),$AL$8+SQRT(AW732*($AN$8-$AL$8)*($AM$8-$AL$8)),$AN$8-SQRT((1-AW732)*($AN$8-$AL$8)*($AN$8-$AM$8))),$AM$8)</f>
        <v>0.983292631529327</v>
      </c>
      <c r="AO732" s="0" t="n">
        <f aca="false">IFERROR(IF(AX732&lt;($AM$9-$AL$9)/($AN$9-$AL$9),$AL$9+SQRT(AX732*($AN$9-$AL$9)*($AM$9-$AL$9)),$AN$9-SQRT((1-AX732)*($AN$9-$AL$9)*($AN$9-$AM$9))),$AM$9)</f>
        <v>0.82186921651258</v>
      </c>
      <c r="AP732" s="0" t="n">
        <f aca="false">IFERROR(IF(AY732&lt;($AM$10-$AL$10)/($AN$10-$AL$10),$AL$10+SQRT(AY732*($AN$10-$AL$10)*($AM$10-$AL$10)),$AN$10-SQRT((1-AY732)*($AN$10-$AL$10)*($AN$10-$AM$10))),$AM$10)</f>
        <v>0.944777317807136</v>
      </c>
      <c r="AQ732" s="0" t="n">
        <f aca="false">IFERROR(IF(AZ732&lt;($AM$11-$AL$11)/($AN$11-$AL$11),$AL$11+SQRT(AZ732*($AN$11-$AL$11)*($AM$11-$AL$11)),$AN$11-SQRT((1-AZ732)*($AN$11-$AL$11)*($AN$11-$AM$11))),$AM$11)</f>
        <v>0.654042446999572</v>
      </c>
      <c r="AR732" s="0" t="n">
        <f aca="false">SUMPRODUCT((B24:B31&lt;=$B$6)*(C24:C31*AM732+D24:D31*AO732*$B$8*AQ732)/(1+AL732/100)^B24:B31)+C32*AM732*AP732/(1+AL732/100)^$B$6</f>
        <v>9106385.93476574</v>
      </c>
      <c r="AS732" s="0" t="n">
        <f aca="false">SUMPRODUCT((K24:K26&lt;=$B$6)*(L24:L26*AN732+M24:M26*AO732*$B$8*AQ732)/(1+AL732/100)^K24:K26)+L27*AN732*AP732/(1+AL732/100)^$B$6</f>
        <v>9073618.92188619</v>
      </c>
      <c r="AT732" s="0" t="n">
        <f aca="false">AS732-AR732</f>
        <v>-32767.0128795505</v>
      </c>
      <c r="AU732" s="0" t="n">
        <f aca="true">RAND()</f>
        <v>0.503418320943476</v>
      </c>
      <c r="AV732" s="0" t="n">
        <f aca="true">RAND()</f>
        <v>0.289317383961017</v>
      </c>
      <c r="AW732" s="0" t="n">
        <f aca="true">RAND()</f>
        <v>0.373290986366062</v>
      </c>
      <c r="AX732" s="0" t="n">
        <f aca="true">RAND()</f>
        <v>0.138133056717896</v>
      </c>
      <c r="AY732" s="0" t="n">
        <f aca="true">RAND()</f>
        <v>0.79130744974284</v>
      </c>
      <c r="AZ732" s="0" t="n">
        <f aca="true">RAND()</f>
        <v>0.511483149069208</v>
      </c>
    </row>
    <row r="733" customFormat="false" ht="15" hidden="false" customHeight="false" outlineLevel="0" collapsed="false">
      <c r="AK733" s="0" t="n">
        <v>720</v>
      </c>
      <c r="AL733" s="0" t="n">
        <f aca="false">IFERROR(IF(AU733&lt;($AM$6-$AL$6)/($AN$6-$AL$6),$AL$6+SQRT(AU733*($AN$6-$AL$6)*($AM$6-$AL$6)),$AN$6-SQRT((1-AU733)*($AN$6-$AL$6)*($AN$6-$AM$6))),$AM$6)</f>
        <v>3.99247956101127</v>
      </c>
      <c r="AM733" s="0" t="n">
        <f aca="false">IFERROR(IF(AV733&lt;($AM$7-$AL$7)/($AN$7-$AL$7),$AL$7+SQRT(AV733*($AN$7-$AL$7)*($AM$7-$AL$7)),$AN$7-SQRT((1-AV733)*($AN$7-$AL$7)*($AN$7-$AM$7))),$AM$7)</f>
        <v>1.07672672145444</v>
      </c>
      <c r="AN733" s="0" t="n">
        <f aca="false">IFERROR(IF(AW733&lt;($AM$8-$AL$8)/($AN$8-$AL$8),$AL$8+SQRT(AW733*($AN$8-$AL$8)*($AM$8-$AL$8)),$AN$8-SQRT((1-AW733)*($AN$8-$AL$8)*($AN$8-$AM$8))),$AM$8)</f>
        <v>0.966175493908918</v>
      </c>
      <c r="AO733" s="0" t="n">
        <f aca="false">IFERROR(IF(AX733&lt;($AM$9-$AL$9)/($AN$9-$AL$9),$AL$9+SQRT(AX733*($AN$9-$AL$9)*($AM$9-$AL$9)),$AN$9-SQRT((1-AX733)*($AN$9-$AL$9)*($AN$9-$AM$9))),$AM$9)</f>
        <v>0.875897384082501</v>
      </c>
      <c r="AP733" s="0" t="n">
        <f aca="false">IFERROR(IF(AY733&lt;($AM$10-$AL$10)/($AN$10-$AL$10),$AL$10+SQRT(AY733*($AN$10-$AL$10)*($AM$10-$AL$10)),$AN$10-SQRT((1-AY733)*($AN$10-$AL$10)*($AN$10-$AM$10))),$AM$10)</f>
        <v>0.820581852009298</v>
      </c>
      <c r="AQ733" s="0" t="n">
        <f aca="false">IFERROR(IF(AZ733&lt;($AM$11-$AL$11)/($AN$11-$AL$11),$AL$11+SQRT(AZ733*($AN$11-$AL$11)*($AM$11-$AL$11)),$AN$11-SQRT((1-AZ733)*($AN$11-$AL$11)*($AN$11-$AM$11))),$AM$11)</f>
        <v>0.466911443121835</v>
      </c>
      <c r="AR733" s="0" t="n">
        <f aca="false">SUMPRODUCT((B24:B31&lt;=$B$6)*(C24:C31*AM733+D24:D31*AO733*$B$8*AQ733)/(1+AL733/100)^B24:B31)+C32*AM733*AP733/(1+AL733/100)^$B$6</f>
        <v>10135148.7818668</v>
      </c>
      <c r="AS733" s="0" t="n">
        <f aca="false">SUMPRODUCT((K24:K26&lt;=$B$6)*(L24:L26*AN733+M24:M26*AO733*$B$8*AQ733)/(1+AL733/100)^K24:K26)+L27*AN733*AP733/(1+AL733/100)^$B$6</f>
        <v>8996806.44033369</v>
      </c>
      <c r="AT733" s="0" t="n">
        <f aca="false">AS733-AR733</f>
        <v>-1138342.34153313</v>
      </c>
      <c r="AU733" s="0" t="n">
        <f aca="true">RAND()</f>
        <v>0.547741040453251</v>
      </c>
      <c r="AV733" s="0" t="n">
        <f aca="true">RAND()</f>
        <v>0.733123297262871</v>
      </c>
      <c r="AW733" s="0" t="n">
        <f aca="true">RAND()</f>
        <v>0.306825497509698</v>
      </c>
      <c r="AX733" s="0" t="n">
        <f aca="true">RAND()</f>
        <v>0.188398457813423</v>
      </c>
      <c r="AY733" s="0" t="n">
        <f aca="true">RAND()</f>
        <v>0.411090895350846</v>
      </c>
      <c r="AZ733" s="0" t="n">
        <f aca="true">RAND()</f>
        <v>0.113711958551076</v>
      </c>
    </row>
    <row r="734" customFormat="false" ht="15" hidden="false" customHeight="false" outlineLevel="0" collapsed="false">
      <c r="AK734" s="0" t="n">
        <v>721</v>
      </c>
      <c r="AL734" s="0" t="n">
        <f aca="false">IFERROR(IF(AU734&lt;($AM$6-$AL$6)/($AN$6-$AL$6),$AL$6+SQRT(AU734*($AN$6-$AL$6)*($AM$6-$AL$6)),$AN$6-SQRT((1-AU734)*($AN$6-$AL$6)*($AN$6-$AM$6))),$AM$6)</f>
        <v>5.60173132482674</v>
      </c>
      <c r="AM734" s="0" t="n">
        <f aca="false">IFERROR(IF(AV734&lt;($AM$7-$AL$7)/($AN$7-$AL$7),$AL$7+SQRT(AV734*($AN$7-$AL$7)*($AM$7-$AL$7)),$AN$7-SQRT((1-AV734)*($AN$7-$AL$7)*($AN$7-$AM$7))),$AM$7)</f>
        <v>1.11313603002961</v>
      </c>
      <c r="AN734" s="0" t="n">
        <f aca="false">IFERROR(IF(AW734&lt;($AM$8-$AL$8)/($AN$8-$AL$8),$AL$8+SQRT(AW734*($AN$8-$AL$8)*($AM$8-$AL$8)),$AN$8-SQRT((1-AW734)*($AN$8-$AL$8)*($AN$8-$AM$8))),$AM$8)</f>
        <v>0.834323420260163</v>
      </c>
      <c r="AO734" s="0" t="n">
        <f aca="false">IFERROR(IF(AX734&lt;($AM$9-$AL$9)/($AN$9-$AL$9),$AL$9+SQRT(AX734*($AN$9-$AL$9)*($AM$9-$AL$9)),$AN$9-SQRT((1-AX734)*($AN$9-$AL$9)*($AN$9-$AM$9))),$AM$9)</f>
        <v>1.13250339172595</v>
      </c>
      <c r="AP734" s="0" t="n">
        <f aca="false">IFERROR(IF(AY734&lt;($AM$10-$AL$10)/($AN$10-$AL$10),$AL$10+SQRT(AY734*($AN$10-$AL$10)*($AM$10-$AL$10)),$AN$10-SQRT((1-AY734)*($AN$10-$AL$10)*($AN$10-$AM$10))),$AM$10)</f>
        <v>0.872737655059543</v>
      </c>
      <c r="AQ734" s="0" t="n">
        <f aca="false">IFERROR(IF(AZ734&lt;($AM$11-$AL$11)/($AN$11-$AL$11),$AL$11+SQRT(AZ734*($AN$11-$AL$11)*($AM$11-$AL$11)),$AN$11-SQRT((1-AZ734)*($AN$11-$AL$11)*($AN$11-$AM$11))),$AM$11)</f>
        <v>0.657171371360648</v>
      </c>
      <c r="AR734" s="0" t="n">
        <f aca="false">SUMPRODUCT((B24:B31&lt;=$B$6)*(C24:C31*AM734+D24:D31*AO734*$B$8*AQ734)/(1+AL734/100)^B24:B31)+C32*AM734*AP734/(1+AL734/100)^$B$6</f>
        <v>10010593.3092781</v>
      </c>
      <c r="AS734" s="0" t="n">
        <f aca="false">SUMPRODUCT((K24:K26&lt;=$B$6)*(L24:L26*AN734+M24:M26*AO734*$B$8*AQ734)/(1+AL734/100)^K24:K26)+L27*AN734*AP734/(1+AL734/100)^$B$6</f>
        <v>7735339.18449132</v>
      </c>
      <c r="AT734" s="0" t="n">
        <f aca="false">AS734-AR734</f>
        <v>-2275254.12478678</v>
      </c>
      <c r="AU734" s="0" t="n">
        <f aca="true">RAND()</f>
        <v>0.90224223560146</v>
      </c>
      <c r="AV734" s="0" t="n">
        <f aca="true">RAND()</f>
        <v>0.833495588657278</v>
      </c>
      <c r="AW734" s="0" t="n">
        <f aca="true">RAND()</f>
        <v>0.0130899686483973</v>
      </c>
      <c r="AX734" s="0" t="n">
        <f aca="true">RAND()</f>
        <v>0.498299756422015</v>
      </c>
      <c r="AY734" s="0" t="n">
        <f aca="true">RAND()</f>
        <v>0.555733437997149</v>
      </c>
      <c r="AZ734" s="0" t="n">
        <f aca="true">RAND()</f>
        <v>0.520279719939842</v>
      </c>
    </row>
    <row r="735" customFormat="false" ht="15" hidden="false" customHeight="false" outlineLevel="0" collapsed="false">
      <c r="AK735" s="0" t="n">
        <v>722</v>
      </c>
      <c r="AL735" s="0" t="n">
        <f aca="false">IFERROR(IF(AU735&lt;($AM$6-$AL$6)/($AN$6-$AL$6),$AL$6+SQRT(AU735*($AN$6-$AL$6)*($AM$6-$AL$6)),$AN$6-SQRT((1-AU735)*($AN$6-$AL$6)*($AN$6-$AM$6))),$AM$6)</f>
        <v>5.45367207984514</v>
      </c>
      <c r="AM735" s="0" t="n">
        <f aca="false">IFERROR(IF(AV735&lt;($AM$7-$AL$7)/($AN$7-$AL$7),$AL$7+SQRT(AV735*($AN$7-$AL$7)*($AM$7-$AL$7)),$AN$7-SQRT((1-AV735)*($AN$7-$AL$7)*($AN$7-$AM$7))),$AM$7)</f>
        <v>0.949588491904382</v>
      </c>
      <c r="AN735" s="0" t="n">
        <f aca="false">IFERROR(IF(AW735&lt;($AM$8-$AL$8)/($AN$8-$AL$8),$AL$8+SQRT(AW735*($AN$8-$AL$8)*($AM$8-$AL$8)),$AN$8-SQRT((1-AW735)*($AN$8-$AL$8)*($AN$8-$AM$8))),$AM$8)</f>
        <v>0.946627356179294</v>
      </c>
      <c r="AO735" s="0" t="n">
        <f aca="false">IFERROR(IF(AX735&lt;($AM$9-$AL$9)/($AN$9-$AL$9),$AL$9+SQRT(AX735*($AN$9-$AL$9)*($AM$9-$AL$9)),$AN$9-SQRT((1-AX735)*($AN$9-$AL$9)*($AN$9-$AM$9))),$AM$9)</f>
        <v>0.568020822458601</v>
      </c>
      <c r="AP735" s="0" t="n">
        <f aca="false">IFERROR(IF(AY735&lt;($AM$10-$AL$10)/($AN$10-$AL$10),$AL$10+SQRT(AY735*($AN$10-$AL$10)*($AM$10-$AL$10)),$AN$10-SQRT((1-AY735)*($AN$10-$AL$10)*($AN$10-$AM$10))),$AM$10)</f>
        <v>0.91743944165031</v>
      </c>
      <c r="AQ735" s="0" t="n">
        <f aca="false">IFERROR(IF(AZ735&lt;($AM$11-$AL$11)/($AN$11-$AL$11),$AL$11+SQRT(AZ735*($AN$11-$AL$11)*($AM$11-$AL$11)),$AN$11-SQRT((1-AZ735)*($AN$11-$AL$11)*($AN$11-$AM$11))),$AM$11)</f>
        <v>0.752560008932073</v>
      </c>
      <c r="AR735" s="0" t="n">
        <f aca="false">SUMPRODUCT((B24:B31&lt;=$B$6)*(C24:C31*AM735+D24:D31*AO735*$B$8*AQ735)/(1+AL735/100)^B24:B31)+C32*AM735*AP735/(1+AL735/100)^$B$6</f>
        <v>8552499.75625401</v>
      </c>
      <c r="AS735" s="0" t="n">
        <f aca="false">SUMPRODUCT((K24:K26&lt;=$B$6)*(L24:L26*AN735+M24:M26*AO735*$B$8*AQ735)/(1+AL735/100)^K24:K26)+L27*AN735*AP735/(1+AL735/100)^$B$6</f>
        <v>8748373.51090598</v>
      </c>
      <c r="AT735" s="0" t="n">
        <f aca="false">AS735-AR735</f>
        <v>195873.754651962</v>
      </c>
      <c r="AU735" s="0" t="n">
        <f aca="true">RAND()</f>
        <v>0.880443498167477</v>
      </c>
      <c r="AV735" s="0" t="n">
        <f aca="true">RAND()</f>
        <v>0.248630187891415</v>
      </c>
      <c r="AW735" s="0" t="n">
        <f aca="true">RAND()</f>
        <v>0.238884239779217</v>
      </c>
      <c r="AX735" s="0" t="n">
        <f aca="true">RAND()</f>
        <v>0.00616910971725942</v>
      </c>
      <c r="AY735" s="0" t="n">
        <f aca="true">RAND()</f>
        <v>0.697022749781289</v>
      </c>
      <c r="AZ735" s="0" t="n">
        <f aca="true">RAND()</f>
        <v>0.750095717633895</v>
      </c>
    </row>
    <row r="736" customFormat="false" ht="15" hidden="false" customHeight="false" outlineLevel="0" collapsed="false">
      <c r="AK736" s="0" t="n">
        <v>723</v>
      </c>
      <c r="AL736" s="0" t="n">
        <f aca="false">IFERROR(IF(AU736&lt;($AM$6-$AL$6)/($AN$6-$AL$6),$AL$6+SQRT(AU736*($AN$6-$AL$6)*($AM$6-$AL$6)),$AN$6-SQRT((1-AU736)*($AN$6-$AL$6)*($AN$6-$AM$6))),$AM$6)</f>
        <v>3.29944863904303</v>
      </c>
      <c r="AM736" s="0" t="n">
        <f aca="false">IFERROR(IF(AV736&lt;($AM$7-$AL$7)/($AN$7-$AL$7),$AL$7+SQRT(AV736*($AN$7-$AL$7)*($AM$7-$AL$7)),$AN$7-SQRT((1-AV736)*($AN$7-$AL$7)*($AN$7-$AM$7))),$AM$7)</f>
        <v>1.01034135064116</v>
      </c>
      <c r="AN736" s="0" t="n">
        <f aca="false">IFERROR(IF(AW736&lt;($AM$8-$AL$8)/($AN$8-$AL$8),$AL$8+SQRT(AW736*($AN$8-$AL$8)*($AM$8-$AL$8)),$AN$8-SQRT((1-AW736)*($AN$8-$AL$8)*($AN$8-$AM$8))),$AM$8)</f>
        <v>1.06224559376814</v>
      </c>
      <c r="AO736" s="0" t="n">
        <f aca="false">IFERROR(IF(AX736&lt;($AM$9-$AL$9)/($AN$9-$AL$9),$AL$9+SQRT(AX736*($AN$9-$AL$9)*($AM$9-$AL$9)),$AN$9-SQRT((1-AX736)*($AN$9-$AL$9)*($AN$9-$AM$9))),$AM$9)</f>
        <v>1.14662818307437</v>
      </c>
      <c r="AP736" s="0" t="n">
        <f aca="false">IFERROR(IF(AY736&lt;($AM$10-$AL$10)/($AN$10-$AL$10),$AL$10+SQRT(AY736*($AN$10-$AL$10)*($AM$10-$AL$10)),$AN$10-SQRT((1-AY736)*($AN$10-$AL$10)*($AN$10-$AM$10))),$AM$10)</f>
        <v>0.942122406959912</v>
      </c>
      <c r="AQ736" s="0" t="n">
        <f aca="false">IFERROR(IF(AZ736&lt;($AM$11-$AL$11)/($AN$11-$AL$11),$AL$11+SQRT(AZ736*($AN$11-$AL$11)*($AM$11-$AL$11)),$AN$11-SQRT((1-AZ736)*($AN$11-$AL$11)*($AN$11-$AM$11))),$AM$11)</f>
        <v>0.654906568030498</v>
      </c>
      <c r="AR736" s="0" t="n">
        <f aca="false">SUMPRODUCT((B24:B31&lt;=$B$6)*(C24:C31*AM736+D24:D31*AO736*$B$8*AQ736)/(1+AL736/100)^B24:B31)+C32*AM736*AP736/(1+AL736/100)^$B$6</f>
        <v>9786521.56110124</v>
      </c>
      <c r="AS736" s="0" t="n">
        <f aca="false">SUMPRODUCT((K24:K26&lt;=$B$6)*(L24:L26*AN736+M24:M26*AO736*$B$8*AQ736)/(1+AL736/100)^K24:K26)+L27*AN736*AP736/(1+AL736/100)^$B$6</f>
        <v>9802210.25375681</v>
      </c>
      <c r="AT736" s="0" t="n">
        <f aca="false">AS736-AR736</f>
        <v>15688.6926555727</v>
      </c>
      <c r="AU736" s="0" t="n">
        <f aca="true">RAND()</f>
        <v>0.315295981245977</v>
      </c>
      <c r="AV736" s="0" t="n">
        <f aca="true">RAND()</f>
        <v>0.489455393666646</v>
      </c>
      <c r="AW736" s="0" t="n">
        <f aca="true">RAND()</f>
        <v>0.686651403915763</v>
      </c>
      <c r="AX736" s="0" t="n">
        <f aca="true">RAND()</f>
        <v>0.514504361384703</v>
      </c>
      <c r="AY736" s="0" t="n">
        <f aca="true">RAND()</f>
        <v>0.781888890944104</v>
      </c>
      <c r="AZ736" s="0" t="n">
        <f aca="true">RAND()</f>
        <v>0.513920502904125</v>
      </c>
    </row>
    <row r="737" customFormat="false" ht="15" hidden="false" customHeight="false" outlineLevel="0" collapsed="false">
      <c r="AK737" s="0" t="n">
        <v>724</v>
      </c>
      <c r="AL737" s="0" t="n">
        <f aca="false">IFERROR(IF(AU737&lt;($AM$6-$AL$6)/($AN$6-$AL$6),$AL$6+SQRT(AU737*($AN$6-$AL$6)*($AM$6-$AL$6)),$AN$6-SQRT((1-AU737)*($AN$6-$AL$6)*($AN$6-$AM$6))),$AM$6)</f>
        <v>3.48449064122886</v>
      </c>
      <c r="AM737" s="0" t="n">
        <f aca="false">IFERROR(IF(AV737&lt;($AM$7-$AL$7)/($AN$7-$AL$7),$AL$7+SQRT(AV737*($AN$7-$AL$7)*($AM$7-$AL$7)),$AN$7-SQRT((1-AV737)*($AN$7-$AL$7)*($AN$7-$AM$7))),$AM$7)</f>
        <v>0.831805769129234</v>
      </c>
      <c r="AN737" s="0" t="n">
        <f aca="false">IFERROR(IF(AW737&lt;($AM$8-$AL$8)/($AN$8-$AL$8),$AL$8+SQRT(AW737*($AN$8-$AL$8)*($AM$8-$AL$8)),$AN$8-SQRT((1-AW737)*($AN$8-$AL$8)*($AN$8-$AM$8))),$AM$8)</f>
        <v>0.945088196373983</v>
      </c>
      <c r="AO737" s="0" t="n">
        <f aca="false">IFERROR(IF(AX737&lt;($AM$9-$AL$9)/($AN$9-$AL$9),$AL$9+SQRT(AX737*($AN$9-$AL$9)*($AM$9-$AL$9)),$AN$9-SQRT((1-AX737)*($AN$9-$AL$9)*($AN$9-$AM$9))),$AM$9)</f>
        <v>1.10869196222016</v>
      </c>
      <c r="AP737" s="0" t="n">
        <f aca="false">IFERROR(IF(AY737&lt;($AM$10-$AL$10)/($AN$10-$AL$10),$AL$10+SQRT(AY737*($AN$10-$AL$10)*($AM$10-$AL$10)),$AN$10-SQRT((1-AY737)*($AN$10-$AL$10)*($AN$10-$AM$10))),$AM$10)</f>
        <v>0.73254507777917</v>
      </c>
      <c r="AQ737" s="0" t="n">
        <f aca="false">IFERROR(IF(AZ737&lt;($AM$11-$AL$11)/($AN$11-$AL$11),$AL$11+SQRT(AZ737*($AN$11-$AL$11)*($AM$11-$AL$11)),$AN$11-SQRT((1-AZ737)*($AN$11-$AL$11)*($AN$11-$AM$11))),$AM$11)</f>
        <v>0.56135747298554</v>
      </c>
      <c r="AR737" s="0" t="n">
        <f aca="false">SUMPRODUCT((B24:B31&lt;=$B$6)*(C24:C31*AM737+D24:D31*AO737*$B$8*AQ737)/(1+AL737/100)^B24:B31)+C32*AM737*AP737/(1+AL737/100)^$B$6</f>
        <v>8015258.90490606</v>
      </c>
      <c r="AS737" s="0" t="n">
        <f aca="false">SUMPRODUCT((K24:K26&lt;=$B$6)*(L24:L26*AN737+M24:M26*AO737*$B$8*AQ737)/(1+AL737/100)^K24:K26)+L27*AN737*AP737/(1+AL737/100)^$B$6</f>
        <v>8882910.4146139</v>
      </c>
      <c r="AT737" s="0" t="n">
        <f aca="false">AS737-AR737</f>
        <v>867651.509707846</v>
      </c>
      <c r="AU737" s="0" t="n">
        <f aca="true">RAND()</f>
        <v>0.382059697419627</v>
      </c>
      <c r="AV737" s="0" t="n">
        <f aca="true">RAND()</f>
        <v>0.0112400772211344</v>
      </c>
      <c r="AW737" s="0" t="n">
        <f aca="true">RAND()</f>
        <v>0.233895385856172</v>
      </c>
      <c r="AX737" s="0" t="n">
        <f aca="true">RAND()</f>
        <v>0.470379987859367</v>
      </c>
      <c r="AY737" s="0" t="n">
        <f aca="true">RAND()</f>
        <v>0.21630885279728</v>
      </c>
      <c r="AZ737" s="0" t="n">
        <f aca="true">RAND()</f>
        <v>0.278807055858723</v>
      </c>
    </row>
    <row r="738" customFormat="false" ht="15" hidden="false" customHeight="false" outlineLevel="0" collapsed="false">
      <c r="AK738" s="0" t="n">
        <v>725</v>
      </c>
      <c r="AL738" s="0" t="n">
        <f aca="false">IFERROR(IF(AU738&lt;($AM$6-$AL$6)/($AN$6-$AL$6),$AL$6+SQRT(AU738*($AN$6-$AL$6)*($AM$6-$AL$6)),$AN$6-SQRT((1-AU738)*($AN$6-$AL$6)*($AN$6-$AM$6))),$AM$6)</f>
        <v>4.48423842453271</v>
      </c>
      <c r="AM738" s="0" t="n">
        <f aca="false">IFERROR(IF(AV738&lt;($AM$7-$AL$7)/($AN$7-$AL$7),$AL$7+SQRT(AV738*($AN$7-$AL$7)*($AM$7-$AL$7)),$AN$7-SQRT((1-AV738)*($AN$7-$AL$7)*($AN$7-$AM$7))),$AM$7)</f>
        <v>0.918268253784439</v>
      </c>
      <c r="AN738" s="0" t="n">
        <f aca="false">IFERROR(IF(AW738&lt;($AM$8-$AL$8)/($AN$8-$AL$8),$AL$8+SQRT(AW738*($AN$8-$AL$8)*($AM$8-$AL$8)),$AN$8-SQRT((1-AW738)*($AN$8-$AL$8)*($AN$8-$AM$8))),$AM$8)</f>
        <v>1.12419111016141</v>
      </c>
      <c r="AO738" s="0" t="n">
        <f aca="false">IFERROR(IF(AX738&lt;($AM$9-$AL$9)/($AN$9-$AL$9),$AL$9+SQRT(AX738*($AN$9-$AL$9)*($AM$9-$AL$9)),$AN$9-SQRT((1-AX738)*($AN$9-$AL$9)*($AN$9-$AM$9))),$AM$9)</f>
        <v>1.1144009739411</v>
      </c>
      <c r="AP738" s="0" t="n">
        <f aca="false">IFERROR(IF(AY738&lt;($AM$10-$AL$10)/($AN$10-$AL$10),$AL$10+SQRT(AY738*($AN$10-$AL$10)*($AM$10-$AL$10)),$AN$10-SQRT((1-AY738)*($AN$10-$AL$10)*($AN$10-$AM$10))),$AM$10)</f>
        <v>0.862160214872544</v>
      </c>
      <c r="AQ738" s="0" t="n">
        <f aca="false">IFERROR(IF(AZ738&lt;($AM$11-$AL$11)/($AN$11-$AL$11),$AL$11+SQRT(AZ738*($AN$11-$AL$11)*($AM$11-$AL$11)),$AN$11-SQRT((1-AZ738)*($AN$11-$AL$11)*($AN$11-$AM$11))),$AM$11)</f>
        <v>0.738883307065833</v>
      </c>
      <c r="AR738" s="0" t="n">
        <f aca="false">SUMPRODUCT((B24:B31&lt;=$B$6)*(C24:C31*AM738+D24:D31*AO738*$B$8*AQ738)/(1+AL738/100)^B24:B31)+C32*AM738*AP738/(1+AL738/100)^$B$6</f>
        <v>8555231.34018277</v>
      </c>
      <c r="AS738" s="0" t="n">
        <f aca="false">SUMPRODUCT((K24:K26&lt;=$B$6)*(L24:L26*AN738+M24:M26*AO738*$B$8*AQ738)/(1+AL738/100)^K24:K26)+L27*AN738*AP738/(1+AL738/100)^$B$6</f>
        <v>10442543.5601908</v>
      </c>
      <c r="AT738" s="0" t="n">
        <f aca="false">AS738-AR738</f>
        <v>1887312.22000802</v>
      </c>
      <c r="AU738" s="0" t="n">
        <f aca="true">RAND()</f>
        <v>0.683547184770116</v>
      </c>
      <c r="AV738" s="0" t="n">
        <f aca="true">RAND()</f>
        <v>0.155415331702449</v>
      </c>
      <c r="AW738" s="0" t="n">
        <f aca="true">RAND()</f>
        <v>0.859307762111834</v>
      </c>
      <c r="AX738" s="0" t="n">
        <f aca="true">RAND()</f>
        <v>0.477142910029022</v>
      </c>
      <c r="AY738" s="0" t="n">
        <f aca="true">RAND()</f>
        <v>0.52464008494611</v>
      </c>
      <c r="AZ738" s="0" t="n">
        <f aca="true">RAND()</f>
        <v>0.721706419065811</v>
      </c>
    </row>
    <row r="739" customFormat="false" ht="15" hidden="false" customHeight="false" outlineLevel="0" collapsed="false">
      <c r="AK739" s="0" t="n">
        <v>726</v>
      </c>
      <c r="AL739" s="0" t="n">
        <f aca="false">IFERROR(IF(AU739&lt;($AM$6-$AL$6)/($AN$6-$AL$6),$AL$6+SQRT(AU739*($AN$6-$AL$6)*($AM$6-$AL$6)),$AN$6-SQRT((1-AU739)*($AN$6-$AL$6)*($AN$6-$AM$6))),$AM$6)</f>
        <v>3.44298821881597</v>
      </c>
      <c r="AM739" s="0" t="n">
        <f aca="false">IFERROR(IF(AV739&lt;($AM$7-$AL$7)/($AN$7-$AL$7),$AL$7+SQRT(AV739*($AN$7-$AL$7)*($AM$7-$AL$7)),$AN$7-SQRT((1-AV739)*($AN$7-$AL$7)*($AN$7-$AM$7))),$AM$7)</f>
        <v>1.01967470071128</v>
      </c>
      <c r="AN739" s="0" t="n">
        <f aca="false">IFERROR(IF(AW739&lt;($AM$8-$AL$8)/($AN$8-$AL$8),$AL$8+SQRT(AW739*($AN$8-$AL$8)*($AM$8-$AL$8)),$AN$8-SQRT((1-AW739)*($AN$8-$AL$8)*($AN$8-$AM$8))),$AM$8)</f>
        <v>1.17976705034088</v>
      </c>
      <c r="AO739" s="0" t="n">
        <f aca="false">IFERROR(IF(AX739&lt;($AM$9-$AL$9)/($AN$9-$AL$9),$AL$9+SQRT(AX739*($AN$9-$AL$9)*($AM$9-$AL$9)),$AN$9-SQRT((1-AX739)*($AN$9-$AL$9)*($AN$9-$AM$9))),$AM$9)</f>
        <v>0.71495683951544</v>
      </c>
      <c r="AP739" s="0" t="n">
        <f aca="false">IFERROR(IF(AY739&lt;($AM$10-$AL$10)/($AN$10-$AL$10),$AL$10+SQRT(AY739*($AN$10-$AL$10)*($AM$10-$AL$10)),$AN$10-SQRT((1-AY739)*($AN$10-$AL$10)*($AN$10-$AM$10))),$AM$10)</f>
        <v>0.858923974459883</v>
      </c>
      <c r="AQ739" s="0" t="n">
        <f aca="false">IFERROR(IF(AZ739&lt;($AM$11-$AL$11)/($AN$11-$AL$11),$AL$11+SQRT(AZ739*($AN$11-$AL$11)*($AM$11-$AL$11)),$AN$11-SQRT((1-AZ739)*($AN$11-$AL$11)*($AN$11-$AM$11))),$AM$11)</f>
        <v>0.680473458346685</v>
      </c>
      <c r="AR739" s="0" t="n">
        <f aca="false">SUMPRODUCT((B24:B31&lt;=$B$6)*(C24:C31*AM739+D24:D31*AO739*$B$8*AQ739)/(1+AL739/100)^B24:B31)+C32*AM739*AP739/(1+AL739/100)^$B$6</f>
        <v>9796092.96214141</v>
      </c>
      <c r="AS739" s="0" t="n">
        <f aca="false">SUMPRODUCT((K24:K26&lt;=$B$6)*(L24:L26*AN739+M24:M26*AO739*$B$8*AQ739)/(1+AL739/100)^K24:K26)+L27*AN739*AP739/(1+AL739/100)^$B$6</f>
        <v>10955798.2375971</v>
      </c>
      <c r="AT739" s="0" t="n">
        <f aca="false">AS739-AR739</f>
        <v>1159705.27545571</v>
      </c>
      <c r="AU739" s="0" t="n">
        <f aca="true">RAND()</f>
        <v>0.367383359425902</v>
      </c>
      <c r="AV739" s="0" t="n">
        <f aca="true">RAND()</f>
        <v>0.528446724511675</v>
      </c>
      <c r="AW739" s="0" t="n">
        <f aca="true">RAND()</f>
        <v>0.95615406917493</v>
      </c>
      <c r="AX739" s="0" t="n">
        <f aca="true">RAND()</f>
        <v>0.0616085904726222</v>
      </c>
      <c r="AY739" s="0" t="n">
        <f aca="true">RAND()</f>
        <v>0.515305677768314</v>
      </c>
      <c r="AZ739" s="0" t="n">
        <f aca="true">RAND()</f>
        <v>0.583276690526826</v>
      </c>
    </row>
    <row r="740" customFormat="false" ht="15" hidden="false" customHeight="false" outlineLevel="0" collapsed="false">
      <c r="AK740" s="0" t="n">
        <v>727</v>
      </c>
      <c r="AL740" s="0" t="n">
        <f aca="false">IFERROR(IF(AU740&lt;($AM$6-$AL$6)/($AN$6-$AL$6),$AL$6+SQRT(AU740*($AN$6-$AL$6)*($AM$6-$AL$6)),$AN$6-SQRT((1-AU740)*($AN$6-$AL$6)*($AN$6-$AM$6))),$AM$6)</f>
        <v>3.02505028580042</v>
      </c>
      <c r="AM740" s="0" t="n">
        <f aca="false">IFERROR(IF(AV740&lt;($AM$7-$AL$7)/($AN$7-$AL$7),$AL$7+SQRT(AV740*($AN$7-$AL$7)*($AM$7-$AL$7)),$AN$7-SQRT((1-AV740)*($AN$7-$AL$7)*($AN$7-$AM$7))),$AM$7)</f>
        <v>0.886004963404949</v>
      </c>
      <c r="AN740" s="0" t="n">
        <f aca="false">IFERROR(IF(AW740&lt;($AM$8-$AL$8)/($AN$8-$AL$8),$AL$8+SQRT(AW740*($AN$8-$AL$8)*($AM$8-$AL$8)),$AN$8-SQRT((1-AW740)*($AN$8-$AL$8)*($AN$8-$AM$8))),$AM$8)</f>
        <v>1.18074513132285</v>
      </c>
      <c r="AO740" s="0" t="n">
        <f aca="false">IFERROR(IF(AX740&lt;($AM$9-$AL$9)/($AN$9-$AL$9),$AL$9+SQRT(AX740*($AN$9-$AL$9)*($AM$9-$AL$9)),$AN$9-SQRT((1-AX740)*($AN$9-$AL$9)*($AN$9-$AM$9))),$AM$9)</f>
        <v>1.15541450335429</v>
      </c>
      <c r="AP740" s="0" t="n">
        <f aca="false">IFERROR(IF(AY740&lt;($AM$10-$AL$10)/($AN$10-$AL$10),$AL$10+SQRT(AY740*($AN$10-$AL$10)*($AM$10-$AL$10)),$AN$10-SQRT((1-AY740)*($AN$10-$AL$10)*($AN$10-$AM$10))),$AM$10)</f>
        <v>0.972941679076526</v>
      </c>
      <c r="AQ740" s="0" t="n">
        <f aca="false">IFERROR(IF(AZ740&lt;($AM$11-$AL$11)/($AN$11-$AL$11),$AL$11+SQRT(AZ740*($AN$11-$AL$11)*($AM$11-$AL$11)),$AN$11-SQRT((1-AZ740)*($AN$11-$AL$11)*($AN$11-$AM$11))),$AM$11)</f>
        <v>0.910356536089275</v>
      </c>
      <c r="AR740" s="0" t="n">
        <f aca="false">SUMPRODUCT((B24:B31&lt;=$B$6)*(C24:C31*AM740+D24:D31*AO740*$B$8*AQ740)/(1+AL740/100)^B24:B31)+C32*AM740*AP740/(1+AL740/100)^$B$6</f>
        <v>8724360.23549791</v>
      </c>
      <c r="AS740" s="0" t="n">
        <f aca="false">SUMPRODUCT((K24:K26&lt;=$B$6)*(L24:L26*AN740+M24:M26*AO740*$B$8*AQ740)/(1+AL740/100)^K24:K26)+L27*AN740*AP740/(1+AL740/100)^$B$6</f>
        <v>10864758.6183894</v>
      </c>
      <c r="AT740" s="0" t="n">
        <f aca="false">AS740-AR740</f>
        <v>2140398.38289145</v>
      </c>
      <c r="AU740" s="0" t="n">
        <f aca="true">RAND()</f>
        <v>0.209988738479232</v>
      </c>
      <c r="AV740" s="0" t="n">
        <f aca="true">RAND()</f>
        <v>0.0821872636698517</v>
      </c>
      <c r="AW740" s="0" t="n">
        <f aca="true">RAND()</f>
        <v>0.957366783684542</v>
      </c>
      <c r="AX740" s="0" t="n">
        <f aca="true">RAND()</f>
        <v>0.52445022590381</v>
      </c>
      <c r="AY740" s="0" t="n">
        <f aca="true">RAND()</f>
        <v>0.894695327230893</v>
      </c>
      <c r="AZ740" s="0" t="n">
        <f aca="true">RAND()</f>
        <v>0.967200201543211</v>
      </c>
    </row>
    <row r="741" customFormat="false" ht="15" hidden="false" customHeight="false" outlineLevel="0" collapsed="false">
      <c r="AK741" s="0" t="n">
        <v>728</v>
      </c>
      <c r="AL741" s="0" t="n">
        <f aca="false">IFERROR(IF(AU741&lt;($AM$6-$AL$6)/($AN$6-$AL$6),$AL$6+SQRT(AU741*($AN$6-$AL$6)*($AM$6-$AL$6)),$AN$6-SQRT((1-AU741)*($AN$6-$AL$6)*($AN$6-$AM$6))),$AM$6)</f>
        <v>3.26008020637601</v>
      </c>
      <c r="AM741" s="0" t="n">
        <f aca="false">IFERROR(IF(AV741&lt;($AM$7-$AL$7)/($AN$7-$AL$7),$AL$7+SQRT(AV741*($AN$7-$AL$7)*($AM$7-$AL$7)),$AN$7-SQRT((1-AV741)*($AN$7-$AL$7)*($AN$7-$AM$7))),$AM$7)</f>
        <v>0.974328529737769</v>
      </c>
      <c r="AN741" s="0" t="n">
        <f aca="false">IFERROR(IF(AW741&lt;($AM$8-$AL$8)/($AN$8-$AL$8),$AL$8+SQRT(AW741*($AN$8-$AL$8)*($AM$8-$AL$8)),$AN$8-SQRT((1-AW741)*($AN$8-$AL$8)*($AN$8-$AM$8))),$AM$8)</f>
        <v>1.03860405678223</v>
      </c>
      <c r="AO741" s="0" t="n">
        <f aca="false">IFERROR(IF(AX741&lt;($AM$9-$AL$9)/($AN$9-$AL$9),$AL$9+SQRT(AX741*($AN$9-$AL$9)*($AM$9-$AL$9)),$AN$9-SQRT((1-AX741)*($AN$9-$AL$9)*($AN$9-$AM$9))),$AM$9)</f>
        <v>1.7127775841164</v>
      </c>
      <c r="AP741" s="0" t="n">
        <f aca="false">IFERROR(IF(AY741&lt;($AM$10-$AL$10)/($AN$10-$AL$10),$AL$10+SQRT(AY741*($AN$10-$AL$10)*($AM$10-$AL$10)),$AN$10-SQRT((1-AY741)*($AN$10-$AL$10)*($AN$10-$AM$10))),$AM$10)</f>
        <v>0.971572963790504</v>
      </c>
      <c r="AQ741" s="0" t="n">
        <f aca="false">IFERROR(IF(AZ741&lt;($AM$11-$AL$11)/($AN$11-$AL$11),$AL$11+SQRT(AZ741*($AN$11-$AL$11)*($AM$11-$AL$11)),$AN$11-SQRT((1-AZ741)*($AN$11-$AL$11)*($AN$11-$AM$11))),$AM$11)</f>
        <v>0.67559509675066</v>
      </c>
      <c r="AR741" s="0" t="n">
        <f aca="false">SUMPRODUCT((B24:B31&lt;=$B$6)*(C24:C31*AM741+D24:D31*AO741*$B$8*AQ741)/(1+AL741/100)^B24:B31)+C32*AM741*AP741/(1+AL741/100)^$B$6</f>
        <v>9505622.72639718</v>
      </c>
      <c r="AS741" s="0" t="n">
        <f aca="false">SUMPRODUCT((K24:K26&lt;=$B$6)*(L24:L26*AN741+M24:M26*AO741*$B$8*AQ741)/(1+AL741/100)^K24:K26)+L27*AN741*AP741/(1+AL741/100)^$B$6</f>
        <v>9575164.22414192</v>
      </c>
      <c r="AT741" s="0" t="n">
        <f aca="false">AS741-AR741</f>
        <v>69541.4977447446</v>
      </c>
      <c r="AU741" s="0" t="n">
        <f aca="true">RAND()</f>
        <v>0.300649996862975</v>
      </c>
      <c r="AV741" s="0" t="n">
        <f aca="true">RAND()</f>
        <v>0.337671514228134</v>
      </c>
      <c r="AW741" s="0" t="n">
        <f aca="true">RAND()</f>
        <v>0.602771157253933</v>
      </c>
      <c r="AX741" s="0" t="n">
        <f aca="true">RAND()</f>
        <v>0.945002189209326</v>
      </c>
      <c r="AY741" s="0" t="n">
        <f aca="true">RAND()</f>
        <v>0.889524240712641</v>
      </c>
      <c r="AZ741" s="0" t="n">
        <f aca="true">RAND()</f>
        <v>0.570454933664433</v>
      </c>
    </row>
    <row r="742" customFormat="false" ht="15" hidden="false" customHeight="false" outlineLevel="0" collapsed="false">
      <c r="AK742" s="0" t="n">
        <v>729</v>
      </c>
      <c r="AL742" s="0" t="n">
        <f aca="false">IFERROR(IF(AU742&lt;($AM$6-$AL$6)/($AN$6-$AL$6),$AL$6+SQRT(AU742*($AN$6-$AL$6)*($AM$6-$AL$6)),$AN$6-SQRT((1-AU742)*($AN$6-$AL$6)*($AN$6-$AM$6))),$AM$6)</f>
        <v>2.45229712850867</v>
      </c>
      <c r="AM742" s="0" t="n">
        <f aca="false">IFERROR(IF(AV742&lt;($AM$7-$AL$7)/($AN$7-$AL$7),$AL$7+SQRT(AV742*($AN$7-$AL$7)*($AM$7-$AL$7)),$AN$7-SQRT((1-AV742)*($AN$7-$AL$7)*($AN$7-$AM$7))),$AM$7)</f>
        <v>1.05569438942084</v>
      </c>
      <c r="AN742" s="0" t="n">
        <f aca="false">IFERROR(IF(AW742&lt;($AM$8-$AL$8)/($AN$8-$AL$8),$AL$8+SQRT(AW742*($AN$8-$AL$8)*($AM$8-$AL$8)),$AN$8-SQRT((1-AW742)*($AN$8-$AL$8)*($AN$8-$AM$8))),$AM$8)</f>
        <v>0.83886142842304</v>
      </c>
      <c r="AO742" s="0" t="n">
        <f aca="false">IFERROR(IF(AX742&lt;($AM$9-$AL$9)/($AN$9-$AL$9),$AL$9+SQRT(AX742*($AN$9-$AL$9)*($AM$9-$AL$9)),$AN$9-SQRT((1-AX742)*($AN$9-$AL$9)*($AN$9-$AM$9))),$AM$9)</f>
        <v>1.71904980548874</v>
      </c>
      <c r="AP742" s="0" t="n">
        <f aca="false">IFERROR(IF(AY742&lt;($AM$10-$AL$10)/($AN$10-$AL$10),$AL$10+SQRT(AY742*($AN$10-$AL$10)*($AM$10-$AL$10)),$AN$10-SQRT((1-AY742)*($AN$10-$AL$10)*($AN$10-$AM$10))),$AM$10)</f>
        <v>0.756858057084657</v>
      </c>
      <c r="AQ742" s="0" t="n">
        <f aca="false">IFERROR(IF(AZ742&lt;($AM$11-$AL$11)/($AN$11-$AL$11),$AL$11+SQRT(AZ742*($AN$11-$AL$11)*($AM$11-$AL$11)),$AN$11-SQRT((1-AZ742)*($AN$11-$AL$11)*($AN$11-$AM$11))),$AM$11)</f>
        <v>0.774168525409487</v>
      </c>
      <c r="AR742" s="0" t="n">
        <f aca="false">SUMPRODUCT((B24:B31&lt;=$B$6)*(C24:C31*AM742+D24:D31*AO742*$B$8*AQ742)/(1+AL742/100)^B24:B31)+C32*AM742*AP742/(1+AL742/100)^$B$6</f>
        <v>10682817.7240557</v>
      </c>
      <c r="AS742" s="0" t="n">
        <f aca="false">SUMPRODUCT((K24:K26&lt;=$B$6)*(L24:L26*AN742+M24:M26*AO742*$B$8*AQ742)/(1+AL742/100)^K24:K26)+L27*AN742*AP742/(1+AL742/100)^$B$6</f>
        <v>7929332.79417498</v>
      </c>
      <c r="AT742" s="0" t="n">
        <f aca="false">AS742-AR742</f>
        <v>-2753484.9298807</v>
      </c>
      <c r="AU742" s="0" t="n">
        <f aca="true">RAND()</f>
        <v>0.0409145384914374</v>
      </c>
      <c r="AV742" s="0" t="n">
        <f aca="true">RAND()</f>
        <v>0.664402930644075</v>
      </c>
      <c r="AW742" s="0" t="n">
        <f aca="true">RAND()</f>
        <v>0.0167801179897672</v>
      </c>
      <c r="AX742" s="0" t="n">
        <f aca="true">RAND()</f>
        <v>0.947377992136056</v>
      </c>
      <c r="AY742" s="0" t="n">
        <f aca="true">RAND()</f>
        <v>0.263904245957219</v>
      </c>
      <c r="AZ742" s="0" t="n">
        <f aca="true">RAND()</f>
        <v>0.791837326874589</v>
      </c>
    </row>
    <row r="743" customFormat="false" ht="15" hidden="false" customHeight="false" outlineLevel="0" collapsed="false">
      <c r="AK743" s="0" t="n">
        <v>730</v>
      </c>
      <c r="AL743" s="0" t="n">
        <f aca="false">IFERROR(IF(AU743&lt;($AM$6-$AL$6)/($AN$6-$AL$6),$AL$6+SQRT(AU743*($AN$6-$AL$6)*($AM$6-$AL$6)),$AN$6-SQRT((1-AU743)*($AN$6-$AL$6)*($AN$6-$AM$6))),$AM$6)</f>
        <v>4.74947487218936</v>
      </c>
      <c r="AM743" s="0" t="n">
        <f aca="false">IFERROR(IF(AV743&lt;($AM$7-$AL$7)/($AN$7-$AL$7),$AL$7+SQRT(AV743*($AN$7-$AL$7)*($AM$7-$AL$7)),$AN$7-SQRT((1-AV743)*($AN$7-$AL$7)*($AN$7-$AM$7))),$AM$7)</f>
        <v>1.14443885796623</v>
      </c>
      <c r="AN743" s="0" t="n">
        <f aca="false">IFERROR(IF(AW743&lt;($AM$8-$AL$8)/($AN$8-$AL$8),$AL$8+SQRT(AW743*($AN$8-$AL$8)*($AM$8-$AL$8)),$AN$8-SQRT((1-AW743)*($AN$8-$AL$8)*($AN$8-$AM$8))),$AM$8)</f>
        <v>1.00670086362824</v>
      </c>
      <c r="AO743" s="0" t="n">
        <f aca="false">IFERROR(IF(AX743&lt;($AM$9-$AL$9)/($AN$9-$AL$9),$AL$9+SQRT(AX743*($AN$9-$AL$9)*($AM$9-$AL$9)),$AN$9-SQRT((1-AX743)*($AN$9-$AL$9)*($AN$9-$AM$9))),$AM$9)</f>
        <v>1.06478936821652</v>
      </c>
      <c r="AP743" s="0" t="n">
        <f aca="false">IFERROR(IF(AY743&lt;($AM$10-$AL$10)/($AN$10-$AL$10),$AL$10+SQRT(AY743*($AN$10-$AL$10)*($AM$10-$AL$10)),$AN$10-SQRT((1-AY743)*($AN$10-$AL$10)*($AN$10-$AM$10))),$AM$10)</f>
        <v>0.844268831152161</v>
      </c>
      <c r="AQ743" s="0" t="n">
        <f aca="false">IFERROR(IF(AZ743&lt;($AM$11-$AL$11)/($AN$11-$AL$11),$AL$11+SQRT(AZ743*($AN$11-$AL$11)*($AM$11-$AL$11)),$AN$11-SQRT((1-AZ743)*($AN$11-$AL$11)*($AN$11-$AM$11))),$AM$11)</f>
        <v>0.874639179018308</v>
      </c>
      <c r="AR743" s="0" t="n">
        <f aca="false">SUMPRODUCT((B24:B31&lt;=$B$6)*(C24:C31*AM743+D24:D31*AO743*$B$8*AQ743)/(1+AL743/100)^B24:B31)+C32*AM743*AP743/(1+AL743/100)^$B$6</f>
        <v>10565069.1821018</v>
      </c>
      <c r="AS743" s="0" t="n">
        <f aca="false">SUMPRODUCT((K24:K26&lt;=$B$6)*(L24:L26*AN743+M24:M26*AO743*$B$8*AQ743)/(1+AL743/100)^K24:K26)+L27*AN743*AP743/(1+AL743/100)^$B$6</f>
        <v>9363854.82030918</v>
      </c>
      <c r="AT743" s="0" t="n">
        <f aca="false">AS743-AR743</f>
        <v>-1201214.36179263</v>
      </c>
      <c r="AU743" s="0" t="n">
        <f aca="true">RAND()</f>
        <v>0.746756832454645</v>
      </c>
      <c r="AV743" s="0" t="n">
        <f aca="true">RAND()</f>
        <v>0.900949735933576</v>
      </c>
      <c r="AW743" s="0" t="n">
        <f aca="true">RAND()</f>
        <v>0.473826935473388</v>
      </c>
      <c r="AX743" s="0" t="n">
        <f aca="true">RAND()</f>
        <v>0.416920716132757</v>
      </c>
      <c r="AY743" s="0" t="n">
        <f aca="true">RAND()</f>
        <v>0.474084112411502</v>
      </c>
      <c r="AZ743" s="0" t="n">
        <f aca="true">RAND()</f>
        <v>0.935855773725698</v>
      </c>
    </row>
    <row r="744" customFormat="false" ht="15" hidden="false" customHeight="false" outlineLevel="0" collapsed="false">
      <c r="AK744" s="0" t="n">
        <v>731</v>
      </c>
      <c r="AL744" s="0" t="n">
        <f aca="false">IFERROR(IF(AU744&lt;($AM$6-$AL$6)/($AN$6-$AL$6),$AL$6+SQRT(AU744*($AN$6-$AL$6)*($AM$6-$AL$6)),$AN$6-SQRT((1-AU744)*($AN$6-$AL$6)*($AN$6-$AM$6))),$AM$6)</f>
        <v>3.18938866862427</v>
      </c>
      <c r="AM744" s="0" t="n">
        <f aca="false">IFERROR(IF(AV744&lt;($AM$7-$AL$7)/($AN$7-$AL$7),$AL$7+SQRT(AV744*($AN$7-$AL$7)*($AM$7-$AL$7)),$AN$7-SQRT((1-AV744)*($AN$7-$AL$7)*($AN$7-$AM$7))),$AM$7)</f>
        <v>1.027675094233</v>
      </c>
      <c r="AN744" s="0" t="n">
        <f aca="false">IFERROR(IF(AW744&lt;($AM$8-$AL$8)/($AN$8-$AL$8),$AL$8+SQRT(AW744*($AN$8-$AL$8)*($AM$8-$AL$8)),$AN$8-SQRT((1-AW744)*($AN$8-$AL$8)*($AN$8-$AM$8))),$AM$8)</f>
        <v>0.994606665417191</v>
      </c>
      <c r="AO744" s="0" t="n">
        <f aca="false">IFERROR(IF(AX744&lt;($AM$9-$AL$9)/($AN$9-$AL$9),$AL$9+SQRT(AX744*($AN$9-$AL$9)*($AM$9-$AL$9)),$AN$9-SQRT((1-AX744)*($AN$9-$AL$9)*($AN$9-$AM$9))),$AM$9)</f>
        <v>0.838905182787728</v>
      </c>
      <c r="AP744" s="0" t="n">
        <f aca="false">IFERROR(IF(AY744&lt;($AM$10-$AL$10)/($AN$10-$AL$10),$AL$10+SQRT(AY744*($AN$10-$AL$10)*($AM$10-$AL$10)),$AN$10-SQRT((1-AY744)*($AN$10-$AL$10)*($AN$10-$AM$10))),$AM$10)</f>
        <v>0.818909845211427</v>
      </c>
      <c r="AQ744" s="0" t="n">
        <f aca="false">IFERROR(IF(AZ744&lt;($AM$11-$AL$11)/($AN$11-$AL$11),$AL$11+SQRT(AZ744*($AN$11-$AL$11)*($AM$11-$AL$11)),$AN$11-SQRT((1-AZ744)*($AN$11-$AL$11)*($AN$11-$AM$11))),$AM$11)</f>
        <v>0.425235333265137</v>
      </c>
      <c r="AR744" s="0" t="n">
        <f aca="false">SUMPRODUCT((B24:B31&lt;=$B$6)*(C24:C31*AM744+D24:D31*AO744*$B$8*AQ744)/(1+AL744/100)^B24:B31)+C32*AM744*AP744/(1+AL744/100)^$B$6</f>
        <v>9953646.98183598</v>
      </c>
      <c r="AS744" s="0" t="n">
        <f aca="false">SUMPRODUCT((K24:K26&lt;=$B$6)*(L24:L26*AN744+M24:M26*AO744*$B$8*AQ744)/(1+AL744/100)^K24:K26)+L27*AN744*AP744/(1+AL744/100)^$B$6</f>
        <v>9268744.20296815</v>
      </c>
      <c r="AT744" s="0" t="n">
        <f aca="false">AS744-AR744</f>
        <v>-684902.77886783</v>
      </c>
      <c r="AU744" s="0" t="n">
        <f aca="true">RAND()</f>
        <v>0.273962064059545</v>
      </c>
      <c r="AV744" s="0" t="n">
        <f aca="true">RAND()</f>
        <v>0.56063676689508</v>
      </c>
      <c r="AW744" s="0" t="n">
        <f aca="true">RAND()</f>
        <v>0.420797269164428</v>
      </c>
      <c r="AX744" s="0" t="n">
        <f aca="true">RAND()</f>
        <v>0.153142297227178</v>
      </c>
      <c r="AY744" s="0" t="n">
        <f aca="true">RAND()</f>
        <v>0.406813957491105</v>
      </c>
      <c r="AZ744" s="0" t="n">
        <f aca="true">RAND()</f>
        <v>0.0640158722368565</v>
      </c>
    </row>
    <row r="745" customFormat="false" ht="15" hidden="false" customHeight="false" outlineLevel="0" collapsed="false">
      <c r="AK745" s="0" t="n">
        <v>732</v>
      </c>
      <c r="AL745" s="0" t="n">
        <f aca="false">IFERROR(IF(AU745&lt;($AM$6-$AL$6)/($AN$6-$AL$6),$AL$6+SQRT(AU745*($AN$6-$AL$6)*($AM$6-$AL$6)),$AN$6-SQRT((1-AU745)*($AN$6-$AL$6)*($AN$6-$AM$6))),$AM$6)</f>
        <v>4.1307863792687</v>
      </c>
      <c r="AM745" s="0" t="n">
        <f aca="false">IFERROR(IF(AV745&lt;($AM$7-$AL$7)/($AN$7-$AL$7),$AL$7+SQRT(AV745*($AN$7-$AL$7)*($AM$7-$AL$7)),$AN$7-SQRT((1-AV745)*($AN$7-$AL$7)*($AN$7-$AM$7))),$AM$7)</f>
        <v>1.11184084508484</v>
      </c>
      <c r="AN745" s="0" t="n">
        <f aca="false">IFERROR(IF(AW745&lt;($AM$8-$AL$8)/($AN$8-$AL$8),$AL$8+SQRT(AW745*($AN$8-$AL$8)*($AM$8-$AL$8)),$AN$8-SQRT((1-AW745)*($AN$8-$AL$8)*($AN$8-$AM$8))),$AM$8)</f>
        <v>1.07052967279982</v>
      </c>
      <c r="AO745" s="0" t="n">
        <f aca="false">IFERROR(IF(AX745&lt;($AM$9-$AL$9)/($AN$9-$AL$9),$AL$9+SQRT(AX745*($AN$9-$AL$9)*($AM$9-$AL$9)),$AN$9-SQRT((1-AX745)*($AN$9-$AL$9)*($AN$9-$AM$9))),$AM$9)</f>
        <v>1.54268487308408</v>
      </c>
      <c r="AP745" s="0" t="n">
        <f aca="false">IFERROR(IF(AY745&lt;($AM$10-$AL$10)/($AN$10-$AL$10),$AL$10+SQRT(AY745*($AN$10-$AL$10)*($AM$10-$AL$10)),$AN$10-SQRT((1-AY745)*($AN$10-$AL$10)*($AN$10-$AM$10))),$AM$10)</f>
        <v>0.816665338837322</v>
      </c>
      <c r="AQ745" s="0" t="n">
        <f aca="false">IFERROR(IF(AZ745&lt;($AM$11-$AL$11)/($AN$11-$AL$11),$AL$11+SQRT(AZ745*($AN$11-$AL$11)*($AM$11-$AL$11)),$AN$11-SQRT((1-AZ745)*($AN$11-$AL$11)*($AN$11-$AM$11))),$AM$11)</f>
        <v>0.555620482234424</v>
      </c>
      <c r="AR745" s="0" t="n">
        <f aca="false">SUMPRODUCT((B24:B31&lt;=$B$6)*(C24:C31*AM745+D24:D31*AO745*$B$8*AQ745)/(1+AL745/100)^B24:B31)+C32*AM745*AP745/(1+AL745/100)^$B$6</f>
        <v>10467155.1377612</v>
      </c>
      <c r="AS745" s="0" t="n">
        <f aca="false">SUMPRODUCT((K24:K26&lt;=$B$6)*(L24:L26*AN745+M24:M26*AO745*$B$8*AQ745)/(1+AL745/100)^K24:K26)+L27*AN745*AP745/(1+AL745/100)^$B$6</f>
        <v>9983584.12020047</v>
      </c>
      <c r="AT745" s="0" t="n">
        <f aca="false">AS745-AR745</f>
        <v>-483571.017560698</v>
      </c>
      <c r="AU745" s="0" t="n">
        <f aca="true">RAND()</f>
        <v>0.588380659930498</v>
      </c>
      <c r="AV745" s="0" t="n">
        <f aca="true">RAND()</f>
        <v>0.83032931478337</v>
      </c>
      <c r="AW745" s="0" t="n">
        <f aca="true">RAND()</f>
        <v>0.713692459152521</v>
      </c>
      <c r="AX745" s="0" t="n">
        <f aca="true">RAND()</f>
        <v>0.860575249795916</v>
      </c>
      <c r="AY745" s="0" t="n">
        <f aca="true">RAND()</f>
        <v>0.401107747283822</v>
      </c>
      <c r="AZ745" s="0" t="n">
        <f aca="true">RAND()</f>
        <v>0.266701350766366</v>
      </c>
    </row>
    <row r="746" customFormat="false" ht="15" hidden="false" customHeight="false" outlineLevel="0" collapsed="false">
      <c r="AK746" s="0" t="n">
        <v>733</v>
      </c>
      <c r="AL746" s="0" t="n">
        <f aca="false">IFERROR(IF(AU746&lt;($AM$6-$AL$6)/($AN$6-$AL$6),$AL$6+SQRT(AU746*($AN$6-$AL$6)*($AM$6-$AL$6)),$AN$6-SQRT((1-AU746)*($AN$6-$AL$6)*($AN$6-$AM$6))),$AM$6)</f>
        <v>4.64089474366538</v>
      </c>
      <c r="AM746" s="0" t="n">
        <f aca="false">IFERROR(IF(AV746&lt;($AM$7-$AL$7)/($AN$7-$AL$7),$AL$7+SQRT(AV746*($AN$7-$AL$7)*($AM$7-$AL$7)),$AN$7-SQRT((1-AV746)*($AN$7-$AL$7)*($AN$7-$AM$7))),$AM$7)</f>
        <v>1.04433911904135</v>
      </c>
      <c r="AN746" s="0" t="n">
        <f aca="false">IFERROR(IF(AW746&lt;($AM$8-$AL$8)/($AN$8-$AL$8),$AL$8+SQRT(AW746*($AN$8-$AL$8)*($AM$8-$AL$8)),$AN$8-SQRT((1-AW746)*($AN$8-$AL$8)*($AN$8-$AM$8))),$AM$8)</f>
        <v>1.12821735030554</v>
      </c>
      <c r="AO746" s="0" t="n">
        <f aca="false">IFERROR(IF(AX746&lt;($AM$9-$AL$9)/($AN$9-$AL$9),$AL$9+SQRT(AX746*($AN$9-$AL$9)*($AM$9-$AL$9)),$AN$9-SQRT((1-AX746)*($AN$9-$AL$9)*($AN$9-$AM$9))),$AM$9)</f>
        <v>0.958694536340925</v>
      </c>
      <c r="AP746" s="0" t="n">
        <f aca="false">IFERROR(IF(AY746&lt;($AM$10-$AL$10)/($AN$10-$AL$10),$AL$10+SQRT(AY746*($AN$10-$AL$10)*($AM$10-$AL$10)),$AN$10-SQRT((1-AY746)*($AN$10-$AL$10)*($AN$10-$AM$10))),$AM$10)</f>
        <v>0.872531534940572</v>
      </c>
      <c r="AQ746" s="0" t="n">
        <f aca="false">IFERROR(IF(AZ746&lt;($AM$11-$AL$11)/($AN$11-$AL$11),$AL$11+SQRT(AZ746*($AN$11-$AL$11)*($AM$11-$AL$11)),$AN$11-SQRT((1-AZ746)*($AN$11-$AL$11)*($AN$11-$AM$11))),$AM$11)</f>
        <v>0.459275852396203</v>
      </c>
      <c r="AR746" s="0" t="n">
        <f aca="false">SUMPRODUCT((B24:B31&lt;=$B$6)*(C24:C31*AM746+D24:D31*AO746*$B$8*AQ746)/(1+AL746/100)^B24:B31)+C32*AM746*AP746/(1+AL746/100)^$B$6</f>
        <v>9628278.25330954</v>
      </c>
      <c r="AS746" s="0" t="n">
        <f aca="false">SUMPRODUCT((K24:K26&lt;=$B$6)*(L24:L26*AN746+M24:M26*AO746*$B$8*AQ746)/(1+AL746/100)^K24:K26)+L27*AN746*AP746/(1+AL746/100)^$B$6</f>
        <v>10458635.0053164</v>
      </c>
      <c r="AT746" s="0" t="n">
        <f aca="false">AS746-AR746</f>
        <v>830356.7520069</v>
      </c>
      <c r="AU746" s="0" t="n">
        <f aca="true">RAND()</f>
        <v>0.721731119476717</v>
      </c>
      <c r="AV746" s="0" t="n">
        <f aca="true">RAND()</f>
        <v>0.624032018162759</v>
      </c>
      <c r="AW746" s="0" t="n">
        <f aca="true">RAND()</f>
        <v>0.868168766519072</v>
      </c>
      <c r="AX746" s="0" t="n">
        <f aca="true">RAND()</f>
        <v>0.280534236892021</v>
      </c>
      <c r="AY746" s="0" t="n">
        <f aca="true">RAND()</f>
        <v>0.555118978100715</v>
      </c>
      <c r="AZ746" s="0" t="n">
        <f aca="true">RAND()</f>
        <v>0.103546110843008</v>
      </c>
    </row>
    <row r="747" customFormat="false" ht="15" hidden="false" customHeight="false" outlineLevel="0" collapsed="false">
      <c r="AK747" s="0" t="n">
        <v>734</v>
      </c>
      <c r="AL747" s="0" t="n">
        <f aca="false">IFERROR(IF(AU747&lt;($AM$6-$AL$6)/($AN$6-$AL$6),$AL$6+SQRT(AU747*($AN$6-$AL$6)*($AM$6-$AL$6)),$AN$6-SQRT((1-AU747)*($AN$6-$AL$6)*($AN$6-$AM$6))),$AM$6)</f>
        <v>4.04893889820593</v>
      </c>
      <c r="AM747" s="0" t="n">
        <f aca="false">IFERROR(IF(AV747&lt;($AM$7-$AL$7)/($AN$7-$AL$7),$AL$7+SQRT(AV747*($AN$7-$AL$7)*($AM$7-$AL$7)),$AN$7-SQRT((1-AV747)*($AN$7-$AL$7)*($AN$7-$AM$7))),$AM$7)</f>
        <v>0.976180613339411</v>
      </c>
      <c r="AN747" s="0" t="n">
        <f aca="false">IFERROR(IF(AW747&lt;($AM$8-$AL$8)/($AN$8-$AL$8),$AL$8+SQRT(AW747*($AN$8-$AL$8)*($AM$8-$AL$8)),$AN$8-SQRT((1-AW747)*($AN$8-$AL$8)*($AN$8-$AM$8))),$AM$8)</f>
        <v>1.07181173418626</v>
      </c>
      <c r="AO747" s="0" t="n">
        <f aca="false">IFERROR(IF(AX747&lt;($AM$9-$AL$9)/($AN$9-$AL$9),$AL$9+SQRT(AX747*($AN$9-$AL$9)*($AM$9-$AL$9)),$AN$9-SQRT((1-AX747)*($AN$9-$AL$9)*($AN$9-$AM$9))),$AM$9)</f>
        <v>0.991534773472106</v>
      </c>
      <c r="AP747" s="0" t="n">
        <f aca="false">IFERROR(IF(AY747&lt;($AM$10-$AL$10)/($AN$10-$AL$10),$AL$10+SQRT(AY747*($AN$10-$AL$10)*($AM$10-$AL$10)),$AN$10-SQRT((1-AY747)*($AN$10-$AL$10)*($AN$10-$AM$10))),$AM$10)</f>
        <v>0.683057145560626</v>
      </c>
      <c r="AQ747" s="0" t="n">
        <f aca="false">IFERROR(IF(AZ747&lt;($AM$11-$AL$11)/($AN$11-$AL$11),$AL$11+SQRT(AZ747*($AN$11-$AL$11)*($AM$11-$AL$11)),$AN$11-SQRT((1-AZ747)*($AN$11-$AL$11)*($AN$11-$AM$11))),$AM$11)</f>
        <v>0.538662120072803</v>
      </c>
      <c r="AR747" s="0" t="n">
        <f aca="false">SUMPRODUCT((B24:B31&lt;=$B$6)*(C24:C31*AM747+D24:D31*AO747*$B$8*AQ747)/(1+AL747/100)^B24:B31)+C32*AM747*AP747/(1+AL747/100)^$B$6</f>
        <v>9198739.12331686</v>
      </c>
      <c r="AS747" s="0" t="n">
        <f aca="false">SUMPRODUCT((K24:K26&lt;=$B$6)*(L24:L26*AN747+M24:M26*AO747*$B$8*AQ747)/(1+AL747/100)^K24:K26)+L27*AN747*AP747/(1+AL747/100)^$B$6</f>
        <v>10084040.1700936</v>
      </c>
      <c r="AT747" s="0" t="n">
        <f aca="false">AS747-AR747</f>
        <v>885301.046776755</v>
      </c>
      <c r="AU747" s="0" t="n">
        <f aca="true">RAND()</f>
        <v>0.5645619186739</v>
      </c>
      <c r="AV747" s="0" t="n">
        <f aca="true">RAND()</f>
        <v>0.3448845390739</v>
      </c>
      <c r="AW747" s="0" t="n">
        <f aca="true">RAND()</f>
        <v>0.717768372678153</v>
      </c>
      <c r="AX747" s="0" t="n">
        <f aca="true">RAND()</f>
        <v>0.322141911376366</v>
      </c>
      <c r="AY747" s="0" t="n">
        <f aca="true">RAND()</f>
        <v>0.134039674163217</v>
      </c>
      <c r="AZ747" s="0" t="n">
        <f aca="true">RAND()</f>
        <v>0.232488194112837</v>
      </c>
    </row>
    <row r="748" customFormat="false" ht="15" hidden="false" customHeight="false" outlineLevel="0" collapsed="false">
      <c r="AK748" s="0" t="n">
        <v>735</v>
      </c>
      <c r="AL748" s="0" t="n">
        <f aca="false">IFERROR(IF(AU748&lt;($AM$6-$AL$6)/($AN$6-$AL$6),$AL$6+SQRT(AU748*($AN$6-$AL$6)*($AM$6-$AL$6)),$AN$6-SQRT((1-AU748)*($AN$6-$AL$6)*($AN$6-$AM$6))),$AM$6)</f>
        <v>2.74944651098268</v>
      </c>
      <c r="AM748" s="0" t="n">
        <f aca="false">IFERROR(IF(AV748&lt;($AM$7-$AL$7)/($AN$7-$AL$7),$AL$7+SQRT(AV748*($AN$7-$AL$7)*($AM$7-$AL$7)),$AN$7-SQRT((1-AV748)*($AN$7-$AL$7)*($AN$7-$AM$7))),$AM$7)</f>
        <v>1.02820982506273</v>
      </c>
      <c r="AN748" s="0" t="n">
        <f aca="false">IFERROR(IF(AW748&lt;($AM$8-$AL$8)/($AN$8-$AL$8),$AL$8+SQRT(AW748*($AN$8-$AL$8)*($AM$8-$AL$8)),$AN$8-SQRT((1-AW748)*($AN$8-$AL$8)*($AN$8-$AM$8))),$AM$8)</f>
        <v>1.03271351973284</v>
      </c>
      <c r="AO748" s="0" t="n">
        <f aca="false">IFERROR(IF(AX748&lt;($AM$9-$AL$9)/($AN$9-$AL$9),$AL$9+SQRT(AX748*($AN$9-$AL$9)*($AM$9-$AL$9)),$AN$9-SQRT((1-AX748)*($AN$9-$AL$9)*($AN$9-$AM$9))),$AM$9)</f>
        <v>1.48053996097999</v>
      </c>
      <c r="AP748" s="0" t="n">
        <f aca="false">IFERROR(IF(AY748&lt;($AM$10-$AL$10)/($AN$10-$AL$10),$AL$10+SQRT(AY748*($AN$10-$AL$10)*($AM$10-$AL$10)),$AN$10-SQRT((1-AY748)*($AN$10-$AL$10)*($AN$10-$AM$10))),$AM$10)</f>
        <v>0.612326358661047</v>
      </c>
      <c r="AQ748" s="0" t="n">
        <f aca="false">IFERROR(IF(AZ748&lt;($AM$11-$AL$11)/($AN$11-$AL$11),$AL$11+SQRT(AZ748*($AN$11-$AL$11)*($AM$11-$AL$11)),$AN$11-SQRT((1-AZ748)*($AN$11-$AL$11)*($AN$11-$AM$11))),$AM$11)</f>
        <v>0.640014583952666</v>
      </c>
      <c r="AR748" s="0" t="n">
        <f aca="false">SUMPRODUCT((B24:B31&lt;=$B$6)*(C24:C31*AM748+D24:D31*AO748*$B$8*AQ748)/(1+AL748/100)^B24:B31)+C32*AM748*AP748/(1+AL748/100)^$B$6</f>
        <v>10236418.5460188</v>
      </c>
      <c r="AS748" s="0" t="n">
        <f aca="false">SUMPRODUCT((K24:K26&lt;=$B$6)*(L24:L26*AN748+M24:M26*AO748*$B$8*AQ748)/(1+AL748/100)^K24:K26)+L27*AN748*AP748/(1+AL748/100)^$B$6</f>
        <v>9868014.06939386</v>
      </c>
      <c r="AT748" s="0" t="n">
        <f aca="false">AS748-AR748</f>
        <v>-368404.476624912</v>
      </c>
      <c r="AU748" s="0" t="n">
        <f aca="true">RAND()</f>
        <v>0.112334014564824</v>
      </c>
      <c r="AV748" s="0" t="n">
        <f aca="true">RAND()</f>
        <v>0.562747718233739</v>
      </c>
      <c r="AW748" s="0" t="n">
        <f aca="true">RAND()</f>
        <v>0.580325204383204</v>
      </c>
      <c r="AX748" s="0" t="n">
        <f aca="true">RAND()</f>
        <v>0.820107511907553</v>
      </c>
      <c r="AY748" s="0" t="n">
        <f aca="true">RAND()</f>
        <v>0.0504688434002003</v>
      </c>
      <c r="AZ748" s="0" t="n">
        <f aca="true">RAND()</f>
        <v>0.471877213471447</v>
      </c>
    </row>
    <row r="749" customFormat="false" ht="15" hidden="false" customHeight="false" outlineLevel="0" collapsed="false">
      <c r="AK749" s="0" t="n">
        <v>736</v>
      </c>
      <c r="AL749" s="0" t="n">
        <f aca="false">IFERROR(IF(AU749&lt;($AM$6-$AL$6)/($AN$6-$AL$6),$AL$6+SQRT(AU749*($AN$6-$AL$6)*($AM$6-$AL$6)),$AN$6-SQRT((1-AU749)*($AN$6-$AL$6)*($AN$6-$AM$6))),$AM$6)</f>
        <v>5.16596651879169</v>
      </c>
      <c r="AM749" s="0" t="n">
        <f aca="false">IFERROR(IF(AV749&lt;($AM$7-$AL$7)/($AN$7-$AL$7),$AL$7+SQRT(AV749*($AN$7-$AL$7)*($AM$7-$AL$7)),$AN$7-SQRT((1-AV749)*($AN$7-$AL$7)*($AN$7-$AM$7))),$AM$7)</f>
        <v>1.10555505885386</v>
      </c>
      <c r="AN749" s="0" t="n">
        <f aca="false">IFERROR(IF(AW749&lt;($AM$8-$AL$8)/($AN$8-$AL$8),$AL$8+SQRT(AW749*($AN$8-$AL$8)*($AM$8-$AL$8)),$AN$8-SQRT((1-AW749)*($AN$8-$AL$8)*($AN$8-$AM$8))),$AM$8)</f>
        <v>0.993423896782075</v>
      </c>
      <c r="AO749" s="0" t="n">
        <f aca="false">IFERROR(IF(AX749&lt;($AM$9-$AL$9)/($AN$9-$AL$9),$AL$9+SQRT(AX749*($AN$9-$AL$9)*($AM$9-$AL$9)),$AN$9-SQRT((1-AX749)*($AN$9-$AL$9)*($AN$9-$AM$9))),$AM$9)</f>
        <v>1.15463129385991</v>
      </c>
      <c r="AP749" s="0" t="n">
        <f aca="false">IFERROR(IF(AY749&lt;($AM$10-$AL$10)/($AN$10-$AL$10),$AL$10+SQRT(AY749*($AN$10-$AL$10)*($AM$10-$AL$10)),$AN$10-SQRT((1-AY749)*($AN$10-$AL$10)*($AN$10-$AM$10))),$AM$10)</f>
        <v>0.862335197646375</v>
      </c>
      <c r="AQ749" s="0" t="n">
        <f aca="false">IFERROR(IF(AZ749&lt;($AM$11-$AL$11)/($AN$11-$AL$11),$AL$11+SQRT(AZ749*($AN$11-$AL$11)*($AM$11-$AL$11)),$AN$11-SQRT((1-AZ749)*($AN$11-$AL$11)*($AN$11-$AM$11))),$AM$11)</f>
        <v>0.692582873173135</v>
      </c>
      <c r="AR749" s="0" t="n">
        <f aca="false">SUMPRODUCT((B24:B31&lt;=$B$6)*(C24:C31*AM749+D24:D31*AO749*$B$8*AQ749)/(1+AL749/100)^B24:B31)+C32*AM749*AP749/(1+AL749/100)^$B$6</f>
        <v>10069594.3791626</v>
      </c>
      <c r="AS749" s="0" t="n">
        <f aca="false">SUMPRODUCT((K24:K26&lt;=$B$6)*(L24:L26*AN749+M24:M26*AO749*$B$8*AQ749)/(1+AL749/100)^K24:K26)+L27*AN749*AP749/(1+AL749/100)^$B$6</f>
        <v>9220189.02169462</v>
      </c>
      <c r="AT749" s="0" t="n">
        <f aca="false">AS749-AR749</f>
        <v>-849405.35746802</v>
      </c>
      <c r="AU749" s="0" t="n">
        <f aca="true">RAND()</f>
        <v>0.831816059490347</v>
      </c>
      <c r="AV749" s="0" t="n">
        <f aca="true">RAND()</f>
        <v>0.814539190909238</v>
      </c>
      <c r="AW749" s="0" t="n">
        <f aca="true">RAND()</f>
        <v>0.415697820515143</v>
      </c>
      <c r="AX749" s="0" t="n">
        <f aca="true">RAND()</f>
        <v>0.523567833786015</v>
      </c>
      <c r="AY749" s="0" t="n">
        <f aca="true">RAND()</f>
        <v>0.52514718181375</v>
      </c>
      <c r="AZ749" s="0" t="n">
        <f aca="true">RAND()</f>
        <v>0.614264122993939</v>
      </c>
    </row>
    <row r="750" customFormat="false" ht="15" hidden="false" customHeight="false" outlineLevel="0" collapsed="false">
      <c r="AK750" s="0" t="n">
        <v>737</v>
      </c>
      <c r="AL750" s="0" t="n">
        <f aca="false">IFERROR(IF(AU750&lt;($AM$6-$AL$6)/($AN$6-$AL$6),$AL$6+SQRT(AU750*($AN$6-$AL$6)*($AM$6-$AL$6)),$AN$6-SQRT((1-AU750)*($AN$6-$AL$6)*($AN$6-$AM$6))),$AM$6)</f>
        <v>5.6497755953054</v>
      </c>
      <c r="AM750" s="0" t="n">
        <f aca="false">IFERROR(IF(AV750&lt;($AM$7-$AL$7)/($AN$7-$AL$7),$AL$7+SQRT(AV750*($AN$7-$AL$7)*($AM$7-$AL$7)),$AN$7-SQRT((1-AV750)*($AN$7-$AL$7)*($AN$7-$AM$7))),$AM$7)</f>
        <v>0.929876648088652</v>
      </c>
      <c r="AN750" s="0" t="n">
        <f aca="false">IFERROR(IF(AW750&lt;($AM$8-$AL$8)/($AN$8-$AL$8),$AL$8+SQRT(AW750*($AN$8-$AL$8)*($AM$8-$AL$8)),$AN$8-SQRT((1-AW750)*($AN$8-$AL$8)*($AN$8-$AM$8))),$AM$8)</f>
        <v>0.965629670160981</v>
      </c>
      <c r="AO750" s="0" t="n">
        <f aca="false">IFERROR(IF(AX750&lt;($AM$9-$AL$9)/($AN$9-$AL$9),$AL$9+SQRT(AX750*($AN$9-$AL$9)*($AM$9-$AL$9)),$AN$9-SQRT((1-AX750)*($AN$9-$AL$9)*($AN$9-$AM$9))),$AM$9)</f>
        <v>1.15090600182329</v>
      </c>
      <c r="AP750" s="0" t="n">
        <f aca="false">IFERROR(IF(AY750&lt;($AM$10-$AL$10)/($AN$10-$AL$10),$AL$10+SQRT(AY750*($AN$10-$AL$10)*($AM$10-$AL$10)),$AN$10-SQRT((1-AY750)*($AN$10-$AL$10)*($AN$10-$AM$10))),$AM$10)</f>
        <v>0.988082320036725</v>
      </c>
      <c r="AQ750" s="0" t="n">
        <f aca="false">IFERROR(IF(AZ750&lt;($AM$11-$AL$11)/($AN$11-$AL$11),$AL$11+SQRT(AZ750*($AN$11-$AL$11)*($AM$11-$AL$11)),$AN$11-SQRT((1-AZ750)*($AN$11-$AL$11)*($AN$11-$AM$11))),$AM$11)</f>
        <v>0.743484795051315</v>
      </c>
      <c r="AR750" s="0" t="n">
        <f aca="false">SUMPRODUCT((B24:B31&lt;=$B$6)*(C24:C31*AM750+D24:D31*AO750*$B$8*AQ750)/(1+AL750/100)^B24:B31)+C32*AM750*AP750/(1+AL750/100)^$B$6</f>
        <v>8369147.41564946</v>
      </c>
      <c r="AS750" s="0" t="n">
        <f aca="false">SUMPRODUCT((K24:K26&lt;=$B$6)*(L24:L26*AN750+M24:M26*AO750*$B$8*AQ750)/(1+AL750/100)^K24:K26)+L27*AN750*AP750/(1+AL750/100)^$B$6</f>
        <v>8903270.21256212</v>
      </c>
      <c r="AT750" s="0" t="n">
        <f aca="false">AS750-AR750</f>
        <v>534122.796912666</v>
      </c>
      <c r="AU750" s="0" t="n">
        <f aca="true">RAND()</f>
        <v>0.908844702848356</v>
      </c>
      <c r="AV750" s="0" t="n">
        <f aca="true">RAND()</f>
        <v>0.18742159687493</v>
      </c>
      <c r="AW750" s="0" t="n">
        <f aca="true">RAND()</f>
        <v>0.304813195973725</v>
      </c>
      <c r="AX750" s="0" t="n">
        <f aca="true">RAND()</f>
        <v>0.519359588173521</v>
      </c>
      <c r="AY750" s="0" t="n">
        <f aca="true">RAND()</f>
        <v>0.952897404529729</v>
      </c>
      <c r="AZ750" s="0" t="n">
        <f aca="true">RAND()</f>
        <v>0.731428365837281</v>
      </c>
    </row>
    <row r="751" customFormat="false" ht="15" hidden="false" customHeight="false" outlineLevel="0" collapsed="false">
      <c r="AK751" s="0" t="n">
        <v>738</v>
      </c>
      <c r="AL751" s="0" t="n">
        <f aca="false">IFERROR(IF(AU751&lt;($AM$6-$AL$6)/($AN$6-$AL$6),$AL$6+SQRT(AU751*($AN$6-$AL$6)*($AM$6-$AL$6)),$AN$6-SQRT((1-AU751)*($AN$6-$AL$6)*($AN$6-$AM$6))),$AM$6)</f>
        <v>3.60373953572255</v>
      </c>
      <c r="AM751" s="0" t="n">
        <f aca="false">IFERROR(IF(AV751&lt;($AM$7-$AL$7)/($AN$7-$AL$7),$AL$7+SQRT(AV751*($AN$7-$AL$7)*($AM$7-$AL$7)),$AN$7-SQRT((1-AV751)*($AN$7-$AL$7)*($AN$7-$AM$7))),$AM$7)</f>
        <v>1.1042663956671</v>
      </c>
      <c r="AN751" s="0" t="n">
        <f aca="false">IFERROR(IF(AW751&lt;($AM$8-$AL$8)/($AN$8-$AL$8),$AL$8+SQRT(AW751*($AN$8-$AL$8)*($AM$8-$AL$8)),$AN$8-SQRT((1-AW751)*($AN$8-$AL$8)*($AN$8-$AM$8))),$AM$8)</f>
        <v>0.948754081600902</v>
      </c>
      <c r="AO751" s="0" t="n">
        <f aca="false">IFERROR(IF(AX751&lt;($AM$9-$AL$9)/($AN$9-$AL$9),$AL$9+SQRT(AX751*($AN$9-$AL$9)*($AM$9-$AL$9)),$AN$9-SQRT((1-AX751)*($AN$9-$AL$9)*($AN$9-$AM$9))),$AM$9)</f>
        <v>1.04724645915139</v>
      </c>
      <c r="AP751" s="0" t="n">
        <f aca="false">IFERROR(IF(AY751&lt;($AM$10-$AL$10)/($AN$10-$AL$10),$AL$10+SQRT(AY751*($AN$10-$AL$10)*($AM$10-$AL$10)),$AN$10-SQRT((1-AY751)*($AN$10-$AL$10)*($AN$10-$AM$10))),$AM$10)</f>
        <v>0.992101084055848</v>
      </c>
      <c r="AQ751" s="0" t="n">
        <f aca="false">IFERROR(IF(AZ751&lt;($AM$11-$AL$11)/($AN$11-$AL$11),$AL$11+SQRT(AZ751*($AN$11-$AL$11)*($AM$11-$AL$11)),$AN$11-SQRT((1-AZ751)*($AN$11-$AL$11)*($AN$11-$AM$11))),$AM$11)</f>
        <v>0.632658234066569</v>
      </c>
      <c r="AR751" s="0" t="n">
        <f aca="false">SUMPRODUCT((B24:B31&lt;=$B$6)*(C24:C31*AM751+D24:D31*AO751*$B$8*AQ751)/(1+AL751/100)^B24:B31)+C32*AM751*AP751/(1+AL751/100)^$B$6</f>
        <v>10552636.3043949</v>
      </c>
      <c r="AS751" s="0" t="n">
        <f aca="false">SUMPRODUCT((K24:K26&lt;=$B$6)*(L24:L26*AN751+M24:M26*AO751*$B$8*AQ751)/(1+AL751/100)^K24:K26)+L27*AN751*AP751/(1+AL751/100)^$B$6</f>
        <v>8722266.26640808</v>
      </c>
      <c r="AT751" s="0" t="n">
        <f aca="false">AS751-AR751</f>
        <v>-1830370.03798681</v>
      </c>
      <c r="AU751" s="0" t="n">
        <f aca="true">RAND()</f>
        <v>0.423270742939294</v>
      </c>
      <c r="AV751" s="0" t="n">
        <f aca="true">RAND()</f>
        <v>0.81121525838349</v>
      </c>
      <c r="AW751" s="0" t="n">
        <f aca="true">RAND()</f>
        <v>0.245864186588088</v>
      </c>
      <c r="AX751" s="0" t="n">
        <f aca="true">RAND()</f>
        <v>0.394840460266962</v>
      </c>
      <c r="AY751" s="0" t="n">
        <f aca="true">RAND()</f>
        <v>0.968653907715764</v>
      </c>
      <c r="AZ751" s="0" t="n">
        <f aca="true">RAND()</f>
        <v>0.451679594662401</v>
      </c>
    </row>
    <row r="752" customFormat="false" ht="15" hidden="false" customHeight="false" outlineLevel="0" collapsed="false">
      <c r="AK752" s="0" t="n">
        <v>739</v>
      </c>
      <c r="AL752" s="0" t="n">
        <f aca="false">IFERROR(IF(AU752&lt;($AM$6-$AL$6)/($AN$6-$AL$6),$AL$6+SQRT(AU752*($AN$6-$AL$6)*($AM$6-$AL$6)),$AN$6-SQRT((1-AU752)*($AN$6-$AL$6)*($AN$6-$AM$6))),$AM$6)</f>
        <v>5.39833159023853</v>
      </c>
      <c r="AM752" s="0" t="n">
        <f aca="false">IFERROR(IF(AV752&lt;($AM$7-$AL$7)/($AN$7-$AL$7),$AL$7+SQRT(AV752*($AN$7-$AL$7)*($AM$7-$AL$7)),$AN$7-SQRT((1-AV752)*($AN$7-$AL$7)*($AN$7-$AM$7))),$AM$7)</f>
        <v>0.898316411305724</v>
      </c>
      <c r="AN752" s="0" t="n">
        <f aca="false">IFERROR(IF(AW752&lt;($AM$8-$AL$8)/($AN$8-$AL$8),$AL$8+SQRT(AW752*($AN$8-$AL$8)*($AM$8-$AL$8)),$AN$8-SQRT((1-AW752)*($AN$8-$AL$8)*($AN$8-$AM$8))),$AM$8)</f>
        <v>1.07554448782402</v>
      </c>
      <c r="AO752" s="0" t="n">
        <f aca="false">IFERROR(IF(AX752&lt;($AM$9-$AL$9)/($AN$9-$AL$9),$AL$9+SQRT(AX752*($AN$9-$AL$9)*($AM$9-$AL$9)),$AN$9-SQRT((1-AX752)*($AN$9-$AL$9)*($AN$9-$AM$9))),$AM$9)</f>
        <v>1.00791064761663</v>
      </c>
      <c r="AP752" s="0" t="n">
        <f aca="false">IFERROR(IF(AY752&lt;($AM$10-$AL$10)/($AN$10-$AL$10),$AL$10+SQRT(AY752*($AN$10-$AL$10)*($AM$10-$AL$10)),$AN$10-SQRT((1-AY752)*($AN$10-$AL$10)*($AN$10-$AM$10))),$AM$10)</f>
        <v>0.71110350633548</v>
      </c>
      <c r="AQ752" s="0" t="n">
        <f aca="false">IFERROR(IF(AZ752&lt;($AM$11-$AL$11)/($AN$11-$AL$11),$AL$11+SQRT(AZ752*($AN$11-$AL$11)*($AM$11-$AL$11)),$AN$11-SQRT((1-AZ752)*($AN$11-$AL$11)*($AN$11-$AM$11))),$AM$11)</f>
        <v>0.57495579023738</v>
      </c>
      <c r="AR752" s="0" t="n">
        <f aca="false">SUMPRODUCT((B24:B31&lt;=$B$6)*(C24:C31*AM752+D24:D31*AO752*$B$8*AQ752)/(1+AL752/100)^B24:B31)+C32*AM752*AP752/(1+AL752/100)^$B$6</f>
        <v>8127823.0006146</v>
      </c>
      <c r="AS752" s="0" t="n">
        <f aca="false">SUMPRODUCT((K24:K26&lt;=$B$6)*(L24:L26*AN752+M24:M26*AO752*$B$8*AQ752)/(1+AL752/100)^K24:K26)+L27*AN752*AP752/(1+AL752/100)^$B$6</f>
        <v>10046607.9417433</v>
      </c>
      <c r="AT752" s="0" t="n">
        <f aca="false">AS752-AR752</f>
        <v>1918784.94112871</v>
      </c>
      <c r="AU752" s="0" t="n">
        <f aca="true">RAND()</f>
        <v>0.871732915258608</v>
      </c>
      <c r="AV752" s="0" t="n">
        <f aca="true">RAND()</f>
        <v>0.107401297022626</v>
      </c>
      <c r="AW752" s="0" t="n">
        <f aca="true">RAND()</f>
        <v>0.729469104634822</v>
      </c>
      <c r="AX752" s="0" t="n">
        <f aca="true">RAND()</f>
        <v>0.3438391445917</v>
      </c>
      <c r="AY752" s="0" t="n">
        <f aca="true">RAND()</f>
        <v>0.178258761548536</v>
      </c>
      <c r="AZ752" s="0" t="n">
        <f aca="true">RAND()</f>
        <v>0.308574230959437</v>
      </c>
    </row>
    <row r="753" customFormat="false" ht="15" hidden="false" customHeight="false" outlineLevel="0" collapsed="false">
      <c r="AK753" s="0" t="n">
        <v>740</v>
      </c>
      <c r="AL753" s="0" t="n">
        <f aca="false">IFERROR(IF(AU753&lt;($AM$6-$AL$6)/($AN$6-$AL$6),$AL$6+SQRT(AU753*($AN$6-$AL$6)*($AM$6-$AL$6)),$AN$6-SQRT((1-AU753)*($AN$6-$AL$6)*($AN$6-$AM$6))),$AM$6)</f>
        <v>4.66998811479708</v>
      </c>
      <c r="AM753" s="0" t="n">
        <f aca="false">IFERROR(IF(AV753&lt;($AM$7-$AL$7)/($AN$7-$AL$7),$AL$7+SQRT(AV753*($AN$7-$AL$7)*($AM$7-$AL$7)),$AN$7-SQRT((1-AV753)*($AN$7-$AL$7)*($AN$7-$AM$7))),$AM$7)</f>
        <v>1.02784873880229</v>
      </c>
      <c r="AN753" s="0" t="n">
        <f aca="false">IFERROR(IF(AW753&lt;($AM$8-$AL$8)/($AN$8-$AL$8),$AL$8+SQRT(AW753*($AN$8-$AL$8)*($AM$8-$AL$8)),$AN$8-SQRT((1-AW753)*($AN$8-$AL$8)*($AN$8-$AM$8))),$AM$8)</f>
        <v>0.931712053184437</v>
      </c>
      <c r="AO753" s="0" t="n">
        <f aca="false">IFERROR(IF(AX753&lt;($AM$9-$AL$9)/($AN$9-$AL$9),$AL$9+SQRT(AX753*($AN$9-$AL$9)*($AM$9-$AL$9)),$AN$9-SQRT((1-AX753)*($AN$9-$AL$9)*($AN$9-$AM$9))),$AM$9)</f>
        <v>1.22863465393351</v>
      </c>
      <c r="AP753" s="0" t="n">
        <f aca="false">IFERROR(IF(AY753&lt;($AM$10-$AL$10)/($AN$10-$AL$10),$AL$10+SQRT(AY753*($AN$10-$AL$10)*($AM$10-$AL$10)),$AN$10-SQRT((1-AY753)*($AN$10-$AL$10)*($AN$10-$AM$10))),$AM$10)</f>
        <v>0.569766520550588</v>
      </c>
      <c r="AQ753" s="0" t="n">
        <f aca="false">IFERROR(IF(AZ753&lt;($AM$11-$AL$11)/($AN$11-$AL$11),$AL$11+SQRT(AZ753*($AN$11-$AL$11)*($AM$11-$AL$11)),$AN$11-SQRT((1-AZ753)*($AN$11-$AL$11)*($AN$11-$AM$11))),$AM$11)</f>
        <v>0.809424040030223</v>
      </c>
      <c r="AR753" s="0" t="n">
        <f aca="false">SUMPRODUCT((B24:B31&lt;=$B$6)*(C24:C31*AM753+D24:D31*AO753*$B$8*AQ753)/(1+AL753/100)^B24:B31)+C32*AM753*AP753/(1+AL753/100)^$B$6</f>
        <v>9544033.72370626</v>
      </c>
      <c r="AS753" s="0" t="n">
        <f aca="false">SUMPRODUCT((K24:K26&lt;=$B$6)*(L24:L26*AN753+M24:M26*AO753*$B$8*AQ753)/(1+AL753/100)^K24:K26)+L27*AN753*AP753/(1+AL753/100)^$B$6</f>
        <v>8819202.10345922</v>
      </c>
      <c r="AT753" s="0" t="n">
        <f aca="false">AS753-AR753</f>
        <v>-724831.620247036</v>
      </c>
      <c r="AU753" s="0" t="n">
        <f aca="true">RAND()</f>
        <v>0.728552230740655</v>
      </c>
      <c r="AV753" s="0" t="n">
        <f aca="true">RAND()</f>
        <v>0.561322819095695</v>
      </c>
      <c r="AW753" s="0" t="n">
        <f aca="true">RAND()</f>
        <v>0.192756277267332</v>
      </c>
      <c r="AX753" s="0" t="n">
        <f aca="true">RAND()</f>
        <v>0.603330335258485</v>
      </c>
      <c r="AY753" s="0" t="n">
        <f aca="true">RAND()</f>
        <v>0.0194694695589427</v>
      </c>
      <c r="AZ753" s="0" t="n">
        <f aca="true">RAND()</f>
        <v>0.851758381557542</v>
      </c>
    </row>
    <row r="754" customFormat="false" ht="15" hidden="false" customHeight="false" outlineLevel="0" collapsed="false">
      <c r="AK754" s="0" t="n">
        <v>741</v>
      </c>
      <c r="AL754" s="0" t="n">
        <f aca="false">IFERROR(IF(AU754&lt;($AM$6-$AL$6)/($AN$6-$AL$6),$AL$6+SQRT(AU754*($AN$6-$AL$6)*($AM$6-$AL$6)),$AN$6-SQRT((1-AU754)*($AN$6-$AL$6)*($AN$6-$AM$6))),$AM$6)</f>
        <v>3.01717709585631</v>
      </c>
      <c r="AM754" s="0" t="n">
        <f aca="false">IFERROR(IF(AV754&lt;($AM$7-$AL$7)/($AN$7-$AL$7),$AL$7+SQRT(AV754*($AN$7-$AL$7)*($AM$7-$AL$7)),$AN$7-SQRT((1-AV754)*($AN$7-$AL$7)*($AN$7-$AM$7))),$AM$7)</f>
        <v>0.864758323167052</v>
      </c>
      <c r="AN754" s="0" t="n">
        <f aca="false">IFERROR(IF(AW754&lt;($AM$8-$AL$8)/($AN$8-$AL$8),$AL$8+SQRT(AW754*($AN$8-$AL$8)*($AM$8-$AL$8)),$AN$8-SQRT((1-AW754)*($AN$8-$AL$8)*($AN$8-$AM$8))),$AM$8)</f>
        <v>0.992167064008175</v>
      </c>
      <c r="AO754" s="0" t="n">
        <f aca="false">IFERROR(IF(AX754&lt;($AM$9-$AL$9)/($AN$9-$AL$9),$AL$9+SQRT(AX754*($AN$9-$AL$9)*($AM$9-$AL$9)),$AN$9-SQRT((1-AX754)*($AN$9-$AL$9)*($AN$9-$AM$9))),$AM$9)</f>
        <v>0.8471624290397</v>
      </c>
      <c r="AP754" s="0" t="n">
        <f aca="false">IFERROR(IF(AY754&lt;($AM$10-$AL$10)/($AN$10-$AL$10),$AL$10+SQRT(AY754*($AN$10-$AL$10)*($AM$10-$AL$10)),$AN$10-SQRT((1-AY754)*($AN$10-$AL$10)*($AN$10-$AM$10))),$AM$10)</f>
        <v>0.912969319771053</v>
      </c>
      <c r="AQ754" s="0" t="n">
        <f aca="false">IFERROR(IF(AZ754&lt;($AM$11-$AL$11)/($AN$11-$AL$11),$AL$11+SQRT(AZ754*($AN$11-$AL$11)*($AM$11-$AL$11)),$AN$11-SQRT((1-AZ754)*($AN$11-$AL$11)*($AN$11-$AM$11))),$AM$11)</f>
        <v>0.797252571860269</v>
      </c>
      <c r="AR754" s="0" t="n">
        <f aca="false">SUMPRODUCT((B24:B31&lt;=$B$6)*(C24:C31*AM754+D24:D31*AO754*$B$8*AQ754)/(1+AL754/100)^B24:B31)+C32*AM754*AP754/(1+AL754/100)^$B$6</f>
        <v>8475184.37148253</v>
      </c>
      <c r="AS754" s="0" t="n">
        <f aca="false">SUMPRODUCT((K24:K26&lt;=$B$6)*(L24:L26*AN754+M24:M26*AO754*$B$8*AQ754)/(1+AL754/100)^K24:K26)+L27*AN754*AP754/(1+AL754/100)^$B$6</f>
        <v>9174964.43124138</v>
      </c>
      <c r="AT754" s="0" t="n">
        <f aca="false">AS754-AR754</f>
        <v>699780.059758844</v>
      </c>
      <c r="AU754" s="0" t="n">
        <f aca="true">RAND()</f>
        <v>0.206856085711421</v>
      </c>
      <c r="AV754" s="0" t="n">
        <f aca="true">RAND()</f>
        <v>0.0465960046600919</v>
      </c>
      <c r="AW754" s="0" t="n">
        <f aca="true">RAND()</f>
        <v>0.410313116550245</v>
      </c>
      <c r="AX754" s="0" t="n">
        <f aca="true">RAND()</f>
        <v>0.16069566951566</v>
      </c>
      <c r="AY754" s="0" t="n">
        <f aca="true">RAND()</f>
        <v>0.682174636288665</v>
      </c>
      <c r="AZ754" s="0" t="n">
        <f aca="true">RAND()</f>
        <v>0.832218287276427</v>
      </c>
    </row>
    <row r="755" customFormat="false" ht="15" hidden="false" customHeight="false" outlineLevel="0" collapsed="false">
      <c r="AK755" s="0" t="n">
        <v>742</v>
      </c>
      <c r="AL755" s="0" t="n">
        <f aca="false">IFERROR(IF(AU755&lt;($AM$6-$AL$6)/($AN$6-$AL$6),$AL$6+SQRT(AU755*($AN$6-$AL$6)*($AM$6-$AL$6)),$AN$6-SQRT((1-AU755)*($AN$6-$AL$6)*($AN$6-$AM$6))),$AM$6)</f>
        <v>2.9367426948797</v>
      </c>
      <c r="AM755" s="0" t="n">
        <f aca="false">IFERROR(IF(AV755&lt;($AM$7-$AL$7)/($AN$7-$AL$7),$AL$7+SQRT(AV755*($AN$7-$AL$7)*($AM$7-$AL$7)),$AN$7-SQRT((1-AV755)*($AN$7-$AL$7)*($AN$7-$AM$7))),$AM$7)</f>
        <v>1.01043146760278</v>
      </c>
      <c r="AN755" s="0" t="n">
        <f aca="false">IFERROR(IF(AW755&lt;($AM$8-$AL$8)/($AN$8-$AL$8),$AL$8+SQRT(AW755*($AN$8-$AL$8)*($AM$8-$AL$8)),$AN$8-SQRT((1-AW755)*($AN$8-$AL$8)*($AN$8-$AM$8))),$AM$8)</f>
        <v>0.97395623013685</v>
      </c>
      <c r="AO755" s="0" t="n">
        <f aca="false">IFERROR(IF(AX755&lt;($AM$9-$AL$9)/($AN$9-$AL$9),$AL$9+SQRT(AX755*($AN$9-$AL$9)*($AM$9-$AL$9)),$AN$9-SQRT((1-AX755)*($AN$9-$AL$9)*($AN$9-$AM$9))),$AM$9)</f>
        <v>0.792600870432115</v>
      </c>
      <c r="AP755" s="0" t="n">
        <f aca="false">IFERROR(IF(AY755&lt;($AM$10-$AL$10)/($AN$10-$AL$10),$AL$10+SQRT(AY755*($AN$10-$AL$10)*($AM$10-$AL$10)),$AN$10-SQRT((1-AY755)*($AN$10-$AL$10)*($AN$10-$AM$10))),$AM$10)</f>
        <v>0.960884614251498</v>
      </c>
      <c r="AQ755" s="0" t="n">
        <f aca="false">IFERROR(IF(AZ755&lt;($AM$11-$AL$11)/($AN$11-$AL$11),$AL$11+SQRT(AZ755*($AN$11-$AL$11)*($AM$11-$AL$11)),$AN$11-SQRT((1-AZ755)*($AN$11-$AL$11)*($AN$11-$AM$11))),$AM$11)</f>
        <v>0.624254596980332</v>
      </c>
      <c r="AR755" s="0" t="n">
        <f aca="false">SUMPRODUCT((B24:B31&lt;=$B$6)*(C24:C31*AM755+D24:D31*AO755*$B$8*AQ755)/(1+AL755/100)^B24:B31)+C32*AM755*AP755/(1+AL755/100)^$B$6</f>
        <v>9890467.15656908</v>
      </c>
      <c r="AS755" s="0" t="n">
        <f aca="false">SUMPRODUCT((K24:K26&lt;=$B$6)*(L24:L26*AN755+M24:M26*AO755*$B$8*AQ755)/(1+AL755/100)^K24:K26)+L27*AN755*AP755/(1+AL755/100)^$B$6</f>
        <v>8952863.29639055</v>
      </c>
      <c r="AT755" s="0" t="n">
        <f aca="false">AS755-AR755</f>
        <v>-937603.860178536</v>
      </c>
      <c r="AU755" s="0" t="n">
        <f aca="true">RAND()</f>
        <v>0.175497375282097</v>
      </c>
      <c r="AV755" s="0" t="n">
        <f aca="true">RAND()</f>
        <v>0.489839273644804</v>
      </c>
      <c r="AW755" s="0" t="n">
        <f aca="true">RAND()</f>
        <v>0.33623077781583</v>
      </c>
      <c r="AX755" s="0" t="n">
        <f aca="true">RAND()</f>
        <v>0.114153692503509</v>
      </c>
      <c r="AY755" s="0" t="n">
        <f aca="true">RAND()</f>
        <v>0.849658510615006</v>
      </c>
      <c r="AZ755" s="0" t="n">
        <f aca="true">RAND()</f>
        <v>0.429147116991338</v>
      </c>
    </row>
    <row r="756" customFormat="false" ht="15" hidden="false" customHeight="false" outlineLevel="0" collapsed="false">
      <c r="AK756" s="0" t="n">
        <v>743</v>
      </c>
      <c r="AL756" s="0" t="n">
        <f aca="false">IFERROR(IF(AU756&lt;($AM$6-$AL$6)/($AN$6-$AL$6),$AL$6+SQRT(AU756*($AN$6-$AL$6)*($AM$6-$AL$6)),$AN$6-SQRT((1-AU756)*($AN$6-$AL$6)*($AN$6-$AM$6))),$AM$6)</f>
        <v>4.58789126462477</v>
      </c>
      <c r="AM756" s="0" t="n">
        <f aca="false">IFERROR(IF(AV756&lt;($AM$7-$AL$7)/($AN$7-$AL$7),$AL$7+SQRT(AV756*($AN$7-$AL$7)*($AM$7-$AL$7)),$AN$7-SQRT((1-AV756)*($AN$7-$AL$7)*($AN$7-$AM$7))),$AM$7)</f>
        <v>1.15120206845298</v>
      </c>
      <c r="AN756" s="0" t="n">
        <f aca="false">IFERROR(IF(AW756&lt;($AM$8-$AL$8)/($AN$8-$AL$8),$AL$8+SQRT(AW756*($AN$8-$AL$8)*($AM$8-$AL$8)),$AN$8-SQRT((1-AW756)*($AN$8-$AL$8)*($AN$8-$AM$8))),$AM$8)</f>
        <v>1.07998776257841</v>
      </c>
      <c r="AO756" s="0" t="n">
        <f aca="false">IFERROR(IF(AX756&lt;($AM$9-$AL$9)/($AN$9-$AL$9),$AL$9+SQRT(AX756*($AN$9-$AL$9)*($AM$9-$AL$9)),$AN$9-SQRT((1-AX756)*($AN$9-$AL$9)*($AN$9-$AM$9))),$AM$9)</f>
        <v>1.20039324373774</v>
      </c>
      <c r="AP756" s="0" t="n">
        <f aca="false">IFERROR(IF(AY756&lt;($AM$10-$AL$10)/($AN$10-$AL$10),$AL$10+SQRT(AY756*($AN$10-$AL$10)*($AM$10-$AL$10)),$AN$10-SQRT((1-AY756)*($AN$10-$AL$10)*($AN$10-$AM$10))),$AM$10)</f>
        <v>0.940589479046404</v>
      </c>
      <c r="AQ756" s="0" t="n">
        <f aca="false">IFERROR(IF(AZ756&lt;($AM$11-$AL$11)/($AN$11-$AL$11),$AL$11+SQRT(AZ756*($AN$11-$AL$11)*($AM$11-$AL$11)),$AN$11-SQRT((1-AZ756)*($AN$11-$AL$11)*($AN$11-$AM$11))),$AM$11)</f>
        <v>0.781166379726801</v>
      </c>
      <c r="AR756" s="0" t="n">
        <f aca="false">SUMPRODUCT((B24:B31&lt;=$B$6)*(C24:C31*AM756+D24:D31*AO756*$B$8*AQ756)/(1+AL756/100)^B24:B31)+C32*AM756*AP756/(1+AL756/100)^$B$6</f>
        <v>10674997.1805772</v>
      </c>
      <c r="AS756" s="0" t="n">
        <f aca="false">SUMPRODUCT((K24:K26&lt;=$B$6)*(L24:L26*AN756+M24:M26*AO756*$B$8*AQ756)/(1+AL756/100)^K24:K26)+L27*AN756*AP756/(1+AL756/100)^$B$6</f>
        <v>9985289.69841921</v>
      </c>
      <c r="AT756" s="0" t="n">
        <f aca="false">AS756-AR756</f>
        <v>-689707.482157983</v>
      </c>
      <c r="AU756" s="0" t="n">
        <f aca="true">RAND()</f>
        <v>0.709086572436325</v>
      </c>
      <c r="AV756" s="0" t="n">
        <f aca="true">RAND()</f>
        <v>0.913235277529165</v>
      </c>
      <c r="AW756" s="0" t="n">
        <f aca="true">RAND()</f>
        <v>0.743074125572489</v>
      </c>
      <c r="AX756" s="0" t="n">
        <f aca="true">RAND()</f>
        <v>0.573752690226493</v>
      </c>
      <c r="AY756" s="0" t="n">
        <f aca="true">RAND()</f>
        <v>0.776476356185528</v>
      </c>
      <c r="AZ756" s="0" t="n">
        <f aca="true">RAND()</f>
        <v>0.804538149543368</v>
      </c>
    </row>
    <row r="757" customFormat="false" ht="15" hidden="false" customHeight="false" outlineLevel="0" collapsed="false">
      <c r="AK757" s="0" t="n">
        <v>744</v>
      </c>
      <c r="AL757" s="0" t="n">
        <f aca="false">IFERROR(IF(AU757&lt;($AM$6-$AL$6)/($AN$6-$AL$6),$AL$6+SQRT(AU757*($AN$6-$AL$6)*($AM$6-$AL$6)),$AN$6-SQRT((1-AU757)*($AN$6-$AL$6)*($AN$6-$AM$6))),$AM$6)</f>
        <v>5.86988461629484</v>
      </c>
      <c r="AM757" s="0" t="n">
        <f aca="false">IFERROR(IF(AV757&lt;($AM$7-$AL$7)/($AN$7-$AL$7),$AL$7+SQRT(AV757*($AN$7-$AL$7)*($AM$7-$AL$7)),$AN$7-SQRT((1-AV757)*($AN$7-$AL$7)*($AN$7-$AM$7))),$AM$7)</f>
        <v>0.961152096801282</v>
      </c>
      <c r="AN757" s="0" t="n">
        <f aca="false">IFERROR(IF(AW757&lt;($AM$8-$AL$8)/($AN$8-$AL$8),$AL$8+SQRT(AW757*($AN$8-$AL$8)*($AM$8-$AL$8)),$AN$8-SQRT((1-AW757)*($AN$8-$AL$8)*($AN$8-$AM$8))),$AM$8)</f>
        <v>1.00700621259269</v>
      </c>
      <c r="AO757" s="0" t="n">
        <f aca="false">IFERROR(IF(AX757&lt;($AM$9-$AL$9)/($AN$9-$AL$9),$AL$9+SQRT(AX757*($AN$9-$AL$9)*($AM$9-$AL$9)),$AN$9-SQRT((1-AX757)*($AN$9-$AL$9)*($AN$9-$AM$9))),$AM$9)</f>
        <v>0.848475641539155</v>
      </c>
      <c r="AP757" s="0" t="n">
        <f aca="false">IFERROR(IF(AY757&lt;($AM$10-$AL$10)/($AN$10-$AL$10),$AL$10+SQRT(AY757*($AN$10-$AL$10)*($AM$10-$AL$10)),$AN$10-SQRT((1-AY757)*($AN$10-$AL$10)*($AN$10-$AM$10))),$AM$10)</f>
        <v>0.860725799585403</v>
      </c>
      <c r="AQ757" s="0" t="n">
        <f aca="false">IFERROR(IF(AZ757&lt;($AM$11-$AL$11)/($AN$11-$AL$11),$AL$11+SQRT(AZ757*($AN$11-$AL$11)*($AM$11-$AL$11)),$AN$11-SQRT((1-AZ757)*($AN$11-$AL$11)*($AN$11-$AM$11))),$AM$11)</f>
        <v>0.77086468454781</v>
      </c>
      <c r="AR757" s="0" t="n">
        <f aca="false">SUMPRODUCT((B24:B31&lt;=$B$6)*(C24:C31*AM757+D24:D31*AO757*$B$8*AQ757)/(1+AL757/100)^B24:B31)+C32*AM757*AP757/(1+AL757/100)^$B$6</f>
        <v>8584665.85265656</v>
      </c>
      <c r="AS757" s="0" t="n">
        <f aca="false">SUMPRODUCT((K24:K26&lt;=$B$6)*(L24:L26*AN757+M24:M26*AO757*$B$8*AQ757)/(1+AL757/100)^K24:K26)+L27*AN757*AP757/(1+AL757/100)^$B$6</f>
        <v>9330691.29991072</v>
      </c>
      <c r="AT757" s="0" t="n">
        <f aca="false">AS757-AR757</f>
        <v>746025.447254159</v>
      </c>
      <c r="AU757" s="0" t="n">
        <f aca="true">RAND()</f>
        <v>0.936141960975646</v>
      </c>
      <c r="AV757" s="0" t="n">
        <f aca="true">RAND()</f>
        <v>0.288555536704997</v>
      </c>
      <c r="AW757" s="0" t="n">
        <f aca="true">RAND()</f>
        <v>0.475146838057343</v>
      </c>
      <c r="AX757" s="0" t="n">
        <f aca="true">RAND()</f>
        <v>0.161913696994834</v>
      </c>
      <c r="AY757" s="0" t="n">
        <f aca="true">RAND()</f>
        <v>0.520492409946114</v>
      </c>
      <c r="AZ757" s="0" t="n">
        <f aca="true">RAND()</f>
        <v>0.785702070255615</v>
      </c>
    </row>
    <row r="758" customFormat="false" ht="15" hidden="false" customHeight="false" outlineLevel="0" collapsed="false">
      <c r="AK758" s="0" t="n">
        <v>745</v>
      </c>
      <c r="AL758" s="0" t="n">
        <f aca="false">IFERROR(IF(AU758&lt;($AM$6-$AL$6)/($AN$6-$AL$6),$AL$6+SQRT(AU758*($AN$6-$AL$6)*($AM$6-$AL$6)),$AN$6-SQRT((1-AU758)*($AN$6-$AL$6)*($AN$6-$AM$6))),$AM$6)</f>
        <v>3.82901443620149</v>
      </c>
      <c r="AM758" s="0" t="n">
        <f aca="false">IFERROR(IF(AV758&lt;($AM$7-$AL$7)/($AN$7-$AL$7),$AL$7+SQRT(AV758*($AN$7-$AL$7)*($AM$7-$AL$7)),$AN$7-SQRT((1-AV758)*($AN$7-$AL$7)*($AN$7-$AM$7))),$AM$7)</f>
        <v>0.906265152106864</v>
      </c>
      <c r="AN758" s="0" t="n">
        <f aca="false">IFERROR(IF(AW758&lt;($AM$8-$AL$8)/($AN$8-$AL$8),$AL$8+SQRT(AW758*($AN$8-$AL$8)*($AM$8-$AL$8)),$AN$8-SQRT((1-AW758)*($AN$8-$AL$8)*($AN$8-$AM$8))),$AM$8)</f>
        <v>1.07178264269943</v>
      </c>
      <c r="AO758" s="0" t="n">
        <f aca="false">IFERROR(IF(AX758&lt;($AM$9-$AL$9)/($AN$9-$AL$9),$AL$9+SQRT(AX758*($AN$9-$AL$9)*($AM$9-$AL$9)),$AN$9-SQRT((1-AX758)*($AN$9-$AL$9)*($AN$9-$AM$9))),$AM$9)</f>
        <v>1.45790889840579</v>
      </c>
      <c r="AP758" s="0" t="n">
        <f aca="false">IFERROR(IF(AY758&lt;($AM$10-$AL$10)/($AN$10-$AL$10),$AL$10+SQRT(AY758*($AN$10-$AL$10)*($AM$10-$AL$10)),$AN$10-SQRT((1-AY758)*($AN$10-$AL$10)*($AN$10-$AM$10))),$AM$10)</f>
        <v>0.819177470111159</v>
      </c>
      <c r="AQ758" s="0" t="n">
        <f aca="false">IFERROR(IF(AZ758&lt;($AM$11-$AL$11)/($AN$11-$AL$11),$AL$11+SQRT(AZ758*($AN$11-$AL$11)*($AM$11-$AL$11)),$AN$11-SQRT((1-AZ758)*($AN$11-$AL$11)*($AN$11-$AM$11))),$AM$11)</f>
        <v>0.474814489205977</v>
      </c>
      <c r="AR758" s="0" t="n">
        <f aca="false">SUMPRODUCT((B24:B31&lt;=$B$6)*(C24:C31*AM758+D24:D31*AO758*$B$8*AQ758)/(1+AL758/100)^B24:B31)+C32*AM758*AP758/(1+AL758/100)^$B$6</f>
        <v>8620234.46397257</v>
      </c>
      <c r="AS758" s="0" t="n">
        <f aca="false">SUMPRODUCT((K24:K26&lt;=$B$6)*(L24:L26*AN758+M24:M26*AO758*$B$8*AQ758)/(1+AL758/100)^K24:K26)+L27*AN758*AP758/(1+AL758/100)^$B$6</f>
        <v>9992781.95455773</v>
      </c>
      <c r="AT758" s="0" t="n">
        <f aca="false">AS758-AR758</f>
        <v>1372547.49058515</v>
      </c>
      <c r="AU758" s="0" t="n">
        <f aca="true">RAND()</f>
        <v>0.497242527709073</v>
      </c>
      <c r="AV758" s="0" t="n">
        <f aca="true">RAND()</f>
        <v>0.125469806136611</v>
      </c>
      <c r="AW758" s="0" t="n">
        <f aca="true">RAND()</f>
        <v>0.717676209393796</v>
      </c>
      <c r="AX758" s="0" t="n">
        <f aca="true">RAND()</f>
        <v>0.804091491714918</v>
      </c>
      <c r="AY758" s="0" t="n">
        <f aca="true">RAND()</f>
        <v>0.407497029706239</v>
      </c>
      <c r="AZ758" s="0" t="n">
        <f aca="true">RAND()</f>
        <v>0.124735125046313</v>
      </c>
    </row>
    <row r="759" customFormat="false" ht="15" hidden="false" customHeight="false" outlineLevel="0" collapsed="false">
      <c r="AK759" s="0" t="n">
        <v>746</v>
      </c>
      <c r="AL759" s="0" t="n">
        <f aca="false">IFERROR(IF(AU759&lt;($AM$6-$AL$6)/($AN$6-$AL$6),$AL$6+SQRT(AU759*($AN$6-$AL$6)*($AM$6-$AL$6)),$AN$6-SQRT((1-AU759)*($AN$6-$AL$6)*($AN$6-$AM$6))),$AM$6)</f>
        <v>4.2531512171401</v>
      </c>
      <c r="AM759" s="0" t="n">
        <f aca="false">IFERROR(IF(AV759&lt;($AM$7-$AL$7)/($AN$7-$AL$7),$AL$7+SQRT(AV759*($AN$7-$AL$7)*($AM$7-$AL$7)),$AN$7-SQRT((1-AV759)*($AN$7-$AL$7)*($AN$7-$AM$7))),$AM$7)</f>
        <v>0.877034257200824</v>
      </c>
      <c r="AN759" s="0" t="n">
        <f aca="false">IFERROR(IF(AW759&lt;($AM$8-$AL$8)/($AN$8-$AL$8),$AL$8+SQRT(AW759*($AN$8-$AL$8)*($AM$8-$AL$8)),$AN$8-SQRT((1-AW759)*($AN$8-$AL$8)*($AN$8-$AM$8))),$AM$8)</f>
        <v>1.03085555846822</v>
      </c>
      <c r="AO759" s="0" t="n">
        <f aca="false">IFERROR(IF(AX759&lt;($AM$9-$AL$9)/($AN$9-$AL$9),$AL$9+SQRT(AX759*($AN$9-$AL$9)*($AM$9-$AL$9)),$AN$9-SQRT((1-AX759)*($AN$9-$AL$9)*($AN$9-$AM$9))),$AM$9)</f>
        <v>1.35228808271108</v>
      </c>
      <c r="AP759" s="0" t="n">
        <f aca="false">IFERROR(IF(AY759&lt;($AM$10-$AL$10)/($AN$10-$AL$10),$AL$10+SQRT(AY759*($AN$10-$AL$10)*($AM$10-$AL$10)),$AN$10-SQRT((1-AY759)*($AN$10-$AL$10)*($AN$10-$AM$10))),$AM$10)</f>
        <v>0.836937731464817</v>
      </c>
      <c r="AQ759" s="0" t="n">
        <f aca="false">IFERROR(IF(AZ759&lt;($AM$11-$AL$11)/($AN$11-$AL$11),$AL$11+SQRT(AZ759*($AN$11-$AL$11)*($AM$11-$AL$11)),$AN$11-SQRT((1-AZ759)*($AN$11-$AL$11)*($AN$11-$AM$11))),$AM$11)</f>
        <v>0.699294081672628</v>
      </c>
      <c r="AR759" s="0" t="n">
        <f aca="false">SUMPRODUCT((B24:B31&lt;=$B$6)*(C24:C31*AM759+D24:D31*AO759*$B$8*AQ759)/(1+AL759/100)^B24:B31)+C32*AM759*AP759/(1+AL759/100)^$B$6</f>
        <v>8252112.79512781</v>
      </c>
      <c r="AS759" s="0" t="n">
        <f aca="false">SUMPRODUCT((K24:K26&lt;=$B$6)*(L24:L26*AN759+M24:M26*AO759*$B$8*AQ759)/(1+AL759/100)^K24:K26)+L27*AN759*AP759/(1+AL759/100)^$B$6</f>
        <v>9601760.92321009</v>
      </c>
      <c r="AT759" s="0" t="n">
        <f aca="false">AS759-AR759</f>
        <v>1349648.12808228</v>
      </c>
      <c r="AU759" s="0" t="n">
        <f aca="true">RAND()</f>
        <v>0.622741088205053</v>
      </c>
      <c r="AV759" s="0" t="n">
        <f aca="true">RAND()</f>
        <v>0.065936408694253</v>
      </c>
      <c r="AW759" s="0" t="n">
        <f aca="true">RAND()</f>
        <v>0.573117455517539</v>
      </c>
      <c r="AX759" s="0" t="n">
        <f aca="true">RAND()</f>
        <v>0.720312848134608</v>
      </c>
      <c r="AY759" s="0" t="n">
        <f aca="true">RAND()</f>
        <v>0.454108139538629</v>
      </c>
      <c r="AZ759" s="0" t="n">
        <f aca="true">RAND()</f>
        <v>0.630922247685274</v>
      </c>
    </row>
    <row r="760" customFormat="false" ht="15" hidden="false" customHeight="false" outlineLevel="0" collapsed="false">
      <c r="AK760" s="0" t="n">
        <v>747</v>
      </c>
      <c r="AL760" s="0" t="n">
        <f aca="false">IFERROR(IF(AU760&lt;($AM$6-$AL$6)/($AN$6-$AL$6),$AL$6+SQRT(AU760*($AN$6-$AL$6)*($AM$6-$AL$6)),$AN$6-SQRT((1-AU760)*($AN$6-$AL$6)*($AN$6-$AM$6))),$AM$6)</f>
        <v>3.95853219470681</v>
      </c>
      <c r="AM760" s="0" t="n">
        <f aca="false">IFERROR(IF(AV760&lt;($AM$7-$AL$7)/($AN$7-$AL$7),$AL$7+SQRT(AV760*($AN$7-$AL$7)*($AM$7-$AL$7)),$AN$7-SQRT((1-AV760)*($AN$7-$AL$7)*($AN$7-$AM$7))),$AM$7)</f>
        <v>0.940752506790059</v>
      </c>
      <c r="AN760" s="0" t="n">
        <f aca="false">IFERROR(IF(AW760&lt;($AM$8-$AL$8)/($AN$8-$AL$8),$AL$8+SQRT(AW760*($AN$8-$AL$8)*($AM$8-$AL$8)),$AN$8-SQRT((1-AW760)*($AN$8-$AL$8)*($AN$8-$AM$8))),$AM$8)</f>
        <v>1.17540131719627</v>
      </c>
      <c r="AO760" s="0" t="n">
        <f aca="false">IFERROR(IF(AX760&lt;($AM$9-$AL$9)/($AN$9-$AL$9),$AL$9+SQRT(AX760*($AN$9-$AL$9)*($AM$9-$AL$9)),$AN$9-SQRT((1-AX760)*($AN$9-$AL$9)*($AN$9-$AM$9))),$AM$9)</f>
        <v>1.59125528005461</v>
      </c>
      <c r="AP760" s="0" t="n">
        <f aca="false">IFERROR(IF(AY760&lt;($AM$10-$AL$10)/($AN$10-$AL$10),$AL$10+SQRT(AY760*($AN$10-$AL$10)*($AM$10-$AL$10)),$AN$10-SQRT((1-AY760)*($AN$10-$AL$10)*($AN$10-$AM$10))),$AM$10)</f>
        <v>0.876302614231267</v>
      </c>
      <c r="AQ760" s="0" t="n">
        <f aca="false">IFERROR(IF(AZ760&lt;($AM$11-$AL$11)/($AN$11-$AL$11),$AL$11+SQRT(AZ760*($AN$11-$AL$11)*($AM$11-$AL$11)),$AN$11-SQRT((1-AZ760)*($AN$11-$AL$11)*($AN$11-$AM$11))),$AM$11)</f>
        <v>0.855669535409209</v>
      </c>
      <c r="AR760" s="0" t="n">
        <f aca="false">SUMPRODUCT((B24:B31&lt;=$B$6)*(C24:C31*AM760+D24:D31*AO760*$B$8*AQ760)/(1+AL760/100)^B24:B31)+C32*AM760*AP760/(1+AL760/100)^$B$6</f>
        <v>8979571.95256816</v>
      </c>
      <c r="AS760" s="0" t="n">
        <f aca="false">SUMPRODUCT((K24:K26&lt;=$B$6)*(L24:L26*AN760+M24:M26*AO760*$B$8*AQ760)/(1+AL760/100)^K24:K26)+L27*AN760*AP760/(1+AL760/100)^$B$6</f>
        <v>10931359.336739</v>
      </c>
      <c r="AT760" s="0" t="n">
        <f aca="false">AS760-AR760</f>
        <v>1951787.38417087</v>
      </c>
      <c r="AU760" s="0" t="n">
        <f aca="true">RAND()</f>
        <v>0.537473679468252</v>
      </c>
      <c r="AV760" s="0" t="n">
        <f aca="true">RAND()</f>
        <v>0.220125201863174</v>
      </c>
      <c r="AW760" s="0" t="n">
        <f aca="true">RAND()</f>
        <v>0.950533657990651</v>
      </c>
      <c r="AX760" s="0" t="n">
        <f aca="true">RAND()</f>
        <v>0.888618502611177</v>
      </c>
      <c r="AY760" s="0" t="n">
        <f aca="true">RAND()</f>
        <v>0.566414629909144</v>
      </c>
      <c r="AZ760" s="0" t="n">
        <f aca="true">RAND()</f>
        <v>0.914974355065332</v>
      </c>
    </row>
    <row r="761" customFormat="false" ht="15" hidden="false" customHeight="false" outlineLevel="0" collapsed="false">
      <c r="AK761" s="0" t="n">
        <v>748</v>
      </c>
      <c r="AL761" s="0" t="n">
        <f aca="false">IFERROR(IF(AU761&lt;($AM$6-$AL$6)/($AN$6-$AL$6),$AL$6+SQRT(AU761*($AN$6-$AL$6)*($AM$6-$AL$6)),$AN$6-SQRT((1-AU761)*($AN$6-$AL$6)*($AN$6-$AM$6))),$AM$6)</f>
        <v>3.91254776538961</v>
      </c>
      <c r="AM761" s="0" t="n">
        <f aca="false">IFERROR(IF(AV761&lt;($AM$7-$AL$7)/($AN$7-$AL$7),$AL$7+SQRT(AV761*($AN$7-$AL$7)*($AM$7-$AL$7)),$AN$7-SQRT((1-AV761)*($AN$7-$AL$7)*($AN$7-$AM$7))),$AM$7)</f>
        <v>1.13781645816956</v>
      </c>
      <c r="AN761" s="0" t="n">
        <f aca="false">IFERROR(IF(AW761&lt;($AM$8-$AL$8)/($AN$8-$AL$8),$AL$8+SQRT(AW761*($AN$8-$AL$8)*($AM$8-$AL$8)),$AN$8-SQRT((1-AW761)*($AN$8-$AL$8)*($AN$8-$AM$8))),$AM$8)</f>
        <v>1.08009847969633</v>
      </c>
      <c r="AO761" s="0" t="n">
        <f aca="false">IFERROR(IF(AX761&lt;($AM$9-$AL$9)/($AN$9-$AL$9),$AL$9+SQRT(AX761*($AN$9-$AL$9)*($AM$9-$AL$9)),$AN$9-SQRT((1-AX761)*($AN$9-$AL$9)*($AN$9-$AM$9))),$AM$9)</f>
        <v>1.02218946343217</v>
      </c>
      <c r="AP761" s="0" t="n">
        <f aca="false">IFERROR(IF(AY761&lt;($AM$10-$AL$10)/($AN$10-$AL$10),$AL$10+SQRT(AY761*($AN$10-$AL$10)*($AM$10-$AL$10)),$AN$10-SQRT((1-AY761)*($AN$10-$AL$10)*($AN$10-$AM$10))),$AM$10)</f>
        <v>0.978221909613453</v>
      </c>
      <c r="AQ761" s="0" t="n">
        <f aca="false">IFERROR(IF(AZ761&lt;($AM$11-$AL$11)/($AN$11-$AL$11),$AL$11+SQRT(AZ761*($AN$11-$AL$11)*($AM$11-$AL$11)),$AN$11-SQRT((1-AZ761)*($AN$11-$AL$11)*($AN$11-$AM$11))),$AM$11)</f>
        <v>0.542691712445309</v>
      </c>
      <c r="AR761" s="0" t="n">
        <f aca="false">SUMPRODUCT((B24:B31&lt;=$B$6)*(C24:C31*AM761+D24:D31*AO761*$B$8*AQ761)/(1+AL761/100)^B24:B31)+C32*AM761*AP761/(1+AL761/100)^$B$6</f>
        <v>10741860.0367107</v>
      </c>
      <c r="AS761" s="0" t="n">
        <f aca="false">SUMPRODUCT((K24:K26&lt;=$B$6)*(L24:L26*AN761+M24:M26*AO761*$B$8*AQ761)/(1+AL761/100)^K24:K26)+L27*AN761*AP761/(1+AL761/100)^$B$6</f>
        <v>9940505.2977884</v>
      </c>
      <c r="AT761" s="0" t="n">
        <f aca="false">AS761-AR761</f>
        <v>-801354.73892235</v>
      </c>
      <c r="AU761" s="0" t="n">
        <f aca="true">RAND()</f>
        <v>0.523381934949967</v>
      </c>
      <c r="AV761" s="0" t="n">
        <f aca="true">RAND()</f>
        <v>0.888132026154473</v>
      </c>
      <c r="AW761" s="0" t="n">
        <f aca="true">RAND()</f>
        <v>0.743408652431111</v>
      </c>
      <c r="AX761" s="0" t="n">
        <f aca="true">RAND()</f>
        <v>0.362591036384616</v>
      </c>
      <c r="AY761" s="0" t="n">
        <f aca="true">RAND()</f>
        <v>0.914784779337349</v>
      </c>
      <c r="AZ761" s="0" t="n">
        <f aca="true">RAND()</f>
        <v>0.240405172610762</v>
      </c>
    </row>
    <row r="762" customFormat="false" ht="15" hidden="false" customHeight="false" outlineLevel="0" collapsed="false">
      <c r="AK762" s="0" t="n">
        <v>749</v>
      </c>
      <c r="AL762" s="0" t="n">
        <f aca="false">IFERROR(IF(AU762&lt;($AM$6-$AL$6)/($AN$6-$AL$6),$AL$6+SQRT(AU762*($AN$6-$AL$6)*($AM$6-$AL$6)),$AN$6-SQRT((1-AU762)*($AN$6-$AL$6)*($AN$6-$AM$6))),$AM$6)</f>
        <v>4.59671520098619</v>
      </c>
      <c r="AM762" s="0" t="n">
        <f aca="false">IFERROR(IF(AV762&lt;($AM$7-$AL$7)/($AN$7-$AL$7),$AL$7+SQRT(AV762*($AN$7-$AL$7)*($AM$7-$AL$7)),$AN$7-SQRT((1-AV762)*($AN$7-$AL$7)*($AN$7-$AM$7))),$AM$7)</f>
        <v>1.04716479209342</v>
      </c>
      <c r="AN762" s="0" t="n">
        <f aca="false">IFERROR(IF(AW762&lt;($AM$8-$AL$8)/($AN$8-$AL$8),$AL$8+SQRT(AW762*($AN$8-$AL$8)*($AM$8-$AL$8)),$AN$8-SQRT((1-AW762)*($AN$8-$AL$8)*($AN$8-$AM$8))),$AM$8)</f>
        <v>1.13851840902464</v>
      </c>
      <c r="AO762" s="0" t="n">
        <f aca="false">IFERROR(IF(AX762&lt;($AM$9-$AL$9)/($AN$9-$AL$9),$AL$9+SQRT(AX762*($AN$9-$AL$9)*($AM$9-$AL$9)),$AN$9-SQRT((1-AX762)*($AN$9-$AL$9)*($AN$9-$AM$9))),$AM$9)</f>
        <v>0.932308690647395</v>
      </c>
      <c r="AP762" s="0" t="n">
        <f aca="false">IFERROR(IF(AY762&lt;($AM$10-$AL$10)/($AN$10-$AL$10),$AL$10+SQRT(AY762*($AN$10-$AL$10)*($AM$10-$AL$10)),$AN$10-SQRT((1-AY762)*($AN$10-$AL$10)*($AN$10-$AM$10))),$AM$10)</f>
        <v>0.87373453138769</v>
      </c>
      <c r="AQ762" s="0" t="n">
        <f aca="false">IFERROR(IF(AZ762&lt;($AM$11-$AL$11)/($AN$11-$AL$11),$AL$11+SQRT(AZ762*($AN$11-$AL$11)*($AM$11-$AL$11)),$AN$11-SQRT((1-AZ762)*($AN$11-$AL$11)*($AN$11-$AM$11))),$AM$11)</f>
        <v>0.780622421836892</v>
      </c>
      <c r="AR762" s="0" t="n">
        <f aca="false">SUMPRODUCT((B24:B31&lt;=$B$6)*(C24:C31*AM762+D24:D31*AO762*$B$8*AQ762)/(1+AL762/100)^B24:B31)+C32*AM762*AP762/(1+AL762/100)^$B$6</f>
        <v>9698043.3206046</v>
      </c>
      <c r="AS762" s="0" t="n">
        <f aca="false">SUMPRODUCT((K24:K26&lt;=$B$6)*(L24:L26*AN762+M24:M26*AO762*$B$8*AQ762)/(1+AL762/100)^K24:K26)+L27*AN762*AP762/(1+AL762/100)^$B$6</f>
        <v>10562860.836886</v>
      </c>
      <c r="AT762" s="0" t="n">
        <f aca="false">AS762-AR762</f>
        <v>864817.51628142</v>
      </c>
      <c r="AU762" s="0" t="n">
        <f aca="true">RAND()</f>
        <v>0.711211108741459</v>
      </c>
      <c r="AV762" s="0" t="n">
        <f aca="true">RAND()</f>
        <v>0.63429225274217</v>
      </c>
      <c r="AW762" s="0" t="n">
        <f aca="true">RAND()</f>
        <v>0.889527598876475</v>
      </c>
      <c r="AX762" s="0" t="n">
        <f aca="true">RAND()</f>
        <v>0.24918773867902</v>
      </c>
      <c r="AY762" s="0" t="n">
        <f aca="true">RAND()</f>
        <v>0.558709999806306</v>
      </c>
      <c r="AZ762" s="0" t="n">
        <f aca="true">RAND()</f>
        <v>0.803565217139956</v>
      </c>
    </row>
    <row r="763" customFormat="false" ht="15" hidden="false" customHeight="false" outlineLevel="0" collapsed="false">
      <c r="AK763" s="0" t="n">
        <v>750</v>
      </c>
      <c r="AL763" s="0" t="n">
        <f aca="false">IFERROR(IF(AU763&lt;($AM$6-$AL$6)/($AN$6-$AL$6),$AL$6+SQRT(AU763*($AN$6-$AL$6)*($AM$6-$AL$6)),$AN$6-SQRT((1-AU763)*($AN$6-$AL$6)*($AN$6-$AM$6))),$AM$6)</f>
        <v>2.68440675974499</v>
      </c>
      <c r="AM763" s="0" t="n">
        <f aca="false">IFERROR(IF(AV763&lt;($AM$7-$AL$7)/($AN$7-$AL$7),$AL$7+SQRT(AV763*($AN$7-$AL$7)*($AM$7-$AL$7)),$AN$7-SQRT((1-AV763)*($AN$7-$AL$7)*($AN$7-$AM$7))),$AM$7)</f>
        <v>1.09537239795896</v>
      </c>
      <c r="AN763" s="0" t="n">
        <f aca="false">IFERROR(IF(AW763&lt;($AM$8-$AL$8)/($AN$8-$AL$8),$AL$8+SQRT(AW763*($AN$8-$AL$8)*($AM$8-$AL$8)),$AN$8-SQRT((1-AW763)*($AN$8-$AL$8)*($AN$8-$AM$8))),$AM$8)</f>
        <v>1.13441304574196</v>
      </c>
      <c r="AO763" s="0" t="n">
        <f aca="false">IFERROR(IF(AX763&lt;($AM$9-$AL$9)/($AN$9-$AL$9),$AL$9+SQRT(AX763*($AN$9-$AL$9)*($AM$9-$AL$9)),$AN$9-SQRT((1-AX763)*($AN$9-$AL$9)*($AN$9-$AM$9))),$AM$9)</f>
        <v>1.17799018965353</v>
      </c>
      <c r="AP763" s="0" t="n">
        <f aca="false">IFERROR(IF(AY763&lt;($AM$10-$AL$10)/($AN$10-$AL$10),$AL$10+SQRT(AY763*($AN$10-$AL$10)*($AM$10-$AL$10)),$AN$10-SQRT((1-AY763)*($AN$10-$AL$10)*($AN$10-$AM$10))),$AM$10)</f>
        <v>0.849550526767578</v>
      </c>
      <c r="AQ763" s="0" t="n">
        <f aca="false">IFERROR(IF(AZ763&lt;($AM$11-$AL$11)/($AN$11-$AL$11),$AL$11+SQRT(AZ763*($AN$11-$AL$11)*($AM$11-$AL$11)),$AN$11-SQRT((1-AZ763)*($AN$11-$AL$11)*($AN$11-$AM$11))),$AM$11)</f>
        <v>0.370490891318977</v>
      </c>
      <c r="AR763" s="0" t="n">
        <f aca="false">SUMPRODUCT((B24:B31&lt;=$B$6)*(C24:C31*AM763+D24:D31*AO763*$B$8*AQ763)/(1+AL763/100)^B24:B31)+C32*AM763*AP763/(1+AL763/100)^$B$6</f>
        <v>10829490.6517087</v>
      </c>
      <c r="AS763" s="0" t="n">
        <f aca="false">SUMPRODUCT((K24:K26&lt;=$B$6)*(L24:L26*AN763+M24:M26*AO763*$B$8*AQ763)/(1+AL763/100)^K24:K26)+L27*AN763*AP763/(1+AL763/100)^$B$6</f>
        <v>10539351.7099257</v>
      </c>
      <c r="AT763" s="0" t="n">
        <f aca="false">AS763-AR763</f>
        <v>-290138.941783028</v>
      </c>
      <c r="AU763" s="0" t="n">
        <f aca="true">RAND()</f>
        <v>0.0936825225569275</v>
      </c>
      <c r="AV763" s="0" t="n">
        <f aca="true">RAND()</f>
        <v>0.787469374995879</v>
      </c>
      <c r="AW763" s="0" t="n">
        <f aca="true">RAND()</f>
        <v>0.881241386714228</v>
      </c>
      <c r="AX763" s="0" t="n">
        <f aca="true">RAND()</f>
        <v>0.549533247796104</v>
      </c>
      <c r="AY763" s="0" t="n">
        <f aca="true">RAND()</f>
        <v>0.488742283053965</v>
      </c>
      <c r="AZ763" s="0" t="n">
        <f aca="true">RAND()</f>
        <v>0.0202814928936482</v>
      </c>
    </row>
    <row r="764" customFormat="false" ht="15" hidden="false" customHeight="false" outlineLevel="0" collapsed="false">
      <c r="AK764" s="0" t="n">
        <v>751</v>
      </c>
      <c r="AL764" s="0" t="n">
        <f aca="false">IFERROR(IF(AU764&lt;($AM$6-$AL$6)/($AN$6-$AL$6),$AL$6+SQRT(AU764*($AN$6-$AL$6)*($AM$6-$AL$6)),$AN$6-SQRT((1-AU764)*($AN$6-$AL$6)*($AN$6-$AM$6))),$AM$6)</f>
        <v>5.17762786803502</v>
      </c>
      <c r="AM764" s="0" t="n">
        <f aca="false">IFERROR(IF(AV764&lt;($AM$7-$AL$7)/($AN$7-$AL$7),$AL$7+SQRT(AV764*($AN$7-$AL$7)*($AM$7-$AL$7)),$AN$7-SQRT((1-AV764)*($AN$7-$AL$7)*($AN$7-$AM$7))),$AM$7)</f>
        <v>0.965192231164434</v>
      </c>
      <c r="AN764" s="0" t="n">
        <f aca="false">IFERROR(IF(AW764&lt;($AM$8-$AL$8)/($AN$8-$AL$8),$AL$8+SQRT(AW764*($AN$8-$AL$8)*($AM$8-$AL$8)),$AN$8-SQRT((1-AW764)*($AN$8-$AL$8)*($AN$8-$AM$8))),$AM$8)</f>
        <v>1.01146926034647</v>
      </c>
      <c r="AO764" s="0" t="n">
        <f aca="false">IFERROR(IF(AX764&lt;($AM$9-$AL$9)/($AN$9-$AL$9),$AL$9+SQRT(AX764*($AN$9-$AL$9)*($AM$9-$AL$9)),$AN$9-SQRT((1-AX764)*($AN$9-$AL$9)*($AN$9-$AM$9))),$AM$9)</f>
        <v>1.76388347715219</v>
      </c>
      <c r="AP764" s="0" t="n">
        <f aca="false">IFERROR(IF(AY764&lt;($AM$10-$AL$10)/($AN$10-$AL$10),$AL$10+SQRT(AY764*($AN$10-$AL$10)*($AM$10-$AL$10)),$AN$10-SQRT((1-AY764)*($AN$10-$AL$10)*($AN$10-$AM$10))),$AM$10)</f>
        <v>0.836565161615736</v>
      </c>
      <c r="AQ764" s="0" t="n">
        <f aca="false">IFERROR(IF(AZ764&lt;($AM$11-$AL$11)/($AN$11-$AL$11),$AL$11+SQRT(AZ764*($AN$11-$AL$11)*($AM$11-$AL$11)),$AN$11-SQRT((1-AZ764)*($AN$11-$AL$11)*($AN$11-$AM$11))),$AM$11)</f>
        <v>0.70898952659125</v>
      </c>
      <c r="AR764" s="0" t="n">
        <f aca="false">SUMPRODUCT((B24:B31&lt;=$B$6)*(C24:C31*AM764+D24:D31*AO764*$B$8*AQ764)/(1+AL764/100)^B24:B31)+C32*AM764*AP764/(1+AL764/100)^$B$6</f>
        <v>8843973.82085197</v>
      </c>
      <c r="AS764" s="0" t="n">
        <f aca="false">SUMPRODUCT((K24:K26&lt;=$B$6)*(L24:L26*AN764+M24:M26*AO764*$B$8*AQ764)/(1+AL764/100)^K24:K26)+L27*AN764*AP764/(1+AL764/100)^$B$6</f>
        <v>9412757.57840977</v>
      </c>
      <c r="AT764" s="0" t="n">
        <f aca="false">AS764-AR764</f>
        <v>568783.757557802</v>
      </c>
      <c r="AU764" s="0" t="n">
        <f aca="true">RAND()</f>
        <v>0.833947990631871</v>
      </c>
      <c r="AV764" s="0" t="n">
        <f aca="true">RAND()</f>
        <v>0.30320525818982</v>
      </c>
      <c r="AW764" s="0" t="n">
        <f aca="true">RAND()</f>
        <v>0.494249655469671</v>
      </c>
      <c r="AX764" s="0" t="n">
        <f aca="true">RAND()</f>
        <v>0.962832658425507</v>
      </c>
      <c r="AY764" s="0" t="n">
        <f aca="true">RAND()</f>
        <v>0.453104432053705</v>
      </c>
      <c r="AZ764" s="0" t="n">
        <f aca="true">RAND()</f>
        <v>0.654338385169042</v>
      </c>
    </row>
    <row r="765" customFormat="false" ht="15" hidden="false" customHeight="false" outlineLevel="0" collapsed="false">
      <c r="AK765" s="0" t="n">
        <v>752</v>
      </c>
      <c r="AL765" s="0" t="n">
        <f aca="false">IFERROR(IF(AU765&lt;($AM$6-$AL$6)/($AN$6-$AL$6),$AL$6+SQRT(AU765*($AN$6-$AL$6)*($AM$6-$AL$6)),$AN$6-SQRT((1-AU765)*($AN$6-$AL$6)*($AN$6-$AM$6))),$AM$6)</f>
        <v>3.58908283720821</v>
      </c>
      <c r="AM765" s="0" t="n">
        <f aca="false">IFERROR(IF(AV765&lt;($AM$7-$AL$7)/($AN$7-$AL$7),$AL$7+SQRT(AV765*($AN$7-$AL$7)*($AM$7-$AL$7)),$AN$7-SQRT((1-AV765)*($AN$7-$AL$7)*($AN$7-$AM$7))),$AM$7)</f>
        <v>0.911358702016634</v>
      </c>
      <c r="AN765" s="0" t="n">
        <f aca="false">IFERROR(IF(AW765&lt;($AM$8-$AL$8)/($AN$8-$AL$8),$AL$8+SQRT(AW765*($AN$8-$AL$8)*($AM$8-$AL$8)),$AN$8-SQRT((1-AW765)*($AN$8-$AL$8)*($AN$8-$AM$8))),$AM$8)</f>
        <v>0.955229055198284</v>
      </c>
      <c r="AO765" s="0" t="n">
        <f aca="false">IFERROR(IF(AX765&lt;($AM$9-$AL$9)/($AN$9-$AL$9),$AL$9+SQRT(AX765*($AN$9-$AL$9)*($AM$9-$AL$9)),$AN$9-SQRT((1-AX765)*($AN$9-$AL$9)*($AN$9-$AM$9))),$AM$9)</f>
        <v>1.31303880440042</v>
      </c>
      <c r="AP765" s="0" t="n">
        <f aca="false">IFERROR(IF(AY765&lt;($AM$10-$AL$10)/($AN$10-$AL$10),$AL$10+SQRT(AY765*($AN$10-$AL$10)*($AM$10-$AL$10)),$AN$10-SQRT((1-AY765)*($AN$10-$AL$10)*($AN$10-$AM$10))),$AM$10)</f>
        <v>0.961319017570024</v>
      </c>
      <c r="AQ765" s="0" t="n">
        <f aca="false">IFERROR(IF(AZ765&lt;($AM$11-$AL$11)/($AN$11-$AL$11),$AL$11+SQRT(AZ765*($AN$11-$AL$11)*($AM$11-$AL$11)),$AN$11-SQRT((1-AZ765)*($AN$11-$AL$11)*($AN$11-$AM$11))),$AM$11)</f>
        <v>0.638824769847052</v>
      </c>
      <c r="AR765" s="0" t="n">
        <f aca="false">SUMPRODUCT((B24:B31&lt;=$B$6)*(C24:C31*AM765+D24:D31*AO765*$B$8*AQ765)/(1+AL765/100)^B24:B31)+C32*AM765*AP765/(1+AL765/100)^$B$6</f>
        <v>8751879.45475444</v>
      </c>
      <c r="AS765" s="0" t="n">
        <f aca="false">SUMPRODUCT((K24:K26&lt;=$B$6)*(L24:L26*AN765+M24:M26*AO765*$B$8*AQ765)/(1+AL765/100)^K24:K26)+L27*AN765*AP765/(1+AL765/100)^$B$6</f>
        <v>8811491.61723557</v>
      </c>
      <c r="AT765" s="0" t="n">
        <f aca="false">AS765-AR765</f>
        <v>59612.1624811236</v>
      </c>
      <c r="AU765" s="0" t="n">
        <f aca="true">RAND()</f>
        <v>0.418282205428621</v>
      </c>
      <c r="AV765" s="0" t="n">
        <f aca="true">RAND()</f>
        <v>0.137786227942549</v>
      </c>
      <c r="AW765" s="0" t="n">
        <f aca="true">RAND()</f>
        <v>0.267733995308355</v>
      </c>
      <c r="AX765" s="0" t="n">
        <f aca="true">RAND()</f>
        <v>0.685389543826928</v>
      </c>
      <c r="AY765" s="0" t="n">
        <f aca="true">RAND()</f>
        <v>0.851260943887088</v>
      </c>
      <c r="AZ765" s="0" t="n">
        <f aca="true">RAND()</f>
        <v>0.468580508824114</v>
      </c>
    </row>
    <row r="766" customFormat="false" ht="15" hidden="false" customHeight="false" outlineLevel="0" collapsed="false">
      <c r="AK766" s="0" t="n">
        <v>753</v>
      </c>
      <c r="AL766" s="0" t="n">
        <f aca="false">IFERROR(IF(AU766&lt;($AM$6-$AL$6)/($AN$6-$AL$6),$AL$6+SQRT(AU766*($AN$6-$AL$6)*($AM$6-$AL$6)),$AN$6-SQRT((1-AU766)*($AN$6-$AL$6)*($AN$6-$AM$6))),$AM$6)</f>
        <v>6.02656308383815</v>
      </c>
      <c r="AM766" s="0" t="n">
        <f aca="false">IFERROR(IF(AV766&lt;($AM$7-$AL$7)/($AN$7-$AL$7),$AL$7+SQRT(AV766*($AN$7-$AL$7)*($AM$7-$AL$7)),$AN$7-SQRT((1-AV766)*($AN$7-$AL$7)*($AN$7-$AM$7))),$AM$7)</f>
        <v>0.98957300844738</v>
      </c>
      <c r="AN766" s="0" t="n">
        <f aca="false">IFERROR(IF(AW766&lt;($AM$8-$AL$8)/($AN$8-$AL$8),$AL$8+SQRT(AW766*($AN$8-$AL$8)*($AM$8-$AL$8)),$AN$8-SQRT((1-AW766)*($AN$8-$AL$8)*($AN$8-$AM$8))),$AM$8)</f>
        <v>0.947169065553462</v>
      </c>
      <c r="AO766" s="0" t="n">
        <f aca="false">IFERROR(IF(AX766&lt;($AM$9-$AL$9)/($AN$9-$AL$9),$AL$9+SQRT(AX766*($AN$9-$AL$9)*($AM$9-$AL$9)),$AN$9-SQRT((1-AX766)*($AN$9-$AL$9)*($AN$9-$AM$9))),$AM$9)</f>
        <v>0.968371760898327</v>
      </c>
      <c r="AP766" s="0" t="n">
        <f aca="false">IFERROR(IF(AY766&lt;($AM$10-$AL$10)/($AN$10-$AL$10),$AL$10+SQRT(AY766*($AN$10-$AL$10)*($AM$10-$AL$10)),$AN$10-SQRT((1-AY766)*($AN$10-$AL$10)*($AN$10-$AM$10))),$AM$10)</f>
        <v>0.867909639685921</v>
      </c>
      <c r="AQ766" s="0" t="n">
        <f aca="false">IFERROR(IF(AZ766&lt;($AM$11-$AL$11)/($AN$11-$AL$11),$AL$11+SQRT(AZ766*($AN$11-$AL$11)*($AM$11-$AL$11)),$AN$11-SQRT((1-AZ766)*($AN$11-$AL$11)*($AN$11-$AM$11))),$AM$11)</f>
        <v>0.785243366794264</v>
      </c>
      <c r="AR766" s="0" t="n">
        <f aca="false">SUMPRODUCT((B24:B31&lt;=$B$6)*(C24:C31*AM766+D24:D31*AO766*$B$8*AQ766)/(1+AL766/100)^B24:B31)+C32*AM766*AP766/(1+AL766/100)^$B$6</f>
        <v>8810804.73434651</v>
      </c>
      <c r="AS766" s="0" t="n">
        <f aca="false">SUMPRODUCT((K24:K26&lt;=$B$6)*(L24:L26*AN766+M24:M26*AO766*$B$8*AQ766)/(1+AL766/100)^K24:K26)+L27*AN766*AP766/(1+AL766/100)^$B$6</f>
        <v>8774294.69356852</v>
      </c>
      <c r="AT766" s="0" t="n">
        <f aca="false">AS766-AR766</f>
        <v>-36510.0407779925</v>
      </c>
      <c r="AU766" s="0" t="n">
        <f aca="true">RAND()</f>
        <v>0.952621028512666</v>
      </c>
      <c r="AV766" s="0" t="n">
        <f aca="true">RAND()</f>
        <v>0.399310283686559</v>
      </c>
      <c r="AW766" s="0" t="n">
        <f aca="true">RAND()</f>
        <v>0.240652598398659</v>
      </c>
      <c r="AX766" s="0" t="n">
        <f aca="true">RAND()</f>
        <v>0.292496141876</v>
      </c>
      <c r="AY766" s="0" t="n">
        <f aca="true">RAND()</f>
        <v>0.541430011895297</v>
      </c>
      <c r="AZ766" s="0" t="n">
        <f aca="true">RAND()</f>
        <v>0.811753422425048</v>
      </c>
    </row>
    <row r="767" customFormat="false" ht="15" hidden="false" customHeight="false" outlineLevel="0" collapsed="false">
      <c r="AK767" s="0" t="n">
        <v>754</v>
      </c>
      <c r="AL767" s="0" t="n">
        <f aca="false">IFERROR(IF(AU767&lt;($AM$6-$AL$6)/($AN$6-$AL$6),$AL$6+SQRT(AU767*($AN$6-$AL$6)*($AM$6-$AL$6)),$AN$6-SQRT((1-AU767)*($AN$6-$AL$6)*($AN$6-$AM$6))),$AM$6)</f>
        <v>4.13049557881003</v>
      </c>
      <c r="AM767" s="0" t="n">
        <f aca="false">IFERROR(IF(AV767&lt;($AM$7-$AL$7)/($AN$7-$AL$7),$AL$7+SQRT(AV767*($AN$7-$AL$7)*($AM$7-$AL$7)),$AN$7-SQRT((1-AV767)*($AN$7-$AL$7)*($AN$7-$AM$7))),$AM$7)</f>
        <v>0.965996747929971</v>
      </c>
      <c r="AN767" s="0" t="n">
        <f aca="false">IFERROR(IF(AW767&lt;($AM$8-$AL$8)/($AN$8-$AL$8),$AL$8+SQRT(AW767*($AN$8-$AL$8)*($AM$8-$AL$8)),$AN$8-SQRT((1-AW767)*($AN$8-$AL$8)*($AN$8-$AM$8))),$AM$8)</f>
        <v>0.973038993733086</v>
      </c>
      <c r="AO767" s="0" t="n">
        <f aca="false">IFERROR(IF(AX767&lt;($AM$9-$AL$9)/($AN$9-$AL$9),$AL$9+SQRT(AX767*($AN$9-$AL$9)*($AM$9-$AL$9)),$AN$9-SQRT((1-AX767)*($AN$9-$AL$9)*($AN$9-$AM$9))),$AM$9)</f>
        <v>1.55140534849941</v>
      </c>
      <c r="AP767" s="0" t="n">
        <f aca="false">IFERROR(IF(AY767&lt;($AM$10-$AL$10)/($AN$10-$AL$10),$AL$10+SQRT(AY767*($AN$10-$AL$10)*($AM$10-$AL$10)),$AN$10-SQRT((1-AY767)*($AN$10-$AL$10)*($AN$10-$AM$10))),$AM$10)</f>
        <v>0.592016706975849</v>
      </c>
      <c r="AQ767" s="0" t="n">
        <f aca="false">IFERROR(IF(AZ767&lt;($AM$11-$AL$11)/($AN$11-$AL$11),$AL$11+SQRT(AZ767*($AN$11-$AL$11)*($AM$11-$AL$11)),$AN$11-SQRT((1-AZ767)*($AN$11-$AL$11)*($AN$11-$AM$11))),$AM$11)</f>
        <v>0.703154665865211</v>
      </c>
      <c r="AR767" s="0" t="n">
        <f aca="false">SUMPRODUCT((B24:B31&lt;=$B$6)*(C24:C31*AM767+D24:D31*AO767*$B$8*AQ767)/(1+AL767/100)^B24:B31)+C32*AM767*AP767/(1+AL767/100)^$B$6</f>
        <v>9147441.19921363</v>
      </c>
      <c r="AS767" s="0" t="n">
        <f aca="false">SUMPRODUCT((K24:K26&lt;=$B$6)*(L24:L26*AN767+M24:M26*AO767*$B$8*AQ767)/(1+AL767/100)^K24:K26)+L27*AN767*AP767/(1+AL767/100)^$B$6</f>
        <v>9232578.1932749</v>
      </c>
      <c r="AT767" s="0" t="n">
        <f aca="false">AS767-AR767</f>
        <v>85136.9940612707</v>
      </c>
      <c r="AU767" s="0" t="n">
        <f aca="true">RAND()</f>
        <v>0.588297218838561</v>
      </c>
      <c r="AV767" s="0" t="n">
        <f aca="true">RAND()</f>
        <v>0.306165781370291</v>
      </c>
      <c r="AW767" s="0" t="n">
        <f aca="true">RAND()</f>
        <v>0.332694370579546</v>
      </c>
      <c r="AX767" s="0" t="n">
        <f aca="true">RAND()</f>
        <v>0.865841892430044</v>
      </c>
      <c r="AY767" s="0" t="n">
        <f aca="true">RAND()</f>
        <v>0.0338682974507168</v>
      </c>
      <c r="AZ767" s="0" t="n">
        <f aca="true">RAND()</f>
        <v>0.640338153479206</v>
      </c>
    </row>
    <row r="768" customFormat="false" ht="15" hidden="false" customHeight="false" outlineLevel="0" collapsed="false">
      <c r="AK768" s="0" t="n">
        <v>755</v>
      </c>
      <c r="AL768" s="0" t="n">
        <f aca="false">IFERROR(IF(AU768&lt;($AM$6-$AL$6)/($AN$6-$AL$6),$AL$6+SQRT(AU768*($AN$6-$AL$6)*($AM$6-$AL$6)),$AN$6-SQRT((1-AU768)*($AN$6-$AL$6)*($AN$6-$AM$6))),$AM$6)</f>
        <v>3.17797000841236</v>
      </c>
      <c r="AM768" s="0" t="n">
        <f aca="false">IFERROR(IF(AV768&lt;($AM$7-$AL$7)/($AN$7-$AL$7),$AL$7+SQRT(AV768*($AN$7-$AL$7)*($AM$7-$AL$7)),$AN$7-SQRT((1-AV768)*($AN$7-$AL$7)*($AN$7-$AM$7))),$AM$7)</f>
        <v>1.07354550895487</v>
      </c>
      <c r="AN768" s="0" t="n">
        <f aca="false">IFERROR(IF(AW768&lt;($AM$8-$AL$8)/($AN$8-$AL$8),$AL$8+SQRT(AW768*($AN$8-$AL$8)*($AM$8-$AL$8)),$AN$8-SQRT((1-AW768)*($AN$8-$AL$8)*($AN$8-$AM$8))),$AM$8)</f>
        <v>0.854156982189404</v>
      </c>
      <c r="AO768" s="0" t="n">
        <f aca="false">IFERROR(IF(AX768&lt;($AM$9-$AL$9)/($AN$9-$AL$9),$AL$9+SQRT(AX768*($AN$9-$AL$9)*($AM$9-$AL$9)),$AN$9-SQRT((1-AX768)*($AN$9-$AL$9)*($AN$9-$AM$9))),$AM$9)</f>
        <v>0.99917993327693</v>
      </c>
      <c r="AP768" s="0" t="n">
        <f aca="false">IFERROR(IF(AY768&lt;($AM$10-$AL$10)/($AN$10-$AL$10),$AL$10+SQRT(AY768*($AN$10-$AL$10)*($AM$10-$AL$10)),$AN$10-SQRT((1-AY768)*($AN$10-$AL$10)*($AN$10-$AM$10))),$AM$10)</f>
        <v>0.955314479669774</v>
      </c>
      <c r="AQ768" s="0" t="n">
        <f aca="false">IFERROR(IF(AZ768&lt;($AM$11-$AL$11)/($AN$11-$AL$11),$AL$11+SQRT(AZ768*($AN$11-$AL$11)*($AM$11-$AL$11)),$AN$11-SQRT((1-AZ768)*($AN$11-$AL$11)*($AN$11-$AM$11))),$AM$11)</f>
        <v>0.61436968357538</v>
      </c>
      <c r="AR768" s="0" t="n">
        <f aca="false">SUMPRODUCT((B24:B31&lt;=$B$6)*(C24:C31*AM768+D24:D31*AO768*$B$8*AQ768)/(1+AL768/100)^B24:B31)+C32*AM768*AP768/(1+AL768/100)^$B$6</f>
        <v>10421966.9707998</v>
      </c>
      <c r="AS768" s="0" t="n">
        <f aca="false">SUMPRODUCT((K24:K26&lt;=$B$6)*(L24:L26*AN768+M24:M26*AO768*$B$8*AQ768)/(1+AL768/100)^K24:K26)+L27*AN768*AP768/(1+AL768/100)^$B$6</f>
        <v>7870322.70302351</v>
      </c>
      <c r="AT768" s="0" t="n">
        <f aca="false">AS768-AR768</f>
        <v>-2551644.26777624</v>
      </c>
      <c r="AU768" s="0" t="n">
        <f aca="true">RAND()</f>
        <v>0.269604337170229</v>
      </c>
      <c r="AV768" s="0" t="n">
        <f aca="true">RAND()</f>
        <v>0.723233889688941</v>
      </c>
      <c r="AW768" s="0" t="n">
        <f aca="true">RAND()</f>
        <v>0.0325886524429271</v>
      </c>
      <c r="AX768" s="0" t="n">
        <f aca="true">RAND()</f>
        <v>0.332240807715148</v>
      </c>
      <c r="AY768" s="0" t="n">
        <f aca="true">RAND()</f>
        <v>0.829245101587827</v>
      </c>
      <c r="AZ768" s="0" t="n">
        <f aca="true">RAND()</f>
        <v>0.403380807964425</v>
      </c>
    </row>
    <row r="769" customFormat="false" ht="15" hidden="false" customHeight="false" outlineLevel="0" collapsed="false">
      <c r="AK769" s="0" t="n">
        <v>756</v>
      </c>
      <c r="AL769" s="0" t="n">
        <f aca="false">IFERROR(IF(AU769&lt;($AM$6-$AL$6)/($AN$6-$AL$6),$AL$6+SQRT(AU769*($AN$6-$AL$6)*($AM$6-$AL$6)),$AN$6-SQRT((1-AU769)*($AN$6-$AL$6)*($AN$6-$AM$6))),$AM$6)</f>
        <v>4.91364268096088</v>
      </c>
      <c r="AM769" s="0" t="n">
        <f aca="false">IFERROR(IF(AV769&lt;($AM$7-$AL$7)/($AN$7-$AL$7),$AL$7+SQRT(AV769*($AN$7-$AL$7)*($AM$7-$AL$7)),$AN$7-SQRT((1-AV769)*($AN$7-$AL$7)*($AN$7-$AM$7))),$AM$7)</f>
        <v>0.86640807692264</v>
      </c>
      <c r="AN769" s="0" t="n">
        <f aca="false">IFERROR(IF(AW769&lt;($AM$8-$AL$8)/($AN$8-$AL$8),$AL$8+SQRT(AW769*($AN$8-$AL$8)*($AM$8-$AL$8)),$AN$8-SQRT((1-AW769)*($AN$8-$AL$8)*($AN$8-$AM$8))),$AM$8)</f>
        <v>0.970105236491547</v>
      </c>
      <c r="AO769" s="0" t="n">
        <f aca="false">IFERROR(IF(AX769&lt;($AM$9-$AL$9)/($AN$9-$AL$9),$AL$9+SQRT(AX769*($AN$9-$AL$9)*($AM$9-$AL$9)),$AN$9-SQRT((1-AX769)*($AN$9-$AL$9)*($AN$9-$AM$9))),$AM$9)</f>
        <v>0.832619578696233</v>
      </c>
      <c r="AP769" s="0" t="n">
        <f aca="false">IFERROR(IF(AY769&lt;($AM$10-$AL$10)/($AN$10-$AL$10),$AL$10+SQRT(AY769*($AN$10-$AL$10)*($AM$10-$AL$10)),$AN$10-SQRT((1-AY769)*($AN$10-$AL$10)*($AN$10-$AM$10))),$AM$10)</f>
        <v>0.614656455314607</v>
      </c>
      <c r="AQ769" s="0" t="n">
        <f aca="false">IFERROR(IF(AZ769&lt;($AM$11-$AL$11)/($AN$11-$AL$11),$AL$11+SQRT(AZ769*($AN$11-$AL$11)*($AM$11-$AL$11)),$AN$11-SQRT((1-AZ769)*($AN$11-$AL$11)*($AN$11-$AM$11))),$AM$11)</f>
        <v>0.966052926089285</v>
      </c>
      <c r="AR769" s="0" t="n">
        <f aca="false">SUMPRODUCT((B24:B31&lt;=$B$6)*(C24:C31*AM769+D24:D31*AO769*$B$8*AQ769)/(1+AL769/100)^B24:B31)+C32*AM769*AP769/(1+AL769/100)^$B$6</f>
        <v>7978842.28187016</v>
      </c>
      <c r="AS769" s="0" t="n">
        <f aca="false">SUMPRODUCT((K24:K26&lt;=$B$6)*(L24:L26*AN769+M24:M26*AO769*$B$8*AQ769)/(1+AL769/100)^K24:K26)+L27*AN769*AP769/(1+AL769/100)^$B$6</f>
        <v>9137428.66923819</v>
      </c>
      <c r="AT769" s="0" t="n">
        <f aca="false">AS769-AR769</f>
        <v>1158586.38736804</v>
      </c>
      <c r="AU769" s="0" t="n">
        <f aca="true">RAND()</f>
        <v>0.782355656864595</v>
      </c>
      <c r="AV769" s="0" t="n">
        <f aca="true">RAND()</f>
        <v>0.0490003631173701</v>
      </c>
      <c r="AW769" s="0" t="n">
        <f aca="true">RAND()</f>
        <v>0.321508794242723</v>
      </c>
      <c r="AX769" s="0" t="n">
        <f aca="true">RAND()</f>
        <v>0.147514378842746</v>
      </c>
      <c r="AY769" s="0" t="n">
        <f aca="true">RAND()</f>
        <v>0.0525844109812422</v>
      </c>
      <c r="AZ769" s="0" t="n">
        <f aca="true">RAND()</f>
        <v>0.995296310909798</v>
      </c>
    </row>
    <row r="770" customFormat="false" ht="15" hidden="false" customHeight="false" outlineLevel="0" collapsed="false">
      <c r="AK770" s="0" t="n">
        <v>757</v>
      </c>
      <c r="AL770" s="0" t="n">
        <f aca="false">IFERROR(IF(AU770&lt;($AM$6-$AL$6)/($AN$6-$AL$6),$AL$6+SQRT(AU770*($AN$6-$AL$6)*($AM$6-$AL$6)),$AN$6-SQRT((1-AU770)*($AN$6-$AL$6)*($AN$6-$AM$6))),$AM$6)</f>
        <v>3.19243722023488</v>
      </c>
      <c r="AM770" s="0" t="n">
        <f aca="false">IFERROR(IF(AV770&lt;($AM$7-$AL$7)/($AN$7-$AL$7),$AL$7+SQRT(AV770*($AN$7-$AL$7)*($AM$7-$AL$7)),$AN$7-SQRT((1-AV770)*($AN$7-$AL$7)*($AN$7-$AM$7))),$AM$7)</f>
        <v>1.14019554865623</v>
      </c>
      <c r="AN770" s="0" t="n">
        <f aca="false">IFERROR(IF(AW770&lt;($AM$8-$AL$8)/($AN$8-$AL$8),$AL$8+SQRT(AW770*($AN$8-$AL$8)*($AM$8-$AL$8)),$AN$8-SQRT((1-AW770)*($AN$8-$AL$8)*($AN$8-$AM$8))),$AM$8)</f>
        <v>0.874533469603976</v>
      </c>
      <c r="AO770" s="0" t="n">
        <f aca="false">IFERROR(IF(AX770&lt;($AM$9-$AL$9)/($AN$9-$AL$9),$AL$9+SQRT(AX770*($AN$9-$AL$9)*($AM$9-$AL$9)),$AN$9-SQRT((1-AX770)*($AN$9-$AL$9)*($AN$9-$AM$9))),$AM$9)</f>
        <v>1.19687280421918</v>
      </c>
      <c r="AP770" s="0" t="n">
        <f aca="false">IFERROR(IF(AY770&lt;($AM$10-$AL$10)/($AN$10-$AL$10),$AL$10+SQRT(AY770*($AN$10-$AL$10)*($AM$10-$AL$10)),$AN$10-SQRT((1-AY770)*($AN$10-$AL$10)*($AN$10-$AM$10))),$AM$10)</f>
        <v>0.817029754403787</v>
      </c>
      <c r="AQ770" s="0" t="n">
        <f aca="false">IFERROR(IF(AZ770&lt;($AM$11-$AL$11)/($AN$11-$AL$11),$AL$11+SQRT(AZ770*($AN$11-$AL$11)*($AM$11-$AL$11)),$AN$11-SQRT((1-AZ770)*($AN$11-$AL$11)*($AN$11-$AM$11))),$AM$11)</f>
        <v>0.93313313046799</v>
      </c>
      <c r="AR770" s="0" t="n">
        <f aca="false">SUMPRODUCT((B24:B31&lt;=$B$6)*(C24:C31*AM770+D24:D31*AO770*$B$8*AQ770)/(1+AL770/100)^B24:B31)+C32*AM770*AP770/(1+AL770/100)^$B$6</f>
        <v>11136712.7030689</v>
      </c>
      <c r="AS770" s="0" t="n">
        <f aca="false">SUMPRODUCT((K24:K26&lt;=$B$6)*(L24:L26*AN770+M24:M26*AO770*$B$8*AQ770)/(1+AL770/100)^K24:K26)+L27*AN770*AP770/(1+AL770/100)^$B$6</f>
        <v>8186696.98711545</v>
      </c>
      <c r="AT770" s="0" t="n">
        <f aca="false">AS770-AR770</f>
        <v>-2950015.7159534</v>
      </c>
      <c r="AU770" s="0" t="n">
        <f aca="true">RAND()</f>
        <v>0.275123283907367</v>
      </c>
      <c r="AV770" s="0" t="n">
        <f aca="true">RAND()</f>
        <v>0.892826510800836</v>
      </c>
      <c r="AW770" s="0" t="n">
        <f aca="true">RAND()</f>
        <v>0.0617248676800759</v>
      </c>
      <c r="AX770" s="0" t="n">
        <f aca="true">RAND()</f>
        <v>0.569991138264825</v>
      </c>
      <c r="AY770" s="0" t="n">
        <f aca="true">RAND()</f>
        <v>0.402031460709301</v>
      </c>
      <c r="AZ770" s="0" t="n">
        <f aca="true">RAND()</f>
        <v>0.981750292893833</v>
      </c>
    </row>
    <row r="771" customFormat="false" ht="15" hidden="false" customHeight="false" outlineLevel="0" collapsed="false">
      <c r="AK771" s="0" t="n">
        <v>758</v>
      </c>
      <c r="AL771" s="0" t="n">
        <f aca="false">IFERROR(IF(AU771&lt;($AM$6-$AL$6)/($AN$6-$AL$6),$AL$6+SQRT(AU771*($AN$6-$AL$6)*($AM$6-$AL$6)),$AN$6-SQRT((1-AU771)*($AN$6-$AL$6)*($AN$6-$AM$6))),$AM$6)</f>
        <v>4.19709262114613</v>
      </c>
      <c r="AM771" s="0" t="n">
        <f aca="false">IFERROR(IF(AV771&lt;($AM$7-$AL$7)/($AN$7-$AL$7),$AL$7+SQRT(AV771*($AN$7-$AL$7)*($AM$7-$AL$7)),$AN$7-SQRT((1-AV771)*($AN$7-$AL$7)*($AN$7-$AM$7))),$AM$7)</f>
        <v>1.01659917124513</v>
      </c>
      <c r="AN771" s="0" t="n">
        <f aca="false">IFERROR(IF(AW771&lt;($AM$8-$AL$8)/($AN$8-$AL$8),$AL$8+SQRT(AW771*($AN$8-$AL$8)*($AM$8-$AL$8)),$AN$8-SQRT((1-AW771)*($AN$8-$AL$8)*($AN$8-$AM$8))),$AM$8)</f>
        <v>0.904023367009428</v>
      </c>
      <c r="AO771" s="0" t="n">
        <f aca="false">IFERROR(IF(AX771&lt;($AM$9-$AL$9)/($AN$9-$AL$9),$AL$9+SQRT(AX771*($AN$9-$AL$9)*($AM$9-$AL$9)),$AN$9-SQRT((1-AX771)*($AN$9-$AL$9)*($AN$9-$AM$9))),$AM$9)</f>
        <v>1.27106089050399</v>
      </c>
      <c r="AP771" s="0" t="n">
        <f aca="false">IFERROR(IF(AY771&lt;($AM$10-$AL$10)/($AN$10-$AL$10),$AL$10+SQRT(AY771*($AN$10-$AL$10)*($AM$10-$AL$10)),$AN$10-SQRT((1-AY771)*($AN$10-$AL$10)*($AN$10-$AM$10))),$AM$10)</f>
        <v>0.878047377312344</v>
      </c>
      <c r="AQ771" s="0" t="n">
        <f aca="false">IFERROR(IF(AZ771&lt;($AM$11-$AL$11)/($AN$11-$AL$11),$AL$11+SQRT(AZ771*($AN$11-$AL$11)*($AM$11-$AL$11)),$AN$11-SQRT((1-AZ771)*($AN$11-$AL$11)*($AN$11-$AM$11))),$AM$11)</f>
        <v>0.721265722716566</v>
      </c>
      <c r="AR771" s="0" t="n">
        <f aca="false">SUMPRODUCT((B24:B31&lt;=$B$6)*(C24:C31*AM771+D24:D31*AO771*$B$8*AQ771)/(1+AL771/100)^B24:B31)+C32*AM771*AP771/(1+AL771/100)^$B$6</f>
        <v>9560455.40973692</v>
      </c>
      <c r="AS771" s="0" t="n">
        <f aca="false">SUMPRODUCT((K24:K26&lt;=$B$6)*(L24:L26*AN771+M24:M26*AO771*$B$8*AQ771)/(1+AL771/100)^K24:K26)+L27*AN771*AP771/(1+AL771/100)^$B$6</f>
        <v>8399782.30260132</v>
      </c>
      <c r="AT771" s="0" t="n">
        <f aca="false">AS771-AR771</f>
        <v>-1160673.1071356</v>
      </c>
      <c r="AU771" s="0" t="n">
        <f aca="true">RAND()</f>
        <v>0.607185511278326</v>
      </c>
      <c r="AV771" s="0" t="n">
        <f aca="true">RAND()</f>
        <v>0.515769361213682</v>
      </c>
      <c r="AW771" s="0" t="n">
        <f aca="true">RAND()</f>
        <v>0.120231787599757</v>
      </c>
      <c r="AX771" s="0" t="n">
        <f aca="true">RAND()</f>
        <v>0.645765183098108</v>
      </c>
      <c r="AY771" s="0" t="n">
        <f aca="true">RAND()</f>
        <v>0.571679277970966</v>
      </c>
      <c r="AZ771" s="0" t="n">
        <f aca="true">RAND()</f>
        <v>0.682886541499108</v>
      </c>
    </row>
    <row r="772" customFormat="false" ht="15" hidden="false" customHeight="false" outlineLevel="0" collapsed="false">
      <c r="AK772" s="0" t="n">
        <v>759</v>
      </c>
      <c r="AL772" s="0" t="n">
        <f aca="false">IFERROR(IF(AU772&lt;($AM$6-$AL$6)/($AN$6-$AL$6),$AL$6+SQRT(AU772*($AN$6-$AL$6)*($AM$6-$AL$6)),$AN$6-SQRT((1-AU772)*($AN$6-$AL$6)*($AN$6-$AM$6))),$AM$6)</f>
        <v>3.4051188703783</v>
      </c>
      <c r="AM772" s="0" t="n">
        <f aca="false">IFERROR(IF(AV772&lt;($AM$7-$AL$7)/($AN$7-$AL$7),$AL$7+SQRT(AV772*($AN$7-$AL$7)*($AM$7-$AL$7)),$AN$7-SQRT((1-AV772)*($AN$7-$AL$7)*($AN$7-$AM$7))),$AM$7)</f>
        <v>1.09051420402984</v>
      </c>
      <c r="AN772" s="0" t="n">
        <f aca="false">IFERROR(IF(AW772&lt;($AM$8-$AL$8)/($AN$8-$AL$8),$AL$8+SQRT(AW772*($AN$8-$AL$8)*($AM$8-$AL$8)),$AN$8-SQRT((1-AW772)*($AN$8-$AL$8)*($AN$8-$AM$8))),$AM$8)</f>
        <v>0.887512311674384</v>
      </c>
      <c r="AO772" s="0" t="n">
        <f aca="false">IFERROR(IF(AX772&lt;($AM$9-$AL$9)/($AN$9-$AL$9),$AL$9+SQRT(AX772*($AN$9-$AL$9)*($AM$9-$AL$9)),$AN$9-SQRT((1-AX772)*($AN$9-$AL$9)*($AN$9-$AM$9))),$AM$9)</f>
        <v>1.78235900183671</v>
      </c>
      <c r="AP772" s="0" t="n">
        <f aca="false">IFERROR(IF(AY772&lt;($AM$10-$AL$10)/($AN$10-$AL$10),$AL$10+SQRT(AY772*($AN$10-$AL$10)*($AM$10-$AL$10)),$AN$10-SQRT((1-AY772)*($AN$10-$AL$10)*($AN$10-$AM$10))),$AM$10)</f>
        <v>0.957927805192501</v>
      </c>
      <c r="AQ772" s="0" t="n">
        <f aca="false">IFERROR(IF(AZ772&lt;($AM$11-$AL$11)/($AN$11-$AL$11),$AL$11+SQRT(AZ772*($AN$11-$AL$11)*($AM$11-$AL$11)),$AN$11-SQRT((1-AZ772)*($AN$11-$AL$11)*($AN$11-$AM$11))),$AM$11)</f>
        <v>0.546231044553223</v>
      </c>
      <c r="AR772" s="0" t="n">
        <f aca="false">SUMPRODUCT((B24:B31&lt;=$B$6)*(C24:C31*AM772+D24:D31*AO772*$B$8*AQ772)/(1+AL772/100)^B24:B31)+C32*AM772*AP772/(1+AL772/100)^$B$6</f>
        <v>10540470.0401084</v>
      </c>
      <c r="AS772" s="0" t="n">
        <f aca="false">SUMPRODUCT((K24:K26&lt;=$B$6)*(L24:L26*AN772+M24:M26*AO772*$B$8*AQ772)/(1+AL772/100)^K24:K26)+L27*AN772*AP772/(1+AL772/100)^$B$6</f>
        <v>8194456.62399852</v>
      </c>
      <c r="AT772" s="0" t="n">
        <f aca="false">AS772-AR772</f>
        <v>-2346013.41610987</v>
      </c>
      <c r="AU772" s="0" t="n">
        <f aca="true">RAND()</f>
        <v>0.35384148319449</v>
      </c>
      <c r="AV772" s="0" t="n">
        <f aca="true">RAND()</f>
        <v>0.773904718966807</v>
      </c>
      <c r="AW772" s="0" t="n">
        <f aca="true">RAND()</f>
        <v>0.0850933854954944</v>
      </c>
      <c r="AX772" s="0" t="n">
        <f aca="true">RAND()</f>
        <v>0.968421597278991</v>
      </c>
      <c r="AY772" s="0" t="n">
        <f aca="true">RAND()</f>
        <v>0.838791499073683</v>
      </c>
      <c r="AZ772" s="0" t="n">
        <f aca="true">RAND()</f>
        <v>0.247468274701107</v>
      </c>
    </row>
    <row r="773" customFormat="false" ht="15" hidden="false" customHeight="false" outlineLevel="0" collapsed="false">
      <c r="AK773" s="0" t="n">
        <v>760</v>
      </c>
      <c r="AL773" s="0" t="n">
        <f aca="false">IFERROR(IF(AU773&lt;($AM$6-$AL$6)/($AN$6-$AL$6),$AL$6+SQRT(AU773*($AN$6-$AL$6)*($AM$6-$AL$6)),$AN$6-SQRT((1-AU773)*($AN$6-$AL$6)*($AN$6-$AM$6))),$AM$6)</f>
        <v>2.97369637515959</v>
      </c>
      <c r="AM773" s="0" t="n">
        <f aca="false">IFERROR(IF(AV773&lt;($AM$7-$AL$7)/($AN$7-$AL$7),$AL$7+SQRT(AV773*($AN$7-$AL$7)*($AM$7-$AL$7)),$AN$7-SQRT((1-AV773)*($AN$7-$AL$7)*($AN$7-$AM$7))),$AM$7)</f>
        <v>0.910714593141102</v>
      </c>
      <c r="AN773" s="0" t="n">
        <f aca="false">IFERROR(IF(AW773&lt;($AM$8-$AL$8)/($AN$8-$AL$8),$AL$8+SQRT(AW773*($AN$8-$AL$8)*($AM$8-$AL$8)),$AN$8-SQRT((1-AW773)*($AN$8-$AL$8)*($AN$8-$AM$8))),$AM$8)</f>
        <v>1.14201582881514</v>
      </c>
      <c r="AO773" s="0" t="n">
        <f aca="false">IFERROR(IF(AX773&lt;($AM$9-$AL$9)/($AN$9-$AL$9),$AL$9+SQRT(AX773*($AN$9-$AL$9)*($AM$9-$AL$9)),$AN$9-SQRT((1-AX773)*($AN$9-$AL$9)*($AN$9-$AM$9))),$AM$9)</f>
        <v>1.02399847041127</v>
      </c>
      <c r="AP773" s="0" t="n">
        <f aca="false">IFERROR(IF(AY773&lt;($AM$10-$AL$10)/($AN$10-$AL$10),$AL$10+SQRT(AY773*($AN$10-$AL$10)*($AM$10-$AL$10)),$AN$10-SQRT((1-AY773)*($AN$10-$AL$10)*($AN$10-$AM$10))),$AM$10)</f>
        <v>0.844267170490746</v>
      </c>
      <c r="AQ773" s="0" t="n">
        <f aca="false">IFERROR(IF(AZ773&lt;($AM$11-$AL$11)/($AN$11-$AL$11),$AL$11+SQRT(AZ773*($AN$11-$AL$11)*($AM$11-$AL$11)),$AN$11-SQRT((1-AZ773)*($AN$11-$AL$11)*($AN$11-$AM$11))),$AM$11)</f>
        <v>0.55856689944032</v>
      </c>
      <c r="AR773" s="0" t="n">
        <f aca="false">SUMPRODUCT((B24:B31&lt;=$B$6)*(C24:C31*AM773+D24:D31*AO773*$B$8*AQ773)/(1+AL773/100)^B24:B31)+C32*AM773*AP773/(1+AL773/100)^$B$6</f>
        <v>8927754.00061267</v>
      </c>
      <c r="AS773" s="0" t="n">
        <f aca="false">SUMPRODUCT((K24:K26&lt;=$B$6)*(L24:L26*AN773+M24:M26*AO773*$B$8*AQ773)/(1+AL773/100)^K24:K26)+L27*AN773*AP773/(1+AL773/100)^$B$6</f>
        <v>10624029.739705</v>
      </c>
      <c r="AT773" s="0" t="n">
        <f aca="false">AS773-AR773</f>
        <v>1696275.73909235</v>
      </c>
      <c r="AU773" s="0" t="n">
        <f aca="true">RAND()</f>
        <v>0.189616926199784</v>
      </c>
      <c r="AV773" s="0" t="n">
        <f aca="true">RAND()</f>
        <v>0.13619690149333</v>
      </c>
      <c r="AW773" s="0" t="n">
        <f aca="true">RAND()</f>
        <v>0.896350389097954</v>
      </c>
      <c r="AX773" s="0" t="n">
        <f aca="true">RAND()</f>
        <v>0.364947342826975</v>
      </c>
      <c r="AY773" s="0" t="n">
        <f aca="true">RAND()</f>
        <v>0.474079538710818</v>
      </c>
      <c r="AZ773" s="0" t="n">
        <f aca="true">RAND()</f>
        <v>0.272885067290532</v>
      </c>
    </row>
    <row r="774" customFormat="false" ht="15" hidden="false" customHeight="false" outlineLevel="0" collapsed="false">
      <c r="AK774" s="0" t="n">
        <v>761</v>
      </c>
      <c r="AL774" s="0" t="n">
        <f aca="false">IFERROR(IF(AU774&lt;($AM$6-$AL$6)/($AN$6-$AL$6),$AL$6+SQRT(AU774*($AN$6-$AL$6)*($AM$6-$AL$6)),$AN$6-SQRT((1-AU774)*($AN$6-$AL$6)*($AN$6-$AM$6))),$AM$6)</f>
        <v>5.83037493617111</v>
      </c>
      <c r="AM774" s="0" t="n">
        <f aca="false">IFERROR(IF(AV774&lt;($AM$7-$AL$7)/($AN$7-$AL$7),$AL$7+SQRT(AV774*($AN$7-$AL$7)*($AM$7-$AL$7)),$AN$7-SQRT((1-AV774)*($AN$7-$AL$7)*($AN$7-$AM$7))),$AM$7)</f>
        <v>1.08588092679751</v>
      </c>
      <c r="AN774" s="0" t="n">
        <f aca="false">IFERROR(IF(AW774&lt;($AM$8-$AL$8)/($AN$8-$AL$8),$AL$8+SQRT(AW774*($AN$8-$AL$8)*($AM$8-$AL$8)),$AN$8-SQRT((1-AW774)*($AN$8-$AL$8)*($AN$8-$AM$8))),$AM$8)</f>
        <v>1.10792079276831</v>
      </c>
      <c r="AO774" s="0" t="n">
        <f aca="false">IFERROR(IF(AX774&lt;($AM$9-$AL$9)/($AN$9-$AL$9),$AL$9+SQRT(AX774*($AN$9-$AL$9)*($AM$9-$AL$9)),$AN$9-SQRT((1-AX774)*($AN$9-$AL$9)*($AN$9-$AM$9))),$AM$9)</f>
        <v>0.808895740557634</v>
      </c>
      <c r="AP774" s="0" t="n">
        <f aca="false">IFERROR(IF(AY774&lt;($AM$10-$AL$10)/($AN$10-$AL$10),$AL$10+SQRT(AY774*($AN$10-$AL$10)*($AM$10-$AL$10)),$AN$10-SQRT((1-AY774)*($AN$10-$AL$10)*($AN$10-$AM$10))),$AM$10)</f>
        <v>0.876411952088993</v>
      </c>
      <c r="AQ774" s="0" t="n">
        <f aca="false">IFERROR(IF(AZ774&lt;($AM$11-$AL$11)/($AN$11-$AL$11),$AL$11+SQRT(AZ774*($AN$11-$AL$11)*($AM$11-$AL$11)),$AN$11-SQRT((1-AZ774)*($AN$11-$AL$11)*($AN$11-$AM$11))),$AM$11)</f>
        <v>0.690416673983655</v>
      </c>
      <c r="AR774" s="0" t="n">
        <f aca="false">SUMPRODUCT((B24:B31&lt;=$B$6)*(C24:C31*AM774+D24:D31*AO774*$B$8*AQ774)/(1+AL774/100)^B24:B31)+C32*AM774*AP774/(1+AL774/100)^$B$6</f>
        <v>9691576.00082417</v>
      </c>
      <c r="AS774" s="0" t="n">
        <f aca="false">SUMPRODUCT((K24:K26&lt;=$B$6)*(L24:L26*AN774+M24:M26*AO774*$B$8*AQ774)/(1+AL774/100)^K24:K26)+L27*AN774*AP774/(1+AL774/100)^$B$6</f>
        <v>10255405.8289073</v>
      </c>
      <c r="AT774" s="0" t="n">
        <f aca="false">AS774-AR774</f>
        <v>563829.828083176</v>
      </c>
      <c r="AU774" s="0" t="n">
        <f aca="true">RAND()</f>
        <v>0.931598860503163</v>
      </c>
      <c r="AV774" s="0" t="n">
        <f aca="true">RAND()</f>
        <v>0.760577153876946</v>
      </c>
      <c r="AW774" s="0" t="n">
        <f aca="true">RAND()</f>
        <v>0.820564434421462</v>
      </c>
      <c r="AX774" s="0" t="n">
        <f aca="true">RAND()</f>
        <v>0.127222104712866</v>
      </c>
      <c r="AY774" s="0" t="n">
        <f aca="true">RAND()</f>
        <v>0.566743830701786</v>
      </c>
      <c r="AZ774" s="0" t="n">
        <f aca="true">RAND()</f>
        <v>0.608808833684316</v>
      </c>
    </row>
    <row r="775" customFormat="false" ht="15" hidden="false" customHeight="false" outlineLevel="0" collapsed="false">
      <c r="AK775" s="0" t="n">
        <v>762</v>
      </c>
      <c r="AL775" s="0" t="n">
        <f aca="false">IFERROR(IF(AU775&lt;($AM$6-$AL$6)/($AN$6-$AL$6),$AL$6+SQRT(AU775*($AN$6-$AL$6)*($AM$6-$AL$6)),$AN$6-SQRT((1-AU775)*($AN$6-$AL$6)*($AN$6-$AM$6))),$AM$6)</f>
        <v>2.62183373742721</v>
      </c>
      <c r="AM775" s="0" t="n">
        <f aca="false">IFERROR(IF(AV775&lt;($AM$7-$AL$7)/($AN$7-$AL$7),$AL$7+SQRT(AV775*($AN$7-$AL$7)*($AM$7-$AL$7)),$AN$7-SQRT((1-AV775)*($AN$7-$AL$7)*($AN$7-$AM$7))),$AM$7)</f>
        <v>1.01274779898401</v>
      </c>
      <c r="AN775" s="0" t="n">
        <f aca="false">IFERROR(IF(AW775&lt;($AM$8-$AL$8)/($AN$8-$AL$8),$AL$8+SQRT(AW775*($AN$8-$AL$8)*($AM$8-$AL$8)),$AN$8-SQRT((1-AW775)*($AN$8-$AL$8)*($AN$8-$AM$8))),$AM$8)</f>
        <v>0.925133296352795</v>
      </c>
      <c r="AO775" s="0" t="n">
        <f aca="false">IFERROR(IF(AX775&lt;($AM$9-$AL$9)/($AN$9-$AL$9),$AL$9+SQRT(AX775*($AN$9-$AL$9)*($AM$9-$AL$9)),$AN$9-SQRT((1-AX775)*($AN$9-$AL$9)*($AN$9-$AM$9))),$AM$9)</f>
        <v>1.10320614686111</v>
      </c>
      <c r="AP775" s="0" t="n">
        <f aca="false">IFERROR(IF(AY775&lt;($AM$10-$AL$10)/($AN$10-$AL$10),$AL$10+SQRT(AY775*($AN$10-$AL$10)*($AM$10-$AL$10)),$AN$10-SQRT((1-AY775)*($AN$10-$AL$10)*($AN$10-$AM$10))),$AM$10)</f>
        <v>0.99767933461782</v>
      </c>
      <c r="AQ775" s="0" t="n">
        <f aca="false">IFERROR(IF(AZ775&lt;($AM$11-$AL$11)/($AN$11-$AL$11),$AL$11+SQRT(AZ775*($AN$11-$AL$11)*($AM$11-$AL$11)),$AN$11-SQRT((1-AZ775)*($AN$11-$AL$11)*($AN$11-$AM$11))),$AM$11)</f>
        <v>0.633362009568746</v>
      </c>
      <c r="AR775" s="0" t="n">
        <f aca="false">SUMPRODUCT((B24:B31&lt;=$B$6)*(C24:C31*AM775+D24:D31*AO775*$B$8*AQ775)/(1+AL775/100)^B24:B31)+C32*AM775*AP775/(1+AL775/100)^$B$6</f>
        <v>10066124.5720961</v>
      </c>
      <c r="AS775" s="0" t="n">
        <f aca="false">SUMPRODUCT((K24:K26&lt;=$B$6)*(L24:L26*AN775+M24:M26*AO775*$B$8*AQ775)/(1+AL775/100)^K24:K26)+L27*AN775*AP775/(1+AL775/100)^$B$6</f>
        <v>8468904.63633968</v>
      </c>
      <c r="AT775" s="0" t="n">
        <f aca="false">AS775-AR775</f>
        <v>-1597219.93575644</v>
      </c>
      <c r="AU775" s="0" t="n">
        <f aca="true">RAND()</f>
        <v>0.0773354394005396</v>
      </c>
      <c r="AV775" s="0" t="n">
        <f aca="true">RAND()</f>
        <v>0.499656827671714</v>
      </c>
      <c r="AW775" s="0" t="n">
        <f aca="true">RAND()</f>
        <v>0.173981576179071</v>
      </c>
      <c r="AX775" s="0" t="n">
        <f aca="true">RAND()</f>
        <v>0.463840523314874</v>
      </c>
      <c r="AY775" s="0" t="n">
        <f aca="true">RAND()</f>
        <v>0.990738880422545</v>
      </c>
      <c r="AZ775" s="0" t="n">
        <f aca="true">RAND()</f>
        <v>0.453592773158012</v>
      </c>
    </row>
    <row r="776" customFormat="false" ht="15" hidden="false" customHeight="false" outlineLevel="0" collapsed="false">
      <c r="AK776" s="0" t="n">
        <v>763</v>
      </c>
      <c r="AL776" s="0" t="n">
        <f aca="false">IFERROR(IF(AU776&lt;($AM$6-$AL$6)/($AN$6-$AL$6),$AL$6+SQRT(AU776*($AN$6-$AL$6)*($AM$6-$AL$6)),$AN$6-SQRT((1-AU776)*($AN$6-$AL$6)*($AN$6-$AM$6))),$AM$6)</f>
        <v>4.3782277653309</v>
      </c>
      <c r="AM776" s="0" t="n">
        <f aca="false">IFERROR(IF(AV776&lt;($AM$7-$AL$7)/($AN$7-$AL$7),$AL$7+SQRT(AV776*($AN$7-$AL$7)*($AM$7-$AL$7)),$AN$7-SQRT((1-AV776)*($AN$7-$AL$7)*($AN$7-$AM$7))),$AM$7)</f>
        <v>0.885364864156641</v>
      </c>
      <c r="AN776" s="0" t="n">
        <f aca="false">IFERROR(IF(AW776&lt;($AM$8-$AL$8)/($AN$8-$AL$8),$AL$8+SQRT(AW776*($AN$8-$AL$8)*($AM$8-$AL$8)),$AN$8-SQRT((1-AW776)*($AN$8-$AL$8)*($AN$8-$AM$8))),$AM$8)</f>
        <v>0.939519776559771</v>
      </c>
      <c r="AO776" s="0" t="n">
        <f aca="false">IFERROR(IF(AX776&lt;($AM$9-$AL$9)/($AN$9-$AL$9),$AL$9+SQRT(AX776*($AN$9-$AL$9)*($AM$9-$AL$9)),$AN$9-SQRT((1-AX776)*($AN$9-$AL$9)*($AN$9-$AM$9))),$AM$9)</f>
        <v>0.790218609616916</v>
      </c>
      <c r="AP776" s="0" t="n">
        <f aca="false">IFERROR(IF(AY776&lt;($AM$10-$AL$10)/($AN$10-$AL$10),$AL$10+SQRT(AY776*($AN$10-$AL$10)*($AM$10-$AL$10)),$AN$10-SQRT((1-AY776)*($AN$10-$AL$10)*($AN$10-$AM$10))),$AM$10)</f>
        <v>0.875011623251417</v>
      </c>
      <c r="AQ776" s="0" t="n">
        <f aca="false">IFERROR(IF(AZ776&lt;($AM$11-$AL$11)/($AN$11-$AL$11),$AL$11+SQRT(AZ776*($AN$11-$AL$11)*($AM$11-$AL$11)),$AN$11-SQRT((1-AZ776)*($AN$11-$AL$11)*($AN$11-$AM$11))),$AM$11)</f>
        <v>0.723643949510147</v>
      </c>
      <c r="AR776" s="0" t="n">
        <f aca="false">SUMPRODUCT((B24:B31&lt;=$B$6)*(C24:C31*AM776+D24:D31*AO776*$B$8*AQ776)/(1+AL776/100)^B24:B31)+C32*AM776*AP776/(1+AL776/100)^$B$6</f>
        <v>8251812.02233681</v>
      </c>
      <c r="AS776" s="0" t="n">
        <f aca="false">SUMPRODUCT((K24:K26&lt;=$B$6)*(L24:L26*AN776+M24:M26*AO776*$B$8*AQ776)/(1+AL776/100)^K24:K26)+L27*AN776*AP776/(1+AL776/100)^$B$6</f>
        <v>8716837.72030947</v>
      </c>
      <c r="AT776" s="0" t="n">
        <f aca="false">AS776-AR776</f>
        <v>465025.69797266</v>
      </c>
      <c r="AU776" s="0" t="n">
        <f aca="true">RAND()</f>
        <v>0.656315517475911</v>
      </c>
      <c r="AV776" s="0" t="n">
        <f aca="true">RAND()</f>
        <v>0.0809684448053537</v>
      </c>
      <c r="AW776" s="0" t="n">
        <f aca="true">RAND()</f>
        <v>0.216286311680981</v>
      </c>
      <c r="AX776" s="0" t="n">
        <f aca="true">RAND()</f>
        <v>0.112302455157301</v>
      </c>
      <c r="AY776" s="0" t="n">
        <f aca="true">RAND()</f>
        <v>0.562534870294649</v>
      </c>
      <c r="AZ776" s="0" t="n">
        <f aca="true">RAND()</f>
        <v>0.688274830031223</v>
      </c>
    </row>
    <row r="777" customFormat="false" ht="15" hidden="false" customHeight="false" outlineLevel="0" collapsed="false">
      <c r="AK777" s="0" t="n">
        <v>764</v>
      </c>
      <c r="AL777" s="0" t="n">
        <f aca="false">IFERROR(IF(AU777&lt;($AM$6-$AL$6)/($AN$6-$AL$6),$AL$6+SQRT(AU777*($AN$6-$AL$6)*($AM$6-$AL$6)),$AN$6-SQRT((1-AU777)*($AN$6-$AL$6)*($AN$6-$AM$6))),$AM$6)</f>
        <v>3.72498897999272</v>
      </c>
      <c r="AM777" s="0" t="n">
        <f aca="false">IFERROR(IF(AV777&lt;($AM$7-$AL$7)/($AN$7-$AL$7),$AL$7+SQRT(AV777*($AN$7-$AL$7)*($AM$7-$AL$7)),$AN$7-SQRT((1-AV777)*($AN$7-$AL$7)*($AN$7-$AM$7))),$AM$7)</f>
        <v>1.01931779252095</v>
      </c>
      <c r="AN777" s="0" t="n">
        <f aca="false">IFERROR(IF(AW777&lt;($AM$8-$AL$8)/($AN$8-$AL$8),$AL$8+SQRT(AW777*($AN$8-$AL$8)*($AM$8-$AL$8)),$AN$8-SQRT((1-AW777)*($AN$8-$AL$8)*($AN$8-$AM$8))),$AM$8)</f>
        <v>0.975285189318177</v>
      </c>
      <c r="AO777" s="0" t="n">
        <f aca="false">IFERROR(IF(AX777&lt;($AM$9-$AL$9)/($AN$9-$AL$9),$AL$9+SQRT(AX777*($AN$9-$AL$9)*($AM$9-$AL$9)),$AN$9-SQRT((1-AX777)*($AN$9-$AL$9)*($AN$9-$AM$9))),$AM$9)</f>
        <v>1.63040602928435</v>
      </c>
      <c r="AP777" s="0" t="n">
        <f aca="false">IFERROR(IF(AY777&lt;($AM$10-$AL$10)/($AN$10-$AL$10),$AL$10+SQRT(AY777*($AN$10-$AL$10)*($AM$10-$AL$10)),$AN$10-SQRT((1-AY777)*($AN$10-$AL$10)*($AN$10-$AM$10))),$AM$10)</f>
        <v>0.833629188417088</v>
      </c>
      <c r="AQ777" s="0" t="n">
        <f aca="false">IFERROR(IF(AZ777&lt;($AM$11-$AL$11)/($AN$11-$AL$11),$AL$11+SQRT(AZ777*($AN$11-$AL$11)*($AM$11-$AL$11)),$AN$11-SQRT((1-AZ777)*($AN$11-$AL$11)*($AN$11-$AM$11))),$AM$11)</f>
        <v>0.503338532876665</v>
      </c>
      <c r="AR777" s="0" t="n">
        <f aca="false">SUMPRODUCT((B24:B31&lt;=$B$6)*(C24:C31*AM777+D24:D31*AO777*$B$8*AQ777)/(1+AL777/100)^B24:B31)+C32*AM777*AP777/(1+AL777/100)^$B$6</f>
        <v>9735580.33273779</v>
      </c>
      <c r="AS777" s="0" t="n">
        <f aca="false">SUMPRODUCT((K24:K26&lt;=$B$6)*(L24:L26*AN777+M24:M26*AO777*$B$8*AQ777)/(1+AL777/100)^K24:K26)+L27*AN777*AP777/(1+AL777/100)^$B$6</f>
        <v>9091381.11428928</v>
      </c>
      <c r="AT777" s="0" t="n">
        <f aca="false">AS777-AR777</f>
        <v>-644199.218448509</v>
      </c>
      <c r="AU777" s="0" t="n">
        <f aca="true">RAND()</f>
        <v>0.463715140941543</v>
      </c>
      <c r="AV777" s="0" t="n">
        <f aca="true">RAND()</f>
        <v>0.526984170245284</v>
      </c>
      <c r="AW777" s="0" t="n">
        <f aca="true">RAND()</f>
        <v>0.341387751047878</v>
      </c>
      <c r="AX777" s="0" t="n">
        <f aca="true">RAND()</f>
        <v>0.908933531207091</v>
      </c>
      <c r="AY777" s="0" t="n">
        <f aca="true">RAND()</f>
        <v>0.445233741455378</v>
      </c>
      <c r="AZ777" s="0" t="n">
        <f aca="true">RAND()</f>
        <v>0.168761465111978</v>
      </c>
    </row>
    <row r="778" customFormat="false" ht="15" hidden="false" customHeight="false" outlineLevel="0" collapsed="false">
      <c r="AK778" s="0" t="n">
        <v>765</v>
      </c>
      <c r="AL778" s="0" t="n">
        <f aca="false">IFERROR(IF(AU778&lt;($AM$6-$AL$6)/($AN$6-$AL$6),$AL$6+SQRT(AU778*($AN$6-$AL$6)*($AM$6-$AL$6)),$AN$6-SQRT((1-AU778)*($AN$6-$AL$6)*($AN$6-$AM$6))),$AM$6)</f>
        <v>3.7851745197093</v>
      </c>
      <c r="AM778" s="0" t="n">
        <f aca="false">IFERROR(IF(AV778&lt;($AM$7-$AL$7)/($AN$7-$AL$7),$AL$7+SQRT(AV778*($AN$7-$AL$7)*($AM$7-$AL$7)),$AN$7-SQRT((1-AV778)*($AN$7-$AL$7)*($AN$7-$AM$7))),$AM$7)</f>
        <v>1.04809319636803</v>
      </c>
      <c r="AN778" s="0" t="n">
        <f aca="false">IFERROR(IF(AW778&lt;($AM$8-$AL$8)/($AN$8-$AL$8),$AL$8+SQRT(AW778*($AN$8-$AL$8)*($AM$8-$AL$8)),$AN$8-SQRT((1-AW778)*($AN$8-$AL$8)*($AN$8-$AM$8))),$AM$8)</f>
        <v>0.953213107431386</v>
      </c>
      <c r="AO778" s="0" t="n">
        <f aca="false">IFERROR(IF(AX778&lt;($AM$9-$AL$9)/($AN$9-$AL$9),$AL$9+SQRT(AX778*($AN$9-$AL$9)*($AM$9-$AL$9)),$AN$9-SQRT((1-AX778)*($AN$9-$AL$9)*($AN$9-$AM$9))),$AM$9)</f>
        <v>1.04732969241867</v>
      </c>
      <c r="AP778" s="0" t="n">
        <f aca="false">IFERROR(IF(AY778&lt;($AM$10-$AL$10)/($AN$10-$AL$10),$AL$10+SQRT(AY778*($AN$10-$AL$10)*($AM$10-$AL$10)),$AN$10-SQRT((1-AY778)*($AN$10-$AL$10)*($AN$10-$AM$10))),$AM$10)</f>
        <v>0.938075316025687</v>
      </c>
      <c r="AQ778" s="0" t="n">
        <f aca="false">IFERROR(IF(AZ778&lt;($AM$11-$AL$11)/($AN$11-$AL$11),$AL$11+SQRT(AZ778*($AN$11-$AL$11)*($AM$11-$AL$11)),$AN$11-SQRT((1-AZ778)*($AN$11-$AL$11)*($AN$11-$AM$11))),$AM$11)</f>
        <v>0.643162107504907</v>
      </c>
      <c r="AR778" s="0" t="n">
        <f aca="false">SUMPRODUCT((B24:B31&lt;=$B$6)*(C24:C31*AM778+D24:D31*AO778*$B$8*AQ778)/(1+AL778/100)^B24:B31)+C32*AM778*AP778/(1+AL778/100)^$B$6</f>
        <v>9960866.82661186</v>
      </c>
      <c r="AS778" s="0" t="n">
        <f aca="false">SUMPRODUCT((K24:K26&lt;=$B$6)*(L24:L26*AN778+M24:M26*AO778*$B$8*AQ778)/(1+AL778/100)^K24:K26)+L27*AN778*AP778/(1+AL778/100)^$B$6</f>
        <v>8805923.28102036</v>
      </c>
      <c r="AT778" s="0" t="n">
        <f aca="false">AS778-AR778</f>
        <v>-1154943.5455915</v>
      </c>
      <c r="AU778" s="0" t="n">
        <f aca="true">RAND()</f>
        <v>0.483244856563684</v>
      </c>
      <c r="AV778" s="0" t="n">
        <f aca="true">RAND()</f>
        <v>0.637632379085522</v>
      </c>
      <c r="AW778" s="0" t="n">
        <f aca="true">RAND()</f>
        <v>0.260825069875349</v>
      </c>
      <c r="AX778" s="0" t="n">
        <f aca="true">RAND()</f>
        <v>0.394946190035267</v>
      </c>
      <c r="AY778" s="0" t="n">
        <f aca="true">RAND()</f>
        <v>0.76763993004402</v>
      </c>
      <c r="AZ778" s="0" t="n">
        <f aca="true">RAND()</f>
        <v>0.480654008274323</v>
      </c>
    </row>
    <row r="779" customFormat="false" ht="15" hidden="false" customHeight="false" outlineLevel="0" collapsed="false">
      <c r="AK779" s="0" t="n">
        <v>766</v>
      </c>
      <c r="AL779" s="0" t="n">
        <f aca="false">IFERROR(IF(AU779&lt;($AM$6-$AL$6)/($AN$6-$AL$6),$AL$6+SQRT(AU779*($AN$6-$AL$6)*($AM$6-$AL$6)),$AN$6-SQRT((1-AU779)*($AN$6-$AL$6)*($AN$6-$AM$6))),$AM$6)</f>
        <v>3.43693826316455</v>
      </c>
      <c r="AM779" s="0" t="n">
        <f aca="false">IFERROR(IF(AV779&lt;($AM$7-$AL$7)/($AN$7-$AL$7),$AL$7+SQRT(AV779*($AN$7-$AL$7)*($AM$7-$AL$7)),$AN$7-SQRT((1-AV779)*($AN$7-$AL$7)*($AN$7-$AM$7))),$AM$7)</f>
        <v>0.985123661567194</v>
      </c>
      <c r="AN779" s="0" t="n">
        <f aca="false">IFERROR(IF(AW779&lt;($AM$8-$AL$8)/($AN$8-$AL$8),$AL$8+SQRT(AW779*($AN$8-$AL$8)*($AM$8-$AL$8)),$AN$8-SQRT((1-AW779)*($AN$8-$AL$8)*($AN$8-$AM$8))),$AM$8)</f>
        <v>0.978876290443838</v>
      </c>
      <c r="AO779" s="0" t="n">
        <f aca="false">IFERROR(IF(AX779&lt;($AM$9-$AL$9)/($AN$9-$AL$9),$AL$9+SQRT(AX779*($AN$9-$AL$9)*($AM$9-$AL$9)),$AN$9-SQRT((1-AX779)*($AN$9-$AL$9)*($AN$9-$AM$9))),$AM$9)</f>
        <v>0.980859912586894</v>
      </c>
      <c r="AP779" s="0" t="n">
        <f aca="false">IFERROR(IF(AY779&lt;($AM$10-$AL$10)/($AN$10-$AL$10),$AL$10+SQRT(AY779*($AN$10-$AL$10)*($AM$10-$AL$10)),$AN$10-SQRT((1-AY779)*($AN$10-$AL$10)*($AN$10-$AM$10))),$AM$10)</f>
        <v>0.996059034818855</v>
      </c>
      <c r="AQ779" s="0" t="n">
        <f aca="false">IFERROR(IF(AZ779&lt;($AM$11-$AL$11)/($AN$11-$AL$11),$AL$11+SQRT(AZ779*($AN$11-$AL$11)*($AM$11-$AL$11)),$AN$11-SQRT((1-AZ779)*($AN$11-$AL$11)*($AN$11-$AM$11))),$AM$11)</f>
        <v>0.775418694459252</v>
      </c>
      <c r="AR779" s="0" t="n">
        <f aca="false">SUMPRODUCT((B24:B31&lt;=$B$6)*(C24:C31*AM779+D24:D31*AO779*$B$8*AQ779)/(1+AL779/100)^B24:B31)+C32*AM779*AP779/(1+AL779/100)^$B$6</f>
        <v>9492560.81077757</v>
      </c>
      <c r="AS779" s="0" t="n">
        <f aca="false">SUMPRODUCT((K24:K26&lt;=$B$6)*(L24:L26*AN779+M24:M26*AO779*$B$8*AQ779)/(1+AL779/100)^K24:K26)+L27*AN779*AP779/(1+AL779/100)^$B$6</f>
        <v>8994795.74584245</v>
      </c>
      <c r="AT779" s="0" t="n">
        <f aca="false">AS779-AR779</f>
        <v>-497765.064935118</v>
      </c>
      <c r="AU779" s="0" t="n">
        <f aca="true">RAND()</f>
        <v>0.365229552974957</v>
      </c>
      <c r="AV779" s="0" t="n">
        <f aca="true">RAND()</f>
        <v>0.380786334133835</v>
      </c>
      <c r="AW779" s="0" t="n">
        <f aca="true">RAND()</f>
        <v>0.355519192032757</v>
      </c>
      <c r="AX779" s="0" t="n">
        <f aca="true">RAND()</f>
        <v>0.308301674044101</v>
      </c>
      <c r="AY779" s="0" t="n">
        <f aca="true">RAND()</f>
        <v>0.984298264101654</v>
      </c>
      <c r="AZ779" s="0" t="n">
        <f aca="true">RAND()</f>
        <v>0.794135662047401</v>
      </c>
    </row>
    <row r="780" customFormat="false" ht="15" hidden="false" customHeight="false" outlineLevel="0" collapsed="false">
      <c r="AK780" s="0" t="n">
        <v>767</v>
      </c>
      <c r="AL780" s="0" t="n">
        <f aca="false">IFERROR(IF(AU780&lt;($AM$6-$AL$6)/($AN$6-$AL$6),$AL$6+SQRT(AU780*($AN$6-$AL$6)*($AM$6-$AL$6)),$AN$6-SQRT((1-AU780)*($AN$6-$AL$6)*($AN$6-$AM$6))),$AM$6)</f>
        <v>2.86011371222745</v>
      </c>
      <c r="AM780" s="0" t="n">
        <f aca="false">IFERROR(IF(AV780&lt;($AM$7-$AL$7)/($AN$7-$AL$7),$AL$7+SQRT(AV780*($AN$7-$AL$7)*($AM$7-$AL$7)),$AN$7-SQRT((1-AV780)*($AN$7-$AL$7)*($AN$7-$AM$7))),$AM$7)</f>
        <v>1.14307436803302</v>
      </c>
      <c r="AN780" s="0" t="n">
        <f aca="false">IFERROR(IF(AW780&lt;($AM$8-$AL$8)/($AN$8-$AL$8),$AL$8+SQRT(AW780*($AN$8-$AL$8)*($AM$8-$AL$8)),$AN$8-SQRT((1-AW780)*($AN$8-$AL$8)*($AN$8-$AM$8))),$AM$8)</f>
        <v>1.09321273191217</v>
      </c>
      <c r="AO780" s="0" t="n">
        <f aca="false">IFERROR(IF(AX780&lt;($AM$9-$AL$9)/($AN$9-$AL$9),$AL$9+SQRT(AX780*($AN$9-$AL$9)*($AM$9-$AL$9)),$AN$9-SQRT((1-AX780)*($AN$9-$AL$9)*($AN$9-$AM$9))),$AM$9)</f>
        <v>1.33767395067136</v>
      </c>
      <c r="AP780" s="0" t="n">
        <f aca="false">IFERROR(IF(AY780&lt;($AM$10-$AL$10)/($AN$10-$AL$10),$AL$10+SQRT(AY780*($AN$10-$AL$10)*($AM$10-$AL$10)),$AN$10-SQRT((1-AY780)*($AN$10-$AL$10)*($AN$10-$AM$10))),$AM$10)</f>
        <v>0.763988512057754</v>
      </c>
      <c r="AQ780" s="0" t="n">
        <f aca="false">IFERROR(IF(AZ780&lt;($AM$11-$AL$11)/($AN$11-$AL$11),$AL$11+SQRT(AZ780*($AN$11-$AL$11)*($AM$11-$AL$11)),$AN$11-SQRT((1-AZ780)*($AN$11-$AL$11)*($AN$11-$AM$11))),$AM$11)</f>
        <v>0.518872765118327</v>
      </c>
      <c r="AR780" s="0" t="n">
        <f aca="false">SUMPRODUCT((B24:B31&lt;=$B$6)*(C24:C31*AM780+D24:D31*AO780*$B$8*AQ780)/(1+AL780/100)^B24:B31)+C32*AM780*AP780/(1+AL780/100)^$B$6</f>
        <v>11262052.6421979</v>
      </c>
      <c r="AS780" s="0" t="n">
        <f aca="false">SUMPRODUCT((K24:K26&lt;=$B$6)*(L24:L26*AN780+M24:M26*AO780*$B$8*AQ780)/(1+AL780/100)^K24:K26)+L27*AN780*AP780/(1+AL780/100)^$B$6</f>
        <v>10262029.8435791</v>
      </c>
      <c r="AT780" s="0" t="n">
        <f aca="false">AS780-AR780</f>
        <v>-1000022.79861872</v>
      </c>
      <c r="AU780" s="0" t="n">
        <f aca="true">RAND()</f>
        <v>0.147959119592337</v>
      </c>
      <c r="AV780" s="0" t="n">
        <f aca="true">RAND()</f>
        <v>0.898372526475215</v>
      </c>
      <c r="AW780" s="0" t="n">
        <f aca="true">RAND()</f>
        <v>0.781491133916048</v>
      </c>
      <c r="AX780" s="0" t="n">
        <f aca="true">RAND()</f>
        <v>0.707549469587141</v>
      </c>
      <c r="AY780" s="0" t="n">
        <f aca="true">RAND()</f>
        <v>0.278759737993868</v>
      </c>
      <c r="AZ780" s="0" t="n">
        <f aca="true">RAND()</f>
        <v>0.195531784940988</v>
      </c>
    </row>
    <row r="781" customFormat="false" ht="15" hidden="false" customHeight="false" outlineLevel="0" collapsed="false">
      <c r="AK781" s="0" t="n">
        <v>768</v>
      </c>
      <c r="AL781" s="0" t="n">
        <f aca="false">IFERROR(IF(AU781&lt;($AM$6-$AL$6)/($AN$6-$AL$6),$AL$6+SQRT(AU781*($AN$6-$AL$6)*($AM$6-$AL$6)),$AN$6-SQRT((1-AU781)*($AN$6-$AL$6)*($AN$6-$AM$6))),$AM$6)</f>
        <v>2.41840437457467</v>
      </c>
      <c r="AM781" s="0" t="n">
        <f aca="false">IFERROR(IF(AV781&lt;($AM$7-$AL$7)/($AN$7-$AL$7),$AL$7+SQRT(AV781*($AN$7-$AL$7)*($AM$7-$AL$7)),$AN$7-SQRT((1-AV781)*($AN$7-$AL$7)*($AN$7-$AM$7))),$AM$7)</f>
        <v>0.890268230160088</v>
      </c>
      <c r="AN781" s="0" t="n">
        <f aca="false">IFERROR(IF(AW781&lt;($AM$8-$AL$8)/($AN$8-$AL$8),$AL$8+SQRT(AW781*($AN$8-$AL$8)*($AM$8-$AL$8)),$AN$8-SQRT((1-AW781)*($AN$8-$AL$8)*($AN$8-$AM$8))),$AM$8)</f>
        <v>0.888508272586534</v>
      </c>
      <c r="AO781" s="0" t="n">
        <f aca="false">IFERROR(IF(AX781&lt;($AM$9-$AL$9)/($AN$9-$AL$9),$AL$9+SQRT(AX781*($AN$9-$AL$9)*($AM$9-$AL$9)),$AN$9-SQRT((1-AX781)*($AN$9-$AL$9)*($AN$9-$AM$9))),$AM$9)</f>
        <v>0.824523769277867</v>
      </c>
      <c r="AP781" s="0" t="n">
        <f aca="false">IFERROR(IF(AY781&lt;($AM$10-$AL$10)/($AN$10-$AL$10),$AL$10+SQRT(AY781*($AN$10-$AL$10)*($AM$10-$AL$10)),$AN$10-SQRT((1-AY781)*($AN$10-$AL$10)*($AN$10-$AM$10))),$AM$10)</f>
        <v>0.901386618282908</v>
      </c>
      <c r="AQ781" s="0" t="n">
        <f aca="false">IFERROR(IF(AZ781&lt;($AM$11-$AL$11)/($AN$11-$AL$11),$AL$11+SQRT(AZ781*($AN$11-$AL$11)*($AM$11-$AL$11)),$AN$11-SQRT((1-AZ781)*($AN$11-$AL$11)*($AN$11-$AM$11))),$AM$11)</f>
        <v>0.496839617990979</v>
      </c>
      <c r="AR781" s="0" t="n">
        <f aca="false">SUMPRODUCT((B24:B31&lt;=$B$6)*(C24:C31*AM781+D24:D31*AO781*$B$8*AQ781)/(1+AL781/100)^B24:B31)+C32*AM781*AP781/(1+AL781/100)^$B$6</f>
        <v>8904374.52439313</v>
      </c>
      <c r="AS781" s="0" t="n">
        <f aca="false">SUMPRODUCT((K24:K26&lt;=$B$6)*(L24:L26*AN781+M24:M26*AO781*$B$8*AQ781)/(1+AL781/100)^K24:K26)+L27*AN781*AP781/(1+AL781/100)^$B$6</f>
        <v>8204632.22947565</v>
      </c>
      <c r="AT781" s="0" t="n">
        <f aca="false">AS781-AR781</f>
        <v>-699742.294917487</v>
      </c>
      <c r="AU781" s="0" t="n">
        <f aca="true">RAND()</f>
        <v>0.0350124441326444</v>
      </c>
      <c r="AV781" s="0" t="n">
        <f aca="true">RAND()</f>
        <v>0.0905372597359392</v>
      </c>
      <c r="AW781" s="0" t="n">
        <f aca="true">RAND()</f>
        <v>0.0870412701805803</v>
      </c>
      <c r="AX781" s="0" t="n">
        <f aca="true">RAND()</f>
        <v>0.140420902435086</v>
      </c>
      <c r="AY781" s="0" t="n">
        <f aca="true">RAND()</f>
        <v>0.644444869346355</v>
      </c>
      <c r="AZ781" s="0" t="n">
        <f aca="true">RAND()</f>
        <v>0.158146266166671</v>
      </c>
    </row>
    <row r="782" customFormat="false" ht="15" hidden="false" customHeight="false" outlineLevel="0" collapsed="false">
      <c r="AK782" s="0" t="n">
        <v>769</v>
      </c>
      <c r="AL782" s="0" t="n">
        <f aca="false">IFERROR(IF(AU782&lt;($AM$6-$AL$6)/($AN$6-$AL$6),$AL$6+SQRT(AU782*($AN$6-$AL$6)*($AM$6-$AL$6)),$AN$6-SQRT((1-AU782)*($AN$6-$AL$6)*($AN$6-$AM$6))),$AM$6)</f>
        <v>3.2878438370339</v>
      </c>
      <c r="AM782" s="0" t="n">
        <f aca="false">IFERROR(IF(AV782&lt;($AM$7-$AL$7)/($AN$7-$AL$7),$AL$7+SQRT(AV782*($AN$7-$AL$7)*($AM$7-$AL$7)),$AN$7-SQRT((1-AV782)*($AN$7-$AL$7)*($AN$7-$AM$7))),$AM$7)</f>
        <v>1.14024320038109</v>
      </c>
      <c r="AN782" s="0" t="n">
        <f aca="false">IFERROR(IF(AW782&lt;($AM$8-$AL$8)/($AN$8-$AL$8),$AL$8+SQRT(AW782*($AN$8-$AL$8)*($AM$8-$AL$8)),$AN$8-SQRT((1-AW782)*($AN$8-$AL$8)*($AN$8-$AM$8))),$AM$8)</f>
        <v>0.997395981645087</v>
      </c>
      <c r="AO782" s="0" t="n">
        <f aca="false">IFERROR(IF(AX782&lt;($AM$9-$AL$9)/($AN$9-$AL$9),$AL$9+SQRT(AX782*($AN$9-$AL$9)*($AM$9-$AL$9)),$AN$9-SQRT((1-AX782)*($AN$9-$AL$9)*($AN$9-$AM$9))),$AM$9)</f>
        <v>0.882672193437306</v>
      </c>
      <c r="AP782" s="0" t="n">
        <f aca="false">IFERROR(IF(AY782&lt;($AM$10-$AL$10)/($AN$10-$AL$10),$AL$10+SQRT(AY782*($AN$10-$AL$10)*($AM$10-$AL$10)),$AN$10-SQRT((1-AY782)*($AN$10-$AL$10)*($AN$10-$AM$10))),$AM$10)</f>
        <v>0.918105309947303</v>
      </c>
      <c r="AQ782" s="0" t="n">
        <f aca="false">IFERROR(IF(AZ782&lt;($AM$11-$AL$11)/($AN$11-$AL$11),$AL$11+SQRT(AZ782*($AN$11-$AL$11)*($AM$11-$AL$11)),$AN$11-SQRT((1-AZ782)*($AN$11-$AL$11)*($AN$11-$AM$11))),$AM$11)</f>
        <v>0.707901107266666</v>
      </c>
      <c r="AR782" s="0" t="n">
        <f aca="false">SUMPRODUCT((B24:B31&lt;=$B$6)*(C24:C31*AM782+D24:D31*AO782*$B$8*AQ782)/(1+AL782/100)^B24:B31)+C32*AM782*AP782/(1+AL782/100)^$B$6</f>
        <v>11023144.3522494</v>
      </c>
      <c r="AS782" s="0" t="n">
        <f aca="false">SUMPRODUCT((K24:K26&lt;=$B$6)*(L24:L26*AN782+M24:M26*AO782*$B$8*AQ782)/(1+AL782/100)^K24:K26)+L27*AN782*AP782/(1+AL782/100)^$B$6</f>
        <v>9220658.97382038</v>
      </c>
      <c r="AT782" s="0" t="n">
        <f aca="false">AS782-AR782</f>
        <v>-1802485.37842901</v>
      </c>
      <c r="AU782" s="0" t="n">
        <f aca="true">RAND()</f>
        <v>0.310994831087639</v>
      </c>
      <c r="AV782" s="0" t="n">
        <f aca="true">RAND()</f>
        <v>0.89291951055479</v>
      </c>
      <c r="AW782" s="0" t="n">
        <f aca="true">RAND()</f>
        <v>0.432946372995861</v>
      </c>
      <c r="AX782" s="0" t="n">
        <f aca="true">RAND()</f>
        <v>0.195250676840159</v>
      </c>
      <c r="AY782" s="0" t="n">
        <f aca="true">RAND()</f>
        <v>0.699248200824522</v>
      </c>
      <c r="AZ782" s="0" t="n">
        <f aca="true">RAND()</f>
        <v>0.651747905567184</v>
      </c>
    </row>
    <row r="783" customFormat="false" ht="15" hidden="false" customHeight="false" outlineLevel="0" collapsed="false">
      <c r="AK783" s="0" t="n">
        <v>770</v>
      </c>
      <c r="AL783" s="0" t="n">
        <f aca="false">IFERROR(IF(AU783&lt;($AM$6-$AL$6)/($AN$6-$AL$6),$AL$6+SQRT(AU783*($AN$6-$AL$6)*($AM$6-$AL$6)),$AN$6-SQRT((1-AU783)*($AN$6-$AL$6)*($AN$6-$AM$6))),$AM$6)</f>
        <v>3.01463351869008</v>
      </c>
      <c r="AM783" s="0" t="n">
        <f aca="false">IFERROR(IF(AV783&lt;($AM$7-$AL$7)/($AN$7-$AL$7),$AL$7+SQRT(AV783*($AN$7-$AL$7)*($AM$7-$AL$7)),$AN$7-SQRT((1-AV783)*($AN$7-$AL$7)*($AN$7-$AM$7))),$AM$7)</f>
        <v>1.13855366059559</v>
      </c>
      <c r="AN783" s="0" t="n">
        <f aca="false">IFERROR(IF(AW783&lt;($AM$8-$AL$8)/($AN$8-$AL$8),$AL$8+SQRT(AW783*($AN$8-$AL$8)*($AM$8-$AL$8)),$AN$8-SQRT((1-AW783)*($AN$8-$AL$8)*($AN$8-$AM$8))),$AM$8)</f>
        <v>0.979492359445352</v>
      </c>
      <c r="AO783" s="0" t="n">
        <f aca="false">IFERROR(IF(AX783&lt;($AM$9-$AL$9)/($AN$9-$AL$9),$AL$9+SQRT(AX783*($AN$9-$AL$9)*($AM$9-$AL$9)),$AN$9-SQRT((1-AX783)*($AN$9-$AL$9)*($AN$9-$AM$9))),$AM$9)</f>
        <v>1.45608523803535</v>
      </c>
      <c r="AP783" s="0" t="n">
        <f aca="false">IFERROR(IF(AY783&lt;($AM$10-$AL$10)/($AN$10-$AL$10),$AL$10+SQRT(AY783*($AN$10-$AL$10)*($AM$10-$AL$10)),$AN$10-SQRT((1-AY783)*($AN$10-$AL$10)*($AN$10-$AM$10))),$AM$10)</f>
        <v>0.98512123476644</v>
      </c>
      <c r="AQ783" s="0" t="n">
        <f aca="false">IFERROR(IF(AZ783&lt;($AM$11-$AL$11)/($AN$11-$AL$11),$AL$11+SQRT(AZ783*($AN$11-$AL$11)*($AM$11-$AL$11)),$AN$11-SQRT((1-AZ783)*($AN$11-$AL$11)*($AN$11-$AM$11))),$AM$11)</f>
        <v>0.627157327179646</v>
      </c>
      <c r="AR783" s="0" t="n">
        <f aca="false">SUMPRODUCT((B24:B31&lt;=$B$6)*(C24:C31*AM783+D24:D31*AO783*$B$8*AQ783)/(1+AL783/100)^B24:B31)+C32*AM783*AP783/(1+AL783/100)^$B$6</f>
        <v>11155755.2326406</v>
      </c>
      <c r="AS783" s="0" t="n">
        <f aca="false">SUMPRODUCT((K24:K26&lt;=$B$6)*(L24:L26*AN783+M24:M26*AO783*$B$8*AQ783)/(1+AL783/100)^K24:K26)+L27*AN783*AP783/(1+AL783/100)^$B$6</f>
        <v>9003368.95199521</v>
      </c>
      <c r="AT783" s="0" t="n">
        <f aca="false">AS783-AR783</f>
        <v>-2152386.2806454</v>
      </c>
      <c r="AU783" s="0" t="n">
        <f aca="true">RAND()</f>
        <v>0.205842700482568</v>
      </c>
      <c r="AV783" s="0" t="n">
        <f aca="true">RAND()</f>
        <v>0.889597452740942</v>
      </c>
      <c r="AW783" s="0" t="n">
        <f aca="true">RAND()</f>
        <v>0.357972301102884</v>
      </c>
      <c r="AX783" s="0" t="n">
        <f aca="true">RAND()</f>
        <v>0.80277115447796</v>
      </c>
      <c r="AY783" s="0" t="n">
        <f aca="true">RAND()</f>
        <v>0.941370449685263</v>
      </c>
      <c r="AZ783" s="0" t="n">
        <f aca="true">RAND()</f>
        <v>0.436864966234</v>
      </c>
    </row>
    <row r="784" customFormat="false" ht="15" hidden="false" customHeight="false" outlineLevel="0" collapsed="false">
      <c r="AK784" s="0" t="n">
        <v>771</v>
      </c>
      <c r="AL784" s="0" t="n">
        <f aca="false">IFERROR(IF(AU784&lt;($AM$6-$AL$6)/($AN$6-$AL$6),$AL$6+SQRT(AU784*($AN$6-$AL$6)*($AM$6-$AL$6)),$AN$6-SQRT((1-AU784)*($AN$6-$AL$6)*($AN$6-$AM$6))),$AM$6)</f>
        <v>3.11455450744831</v>
      </c>
      <c r="AM784" s="0" t="n">
        <f aca="false">IFERROR(IF(AV784&lt;($AM$7-$AL$7)/($AN$7-$AL$7),$AL$7+SQRT(AV784*($AN$7-$AL$7)*($AM$7-$AL$7)),$AN$7-SQRT((1-AV784)*($AN$7-$AL$7)*($AN$7-$AM$7))),$AM$7)</f>
        <v>1.15886604191996</v>
      </c>
      <c r="AN784" s="0" t="n">
        <f aca="false">IFERROR(IF(AW784&lt;($AM$8-$AL$8)/($AN$8-$AL$8),$AL$8+SQRT(AW784*($AN$8-$AL$8)*($AM$8-$AL$8)),$AN$8-SQRT((1-AW784)*($AN$8-$AL$8)*($AN$8-$AM$8))),$AM$8)</f>
        <v>0.953085681429452</v>
      </c>
      <c r="AO784" s="0" t="n">
        <f aca="false">IFERROR(IF(AX784&lt;($AM$9-$AL$9)/($AN$9-$AL$9),$AL$9+SQRT(AX784*($AN$9-$AL$9)*($AM$9-$AL$9)),$AN$9-SQRT((1-AX784)*($AN$9-$AL$9)*($AN$9-$AM$9))),$AM$9)</f>
        <v>1.47116648403538</v>
      </c>
      <c r="AP784" s="0" t="n">
        <f aca="false">IFERROR(IF(AY784&lt;($AM$10-$AL$10)/($AN$10-$AL$10),$AL$10+SQRT(AY784*($AN$10-$AL$10)*($AM$10-$AL$10)),$AN$10-SQRT((1-AY784)*($AN$10-$AL$10)*($AN$10-$AM$10))),$AM$10)</f>
        <v>0.92744175115984</v>
      </c>
      <c r="AQ784" s="0" t="n">
        <f aca="false">IFERROR(IF(AZ784&lt;($AM$11-$AL$11)/($AN$11-$AL$11),$AL$11+SQRT(AZ784*($AN$11-$AL$11)*($AM$11-$AL$11)),$AN$11-SQRT((1-AZ784)*($AN$11-$AL$11)*($AN$11-$AM$11))),$AM$11)</f>
        <v>0.643270613668072</v>
      </c>
      <c r="AR784" s="0" t="n">
        <f aca="false">SUMPRODUCT((B24:B31&lt;=$B$6)*(C24:C31*AM784+D24:D31*AO784*$B$8*AQ784)/(1+AL784/100)^B24:B31)+C32*AM784*AP784/(1+AL784/100)^$B$6</f>
        <v>11318104.8813465</v>
      </c>
      <c r="AS784" s="0" t="n">
        <f aca="false">SUMPRODUCT((K24:K26&lt;=$B$6)*(L24:L26*AN784+M24:M26*AO784*$B$8*AQ784)/(1+AL784/100)^K24:K26)+L27*AN784*AP784/(1+AL784/100)^$B$6</f>
        <v>8816044.63570043</v>
      </c>
      <c r="AT784" s="0" t="n">
        <f aca="false">AS784-AR784</f>
        <v>-2502060.24564606</v>
      </c>
      <c r="AU784" s="0" t="n">
        <f aca="true">RAND()</f>
        <v>0.245165666220487</v>
      </c>
      <c r="AV784" s="0" t="n">
        <f aca="true">RAND()</f>
        <v>0.926174237197029</v>
      </c>
      <c r="AW784" s="0" t="n">
        <f aca="true">RAND()</f>
        <v>0.260391398430219</v>
      </c>
      <c r="AX784" s="0" t="n">
        <f aca="true">RAND()</f>
        <v>0.813556741594996</v>
      </c>
      <c r="AY784" s="0" t="n">
        <f aca="true">RAND()</f>
        <v>0.730825802538364</v>
      </c>
      <c r="AZ784" s="0" t="n">
        <f aca="true">RAND()</f>
        <v>0.480958017175734</v>
      </c>
    </row>
    <row r="785" customFormat="false" ht="15" hidden="false" customHeight="false" outlineLevel="0" collapsed="false">
      <c r="AK785" s="0" t="n">
        <v>772</v>
      </c>
      <c r="AL785" s="0" t="n">
        <f aca="false">IFERROR(IF(AU785&lt;($AM$6-$AL$6)/($AN$6-$AL$6),$AL$6+SQRT(AU785*($AN$6-$AL$6)*($AM$6-$AL$6)),$AN$6-SQRT((1-AU785)*($AN$6-$AL$6)*($AN$6-$AM$6))),$AM$6)</f>
        <v>2.66878136660065</v>
      </c>
      <c r="AM785" s="0" t="n">
        <f aca="false">IFERROR(IF(AV785&lt;($AM$7-$AL$7)/($AN$7-$AL$7),$AL$7+SQRT(AV785*($AN$7-$AL$7)*($AM$7-$AL$7)),$AN$7-SQRT((1-AV785)*($AN$7-$AL$7)*($AN$7-$AM$7))),$AM$7)</f>
        <v>1.00244871880201</v>
      </c>
      <c r="AN785" s="0" t="n">
        <f aca="false">IFERROR(IF(AW785&lt;($AM$8-$AL$8)/($AN$8-$AL$8),$AL$8+SQRT(AW785*($AN$8-$AL$8)*($AM$8-$AL$8)),$AN$8-SQRT((1-AW785)*($AN$8-$AL$8)*($AN$8-$AM$8))),$AM$8)</f>
        <v>0.927347761866032</v>
      </c>
      <c r="AO785" s="0" t="n">
        <f aca="false">IFERROR(IF(AX785&lt;($AM$9-$AL$9)/($AN$9-$AL$9),$AL$9+SQRT(AX785*($AN$9-$AL$9)*($AM$9-$AL$9)),$AN$9-SQRT((1-AX785)*($AN$9-$AL$9)*($AN$9-$AM$9))),$AM$9)</f>
        <v>1.30066986102767</v>
      </c>
      <c r="AP785" s="0" t="n">
        <f aca="false">IFERROR(IF(AY785&lt;($AM$10-$AL$10)/($AN$10-$AL$10),$AL$10+SQRT(AY785*($AN$10-$AL$10)*($AM$10-$AL$10)),$AN$10-SQRT((1-AY785)*($AN$10-$AL$10)*($AN$10-$AM$10))),$AM$10)</f>
        <v>0.877439005828071</v>
      </c>
      <c r="AQ785" s="0" t="n">
        <f aca="false">IFERROR(IF(AZ785&lt;($AM$11-$AL$11)/($AN$11-$AL$11),$AL$11+SQRT(AZ785*($AN$11-$AL$11)*($AM$11-$AL$11)),$AN$11-SQRT((1-AZ785)*($AN$11-$AL$11)*($AN$11-$AM$11))),$AM$11)</f>
        <v>0.499628416032233</v>
      </c>
      <c r="AR785" s="0" t="n">
        <f aca="false">SUMPRODUCT((B24:B31&lt;=$B$6)*(C24:C31*AM785+D24:D31*AO785*$B$8*AQ785)/(1+AL785/100)^B24:B31)+C32*AM785*AP785/(1+AL785/100)^$B$6</f>
        <v>9949955.72688277</v>
      </c>
      <c r="AS785" s="0" t="n">
        <f aca="false">SUMPRODUCT((K24:K26&lt;=$B$6)*(L24:L26*AN785+M24:M26*AO785*$B$8*AQ785)/(1+AL785/100)^K24:K26)+L27*AN785*AP785/(1+AL785/100)^$B$6</f>
        <v>8603486.51729342</v>
      </c>
      <c r="AT785" s="0" t="n">
        <f aca="false">AS785-AR785</f>
        <v>-1346469.20958934</v>
      </c>
      <c r="AU785" s="0" t="n">
        <f aca="true">RAND()</f>
        <v>0.0894537032624463</v>
      </c>
      <c r="AV785" s="0" t="n">
        <f aca="true">RAND()</f>
        <v>0.455274339353208</v>
      </c>
      <c r="AW785" s="0" t="n">
        <f aca="true">RAND()</f>
        <v>0.180193916136529</v>
      </c>
      <c r="AX785" s="0" t="n">
        <f aca="true">RAND()</f>
        <v>0.673958237816625</v>
      </c>
      <c r="AY785" s="0" t="n">
        <f aca="true">RAND()</f>
        <v>0.56984081248193</v>
      </c>
      <c r="AZ785" s="0" t="n">
        <f aca="true">RAND()</f>
        <v>0.162659201989953</v>
      </c>
    </row>
    <row r="786" customFormat="false" ht="15" hidden="false" customHeight="false" outlineLevel="0" collapsed="false">
      <c r="AK786" s="0" t="n">
        <v>773</v>
      </c>
      <c r="AL786" s="0" t="n">
        <f aca="false">IFERROR(IF(AU786&lt;($AM$6-$AL$6)/($AN$6-$AL$6),$AL$6+SQRT(AU786*($AN$6-$AL$6)*($AM$6-$AL$6)),$AN$6-SQRT((1-AU786)*($AN$6-$AL$6)*($AN$6-$AM$6))),$AM$6)</f>
        <v>3.96745964376286</v>
      </c>
      <c r="AM786" s="0" t="n">
        <f aca="false">IFERROR(IF(AV786&lt;($AM$7-$AL$7)/($AN$7-$AL$7),$AL$7+SQRT(AV786*($AN$7-$AL$7)*($AM$7-$AL$7)),$AN$7-SQRT((1-AV786)*($AN$7-$AL$7)*($AN$7-$AM$7))),$AM$7)</f>
        <v>0.984678119815792</v>
      </c>
      <c r="AN786" s="0" t="n">
        <f aca="false">IFERROR(IF(AW786&lt;($AM$8-$AL$8)/($AN$8-$AL$8),$AL$8+SQRT(AW786*($AN$8-$AL$8)*($AM$8-$AL$8)),$AN$8-SQRT((1-AW786)*($AN$8-$AL$8)*($AN$8-$AM$8))),$AM$8)</f>
        <v>0.970285347152249</v>
      </c>
      <c r="AO786" s="0" t="n">
        <f aca="false">IFERROR(IF(AX786&lt;($AM$9-$AL$9)/($AN$9-$AL$9),$AL$9+SQRT(AX786*($AN$9-$AL$9)*($AM$9-$AL$9)),$AN$9-SQRT((1-AX786)*($AN$9-$AL$9)*($AN$9-$AM$9))),$AM$9)</f>
        <v>1.13872732261875</v>
      </c>
      <c r="AP786" s="0" t="n">
        <f aca="false">IFERROR(IF(AY786&lt;($AM$10-$AL$10)/($AN$10-$AL$10),$AL$10+SQRT(AY786*($AN$10-$AL$10)*($AM$10-$AL$10)),$AN$10-SQRT((1-AY786)*($AN$10-$AL$10)*($AN$10-$AM$10))),$AM$10)</f>
        <v>0.763922555168217</v>
      </c>
      <c r="AQ786" s="0" t="n">
        <f aca="false">IFERROR(IF(AZ786&lt;($AM$11-$AL$11)/($AN$11-$AL$11),$AL$11+SQRT(AZ786*($AN$11-$AL$11)*($AM$11-$AL$11)),$AN$11-SQRT((1-AZ786)*($AN$11-$AL$11)*($AN$11-$AM$11))),$AM$11)</f>
        <v>0.41935627791541</v>
      </c>
      <c r="AR786" s="0" t="n">
        <f aca="false">SUMPRODUCT((B24:B31&lt;=$B$6)*(C24:C31*AM786+D24:D31*AO786*$B$8*AQ786)/(1+AL786/100)^B24:B31)+C32*AM786*AP786/(1+AL786/100)^$B$6</f>
        <v>9292373.69276312</v>
      </c>
      <c r="AS786" s="0" t="n">
        <f aca="false">SUMPRODUCT((K24:K26&lt;=$B$6)*(L24:L26*AN786+M24:M26*AO786*$B$8*AQ786)/(1+AL786/100)^K24:K26)+L27*AN786*AP786/(1+AL786/100)^$B$6</f>
        <v>9076654.48861606</v>
      </c>
      <c r="AT786" s="0" t="n">
        <f aca="false">AS786-AR786</f>
        <v>-215719.204147067</v>
      </c>
      <c r="AU786" s="0" t="n">
        <f aca="true">RAND()</f>
        <v>0.540184949389657</v>
      </c>
      <c r="AV786" s="0" t="n">
        <f aca="true">RAND()</f>
        <v>0.378955643763288</v>
      </c>
      <c r="AW786" s="0" t="n">
        <f aca="true">RAND()</f>
        <v>0.3221899939418</v>
      </c>
      <c r="AX786" s="0" t="n">
        <f aca="true">RAND()</f>
        <v>0.505472916797687</v>
      </c>
      <c r="AY786" s="0" t="n">
        <f aca="true">RAND()</f>
        <v>0.278620460506082</v>
      </c>
      <c r="AZ786" s="0" t="n">
        <f aca="true">RAND()</f>
        <v>0.0581466166441661</v>
      </c>
    </row>
    <row r="787" customFormat="false" ht="15" hidden="false" customHeight="false" outlineLevel="0" collapsed="false">
      <c r="AK787" s="0" t="n">
        <v>774</v>
      </c>
      <c r="AL787" s="0" t="n">
        <f aca="false">IFERROR(IF(AU787&lt;($AM$6-$AL$6)/($AN$6-$AL$6),$AL$6+SQRT(AU787*($AN$6-$AL$6)*($AM$6-$AL$6)),$AN$6-SQRT((1-AU787)*($AN$6-$AL$6)*($AN$6-$AM$6))),$AM$6)</f>
        <v>2.8790102327308</v>
      </c>
      <c r="AM787" s="0" t="n">
        <f aca="false">IFERROR(IF(AV787&lt;($AM$7-$AL$7)/($AN$7-$AL$7),$AL$7+SQRT(AV787*($AN$7-$AL$7)*($AM$7-$AL$7)),$AN$7-SQRT((1-AV787)*($AN$7-$AL$7)*($AN$7-$AM$7))),$AM$7)</f>
        <v>0.915808590353264</v>
      </c>
      <c r="AN787" s="0" t="n">
        <f aca="false">IFERROR(IF(AW787&lt;($AM$8-$AL$8)/($AN$8-$AL$8),$AL$8+SQRT(AW787*($AN$8-$AL$8)*($AM$8-$AL$8)),$AN$8-SQRT((1-AW787)*($AN$8-$AL$8)*($AN$8-$AM$8))),$AM$8)</f>
        <v>0.985278595602927</v>
      </c>
      <c r="AO787" s="0" t="n">
        <f aca="false">IFERROR(IF(AX787&lt;($AM$9-$AL$9)/($AN$9-$AL$9),$AL$9+SQRT(AX787*($AN$9-$AL$9)*($AM$9-$AL$9)),$AN$9-SQRT((1-AX787)*($AN$9-$AL$9)*($AN$9-$AM$9))),$AM$9)</f>
        <v>1.56719889640586</v>
      </c>
      <c r="AP787" s="0" t="n">
        <f aca="false">IFERROR(IF(AY787&lt;($AM$10-$AL$10)/($AN$10-$AL$10),$AL$10+SQRT(AY787*($AN$10-$AL$10)*($AM$10-$AL$10)),$AN$10-SQRT((1-AY787)*($AN$10-$AL$10)*($AN$10-$AM$10))),$AM$10)</f>
        <v>0.795539717307643</v>
      </c>
      <c r="AQ787" s="0" t="n">
        <f aca="false">IFERROR(IF(AZ787&lt;($AM$11-$AL$11)/($AN$11-$AL$11),$AL$11+SQRT(AZ787*($AN$11-$AL$11)*($AM$11-$AL$11)),$AN$11-SQRT((1-AZ787)*($AN$11-$AL$11)*($AN$11-$AM$11))),$AM$11)</f>
        <v>0.668383148821007</v>
      </c>
      <c r="AR787" s="0" t="n">
        <f aca="false">SUMPRODUCT((B24:B31&lt;=$B$6)*(C24:C31*AM787+D24:D31*AO787*$B$8*AQ787)/(1+AL787/100)^B24:B31)+C32*AM787*AP787/(1+AL787/100)^$B$6</f>
        <v>9080746.18505219</v>
      </c>
      <c r="AS787" s="0" t="n">
        <f aca="false">SUMPRODUCT((K24:K26&lt;=$B$6)*(L24:L26*AN787+M24:M26*AO787*$B$8*AQ787)/(1+AL787/100)^K24:K26)+L27*AN787*AP787/(1+AL787/100)^$B$6</f>
        <v>9238438.49260475</v>
      </c>
      <c r="AT787" s="0" t="n">
        <f aca="false">AS787-AR787</f>
        <v>157692.307552559</v>
      </c>
      <c r="AU787" s="0" t="n">
        <f aca="true">RAND()</f>
        <v>0.15453179784909</v>
      </c>
      <c r="AV787" s="0" t="n">
        <f aca="true">RAND()</f>
        <v>0.149018106662336</v>
      </c>
      <c r="AW787" s="0" t="n">
        <f aca="true">RAND()</f>
        <v>0.381423977651031</v>
      </c>
      <c r="AX787" s="0" t="n">
        <f aca="true">RAND()</f>
        <v>0.875122136485129</v>
      </c>
      <c r="AY787" s="0" t="n">
        <f aca="true">RAND()</f>
        <v>0.349374898025126</v>
      </c>
      <c r="AZ787" s="0" t="n">
        <f aca="true">RAND()</f>
        <v>0.551143934751549</v>
      </c>
    </row>
    <row r="788" customFormat="false" ht="15" hidden="false" customHeight="false" outlineLevel="0" collapsed="false">
      <c r="AK788" s="0" t="n">
        <v>775</v>
      </c>
      <c r="AL788" s="0" t="n">
        <f aca="false">IFERROR(IF(AU788&lt;($AM$6-$AL$6)/($AN$6-$AL$6),$AL$6+SQRT(AU788*($AN$6-$AL$6)*($AM$6-$AL$6)),$AN$6-SQRT((1-AU788)*($AN$6-$AL$6)*($AN$6-$AM$6))),$AM$6)</f>
        <v>4.57907337790943</v>
      </c>
      <c r="AM788" s="0" t="n">
        <f aca="false">IFERROR(IF(AV788&lt;($AM$7-$AL$7)/($AN$7-$AL$7),$AL$7+SQRT(AV788*($AN$7-$AL$7)*($AM$7-$AL$7)),$AN$7-SQRT((1-AV788)*($AN$7-$AL$7)*($AN$7-$AM$7))),$AM$7)</f>
        <v>0.913763182404136</v>
      </c>
      <c r="AN788" s="0" t="n">
        <f aca="false">IFERROR(IF(AW788&lt;($AM$8-$AL$8)/($AN$8-$AL$8),$AL$8+SQRT(AW788*($AN$8-$AL$8)*($AM$8-$AL$8)),$AN$8-SQRT((1-AW788)*($AN$8-$AL$8)*($AN$8-$AM$8))),$AM$8)</f>
        <v>0.964116220541</v>
      </c>
      <c r="AO788" s="0" t="n">
        <f aca="false">IFERROR(IF(AX788&lt;($AM$9-$AL$9)/($AN$9-$AL$9),$AL$9+SQRT(AX788*($AN$9-$AL$9)*($AM$9-$AL$9)),$AN$9-SQRT((1-AX788)*($AN$9-$AL$9)*($AN$9-$AM$9))),$AM$9)</f>
        <v>0.879742831341327</v>
      </c>
      <c r="AP788" s="0" t="n">
        <f aca="false">IFERROR(IF(AY788&lt;($AM$10-$AL$10)/($AN$10-$AL$10),$AL$10+SQRT(AY788*($AN$10-$AL$10)*($AM$10-$AL$10)),$AN$10-SQRT((1-AY788)*($AN$10-$AL$10)*($AN$10-$AM$10))),$AM$10)</f>
        <v>0.906547620475138</v>
      </c>
      <c r="AQ788" s="0" t="n">
        <f aca="false">IFERROR(IF(AZ788&lt;($AM$11-$AL$11)/($AN$11-$AL$11),$AL$11+SQRT(AZ788*($AN$11-$AL$11)*($AM$11-$AL$11)),$AN$11-SQRT((1-AZ788)*($AN$11-$AL$11)*($AN$11-$AM$11))),$AM$11)</f>
        <v>0.780452303556238</v>
      </c>
      <c r="AR788" s="0" t="n">
        <f aca="false">SUMPRODUCT((B24:B31&lt;=$B$6)*(C24:C31*AM788+D24:D31*AO788*$B$8*AQ788)/(1+AL788/100)^B24:B31)+C32*AM788*AP788/(1+AL788/100)^$B$6</f>
        <v>8471119.64469406</v>
      </c>
      <c r="AS788" s="0" t="n">
        <f aca="false">SUMPRODUCT((K24:K26&lt;=$B$6)*(L24:L26*AN788+M24:M26*AO788*$B$8*AQ788)/(1+AL788/100)^K24:K26)+L27*AN788*AP788/(1+AL788/100)^$B$6</f>
        <v>8928536.28994789</v>
      </c>
      <c r="AT788" s="0" t="n">
        <f aca="false">AS788-AR788</f>
        <v>457416.645253824</v>
      </c>
      <c r="AU788" s="0" t="n">
        <f aca="true">RAND()</f>
        <v>0.706955714522656</v>
      </c>
      <c r="AV788" s="0" t="n">
        <f aca="true">RAND()</f>
        <v>0.143800685230186</v>
      </c>
      <c r="AW788" s="0" t="n">
        <f aca="true">RAND()</f>
        <v>0.29926815382958</v>
      </c>
      <c r="AX788" s="0" t="n">
        <f aca="true">RAND()</f>
        <v>0.192272823940169</v>
      </c>
      <c r="AY788" s="0" t="n">
        <f aca="true">RAND()</f>
        <v>0.661123870855988</v>
      </c>
      <c r="AZ788" s="0" t="n">
        <f aca="true">RAND()</f>
        <v>0.803260444841787</v>
      </c>
    </row>
    <row r="789" customFormat="false" ht="15" hidden="false" customHeight="false" outlineLevel="0" collapsed="false">
      <c r="AK789" s="0" t="n">
        <v>776</v>
      </c>
      <c r="AL789" s="0" t="n">
        <f aca="false">IFERROR(IF(AU789&lt;($AM$6-$AL$6)/($AN$6-$AL$6),$AL$6+SQRT(AU789*($AN$6-$AL$6)*($AM$6-$AL$6)),$AN$6-SQRT((1-AU789)*($AN$6-$AL$6)*($AN$6-$AM$6))),$AM$6)</f>
        <v>4.53396879906651</v>
      </c>
      <c r="AM789" s="0" t="n">
        <f aca="false">IFERROR(IF(AV789&lt;($AM$7-$AL$7)/($AN$7-$AL$7),$AL$7+SQRT(AV789*($AN$7-$AL$7)*($AM$7-$AL$7)),$AN$7-SQRT((1-AV789)*($AN$7-$AL$7)*($AN$7-$AM$7))),$AM$7)</f>
        <v>0.863469606001473</v>
      </c>
      <c r="AN789" s="0" t="n">
        <f aca="false">IFERROR(IF(AW789&lt;($AM$8-$AL$8)/($AN$8-$AL$8),$AL$8+SQRT(AW789*($AN$8-$AL$8)*($AM$8-$AL$8)),$AN$8-SQRT((1-AW789)*($AN$8-$AL$8)*($AN$8-$AM$8))),$AM$8)</f>
        <v>0.915410826864355</v>
      </c>
      <c r="AO789" s="0" t="n">
        <f aca="false">IFERROR(IF(AX789&lt;($AM$9-$AL$9)/($AN$9-$AL$9),$AL$9+SQRT(AX789*($AN$9-$AL$9)*($AM$9-$AL$9)),$AN$9-SQRT((1-AX789)*($AN$9-$AL$9)*($AN$9-$AM$9))),$AM$9)</f>
        <v>1.49976689364551</v>
      </c>
      <c r="AP789" s="0" t="n">
        <f aca="false">IFERROR(IF(AY789&lt;($AM$10-$AL$10)/($AN$10-$AL$10),$AL$10+SQRT(AY789*($AN$10-$AL$10)*($AM$10-$AL$10)),$AN$10-SQRT((1-AY789)*($AN$10-$AL$10)*($AN$10-$AM$10))),$AM$10)</f>
        <v>0.63980599696619</v>
      </c>
      <c r="AQ789" s="0" t="n">
        <f aca="false">IFERROR(IF(AZ789&lt;($AM$11-$AL$11)/($AN$11-$AL$11),$AL$11+SQRT(AZ789*($AN$11-$AL$11)*($AM$11-$AL$11)),$AN$11-SQRT((1-AZ789)*($AN$11-$AL$11)*($AN$11-$AM$11))),$AM$11)</f>
        <v>0.604795255193072</v>
      </c>
      <c r="AR789" s="0" t="n">
        <f aca="false">SUMPRODUCT((B24:B31&lt;=$B$6)*(C24:C31*AM789+D24:D31*AO789*$B$8*AQ789)/(1+AL789/100)^B24:B31)+C32*AM789*AP789/(1+AL789/100)^$B$6</f>
        <v>8057023.4444189</v>
      </c>
      <c r="AS789" s="0" t="n">
        <f aca="false">SUMPRODUCT((K24:K26&lt;=$B$6)*(L24:L26*AN789+M24:M26*AO789*$B$8*AQ789)/(1+AL789/100)^K24:K26)+L27*AN789*AP789/(1+AL789/100)^$B$6</f>
        <v>8632264.42322302</v>
      </c>
      <c r="AT789" s="0" t="n">
        <f aca="false">AS789-AR789</f>
        <v>575240.978804129</v>
      </c>
      <c r="AU789" s="0" t="n">
        <f aca="true">RAND()</f>
        <v>0.695934505801126</v>
      </c>
      <c r="AV789" s="0" t="n">
        <f aca="true">RAND()</f>
        <v>0.0447598987331357</v>
      </c>
      <c r="AW789" s="0" t="n">
        <f aca="true">RAND()</f>
        <v>0.147996210639047</v>
      </c>
      <c r="AX789" s="0" t="n">
        <f aca="true">RAND()</f>
        <v>0.83317789287129</v>
      </c>
      <c r="AY789" s="0" t="n">
        <f aca="true">RAND()</f>
        <v>0.078182867150841</v>
      </c>
      <c r="AZ789" s="0" t="n">
        <f aca="true">RAND()</f>
        <v>0.379184275870245</v>
      </c>
    </row>
    <row r="790" customFormat="false" ht="15" hidden="false" customHeight="false" outlineLevel="0" collapsed="false">
      <c r="AK790" s="0" t="n">
        <v>777</v>
      </c>
      <c r="AL790" s="0" t="n">
        <f aca="false">IFERROR(IF(AU790&lt;($AM$6-$AL$6)/($AN$6-$AL$6),$AL$6+SQRT(AU790*($AN$6-$AL$6)*($AM$6-$AL$6)),$AN$6-SQRT((1-AU790)*($AN$6-$AL$6)*($AN$6-$AM$6))),$AM$6)</f>
        <v>2.73099530679461</v>
      </c>
      <c r="AM790" s="0" t="n">
        <f aca="false">IFERROR(IF(AV790&lt;($AM$7-$AL$7)/($AN$7-$AL$7),$AL$7+SQRT(AV790*($AN$7-$AL$7)*($AM$7-$AL$7)),$AN$7-SQRT((1-AV790)*($AN$7-$AL$7)*($AN$7-$AM$7))),$AM$7)</f>
        <v>0.955960492090891</v>
      </c>
      <c r="AN790" s="0" t="n">
        <f aca="false">IFERROR(IF(AW790&lt;($AM$8-$AL$8)/($AN$8-$AL$8),$AL$8+SQRT(AW790*($AN$8-$AL$8)*($AM$8-$AL$8)),$AN$8-SQRT((1-AW790)*($AN$8-$AL$8)*($AN$8-$AM$8))),$AM$8)</f>
        <v>0.969291741773751</v>
      </c>
      <c r="AO790" s="0" t="n">
        <f aca="false">IFERROR(IF(AX790&lt;($AM$9-$AL$9)/($AN$9-$AL$9),$AL$9+SQRT(AX790*($AN$9-$AL$9)*($AM$9-$AL$9)),$AN$9-SQRT((1-AX790)*($AN$9-$AL$9)*($AN$9-$AM$9))),$AM$9)</f>
        <v>1.37994768562039</v>
      </c>
      <c r="AP790" s="0" t="n">
        <f aca="false">IFERROR(IF(AY790&lt;($AM$10-$AL$10)/($AN$10-$AL$10),$AL$10+SQRT(AY790*($AN$10-$AL$10)*($AM$10-$AL$10)),$AN$10-SQRT((1-AY790)*($AN$10-$AL$10)*($AN$10-$AM$10))),$AM$10)</f>
        <v>0.782361682979009</v>
      </c>
      <c r="AQ790" s="0" t="n">
        <f aca="false">IFERROR(IF(AZ790&lt;($AM$11-$AL$11)/($AN$11-$AL$11),$AL$11+SQRT(AZ790*($AN$11-$AL$11)*($AM$11-$AL$11)),$AN$11-SQRT((1-AZ790)*($AN$11-$AL$11)*($AN$11-$AM$11))),$AM$11)</f>
        <v>0.834066763126832</v>
      </c>
      <c r="AR790" s="0" t="n">
        <f aca="false">SUMPRODUCT((B24:B31&lt;=$B$6)*(C24:C31*AM790+D24:D31*AO790*$B$8*AQ790)/(1+AL790/100)^B24:B31)+C32*AM790*AP790/(1+AL790/100)^$B$6</f>
        <v>9547069.91727059</v>
      </c>
      <c r="AS790" s="0" t="n">
        <f aca="false">SUMPRODUCT((K24:K26&lt;=$B$6)*(L24:L26*AN790+M24:M26*AO790*$B$8*AQ790)/(1+AL790/100)^K24:K26)+L27*AN790*AP790/(1+AL790/100)^$B$6</f>
        <v>9109666.21995006</v>
      </c>
      <c r="AT790" s="0" t="n">
        <f aca="false">AS790-AR790</f>
        <v>-437403.697320538</v>
      </c>
      <c r="AU790" s="0" t="n">
        <f aca="true">RAND()</f>
        <v>0.106870827711149</v>
      </c>
      <c r="AV790" s="0" t="n">
        <f aca="true">RAND()</f>
        <v>0.270263056591475</v>
      </c>
      <c r="AW790" s="0" t="n">
        <f aca="true">RAND()</f>
        <v>0.318441042586559</v>
      </c>
      <c r="AX790" s="0" t="n">
        <f aca="true">RAND()</f>
        <v>0.743690084954993</v>
      </c>
      <c r="AY790" s="0" t="n">
        <f aca="true">RAND()</f>
        <v>0.318912480058953</v>
      </c>
      <c r="AZ790" s="0" t="n">
        <f aca="true">RAND()</f>
        <v>0.887616983268544</v>
      </c>
    </row>
    <row r="791" customFormat="false" ht="15" hidden="false" customHeight="false" outlineLevel="0" collapsed="false">
      <c r="AK791" s="0" t="n">
        <v>778</v>
      </c>
      <c r="AL791" s="0" t="n">
        <f aca="false">IFERROR(IF(AU791&lt;($AM$6-$AL$6)/($AN$6-$AL$6),$AL$6+SQRT(AU791*($AN$6-$AL$6)*($AM$6-$AL$6)),$AN$6-SQRT((1-AU791)*($AN$6-$AL$6)*($AN$6-$AM$6))),$AM$6)</f>
        <v>3.02802224618875</v>
      </c>
      <c r="AM791" s="0" t="n">
        <f aca="false">IFERROR(IF(AV791&lt;($AM$7-$AL$7)/($AN$7-$AL$7),$AL$7+SQRT(AV791*($AN$7-$AL$7)*($AM$7-$AL$7)),$AN$7-SQRT((1-AV791)*($AN$7-$AL$7)*($AN$7-$AM$7))),$AM$7)</f>
        <v>1.02813251840296</v>
      </c>
      <c r="AN791" s="0" t="n">
        <f aca="false">IFERROR(IF(AW791&lt;($AM$8-$AL$8)/($AN$8-$AL$8),$AL$8+SQRT(AW791*($AN$8-$AL$8)*($AM$8-$AL$8)),$AN$8-SQRT((1-AW791)*($AN$8-$AL$8)*($AN$8-$AM$8))),$AM$8)</f>
        <v>1.18240523456586</v>
      </c>
      <c r="AO791" s="0" t="n">
        <f aca="false">IFERROR(IF(AX791&lt;($AM$9-$AL$9)/($AN$9-$AL$9),$AL$9+SQRT(AX791*($AN$9-$AL$9)*($AM$9-$AL$9)),$AN$9-SQRT((1-AX791)*($AN$9-$AL$9)*($AN$9-$AM$9))),$AM$9)</f>
        <v>1.36911209504214</v>
      </c>
      <c r="AP791" s="0" t="n">
        <f aca="false">IFERROR(IF(AY791&lt;($AM$10-$AL$10)/($AN$10-$AL$10),$AL$10+SQRT(AY791*($AN$10-$AL$10)*($AM$10-$AL$10)),$AN$10-SQRT((1-AY791)*($AN$10-$AL$10)*($AN$10-$AM$10))),$AM$10)</f>
        <v>0.816388362359529</v>
      </c>
      <c r="AQ791" s="0" t="n">
        <f aca="false">IFERROR(IF(AZ791&lt;($AM$11-$AL$11)/($AN$11-$AL$11),$AL$11+SQRT(AZ791*($AN$11-$AL$11)*($AM$11-$AL$11)),$AN$11-SQRT((1-AZ791)*($AN$11-$AL$11)*($AN$11-$AM$11))),$AM$11)</f>
        <v>0.838780680677349</v>
      </c>
      <c r="AR791" s="0" t="n">
        <f aca="false">SUMPRODUCT((B24:B31&lt;=$B$6)*(C24:C31*AM791+D24:D31*AO791*$B$8*AQ791)/(1+AL791/100)^B24:B31)+C32*AM791*AP791/(1+AL791/100)^$B$6</f>
        <v>10126926.8201231</v>
      </c>
      <c r="AS791" s="0" t="n">
        <f aca="false">SUMPRODUCT((K24:K26&lt;=$B$6)*(L24:L26*AN791+M24:M26*AO791*$B$8*AQ791)/(1+AL791/100)^K24:K26)+L27*AN791*AP791/(1+AL791/100)^$B$6</f>
        <v>11055884.3176893</v>
      </c>
      <c r="AT791" s="0" t="n">
        <f aca="false">AS791-AR791</f>
        <v>928957.497566273</v>
      </c>
      <c r="AU791" s="0" t="n">
        <f aca="true">RAND()</f>
        <v>0.211169636161427</v>
      </c>
      <c r="AV791" s="0" t="n">
        <f aca="true">RAND()</f>
        <v>0.562442849864784</v>
      </c>
      <c r="AW791" s="0" t="n">
        <f aca="true">RAND()</f>
        <v>0.959386201652475</v>
      </c>
      <c r="AX791" s="0" t="n">
        <f aca="true">RAND()</f>
        <v>0.734653634251922</v>
      </c>
      <c r="AY791" s="0" t="n">
        <f aca="true">RAND()</f>
        <v>0.400406383346179</v>
      </c>
      <c r="AZ791" s="0" t="n">
        <f aca="true">RAND()</f>
        <v>0.893911555416902</v>
      </c>
    </row>
    <row r="792" customFormat="false" ht="15" hidden="false" customHeight="false" outlineLevel="0" collapsed="false">
      <c r="AK792" s="0" t="n">
        <v>779</v>
      </c>
      <c r="AL792" s="0" t="n">
        <f aca="false">IFERROR(IF(AU792&lt;($AM$6-$AL$6)/($AN$6-$AL$6),$AL$6+SQRT(AU792*($AN$6-$AL$6)*($AM$6-$AL$6)),$AN$6-SQRT((1-AU792)*($AN$6-$AL$6)*($AN$6-$AM$6))),$AM$6)</f>
        <v>2.69469503606599</v>
      </c>
      <c r="AM792" s="0" t="n">
        <f aca="false">IFERROR(IF(AV792&lt;($AM$7-$AL$7)/($AN$7-$AL$7),$AL$7+SQRT(AV792*($AN$7-$AL$7)*($AM$7-$AL$7)),$AN$7-SQRT((1-AV792)*($AN$7-$AL$7)*($AN$7-$AM$7))),$AM$7)</f>
        <v>1.00685177738809</v>
      </c>
      <c r="AN792" s="0" t="n">
        <f aca="false">IFERROR(IF(AW792&lt;($AM$8-$AL$8)/($AN$8-$AL$8),$AL$8+SQRT(AW792*($AN$8-$AL$8)*($AM$8-$AL$8)),$AN$8-SQRT((1-AW792)*($AN$8-$AL$8)*($AN$8-$AM$8))),$AM$8)</f>
        <v>1.04198932471353</v>
      </c>
      <c r="AO792" s="0" t="n">
        <f aca="false">IFERROR(IF(AX792&lt;($AM$9-$AL$9)/($AN$9-$AL$9),$AL$9+SQRT(AX792*($AN$9-$AL$9)*($AM$9-$AL$9)),$AN$9-SQRT((1-AX792)*($AN$9-$AL$9)*($AN$9-$AM$9))),$AM$9)</f>
        <v>1.04928748576565</v>
      </c>
      <c r="AP792" s="0" t="n">
        <f aca="false">IFERROR(IF(AY792&lt;($AM$10-$AL$10)/($AN$10-$AL$10),$AL$10+SQRT(AY792*($AN$10-$AL$10)*($AM$10-$AL$10)),$AN$10-SQRT((1-AY792)*($AN$10-$AL$10)*($AN$10-$AM$10))),$AM$10)</f>
        <v>0.829141670628767</v>
      </c>
      <c r="AQ792" s="0" t="n">
        <f aca="false">IFERROR(IF(AZ792&lt;($AM$11-$AL$11)/($AN$11-$AL$11),$AL$11+SQRT(AZ792*($AN$11-$AL$11)*($AM$11-$AL$11)),$AN$11-SQRT((1-AZ792)*($AN$11-$AL$11)*($AN$11-$AM$11))),$AM$11)</f>
        <v>0.716402956977321</v>
      </c>
      <c r="AR792" s="0" t="n">
        <f aca="false">SUMPRODUCT((B24:B31&lt;=$B$6)*(C24:C31*AM792+D24:D31*AO792*$B$8*AQ792)/(1+AL792/100)^B24:B31)+C32*AM792*AP792/(1+AL792/100)^$B$6</f>
        <v>10001463.6861644</v>
      </c>
      <c r="AS792" s="0" t="n">
        <f aca="false">SUMPRODUCT((K24:K26&lt;=$B$6)*(L24:L26*AN792+M24:M26*AO792*$B$8*AQ792)/(1+AL792/100)^K24:K26)+L27*AN792*AP792/(1+AL792/100)^$B$6</f>
        <v>9719867.34105481</v>
      </c>
      <c r="AT792" s="0" t="n">
        <f aca="false">AS792-AR792</f>
        <v>-281596.345109573</v>
      </c>
      <c r="AU792" s="0" t="n">
        <f aca="true">RAND()</f>
        <v>0.0965202386269448</v>
      </c>
      <c r="AV792" s="0" t="n">
        <f aca="true">RAND()</f>
        <v>0.474479483028179</v>
      </c>
      <c r="AW792" s="0" t="n">
        <f aca="true">RAND()</f>
        <v>0.615391635261021</v>
      </c>
      <c r="AX792" s="0" t="n">
        <f aca="true">RAND()</f>
        <v>0.397430476852131</v>
      </c>
      <c r="AY792" s="0" t="n">
        <f aca="true">RAND()</f>
        <v>0.433336957377184</v>
      </c>
      <c r="AZ792" s="0" t="n">
        <f aca="true">RAND()</f>
        <v>0.671725376280788</v>
      </c>
    </row>
    <row r="793" customFormat="false" ht="15" hidden="false" customHeight="false" outlineLevel="0" collapsed="false">
      <c r="AK793" s="0" t="n">
        <v>780</v>
      </c>
      <c r="AL793" s="0" t="n">
        <f aca="false">IFERROR(IF(AU793&lt;($AM$6-$AL$6)/($AN$6-$AL$6),$AL$6+SQRT(AU793*($AN$6-$AL$6)*($AM$6-$AL$6)),$AN$6-SQRT((1-AU793)*($AN$6-$AL$6)*($AN$6-$AM$6))),$AM$6)</f>
        <v>3.81972529422385</v>
      </c>
      <c r="AM793" s="0" t="n">
        <f aca="false">IFERROR(IF(AV793&lt;($AM$7-$AL$7)/($AN$7-$AL$7),$AL$7+SQRT(AV793*($AN$7-$AL$7)*($AM$7-$AL$7)),$AN$7-SQRT((1-AV793)*($AN$7-$AL$7)*($AN$7-$AM$7))),$AM$7)</f>
        <v>1.10660865789662</v>
      </c>
      <c r="AN793" s="0" t="n">
        <f aca="false">IFERROR(IF(AW793&lt;($AM$8-$AL$8)/($AN$8-$AL$8),$AL$8+SQRT(AW793*($AN$8-$AL$8)*($AM$8-$AL$8)),$AN$8-SQRT((1-AW793)*($AN$8-$AL$8)*($AN$8-$AM$8))),$AM$8)</f>
        <v>1.01238765673161</v>
      </c>
      <c r="AO793" s="0" t="n">
        <f aca="false">IFERROR(IF(AX793&lt;($AM$9-$AL$9)/($AN$9-$AL$9),$AL$9+SQRT(AX793*($AN$9-$AL$9)*($AM$9-$AL$9)),$AN$9-SQRT((1-AX793)*($AN$9-$AL$9)*($AN$9-$AM$9))),$AM$9)</f>
        <v>1.57636488231032</v>
      </c>
      <c r="AP793" s="0" t="n">
        <f aca="false">IFERROR(IF(AY793&lt;($AM$10-$AL$10)/($AN$10-$AL$10),$AL$10+SQRT(AY793*($AN$10-$AL$10)*($AM$10-$AL$10)),$AN$10-SQRT((1-AY793)*($AN$10-$AL$10)*($AN$10-$AM$10))),$AM$10)</f>
        <v>0.789118432463242</v>
      </c>
      <c r="AQ793" s="0" t="n">
        <f aca="false">IFERROR(IF(AZ793&lt;($AM$11-$AL$11)/($AN$11-$AL$11),$AL$11+SQRT(AZ793*($AN$11-$AL$11)*($AM$11-$AL$11)),$AN$11-SQRT((1-AZ793)*($AN$11-$AL$11)*($AN$11-$AM$11))),$AM$11)</f>
        <v>0.568923494478853</v>
      </c>
      <c r="AR793" s="0" t="n">
        <f aca="false">SUMPRODUCT((B24:B31&lt;=$B$6)*(C24:C31*AM793+D24:D31*AO793*$B$8*AQ793)/(1+AL793/100)^B24:B31)+C32*AM793*AP793/(1+AL793/100)^$B$6</f>
        <v>10537770.5129505</v>
      </c>
      <c r="AS793" s="0" t="n">
        <f aca="false">SUMPRODUCT((K24:K26&lt;=$B$6)*(L24:L26*AN793+M24:M26*AO793*$B$8*AQ793)/(1+AL793/100)^K24:K26)+L27*AN793*AP793/(1+AL793/100)^$B$6</f>
        <v>9470842.65242218</v>
      </c>
      <c r="AT793" s="0" t="n">
        <f aca="false">AS793-AR793</f>
        <v>-1066927.86052831</v>
      </c>
      <c r="AU793" s="0" t="n">
        <f aca="true">RAND()</f>
        <v>0.494292639790022</v>
      </c>
      <c r="AV793" s="0" t="n">
        <f aca="true">RAND()</f>
        <v>0.817234871198144</v>
      </c>
      <c r="AW793" s="0" t="n">
        <f aca="true">RAND()</f>
        <v>0.498136660680038</v>
      </c>
      <c r="AX793" s="0" t="n">
        <f aca="true">RAND()</f>
        <v>0.880355524706699</v>
      </c>
      <c r="AY793" s="0" t="n">
        <f aca="true">RAND()</f>
        <v>0.33435787196001</v>
      </c>
      <c r="AZ793" s="0" t="n">
        <f aca="true">RAND()</f>
        <v>0.295183044419255</v>
      </c>
    </row>
    <row r="794" customFormat="false" ht="15" hidden="false" customHeight="false" outlineLevel="0" collapsed="false">
      <c r="AK794" s="0" t="n">
        <v>781</v>
      </c>
      <c r="AL794" s="0" t="n">
        <f aca="false">IFERROR(IF(AU794&lt;($AM$6-$AL$6)/($AN$6-$AL$6),$AL$6+SQRT(AU794*($AN$6-$AL$6)*($AM$6-$AL$6)),$AN$6-SQRT((1-AU794)*($AN$6-$AL$6)*($AN$6-$AM$6))),$AM$6)</f>
        <v>3.44433844687363</v>
      </c>
      <c r="AM794" s="0" t="n">
        <f aca="false">IFERROR(IF(AV794&lt;($AM$7-$AL$7)/($AN$7-$AL$7),$AL$7+SQRT(AV794*($AN$7-$AL$7)*($AM$7-$AL$7)),$AN$7-SQRT((1-AV794)*($AN$7-$AL$7)*($AN$7-$AM$7))),$AM$7)</f>
        <v>1.02414791981007</v>
      </c>
      <c r="AN794" s="0" t="n">
        <f aca="false">IFERROR(IF(AW794&lt;($AM$8-$AL$8)/($AN$8-$AL$8),$AL$8+SQRT(AW794*($AN$8-$AL$8)*($AM$8-$AL$8)),$AN$8-SQRT((1-AW794)*($AN$8-$AL$8)*($AN$8-$AM$8))),$AM$8)</f>
        <v>0.981423012791481</v>
      </c>
      <c r="AO794" s="0" t="n">
        <f aca="false">IFERROR(IF(AX794&lt;($AM$9-$AL$9)/($AN$9-$AL$9),$AL$9+SQRT(AX794*($AN$9-$AL$9)*($AM$9-$AL$9)),$AN$9-SQRT((1-AX794)*($AN$9-$AL$9)*($AN$9-$AM$9))),$AM$9)</f>
        <v>1.4672512296612</v>
      </c>
      <c r="AP794" s="0" t="n">
        <f aca="false">IFERROR(IF(AY794&lt;($AM$10-$AL$10)/($AN$10-$AL$10),$AL$10+SQRT(AY794*($AN$10-$AL$10)*($AM$10-$AL$10)),$AN$10-SQRT((1-AY794)*($AN$10-$AL$10)*($AN$10-$AM$10))),$AM$10)</f>
        <v>0.760189820466189</v>
      </c>
      <c r="AQ794" s="0" t="n">
        <f aca="false">IFERROR(IF(AZ794&lt;($AM$11-$AL$11)/($AN$11-$AL$11),$AL$11+SQRT(AZ794*($AN$11-$AL$11)*($AM$11-$AL$11)),$AN$11-SQRT((1-AZ794)*($AN$11-$AL$11)*($AN$11-$AM$11))),$AM$11)</f>
        <v>0.411887139256871</v>
      </c>
      <c r="AR794" s="0" t="n">
        <f aca="false">SUMPRODUCT((B24:B31&lt;=$B$6)*(C24:C31*AM794+D24:D31*AO794*$B$8*AQ794)/(1+AL794/100)^B24:B31)+C32*AM794*AP794/(1+AL794/100)^$B$6</f>
        <v>9860928.14255876</v>
      </c>
      <c r="AS794" s="0" t="n">
        <f aca="false">SUMPRODUCT((K24:K26&lt;=$B$6)*(L24:L26*AN794+M24:M26*AO794*$B$8*AQ794)/(1+AL794/100)^K24:K26)+L27*AN794*AP794/(1+AL794/100)^$B$6</f>
        <v>9201706.08018069</v>
      </c>
      <c r="AT794" s="0" t="n">
        <f aca="false">AS794-AR794</f>
        <v>-659222.062378075</v>
      </c>
      <c r="AU794" s="0" t="n">
        <f aca="true">RAND()</f>
        <v>0.36786354598095</v>
      </c>
      <c r="AV794" s="0" t="n">
        <f aca="true">RAND()</f>
        <v>0.546585225545623</v>
      </c>
      <c r="AW794" s="0" t="n">
        <f aca="true">RAND()</f>
        <v>0.365714550781532</v>
      </c>
      <c r="AX794" s="0" t="n">
        <f aca="true">RAND()</f>
        <v>0.810785831801664</v>
      </c>
      <c r="AY794" s="0" t="n">
        <f aca="true">RAND()</f>
        <v>0.27079497069691</v>
      </c>
      <c r="AZ794" s="0" t="n">
        <f aca="true">RAND()</f>
        <v>0.0510968650248422</v>
      </c>
    </row>
    <row r="795" customFormat="false" ht="15" hidden="false" customHeight="false" outlineLevel="0" collapsed="false">
      <c r="AK795" s="0" t="n">
        <v>782</v>
      </c>
      <c r="AL795" s="0" t="n">
        <f aca="false">IFERROR(IF(AU795&lt;($AM$6-$AL$6)/($AN$6-$AL$6),$AL$6+SQRT(AU795*($AN$6-$AL$6)*($AM$6-$AL$6)),$AN$6-SQRT((1-AU795)*($AN$6-$AL$6)*($AN$6-$AM$6))),$AM$6)</f>
        <v>5.48736836713642</v>
      </c>
      <c r="AM795" s="0" t="n">
        <f aca="false">IFERROR(IF(AV795&lt;($AM$7-$AL$7)/($AN$7-$AL$7),$AL$7+SQRT(AV795*($AN$7-$AL$7)*($AM$7-$AL$7)),$AN$7-SQRT((1-AV795)*($AN$7-$AL$7)*($AN$7-$AM$7))),$AM$7)</f>
        <v>0.997968652337086</v>
      </c>
      <c r="AN795" s="0" t="n">
        <f aca="false">IFERROR(IF(AW795&lt;($AM$8-$AL$8)/($AN$8-$AL$8),$AL$8+SQRT(AW795*($AN$8-$AL$8)*($AM$8-$AL$8)),$AN$8-SQRT((1-AW795)*($AN$8-$AL$8)*($AN$8-$AM$8))),$AM$8)</f>
        <v>1.1144807602098</v>
      </c>
      <c r="AO795" s="0" t="n">
        <f aca="false">IFERROR(IF(AX795&lt;($AM$9-$AL$9)/($AN$9-$AL$9),$AL$9+SQRT(AX795*($AN$9-$AL$9)*($AM$9-$AL$9)),$AN$9-SQRT((1-AX795)*($AN$9-$AL$9)*($AN$9-$AM$9))),$AM$9)</f>
        <v>1.38589386855068</v>
      </c>
      <c r="AP795" s="0" t="n">
        <f aca="false">IFERROR(IF(AY795&lt;($AM$10-$AL$10)/($AN$10-$AL$10),$AL$10+SQRT(AY795*($AN$10-$AL$10)*($AM$10-$AL$10)),$AN$10-SQRT((1-AY795)*($AN$10-$AL$10)*($AN$10-$AM$10))),$AM$10)</f>
        <v>0.989980131342304</v>
      </c>
      <c r="AQ795" s="0" t="n">
        <f aca="false">IFERROR(IF(AZ795&lt;($AM$11-$AL$11)/($AN$11-$AL$11),$AL$11+SQRT(AZ795*($AN$11-$AL$11)*($AM$11-$AL$11)),$AN$11-SQRT((1-AZ795)*($AN$11-$AL$11)*($AN$11-$AM$11))),$AM$11)</f>
        <v>0.625834898061497</v>
      </c>
      <c r="AR795" s="0" t="n">
        <f aca="false">SUMPRODUCT((B24:B31&lt;=$B$6)*(C24:C31*AM795+D24:D31*AO795*$B$8*AQ795)/(1+AL795/100)^B24:B31)+C32*AM795*AP795/(1+AL795/100)^$B$6</f>
        <v>9016617.13900579</v>
      </c>
      <c r="AS795" s="0" t="n">
        <f aca="false">SUMPRODUCT((K24:K26&lt;=$B$6)*(L24:L26*AN795+M24:M26*AO795*$B$8*AQ795)/(1+AL795/100)^K24:K26)+L27*AN795*AP795/(1+AL795/100)^$B$6</f>
        <v>10271991.1853855</v>
      </c>
      <c r="AT795" s="0" t="n">
        <f aca="false">AS795-AR795</f>
        <v>1255374.04637976</v>
      </c>
      <c r="AU795" s="0" t="n">
        <f aca="true">RAND()</f>
        <v>0.885597277163024</v>
      </c>
      <c r="AV795" s="0" t="n">
        <f aca="true">RAND()</f>
        <v>0.4354620812018</v>
      </c>
      <c r="AW795" s="0" t="n">
        <f aca="true">RAND()</f>
        <v>0.836751427970556</v>
      </c>
      <c r="AX795" s="0" t="n">
        <f aca="true">RAND()</f>
        <v>0.74858243954423</v>
      </c>
      <c r="AY795" s="0" t="n">
        <f aca="true">RAND()</f>
        <v>0.960322116440885</v>
      </c>
      <c r="AZ795" s="0" t="n">
        <f aca="true">RAND()</f>
        <v>0.433340329774475</v>
      </c>
    </row>
    <row r="796" customFormat="false" ht="15" hidden="false" customHeight="false" outlineLevel="0" collapsed="false">
      <c r="AK796" s="0" t="n">
        <v>783</v>
      </c>
      <c r="AL796" s="0" t="n">
        <f aca="false">IFERROR(IF(AU796&lt;($AM$6-$AL$6)/($AN$6-$AL$6),$AL$6+SQRT(AU796*($AN$6-$AL$6)*($AM$6-$AL$6)),$AN$6-SQRT((1-AU796)*($AN$6-$AL$6)*($AN$6-$AM$6))),$AM$6)</f>
        <v>3.24569734085308</v>
      </c>
      <c r="AM796" s="0" t="n">
        <f aca="false">IFERROR(IF(AV796&lt;($AM$7-$AL$7)/($AN$7-$AL$7),$AL$7+SQRT(AV796*($AN$7-$AL$7)*($AM$7-$AL$7)),$AN$7-SQRT((1-AV796)*($AN$7-$AL$7)*($AN$7-$AM$7))),$AM$7)</f>
        <v>1.11040814500672</v>
      </c>
      <c r="AN796" s="0" t="n">
        <f aca="false">IFERROR(IF(AW796&lt;($AM$8-$AL$8)/($AN$8-$AL$8),$AL$8+SQRT(AW796*($AN$8-$AL$8)*($AM$8-$AL$8)),$AN$8-SQRT((1-AW796)*($AN$8-$AL$8)*($AN$8-$AM$8))),$AM$8)</f>
        <v>1.07942413477455</v>
      </c>
      <c r="AO796" s="0" t="n">
        <f aca="false">IFERROR(IF(AX796&lt;($AM$9-$AL$9)/($AN$9-$AL$9),$AL$9+SQRT(AX796*($AN$9-$AL$9)*($AM$9-$AL$9)),$AN$9-SQRT((1-AX796)*($AN$9-$AL$9)*($AN$9-$AM$9))),$AM$9)</f>
        <v>1.58591257273224</v>
      </c>
      <c r="AP796" s="0" t="n">
        <f aca="false">IFERROR(IF(AY796&lt;($AM$10-$AL$10)/($AN$10-$AL$10),$AL$10+SQRT(AY796*($AN$10-$AL$10)*($AM$10-$AL$10)),$AN$10-SQRT((1-AY796)*($AN$10-$AL$10)*($AN$10-$AM$10))),$AM$10)</f>
        <v>0.804111656338263</v>
      </c>
      <c r="AQ796" s="0" t="n">
        <f aca="false">IFERROR(IF(AZ796&lt;($AM$11-$AL$11)/($AN$11-$AL$11),$AL$11+SQRT(AZ796*($AN$11-$AL$11)*($AM$11-$AL$11)),$AN$11-SQRT((1-AZ796)*($AN$11-$AL$11)*($AN$11-$AM$11))),$AM$11)</f>
        <v>0.611223409491025</v>
      </c>
      <c r="AR796" s="0" t="n">
        <f aca="false">SUMPRODUCT((B24:B31&lt;=$B$6)*(C24:C31*AM796+D24:D31*AO796*$B$8*AQ796)/(1+AL796/100)^B24:B31)+C32*AM796*AP796/(1+AL796/100)^$B$6</f>
        <v>10809036.7582183</v>
      </c>
      <c r="AS796" s="0" t="n">
        <f aca="false">SUMPRODUCT((K24:K26&lt;=$B$6)*(L24:L26*AN796+M24:M26*AO796*$B$8*AQ796)/(1+AL796/100)^K24:K26)+L27*AN796*AP796/(1+AL796/100)^$B$6</f>
        <v>10098032.4970801</v>
      </c>
      <c r="AT796" s="0" t="n">
        <f aca="false">AS796-AR796</f>
        <v>-711004.261138165</v>
      </c>
      <c r="AU796" s="0" t="n">
        <f aca="true">RAND()</f>
        <v>0.295260577176117</v>
      </c>
      <c r="AV796" s="0" t="n">
        <f aca="true">RAND()</f>
        <v>0.826792124618083</v>
      </c>
      <c r="AW796" s="0" t="n">
        <f aca="true">RAND()</f>
        <v>0.741367770689683</v>
      </c>
      <c r="AX796" s="0" t="n">
        <f aca="true">RAND()</f>
        <v>0.885687735052512</v>
      </c>
      <c r="AY796" s="0" t="n">
        <f aca="true">RAND()</f>
        <v>0.369935598083207</v>
      </c>
      <c r="AZ796" s="0" t="n">
        <f aca="true">RAND()</f>
        <v>0.395346982102932</v>
      </c>
    </row>
    <row r="797" customFormat="false" ht="15" hidden="false" customHeight="false" outlineLevel="0" collapsed="false">
      <c r="AK797" s="0" t="n">
        <v>784</v>
      </c>
      <c r="AL797" s="0" t="n">
        <f aca="false">IFERROR(IF(AU797&lt;($AM$6-$AL$6)/($AN$6-$AL$6),$AL$6+SQRT(AU797*($AN$6-$AL$6)*($AM$6-$AL$6)),$AN$6-SQRT((1-AU797)*($AN$6-$AL$6)*($AN$6-$AM$6))),$AM$6)</f>
        <v>3.54347886251404</v>
      </c>
      <c r="AM797" s="0" t="n">
        <f aca="false">IFERROR(IF(AV797&lt;($AM$7-$AL$7)/($AN$7-$AL$7),$AL$7+SQRT(AV797*($AN$7-$AL$7)*($AM$7-$AL$7)),$AN$7-SQRT((1-AV797)*($AN$7-$AL$7)*($AN$7-$AM$7))),$AM$7)</f>
        <v>0.966351282312161</v>
      </c>
      <c r="AN797" s="0" t="n">
        <f aca="false">IFERROR(IF(AW797&lt;($AM$8-$AL$8)/($AN$8-$AL$8),$AL$8+SQRT(AW797*($AN$8-$AL$8)*($AM$8-$AL$8)),$AN$8-SQRT((1-AW797)*($AN$8-$AL$8)*($AN$8-$AM$8))),$AM$8)</f>
        <v>1.00387518148483</v>
      </c>
      <c r="AO797" s="0" t="n">
        <f aca="false">IFERROR(IF(AX797&lt;($AM$9-$AL$9)/($AN$9-$AL$9),$AL$9+SQRT(AX797*($AN$9-$AL$9)*($AM$9-$AL$9)),$AN$9-SQRT((1-AX797)*($AN$9-$AL$9)*($AN$9-$AM$9))),$AM$9)</f>
        <v>1.01591217545911</v>
      </c>
      <c r="AP797" s="0" t="n">
        <f aca="false">IFERROR(IF(AY797&lt;($AM$10-$AL$10)/($AN$10-$AL$10),$AL$10+SQRT(AY797*($AN$10-$AL$10)*($AM$10-$AL$10)),$AN$10-SQRT((1-AY797)*($AN$10-$AL$10)*($AN$10-$AM$10))),$AM$10)</f>
        <v>0.845529163370131</v>
      </c>
      <c r="AQ797" s="0" t="n">
        <f aca="false">IFERROR(IF(AZ797&lt;($AM$11-$AL$11)/($AN$11-$AL$11),$AL$11+SQRT(AZ797*($AN$11-$AL$11)*($AM$11-$AL$11)),$AN$11-SQRT((1-AZ797)*($AN$11-$AL$11)*($AN$11-$AM$11))),$AM$11)</f>
        <v>0.65108344987767</v>
      </c>
      <c r="AR797" s="0" t="n">
        <f aca="false">SUMPRODUCT((B24:B31&lt;=$B$6)*(C24:C31*AM797+D24:D31*AO797*$B$8*AQ797)/(1+AL797/100)^B24:B31)+C32*AM797*AP797/(1+AL797/100)^$B$6</f>
        <v>9275530.75071535</v>
      </c>
      <c r="AS797" s="0" t="n">
        <f aca="false">SUMPRODUCT((K24:K26&lt;=$B$6)*(L24:L26*AN797+M24:M26*AO797*$B$8*AQ797)/(1+AL797/100)^K24:K26)+L27*AN797*AP797/(1+AL797/100)^$B$6</f>
        <v>9343112.36219293</v>
      </c>
      <c r="AT797" s="0" t="n">
        <f aca="false">AS797-AR797</f>
        <v>67581.6114775799</v>
      </c>
      <c r="AU797" s="0" t="n">
        <f aca="true">RAND()</f>
        <v>0.40262308130564</v>
      </c>
      <c r="AV797" s="0" t="n">
        <f aca="true">RAND()</f>
        <v>0.307474990298893</v>
      </c>
      <c r="AW797" s="0" t="n">
        <f aca="true">RAND()</f>
        <v>0.461533988541086</v>
      </c>
      <c r="AX797" s="0" t="n">
        <f aca="true">RAND()</f>
        <v>0.354380769060248</v>
      </c>
      <c r="AY797" s="0" t="n">
        <f aca="true">RAND()</f>
        <v>0.477561610957052</v>
      </c>
      <c r="AZ797" s="0" t="n">
        <f aca="true">RAND()</f>
        <v>0.503090779798904</v>
      </c>
    </row>
    <row r="798" customFormat="false" ht="15" hidden="false" customHeight="false" outlineLevel="0" collapsed="false">
      <c r="AK798" s="0" t="n">
        <v>785</v>
      </c>
      <c r="AL798" s="0" t="n">
        <f aca="false">IFERROR(IF(AU798&lt;($AM$6-$AL$6)/($AN$6-$AL$6),$AL$6+SQRT(AU798*($AN$6-$AL$6)*($AM$6-$AL$6)),$AN$6-SQRT((1-AU798)*($AN$6-$AL$6)*($AN$6-$AM$6))),$AM$6)</f>
        <v>3.86147793841259</v>
      </c>
      <c r="AM798" s="0" t="n">
        <f aca="false">IFERROR(IF(AV798&lt;($AM$7-$AL$7)/($AN$7-$AL$7),$AL$7+SQRT(AV798*($AN$7-$AL$7)*($AM$7-$AL$7)),$AN$7-SQRT((1-AV798)*($AN$7-$AL$7)*($AN$7-$AM$7))),$AM$7)</f>
        <v>1.1475685353625</v>
      </c>
      <c r="AN798" s="0" t="n">
        <f aca="false">IFERROR(IF(AW798&lt;($AM$8-$AL$8)/($AN$8-$AL$8),$AL$8+SQRT(AW798*($AN$8-$AL$8)*($AM$8-$AL$8)),$AN$8-SQRT((1-AW798)*($AN$8-$AL$8)*($AN$8-$AM$8))),$AM$8)</f>
        <v>1.15115660641548</v>
      </c>
      <c r="AO798" s="0" t="n">
        <f aca="false">IFERROR(IF(AX798&lt;($AM$9-$AL$9)/($AN$9-$AL$9),$AL$9+SQRT(AX798*($AN$9-$AL$9)*($AM$9-$AL$9)),$AN$9-SQRT((1-AX798)*($AN$9-$AL$9)*($AN$9-$AM$9))),$AM$9)</f>
        <v>1.20785602987027</v>
      </c>
      <c r="AP798" s="0" t="n">
        <f aca="false">IFERROR(IF(AY798&lt;($AM$10-$AL$10)/($AN$10-$AL$10),$AL$10+SQRT(AY798*($AN$10-$AL$10)*($AM$10-$AL$10)),$AN$10-SQRT((1-AY798)*($AN$10-$AL$10)*($AN$10-$AM$10))),$AM$10)</f>
        <v>0.776962821856073</v>
      </c>
      <c r="AQ798" s="0" t="n">
        <f aca="false">IFERROR(IF(AZ798&lt;($AM$11-$AL$11)/($AN$11-$AL$11),$AL$11+SQRT(AZ798*($AN$11-$AL$11)*($AM$11-$AL$11)),$AN$11-SQRT((1-AZ798)*($AN$11-$AL$11)*($AN$11-$AM$11))),$AM$11)</f>
        <v>0.896680622186571</v>
      </c>
      <c r="AR798" s="0" t="n">
        <f aca="false">SUMPRODUCT((B24:B31&lt;=$B$6)*(C24:C31*AM798+D24:D31*AO798*$B$8*AQ798)/(1+AL798/100)^B24:B31)+C32*AM798*AP798/(1+AL798/100)^$B$6</f>
        <v>10930807.7264932</v>
      </c>
      <c r="AS798" s="0" t="n">
        <f aca="false">SUMPRODUCT((K24:K26&lt;=$B$6)*(L24:L26*AN798+M24:M26*AO798*$B$8*AQ798)/(1+AL798/100)^K24:K26)+L27*AN798*AP798/(1+AL798/100)^$B$6</f>
        <v>10780454.792337</v>
      </c>
      <c r="AT798" s="0" t="n">
        <f aca="false">AS798-AR798</f>
        <v>-150352.934156207</v>
      </c>
      <c r="AU798" s="0" t="n">
        <f aca="true">RAND()</f>
        <v>0.507483963446455</v>
      </c>
      <c r="AV798" s="0" t="n">
        <f aca="true">RAND()</f>
        <v>0.906735956019706</v>
      </c>
      <c r="AW798" s="0" t="n">
        <f aca="true">RAND()</f>
        <v>0.913155409286185</v>
      </c>
      <c r="AX798" s="0" t="n">
        <f aca="true">RAND()</f>
        <v>0.581671953724737</v>
      </c>
      <c r="AY798" s="0" t="n">
        <f aca="true">RAND()</f>
        <v>0.306833618761915</v>
      </c>
      <c r="AZ798" s="0" t="n">
        <f aca="true">RAND()</f>
        <v>0.95642900476835</v>
      </c>
    </row>
    <row r="799" customFormat="false" ht="15" hidden="false" customHeight="false" outlineLevel="0" collapsed="false">
      <c r="AK799" s="0" t="n">
        <v>786</v>
      </c>
      <c r="AL799" s="0" t="n">
        <f aca="false">IFERROR(IF(AU799&lt;($AM$6-$AL$6)/($AN$6-$AL$6),$AL$6+SQRT(AU799*($AN$6-$AL$6)*($AM$6-$AL$6)),$AN$6-SQRT((1-AU799)*($AN$6-$AL$6)*($AN$6-$AM$6))),$AM$6)</f>
        <v>4.85595450131912</v>
      </c>
      <c r="AM799" s="0" t="n">
        <f aca="false">IFERROR(IF(AV799&lt;($AM$7-$AL$7)/($AN$7-$AL$7),$AL$7+SQRT(AV799*($AN$7-$AL$7)*($AM$7-$AL$7)),$AN$7-SQRT((1-AV799)*($AN$7-$AL$7)*($AN$7-$AM$7))),$AM$7)</f>
        <v>1.11152149498356</v>
      </c>
      <c r="AN799" s="0" t="n">
        <f aca="false">IFERROR(IF(AW799&lt;($AM$8-$AL$8)/($AN$8-$AL$8),$AL$8+SQRT(AW799*($AN$8-$AL$8)*($AM$8-$AL$8)),$AN$8-SQRT((1-AW799)*($AN$8-$AL$8)*($AN$8-$AM$8))),$AM$8)</f>
        <v>0.9808714851433</v>
      </c>
      <c r="AO799" s="0" t="n">
        <f aca="false">IFERROR(IF(AX799&lt;($AM$9-$AL$9)/($AN$9-$AL$9),$AL$9+SQRT(AX799*($AN$9-$AL$9)*($AM$9-$AL$9)),$AN$9-SQRT((1-AX799)*($AN$9-$AL$9)*($AN$9-$AM$9))),$AM$9)</f>
        <v>0.865396098024225</v>
      </c>
      <c r="AP799" s="0" t="n">
        <f aca="false">IFERROR(IF(AY799&lt;($AM$10-$AL$10)/($AN$10-$AL$10),$AL$10+SQRT(AY799*($AN$10-$AL$10)*($AM$10-$AL$10)),$AN$10-SQRT((1-AY799)*($AN$10-$AL$10)*($AN$10-$AM$10))),$AM$10)</f>
        <v>0.870260498858798</v>
      </c>
      <c r="AQ799" s="0" t="n">
        <f aca="false">IFERROR(IF(AZ799&lt;($AM$11-$AL$11)/($AN$11-$AL$11),$AL$11+SQRT(AZ799*($AN$11-$AL$11)*($AM$11-$AL$11)),$AN$11-SQRT((1-AZ799)*($AN$11-$AL$11)*($AN$11-$AM$11))),$AM$11)</f>
        <v>0.798588186605673</v>
      </c>
      <c r="AR799" s="0" t="n">
        <f aca="false">SUMPRODUCT((B24:B31&lt;=$B$6)*(C24:C31*AM799+D24:D31*AO799*$B$8*AQ799)/(1+AL799/100)^B24:B31)+C32*AM799*AP799/(1+AL799/100)^$B$6</f>
        <v>10204446.8128726</v>
      </c>
      <c r="AS799" s="0" t="n">
        <f aca="false">SUMPRODUCT((K24:K26&lt;=$B$6)*(L24:L26*AN799+M24:M26*AO799*$B$8*AQ799)/(1+AL799/100)^K24:K26)+L27*AN799*AP799/(1+AL799/100)^$B$6</f>
        <v>9101216.53050567</v>
      </c>
      <c r="AT799" s="0" t="n">
        <f aca="false">AS799-AR799</f>
        <v>-1103230.28236697</v>
      </c>
      <c r="AU799" s="0" t="n">
        <f aca="true">RAND()</f>
        <v>0.770153444979312</v>
      </c>
      <c r="AV799" s="0" t="n">
        <f aca="true">RAND()</f>
        <v>0.82954403243033</v>
      </c>
      <c r="AW799" s="0" t="n">
        <f aca="true">RAND()</f>
        <v>0.363494379310477</v>
      </c>
      <c r="AX799" s="0" t="n">
        <f aca="true">RAND()</f>
        <v>0.178019077935106</v>
      </c>
      <c r="AY799" s="0" t="n">
        <f aca="true">RAND()</f>
        <v>0.548371348060663</v>
      </c>
      <c r="AZ799" s="0" t="n">
        <f aca="true">RAND()</f>
        <v>0.834421556837587</v>
      </c>
    </row>
    <row r="800" customFormat="false" ht="15" hidden="false" customHeight="false" outlineLevel="0" collapsed="false">
      <c r="AK800" s="0" t="n">
        <v>787</v>
      </c>
      <c r="AL800" s="0" t="n">
        <f aca="false">IFERROR(IF(AU800&lt;($AM$6-$AL$6)/($AN$6-$AL$6),$AL$6+SQRT(AU800*($AN$6-$AL$6)*($AM$6-$AL$6)),$AN$6-SQRT((1-AU800)*($AN$6-$AL$6)*($AN$6-$AM$6))),$AM$6)</f>
        <v>3.60521556752654</v>
      </c>
      <c r="AM800" s="0" t="n">
        <f aca="false">IFERROR(IF(AV800&lt;($AM$7-$AL$7)/($AN$7-$AL$7),$AL$7+SQRT(AV800*($AN$7-$AL$7)*($AM$7-$AL$7)),$AN$7-SQRT((1-AV800)*($AN$7-$AL$7)*($AN$7-$AM$7))),$AM$7)</f>
        <v>1.20693117324869</v>
      </c>
      <c r="AN800" s="0" t="n">
        <f aca="false">IFERROR(IF(AW800&lt;($AM$8-$AL$8)/($AN$8-$AL$8),$AL$8+SQRT(AW800*($AN$8-$AL$8)*($AM$8-$AL$8)),$AN$8-SQRT((1-AW800)*($AN$8-$AL$8)*($AN$8-$AM$8))),$AM$8)</f>
        <v>0.982622431326977</v>
      </c>
      <c r="AO800" s="0" t="n">
        <f aca="false">IFERROR(IF(AX800&lt;($AM$9-$AL$9)/($AN$9-$AL$9),$AL$9+SQRT(AX800*($AN$9-$AL$9)*($AM$9-$AL$9)),$AN$9-SQRT((1-AX800)*($AN$9-$AL$9)*($AN$9-$AM$9))),$AM$9)</f>
        <v>0.844878615848817</v>
      </c>
      <c r="AP800" s="0" t="n">
        <f aca="false">IFERROR(IF(AY800&lt;($AM$10-$AL$10)/($AN$10-$AL$10),$AL$10+SQRT(AY800*($AN$10-$AL$10)*($AM$10-$AL$10)),$AN$10-SQRT((1-AY800)*($AN$10-$AL$10)*($AN$10-$AM$10))),$AM$10)</f>
        <v>0.715093279631939</v>
      </c>
      <c r="AQ800" s="0" t="n">
        <f aca="false">IFERROR(IF(AZ800&lt;($AM$11-$AL$11)/($AN$11-$AL$11),$AL$11+SQRT(AZ800*($AN$11-$AL$11)*($AM$11-$AL$11)),$AN$11-SQRT((1-AZ800)*($AN$11-$AL$11)*($AN$11-$AM$11))),$AM$11)</f>
        <v>0.541310009089666</v>
      </c>
      <c r="AR800" s="0" t="n">
        <f aca="false">SUMPRODUCT((B24:B31&lt;=$B$6)*(C24:C31*AM800+D24:D31*AO800*$B$8*AQ800)/(1+AL800/100)^B24:B31)+C32*AM800*AP800/(1+AL800/100)^$B$6</f>
        <v>11524743.2299299</v>
      </c>
      <c r="AS800" s="0" t="n">
        <f aca="false">SUMPRODUCT((K24:K26&lt;=$B$6)*(L24:L26*AN800+M24:M26*AO800*$B$8*AQ800)/(1+AL800/100)^K24:K26)+L27*AN800*AP800/(1+AL800/100)^$B$6</f>
        <v>9237588.1647869</v>
      </c>
      <c r="AT800" s="0" t="n">
        <f aca="false">AS800-AR800</f>
        <v>-2287155.06514304</v>
      </c>
      <c r="AU800" s="0" t="n">
        <f aca="true">RAND()</f>
        <v>0.423771932851791</v>
      </c>
      <c r="AV800" s="0" t="n">
        <f aca="true">RAND()</f>
        <v>0.983511788109032</v>
      </c>
      <c r="AW800" s="0" t="n">
        <f aca="true">RAND()</f>
        <v>0.37056613804196</v>
      </c>
      <c r="AX800" s="0" t="n">
        <f aca="true">RAND()</f>
        <v>0.158588346226394</v>
      </c>
      <c r="AY800" s="0" t="n">
        <f aca="true">RAND()</f>
        <v>0.185060475771293</v>
      </c>
      <c r="AZ800" s="0" t="n">
        <f aca="true">RAND()</f>
        <v>0.237675593823897</v>
      </c>
    </row>
    <row r="801" customFormat="false" ht="15" hidden="false" customHeight="false" outlineLevel="0" collapsed="false">
      <c r="AK801" s="0" t="n">
        <v>788</v>
      </c>
      <c r="AL801" s="0" t="n">
        <f aca="false">IFERROR(IF(AU801&lt;($AM$6-$AL$6)/($AN$6-$AL$6),$AL$6+SQRT(AU801*($AN$6-$AL$6)*($AM$6-$AL$6)),$AN$6-SQRT((1-AU801)*($AN$6-$AL$6)*($AN$6-$AM$6))),$AM$6)</f>
        <v>3.43944826541866</v>
      </c>
      <c r="AM801" s="0" t="n">
        <f aca="false">IFERROR(IF(AV801&lt;($AM$7-$AL$7)/($AN$7-$AL$7),$AL$7+SQRT(AV801*($AN$7-$AL$7)*($AM$7-$AL$7)),$AN$7-SQRT((1-AV801)*($AN$7-$AL$7)*($AN$7-$AM$7))),$AM$7)</f>
        <v>0.885794363439153</v>
      </c>
      <c r="AN801" s="0" t="n">
        <f aca="false">IFERROR(IF(AW801&lt;($AM$8-$AL$8)/($AN$8-$AL$8),$AL$8+SQRT(AW801*($AN$8-$AL$8)*($AM$8-$AL$8)),$AN$8-SQRT((1-AW801)*($AN$8-$AL$8)*($AN$8-$AM$8))),$AM$8)</f>
        <v>0.98377586651073</v>
      </c>
      <c r="AO801" s="0" t="n">
        <f aca="false">IFERROR(IF(AX801&lt;($AM$9-$AL$9)/($AN$9-$AL$9),$AL$9+SQRT(AX801*($AN$9-$AL$9)*($AM$9-$AL$9)),$AN$9-SQRT((1-AX801)*($AN$9-$AL$9)*($AN$9-$AM$9))),$AM$9)</f>
        <v>1.54100541360172</v>
      </c>
      <c r="AP801" s="0" t="n">
        <f aca="false">IFERROR(IF(AY801&lt;($AM$10-$AL$10)/($AN$10-$AL$10),$AL$10+SQRT(AY801*($AN$10-$AL$10)*($AM$10-$AL$10)),$AN$10-SQRT((1-AY801)*($AN$10-$AL$10)*($AN$10-$AM$10))),$AM$10)</f>
        <v>0.961046850083932</v>
      </c>
      <c r="AQ801" s="0" t="n">
        <f aca="false">IFERROR(IF(AZ801&lt;($AM$11-$AL$11)/($AN$11-$AL$11),$AL$11+SQRT(AZ801*($AN$11-$AL$11)*($AM$11-$AL$11)),$AN$11-SQRT((1-AZ801)*($AN$11-$AL$11)*($AN$11-$AM$11))),$AM$11)</f>
        <v>0.74628046314716</v>
      </c>
      <c r="AR801" s="0" t="n">
        <f aca="false">SUMPRODUCT((B24:B31&lt;=$B$6)*(C24:C31*AM801+D24:D31*AO801*$B$8*AQ801)/(1+AL801/100)^B24:B31)+C32*AM801*AP801/(1+AL801/100)^$B$6</f>
        <v>8595842.11301591</v>
      </c>
      <c r="AS801" s="0" t="n">
        <f aca="false">SUMPRODUCT((K24:K26&lt;=$B$6)*(L24:L26*AN801+M24:M26*AO801*$B$8*AQ801)/(1+AL801/100)^K24:K26)+L27*AN801*AP801/(1+AL801/100)^$B$6</f>
        <v>9084280.26967408</v>
      </c>
      <c r="AT801" s="0" t="n">
        <f aca="false">AS801-AR801</f>
        <v>488438.156658167</v>
      </c>
      <c r="AU801" s="0" t="n">
        <f aca="true">RAND()</f>
        <v>0.366123567268491</v>
      </c>
      <c r="AV801" s="0" t="n">
        <f aca="true">RAND()</f>
        <v>0.0817852533103266</v>
      </c>
      <c r="AW801" s="0" t="n">
        <f aca="true">RAND()</f>
        <v>0.375261879019663</v>
      </c>
      <c r="AX801" s="0" t="n">
        <f aca="true">RAND()</f>
        <v>0.859549313104712</v>
      </c>
      <c r="AY801" s="0" t="n">
        <f aca="true">RAND()</f>
        <v>0.850256791889264</v>
      </c>
      <c r="AZ801" s="0" t="n">
        <f aca="true">RAND()</f>
        <v>0.737250598445634</v>
      </c>
    </row>
    <row r="802" customFormat="false" ht="15" hidden="false" customHeight="false" outlineLevel="0" collapsed="false">
      <c r="AK802" s="0" t="n">
        <v>789</v>
      </c>
      <c r="AL802" s="0" t="n">
        <f aca="false">IFERROR(IF(AU802&lt;($AM$6-$AL$6)/($AN$6-$AL$6),$AL$6+SQRT(AU802*($AN$6-$AL$6)*($AM$6-$AL$6)),$AN$6-SQRT((1-AU802)*($AN$6-$AL$6)*($AN$6-$AM$6))),$AM$6)</f>
        <v>3.15956906036664</v>
      </c>
      <c r="AM802" s="0" t="n">
        <f aca="false">IFERROR(IF(AV802&lt;($AM$7-$AL$7)/($AN$7-$AL$7),$AL$7+SQRT(AV802*($AN$7-$AL$7)*($AM$7-$AL$7)),$AN$7-SQRT((1-AV802)*($AN$7-$AL$7)*($AN$7-$AM$7))),$AM$7)</f>
        <v>0.93417942614766</v>
      </c>
      <c r="AN802" s="0" t="n">
        <f aca="false">IFERROR(IF(AW802&lt;($AM$8-$AL$8)/($AN$8-$AL$8),$AL$8+SQRT(AW802*($AN$8-$AL$8)*($AM$8-$AL$8)),$AN$8-SQRT((1-AW802)*($AN$8-$AL$8)*($AN$8-$AM$8))),$AM$8)</f>
        <v>0.95946672937756</v>
      </c>
      <c r="AO802" s="0" t="n">
        <f aca="false">IFERROR(IF(AX802&lt;($AM$9-$AL$9)/($AN$9-$AL$9),$AL$9+SQRT(AX802*($AN$9-$AL$9)*($AM$9-$AL$9)),$AN$9-SQRT((1-AX802)*($AN$9-$AL$9)*($AN$9-$AM$9))),$AM$9)</f>
        <v>1.56906796210041</v>
      </c>
      <c r="AP802" s="0" t="n">
        <f aca="false">IFERROR(IF(AY802&lt;($AM$10-$AL$10)/($AN$10-$AL$10),$AL$10+SQRT(AY802*($AN$10-$AL$10)*($AM$10-$AL$10)),$AN$10-SQRT((1-AY802)*($AN$10-$AL$10)*($AN$10-$AM$10))),$AM$10)</f>
        <v>0.931056699550874</v>
      </c>
      <c r="AQ802" s="0" t="n">
        <f aca="false">IFERROR(IF(AZ802&lt;($AM$11-$AL$11)/($AN$11-$AL$11),$AL$11+SQRT(AZ802*($AN$11-$AL$11)*($AM$11-$AL$11)),$AN$11-SQRT((1-AZ802)*($AN$11-$AL$11)*($AN$11-$AM$11))),$AM$11)</f>
        <v>0.603947336307402</v>
      </c>
      <c r="AR802" s="0" t="n">
        <f aca="false">SUMPRODUCT((B24:B31&lt;=$B$6)*(C24:C31*AM802+D24:D31*AO802*$B$8*AQ802)/(1+AL802/100)^B24:B31)+C32*AM802*AP802/(1+AL802/100)^$B$6</f>
        <v>9131677.30202435</v>
      </c>
      <c r="AS802" s="0" t="n">
        <f aca="false">SUMPRODUCT((K24:K26&lt;=$B$6)*(L24:L26*AN802+M24:M26*AO802*$B$8*AQ802)/(1+AL802/100)^K24:K26)+L27*AN802*AP802/(1+AL802/100)^$B$6</f>
        <v>8872441.02278009</v>
      </c>
      <c r="AT802" s="0" t="n">
        <f aca="false">AS802-AR802</f>
        <v>-259236.279244259</v>
      </c>
      <c r="AU802" s="0" t="n">
        <f aca="true">RAND()</f>
        <v>0.262554509895339</v>
      </c>
      <c r="AV802" s="0" t="n">
        <f aca="true">RAND()</f>
        <v>0.200045760014616</v>
      </c>
      <c r="AW802" s="0" t="n">
        <f aca="true">RAND()</f>
        <v>0.282551530870844</v>
      </c>
      <c r="AX802" s="0" t="n">
        <f aca="true">RAND()</f>
        <v>0.876198385807805</v>
      </c>
      <c r="AY802" s="0" t="n">
        <f aca="true">RAND()</f>
        <v>0.743239512910771</v>
      </c>
      <c r="AZ802" s="0" t="n">
        <f aca="true">RAND()</f>
        <v>0.377077482646388</v>
      </c>
    </row>
    <row r="803" customFormat="false" ht="15" hidden="false" customHeight="false" outlineLevel="0" collapsed="false">
      <c r="AK803" s="0" t="n">
        <v>790</v>
      </c>
      <c r="AL803" s="0" t="n">
        <f aca="false">IFERROR(IF(AU803&lt;($AM$6-$AL$6)/($AN$6-$AL$6),$AL$6+SQRT(AU803*($AN$6-$AL$6)*($AM$6-$AL$6)),$AN$6-SQRT((1-AU803)*($AN$6-$AL$6)*($AN$6-$AM$6))),$AM$6)</f>
        <v>6.26338587642524</v>
      </c>
      <c r="AM803" s="0" t="n">
        <f aca="false">IFERROR(IF(AV803&lt;($AM$7-$AL$7)/($AN$7-$AL$7),$AL$7+SQRT(AV803*($AN$7-$AL$7)*($AM$7-$AL$7)),$AN$7-SQRT((1-AV803)*($AN$7-$AL$7)*($AN$7-$AM$7))),$AM$7)</f>
        <v>0.93609455704403</v>
      </c>
      <c r="AN803" s="0" t="n">
        <f aca="false">IFERROR(IF(AW803&lt;($AM$8-$AL$8)/($AN$8-$AL$8),$AL$8+SQRT(AW803*($AN$8-$AL$8)*($AM$8-$AL$8)),$AN$8-SQRT((1-AW803)*($AN$8-$AL$8)*($AN$8-$AM$8))),$AM$8)</f>
        <v>1.07298337310241</v>
      </c>
      <c r="AO803" s="0" t="n">
        <f aca="false">IFERROR(IF(AX803&lt;($AM$9-$AL$9)/($AN$9-$AL$9),$AL$9+SQRT(AX803*($AN$9-$AL$9)*($AM$9-$AL$9)),$AN$9-SQRT((1-AX803)*($AN$9-$AL$9)*($AN$9-$AM$9))),$AM$9)</f>
        <v>1.18325889923787</v>
      </c>
      <c r="AP803" s="0" t="n">
        <f aca="false">IFERROR(IF(AY803&lt;($AM$10-$AL$10)/($AN$10-$AL$10),$AL$10+SQRT(AY803*($AN$10-$AL$10)*($AM$10-$AL$10)),$AN$10-SQRT((1-AY803)*($AN$10-$AL$10)*($AN$10-$AM$10))),$AM$10)</f>
        <v>0.879880155980832</v>
      </c>
      <c r="AQ803" s="0" t="n">
        <f aca="false">IFERROR(IF(AZ803&lt;($AM$11-$AL$11)/($AN$11-$AL$11),$AL$11+SQRT(AZ803*($AN$11-$AL$11)*($AM$11-$AL$11)),$AN$11-SQRT((1-AZ803)*($AN$11-$AL$11)*($AN$11-$AM$11))),$AM$11)</f>
        <v>0.738603760821693</v>
      </c>
      <c r="AR803" s="0" t="n">
        <f aca="false">SUMPRODUCT((B24:B31&lt;=$B$6)*(C24:C31*AM803+D24:D31*AO803*$B$8*AQ803)/(1+AL803/100)^B24:B31)+C32*AM803*AP803/(1+AL803/100)^$B$6</f>
        <v>8298800.39391927</v>
      </c>
      <c r="AS803" s="0" t="n">
        <f aca="false">SUMPRODUCT((K24:K26&lt;=$B$6)*(L24:L26*AN803+M24:M26*AO803*$B$8*AQ803)/(1+AL803/100)^K24:K26)+L27*AN803*AP803/(1+AL803/100)^$B$6</f>
        <v>9930682.33652699</v>
      </c>
      <c r="AT803" s="0" t="n">
        <f aca="false">AS803-AR803</f>
        <v>1631881.94260772</v>
      </c>
      <c r="AU803" s="0" t="n">
        <f aca="true">RAND()</f>
        <v>0.972869981647509</v>
      </c>
      <c r="AV803" s="0" t="n">
        <f aca="true">RAND()</f>
        <v>0.205796982855676</v>
      </c>
      <c r="AW803" s="0" t="n">
        <f aca="true">RAND()</f>
        <v>0.72146767823821</v>
      </c>
      <c r="AX803" s="0" t="n">
        <f aca="true">RAND()</f>
        <v>0.555289316217246</v>
      </c>
      <c r="AY803" s="0" t="n">
        <f aca="true">RAND()</f>
        <v>0.577235731632084</v>
      </c>
      <c r="AZ803" s="0" t="n">
        <f aca="true">RAND()</f>
        <v>0.721110229156886</v>
      </c>
    </row>
    <row r="804" customFormat="false" ht="15" hidden="false" customHeight="false" outlineLevel="0" collapsed="false">
      <c r="AK804" s="0" t="n">
        <v>791</v>
      </c>
      <c r="AL804" s="0" t="n">
        <f aca="false">IFERROR(IF(AU804&lt;($AM$6-$AL$6)/($AN$6-$AL$6),$AL$6+SQRT(AU804*($AN$6-$AL$6)*($AM$6-$AL$6)),$AN$6-SQRT((1-AU804)*($AN$6-$AL$6)*($AN$6-$AM$6))),$AM$6)</f>
        <v>4.45643111204073</v>
      </c>
      <c r="AM804" s="0" t="n">
        <f aca="false">IFERROR(IF(AV804&lt;($AM$7-$AL$7)/($AN$7-$AL$7),$AL$7+SQRT(AV804*($AN$7-$AL$7)*($AM$7-$AL$7)),$AN$7-SQRT((1-AV804)*($AN$7-$AL$7)*($AN$7-$AM$7))),$AM$7)</f>
        <v>1.01063716282013</v>
      </c>
      <c r="AN804" s="0" t="n">
        <f aca="false">IFERROR(IF(AW804&lt;($AM$8-$AL$8)/($AN$8-$AL$8),$AL$8+SQRT(AW804*($AN$8-$AL$8)*($AM$8-$AL$8)),$AN$8-SQRT((1-AW804)*($AN$8-$AL$8)*($AN$8-$AM$8))),$AM$8)</f>
        <v>0.995590397349859</v>
      </c>
      <c r="AO804" s="0" t="n">
        <f aca="false">IFERROR(IF(AX804&lt;($AM$9-$AL$9)/($AN$9-$AL$9),$AL$9+SQRT(AX804*($AN$9-$AL$9)*($AM$9-$AL$9)),$AN$9-SQRT((1-AX804)*($AN$9-$AL$9)*($AN$9-$AM$9))),$AM$9)</f>
        <v>0.697676238467329</v>
      </c>
      <c r="AP804" s="0" t="n">
        <f aca="false">IFERROR(IF(AY804&lt;($AM$10-$AL$10)/($AN$10-$AL$10),$AL$10+SQRT(AY804*($AN$10-$AL$10)*($AM$10-$AL$10)),$AN$10-SQRT((1-AY804)*($AN$10-$AL$10)*($AN$10-$AM$10))),$AM$10)</f>
        <v>0.945235252427202</v>
      </c>
      <c r="AQ804" s="0" t="n">
        <f aca="false">IFERROR(IF(AZ804&lt;($AM$11-$AL$11)/($AN$11-$AL$11),$AL$11+SQRT(AZ804*($AN$11-$AL$11)*($AM$11-$AL$11)),$AN$11-SQRT((1-AZ804)*($AN$11-$AL$11)*($AN$11-$AM$11))),$AM$11)</f>
        <v>0.721184316494523</v>
      </c>
      <c r="AR804" s="0" t="n">
        <f aca="false">SUMPRODUCT((B24:B31&lt;=$B$6)*(C24:C31*AM804+D24:D31*AO804*$B$8*AQ804)/(1+AL804/100)^B24:B31)+C32*AM804*AP804/(1+AL804/100)^$B$6</f>
        <v>9375414.81779956</v>
      </c>
      <c r="AS804" s="0" t="n">
        <f aca="false">SUMPRODUCT((K24:K26&lt;=$B$6)*(L24:L26*AN804+M24:M26*AO804*$B$8*AQ804)/(1+AL804/100)^K24:K26)+L27*AN804*AP804/(1+AL804/100)^$B$6</f>
        <v>9190166.71028384</v>
      </c>
      <c r="AT804" s="0" t="n">
        <f aca="false">AS804-AR804</f>
        <v>-185248.107515724</v>
      </c>
      <c r="AU804" s="0" t="n">
        <f aca="true">RAND()</f>
        <v>0.676512865610282</v>
      </c>
      <c r="AV804" s="0" t="n">
        <f aca="true">RAND()</f>
        <v>0.490714952686235</v>
      </c>
      <c r="AW804" s="0" t="n">
        <f aca="true">RAND()</f>
        <v>0.425062261505287</v>
      </c>
      <c r="AX804" s="0" t="n">
        <f aca="true">RAND()</f>
        <v>0.05210119367279</v>
      </c>
      <c r="AY804" s="0" t="n">
        <f aca="true">RAND()</f>
        <v>0.792937720015656</v>
      </c>
      <c r="AZ804" s="0" t="n">
        <f aca="true">RAND()</f>
        <v>0.682701284209689</v>
      </c>
    </row>
    <row r="805" customFormat="false" ht="15" hidden="false" customHeight="false" outlineLevel="0" collapsed="false">
      <c r="AK805" s="0" t="n">
        <v>792</v>
      </c>
      <c r="AL805" s="0" t="n">
        <f aca="false">IFERROR(IF(AU805&lt;($AM$6-$AL$6)/($AN$6-$AL$6),$AL$6+SQRT(AU805*($AN$6-$AL$6)*($AM$6-$AL$6)),$AN$6-SQRT((1-AU805)*($AN$6-$AL$6)*($AN$6-$AM$6))),$AM$6)</f>
        <v>5.55883869005838</v>
      </c>
      <c r="AM805" s="0" t="n">
        <f aca="false">IFERROR(IF(AV805&lt;($AM$7-$AL$7)/($AN$7-$AL$7),$AL$7+SQRT(AV805*($AN$7-$AL$7)*($AM$7-$AL$7)),$AN$7-SQRT((1-AV805)*($AN$7-$AL$7)*($AN$7-$AM$7))),$AM$7)</f>
        <v>0.834650242645959</v>
      </c>
      <c r="AN805" s="0" t="n">
        <f aca="false">IFERROR(IF(AW805&lt;($AM$8-$AL$8)/($AN$8-$AL$8),$AL$8+SQRT(AW805*($AN$8-$AL$8)*($AM$8-$AL$8)),$AN$8-SQRT((1-AW805)*($AN$8-$AL$8)*($AN$8-$AM$8))),$AM$8)</f>
        <v>1.05061287895335</v>
      </c>
      <c r="AO805" s="0" t="n">
        <f aca="false">IFERROR(IF(AX805&lt;($AM$9-$AL$9)/($AN$9-$AL$9),$AL$9+SQRT(AX805*($AN$9-$AL$9)*($AM$9-$AL$9)),$AN$9-SQRT((1-AX805)*($AN$9-$AL$9)*($AN$9-$AM$9))),$AM$9)</f>
        <v>1.57188311375782</v>
      </c>
      <c r="AP805" s="0" t="n">
        <f aca="false">IFERROR(IF(AY805&lt;($AM$10-$AL$10)/($AN$10-$AL$10),$AL$10+SQRT(AY805*($AN$10-$AL$10)*($AM$10-$AL$10)),$AN$10-SQRT((1-AY805)*($AN$10-$AL$10)*($AN$10-$AM$10))),$AM$10)</f>
        <v>0.994925228929452</v>
      </c>
      <c r="AQ805" s="0" t="n">
        <f aca="false">IFERROR(IF(AZ805&lt;($AM$11-$AL$11)/($AN$11-$AL$11),$AL$11+SQRT(AZ805*($AN$11-$AL$11)*($AM$11-$AL$11)),$AN$11-SQRT((1-AZ805)*($AN$11-$AL$11)*($AN$11-$AM$11))),$AM$11)</f>
        <v>0.502880001868309</v>
      </c>
      <c r="AR805" s="0" t="n">
        <f aca="false">SUMPRODUCT((B24:B31&lt;=$B$6)*(C24:C31*AM805+D24:D31*AO805*$B$8*AQ805)/(1+AL805/100)^B24:B31)+C32*AM805*AP805/(1+AL805/100)^$B$6</f>
        <v>7532348.276456</v>
      </c>
      <c r="AS805" s="0" t="n">
        <f aca="false">SUMPRODUCT((K24:K26&lt;=$B$6)*(L24:L26*AN805+M24:M26*AO805*$B$8*AQ805)/(1+AL805/100)^K24:K26)+L27*AN805*AP805/(1+AL805/100)^$B$6</f>
        <v>9680224.76321672</v>
      </c>
      <c r="AT805" s="0" t="n">
        <f aca="false">AS805-AR805</f>
        <v>2147876.48676072</v>
      </c>
      <c r="AU805" s="0" t="n">
        <f aca="true">RAND()</f>
        <v>0.896152703936367</v>
      </c>
      <c r="AV805" s="0" t="n">
        <f aca="true">RAND()</f>
        <v>0.0133404368380425</v>
      </c>
      <c r="AW805" s="0" t="n">
        <f aca="true">RAND()</f>
        <v>0.646620230762024</v>
      </c>
      <c r="AX805" s="0" t="n">
        <f aca="true">RAND()</f>
        <v>0.877810621142865</v>
      </c>
      <c r="AY805" s="0" t="n">
        <f aca="true">RAND()</f>
        <v>0.979803928923481</v>
      </c>
      <c r="AZ805" s="0" t="n">
        <f aca="true">RAND()</f>
        <v>0.168001204726878</v>
      </c>
    </row>
    <row r="806" customFormat="false" ht="15" hidden="false" customHeight="false" outlineLevel="0" collapsed="false">
      <c r="AK806" s="0" t="n">
        <v>793</v>
      </c>
      <c r="AL806" s="0" t="n">
        <f aca="false">IFERROR(IF(AU806&lt;($AM$6-$AL$6)/($AN$6-$AL$6),$AL$6+SQRT(AU806*($AN$6-$AL$6)*($AM$6-$AL$6)),$AN$6-SQRT((1-AU806)*($AN$6-$AL$6)*($AN$6-$AM$6))),$AM$6)</f>
        <v>5.19422976932963</v>
      </c>
      <c r="AM806" s="0" t="n">
        <f aca="false">IFERROR(IF(AV806&lt;($AM$7-$AL$7)/($AN$7-$AL$7),$AL$7+SQRT(AV806*($AN$7-$AL$7)*($AM$7-$AL$7)),$AN$7-SQRT((1-AV806)*($AN$7-$AL$7)*($AN$7-$AM$7))),$AM$7)</f>
        <v>1.22269556051799</v>
      </c>
      <c r="AN806" s="0" t="n">
        <f aca="false">IFERROR(IF(AW806&lt;($AM$8-$AL$8)/($AN$8-$AL$8),$AL$8+SQRT(AW806*($AN$8-$AL$8)*($AM$8-$AL$8)),$AN$8-SQRT((1-AW806)*($AN$8-$AL$8)*($AN$8-$AM$8))),$AM$8)</f>
        <v>0.908782725839598</v>
      </c>
      <c r="AO806" s="0" t="n">
        <f aca="false">IFERROR(IF(AX806&lt;($AM$9-$AL$9)/($AN$9-$AL$9),$AL$9+SQRT(AX806*($AN$9-$AL$9)*($AM$9-$AL$9)),$AN$9-SQRT((1-AX806)*($AN$9-$AL$9)*($AN$9-$AM$9))),$AM$9)</f>
        <v>1.41733850562543</v>
      </c>
      <c r="AP806" s="0" t="n">
        <f aca="false">IFERROR(IF(AY806&lt;($AM$10-$AL$10)/($AN$10-$AL$10),$AL$10+SQRT(AY806*($AN$10-$AL$10)*($AM$10-$AL$10)),$AN$10-SQRT((1-AY806)*($AN$10-$AL$10)*($AN$10-$AM$10))),$AM$10)</f>
        <v>0.829281478710353</v>
      </c>
      <c r="AQ806" s="0" t="n">
        <f aca="false">IFERROR(IF(AZ806&lt;($AM$11-$AL$11)/($AN$11-$AL$11),$AL$11+SQRT(AZ806*($AN$11-$AL$11)*($AM$11-$AL$11)),$AN$11-SQRT((1-AZ806)*($AN$11-$AL$11)*($AN$11-$AM$11))),$AM$11)</f>
        <v>0.732072029968843</v>
      </c>
      <c r="AR806" s="0" t="n">
        <f aca="false">SUMPRODUCT((B24:B31&lt;=$B$6)*(C24:C31*AM806+D24:D31*AO806*$B$8*AQ806)/(1+AL806/100)^B24:B31)+C32*AM806*AP806/(1+AL806/100)^$B$6</f>
        <v>11144509.011418</v>
      </c>
      <c r="AS806" s="0" t="n">
        <f aca="false">SUMPRODUCT((K24:K26&lt;=$B$6)*(L24:L26*AN806+M24:M26*AO806*$B$8*AQ806)/(1+AL806/100)^K24:K26)+L27*AN806*AP806/(1+AL806/100)^$B$6</f>
        <v>8457679.58041895</v>
      </c>
      <c r="AT806" s="0" t="n">
        <f aca="false">AS806-AR806</f>
        <v>-2686829.43099906</v>
      </c>
      <c r="AU806" s="0" t="n">
        <f aca="true">RAND()</f>
        <v>0.836959693701234</v>
      </c>
      <c r="AV806" s="0" t="n">
        <f aca="true">RAND()</f>
        <v>0.993373045196206</v>
      </c>
      <c r="AW806" s="0" t="n">
        <f aca="true">RAND()</f>
        <v>0.131485349345478</v>
      </c>
      <c r="AX806" s="0" t="n">
        <f aca="true">RAND()</f>
        <v>0.773670388648795</v>
      </c>
      <c r="AY806" s="0" t="n">
        <f aca="true">RAND()</f>
        <v>0.433705168886708</v>
      </c>
      <c r="AZ806" s="0" t="n">
        <f aca="true">RAND()</f>
        <v>0.706998379081566</v>
      </c>
    </row>
    <row r="807" customFormat="false" ht="15" hidden="false" customHeight="false" outlineLevel="0" collapsed="false">
      <c r="AK807" s="0" t="n">
        <v>794</v>
      </c>
      <c r="AL807" s="0" t="n">
        <f aca="false">IFERROR(IF(AU807&lt;($AM$6-$AL$6)/($AN$6-$AL$6),$AL$6+SQRT(AU807*($AN$6-$AL$6)*($AM$6-$AL$6)),$AN$6-SQRT((1-AU807)*($AN$6-$AL$6)*($AN$6-$AM$6))),$AM$6)</f>
        <v>4.88206534120099</v>
      </c>
      <c r="AM807" s="0" t="n">
        <f aca="false">IFERROR(IF(AV807&lt;($AM$7-$AL$7)/($AN$7-$AL$7),$AL$7+SQRT(AV807*($AN$7-$AL$7)*($AM$7-$AL$7)),$AN$7-SQRT((1-AV807)*($AN$7-$AL$7)*($AN$7-$AM$7))),$AM$7)</f>
        <v>0.880189704998161</v>
      </c>
      <c r="AN807" s="0" t="n">
        <f aca="false">IFERROR(IF(AW807&lt;($AM$8-$AL$8)/($AN$8-$AL$8),$AL$8+SQRT(AW807*($AN$8-$AL$8)*($AM$8-$AL$8)),$AN$8-SQRT((1-AW807)*($AN$8-$AL$8)*($AN$8-$AM$8))),$AM$8)</f>
        <v>0.995101289840597</v>
      </c>
      <c r="AO807" s="0" t="n">
        <f aca="false">IFERROR(IF(AX807&lt;($AM$9-$AL$9)/($AN$9-$AL$9),$AL$9+SQRT(AX807*($AN$9-$AL$9)*($AM$9-$AL$9)),$AN$9-SQRT((1-AX807)*($AN$9-$AL$9)*($AN$9-$AM$9))),$AM$9)</f>
        <v>1.26284207208232</v>
      </c>
      <c r="AP807" s="0" t="n">
        <f aca="false">IFERROR(IF(AY807&lt;($AM$10-$AL$10)/($AN$10-$AL$10),$AL$10+SQRT(AY807*($AN$10-$AL$10)*($AM$10-$AL$10)),$AN$10-SQRT((1-AY807)*($AN$10-$AL$10)*($AN$10-$AM$10))),$AM$10)</f>
        <v>0.741449790771364</v>
      </c>
      <c r="AQ807" s="0" t="n">
        <f aca="false">IFERROR(IF(AZ807&lt;($AM$11-$AL$11)/($AN$11-$AL$11),$AL$11+SQRT(AZ807*($AN$11-$AL$11)*($AM$11-$AL$11)),$AN$11-SQRT((1-AZ807)*($AN$11-$AL$11)*($AN$11-$AM$11))),$AM$11)</f>
        <v>0.761793707109959</v>
      </c>
      <c r="AR807" s="0" t="n">
        <f aca="false">SUMPRODUCT((B24:B31&lt;=$B$6)*(C24:C31*AM807+D24:D31*AO807*$B$8*AQ807)/(1+AL807/100)^B24:B31)+C32*AM807*AP807/(1+AL807/100)^$B$6</f>
        <v>8122808.80514887</v>
      </c>
      <c r="AS807" s="0" t="n">
        <f aca="false">SUMPRODUCT((K24:K26&lt;=$B$6)*(L24:L26*AN807+M24:M26*AO807*$B$8*AQ807)/(1+AL807/100)^K24:K26)+L27*AN807*AP807/(1+AL807/100)^$B$6</f>
        <v>9310259.54828822</v>
      </c>
      <c r="AT807" s="0" t="n">
        <f aca="false">AS807-AR807</f>
        <v>1187450.74313935</v>
      </c>
      <c r="AU807" s="0" t="n">
        <f aca="true">RAND()</f>
        <v>0.775717639052895</v>
      </c>
      <c r="AV807" s="0" t="n">
        <f aca="true">RAND()</f>
        <v>0.0714487643076889</v>
      </c>
      <c r="AW807" s="0" t="n">
        <f aca="true">RAND()</f>
        <v>0.422939036638497</v>
      </c>
      <c r="AX807" s="0" t="n">
        <f aca="true">RAND()</f>
        <v>0.637732126205405</v>
      </c>
      <c r="AY807" s="0" t="n">
        <f aca="true">RAND()</f>
        <v>0.233192005854142</v>
      </c>
      <c r="AZ807" s="0" t="n">
        <f aca="true">RAND()</f>
        <v>0.768399028684017</v>
      </c>
    </row>
    <row r="808" customFormat="false" ht="15" hidden="false" customHeight="false" outlineLevel="0" collapsed="false">
      <c r="AK808" s="0" t="n">
        <v>795</v>
      </c>
      <c r="AL808" s="0" t="n">
        <f aca="false">IFERROR(IF(AU808&lt;($AM$6-$AL$6)/($AN$6-$AL$6),$AL$6+SQRT(AU808*($AN$6-$AL$6)*($AM$6-$AL$6)),$AN$6-SQRT((1-AU808)*($AN$6-$AL$6)*($AN$6-$AM$6))),$AM$6)</f>
        <v>3.05138424631611</v>
      </c>
      <c r="AM808" s="0" t="n">
        <f aca="false">IFERROR(IF(AV808&lt;($AM$7-$AL$7)/($AN$7-$AL$7),$AL$7+SQRT(AV808*($AN$7-$AL$7)*($AM$7-$AL$7)),$AN$7-SQRT((1-AV808)*($AN$7-$AL$7)*($AN$7-$AM$7))),$AM$7)</f>
        <v>1.01120271607097</v>
      </c>
      <c r="AN808" s="0" t="n">
        <f aca="false">IFERROR(IF(AW808&lt;($AM$8-$AL$8)/($AN$8-$AL$8),$AL$8+SQRT(AW808*($AN$8-$AL$8)*($AM$8-$AL$8)),$AN$8-SQRT((1-AW808)*($AN$8-$AL$8)*($AN$8-$AM$8))),$AM$8)</f>
        <v>0.958283715861792</v>
      </c>
      <c r="AO808" s="0" t="n">
        <f aca="false">IFERROR(IF(AX808&lt;($AM$9-$AL$9)/($AN$9-$AL$9),$AL$9+SQRT(AX808*($AN$9-$AL$9)*($AM$9-$AL$9)),$AN$9-SQRT((1-AX808)*($AN$9-$AL$9)*($AN$9-$AM$9))),$AM$9)</f>
        <v>1.28211907073789</v>
      </c>
      <c r="AP808" s="0" t="n">
        <f aca="false">IFERROR(IF(AY808&lt;($AM$10-$AL$10)/($AN$10-$AL$10),$AL$10+SQRT(AY808*($AN$10-$AL$10)*($AM$10-$AL$10)),$AN$10-SQRT((1-AY808)*($AN$10-$AL$10)*($AN$10-$AM$10))),$AM$10)</f>
        <v>0.935329102925883</v>
      </c>
      <c r="AQ808" s="0" t="n">
        <f aca="false">IFERROR(IF(AZ808&lt;($AM$11-$AL$11)/($AN$11-$AL$11),$AL$11+SQRT(AZ808*($AN$11-$AL$11)*($AM$11-$AL$11)),$AN$11-SQRT((1-AZ808)*($AN$11-$AL$11)*($AN$11-$AM$11))),$AM$11)</f>
        <v>0.685680257960559</v>
      </c>
      <c r="AR808" s="0" t="n">
        <f aca="false">SUMPRODUCT((B24:B31&lt;=$B$6)*(C24:C31*AM808+D24:D31*AO808*$B$8*AQ808)/(1+AL808/100)^B24:B31)+C32*AM808*AP808/(1+AL808/100)^$B$6</f>
        <v>9906990.56014544</v>
      </c>
      <c r="AS808" s="0" t="n">
        <f aca="false">SUMPRODUCT((K24:K26&lt;=$B$6)*(L24:L26*AN808+M24:M26*AO808*$B$8*AQ808)/(1+AL808/100)^K24:K26)+L27*AN808*AP808/(1+AL808/100)^$B$6</f>
        <v>8852846.10827789</v>
      </c>
      <c r="AT808" s="0" t="n">
        <f aca="false">AS808-AR808</f>
        <v>-1054144.45186755</v>
      </c>
      <c r="AU808" s="0" t="n">
        <f aca="true">RAND()</f>
        <v>0.220421681487971</v>
      </c>
      <c r="AV808" s="0" t="n">
        <f aca="true">RAND()</f>
        <v>0.49311873056104</v>
      </c>
      <c r="AW808" s="0" t="n">
        <f aca="true">RAND()</f>
        <v>0.278374830077961</v>
      </c>
      <c r="AX808" s="0" t="n">
        <f aca="true">RAND()</f>
        <v>0.656431314267849</v>
      </c>
      <c r="AY808" s="0" t="n">
        <f aca="true">RAND()</f>
        <v>0.758045711417016</v>
      </c>
      <c r="AZ808" s="0" t="n">
        <f aca="true">RAND()</f>
        <v>0.596747345976568</v>
      </c>
    </row>
    <row r="809" customFormat="false" ht="15" hidden="false" customHeight="false" outlineLevel="0" collapsed="false">
      <c r="AK809" s="0" t="n">
        <v>796</v>
      </c>
      <c r="AL809" s="0" t="n">
        <f aca="false">IFERROR(IF(AU809&lt;($AM$6-$AL$6)/($AN$6-$AL$6),$AL$6+SQRT(AU809*($AN$6-$AL$6)*($AM$6-$AL$6)),$AN$6-SQRT((1-AU809)*($AN$6-$AL$6)*($AN$6-$AM$6))),$AM$6)</f>
        <v>5.46259086614926</v>
      </c>
      <c r="AM809" s="0" t="n">
        <f aca="false">IFERROR(IF(AV809&lt;($AM$7-$AL$7)/($AN$7-$AL$7),$AL$7+SQRT(AV809*($AN$7-$AL$7)*($AM$7-$AL$7)),$AN$7-SQRT((1-AV809)*($AN$7-$AL$7)*($AN$7-$AM$7))),$AM$7)</f>
        <v>1.00079427783495</v>
      </c>
      <c r="AN809" s="0" t="n">
        <f aca="false">IFERROR(IF(AW809&lt;($AM$8-$AL$8)/($AN$8-$AL$8),$AL$8+SQRT(AW809*($AN$8-$AL$8)*($AM$8-$AL$8)),$AN$8-SQRT((1-AW809)*($AN$8-$AL$8)*($AN$8-$AM$8))),$AM$8)</f>
        <v>1.03286580894744</v>
      </c>
      <c r="AO809" s="0" t="n">
        <f aca="false">IFERROR(IF(AX809&lt;($AM$9-$AL$9)/($AN$9-$AL$9),$AL$9+SQRT(AX809*($AN$9-$AL$9)*($AM$9-$AL$9)),$AN$9-SQRT((1-AX809)*($AN$9-$AL$9)*($AN$9-$AM$9))),$AM$9)</f>
        <v>0.991460925204843</v>
      </c>
      <c r="AP809" s="0" t="n">
        <f aca="false">IFERROR(IF(AY809&lt;($AM$10-$AL$10)/($AN$10-$AL$10),$AL$10+SQRT(AY809*($AN$10-$AL$10)*($AM$10-$AL$10)),$AN$10-SQRT((1-AY809)*($AN$10-$AL$10)*($AN$10-$AM$10))),$AM$10)</f>
        <v>0.990037817003237</v>
      </c>
      <c r="AQ809" s="0" t="n">
        <f aca="false">IFERROR(IF(AZ809&lt;($AM$11-$AL$11)/($AN$11-$AL$11),$AL$11+SQRT(AZ809*($AN$11-$AL$11)*($AM$11-$AL$11)),$AN$11-SQRT((1-AZ809)*($AN$11-$AL$11)*($AN$11-$AM$11))),$AM$11)</f>
        <v>0.470101004556242</v>
      </c>
      <c r="AR809" s="0" t="n">
        <f aca="false">SUMPRODUCT((B24:B31&lt;=$B$6)*(C24:C31*AM809+D24:D31*AO809*$B$8*AQ809)/(1+AL809/100)^B24:B31)+C32*AM809*AP809/(1+AL809/100)^$B$6</f>
        <v>9009868.24209331</v>
      </c>
      <c r="AS809" s="0" t="n">
        <f aca="false">SUMPRODUCT((K24:K26&lt;=$B$6)*(L24:L26*AN809+M24:M26*AO809*$B$8*AQ809)/(1+AL809/100)^K24:K26)+L27*AN809*AP809/(1+AL809/100)^$B$6</f>
        <v>9510822.17463593</v>
      </c>
      <c r="AT809" s="0" t="n">
        <f aca="false">AS809-AR809</f>
        <v>500953.932542617</v>
      </c>
      <c r="AU809" s="0" t="n">
        <f aca="true">RAND()</f>
        <v>0.881818657757616</v>
      </c>
      <c r="AV809" s="0" t="n">
        <f aca="true">RAND()</f>
        <v>0.447968960357306</v>
      </c>
      <c r="AW809" s="0" t="n">
        <f aca="true">RAND()</f>
        <v>0.580913271786236</v>
      </c>
      <c r="AX809" s="0" t="n">
        <f aca="true">RAND()</f>
        <v>0.3220451213376</v>
      </c>
      <c r="AY809" s="0" t="n">
        <f aca="true">RAND()</f>
        <v>0.96054824837319</v>
      </c>
      <c r="AZ809" s="0" t="n">
        <f aca="true">RAND()</f>
        <v>0.118099394902214</v>
      </c>
    </row>
    <row r="810" customFormat="false" ht="15" hidden="false" customHeight="false" outlineLevel="0" collapsed="false">
      <c r="AK810" s="0" t="n">
        <v>797</v>
      </c>
      <c r="AL810" s="0" t="n">
        <f aca="false">IFERROR(IF(AU810&lt;($AM$6-$AL$6)/($AN$6-$AL$6),$AL$6+SQRT(AU810*($AN$6-$AL$6)*($AM$6-$AL$6)),$AN$6-SQRT((1-AU810)*($AN$6-$AL$6)*($AN$6-$AM$6))),$AM$6)</f>
        <v>2.95168160273794</v>
      </c>
      <c r="AM810" s="0" t="n">
        <f aca="false">IFERROR(IF(AV810&lt;($AM$7-$AL$7)/($AN$7-$AL$7),$AL$7+SQRT(AV810*($AN$7-$AL$7)*($AM$7-$AL$7)),$AN$7-SQRT((1-AV810)*($AN$7-$AL$7)*($AN$7-$AM$7))),$AM$7)</f>
        <v>0.934132775447633</v>
      </c>
      <c r="AN810" s="0" t="n">
        <f aca="false">IFERROR(IF(AW810&lt;($AM$8-$AL$8)/($AN$8-$AL$8),$AL$8+SQRT(AW810*($AN$8-$AL$8)*($AM$8-$AL$8)),$AN$8-SQRT((1-AW810)*($AN$8-$AL$8)*($AN$8-$AM$8))),$AM$8)</f>
        <v>0.930818510387916</v>
      </c>
      <c r="AO810" s="0" t="n">
        <f aca="false">IFERROR(IF(AX810&lt;($AM$9-$AL$9)/($AN$9-$AL$9),$AL$9+SQRT(AX810*($AN$9-$AL$9)*($AM$9-$AL$9)),$AN$9-SQRT((1-AX810)*($AN$9-$AL$9)*($AN$9-$AM$9))),$AM$9)</f>
        <v>1.03902645398735</v>
      </c>
      <c r="AP810" s="0" t="n">
        <f aca="false">IFERROR(IF(AY810&lt;($AM$10-$AL$10)/($AN$10-$AL$10),$AL$10+SQRT(AY810*($AN$10-$AL$10)*($AM$10-$AL$10)),$AN$10-SQRT((1-AY810)*($AN$10-$AL$10)*($AN$10-$AM$10))),$AM$10)</f>
        <v>0.668720707255809</v>
      </c>
      <c r="AQ810" s="0" t="n">
        <f aca="false">IFERROR(IF(AZ810&lt;($AM$11-$AL$11)/($AN$11-$AL$11),$AL$11+SQRT(AZ810*($AN$11-$AL$11)*($AM$11-$AL$11)),$AN$11-SQRT((1-AZ810)*($AN$11-$AL$11)*($AN$11-$AM$11))),$AM$11)</f>
        <v>0.845168490866531</v>
      </c>
      <c r="AR810" s="0" t="n">
        <f aca="false">SUMPRODUCT((B24:B31&lt;=$B$6)*(C24:C31*AM810+D24:D31*AO810*$B$8*AQ810)/(1+AL810/100)^B24:B31)+C32*AM810*AP810/(1+AL810/100)^$B$6</f>
        <v>9219446.43582453</v>
      </c>
      <c r="AS810" s="0" t="n">
        <f aca="false">SUMPRODUCT((K24:K26&lt;=$B$6)*(L24:L26*AN810+M24:M26*AO810*$B$8*AQ810)/(1+AL810/100)^K24:K26)+L27*AN810*AP810/(1+AL810/100)^$B$6</f>
        <v>8833172.05438128</v>
      </c>
      <c r="AT810" s="0" t="n">
        <f aca="false">AS810-AR810</f>
        <v>-386274.381443253</v>
      </c>
      <c r="AU810" s="0" t="n">
        <f aca="true">RAND()</f>
        <v>0.18113957459797</v>
      </c>
      <c r="AV810" s="0" t="n">
        <f aca="true">RAND()</f>
        <v>0.199906682769836</v>
      </c>
      <c r="AW810" s="0" t="n">
        <f aca="true">RAND()</f>
        <v>0.190149807334591</v>
      </c>
      <c r="AX810" s="0" t="n">
        <f aca="true">RAND()</f>
        <v>0.384353229242588</v>
      </c>
      <c r="AY810" s="0" t="n">
        <f aca="true">RAND()</f>
        <v>0.113866708227602</v>
      </c>
      <c r="AZ810" s="0" t="n">
        <f aca="true">RAND()</f>
        <v>0.90215185216103</v>
      </c>
    </row>
    <row r="811" customFormat="false" ht="15" hidden="false" customHeight="false" outlineLevel="0" collapsed="false">
      <c r="AK811" s="0" t="n">
        <v>798</v>
      </c>
      <c r="AL811" s="0" t="n">
        <f aca="false">IFERROR(IF(AU811&lt;($AM$6-$AL$6)/($AN$6-$AL$6),$AL$6+SQRT(AU811*($AN$6-$AL$6)*($AM$6-$AL$6)),$AN$6-SQRT((1-AU811)*($AN$6-$AL$6)*($AN$6-$AM$6))),$AM$6)</f>
        <v>6.72105768689248</v>
      </c>
      <c r="AM811" s="0" t="n">
        <f aca="false">IFERROR(IF(AV811&lt;($AM$7-$AL$7)/($AN$7-$AL$7),$AL$7+SQRT(AV811*($AN$7-$AL$7)*($AM$7-$AL$7)),$AN$7-SQRT((1-AV811)*($AN$7-$AL$7)*($AN$7-$AM$7))),$AM$7)</f>
        <v>0.995961111488408</v>
      </c>
      <c r="AN811" s="0" t="n">
        <f aca="false">IFERROR(IF(AW811&lt;($AM$8-$AL$8)/($AN$8-$AL$8),$AL$8+SQRT(AW811*($AN$8-$AL$8)*($AM$8-$AL$8)),$AN$8-SQRT((1-AW811)*($AN$8-$AL$8)*($AN$8-$AM$8))),$AM$8)</f>
        <v>0.983263247201771</v>
      </c>
      <c r="AO811" s="0" t="n">
        <f aca="false">IFERROR(IF(AX811&lt;($AM$9-$AL$9)/($AN$9-$AL$9),$AL$9+SQRT(AX811*($AN$9-$AL$9)*($AM$9-$AL$9)),$AN$9-SQRT((1-AX811)*($AN$9-$AL$9)*($AN$9-$AM$9))),$AM$9)</f>
        <v>1.08733794867189</v>
      </c>
      <c r="AP811" s="0" t="n">
        <f aca="false">IFERROR(IF(AY811&lt;($AM$10-$AL$10)/($AN$10-$AL$10),$AL$10+SQRT(AY811*($AN$10-$AL$10)*($AM$10-$AL$10)),$AN$10-SQRT((1-AY811)*($AN$10-$AL$10)*($AN$10-$AM$10))),$AM$10)</f>
        <v>0.921472610173652</v>
      </c>
      <c r="AQ811" s="0" t="n">
        <f aca="false">IFERROR(IF(AZ811&lt;($AM$11-$AL$11)/($AN$11-$AL$11),$AL$11+SQRT(AZ811*($AN$11-$AL$11)*($AM$11-$AL$11)),$AN$11-SQRT((1-AZ811)*($AN$11-$AL$11)*($AN$11-$AM$11))),$AM$11)</f>
        <v>0.749704637827022</v>
      </c>
      <c r="AR811" s="0" t="n">
        <f aca="false">SUMPRODUCT((B24:B31&lt;=$B$6)*(C24:C31*AM811+D24:D31*AO811*$B$8*AQ811)/(1+AL811/100)^B24:B31)+C32*AM811*AP811/(1+AL811/100)^$B$6</f>
        <v>8724015.99599551</v>
      </c>
      <c r="AS811" s="0" t="n">
        <f aca="false">SUMPRODUCT((K24:K26&lt;=$B$6)*(L24:L26*AN811+M24:M26*AO811*$B$8*AQ811)/(1+AL811/100)^K24:K26)+L27*AN811*AP811/(1+AL811/100)^$B$6</f>
        <v>9079380.77163896</v>
      </c>
      <c r="AT811" s="0" t="n">
        <f aca="false">AS811-AR811</f>
        <v>355364.775643446</v>
      </c>
      <c r="AU811" s="0" t="n">
        <f aca="true">RAND()</f>
        <v>0.996109559297911</v>
      </c>
      <c r="AV811" s="0" t="n">
        <f aca="true">RAND()</f>
        <v>0.426675080175245</v>
      </c>
      <c r="AW811" s="0" t="n">
        <f aca="true">RAND()</f>
        <v>0.373171308610415</v>
      </c>
      <c r="AX811" s="0" t="n">
        <f aca="true">RAND()</f>
        <v>0.444698653377043</v>
      </c>
      <c r="AY811" s="0" t="n">
        <f aca="true">RAND()</f>
        <v>0.710556644506365</v>
      </c>
      <c r="AZ811" s="0" t="n">
        <f aca="true">RAND()</f>
        <v>0.744294823162032</v>
      </c>
    </row>
    <row r="812" customFormat="false" ht="15" hidden="false" customHeight="false" outlineLevel="0" collapsed="false">
      <c r="AK812" s="0" t="n">
        <v>799</v>
      </c>
      <c r="AL812" s="0" t="n">
        <f aca="false">IFERROR(IF(AU812&lt;($AM$6-$AL$6)/($AN$6-$AL$6),$AL$6+SQRT(AU812*($AN$6-$AL$6)*($AM$6-$AL$6)),$AN$6-SQRT((1-AU812)*($AN$6-$AL$6)*($AN$6-$AM$6))),$AM$6)</f>
        <v>3.15389094574169</v>
      </c>
      <c r="AM812" s="0" t="n">
        <f aca="false">IFERROR(IF(AV812&lt;($AM$7-$AL$7)/($AN$7-$AL$7),$AL$7+SQRT(AV812*($AN$7-$AL$7)*($AM$7-$AL$7)),$AN$7-SQRT((1-AV812)*($AN$7-$AL$7)*($AN$7-$AM$7))),$AM$7)</f>
        <v>0.975515989144565</v>
      </c>
      <c r="AN812" s="0" t="n">
        <f aca="false">IFERROR(IF(AW812&lt;($AM$8-$AL$8)/($AN$8-$AL$8),$AL$8+SQRT(AW812*($AN$8-$AL$8)*($AM$8-$AL$8)),$AN$8-SQRT((1-AW812)*($AN$8-$AL$8)*($AN$8-$AM$8))),$AM$8)</f>
        <v>1.05215565218332</v>
      </c>
      <c r="AO812" s="0" t="n">
        <f aca="false">IFERROR(IF(AX812&lt;($AM$9-$AL$9)/($AN$9-$AL$9),$AL$9+SQRT(AX812*($AN$9-$AL$9)*($AM$9-$AL$9)),$AN$9-SQRT((1-AX812)*($AN$9-$AL$9)*($AN$9-$AM$9))),$AM$9)</f>
        <v>1.00122406719215</v>
      </c>
      <c r="AP812" s="0" t="n">
        <f aca="false">IFERROR(IF(AY812&lt;($AM$10-$AL$10)/($AN$10-$AL$10),$AL$10+SQRT(AY812*($AN$10-$AL$10)*($AM$10-$AL$10)),$AN$10-SQRT((1-AY812)*($AN$10-$AL$10)*($AN$10-$AM$10))),$AM$10)</f>
        <v>0.581562414310425</v>
      </c>
      <c r="AQ812" s="0" t="n">
        <f aca="false">IFERROR(IF(AZ812&lt;($AM$11-$AL$11)/($AN$11-$AL$11),$AL$11+SQRT(AZ812*($AN$11-$AL$11)*($AM$11-$AL$11)),$AN$11-SQRT((1-AZ812)*($AN$11-$AL$11)*($AN$11-$AM$11))),$AM$11)</f>
        <v>0.363727052678378</v>
      </c>
      <c r="AR812" s="0" t="n">
        <f aca="false">SUMPRODUCT((B24:B31&lt;=$B$6)*(C24:C31*AM812+D24:D31*AO812*$B$8*AQ812)/(1+AL812/100)^B24:B31)+C32*AM812*AP812/(1+AL812/100)^$B$6</f>
        <v>9484043.78131854</v>
      </c>
      <c r="AS812" s="0" t="n">
        <f aca="false">SUMPRODUCT((K24:K26&lt;=$B$6)*(L24:L26*AN812+M24:M26*AO812*$B$8*AQ812)/(1+AL812/100)^K24:K26)+L27*AN812*AP812/(1+AL812/100)^$B$6</f>
        <v>10027574.9874476</v>
      </c>
      <c r="AT812" s="0" t="n">
        <f aca="false">AS812-AR812</f>
        <v>543531.206129067</v>
      </c>
      <c r="AU812" s="0" t="n">
        <f aca="true">RAND()</f>
        <v>0.260372257137614</v>
      </c>
      <c r="AV812" s="0" t="n">
        <f aca="true">RAND()</f>
        <v>0.342287360504388</v>
      </c>
      <c r="AW812" s="0" t="n">
        <f aca="true">RAND()</f>
        <v>0.652067680328836</v>
      </c>
      <c r="AX812" s="0" t="n">
        <f aca="true">RAND()</f>
        <v>0.334964424029203</v>
      </c>
      <c r="AY812" s="0" t="n">
        <f aca="true">RAND()</f>
        <v>0.0266097097125818</v>
      </c>
      <c r="AZ812" s="0" t="n">
        <f aca="true">RAND()</f>
        <v>0.0165760703798887</v>
      </c>
    </row>
    <row r="813" customFormat="false" ht="15" hidden="false" customHeight="false" outlineLevel="0" collapsed="false">
      <c r="AK813" s="0" t="n">
        <v>800</v>
      </c>
      <c r="AL813" s="0" t="n">
        <f aca="false">IFERROR(IF(AU813&lt;($AM$6-$AL$6)/($AN$6-$AL$6),$AL$6+SQRT(AU813*($AN$6-$AL$6)*($AM$6-$AL$6)),$AN$6-SQRT((1-AU813)*($AN$6-$AL$6)*($AN$6-$AM$6))),$AM$6)</f>
        <v>4.34626171135929</v>
      </c>
      <c r="AM813" s="0" t="n">
        <f aca="false">IFERROR(IF(AV813&lt;($AM$7-$AL$7)/($AN$7-$AL$7),$AL$7+SQRT(AV813*($AN$7-$AL$7)*($AM$7-$AL$7)),$AN$7-SQRT((1-AV813)*($AN$7-$AL$7)*($AN$7-$AM$7))),$AM$7)</f>
        <v>1.10838221458195</v>
      </c>
      <c r="AN813" s="0" t="n">
        <f aca="false">IFERROR(IF(AW813&lt;($AM$8-$AL$8)/($AN$8-$AL$8),$AL$8+SQRT(AW813*($AN$8-$AL$8)*($AM$8-$AL$8)),$AN$8-SQRT((1-AW813)*($AN$8-$AL$8)*($AN$8-$AM$8))),$AM$8)</f>
        <v>1.19826161558277</v>
      </c>
      <c r="AO813" s="0" t="n">
        <f aca="false">IFERROR(IF(AX813&lt;($AM$9-$AL$9)/($AN$9-$AL$9),$AL$9+SQRT(AX813*($AN$9-$AL$9)*($AM$9-$AL$9)),$AN$9-SQRT((1-AX813)*($AN$9-$AL$9)*($AN$9-$AM$9))),$AM$9)</f>
        <v>1.00448939674957</v>
      </c>
      <c r="AP813" s="0" t="n">
        <f aca="false">IFERROR(IF(AY813&lt;($AM$10-$AL$10)/($AN$10-$AL$10),$AL$10+SQRT(AY813*($AN$10-$AL$10)*($AM$10-$AL$10)),$AN$10-SQRT((1-AY813)*($AN$10-$AL$10)*($AN$10-$AM$10))),$AM$10)</f>
        <v>0.966874219900249</v>
      </c>
      <c r="AQ813" s="0" t="n">
        <f aca="false">IFERROR(IF(AZ813&lt;($AM$11-$AL$11)/($AN$11-$AL$11),$AL$11+SQRT(AZ813*($AN$11-$AL$11)*($AM$11-$AL$11)),$AN$11-SQRT((1-AZ813)*($AN$11-$AL$11)*($AN$11-$AM$11))),$AM$11)</f>
        <v>0.848339159375024</v>
      </c>
      <c r="AR813" s="0" t="n">
        <f aca="false">SUMPRODUCT((B24:B31&lt;=$B$6)*(C24:C31*AM813+D24:D31*AO813*$B$8*AQ813)/(1+AL813/100)^B24:B31)+C32*AM813*AP813/(1+AL813/100)^$B$6</f>
        <v>10350140.2960684</v>
      </c>
      <c r="AS813" s="0" t="n">
        <f aca="false">SUMPRODUCT((K24:K26&lt;=$B$6)*(L24:L26*AN813+M24:M26*AO813*$B$8*AQ813)/(1+AL813/100)^K24:K26)+L27*AN813*AP813/(1+AL813/100)^$B$6</f>
        <v>11052322.6577599</v>
      </c>
      <c r="AT813" s="0" t="n">
        <f aca="false">AS813-AR813</f>
        <v>702182.361691468</v>
      </c>
      <c r="AU813" s="0" t="n">
        <f aca="true">RAND()</f>
        <v>0.647883654770114</v>
      </c>
      <c r="AV813" s="0" t="n">
        <f aca="true">RAND()</f>
        <v>0.821728025362541</v>
      </c>
      <c r="AW813" s="0" t="n">
        <f aca="true">RAND()</f>
        <v>0.976205685136848</v>
      </c>
      <c r="AX813" s="0" t="n">
        <f aca="true">RAND()</f>
        <v>0.339305759210637</v>
      </c>
      <c r="AY813" s="0" t="n">
        <f aca="true">RAND()</f>
        <v>0.871886148829862</v>
      </c>
      <c r="AZ813" s="0" t="n">
        <f aca="true">RAND()</f>
        <v>0.906118324167043</v>
      </c>
    </row>
    <row r="814" customFormat="false" ht="15" hidden="false" customHeight="false" outlineLevel="0" collapsed="false">
      <c r="AK814" s="0" t="n">
        <v>801</v>
      </c>
      <c r="AL814" s="0" t="n">
        <f aca="false">IFERROR(IF(AU814&lt;($AM$6-$AL$6)/($AN$6-$AL$6),$AL$6+SQRT(AU814*($AN$6-$AL$6)*($AM$6-$AL$6)),$AN$6-SQRT((1-AU814)*($AN$6-$AL$6)*($AN$6-$AM$6))),$AM$6)</f>
        <v>2.46625221052147</v>
      </c>
      <c r="AM814" s="0" t="n">
        <f aca="false">IFERROR(IF(AV814&lt;($AM$7-$AL$7)/($AN$7-$AL$7),$AL$7+SQRT(AV814*($AN$7-$AL$7)*($AM$7-$AL$7)),$AN$7-SQRT((1-AV814)*($AN$7-$AL$7)*($AN$7-$AM$7))),$AM$7)</f>
        <v>1.03133091062475</v>
      </c>
      <c r="AN814" s="0" t="n">
        <f aca="false">IFERROR(IF(AW814&lt;($AM$8-$AL$8)/($AN$8-$AL$8),$AL$8+SQRT(AW814*($AN$8-$AL$8)*($AM$8-$AL$8)),$AN$8-SQRT((1-AW814)*($AN$8-$AL$8)*($AN$8-$AM$8))),$AM$8)</f>
        <v>0.974268941639855</v>
      </c>
      <c r="AO814" s="0" t="n">
        <f aca="false">IFERROR(IF(AX814&lt;($AM$9-$AL$9)/($AN$9-$AL$9),$AL$9+SQRT(AX814*($AN$9-$AL$9)*($AM$9-$AL$9)),$AN$9-SQRT((1-AX814)*($AN$9-$AL$9)*($AN$9-$AM$9))),$AM$9)</f>
        <v>1.16495383005986</v>
      </c>
      <c r="AP814" s="0" t="n">
        <f aca="false">IFERROR(IF(AY814&lt;($AM$10-$AL$10)/($AN$10-$AL$10),$AL$10+SQRT(AY814*($AN$10-$AL$10)*($AM$10-$AL$10)),$AN$10-SQRT((1-AY814)*($AN$10-$AL$10)*($AN$10-$AM$10))),$AM$10)</f>
        <v>0.705270833600751</v>
      </c>
      <c r="AQ814" s="0" t="n">
        <f aca="false">IFERROR(IF(AZ814&lt;($AM$11-$AL$11)/($AN$11-$AL$11),$AL$11+SQRT(AZ814*($AN$11-$AL$11)*($AM$11-$AL$11)),$AN$11-SQRT((1-AZ814)*($AN$11-$AL$11)*($AN$11-$AM$11))),$AM$11)</f>
        <v>0.657168822652349</v>
      </c>
      <c r="AR814" s="0" t="n">
        <f aca="false">SUMPRODUCT((B24:B31&lt;=$B$6)*(C24:C31*AM814+D24:D31*AO814*$B$8*AQ814)/(1+AL814/100)^B24:B31)+C32*AM814*AP814/(1+AL814/100)^$B$6</f>
        <v>10357243.6121253</v>
      </c>
      <c r="AS814" s="0" t="n">
        <f aca="false">SUMPRODUCT((K24:K26&lt;=$B$6)*(L24:L26*AN814+M24:M26*AO814*$B$8*AQ814)/(1+AL814/100)^K24:K26)+L27*AN814*AP814/(1+AL814/100)^$B$6</f>
        <v>9222900.89378913</v>
      </c>
      <c r="AT814" s="0" t="n">
        <f aca="false">AS814-AR814</f>
        <v>-1134342.71833618</v>
      </c>
      <c r="AU814" s="0" t="n">
        <f aca="true">RAND()</f>
        <v>0.0434782247632315</v>
      </c>
      <c r="AV814" s="0" t="n">
        <f aca="true">RAND()</f>
        <v>0.574967372015988</v>
      </c>
      <c r="AW814" s="0" t="n">
        <f aca="true">RAND()</f>
        <v>0.337440711336393</v>
      </c>
      <c r="AX814" s="0" t="n">
        <f aca="true">RAND()</f>
        <v>0.53513192937887</v>
      </c>
      <c r="AY814" s="0" t="n">
        <f aca="true">RAND()</f>
        <v>0.168544460508589</v>
      </c>
      <c r="AZ814" s="0" t="n">
        <f aca="true">RAND()</f>
        <v>0.520272587095606</v>
      </c>
    </row>
    <row r="815" customFormat="false" ht="15" hidden="false" customHeight="false" outlineLevel="0" collapsed="false">
      <c r="AK815" s="0" t="n">
        <v>802</v>
      </c>
      <c r="AL815" s="0" t="n">
        <f aca="false">IFERROR(IF(AU815&lt;($AM$6-$AL$6)/($AN$6-$AL$6),$AL$6+SQRT(AU815*($AN$6-$AL$6)*($AM$6-$AL$6)),$AN$6-SQRT((1-AU815)*($AN$6-$AL$6)*($AN$6-$AM$6))),$AM$6)</f>
        <v>6.04669602660471</v>
      </c>
      <c r="AM815" s="0" t="n">
        <f aca="false">IFERROR(IF(AV815&lt;($AM$7-$AL$7)/($AN$7-$AL$7),$AL$7+SQRT(AV815*($AN$7-$AL$7)*($AM$7-$AL$7)),$AN$7-SQRT((1-AV815)*($AN$7-$AL$7)*($AN$7-$AM$7))),$AM$7)</f>
        <v>1.07233847593445</v>
      </c>
      <c r="AN815" s="0" t="n">
        <f aca="false">IFERROR(IF(AW815&lt;($AM$8-$AL$8)/($AN$8-$AL$8),$AL$8+SQRT(AW815*($AN$8-$AL$8)*($AM$8-$AL$8)),$AN$8-SQRT((1-AW815)*($AN$8-$AL$8)*($AN$8-$AM$8))),$AM$8)</f>
        <v>1.16763520385525</v>
      </c>
      <c r="AO815" s="0" t="n">
        <f aca="false">IFERROR(IF(AX815&lt;($AM$9-$AL$9)/($AN$9-$AL$9),$AL$9+SQRT(AX815*($AN$9-$AL$9)*($AM$9-$AL$9)),$AN$9-SQRT((1-AX815)*($AN$9-$AL$9)*($AN$9-$AM$9))),$AM$9)</f>
        <v>0.881391419130995</v>
      </c>
      <c r="AP815" s="0" t="n">
        <f aca="false">IFERROR(IF(AY815&lt;($AM$10-$AL$10)/($AN$10-$AL$10),$AL$10+SQRT(AY815*($AN$10-$AL$10)*($AM$10-$AL$10)),$AN$10-SQRT((1-AY815)*($AN$10-$AL$10)*($AN$10-$AM$10))),$AM$10)</f>
        <v>0.718639198640011</v>
      </c>
      <c r="AQ815" s="0" t="n">
        <f aca="false">IFERROR(IF(AZ815&lt;($AM$11-$AL$11)/($AN$11-$AL$11),$AL$11+SQRT(AZ815*($AN$11-$AL$11)*($AM$11-$AL$11)),$AN$11-SQRT((1-AZ815)*($AN$11-$AL$11)*($AN$11-$AM$11))),$AM$11)</f>
        <v>0.619364270137851</v>
      </c>
      <c r="AR815" s="0" t="n">
        <f aca="false">SUMPRODUCT((B24:B31&lt;=$B$6)*(C24:C31*AM815+D24:D31*AO815*$B$8*AQ815)/(1+AL815/100)^B24:B31)+C32*AM815*AP815/(1+AL815/100)^$B$6</f>
        <v>9524209.46665699</v>
      </c>
      <c r="AS815" s="0" t="n">
        <f aca="false">SUMPRODUCT((K24:K26&lt;=$B$6)*(L24:L26*AN815+M24:M26*AO815*$B$8*AQ815)/(1+AL815/100)^K24:K26)+L27*AN815*AP815/(1+AL815/100)^$B$6</f>
        <v>10874954.670375</v>
      </c>
      <c r="AT815" s="0" t="n">
        <f aca="false">AS815-AR815</f>
        <v>1350745.20371797</v>
      </c>
      <c r="AU815" s="0" t="n">
        <f aca="true">RAND()</f>
        <v>0.954560576715437</v>
      </c>
      <c r="AV815" s="0" t="n">
        <f aca="true">RAND()</f>
        <v>0.719434514370711</v>
      </c>
      <c r="AW815" s="0" t="n">
        <f aca="true">RAND()</f>
        <v>0.93969813649808</v>
      </c>
      <c r="AX815" s="0" t="n">
        <f aca="true">RAND()</f>
        <v>0.193945886115672</v>
      </c>
      <c r="AY815" s="0" t="n">
        <f aca="true">RAND()</f>
        <v>0.191212396727785</v>
      </c>
      <c r="AZ815" s="0" t="n">
        <f aca="true">RAND()</f>
        <v>0.416300151186458</v>
      </c>
    </row>
    <row r="816" customFormat="false" ht="15" hidden="false" customHeight="false" outlineLevel="0" collapsed="false">
      <c r="AK816" s="0" t="n">
        <v>803</v>
      </c>
      <c r="AL816" s="0" t="n">
        <f aca="false">IFERROR(IF(AU816&lt;($AM$6-$AL$6)/($AN$6-$AL$6),$AL$6+SQRT(AU816*($AN$6-$AL$6)*($AM$6-$AL$6)),$AN$6-SQRT((1-AU816)*($AN$6-$AL$6)*($AN$6-$AM$6))),$AM$6)</f>
        <v>5.80143421296357</v>
      </c>
      <c r="AM816" s="0" t="n">
        <f aca="false">IFERROR(IF(AV816&lt;($AM$7-$AL$7)/($AN$7-$AL$7),$AL$7+SQRT(AV816*($AN$7-$AL$7)*($AM$7-$AL$7)),$AN$7-SQRT((1-AV816)*($AN$7-$AL$7)*($AN$7-$AM$7))),$AM$7)</f>
        <v>1.2236949272631</v>
      </c>
      <c r="AN816" s="0" t="n">
        <f aca="false">IFERROR(IF(AW816&lt;($AM$8-$AL$8)/($AN$8-$AL$8),$AL$8+SQRT(AW816*($AN$8-$AL$8)*($AM$8-$AL$8)),$AN$8-SQRT((1-AW816)*($AN$8-$AL$8)*($AN$8-$AM$8))),$AM$8)</f>
        <v>1.03226352815614</v>
      </c>
      <c r="AO816" s="0" t="n">
        <f aca="false">IFERROR(IF(AX816&lt;($AM$9-$AL$9)/($AN$9-$AL$9),$AL$9+SQRT(AX816*($AN$9-$AL$9)*($AM$9-$AL$9)),$AN$9-SQRT((1-AX816)*($AN$9-$AL$9)*($AN$9-$AM$9))),$AM$9)</f>
        <v>0.885673756940823</v>
      </c>
      <c r="AP816" s="0" t="n">
        <f aca="false">IFERROR(IF(AY816&lt;($AM$10-$AL$10)/($AN$10-$AL$10),$AL$10+SQRT(AY816*($AN$10-$AL$10)*($AM$10-$AL$10)),$AN$10-SQRT((1-AY816)*($AN$10-$AL$10)*($AN$10-$AM$10))),$AM$10)</f>
        <v>0.858235354453895</v>
      </c>
      <c r="AQ816" s="0" t="n">
        <f aca="false">IFERROR(IF(AZ816&lt;($AM$11-$AL$11)/($AN$11-$AL$11),$AL$11+SQRT(AZ816*($AN$11-$AL$11)*($AM$11-$AL$11)),$AN$11-SQRT((1-AZ816)*($AN$11-$AL$11)*($AN$11-$AM$11))),$AM$11)</f>
        <v>0.563391292792393</v>
      </c>
      <c r="AR816" s="0" t="n">
        <f aca="false">SUMPRODUCT((B24:B31&lt;=$B$6)*(C24:C31*AM816+D24:D31*AO816*$B$8*AQ816)/(1+AL816/100)^B24:B31)+C32*AM816*AP816/(1+AL816/100)^$B$6</f>
        <v>10918724.4100033</v>
      </c>
      <c r="AS816" s="0" t="n">
        <f aca="false">SUMPRODUCT((K24:K26&lt;=$B$6)*(L24:L26*AN816+M24:M26*AO816*$B$8*AQ816)/(1+AL816/100)^K24:K26)+L27*AN816*AP816/(1+AL816/100)^$B$6</f>
        <v>9562846.84924736</v>
      </c>
      <c r="AT816" s="0" t="n">
        <f aca="false">AS816-AR816</f>
        <v>-1355877.56075596</v>
      </c>
      <c r="AU816" s="0" t="n">
        <f aca="true">RAND()</f>
        <v>0.928172002707288</v>
      </c>
      <c r="AV816" s="0" t="n">
        <f aca="true">RAND()</f>
        <v>0.99384927242939</v>
      </c>
      <c r="AW816" s="0" t="n">
        <f aca="true">RAND()</f>
        <v>0.578585145146561</v>
      </c>
      <c r="AX816" s="0" t="n">
        <f aca="true">RAND()</f>
        <v>0.198325662390465</v>
      </c>
      <c r="AY816" s="0" t="n">
        <f aca="true">RAND()</f>
        <v>0.51333027672283</v>
      </c>
      <c r="AZ816" s="0" t="n">
        <f aca="true">RAND()</f>
        <v>0.283163155587136</v>
      </c>
    </row>
    <row r="817" customFormat="false" ht="15" hidden="false" customHeight="false" outlineLevel="0" collapsed="false">
      <c r="AK817" s="0" t="n">
        <v>804</v>
      </c>
      <c r="AL817" s="0" t="n">
        <f aca="false">IFERROR(IF(AU817&lt;($AM$6-$AL$6)/($AN$6-$AL$6),$AL$6+SQRT(AU817*($AN$6-$AL$6)*($AM$6-$AL$6)),$AN$6-SQRT((1-AU817)*($AN$6-$AL$6)*($AN$6-$AM$6))),$AM$6)</f>
        <v>5.42583845705545</v>
      </c>
      <c r="AM817" s="0" t="n">
        <f aca="false">IFERROR(IF(AV817&lt;($AM$7-$AL$7)/($AN$7-$AL$7),$AL$7+SQRT(AV817*($AN$7-$AL$7)*($AM$7-$AL$7)),$AN$7-SQRT((1-AV817)*($AN$7-$AL$7)*($AN$7-$AM$7))),$AM$7)</f>
        <v>1.05818770348637</v>
      </c>
      <c r="AN817" s="0" t="n">
        <f aca="false">IFERROR(IF(AW817&lt;($AM$8-$AL$8)/($AN$8-$AL$8),$AL$8+SQRT(AW817*($AN$8-$AL$8)*($AM$8-$AL$8)),$AN$8-SQRT((1-AW817)*($AN$8-$AL$8)*($AN$8-$AM$8))),$AM$8)</f>
        <v>0.96774061669891</v>
      </c>
      <c r="AO817" s="0" t="n">
        <f aca="false">IFERROR(IF(AX817&lt;($AM$9-$AL$9)/($AN$9-$AL$9),$AL$9+SQRT(AX817*($AN$9-$AL$9)*($AM$9-$AL$9)),$AN$9-SQRT((1-AX817)*($AN$9-$AL$9)*($AN$9-$AM$9))),$AM$9)</f>
        <v>1.2278083419922</v>
      </c>
      <c r="AP817" s="0" t="n">
        <f aca="false">IFERROR(IF(AY817&lt;($AM$10-$AL$10)/($AN$10-$AL$10),$AL$10+SQRT(AY817*($AN$10-$AL$10)*($AM$10-$AL$10)),$AN$10-SQRT((1-AY817)*($AN$10-$AL$10)*($AN$10-$AM$10))),$AM$10)</f>
        <v>0.752813439592214</v>
      </c>
      <c r="AQ817" s="0" t="n">
        <f aca="false">IFERROR(IF(AZ817&lt;($AM$11-$AL$11)/($AN$11-$AL$11),$AL$11+SQRT(AZ817*($AN$11-$AL$11)*($AM$11-$AL$11)),$AN$11-SQRT((1-AZ817)*($AN$11-$AL$11)*($AN$11-$AM$11))),$AM$11)</f>
        <v>0.572890400138365</v>
      </c>
      <c r="AR817" s="0" t="n">
        <f aca="false">SUMPRODUCT((B24:B31&lt;=$B$6)*(C24:C31*AM817+D24:D31*AO817*$B$8*AQ817)/(1+AL817/100)^B24:B31)+C32*AM817*AP817/(1+AL817/100)^$B$6</f>
        <v>9567080.36434166</v>
      </c>
      <c r="AS817" s="0" t="n">
        <f aca="false">SUMPRODUCT((K24:K26&lt;=$B$6)*(L24:L26*AN817+M24:M26*AO817*$B$8*AQ817)/(1+AL817/100)^K24:K26)+L27*AN817*AP817/(1+AL817/100)^$B$6</f>
        <v>9024775.50805638</v>
      </c>
      <c r="AT817" s="0" t="n">
        <f aca="false">AS817-AR817</f>
        <v>-542304.856285282</v>
      </c>
      <c r="AU817" s="0" t="n">
        <f aca="true">RAND()</f>
        <v>0.876100771835721</v>
      </c>
      <c r="AV817" s="0" t="n">
        <f aca="true">RAND()</f>
        <v>0.672960381388152</v>
      </c>
      <c r="AW817" s="0" t="n">
        <f aca="true">RAND()</f>
        <v>0.312632383228117</v>
      </c>
      <c r="AX817" s="0" t="n">
        <f aca="true">RAND()</f>
        <v>0.602480028868772</v>
      </c>
      <c r="AY817" s="0" t="n">
        <f aca="true">RAND()</f>
        <v>0.255658540953785</v>
      </c>
      <c r="AZ817" s="0" t="n">
        <f aca="true">RAND()</f>
        <v>0.303955797908885</v>
      </c>
    </row>
    <row r="818" customFormat="false" ht="15" hidden="false" customHeight="false" outlineLevel="0" collapsed="false">
      <c r="AK818" s="0" t="n">
        <v>805</v>
      </c>
      <c r="AL818" s="0" t="n">
        <f aca="false">IFERROR(IF(AU818&lt;($AM$6-$AL$6)/($AN$6-$AL$6),$AL$6+SQRT(AU818*($AN$6-$AL$6)*($AM$6-$AL$6)),$AN$6-SQRT((1-AU818)*($AN$6-$AL$6)*($AN$6-$AM$6))),$AM$6)</f>
        <v>3.64177480889751</v>
      </c>
      <c r="AM818" s="0" t="n">
        <f aca="false">IFERROR(IF(AV818&lt;($AM$7-$AL$7)/($AN$7-$AL$7),$AL$7+SQRT(AV818*($AN$7-$AL$7)*($AM$7-$AL$7)),$AN$7-SQRT((1-AV818)*($AN$7-$AL$7)*($AN$7-$AM$7))),$AM$7)</f>
        <v>1.07379691268436</v>
      </c>
      <c r="AN818" s="0" t="n">
        <f aca="false">IFERROR(IF(AW818&lt;($AM$8-$AL$8)/($AN$8-$AL$8),$AL$8+SQRT(AW818*($AN$8-$AL$8)*($AM$8-$AL$8)),$AN$8-SQRT((1-AW818)*($AN$8-$AL$8)*($AN$8-$AM$8))),$AM$8)</f>
        <v>1.03671091446544</v>
      </c>
      <c r="AO818" s="0" t="n">
        <f aca="false">IFERROR(IF(AX818&lt;($AM$9-$AL$9)/($AN$9-$AL$9),$AL$9+SQRT(AX818*($AN$9-$AL$9)*($AM$9-$AL$9)),$AN$9-SQRT((1-AX818)*($AN$9-$AL$9)*($AN$9-$AM$9))),$AM$9)</f>
        <v>1.15753230223871</v>
      </c>
      <c r="AP818" s="0" t="n">
        <f aca="false">IFERROR(IF(AY818&lt;($AM$10-$AL$10)/($AN$10-$AL$10),$AL$10+SQRT(AY818*($AN$10-$AL$10)*($AM$10-$AL$10)),$AN$10-SQRT((1-AY818)*($AN$10-$AL$10)*($AN$10-$AM$10))),$AM$10)</f>
        <v>0.945121641246458</v>
      </c>
      <c r="AQ818" s="0" t="n">
        <f aca="false">IFERROR(IF(AZ818&lt;($AM$11-$AL$11)/($AN$11-$AL$11),$AL$11+SQRT(AZ818*($AN$11-$AL$11)*($AM$11-$AL$11)),$AN$11-SQRT((1-AZ818)*($AN$11-$AL$11)*($AN$11-$AM$11))),$AM$11)</f>
        <v>0.606650845087957</v>
      </c>
      <c r="AR818" s="0" t="n">
        <f aca="false">SUMPRODUCT((B24:B31&lt;=$B$6)*(C24:C31*AM818+D24:D31*AO818*$B$8*AQ818)/(1+AL818/100)^B24:B31)+C32*AM818*AP818/(1+AL818/100)^$B$6</f>
        <v>10258229.7066471</v>
      </c>
      <c r="AS818" s="0" t="n">
        <f aca="false">SUMPRODUCT((K24:K26&lt;=$B$6)*(L24:L26*AN818+M24:M26*AO818*$B$8*AQ818)/(1+AL818/100)^K24:K26)+L27*AN818*AP818/(1+AL818/100)^$B$6</f>
        <v>9568738.49030099</v>
      </c>
      <c r="AT818" s="0" t="n">
        <f aca="false">AS818-AR818</f>
        <v>-689491.216346093</v>
      </c>
      <c r="AU818" s="0" t="n">
        <f aca="true">RAND()</f>
        <v>0.436116178292232</v>
      </c>
      <c r="AV818" s="0" t="n">
        <f aca="true">RAND()</f>
        <v>0.72402197351498</v>
      </c>
      <c r="AW818" s="0" t="n">
        <f aca="true">RAND()</f>
        <v>0.595624586594056</v>
      </c>
      <c r="AX818" s="0" t="n">
        <f aca="true">RAND()</f>
        <v>0.526832118819198</v>
      </c>
      <c r="AY818" s="0" t="n">
        <f aca="true">RAND()</f>
        <v>0.792533102023762</v>
      </c>
      <c r="AZ818" s="0" t="n">
        <f aca="true">RAND()</f>
        <v>0.383815268543502</v>
      </c>
    </row>
    <row r="819" customFormat="false" ht="15" hidden="false" customHeight="false" outlineLevel="0" collapsed="false">
      <c r="AK819" s="0" t="n">
        <v>806</v>
      </c>
      <c r="AL819" s="0" t="n">
        <f aca="false">IFERROR(IF(AU819&lt;($AM$6-$AL$6)/($AN$6-$AL$6),$AL$6+SQRT(AU819*($AN$6-$AL$6)*($AM$6-$AL$6)),$AN$6-SQRT((1-AU819)*($AN$6-$AL$6)*($AN$6-$AM$6))),$AM$6)</f>
        <v>6.18476255551468</v>
      </c>
      <c r="AM819" s="0" t="n">
        <f aca="false">IFERROR(IF(AV819&lt;($AM$7-$AL$7)/($AN$7-$AL$7),$AL$7+SQRT(AV819*($AN$7-$AL$7)*($AM$7-$AL$7)),$AN$7-SQRT((1-AV819)*($AN$7-$AL$7)*($AN$7-$AM$7))),$AM$7)</f>
        <v>1.08796983703963</v>
      </c>
      <c r="AN819" s="0" t="n">
        <f aca="false">IFERROR(IF(AW819&lt;($AM$8-$AL$8)/($AN$8-$AL$8),$AL$8+SQRT(AW819*($AN$8-$AL$8)*($AM$8-$AL$8)),$AN$8-SQRT((1-AW819)*($AN$8-$AL$8)*($AN$8-$AM$8))),$AM$8)</f>
        <v>1.05196610948058</v>
      </c>
      <c r="AO819" s="0" t="n">
        <f aca="false">IFERROR(IF(AX819&lt;($AM$9-$AL$9)/($AN$9-$AL$9),$AL$9+SQRT(AX819*($AN$9-$AL$9)*($AM$9-$AL$9)),$AN$9-SQRT((1-AX819)*($AN$9-$AL$9)*($AN$9-$AM$9))),$AM$9)</f>
        <v>1.01110779285204</v>
      </c>
      <c r="AP819" s="0" t="n">
        <f aca="false">IFERROR(IF(AY819&lt;($AM$10-$AL$10)/($AN$10-$AL$10),$AL$10+SQRT(AY819*($AN$10-$AL$10)*($AM$10-$AL$10)),$AN$10-SQRT((1-AY819)*($AN$10-$AL$10)*($AN$10-$AM$10))),$AM$10)</f>
        <v>0.644251430481412</v>
      </c>
      <c r="AQ819" s="0" t="n">
        <f aca="false">IFERROR(IF(AZ819&lt;($AM$11-$AL$11)/($AN$11-$AL$11),$AL$11+SQRT(AZ819*($AN$11-$AL$11)*($AM$11-$AL$11)),$AN$11-SQRT((1-AZ819)*($AN$11-$AL$11)*($AN$11-$AM$11))),$AM$11)</f>
        <v>0.468520881262831</v>
      </c>
      <c r="AR819" s="0" t="n">
        <f aca="false">SUMPRODUCT((B24:B31&lt;=$B$6)*(C24:C31*AM819+D24:D31*AO819*$B$8*AQ819)/(1+AL819/100)^B24:B31)+C32*AM819*AP819/(1+AL819/100)^$B$6</f>
        <v>9625975.68574803</v>
      </c>
      <c r="AS819" s="0" t="n">
        <f aca="false">SUMPRODUCT((K24:K26&lt;=$B$6)*(L24:L26*AN819+M24:M26*AO819*$B$8*AQ819)/(1+AL819/100)^K24:K26)+L27*AN819*AP819/(1+AL819/100)^$B$6</f>
        <v>9821771.094526</v>
      </c>
      <c r="AT819" s="0" t="n">
        <f aca="false">AS819-AR819</f>
        <v>195795.408777978</v>
      </c>
      <c r="AU819" s="0" t="n">
        <f aca="true">RAND()</f>
        <v>0.966769395455452</v>
      </c>
      <c r="AV819" s="0" t="n">
        <f aca="true">RAND()</f>
        <v>0.766633122586984</v>
      </c>
      <c r="AW819" s="0" t="n">
        <f aca="true">RAND()</f>
        <v>0.651400695162153</v>
      </c>
      <c r="AX819" s="0" t="n">
        <f aca="true">RAND()</f>
        <v>0.348061468428029</v>
      </c>
      <c r="AY819" s="0" t="n">
        <f aca="true">RAND()</f>
        <v>0.0832339007837347</v>
      </c>
      <c r="AZ819" s="0" t="n">
        <f aca="true">RAND()</f>
        <v>0.115915458863678</v>
      </c>
    </row>
    <row r="820" customFormat="false" ht="15" hidden="false" customHeight="false" outlineLevel="0" collapsed="false">
      <c r="AK820" s="0" t="n">
        <v>807</v>
      </c>
      <c r="AL820" s="0" t="n">
        <f aca="false">IFERROR(IF(AU820&lt;($AM$6-$AL$6)/($AN$6-$AL$6),$AL$6+SQRT(AU820*($AN$6-$AL$6)*($AM$6-$AL$6)),$AN$6-SQRT((1-AU820)*($AN$6-$AL$6)*($AN$6-$AM$6))),$AM$6)</f>
        <v>2.77081617053904</v>
      </c>
      <c r="AM820" s="0" t="n">
        <f aca="false">IFERROR(IF(AV820&lt;($AM$7-$AL$7)/($AN$7-$AL$7),$AL$7+SQRT(AV820*($AN$7-$AL$7)*($AM$7-$AL$7)),$AN$7-SQRT((1-AV820)*($AN$7-$AL$7)*($AN$7-$AM$7))),$AM$7)</f>
        <v>0.924191050539033</v>
      </c>
      <c r="AN820" s="0" t="n">
        <f aca="false">IFERROR(IF(AW820&lt;($AM$8-$AL$8)/($AN$8-$AL$8),$AL$8+SQRT(AW820*($AN$8-$AL$8)*($AM$8-$AL$8)),$AN$8-SQRT((1-AW820)*($AN$8-$AL$8)*($AN$8-$AM$8))),$AM$8)</f>
        <v>1.01688451480932</v>
      </c>
      <c r="AO820" s="0" t="n">
        <f aca="false">IFERROR(IF(AX820&lt;($AM$9-$AL$9)/($AN$9-$AL$9),$AL$9+SQRT(AX820*($AN$9-$AL$9)*($AM$9-$AL$9)),$AN$9-SQRT((1-AX820)*($AN$9-$AL$9)*($AN$9-$AM$9))),$AM$9)</f>
        <v>1.51186747880852</v>
      </c>
      <c r="AP820" s="0" t="n">
        <f aca="false">IFERROR(IF(AY820&lt;($AM$10-$AL$10)/($AN$10-$AL$10),$AL$10+SQRT(AY820*($AN$10-$AL$10)*($AM$10-$AL$10)),$AN$10-SQRT((1-AY820)*($AN$10-$AL$10)*($AN$10-$AM$10))),$AM$10)</f>
        <v>0.965583344241824</v>
      </c>
      <c r="AQ820" s="0" t="n">
        <f aca="false">IFERROR(IF(AZ820&lt;($AM$11-$AL$11)/($AN$11-$AL$11),$AL$11+SQRT(AZ820*($AN$11-$AL$11)*($AM$11-$AL$11)),$AN$11-SQRT((1-AZ820)*($AN$11-$AL$11)*($AN$11-$AM$11))),$AM$11)</f>
        <v>0.763905180233363</v>
      </c>
      <c r="AR820" s="0" t="n">
        <f aca="false">SUMPRODUCT((B24:B31&lt;=$B$6)*(C24:C31*AM820+D24:D31*AO820*$B$8*AQ820)/(1+AL820/100)^B24:B31)+C32*AM820*AP820/(1+AL820/100)^$B$6</f>
        <v>9204311.33155648</v>
      </c>
      <c r="AS820" s="0" t="n">
        <f aca="false">SUMPRODUCT((K24:K26&lt;=$B$6)*(L24:L26*AN820+M24:M26*AO820*$B$8*AQ820)/(1+AL820/100)^K24:K26)+L27*AN820*AP820/(1+AL820/100)^$B$6</f>
        <v>9367627.43641138</v>
      </c>
      <c r="AT820" s="0" t="n">
        <f aca="false">AS820-AR820</f>
        <v>163316.104854891</v>
      </c>
      <c r="AU820" s="0" t="n">
        <f aca="true">RAND()</f>
        <v>0.118831513752895</v>
      </c>
      <c r="AV820" s="0" t="n">
        <f aca="true">RAND()</f>
        <v>0.171371300377652</v>
      </c>
      <c r="AW820" s="0" t="n">
        <f aca="true">RAND()</f>
        <v>0.516952627238327</v>
      </c>
      <c r="AX820" s="0" t="n">
        <f aca="true">RAND()</f>
        <v>0.8411510945035</v>
      </c>
      <c r="AY820" s="0" t="n">
        <f aca="true">RAND()</f>
        <v>0.867071401741605</v>
      </c>
      <c r="AZ820" s="0" t="n">
        <f aca="true">RAND()</f>
        <v>0.772486677874935</v>
      </c>
    </row>
    <row r="821" customFormat="false" ht="15" hidden="false" customHeight="false" outlineLevel="0" collapsed="false">
      <c r="AK821" s="0" t="n">
        <v>808</v>
      </c>
      <c r="AL821" s="0" t="n">
        <f aca="false">IFERROR(IF(AU821&lt;($AM$6-$AL$6)/($AN$6-$AL$6),$AL$6+SQRT(AU821*($AN$6-$AL$6)*($AM$6-$AL$6)),$AN$6-SQRT((1-AU821)*($AN$6-$AL$6)*($AN$6-$AM$6))),$AM$6)</f>
        <v>5.03384847676872</v>
      </c>
      <c r="AM821" s="0" t="n">
        <f aca="false">IFERROR(IF(AV821&lt;($AM$7-$AL$7)/($AN$7-$AL$7),$AL$7+SQRT(AV821*($AN$7-$AL$7)*($AM$7-$AL$7)),$AN$7-SQRT((1-AV821)*($AN$7-$AL$7)*($AN$7-$AM$7))),$AM$7)</f>
        <v>0.861291485469957</v>
      </c>
      <c r="AN821" s="0" t="n">
        <f aca="false">IFERROR(IF(AW821&lt;($AM$8-$AL$8)/($AN$8-$AL$8),$AL$8+SQRT(AW821*($AN$8-$AL$8)*($AM$8-$AL$8)),$AN$8-SQRT((1-AW821)*($AN$8-$AL$8)*($AN$8-$AM$8))),$AM$8)</f>
        <v>0.842714113707508</v>
      </c>
      <c r="AO821" s="0" t="n">
        <f aca="false">IFERROR(IF(AX821&lt;($AM$9-$AL$9)/($AN$9-$AL$9),$AL$9+SQRT(AX821*($AN$9-$AL$9)*($AM$9-$AL$9)),$AN$9-SQRT((1-AX821)*($AN$9-$AL$9)*($AN$9-$AM$9))),$AM$9)</f>
        <v>1.71418246177173</v>
      </c>
      <c r="AP821" s="0" t="n">
        <f aca="false">IFERROR(IF(AY821&lt;($AM$10-$AL$10)/($AN$10-$AL$10),$AL$10+SQRT(AY821*($AN$10-$AL$10)*($AM$10-$AL$10)),$AN$10-SQRT((1-AY821)*($AN$10-$AL$10)*($AN$10-$AM$10))),$AM$10)</f>
        <v>0.942219209886482</v>
      </c>
      <c r="AQ821" s="0" t="n">
        <f aca="false">IFERROR(IF(AZ821&lt;($AM$11-$AL$11)/($AN$11-$AL$11),$AL$11+SQRT(AZ821*($AN$11-$AL$11)*($AM$11-$AL$11)),$AN$11-SQRT((1-AZ821)*($AN$11-$AL$11)*($AN$11-$AM$11))),$AM$11)</f>
        <v>0.610480908122869</v>
      </c>
      <c r="AR821" s="0" t="n">
        <f aca="false">SUMPRODUCT((B24:B31&lt;=$B$6)*(C24:C31*AM821+D24:D31*AO821*$B$8*AQ821)/(1+AL821/100)^B24:B31)+C32*AM821*AP821/(1+AL821/100)^$B$6</f>
        <v>7914230.52588749</v>
      </c>
      <c r="AS821" s="0" t="n">
        <f aca="false">SUMPRODUCT((K24:K26&lt;=$B$6)*(L24:L26*AN821+M24:M26*AO821*$B$8*AQ821)/(1+AL821/100)^K24:K26)+L27*AN821*AP821/(1+AL821/100)^$B$6</f>
        <v>7798961.13845326</v>
      </c>
      <c r="AT821" s="0" t="n">
        <f aca="false">AS821-AR821</f>
        <v>-115269.387434223</v>
      </c>
      <c r="AU821" s="0" t="n">
        <f aca="true">RAND()</f>
        <v>0.806712409384766</v>
      </c>
      <c r="AV821" s="0" t="n">
        <f aca="true">RAND()</f>
        <v>0.041740513234599</v>
      </c>
      <c r="AW821" s="0" t="n">
        <f aca="true">RAND()</f>
        <v>0.0202721723313103</v>
      </c>
      <c r="AX821" s="0" t="n">
        <f aca="true">RAND()</f>
        <v>0.945538889894088</v>
      </c>
      <c r="AY821" s="0" t="n">
        <f aca="true">RAND()</f>
        <v>0.782231318370499</v>
      </c>
      <c r="AZ821" s="0" t="n">
        <f aca="true">RAND()</f>
        <v>0.393462833913475</v>
      </c>
    </row>
    <row r="822" customFormat="false" ht="15" hidden="false" customHeight="false" outlineLevel="0" collapsed="false">
      <c r="AK822" s="0" t="n">
        <v>809</v>
      </c>
      <c r="AL822" s="0" t="n">
        <f aca="false">IFERROR(IF(AU822&lt;($AM$6-$AL$6)/($AN$6-$AL$6),$AL$6+SQRT(AU822*($AN$6-$AL$6)*($AM$6-$AL$6)),$AN$6-SQRT((1-AU822)*($AN$6-$AL$6)*($AN$6-$AM$6))),$AM$6)</f>
        <v>2.49835012576212</v>
      </c>
      <c r="AM822" s="0" t="n">
        <f aca="false">IFERROR(IF(AV822&lt;($AM$7-$AL$7)/($AN$7-$AL$7),$AL$7+SQRT(AV822*($AN$7-$AL$7)*($AM$7-$AL$7)),$AN$7-SQRT((1-AV822)*($AN$7-$AL$7)*($AN$7-$AM$7))),$AM$7)</f>
        <v>1.01223787732323</v>
      </c>
      <c r="AN822" s="0" t="n">
        <f aca="false">IFERROR(IF(AW822&lt;($AM$8-$AL$8)/($AN$8-$AL$8),$AL$8+SQRT(AW822*($AN$8-$AL$8)*($AM$8-$AL$8)),$AN$8-SQRT((1-AW822)*($AN$8-$AL$8)*($AN$8-$AM$8))),$AM$8)</f>
        <v>1.0841813472345</v>
      </c>
      <c r="AO822" s="0" t="n">
        <f aca="false">IFERROR(IF(AX822&lt;($AM$9-$AL$9)/($AN$9-$AL$9),$AL$9+SQRT(AX822*($AN$9-$AL$9)*($AM$9-$AL$9)),$AN$9-SQRT((1-AX822)*($AN$9-$AL$9)*($AN$9-$AM$9))),$AM$9)</f>
        <v>1.42317676519833</v>
      </c>
      <c r="AP822" s="0" t="n">
        <f aca="false">IFERROR(IF(AY822&lt;($AM$10-$AL$10)/($AN$10-$AL$10),$AL$10+SQRT(AY822*($AN$10-$AL$10)*($AM$10-$AL$10)),$AN$10-SQRT((1-AY822)*($AN$10-$AL$10)*($AN$10-$AM$10))),$AM$10)</f>
        <v>0.69796045562633</v>
      </c>
      <c r="AQ822" s="0" t="n">
        <f aca="false">IFERROR(IF(AZ822&lt;($AM$11-$AL$11)/($AN$11-$AL$11),$AL$11+SQRT(AZ822*($AN$11-$AL$11)*($AM$11-$AL$11)),$AN$11-SQRT((1-AZ822)*($AN$11-$AL$11)*($AN$11-$AM$11))),$AM$11)</f>
        <v>0.586027880867988</v>
      </c>
      <c r="AR822" s="0" t="n">
        <f aca="false">SUMPRODUCT((B24:B31&lt;=$B$6)*(C24:C31*AM822+D24:D31*AO822*$B$8*AQ822)/(1+AL822/100)^B24:B31)+C32*AM822*AP822/(1+AL822/100)^$B$6</f>
        <v>10164043.9265482</v>
      </c>
      <c r="AS822" s="0" t="n">
        <f aca="false">SUMPRODUCT((K24:K26&lt;=$B$6)*(L24:L26*AN822+M24:M26*AO822*$B$8*AQ822)/(1+AL822/100)^K24:K26)+L27*AN822*AP822/(1+AL822/100)^$B$6</f>
        <v>10269707.1554809</v>
      </c>
      <c r="AT822" s="0" t="n">
        <f aca="false">AS822-AR822</f>
        <v>105663.228932766</v>
      </c>
      <c r="AU822" s="0" t="n">
        <f aca="true">RAND()</f>
        <v>0.0496705695694237</v>
      </c>
      <c r="AV822" s="0" t="n">
        <f aca="true">RAND()</f>
        <v>0.497503760179866</v>
      </c>
      <c r="AW822" s="0" t="n">
        <f aca="true">RAND()</f>
        <v>0.755592661289189</v>
      </c>
      <c r="AX822" s="0" t="n">
        <f aca="true">RAND()</f>
        <v>0.778183303861955</v>
      </c>
      <c r="AY822" s="0" t="n">
        <f aca="true">RAND()</f>
        <v>0.156753367967137</v>
      </c>
      <c r="AZ822" s="0" t="n">
        <f aca="true">RAND()</f>
        <v>0.333926320954415</v>
      </c>
    </row>
    <row r="823" customFormat="false" ht="15" hidden="false" customHeight="false" outlineLevel="0" collapsed="false">
      <c r="AK823" s="0" t="n">
        <v>810</v>
      </c>
      <c r="AL823" s="0" t="n">
        <f aca="false">IFERROR(IF(AU823&lt;($AM$6-$AL$6)/($AN$6-$AL$6),$AL$6+SQRT(AU823*($AN$6-$AL$6)*($AM$6-$AL$6)),$AN$6-SQRT((1-AU823)*($AN$6-$AL$6)*($AN$6-$AM$6))),$AM$6)</f>
        <v>5.0046568610555</v>
      </c>
      <c r="AM823" s="0" t="n">
        <f aca="false">IFERROR(IF(AV823&lt;($AM$7-$AL$7)/($AN$7-$AL$7),$AL$7+SQRT(AV823*($AN$7-$AL$7)*($AM$7-$AL$7)),$AN$7-SQRT((1-AV823)*($AN$7-$AL$7)*($AN$7-$AM$7))),$AM$7)</f>
        <v>1.04350339129775</v>
      </c>
      <c r="AN823" s="0" t="n">
        <f aca="false">IFERROR(IF(AW823&lt;($AM$8-$AL$8)/($AN$8-$AL$8),$AL$8+SQRT(AW823*($AN$8-$AL$8)*($AM$8-$AL$8)),$AN$8-SQRT((1-AW823)*($AN$8-$AL$8)*($AN$8-$AM$8))),$AM$8)</f>
        <v>1.09412543260322</v>
      </c>
      <c r="AO823" s="0" t="n">
        <f aca="false">IFERROR(IF(AX823&lt;($AM$9-$AL$9)/($AN$9-$AL$9),$AL$9+SQRT(AX823*($AN$9-$AL$9)*($AM$9-$AL$9)),$AN$9-SQRT((1-AX823)*($AN$9-$AL$9)*($AN$9-$AM$9))),$AM$9)</f>
        <v>1.83587326073159</v>
      </c>
      <c r="AP823" s="0" t="n">
        <f aca="false">IFERROR(IF(AY823&lt;($AM$10-$AL$10)/($AN$10-$AL$10),$AL$10+SQRT(AY823*($AN$10-$AL$10)*($AM$10-$AL$10)),$AN$10-SQRT((1-AY823)*($AN$10-$AL$10)*($AN$10-$AM$10))),$AM$10)</f>
        <v>0.873725596110576</v>
      </c>
      <c r="AQ823" s="0" t="n">
        <f aca="false">IFERROR(IF(AZ823&lt;($AM$11-$AL$11)/($AN$11-$AL$11),$AL$11+SQRT(AZ823*($AN$11-$AL$11)*($AM$11-$AL$11)),$AN$11-SQRT((1-AZ823)*($AN$11-$AL$11)*($AN$11-$AM$11))),$AM$11)</f>
        <v>0.631892152899998</v>
      </c>
      <c r="AR823" s="0" t="n">
        <f aca="false">SUMPRODUCT((B24:B31&lt;=$B$6)*(C24:C31*AM823+D24:D31*AO823*$B$8*AQ823)/(1+AL823/100)^B24:B31)+C32*AM823*AP823/(1+AL823/100)^$B$6</f>
        <v>9589477.57501566</v>
      </c>
      <c r="AS823" s="0" t="n">
        <f aca="false">SUMPRODUCT((K24:K26&lt;=$B$6)*(L24:L26*AN823+M24:M26*AO823*$B$8*AQ823)/(1+AL823/100)^K24:K26)+L27*AN823*AP823/(1+AL823/100)^$B$6</f>
        <v>10159297.0154701</v>
      </c>
      <c r="AT823" s="0" t="n">
        <f aca="false">AS823-AR823</f>
        <v>569819.440454442</v>
      </c>
      <c r="AU823" s="0" t="n">
        <f aca="true">RAND()</f>
        <v>0.800930287893356</v>
      </c>
      <c r="AV823" s="0" t="n">
        <f aca="true">RAND()</f>
        <v>0.620970227506389</v>
      </c>
      <c r="AW823" s="0" t="n">
        <f aca="true">RAND()</f>
        <v>0.784027726567714</v>
      </c>
      <c r="AX823" s="0" t="n">
        <f aca="true">RAND()</f>
        <v>0.982041608971412</v>
      </c>
      <c r="AY823" s="0" t="n">
        <f aca="true">RAND()</f>
        <v>0.558683284752822</v>
      </c>
      <c r="AZ823" s="0" t="n">
        <f aca="true">RAND()</f>
        <v>0.449601637373861</v>
      </c>
    </row>
    <row r="824" customFormat="false" ht="15" hidden="false" customHeight="false" outlineLevel="0" collapsed="false">
      <c r="AK824" s="0" t="n">
        <v>811</v>
      </c>
      <c r="AL824" s="0" t="n">
        <f aca="false">IFERROR(IF(AU824&lt;($AM$6-$AL$6)/($AN$6-$AL$6),$AL$6+SQRT(AU824*($AN$6-$AL$6)*($AM$6-$AL$6)),$AN$6-SQRT((1-AU824)*($AN$6-$AL$6)*($AN$6-$AM$6))),$AM$6)</f>
        <v>5.48505261549074</v>
      </c>
      <c r="AM824" s="0" t="n">
        <f aca="false">IFERROR(IF(AV824&lt;($AM$7-$AL$7)/($AN$7-$AL$7),$AL$7+SQRT(AV824*($AN$7-$AL$7)*($AM$7-$AL$7)),$AN$7-SQRT((1-AV824)*($AN$7-$AL$7)*($AN$7-$AM$7))),$AM$7)</f>
        <v>0.98754102967151</v>
      </c>
      <c r="AN824" s="0" t="n">
        <f aca="false">IFERROR(IF(AW824&lt;($AM$8-$AL$8)/($AN$8-$AL$8),$AL$8+SQRT(AW824*($AN$8-$AL$8)*($AM$8-$AL$8)),$AN$8-SQRT((1-AW824)*($AN$8-$AL$8)*($AN$8-$AM$8))),$AM$8)</f>
        <v>1.06180550603053</v>
      </c>
      <c r="AO824" s="0" t="n">
        <f aca="false">IFERROR(IF(AX824&lt;($AM$9-$AL$9)/($AN$9-$AL$9),$AL$9+SQRT(AX824*($AN$9-$AL$9)*($AM$9-$AL$9)),$AN$9-SQRT((1-AX824)*($AN$9-$AL$9)*($AN$9-$AM$9))),$AM$9)</f>
        <v>0.728524278941256</v>
      </c>
      <c r="AP824" s="0" t="n">
        <f aca="false">IFERROR(IF(AY824&lt;($AM$10-$AL$10)/($AN$10-$AL$10),$AL$10+SQRT(AY824*($AN$10-$AL$10)*($AM$10-$AL$10)),$AN$10-SQRT((1-AY824)*($AN$10-$AL$10)*($AN$10-$AM$10))),$AM$10)</f>
        <v>0.846311322284898</v>
      </c>
      <c r="AQ824" s="0" t="n">
        <f aca="false">IFERROR(IF(AZ824&lt;($AM$11-$AL$11)/($AN$11-$AL$11),$AL$11+SQRT(AZ824*($AN$11-$AL$11)*($AM$11-$AL$11)),$AN$11-SQRT((1-AZ824)*($AN$11-$AL$11)*($AN$11-$AM$11))),$AM$11)</f>
        <v>0.739688356891624</v>
      </c>
      <c r="AR824" s="0" t="n">
        <f aca="false">SUMPRODUCT((B24:B31&lt;=$B$6)*(C24:C31*AM824+D24:D31*AO824*$B$8*AQ824)/(1+AL824/100)^B24:B31)+C32*AM824*AP824/(1+AL824/100)^$B$6</f>
        <v>8898731.4878561</v>
      </c>
      <c r="AS824" s="0" t="n">
        <f aca="false">SUMPRODUCT((K24:K26&lt;=$B$6)*(L24:L26*AN824+M24:M26*AO824*$B$8*AQ824)/(1+AL824/100)^K24:K26)+L27*AN824*AP824/(1+AL824/100)^$B$6</f>
        <v>9848574.19818601</v>
      </c>
      <c r="AT824" s="0" t="n">
        <f aca="false">AS824-AR824</f>
        <v>949842.710329909</v>
      </c>
      <c r="AU824" s="0" t="n">
        <f aca="true">RAND()</f>
        <v>0.885246721108427</v>
      </c>
      <c r="AV824" s="0" t="n">
        <f aca="true">RAND()</f>
        <v>0.390795975669448</v>
      </c>
      <c r="AW824" s="0" t="n">
        <f aca="true">RAND()</f>
        <v>0.685180732796223</v>
      </c>
      <c r="AX824" s="0" t="n">
        <f aca="true">RAND()</f>
        <v>0.0696311280874948</v>
      </c>
      <c r="AY824" s="0" t="n">
        <f aca="true">RAND()</f>
        <v>0.479726127770858</v>
      </c>
      <c r="AZ824" s="0" t="n">
        <f aca="true">RAND()</f>
        <v>0.723419789641705</v>
      </c>
    </row>
    <row r="825" customFormat="false" ht="15" hidden="false" customHeight="false" outlineLevel="0" collapsed="false">
      <c r="AK825" s="0" t="n">
        <v>812</v>
      </c>
      <c r="AL825" s="0" t="n">
        <f aca="false">IFERROR(IF(AU825&lt;($AM$6-$AL$6)/($AN$6-$AL$6),$AL$6+SQRT(AU825*($AN$6-$AL$6)*($AM$6-$AL$6)),$AN$6-SQRT((1-AU825)*($AN$6-$AL$6)*($AN$6-$AM$6))),$AM$6)</f>
        <v>2.89961338156101</v>
      </c>
      <c r="AM825" s="0" t="n">
        <f aca="false">IFERROR(IF(AV825&lt;($AM$7-$AL$7)/($AN$7-$AL$7),$AL$7+SQRT(AV825*($AN$7-$AL$7)*($AM$7-$AL$7)),$AN$7-SQRT((1-AV825)*($AN$7-$AL$7)*($AN$7-$AM$7))),$AM$7)</f>
        <v>1.02669739495497</v>
      </c>
      <c r="AN825" s="0" t="n">
        <f aca="false">IFERROR(IF(AW825&lt;($AM$8-$AL$8)/($AN$8-$AL$8),$AL$8+SQRT(AW825*($AN$8-$AL$8)*($AM$8-$AL$8)),$AN$8-SQRT((1-AW825)*($AN$8-$AL$8)*($AN$8-$AM$8))),$AM$8)</f>
        <v>0.979406189006514</v>
      </c>
      <c r="AO825" s="0" t="n">
        <f aca="false">IFERROR(IF(AX825&lt;($AM$9-$AL$9)/($AN$9-$AL$9),$AL$9+SQRT(AX825*($AN$9-$AL$9)*($AM$9-$AL$9)),$AN$9-SQRT((1-AX825)*($AN$9-$AL$9)*($AN$9-$AM$9))),$AM$9)</f>
        <v>0.622518514846439</v>
      </c>
      <c r="AP825" s="0" t="n">
        <f aca="false">IFERROR(IF(AY825&lt;($AM$10-$AL$10)/($AN$10-$AL$10),$AL$10+SQRT(AY825*($AN$10-$AL$10)*($AM$10-$AL$10)),$AN$10-SQRT((1-AY825)*($AN$10-$AL$10)*($AN$10-$AM$10))),$AM$10)</f>
        <v>0.90063009488001</v>
      </c>
      <c r="AQ825" s="0" t="n">
        <f aca="false">IFERROR(IF(AZ825&lt;($AM$11-$AL$11)/($AN$11-$AL$11),$AL$11+SQRT(AZ825*($AN$11-$AL$11)*($AM$11-$AL$11)),$AN$11-SQRT((1-AZ825)*($AN$11-$AL$11)*($AN$11-$AM$11))),$AM$11)</f>
        <v>0.779981400586983</v>
      </c>
      <c r="AR825" s="0" t="n">
        <f aca="false">SUMPRODUCT((B24:B31&lt;=$B$6)*(C24:C31*AM825+D24:D31*AO825*$B$8*AQ825)/(1+AL825/100)^B24:B31)+C32*AM825*AP825/(1+AL825/100)^$B$6</f>
        <v>10067760.8548762</v>
      </c>
      <c r="AS825" s="0" t="n">
        <f aca="false">SUMPRODUCT((K24:K26&lt;=$B$6)*(L24:L26*AN825+M24:M26*AO825*$B$8*AQ825)/(1+AL825/100)^K24:K26)+L27*AN825*AP825/(1+AL825/100)^$B$6</f>
        <v>9057844.21218468</v>
      </c>
      <c r="AT825" s="0" t="n">
        <f aca="false">AS825-AR825</f>
        <v>-1009916.64269152</v>
      </c>
      <c r="AU825" s="0" t="n">
        <f aca="true">RAND()</f>
        <v>0.161860847256727</v>
      </c>
      <c r="AV825" s="0" t="n">
        <f aca="true">RAND()</f>
        <v>0.556763969600926</v>
      </c>
      <c r="AW825" s="0" t="n">
        <f aca="true">RAND()</f>
        <v>0.357628673931568</v>
      </c>
      <c r="AX825" s="0" t="n">
        <f aca="true">RAND()</f>
        <v>0.0200143819735693</v>
      </c>
      <c r="AY825" s="0" t="n">
        <f aca="true">RAND()</f>
        <v>0.642017891694264</v>
      </c>
      <c r="AZ825" s="0" t="n">
        <f aca="true">RAND()</f>
        <v>0.802415575152385</v>
      </c>
    </row>
    <row r="826" customFormat="false" ht="15" hidden="false" customHeight="false" outlineLevel="0" collapsed="false">
      <c r="AK826" s="0" t="n">
        <v>813</v>
      </c>
      <c r="AL826" s="0" t="n">
        <f aca="false">IFERROR(IF(AU826&lt;($AM$6-$AL$6)/($AN$6-$AL$6),$AL$6+SQRT(AU826*($AN$6-$AL$6)*($AM$6-$AL$6)),$AN$6-SQRT((1-AU826)*($AN$6-$AL$6)*($AN$6-$AM$6))),$AM$6)</f>
        <v>3.75083233034323</v>
      </c>
      <c r="AM826" s="0" t="n">
        <f aca="false">IFERROR(IF(AV826&lt;($AM$7-$AL$7)/($AN$7-$AL$7),$AL$7+SQRT(AV826*($AN$7-$AL$7)*($AM$7-$AL$7)),$AN$7-SQRT((1-AV826)*($AN$7-$AL$7)*($AN$7-$AM$7))),$AM$7)</f>
        <v>1.04579654195816</v>
      </c>
      <c r="AN826" s="0" t="n">
        <f aca="false">IFERROR(IF(AW826&lt;($AM$8-$AL$8)/($AN$8-$AL$8),$AL$8+SQRT(AW826*($AN$8-$AL$8)*($AM$8-$AL$8)),$AN$8-SQRT((1-AW826)*($AN$8-$AL$8)*($AN$8-$AM$8))),$AM$8)</f>
        <v>1.05960711119504</v>
      </c>
      <c r="AO826" s="0" t="n">
        <f aca="false">IFERROR(IF(AX826&lt;($AM$9-$AL$9)/($AN$9-$AL$9),$AL$9+SQRT(AX826*($AN$9-$AL$9)*($AM$9-$AL$9)),$AN$9-SQRT((1-AX826)*($AN$9-$AL$9)*($AN$9-$AM$9))),$AM$9)</f>
        <v>1.41655800281756</v>
      </c>
      <c r="AP826" s="0" t="n">
        <f aca="false">IFERROR(IF(AY826&lt;($AM$10-$AL$10)/($AN$10-$AL$10),$AL$10+SQRT(AY826*($AN$10-$AL$10)*($AM$10-$AL$10)),$AN$10-SQRT((1-AY826)*($AN$10-$AL$10)*($AN$10-$AM$10))),$AM$10)</f>
        <v>0.742287455566768</v>
      </c>
      <c r="AQ826" s="0" t="n">
        <f aca="false">IFERROR(IF(AZ826&lt;($AM$11-$AL$11)/($AN$11-$AL$11),$AL$11+SQRT(AZ826*($AN$11-$AL$11)*($AM$11-$AL$11)),$AN$11-SQRT((1-AZ826)*($AN$11-$AL$11)*($AN$11-$AM$11))),$AM$11)</f>
        <v>0.662294411508086</v>
      </c>
      <c r="AR826" s="0" t="n">
        <f aca="false">SUMPRODUCT((B24:B31&lt;=$B$6)*(C24:C31*AM826+D24:D31*AO826*$B$8*AQ826)/(1+AL826/100)^B24:B31)+C32*AM826*AP826/(1+AL826/100)^$B$6</f>
        <v>9997551.13895333</v>
      </c>
      <c r="AS826" s="0" t="n">
        <f aca="false">SUMPRODUCT((K24:K26&lt;=$B$6)*(L24:L26*AN826+M24:M26*AO826*$B$8*AQ826)/(1+AL826/100)^K24:K26)+L27*AN826*AP826/(1+AL826/100)^$B$6</f>
        <v>9951516.4504101</v>
      </c>
      <c r="AT826" s="0" t="n">
        <f aca="false">AS826-AR826</f>
        <v>-46034.688543234</v>
      </c>
      <c r="AU826" s="0" t="n">
        <f aca="true">RAND()</f>
        <v>0.472145472722858</v>
      </c>
      <c r="AV826" s="0" t="n">
        <f aca="true">RAND()</f>
        <v>0.629341757544466</v>
      </c>
      <c r="AW826" s="0" t="n">
        <f aca="true">RAND()</f>
        <v>0.67778264793335</v>
      </c>
      <c r="AX826" s="0" t="n">
        <f aca="true">RAND()</f>
        <v>0.773063623949175</v>
      </c>
      <c r="AY826" s="0" t="n">
        <f aca="true">RAND()</f>
        <v>0.234812844500074</v>
      </c>
      <c r="AZ826" s="0" t="n">
        <f aca="true">RAND()</f>
        <v>0.534509940821754</v>
      </c>
    </row>
    <row r="827" customFormat="false" ht="15" hidden="false" customHeight="false" outlineLevel="0" collapsed="false">
      <c r="AK827" s="0" t="n">
        <v>814</v>
      </c>
      <c r="AL827" s="0" t="n">
        <f aca="false">IFERROR(IF(AU827&lt;($AM$6-$AL$6)/($AN$6-$AL$6),$AL$6+SQRT(AU827*($AN$6-$AL$6)*($AM$6-$AL$6)),$AN$6-SQRT((1-AU827)*($AN$6-$AL$6)*($AN$6-$AM$6))),$AM$6)</f>
        <v>3.12916131027722</v>
      </c>
      <c r="AM827" s="0" t="n">
        <f aca="false">IFERROR(IF(AV827&lt;($AM$7-$AL$7)/($AN$7-$AL$7),$AL$7+SQRT(AV827*($AN$7-$AL$7)*($AM$7-$AL$7)),$AN$7-SQRT((1-AV827)*($AN$7-$AL$7)*($AN$7-$AM$7))),$AM$7)</f>
        <v>1.07517784815539</v>
      </c>
      <c r="AN827" s="0" t="n">
        <f aca="false">IFERROR(IF(AW827&lt;($AM$8-$AL$8)/($AN$8-$AL$8),$AL$8+SQRT(AW827*($AN$8-$AL$8)*($AM$8-$AL$8)),$AN$8-SQRT((1-AW827)*($AN$8-$AL$8)*($AN$8-$AM$8))),$AM$8)</f>
        <v>1.12363482998773</v>
      </c>
      <c r="AO827" s="0" t="n">
        <f aca="false">IFERROR(IF(AX827&lt;($AM$9-$AL$9)/($AN$9-$AL$9),$AL$9+SQRT(AX827*($AN$9-$AL$9)*($AM$9-$AL$9)),$AN$9-SQRT((1-AX827)*($AN$9-$AL$9)*($AN$9-$AM$9))),$AM$9)</f>
        <v>0.843573554890523</v>
      </c>
      <c r="AP827" s="0" t="n">
        <f aca="false">IFERROR(IF(AY827&lt;($AM$10-$AL$10)/($AN$10-$AL$10),$AL$10+SQRT(AY827*($AN$10-$AL$10)*($AM$10-$AL$10)),$AN$10-SQRT((1-AY827)*($AN$10-$AL$10)*($AN$10-$AM$10))),$AM$10)</f>
        <v>0.729204291813762</v>
      </c>
      <c r="AQ827" s="0" t="n">
        <f aca="false">IFERROR(IF(AZ827&lt;($AM$11-$AL$11)/($AN$11-$AL$11),$AL$11+SQRT(AZ827*($AN$11-$AL$11)*($AM$11-$AL$11)),$AN$11-SQRT((1-AZ827)*($AN$11-$AL$11)*($AN$11-$AM$11))),$AM$11)</f>
        <v>0.322939248982485</v>
      </c>
      <c r="AR827" s="0" t="n">
        <f aca="false">SUMPRODUCT((B24:B31&lt;=$B$6)*(C24:C31*AM827+D24:D31*AO827*$B$8*AQ827)/(1+AL827/100)^B24:B31)+C32*AM827*AP827/(1+AL827/100)^$B$6</f>
        <v>10432699.5573865</v>
      </c>
      <c r="AS827" s="0" t="n">
        <f aca="false">SUMPRODUCT((K24:K26&lt;=$B$6)*(L24:L26*AN827+M24:M26*AO827*$B$8*AQ827)/(1+AL827/100)^K24:K26)+L27*AN827*AP827/(1+AL827/100)^$B$6</f>
        <v>10556330.8605886</v>
      </c>
      <c r="AT827" s="0" t="n">
        <f aca="false">AS827-AR827</f>
        <v>123631.303202167</v>
      </c>
      <c r="AU827" s="0" t="n">
        <f aca="true">RAND()</f>
        <v>0.25083039190726</v>
      </c>
      <c r="AV827" s="0" t="n">
        <f aca="true">RAND()</f>
        <v>0.728330801994833</v>
      </c>
      <c r="AW827" s="0" t="n">
        <f aca="true">RAND()</f>
        <v>0.858060833846855</v>
      </c>
      <c r="AX827" s="0" t="n">
        <f aca="true">RAND()</f>
        <v>0.157390383493482</v>
      </c>
      <c r="AY827" s="0" t="n">
        <f aca="true">RAND()</f>
        <v>0.210138429543392</v>
      </c>
      <c r="AZ827" s="0" t="n">
        <f aca="true">RAND()</f>
        <v>0.00214779242400175</v>
      </c>
    </row>
    <row r="828" customFormat="false" ht="15" hidden="false" customHeight="false" outlineLevel="0" collapsed="false">
      <c r="AK828" s="0" t="n">
        <v>815</v>
      </c>
      <c r="AL828" s="0" t="n">
        <f aca="false">IFERROR(IF(AU828&lt;($AM$6-$AL$6)/($AN$6-$AL$6),$AL$6+SQRT(AU828*($AN$6-$AL$6)*($AM$6-$AL$6)),$AN$6-SQRT((1-AU828)*($AN$6-$AL$6)*($AN$6-$AM$6))),$AM$6)</f>
        <v>4.12216903369986</v>
      </c>
      <c r="AM828" s="0" t="n">
        <f aca="false">IFERROR(IF(AV828&lt;($AM$7-$AL$7)/($AN$7-$AL$7),$AL$7+SQRT(AV828*($AN$7-$AL$7)*($AM$7-$AL$7)),$AN$7-SQRT((1-AV828)*($AN$7-$AL$7)*($AN$7-$AM$7))),$AM$7)</f>
        <v>1.09544139962366</v>
      </c>
      <c r="AN828" s="0" t="n">
        <f aca="false">IFERROR(IF(AW828&lt;($AM$8-$AL$8)/($AN$8-$AL$8),$AL$8+SQRT(AW828*($AN$8-$AL$8)*($AM$8-$AL$8)),$AN$8-SQRT((1-AW828)*($AN$8-$AL$8)*($AN$8-$AM$8))),$AM$8)</f>
        <v>1.01132394022182</v>
      </c>
      <c r="AO828" s="0" t="n">
        <f aca="false">IFERROR(IF(AX828&lt;($AM$9-$AL$9)/($AN$9-$AL$9),$AL$9+SQRT(AX828*($AN$9-$AL$9)*($AM$9-$AL$9)),$AN$9-SQRT((1-AX828)*($AN$9-$AL$9)*($AN$9-$AM$9))),$AM$9)</f>
        <v>0.863086467781986</v>
      </c>
      <c r="AP828" s="0" t="n">
        <f aca="false">IFERROR(IF(AY828&lt;($AM$10-$AL$10)/($AN$10-$AL$10),$AL$10+SQRT(AY828*($AN$10-$AL$10)*($AM$10-$AL$10)),$AN$10-SQRT((1-AY828)*($AN$10-$AL$10)*($AN$10-$AM$10))),$AM$10)</f>
        <v>0.90349037274931</v>
      </c>
      <c r="AQ828" s="0" t="n">
        <f aca="false">IFERROR(IF(AZ828&lt;($AM$11-$AL$11)/($AN$11-$AL$11),$AL$11+SQRT(AZ828*($AN$11-$AL$11)*($AM$11-$AL$11)),$AN$11-SQRT((1-AZ828)*($AN$11-$AL$11)*($AN$11-$AM$11))),$AM$11)</f>
        <v>0.6345524404123</v>
      </c>
      <c r="AR828" s="0" t="n">
        <f aca="false">SUMPRODUCT((B24:B31&lt;=$B$6)*(C24:C31*AM828+D24:D31*AO828*$B$8*AQ828)/(1+AL828/100)^B24:B31)+C32*AM828*AP828/(1+AL828/100)^$B$6</f>
        <v>10275812.0369697</v>
      </c>
      <c r="AS828" s="0" t="n">
        <f aca="false">SUMPRODUCT((K24:K26&lt;=$B$6)*(L24:L26*AN828+M24:M26*AO828*$B$8*AQ828)/(1+AL828/100)^K24:K26)+L27*AN828*AP828/(1+AL828/100)^$B$6</f>
        <v>9363031.4981984</v>
      </c>
      <c r="AT828" s="0" t="n">
        <f aca="false">AS828-AR828</f>
        <v>-912780.538771333</v>
      </c>
      <c r="AU828" s="0" t="n">
        <f aca="true">RAND()</f>
        <v>0.5859044464702</v>
      </c>
      <c r="AV828" s="0" t="n">
        <f aca="true">RAND()</f>
        <v>0.787659013775182</v>
      </c>
      <c r="AW828" s="0" t="n">
        <f aca="true">RAND()</f>
        <v>0.493633231011221</v>
      </c>
      <c r="AX828" s="0" t="n">
        <f aca="true">RAND()</f>
        <v>0.175775710781865</v>
      </c>
      <c r="AY828" s="0" t="n">
        <f aca="true">RAND()</f>
        <v>0.65121792360551</v>
      </c>
      <c r="AZ828" s="0" t="n">
        <f aca="true">RAND()</f>
        <v>0.456838103615615</v>
      </c>
    </row>
    <row r="829" customFormat="false" ht="15" hidden="false" customHeight="false" outlineLevel="0" collapsed="false">
      <c r="AK829" s="0" t="n">
        <v>816</v>
      </c>
      <c r="AL829" s="0" t="n">
        <f aca="false">IFERROR(IF(AU829&lt;($AM$6-$AL$6)/($AN$6-$AL$6),$AL$6+SQRT(AU829*($AN$6-$AL$6)*($AM$6-$AL$6)),$AN$6-SQRT((1-AU829)*($AN$6-$AL$6)*($AN$6-$AM$6))),$AM$6)</f>
        <v>3.43162982192025</v>
      </c>
      <c r="AM829" s="0" t="n">
        <f aca="false">IFERROR(IF(AV829&lt;($AM$7-$AL$7)/($AN$7-$AL$7),$AL$7+SQRT(AV829*($AN$7-$AL$7)*($AM$7-$AL$7)),$AN$7-SQRT((1-AV829)*($AN$7-$AL$7)*($AN$7-$AM$7))),$AM$7)</f>
        <v>1.00510187599538</v>
      </c>
      <c r="AN829" s="0" t="n">
        <f aca="false">IFERROR(IF(AW829&lt;($AM$8-$AL$8)/($AN$8-$AL$8),$AL$8+SQRT(AW829*($AN$8-$AL$8)*($AM$8-$AL$8)),$AN$8-SQRT((1-AW829)*($AN$8-$AL$8)*($AN$8-$AM$8))),$AM$8)</f>
        <v>0.937547641430757</v>
      </c>
      <c r="AO829" s="0" t="n">
        <f aca="false">IFERROR(IF(AX829&lt;($AM$9-$AL$9)/($AN$9-$AL$9),$AL$9+SQRT(AX829*($AN$9-$AL$9)*($AM$9-$AL$9)),$AN$9-SQRT((1-AX829)*($AN$9-$AL$9)*($AN$9-$AM$9))),$AM$9)</f>
        <v>1.01334616483248</v>
      </c>
      <c r="AP829" s="0" t="n">
        <f aca="false">IFERROR(IF(AY829&lt;($AM$10-$AL$10)/($AN$10-$AL$10),$AL$10+SQRT(AY829*($AN$10-$AL$10)*($AM$10-$AL$10)),$AN$10-SQRT((1-AY829)*($AN$10-$AL$10)*($AN$10-$AM$10))),$AM$10)</f>
        <v>0.97345848893327</v>
      </c>
      <c r="AQ829" s="0" t="n">
        <f aca="false">IFERROR(IF(AZ829&lt;($AM$11-$AL$11)/($AN$11-$AL$11),$AL$11+SQRT(AZ829*($AN$11-$AL$11)*($AM$11-$AL$11)),$AN$11-SQRT((1-AZ829)*($AN$11-$AL$11)*($AN$11-$AM$11))),$AM$11)</f>
        <v>0.635854230716801</v>
      </c>
      <c r="AR829" s="0" t="n">
        <f aca="false">SUMPRODUCT((B24:B31&lt;=$B$6)*(C24:C31*AM829+D24:D31*AO829*$B$8*AQ829)/(1+AL829/100)^B24:B31)+C32*AM829*AP829/(1+AL829/100)^$B$6</f>
        <v>9672096.1803051</v>
      </c>
      <c r="AS829" s="0" t="n">
        <f aca="false">SUMPRODUCT((K24:K26&lt;=$B$6)*(L24:L26*AN829+M24:M26*AO829*$B$8*AQ829)/(1+AL829/100)^K24:K26)+L27*AN829*AP829/(1+AL829/100)^$B$6</f>
        <v>8628814.59349374</v>
      </c>
      <c r="AT829" s="0" t="n">
        <f aca="false">AS829-AR829</f>
        <v>-1043281.58681136</v>
      </c>
      <c r="AU829" s="0" t="n">
        <f aca="true">RAND()</f>
        <v>0.363336713609553</v>
      </c>
      <c r="AV829" s="0" t="n">
        <f aca="true">RAND()</f>
        <v>0.466888078746818</v>
      </c>
      <c r="AW829" s="0" t="n">
        <f aca="true">RAND()</f>
        <v>0.210215040701824</v>
      </c>
      <c r="AX829" s="0" t="n">
        <f aca="true">RAND()</f>
        <v>0.351009473032815</v>
      </c>
      <c r="AY829" s="0" t="n">
        <f aca="true">RAND()</f>
        <v>0.8966517629719</v>
      </c>
      <c r="AZ829" s="0" t="n">
        <f aca="true">RAND()</f>
        <v>0.460400262409692</v>
      </c>
    </row>
    <row r="830" customFormat="false" ht="15" hidden="false" customHeight="false" outlineLevel="0" collapsed="false">
      <c r="AK830" s="0" t="n">
        <v>817</v>
      </c>
      <c r="AL830" s="0" t="n">
        <f aca="false">IFERROR(IF(AU830&lt;($AM$6-$AL$6)/($AN$6-$AL$6),$AL$6+SQRT(AU830*($AN$6-$AL$6)*($AM$6-$AL$6)),$AN$6-SQRT((1-AU830)*($AN$6-$AL$6)*($AN$6-$AM$6))),$AM$6)</f>
        <v>2.51909424354794</v>
      </c>
      <c r="AM830" s="0" t="n">
        <f aca="false">IFERROR(IF(AV830&lt;($AM$7-$AL$7)/($AN$7-$AL$7),$AL$7+SQRT(AV830*($AN$7-$AL$7)*($AM$7-$AL$7)),$AN$7-SQRT((1-AV830)*($AN$7-$AL$7)*($AN$7-$AM$7))),$AM$7)</f>
        <v>0.957496769661583</v>
      </c>
      <c r="AN830" s="0" t="n">
        <f aca="false">IFERROR(IF(AW830&lt;($AM$8-$AL$8)/($AN$8-$AL$8),$AL$8+SQRT(AW830*($AN$8-$AL$8)*($AM$8-$AL$8)),$AN$8-SQRT((1-AW830)*($AN$8-$AL$8)*($AN$8-$AM$8))),$AM$8)</f>
        <v>0.988747117345649</v>
      </c>
      <c r="AO830" s="0" t="n">
        <f aca="false">IFERROR(IF(AX830&lt;($AM$9-$AL$9)/($AN$9-$AL$9),$AL$9+SQRT(AX830*($AN$9-$AL$9)*($AM$9-$AL$9)),$AN$9-SQRT((1-AX830)*($AN$9-$AL$9)*($AN$9-$AM$9))),$AM$9)</f>
        <v>1.1903245011138</v>
      </c>
      <c r="AP830" s="0" t="n">
        <f aca="false">IFERROR(IF(AY830&lt;($AM$10-$AL$10)/($AN$10-$AL$10),$AL$10+SQRT(AY830*($AN$10-$AL$10)*($AM$10-$AL$10)),$AN$10-SQRT((1-AY830)*($AN$10-$AL$10)*($AN$10-$AM$10))),$AM$10)</f>
        <v>0.756864905875364</v>
      </c>
      <c r="AQ830" s="0" t="n">
        <f aca="false">IFERROR(IF(AZ830&lt;($AM$11-$AL$11)/($AN$11-$AL$11),$AL$11+SQRT(AZ830*($AN$11-$AL$11)*($AM$11-$AL$11)),$AN$11-SQRT((1-AZ830)*($AN$11-$AL$11)*($AN$11-$AM$11))),$AM$11)</f>
        <v>0.566820198219027</v>
      </c>
      <c r="AR830" s="0" t="n">
        <f aca="false">SUMPRODUCT((B24:B31&lt;=$B$6)*(C24:C31*AM830+D24:D31*AO830*$B$8*AQ830)/(1+AL830/100)^B24:B31)+C32*AM830*AP830/(1+AL830/100)^$B$6</f>
        <v>9583500.12452484</v>
      </c>
      <c r="AS830" s="0" t="n">
        <f aca="false">SUMPRODUCT((K24:K26&lt;=$B$6)*(L24:L26*AN830+M24:M26*AO830*$B$8*AQ830)/(1+AL830/100)^K24:K26)+L27*AN830*AP830/(1+AL830/100)^$B$6</f>
        <v>9297911.74783411</v>
      </c>
      <c r="AT830" s="0" t="n">
        <f aca="false">AS830-AR830</f>
        <v>-285588.376690732</v>
      </c>
      <c r="AU830" s="0" t="n">
        <f aca="true">RAND()</f>
        <v>0.0538917667369207</v>
      </c>
      <c r="AV830" s="0" t="n">
        <f aca="true">RAND()</f>
        <v>0.275613693931487</v>
      </c>
      <c r="AW830" s="0" t="n">
        <f aca="true">RAND()</f>
        <v>0.395838603403245</v>
      </c>
      <c r="AX830" s="0" t="n">
        <f aca="true">RAND()</f>
        <v>0.562950391002254</v>
      </c>
      <c r="AY830" s="0" t="n">
        <f aca="true">RAND()</f>
        <v>0.263918319481439</v>
      </c>
      <c r="AZ830" s="0" t="n">
        <f aca="true">RAND()</f>
        <v>0.29058374766384</v>
      </c>
    </row>
    <row r="831" customFormat="false" ht="15" hidden="false" customHeight="false" outlineLevel="0" collapsed="false">
      <c r="AK831" s="0" t="n">
        <v>818</v>
      </c>
      <c r="AL831" s="0" t="n">
        <f aca="false">IFERROR(IF(AU831&lt;($AM$6-$AL$6)/($AN$6-$AL$6),$AL$6+SQRT(AU831*($AN$6-$AL$6)*($AM$6-$AL$6)),$AN$6-SQRT((1-AU831)*($AN$6-$AL$6)*($AN$6-$AM$6))),$AM$6)</f>
        <v>5.05540449734853</v>
      </c>
      <c r="AM831" s="0" t="n">
        <f aca="false">IFERROR(IF(AV831&lt;($AM$7-$AL$7)/($AN$7-$AL$7),$AL$7+SQRT(AV831*($AN$7-$AL$7)*($AM$7-$AL$7)),$AN$7-SQRT((1-AV831)*($AN$7-$AL$7)*($AN$7-$AM$7))),$AM$7)</f>
        <v>1.05633454012305</v>
      </c>
      <c r="AN831" s="0" t="n">
        <f aca="false">IFERROR(IF(AW831&lt;($AM$8-$AL$8)/($AN$8-$AL$8),$AL$8+SQRT(AW831*($AN$8-$AL$8)*($AM$8-$AL$8)),$AN$8-SQRT((1-AW831)*($AN$8-$AL$8)*($AN$8-$AM$8))),$AM$8)</f>
        <v>1.02008525000431</v>
      </c>
      <c r="AO831" s="0" t="n">
        <f aca="false">IFERROR(IF(AX831&lt;($AM$9-$AL$9)/($AN$9-$AL$9),$AL$9+SQRT(AX831*($AN$9-$AL$9)*($AM$9-$AL$9)),$AN$9-SQRT((1-AX831)*($AN$9-$AL$9)*($AN$9-$AM$9))),$AM$9)</f>
        <v>0.913609404876902</v>
      </c>
      <c r="AP831" s="0" t="n">
        <f aca="false">IFERROR(IF(AY831&lt;($AM$10-$AL$10)/($AN$10-$AL$10),$AL$10+SQRT(AY831*($AN$10-$AL$10)*($AM$10-$AL$10)),$AN$10-SQRT((1-AY831)*($AN$10-$AL$10)*($AN$10-$AM$10))),$AM$10)</f>
        <v>0.625373866539246</v>
      </c>
      <c r="AQ831" s="0" t="n">
        <f aca="false">IFERROR(IF(AZ831&lt;($AM$11-$AL$11)/($AN$11-$AL$11),$AL$11+SQRT(AZ831*($AN$11-$AL$11)*($AM$11-$AL$11)),$AN$11-SQRT((1-AZ831)*($AN$11-$AL$11)*($AN$11-$AM$11))),$AM$11)</f>
        <v>0.794696799021417</v>
      </c>
      <c r="AR831" s="0" t="n">
        <f aca="false">SUMPRODUCT((B24:B31&lt;=$B$6)*(C24:C31*AM831+D24:D31*AO831*$B$8*AQ831)/(1+AL831/100)^B24:B31)+C32*AM831*AP831/(1+AL831/100)^$B$6</f>
        <v>9660372.16902993</v>
      </c>
      <c r="AS831" s="0" t="n">
        <f aca="false">SUMPRODUCT((K24:K26&lt;=$B$6)*(L24:L26*AN831+M24:M26*AO831*$B$8*AQ831)/(1+AL831/100)^K24:K26)+L27*AN831*AP831/(1+AL831/100)^$B$6</f>
        <v>9591425.68834379</v>
      </c>
      <c r="AT831" s="0" t="n">
        <f aca="false">AS831-AR831</f>
        <v>-68946.4806861375</v>
      </c>
      <c r="AU831" s="0" t="n">
        <f aca="true">RAND()</f>
        <v>0.810927416553384</v>
      </c>
      <c r="AV831" s="0" t="n">
        <f aca="true">RAND()</f>
        <v>0.666610574672446</v>
      </c>
      <c r="AW831" s="0" t="n">
        <f aca="true">RAND()</f>
        <v>0.530126290972602</v>
      </c>
      <c r="AX831" s="0" t="n">
        <f aca="true">RAND()</f>
        <v>0.228096986403499</v>
      </c>
      <c r="AY831" s="0" t="n">
        <f aca="true">RAND()</f>
        <v>0.0628744256440028</v>
      </c>
      <c r="AZ831" s="0" t="n">
        <f aca="true">RAND()</f>
        <v>0.827961614971214</v>
      </c>
    </row>
    <row r="832" customFormat="false" ht="15" hidden="false" customHeight="false" outlineLevel="0" collapsed="false">
      <c r="AK832" s="0" t="n">
        <v>819</v>
      </c>
      <c r="AL832" s="0" t="n">
        <f aca="false">IFERROR(IF(AU832&lt;($AM$6-$AL$6)/($AN$6-$AL$6),$AL$6+SQRT(AU832*($AN$6-$AL$6)*($AM$6-$AL$6)),$AN$6-SQRT((1-AU832)*($AN$6-$AL$6)*($AN$6-$AM$6))),$AM$6)</f>
        <v>4.40035499449324</v>
      </c>
      <c r="AM832" s="0" t="n">
        <f aca="false">IFERROR(IF(AV832&lt;($AM$7-$AL$7)/($AN$7-$AL$7),$AL$7+SQRT(AV832*($AN$7-$AL$7)*($AM$7-$AL$7)),$AN$7-SQRT((1-AV832)*($AN$7-$AL$7)*($AN$7-$AM$7))),$AM$7)</f>
        <v>1.02051789009065</v>
      </c>
      <c r="AN832" s="0" t="n">
        <f aca="false">IFERROR(IF(AW832&lt;($AM$8-$AL$8)/($AN$8-$AL$8),$AL$8+SQRT(AW832*($AN$8-$AL$8)*($AM$8-$AL$8)),$AN$8-SQRT((1-AW832)*($AN$8-$AL$8)*($AN$8-$AM$8))),$AM$8)</f>
        <v>1.06040176848852</v>
      </c>
      <c r="AO832" s="0" t="n">
        <f aca="false">IFERROR(IF(AX832&lt;($AM$9-$AL$9)/($AN$9-$AL$9),$AL$9+SQRT(AX832*($AN$9-$AL$9)*($AM$9-$AL$9)),$AN$9-SQRT((1-AX832)*($AN$9-$AL$9)*($AN$9-$AM$9))),$AM$9)</f>
        <v>1.31274957389503</v>
      </c>
      <c r="AP832" s="0" t="n">
        <f aca="false">IFERROR(IF(AY832&lt;($AM$10-$AL$10)/($AN$10-$AL$10),$AL$10+SQRT(AY832*($AN$10-$AL$10)*($AM$10-$AL$10)),$AN$10-SQRT((1-AY832)*($AN$10-$AL$10)*($AN$10-$AM$10))),$AM$10)</f>
        <v>0.88642390106912</v>
      </c>
      <c r="AQ832" s="0" t="n">
        <f aca="false">IFERROR(IF(AZ832&lt;($AM$11-$AL$11)/($AN$11-$AL$11),$AL$11+SQRT(AZ832*($AN$11-$AL$11)*($AM$11-$AL$11)),$AN$11-SQRT((1-AZ832)*($AN$11-$AL$11)*($AN$11-$AM$11))),$AM$11)</f>
        <v>0.992482830032099</v>
      </c>
      <c r="AR832" s="0" t="n">
        <f aca="false">SUMPRODUCT((B24:B31&lt;=$B$6)*(C24:C31*AM832+D24:D31*AO832*$B$8*AQ832)/(1+AL832/100)^B24:B31)+C32*AM832*AP832/(1+AL832/100)^$B$6</f>
        <v>9574830.32766739</v>
      </c>
      <c r="AS832" s="0" t="n">
        <f aca="false">SUMPRODUCT((K24:K26&lt;=$B$6)*(L24:L26*AN832+M24:M26*AO832*$B$8*AQ832)/(1+AL832/100)^K24:K26)+L27*AN832*AP832/(1+AL832/100)^$B$6</f>
        <v>9852698.35197472</v>
      </c>
      <c r="AT832" s="0" t="n">
        <f aca="false">AS832-AR832</f>
        <v>277868.024307327</v>
      </c>
      <c r="AU832" s="0" t="n">
        <f aca="true">RAND()</f>
        <v>0.662092292267189</v>
      </c>
      <c r="AV832" s="0" t="n">
        <f aca="true">RAND()</f>
        <v>0.531892988724904</v>
      </c>
      <c r="AW832" s="0" t="n">
        <f aca="true">RAND()</f>
        <v>0.6804667609575</v>
      </c>
      <c r="AX832" s="0" t="n">
        <f aca="true">RAND()</f>
        <v>0.68512456787902</v>
      </c>
      <c r="AY832" s="0" t="n">
        <f aca="true">RAND()</f>
        <v>0.597293725269909</v>
      </c>
      <c r="AZ832" s="0" t="n">
        <f aca="true">RAND()</f>
        <v>0.999769355737444</v>
      </c>
    </row>
    <row r="833" customFormat="false" ht="15" hidden="false" customHeight="false" outlineLevel="0" collapsed="false">
      <c r="AK833" s="0" t="n">
        <v>820</v>
      </c>
      <c r="AL833" s="0" t="n">
        <f aca="false">IFERROR(IF(AU833&lt;($AM$6-$AL$6)/($AN$6-$AL$6),$AL$6+SQRT(AU833*($AN$6-$AL$6)*($AM$6-$AL$6)),$AN$6-SQRT((1-AU833)*($AN$6-$AL$6)*($AN$6-$AM$6))),$AM$6)</f>
        <v>2.90698490289408</v>
      </c>
      <c r="AM833" s="0" t="n">
        <f aca="false">IFERROR(IF(AV833&lt;($AM$7-$AL$7)/($AN$7-$AL$7),$AL$7+SQRT(AV833*($AN$7-$AL$7)*($AM$7-$AL$7)),$AN$7-SQRT((1-AV833)*($AN$7-$AL$7)*($AN$7-$AM$7))),$AM$7)</f>
        <v>1.01830478240877</v>
      </c>
      <c r="AN833" s="0" t="n">
        <f aca="false">IFERROR(IF(AW833&lt;($AM$8-$AL$8)/($AN$8-$AL$8),$AL$8+SQRT(AW833*($AN$8-$AL$8)*($AM$8-$AL$8)),$AN$8-SQRT((1-AW833)*($AN$8-$AL$8)*($AN$8-$AM$8))),$AM$8)</f>
        <v>0.886838126400862</v>
      </c>
      <c r="AO833" s="0" t="n">
        <f aca="false">IFERROR(IF(AX833&lt;($AM$9-$AL$9)/($AN$9-$AL$9),$AL$9+SQRT(AX833*($AN$9-$AL$9)*($AM$9-$AL$9)),$AN$9-SQRT((1-AX833)*($AN$9-$AL$9)*($AN$9-$AM$9))),$AM$9)</f>
        <v>0.627461715562342</v>
      </c>
      <c r="AP833" s="0" t="n">
        <f aca="false">IFERROR(IF(AY833&lt;($AM$10-$AL$10)/($AN$10-$AL$10),$AL$10+SQRT(AY833*($AN$10-$AL$10)*($AM$10-$AL$10)),$AN$10-SQRT((1-AY833)*($AN$10-$AL$10)*($AN$10-$AM$10))),$AM$10)</f>
        <v>0.84993961269362</v>
      </c>
      <c r="AQ833" s="0" t="n">
        <f aca="false">IFERROR(IF(AZ833&lt;($AM$11-$AL$11)/($AN$11-$AL$11),$AL$11+SQRT(AZ833*($AN$11-$AL$11)*($AM$11-$AL$11)),$AN$11-SQRT((1-AZ833)*($AN$11-$AL$11)*($AN$11-$AM$11))),$AM$11)</f>
        <v>0.574831693252651</v>
      </c>
      <c r="AR833" s="0" t="n">
        <f aca="false">SUMPRODUCT((B24:B31&lt;=$B$6)*(C24:C31*AM833+D24:D31*AO833*$B$8*AQ833)/(1+AL833/100)^B24:B31)+C32*AM833*AP833/(1+AL833/100)^$B$6</f>
        <v>9970645.83935246</v>
      </c>
      <c r="AS833" s="0" t="n">
        <f aca="false">SUMPRODUCT((K24:K26&lt;=$B$6)*(L24:L26*AN833+M24:M26*AO833*$B$8*AQ833)/(1+AL833/100)^K24:K26)+L27*AN833*AP833/(1+AL833/100)^$B$6</f>
        <v>8241254.57168262</v>
      </c>
      <c r="AT833" s="0" t="n">
        <f aca="false">AS833-AR833</f>
        <v>-1729391.26766983</v>
      </c>
      <c r="AU833" s="0" t="n">
        <f aca="true">RAND()</f>
        <v>0.164524322815555</v>
      </c>
      <c r="AV833" s="0" t="n">
        <f aca="true">RAND()</f>
        <v>0.522820676847592</v>
      </c>
      <c r="AW833" s="0" t="n">
        <f aca="true">RAND()</f>
        <v>0.0837873355201337</v>
      </c>
      <c r="AX833" s="0" t="n">
        <f aca="true">RAND()</f>
        <v>0.0216619852454605</v>
      </c>
      <c r="AY833" s="0" t="n">
        <f aca="true">RAND()</f>
        <v>0.489830930128644</v>
      </c>
      <c r="AZ833" s="0" t="n">
        <f aca="true">RAND()</f>
        <v>0.308295753535181</v>
      </c>
    </row>
    <row r="834" customFormat="false" ht="15" hidden="false" customHeight="false" outlineLevel="0" collapsed="false">
      <c r="AK834" s="0" t="n">
        <v>821</v>
      </c>
      <c r="AL834" s="0" t="n">
        <f aca="false">IFERROR(IF(AU834&lt;($AM$6-$AL$6)/($AN$6-$AL$6),$AL$6+SQRT(AU834*($AN$6-$AL$6)*($AM$6-$AL$6)),$AN$6-SQRT((1-AU834)*($AN$6-$AL$6)*($AN$6-$AM$6))),$AM$6)</f>
        <v>3.87450000869657</v>
      </c>
      <c r="AM834" s="0" t="n">
        <f aca="false">IFERROR(IF(AV834&lt;($AM$7-$AL$7)/($AN$7-$AL$7),$AL$7+SQRT(AV834*($AN$7-$AL$7)*($AM$7-$AL$7)),$AN$7-SQRT((1-AV834)*($AN$7-$AL$7)*($AN$7-$AM$7))),$AM$7)</f>
        <v>1.13605717265571</v>
      </c>
      <c r="AN834" s="0" t="n">
        <f aca="false">IFERROR(IF(AW834&lt;($AM$8-$AL$8)/($AN$8-$AL$8),$AL$8+SQRT(AW834*($AN$8-$AL$8)*($AM$8-$AL$8)),$AN$8-SQRT((1-AW834)*($AN$8-$AL$8)*($AN$8-$AM$8))),$AM$8)</f>
        <v>0.892117124028704</v>
      </c>
      <c r="AO834" s="0" t="n">
        <f aca="false">IFERROR(IF(AX834&lt;($AM$9-$AL$9)/($AN$9-$AL$9),$AL$9+SQRT(AX834*($AN$9-$AL$9)*($AM$9-$AL$9)),$AN$9-SQRT((1-AX834)*($AN$9-$AL$9)*($AN$9-$AM$9))),$AM$9)</f>
        <v>1.31138736256097</v>
      </c>
      <c r="AP834" s="0" t="n">
        <f aca="false">IFERROR(IF(AY834&lt;($AM$10-$AL$10)/($AN$10-$AL$10),$AL$10+SQRT(AY834*($AN$10-$AL$10)*($AM$10-$AL$10)),$AN$10-SQRT((1-AY834)*($AN$10-$AL$10)*($AN$10-$AM$10))),$AM$10)</f>
        <v>0.542926083535536</v>
      </c>
      <c r="AQ834" s="0" t="n">
        <f aca="false">IFERROR(IF(AZ834&lt;($AM$11-$AL$11)/($AN$11-$AL$11),$AL$11+SQRT(AZ834*($AN$11-$AL$11)*($AM$11-$AL$11)),$AN$11-SQRT((1-AZ834)*($AN$11-$AL$11)*($AN$11-$AM$11))),$AM$11)</f>
        <v>0.545549764550989</v>
      </c>
      <c r="AR834" s="0" t="n">
        <f aca="false">SUMPRODUCT((B24:B31&lt;=$B$6)*(C24:C31*AM834+D24:D31*AO834*$B$8*AQ834)/(1+AL834/100)^B24:B31)+C32*AM834*AP834/(1+AL834/100)^$B$6</f>
        <v>10791916.6523828</v>
      </c>
      <c r="AS834" s="0" t="n">
        <f aca="false">SUMPRODUCT((K24:K26&lt;=$B$6)*(L24:L26*AN834+M24:M26*AO834*$B$8*AQ834)/(1+AL834/100)^K24:K26)+L27*AN834*AP834/(1+AL834/100)^$B$6</f>
        <v>8500809.72566965</v>
      </c>
      <c r="AT834" s="0" t="n">
        <f aca="false">AS834-AR834</f>
        <v>-2291106.92671311</v>
      </c>
      <c r="AU834" s="0" t="n">
        <f aca="true">RAND()</f>
        <v>0.511562490218112</v>
      </c>
      <c r="AV834" s="0" t="n">
        <f aca="true">RAND()</f>
        <v>0.884595840860342</v>
      </c>
      <c r="AW834" s="0" t="n">
        <f aca="true">RAND()</f>
        <v>0.0942840504368844</v>
      </c>
      <c r="AX834" s="0" t="n">
        <f aca="true">RAND()</f>
        <v>0.683875090372842</v>
      </c>
      <c r="AY834" s="0" t="n">
        <f aca="true">RAND()</f>
        <v>0.00737059459079938</v>
      </c>
      <c r="AZ834" s="0" t="n">
        <f aca="true">RAND()</f>
        <v>0.246100762738963</v>
      </c>
    </row>
    <row r="835" customFormat="false" ht="15" hidden="false" customHeight="false" outlineLevel="0" collapsed="false">
      <c r="AK835" s="0" t="n">
        <v>822</v>
      </c>
      <c r="AL835" s="0" t="n">
        <f aca="false">IFERROR(IF(AU835&lt;($AM$6-$AL$6)/($AN$6-$AL$6),$AL$6+SQRT(AU835*($AN$6-$AL$6)*($AM$6-$AL$6)),$AN$6-SQRT((1-AU835)*($AN$6-$AL$6)*($AN$6-$AM$6))),$AM$6)</f>
        <v>4.03358737307945</v>
      </c>
      <c r="AM835" s="0" t="n">
        <f aca="false">IFERROR(IF(AV835&lt;($AM$7-$AL$7)/($AN$7-$AL$7),$AL$7+SQRT(AV835*($AN$7-$AL$7)*($AM$7-$AL$7)),$AN$7-SQRT((1-AV835)*($AN$7-$AL$7)*($AN$7-$AM$7))),$AM$7)</f>
        <v>0.985468579693061</v>
      </c>
      <c r="AN835" s="0" t="n">
        <f aca="false">IFERROR(IF(AW835&lt;($AM$8-$AL$8)/($AN$8-$AL$8),$AL$8+SQRT(AW835*($AN$8-$AL$8)*($AM$8-$AL$8)),$AN$8-SQRT((1-AW835)*($AN$8-$AL$8)*($AN$8-$AM$8))),$AM$8)</f>
        <v>1.07325103639042</v>
      </c>
      <c r="AO835" s="0" t="n">
        <f aca="false">IFERROR(IF(AX835&lt;($AM$9-$AL$9)/($AN$9-$AL$9),$AL$9+SQRT(AX835*($AN$9-$AL$9)*($AM$9-$AL$9)),$AN$9-SQRT((1-AX835)*($AN$9-$AL$9)*($AN$9-$AM$9))),$AM$9)</f>
        <v>1.19447717052805</v>
      </c>
      <c r="AP835" s="0" t="n">
        <f aca="false">IFERROR(IF(AY835&lt;($AM$10-$AL$10)/($AN$10-$AL$10),$AL$10+SQRT(AY835*($AN$10-$AL$10)*($AM$10-$AL$10)),$AN$10-SQRT((1-AY835)*($AN$10-$AL$10)*($AN$10-$AM$10))),$AM$10)</f>
        <v>0.730754838456265</v>
      </c>
      <c r="AQ835" s="0" t="n">
        <f aca="false">IFERROR(IF(AZ835&lt;($AM$11-$AL$11)/($AN$11-$AL$11),$AL$11+SQRT(AZ835*($AN$11-$AL$11)*($AM$11-$AL$11)),$AN$11-SQRT((1-AZ835)*($AN$11-$AL$11)*($AN$11-$AM$11))),$AM$11)</f>
        <v>0.734287728252975</v>
      </c>
      <c r="AR835" s="0" t="n">
        <f aca="false">SUMPRODUCT((B24:B31&lt;=$B$6)*(C24:C31*AM835+D24:D31*AO835*$B$8*AQ835)/(1+AL835/100)^B24:B31)+C32*AM835*AP835/(1+AL835/100)^$B$6</f>
        <v>9327225.85428542</v>
      </c>
      <c r="AS835" s="0" t="n">
        <f aca="false">SUMPRODUCT((K24:K26&lt;=$B$6)*(L24:L26*AN835+M24:M26*AO835*$B$8*AQ835)/(1+AL835/100)^K24:K26)+L27*AN835*AP835/(1+AL835/100)^$B$6</f>
        <v>10075340.611068</v>
      </c>
      <c r="AT835" s="0" t="n">
        <f aca="false">AS835-AR835</f>
        <v>748114.756782593</v>
      </c>
      <c r="AU835" s="0" t="n">
        <f aca="true">RAND()</f>
        <v>0.560019806342316</v>
      </c>
      <c r="AV835" s="0" t="n">
        <f aca="true">RAND()</f>
        <v>0.382206600592904</v>
      </c>
      <c r="AW835" s="0" t="n">
        <f aca="true">RAND()</f>
        <v>0.722309367670584</v>
      </c>
      <c r="AX835" s="0" t="n">
        <f aca="true">RAND()</f>
        <v>0.567421980799665</v>
      </c>
      <c r="AY835" s="0" t="n">
        <f aca="true">RAND()</f>
        <v>0.212991181883908</v>
      </c>
      <c r="AZ835" s="0" t="n">
        <f aca="true">RAND()</f>
        <v>0.711824443440961</v>
      </c>
    </row>
    <row r="836" customFormat="false" ht="15" hidden="false" customHeight="false" outlineLevel="0" collapsed="false">
      <c r="AK836" s="0" t="n">
        <v>823</v>
      </c>
      <c r="AL836" s="0" t="n">
        <f aca="false">IFERROR(IF(AU836&lt;($AM$6-$AL$6)/($AN$6-$AL$6),$AL$6+SQRT(AU836*($AN$6-$AL$6)*($AM$6-$AL$6)),$AN$6-SQRT((1-AU836)*($AN$6-$AL$6)*($AN$6-$AM$6))),$AM$6)</f>
        <v>4.66354186740766</v>
      </c>
      <c r="AM836" s="0" t="n">
        <f aca="false">IFERROR(IF(AV836&lt;($AM$7-$AL$7)/($AN$7-$AL$7),$AL$7+SQRT(AV836*($AN$7-$AL$7)*($AM$7-$AL$7)),$AN$7-SQRT((1-AV836)*($AN$7-$AL$7)*($AN$7-$AM$7))),$AM$7)</f>
        <v>0.938257406161227</v>
      </c>
      <c r="AN836" s="0" t="n">
        <f aca="false">IFERROR(IF(AW836&lt;($AM$8-$AL$8)/($AN$8-$AL$8),$AL$8+SQRT(AW836*($AN$8-$AL$8)*($AM$8-$AL$8)),$AN$8-SQRT((1-AW836)*($AN$8-$AL$8)*($AN$8-$AM$8))),$AM$8)</f>
        <v>0.902852125559252</v>
      </c>
      <c r="AO836" s="0" t="n">
        <f aca="false">IFERROR(IF(AX836&lt;($AM$9-$AL$9)/($AN$9-$AL$9),$AL$9+SQRT(AX836*($AN$9-$AL$9)*($AM$9-$AL$9)),$AN$9-SQRT((1-AX836)*($AN$9-$AL$9)*($AN$9-$AM$9))),$AM$9)</f>
        <v>1.69352144602178</v>
      </c>
      <c r="AP836" s="0" t="n">
        <f aca="false">IFERROR(IF(AY836&lt;($AM$10-$AL$10)/($AN$10-$AL$10),$AL$10+SQRT(AY836*($AN$10-$AL$10)*($AM$10-$AL$10)),$AN$10-SQRT((1-AY836)*($AN$10-$AL$10)*($AN$10-$AM$10))),$AM$10)</f>
        <v>0.952891788570817</v>
      </c>
      <c r="AQ836" s="0" t="n">
        <f aca="false">IFERROR(IF(AZ836&lt;($AM$11-$AL$11)/($AN$11-$AL$11),$AL$11+SQRT(AZ836*($AN$11-$AL$11)*($AM$11-$AL$11)),$AN$11-SQRT((1-AZ836)*($AN$11-$AL$11)*($AN$11-$AM$11))),$AM$11)</f>
        <v>0.495411084836488</v>
      </c>
      <c r="AR836" s="0" t="n">
        <f aca="false">SUMPRODUCT((B24:B31&lt;=$B$6)*(C24:C31*AM836+D24:D31*AO836*$B$8*AQ836)/(1+AL836/100)^B24:B31)+C32*AM836*AP836/(1+AL836/100)^$B$6</f>
        <v>8687205.4611316</v>
      </c>
      <c r="AS836" s="0" t="n">
        <f aca="false">SUMPRODUCT((K24:K26&lt;=$B$6)*(L24:L26*AN836+M24:M26*AO836*$B$8*AQ836)/(1+AL836/100)^K24:K26)+L27*AN836*AP836/(1+AL836/100)^$B$6</f>
        <v>8342802.75689116</v>
      </c>
      <c r="AT836" s="0" t="n">
        <f aca="false">AS836-AR836</f>
        <v>-344402.704240438</v>
      </c>
      <c r="AU836" s="0" t="n">
        <f aca="true">RAND()</f>
        <v>0.727048169732155</v>
      </c>
      <c r="AV836" s="0" t="n">
        <f aca="true">RAND()</f>
        <v>0.212390115093671</v>
      </c>
      <c r="AW836" s="0" t="n">
        <f aca="true">RAND()</f>
        <v>0.117539552578401</v>
      </c>
      <c r="AX836" s="0" t="n">
        <f aca="true">RAND()</f>
        <v>0.937380597300947</v>
      </c>
      <c r="AY836" s="0" t="n">
        <f aca="true">RAND()</f>
        <v>0.820443888619494</v>
      </c>
      <c r="AZ836" s="0" t="n">
        <f aca="true">RAND()</f>
        <v>0.155859151334584</v>
      </c>
    </row>
    <row r="837" customFormat="false" ht="15" hidden="false" customHeight="false" outlineLevel="0" collapsed="false">
      <c r="AK837" s="0" t="n">
        <v>824</v>
      </c>
      <c r="AL837" s="0" t="n">
        <f aca="false">IFERROR(IF(AU837&lt;($AM$6-$AL$6)/($AN$6-$AL$6),$AL$6+SQRT(AU837*($AN$6-$AL$6)*($AM$6-$AL$6)),$AN$6-SQRT((1-AU837)*($AN$6-$AL$6)*($AN$6-$AM$6))),$AM$6)</f>
        <v>2.49262058928374</v>
      </c>
      <c r="AM837" s="0" t="n">
        <f aca="false">IFERROR(IF(AV837&lt;($AM$7-$AL$7)/($AN$7-$AL$7),$AL$7+SQRT(AV837*($AN$7-$AL$7)*($AM$7-$AL$7)),$AN$7-SQRT((1-AV837)*($AN$7-$AL$7)*($AN$7-$AM$7))),$AM$7)</f>
        <v>0.882891315056119</v>
      </c>
      <c r="AN837" s="0" t="n">
        <f aca="false">IFERROR(IF(AW837&lt;($AM$8-$AL$8)/($AN$8-$AL$8),$AL$8+SQRT(AW837*($AN$8-$AL$8)*($AM$8-$AL$8)),$AN$8-SQRT((1-AW837)*($AN$8-$AL$8)*($AN$8-$AM$8))),$AM$8)</f>
        <v>1.10127314066492</v>
      </c>
      <c r="AO837" s="0" t="n">
        <f aca="false">IFERROR(IF(AX837&lt;($AM$9-$AL$9)/($AN$9-$AL$9),$AL$9+SQRT(AX837*($AN$9-$AL$9)*($AM$9-$AL$9)),$AN$9-SQRT((1-AX837)*($AN$9-$AL$9)*($AN$9-$AM$9))),$AM$9)</f>
        <v>1.36645788298686</v>
      </c>
      <c r="AP837" s="0" t="n">
        <f aca="false">IFERROR(IF(AY837&lt;($AM$10-$AL$10)/($AN$10-$AL$10),$AL$10+SQRT(AY837*($AN$10-$AL$10)*($AM$10-$AL$10)),$AN$10-SQRT((1-AY837)*($AN$10-$AL$10)*($AN$10-$AM$10))),$AM$10)</f>
        <v>0.919758305109591</v>
      </c>
      <c r="AQ837" s="0" t="n">
        <f aca="false">IFERROR(IF(AZ837&lt;($AM$11-$AL$11)/($AN$11-$AL$11),$AL$11+SQRT(AZ837*($AN$11-$AL$11)*($AM$11-$AL$11)),$AN$11-SQRT((1-AZ837)*($AN$11-$AL$11)*($AN$11-$AM$11))),$AM$11)</f>
        <v>0.785327137017635</v>
      </c>
      <c r="AR837" s="0" t="n">
        <f aca="false">SUMPRODUCT((B24:B31&lt;=$B$6)*(C24:C31*AM837+D24:D31*AO837*$B$8*AQ837)/(1+AL837/100)^B24:B31)+C32*AM837*AP837/(1+AL837/100)^$B$6</f>
        <v>8897872.5072714</v>
      </c>
      <c r="AS837" s="0" t="n">
        <f aca="false">SUMPRODUCT((K24:K26&lt;=$B$6)*(L24:L26*AN837+M24:M26*AO837*$B$8*AQ837)/(1+AL837/100)^K24:K26)+L27*AN837*AP837/(1+AL837/100)^$B$6</f>
        <v>10179196.4584545</v>
      </c>
      <c r="AT837" s="0" t="n">
        <f aca="false">AS837-AR837</f>
        <v>1281323.95118307</v>
      </c>
      <c r="AU837" s="0" t="n">
        <f aca="true">RAND()</f>
        <v>0.048535008997251</v>
      </c>
      <c r="AV837" s="0" t="n">
        <f aca="true">RAND()</f>
        <v>0.0763441123525858</v>
      </c>
      <c r="AW837" s="0" t="n">
        <f aca="true">RAND()</f>
        <v>0.803380633887313</v>
      </c>
      <c r="AX837" s="0" t="n">
        <f aca="true">RAND()</f>
        <v>0.732416257313675</v>
      </c>
      <c r="AY837" s="0" t="n">
        <f aca="true">RAND()</f>
        <v>0.704788138833907</v>
      </c>
      <c r="AZ837" s="0" t="n">
        <f aca="true">RAND()</f>
        <v>0.811900252648795</v>
      </c>
    </row>
    <row r="838" customFormat="false" ht="15" hidden="false" customHeight="false" outlineLevel="0" collapsed="false">
      <c r="AK838" s="0" t="n">
        <v>825</v>
      </c>
      <c r="AL838" s="0" t="n">
        <f aca="false">IFERROR(IF(AU838&lt;($AM$6-$AL$6)/($AN$6-$AL$6),$AL$6+SQRT(AU838*($AN$6-$AL$6)*($AM$6-$AL$6)),$AN$6-SQRT((1-AU838)*($AN$6-$AL$6)*($AN$6-$AM$6))),$AM$6)</f>
        <v>4.28037247747043</v>
      </c>
      <c r="AM838" s="0" t="n">
        <f aca="false">IFERROR(IF(AV838&lt;($AM$7-$AL$7)/($AN$7-$AL$7),$AL$7+SQRT(AV838*($AN$7-$AL$7)*($AM$7-$AL$7)),$AN$7-SQRT((1-AV838)*($AN$7-$AL$7)*($AN$7-$AM$7))),$AM$7)</f>
        <v>1.04015994968371</v>
      </c>
      <c r="AN838" s="0" t="n">
        <f aca="false">IFERROR(IF(AW838&lt;($AM$8-$AL$8)/($AN$8-$AL$8),$AL$8+SQRT(AW838*($AN$8-$AL$8)*($AM$8-$AL$8)),$AN$8-SQRT((1-AW838)*($AN$8-$AL$8)*($AN$8-$AM$8))),$AM$8)</f>
        <v>0.959028736065088</v>
      </c>
      <c r="AO838" s="0" t="n">
        <f aca="false">IFERROR(IF(AX838&lt;($AM$9-$AL$9)/($AN$9-$AL$9),$AL$9+SQRT(AX838*($AN$9-$AL$9)*($AM$9-$AL$9)),$AN$9-SQRT((1-AX838)*($AN$9-$AL$9)*($AN$9-$AM$9))),$AM$9)</f>
        <v>1.11454393599571</v>
      </c>
      <c r="AP838" s="0" t="n">
        <f aca="false">IFERROR(IF(AY838&lt;($AM$10-$AL$10)/($AN$10-$AL$10),$AL$10+SQRT(AY838*($AN$10-$AL$10)*($AM$10-$AL$10)),$AN$10-SQRT((1-AY838)*($AN$10-$AL$10)*($AN$10-$AM$10))),$AM$10)</f>
        <v>0.951066082846578</v>
      </c>
      <c r="AQ838" s="0" t="n">
        <f aca="false">IFERROR(IF(AZ838&lt;($AM$11-$AL$11)/($AN$11-$AL$11),$AL$11+SQRT(AZ838*($AN$11-$AL$11)*($AM$11-$AL$11)),$AN$11-SQRT((1-AZ838)*($AN$11-$AL$11)*($AN$11-$AM$11))),$AM$11)</f>
        <v>0.581145910819162</v>
      </c>
      <c r="AR838" s="0" t="n">
        <f aca="false">SUMPRODUCT((B24:B31&lt;=$B$6)*(C24:C31*AM838+D24:D31*AO838*$B$8*AQ838)/(1+AL838/100)^B24:B31)+C32*AM838*AP838/(1+AL838/100)^$B$6</f>
        <v>9717927.29557353</v>
      </c>
      <c r="AS838" s="0" t="n">
        <f aca="false">SUMPRODUCT((K24:K26&lt;=$B$6)*(L24:L26*AN838+M24:M26*AO838*$B$8*AQ838)/(1+AL838/100)^K24:K26)+L27*AN838*AP838/(1+AL838/100)^$B$6</f>
        <v>8853782.56674242</v>
      </c>
      <c r="AT838" s="0" t="n">
        <f aca="false">AS838-AR838</f>
        <v>-864144.728831111</v>
      </c>
      <c r="AU838" s="0" t="n">
        <f aca="true">RAND()</f>
        <v>0.630181306934983</v>
      </c>
      <c r="AV838" s="0" t="n">
        <f aca="true">RAND()</f>
        <v>0.608596918073412</v>
      </c>
      <c r="AW838" s="0" t="n">
        <f aca="true">RAND()</f>
        <v>0.28100154327177</v>
      </c>
      <c r="AX838" s="0" t="n">
        <f aca="true">RAND()</f>
        <v>0.477311705812017</v>
      </c>
      <c r="AY838" s="0" t="n">
        <f aca="true">RAND()</f>
        <v>0.813842444378224</v>
      </c>
      <c r="AZ838" s="0" t="n">
        <f aca="true">RAND()</f>
        <v>0.322624584368719</v>
      </c>
    </row>
    <row r="839" customFormat="false" ht="15" hidden="false" customHeight="false" outlineLevel="0" collapsed="false">
      <c r="AK839" s="0" t="n">
        <v>826</v>
      </c>
      <c r="AL839" s="0" t="n">
        <f aca="false">IFERROR(IF(AU839&lt;($AM$6-$AL$6)/($AN$6-$AL$6),$AL$6+SQRT(AU839*($AN$6-$AL$6)*($AM$6-$AL$6)),$AN$6-SQRT((1-AU839)*($AN$6-$AL$6)*($AN$6-$AM$6))),$AM$6)</f>
        <v>2.99505602865883</v>
      </c>
      <c r="AM839" s="0" t="n">
        <f aca="false">IFERROR(IF(AV839&lt;($AM$7-$AL$7)/($AN$7-$AL$7),$AL$7+SQRT(AV839*($AN$7-$AL$7)*($AM$7-$AL$7)),$AN$7-SQRT((1-AV839)*($AN$7-$AL$7)*($AN$7-$AM$7))),$AM$7)</f>
        <v>1.16465947067446</v>
      </c>
      <c r="AN839" s="0" t="n">
        <f aca="false">IFERROR(IF(AW839&lt;($AM$8-$AL$8)/($AN$8-$AL$8),$AL$8+SQRT(AW839*($AN$8-$AL$8)*($AM$8-$AL$8)),$AN$8-SQRT((1-AW839)*($AN$8-$AL$8)*($AN$8-$AM$8))),$AM$8)</f>
        <v>1.01041179239388</v>
      </c>
      <c r="AO839" s="0" t="n">
        <f aca="false">IFERROR(IF(AX839&lt;($AM$9-$AL$9)/($AN$9-$AL$9),$AL$9+SQRT(AX839*($AN$9-$AL$9)*($AM$9-$AL$9)),$AN$9-SQRT((1-AX839)*($AN$9-$AL$9)*($AN$9-$AM$9))),$AM$9)</f>
        <v>1.0550431553143</v>
      </c>
      <c r="AP839" s="0" t="n">
        <f aca="false">IFERROR(IF(AY839&lt;($AM$10-$AL$10)/($AN$10-$AL$10),$AL$10+SQRT(AY839*($AN$10-$AL$10)*($AM$10-$AL$10)),$AN$10-SQRT((1-AY839)*($AN$10-$AL$10)*($AN$10-$AM$10))),$AM$10)</f>
        <v>0.646704897435696</v>
      </c>
      <c r="AQ839" s="0" t="n">
        <f aca="false">IFERROR(IF(AZ839&lt;($AM$11-$AL$11)/($AN$11-$AL$11),$AL$11+SQRT(AZ839*($AN$11-$AL$11)*($AM$11-$AL$11)),$AN$11-SQRT((1-AZ839)*($AN$11-$AL$11)*($AN$11-$AM$11))),$AM$11)</f>
        <v>0.49424436696577</v>
      </c>
      <c r="AR839" s="0" t="n">
        <f aca="false">SUMPRODUCT((B24:B31&lt;=$B$6)*(C24:C31*AM839+D24:D31*AO839*$B$8*AQ839)/(1+AL839/100)^B24:B31)+C32*AM839*AP839/(1+AL839/100)^$B$6</f>
        <v>11399289.1034531</v>
      </c>
      <c r="AS839" s="0" t="n">
        <f aca="false">SUMPRODUCT((K24:K26&lt;=$B$6)*(L24:L26*AN839+M24:M26*AO839*$B$8*AQ839)/(1+AL839/100)^K24:K26)+L27*AN839*AP839/(1+AL839/100)^$B$6</f>
        <v>9587070.91374208</v>
      </c>
      <c r="AT839" s="0" t="n">
        <f aca="false">AS839-AR839</f>
        <v>-1812218.18971104</v>
      </c>
      <c r="AU839" s="0" t="n">
        <f aca="true">RAND()</f>
        <v>0.198027300034058</v>
      </c>
      <c r="AV839" s="0" t="n">
        <f aca="true">RAND()</f>
        <v>0.935262169372769</v>
      </c>
      <c r="AW839" s="0" t="n">
        <f aca="true">RAND()</f>
        <v>0.48975547356521</v>
      </c>
      <c r="AX839" s="0" t="n">
        <f aca="true">RAND()</f>
        <v>0.404704374454427</v>
      </c>
      <c r="AY839" s="0" t="n">
        <f aca="true">RAND()</f>
        <v>0.0860893077264728</v>
      </c>
      <c r="AZ839" s="0" t="n">
        <f aca="true">RAND()</f>
        <v>0.154003567746664</v>
      </c>
    </row>
    <row r="840" customFormat="false" ht="15" hidden="false" customHeight="false" outlineLevel="0" collapsed="false">
      <c r="AK840" s="0" t="n">
        <v>827</v>
      </c>
      <c r="AL840" s="0" t="n">
        <f aca="false">IFERROR(IF(AU840&lt;($AM$6-$AL$6)/($AN$6-$AL$6),$AL$6+SQRT(AU840*($AN$6-$AL$6)*($AM$6-$AL$6)),$AN$6-SQRT((1-AU840)*($AN$6-$AL$6)*($AN$6-$AM$6))),$AM$6)</f>
        <v>3.2079933757386</v>
      </c>
      <c r="AM840" s="0" t="n">
        <f aca="false">IFERROR(IF(AV840&lt;($AM$7-$AL$7)/($AN$7-$AL$7),$AL$7+SQRT(AV840*($AN$7-$AL$7)*($AM$7-$AL$7)),$AN$7-SQRT((1-AV840)*($AN$7-$AL$7)*($AN$7-$AM$7))),$AM$7)</f>
        <v>1.04275224909075</v>
      </c>
      <c r="AN840" s="0" t="n">
        <f aca="false">IFERROR(IF(AW840&lt;($AM$8-$AL$8)/($AN$8-$AL$8),$AL$8+SQRT(AW840*($AN$8-$AL$8)*($AM$8-$AL$8)),$AN$8-SQRT((1-AW840)*($AN$8-$AL$8)*($AN$8-$AM$8))),$AM$8)</f>
        <v>0.901467763565846</v>
      </c>
      <c r="AO840" s="0" t="n">
        <f aca="false">IFERROR(IF(AX840&lt;($AM$9-$AL$9)/($AN$9-$AL$9),$AL$9+SQRT(AX840*($AN$9-$AL$9)*($AM$9-$AL$9)),$AN$9-SQRT((1-AX840)*($AN$9-$AL$9)*($AN$9-$AM$9))),$AM$9)</f>
        <v>1.20181848912391</v>
      </c>
      <c r="AP840" s="0" t="n">
        <f aca="false">IFERROR(IF(AY840&lt;($AM$10-$AL$10)/($AN$10-$AL$10),$AL$10+SQRT(AY840*($AN$10-$AL$10)*($AM$10-$AL$10)),$AN$10-SQRT((1-AY840)*($AN$10-$AL$10)*($AN$10-$AM$10))),$AM$10)</f>
        <v>0.758338208110419</v>
      </c>
      <c r="AQ840" s="0" t="n">
        <f aca="false">IFERROR(IF(AZ840&lt;($AM$11-$AL$11)/($AN$11-$AL$11),$AL$11+SQRT(AZ840*($AN$11-$AL$11)*($AM$11-$AL$11)),$AN$11-SQRT((1-AZ840)*($AN$11-$AL$11)*($AN$11-$AM$11))),$AM$11)</f>
        <v>0.757058727163782</v>
      </c>
      <c r="AR840" s="0" t="n">
        <f aca="false">SUMPRODUCT((B24:B31&lt;=$B$6)*(C24:C31*AM840+D24:D31*AO840*$B$8*AQ840)/(1+AL840/100)^B24:B31)+C32*AM840*AP840/(1+AL840/100)^$B$6</f>
        <v>10169213.2463853</v>
      </c>
      <c r="AS840" s="0" t="n">
        <f aca="false">SUMPRODUCT((K24:K26&lt;=$B$6)*(L24:L26*AN840+M24:M26*AO840*$B$8*AQ840)/(1+AL840/100)^K24:K26)+L27*AN840*AP840/(1+AL840/100)^$B$6</f>
        <v>8474463.81225287</v>
      </c>
      <c r="AT840" s="0" t="n">
        <f aca="false">AS840-AR840</f>
        <v>-1694749.43413243</v>
      </c>
      <c r="AU840" s="0" t="n">
        <f aca="true">RAND()</f>
        <v>0.281034288077881</v>
      </c>
      <c r="AV840" s="0" t="n">
        <f aca="true">RAND()</f>
        <v>0.618207731049394</v>
      </c>
      <c r="AW840" s="0" t="n">
        <f aca="true">RAND()</f>
        <v>0.114396744922827</v>
      </c>
      <c r="AX840" s="0" t="n">
        <f aca="true">RAND()</f>
        <v>0.575270850463711</v>
      </c>
      <c r="AY840" s="0" t="n">
        <f aca="true">RAND()</f>
        <v>0.266954519078808</v>
      </c>
      <c r="AZ840" s="0" t="n">
        <f aca="true">RAND()</f>
        <v>0.759100154909055</v>
      </c>
    </row>
    <row r="841" customFormat="false" ht="15" hidden="false" customHeight="false" outlineLevel="0" collapsed="false">
      <c r="AK841" s="0" t="n">
        <v>828</v>
      </c>
      <c r="AL841" s="0" t="n">
        <f aca="false">IFERROR(IF(AU841&lt;($AM$6-$AL$6)/($AN$6-$AL$6),$AL$6+SQRT(AU841*($AN$6-$AL$6)*($AM$6-$AL$6)),$AN$6-SQRT((1-AU841)*($AN$6-$AL$6)*($AN$6-$AM$6))),$AM$6)</f>
        <v>4.67802783112851</v>
      </c>
      <c r="AM841" s="0" t="n">
        <f aca="false">IFERROR(IF(AV841&lt;($AM$7-$AL$7)/($AN$7-$AL$7),$AL$7+SQRT(AV841*($AN$7-$AL$7)*($AM$7-$AL$7)),$AN$7-SQRT((1-AV841)*($AN$7-$AL$7)*($AN$7-$AM$7))),$AM$7)</f>
        <v>0.862855428923591</v>
      </c>
      <c r="AN841" s="0" t="n">
        <f aca="false">IFERROR(IF(AW841&lt;($AM$8-$AL$8)/($AN$8-$AL$8),$AL$8+SQRT(AW841*($AN$8-$AL$8)*($AM$8-$AL$8)),$AN$8-SQRT((1-AW841)*($AN$8-$AL$8)*($AN$8-$AM$8))),$AM$8)</f>
        <v>0.932874306615289</v>
      </c>
      <c r="AO841" s="0" t="n">
        <f aca="false">IFERROR(IF(AX841&lt;($AM$9-$AL$9)/($AN$9-$AL$9),$AL$9+SQRT(AX841*($AN$9-$AL$9)*($AM$9-$AL$9)),$AN$9-SQRT((1-AX841)*($AN$9-$AL$9)*($AN$9-$AM$9))),$AM$9)</f>
        <v>1.34203211766751</v>
      </c>
      <c r="AP841" s="0" t="n">
        <f aca="false">IFERROR(IF(AY841&lt;($AM$10-$AL$10)/($AN$10-$AL$10),$AL$10+SQRT(AY841*($AN$10-$AL$10)*($AM$10-$AL$10)),$AN$10-SQRT((1-AY841)*($AN$10-$AL$10)*($AN$10-$AM$10))),$AM$10)</f>
        <v>0.992615901171334</v>
      </c>
      <c r="AQ841" s="0" t="n">
        <f aca="false">IFERROR(IF(AZ841&lt;($AM$11-$AL$11)/($AN$11-$AL$11),$AL$11+SQRT(AZ841*($AN$11-$AL$11)*($AM$11-$AL$11)),$AN$11-SQRT((1-AZ841)*($AN$11-$AL$11)*($AN$11-$AM$11))),$AM$11)</f>
        <v>0.557671933305093</v>
      </c>
      <c r="AR841" s="0" t="n">
        <f aca="false">SUMPRODUCT((B24:B31&lt;=$B$6)*(C24:C31*AM841+D24:D31*AO841*$B$8*AQ841)/(1+AL841/100)^B24:B31)+C32*AM841*AP841/(1+AL841/100)^$B$6</f>
        <v>7981186.22565629</v>
      </c>
      <c r="AS841" s="0" t="n">
        <f aca="false">SUMPRODUCT((K24:K26&lt;=$B$6)*(L24:L26*AN841+M24:M26*AO841*$B$8*AQ841)/(1+AL841/100)^K24:K26)+L27*AN841*AP841/(1+AL841/100)^$B$6</f>
        <v>8595192.3556384</v>
      </c>
      <c r="AT841" s="0" t="n">
        <f aca="false">AS841-AR841</f>
        <v>614006.129982106</v>
      </c>
      <c r="AU841" s="0" t="n">
        <f aca="true">RAND()</f>
        <v>0.730422262349312</v>
      </c>
      <c r="AV841" s="0" t="n">
        <f aca="true">RAND()</f>
        <v>0.0438978327240947</v>
      </c>
      <c r="AW841" s="0" t="n">
        <f aca="true">RAND()</f>
        <v>0.196173126205486</v>
      </c>
      <c r="AX841" s="0" t="n">
        <f aca="true">RAND()</f>
        <v>0.711385510545931</v>
      </c>
      <c r="AY841" s="0" t="n">
        <f aca="true">RAND()</f>
        <v>0.97068170434738</v>
      </c>
      <c r="AZ841" s="0" t="n">
        <f aca="true">RAND()</f>
        <v>0.270999286584425</v>
      </c>
    </row>
    <row r="842" customFormat="false" ht="15" hidden="false" customHeight="false" outlineLevel="0" collapsed="false">
      <c r="AK842" s="0" t="n">
        <v>829</v>
      </c>
      <c r="AL842" s="0" t="n">
        <f aca="false">IFERROR(IF(AU842&lt;($AM$6-$AL$6)/($AN$6-$AL$6),$AL$6+SQRT(AU842*($AN$6-$AL$6)*($AM$6-$AL$6)),$AN$6-SQRT((1-AU842)*($AN$6-$AL$6)*($AN$6-$AM$6))),$AM$6)</f>
        <v>3.65656559400719</v>
      </c>
      <c r="AM842" s="0" t="n">
        <f aca="false">IFERROR(IF(AV842&lt;($AM$7-$AL$7)/($AN$7-$AL$7),$AL$7+SQRT(AV842*($AN$7-$AL$7)*($AM$7-$AL$7)),$AN$7-SQRT((1-AV842)*($AN$7-$AL$7)*($AN$7-$AM$7))),$AM$7)</f>
        <v>1.19965461061361</v>
      </c>
      <c r="AN842" s="0" t="n">
        <f aca="false">IFERROR(IF(AW842&lt;($AM$8-$AL$8)/($AN$8-$AL$8),$AL$8+SQRT(AW842*($AN$8-$AL$8)*($AM$8-$AL$8)),$AN$8-SQRT((1-AW842)*($AN$8-$AL$8)*($AN$8-$AM$8))),$AM$8)</f>
        <v>1.07102882599365</v>
      </c>
      <c r="AO842" s="0" t="n">
        <f aca="false">IFERROR(IF(AX842&lt;($AM$9-$AL$9)/($AN$9-$AL$9),$AL$9+SQRT(AX842*($AN$9-$AL$9)*($AM$9-$AL$9)),$AN$9-SQRT((1-AX842)*($AN$9-$AL$9)*($AN$9-$AM$9))),$AM$9)</f>
        <v>1.04925291225461</v>
      </c>
      <c r="AP842" s="0" t="n">
        <f aca="false">IFERROR(IF(AY842&lt;($AM$10-$AL$10)/($AN$10-$AL$10),$AL$10+SQRT(AY842*($AN$10-$AL$10)*($AM$10-$AL$10)),$AN$10-SQRT((1-AY842)*($AN$10-$AL$10)*($AN$10-$AM$10))),$AM$10)</f>
        <v>0.856023971505372</v>
      </c>
      <c r="AQ842" s="0" t="n">
        <f aca="false">IFERROR(IF(AZ842&lt;($AM$11-$AL$11)/($AN$11-$AL$11),$AL$11+SQRT(AZ842*($AN$11-$AL$11)*($AM$11-$AL$11)),$AN$11-SQRT((1-AZ842)*($AN$11-$AL$11)*($AN$11-$AM$11))),$AM$11)</f>
        <v>0.750158559500105</v>
      </c>
      <c r="AR842" s="0" t="n">
        <f aca="false">SUMPRODUCT((B24:B31&lt;=$B$6)*(C24:C31*AM842+D24:D31*AO842*$B$8*AQ842)/(1+AL842/100)^B24:B31)+C32*AM842*AP842/(1+AL842/100)^$B$6</f>
        <v>11462526.1176527</v>
      </c>
      <c r="AS842" s="0" t="n">
        <f aca="false">SUMPRODUCT((K24:K26&lt;=$B$6)*(L24:L26*AN842+M24:M26*AO842*$B$8*AQ842)/(1+AL842/100)^K24:K26)+L27*AN842*AP842/(1+AL842/100)^$B$6</f>
        <v>9961773.80655446</v>
      </c>
      <c r="AT842" s="0" t="n">
        <f aca="false">AS842-AR842</f>
        <v>-1500752.31109821</v>
      </c>
      <c r="AU842" s="0" t="n">
        <f aca="true">RAND()</f>
        <v>0.441072318641174</v>
      </c>
      <c r="AV842" s="0" t="n">
        <f aca="true">RAND()</f>
        <v>0.977469704600293</v>
      </c>
      <c r="AW842" s="0" t="n">
        <f aca="true">RAND()</f>
        <v>0.715282834442563</v>
      </c>
      <c r="AX842" s="0" t="n">
        <f aca="true">RAND()</f>
        <v>0.397386650095773</v>
      </c>
      <c r="AY842" s="0" t="n">
        <f aca="true">RAND()</f>
        <v>0.507012273145832</v>
      </c>
      <c r="AZ842" s="0" t="n">
        <f aca="true">RAND()</f>
        <v>0.745221447383419</v>
      </c>
    </row>
    <row r="843" customFormat="false" ht="15" hidden="false" customHeight="false" outlineLevel="0" collapsed="false">
      <c r="AK843" s="0" t="n">
        <v>830</v>
      </c>
      <c r="AL843" s="0" t="n">
        <f aca="false">IFERROR(IF(AU843&lt;($AM$6-$AL$6)/($AN$6-$AL$6),$AL$6+SQRT(AU843*($AN$6-$AL$6)*($AM$6-$AL$6)),$AN$6-SQRT((1-AU843)*($AN$6-$AL$6)*($AN$6-$AM$6))),$AM$6)</f>
        <v>4.4927580122173</v>
      </c>
      <c r="AM843" s="0" t="n">
        <f aca="false">IFERROR(IF(AV843&lt;($AM$7-$AL$7)/($AN$7-$AL$7),$AL$7+SQRT(AV843*($AN$7-$AL$7)*($AM$7-$AL$7)),$AN$7-SQRT((1-AV843)*($AN$7-$AL$7)*($AN$7-$AM$7))),$AM$7)</f>
        <v>1.13310299592583</v>
      </c>
      <c r="AN843" s="0" t="n">
        <f aca="false">IFERROR(IF(AW843&lt;($AM$8-$AL$8)/($AN$8-$AL$8),$AL$8+SQRT(AW843*($AN$8-$AL$8)*($AM$8-$AL$8)),$AN$8-SQRT((1-AW843)*($AN$8-$AL$8)*($AN$8-$AM$8))),$AM$8)</f>
        <v>0.983525951500497</v>
      </c>
      <c r="AO843" s="0" t="n">
        <f aca="false">IFERROR(IF(AX843&lt;($AM$9-$AL$9)/($AN$9-$AL$9),$AL$9+SQRT(AX843*($AN$9-$AL$9)*($AM$9-$AL$9)),$AN$9-SQRT((1-AX843)*($AN$9-$AL$9)*($AN$9-$AM$9))),$AM$9)</f>
        <v>1.43990802131443</v>
      </c>
      <c r="AP843" s="0" t="n">
        <f aca="false">IFERROR(IF(AY843&lt;($AM$10-$AL$10)/($AN$10-$AL$10),$AL$10+SQRT(AY843*($AN$10-$AL$10)*($AM$10-$AL$10)),$AN$10-SQRT((1-AY843)*($AN$10-$AL$10)*($AN$10-$AM$10))),$AM$10)</f>
        <v>0.97220532883072</v>
      </c>
      <c r="AQ843" s="0" t="n">
        <f aca="false">IFERROR(IF(AZ843&lt;($AM$11-$AL$11)/($AN$11-$AL$11),$AL$11+SQRT(AZ843*($AN$11-$AL$11)*($AM$11-$AL$11)),$AN$11-SQRT((1-AZ843)*($AN$11-$AL$11)*($AN$11-$AM$11))),$AM$11)</f>
        <v>0.462181394207909</v>
      </c>
      <c r="AR843" s="0" t="n">
        <f aca="false">SUMPRODUCT((B24:B31&lt;=$B$6)*(C24:C31*AM843+D24:D31*AO843*$B$8*AQ843)/(1+AL843/100)^B24:B31)+C32*AM843*AP843/(1+AL843/100)^$B$6</f>
        <v>10508764.9920767</v>
      </c>
      <c r="AS843" s="0" t="n">
        <f aca="false">SUMPRODUCT((K24:K26&lt;=$B$6)*(L24:L26*AN843+M24:M26*AO843*$B$8*AQ843)/(1+AL843/100)^K24:K26)+L27*AN843*AP843/(1+AL843/100)^$B$6</f>
        <v>9068400.25177777</v>
      </c>
      <c r="AT843" s="0" t="n">
        <f aca="false">AS843-AR843</f>
        <v>-1440364.74029892</v>
      </c>
      <c r="AU843" s="0" t="n">
        <f aca="true">RAND()</f>
        <v>0.685686880734972</v>
      </c>
      <c r="AV843" s="0" t="n">
        <f aca="true">RAND()</f>
        <v>0.878534137230966</v>
      </c>
      <c r="AW843" s="0" t="n">
        <f aca="true">RAND()</f>
        <v>0.374241943046251</v>
      </c>
      <c r="AX843" s="0" t="n">
        <f aca="true">RAND()</f>
        <v>0.790864650274719</v>
      </c>
      <c r="AY843" s="0" t="n">
        <f aca="true">RAND()</f>
        <v>0.891911490304512</v>
      </c>
      <c r="AZ843" s="0" t="n">
        <f aca="true">RAND()</f>
        <v>0.107358386233555</v>
      </c>
    </row>
    <row r="844" customFormat="false" ht="15" hidden="false" customHeight="false" outlineLevel="0" collapsed="false">
      <c r="AK844" s="0" t="n">
        <v>831</v>
      </c>
      <c r="AL844" s="0" t="n">
        <f aca="false">IFERROR(IF(AU844&lt;($AM$6-$AL$6)/($AN$6-$AL$6),$AL$6+SQRT(AU844*($AN$6-$AL$6)*($AM$6-$AL$6)),$AN$6-SQRT((1-AU844)*($AN$6-$AL$6)*($AN$6-$AM$6))),$AM$6)</f>
        <v>6.26760249929836</v>
      </c>
      <c r="AM844" s="0" t="n">
        <f aca="false">IFERROR(IF(AV844&lt;($AM$7-$AL$7)/($AN$7-$AL$7),$AL$7+SQRT(AV844*($AN$7-$AL$7)*($AM$7-$AL$7)),$AN$7-SQRT((1-AV844)*($AN$7-$AL$7)*($AN$7-$AM$7))),$AM$7)</f>
        <v>1.01322108404192</v>
      </c>
      <c r="AN844" s="0" t="n">
        <f aca="false">IFERROR(IF(AW844&lt;($AM$8-$AL$8)/($AN$8-$AL$8),$AL$8+SQRT(AW844*($AN$8-$AL$8)*($AM$8-$AL$8)),$AN$8-SQRT((1-AW844)*($AN$8-$AL$8)*($AN$8-$AM$8))),$AM$8)</f>
        <v>1.03145167916725</v>
      </c>
      <c r="AO844" s="0" t="n">
        <f aca="false">IFERROR(IF(AX844&lt;($AM$9-$AL$9)/($AN$9-$AL$9),$AL$9+SQRT(AX844*($AN$9-$AL$9)*($AM$9-$AL$9)),$AN$9-SQRT((1-AX844)*($AN$9-$AL$9)*($AN$9-$AM$9))),$AM$9)</f>
        <v>1.39302884325206</v>
      </c>
      <c r="AP844" s="0" t="n">
        <f aca="false">IFERROR(IF(AY844&lt;($AM$10-$AL$10)/($AN$10-$AL$10),$AL$10+SQRT(AY844*($AN$10-$AL$10)*($AM$10-$AL$10)),$AN$10-SQRT((1-AY844)*($AN$10-$AL$10)*($AN$10-$AM$10))),$AM$10)</f>
        <v>0.823386278024014</v>
      </c>
      <c r="AQ844" s="0" t="n">
        <f aca="false">IFERROR(IF(AZ844&lt;($AM$11-$AL$11)/($AN$11-$AL$11),$AL$11+SQRT(AZ844*($AN$11-$AL$11)*($AM$11-$AL$11)),$AN$11-SQRT((1-AZ844)*($AN$11-$AL$11)*($AN$11-$AM$11))),$AM$11)</f>
        <v>0.566775638854295</v>
      </c>
      <c r="AR844" s="0" t="n">
        <f aca="false">SUMPRODUCT((B24:B31&lt;=$B$6)*(C24:C31*AM844+D24:D31*AO844*$B$8*AQ844)/(1+AL844/100)^B24:B31)+C32*AM844*AP844/(1+AL844/100)^$B$6</f>
        <v>8970189.83355479</v>
      </c>
      <c r="AS844" s="0" t="n">
        <f aca="false">SUMPRODUCT((K24:K26&lt;=$B$6)*(L24:L26*AN844+M24:M26*AO844*$B$8*AQ844)/(1+AL844/100)^K24:K26)+L27*AN844*AP844/(1+AL844/100)^$B$6</f>
        <v>9566413.47762776</v>
      </c>
      <c r="AT844" s="0" t="n">
        <f aca="false">AS844-AR844</f>
        <v>596223.644072965</v>
      </c>
      <c r="AU844" s="0" t="n">
        <f aca="true">RAND()</f>
        <v>0.9731796950483</v>
      </c>
      <c r="AV844" s="0" t="n">
        <f aca="true">RAND()</f>
        <v>0.501651066290805</v>
      </c>
      <c r="AW844" s="0" t="n">
        <f aca="true">RAND()</f>
        <v>0.57543672409941</v>
      </c>
      <c r="AX844" s="0" t="n">
        <f aca="true">RAND()</f>
        <v>0.754390676584044</v>
      </c>
      <c r="AY844" s="0" t="n">
        <f aca="true">RAND()</f>
        <v>0.418314739256899</v>
      </c>
      <c r="AZ844" s="0" t="n">
        <f aca="true">RAND()</f>
        <v>0.290486699943336</v>
      </c>
    </row>
    <row r="845" customFormat="false" ht="15" hidden="false" customHeight="false" outlineLevel="0" collapsed="false">
      <c r="AK845" s="0" t="n">
        <v>832</v>
      </c>
      <c r="AL845" s="0" t="n">
        <f aca="false">IFERROR(IF(AU845&lt;($AM$6-$AL$6)/($AN$6-$AL$6),$AL$6+SQRT(AU845*($AN$6-$AL$6)*($AM$6-$AL$6)),$AN$6-SQRT((1-AU845)*($AN$6-$AL$6)*($AN$6-$AM$6))),$AM$6)</f>
        <v>4.69104781789073</v>
      </c>
      <c r="AM845" s="0" t="n">
        <f aca="false">IFERROR(IF(AV845&lt;($AM$7-$AL$7)/($AN$7-$AL$7),$AL$7+SQRT(AV845*($AN$7-$AL$7)*($AM$7-$AL$7)),$AN$7-SQRT((1-AV845)*($AN$7-$AL$7)*($AN$7-$AM$7))),$AM$7)</f>
        <v>1.07499955366493</v>
      </c>
      <c r="AN845" s="0" t="n">
        <f aca="false">IFERROR(IF(AW845&lt;($AM$8-$AL$8)/($AN$8-$AL$8),$AL$8+SQRT(AW845*($AN$8-$AL$8)*($AM$8-$AL$8)),$AN$8-SQRT((1-AW845)*($AN$8-$AL$8)*($AN$8-$AM$8))),$AM$8)</f>
        <v>0.99550262213654</v>
      </c>
      <c r="AO845" s="0" t="n">
        <f aca="false">IFERROR(IF(AX845&lt;($AM$9-$AL$9)/($AN$9-$AL$9),$AL$9+SQRT(AX845*($AN$9-$AL$9)*($AM$9-$AL$9)),$AN$9-SQRT((1-AX845)*($AN$9-$AL$9)*($AN$9-$AM$9))),$AM$9)</f>
        <v>0.984569146523853</v>
      </c>
      <c r="AP845" s="0" t="n">
        <f aca="false">IFERROR(IF(AY845&lt;($AM$10-$AL$10)/($AN$10-$AL$10),$AL$10+SQRT(AY845*($AN$10-$AL$10)*($AM$10-$AL$10)),$AN$10-SQRT((1-AY845)*($AN$10-$AL$10)*($AN$10-$AM$10))),$AM$10)</f>
        <v>0.768671278563408</v>
      </c>
      <c r="AQ845" s="0" t="n">
        <f aca="false">IFERROR(IF(AZ845&lt;($AM$11-$AL$11)/($AN$11-$AL$11),$AL$11+SQRT(AZ845*($AN$11-$AL$11)*($AM$11-$AL$11)),$AN$11-SQRT((1-AZ845)*($AN$11-$AL$11)*($AN$11-$AM$11))),$AM$11)</f>
        <v>0.751161233059937</v>
      </c>
      <c r="AR845" s="0" t="n">
        <f aca="false">SUMPRODUCT((B24:B31&lt;=$B$6)*(C24:C31*AM845+D24:D31*AO845*$B$8*AQ845)/(1+AL845/100)^B24:B31)+C32*AM845*AP845/(1+AL845/100)^$B$6</f>
        <v>9931998.14781485</v>
      </c>
      <c r="AS845" s="0" t="n">
        <f aca="false">SUMPRODUCT((K24:K26&lt;=$B$6)*(L24:L26*AN845+M24:M26*AO845*$B$8*AQ845)/(1+AL845/100)^K24:K26)+L27*AN845*AP845/(1+AL845/100)^$B$6</f>
        <v>9298138.17950269</v>
      </c>
      <c r="AT845" s="0" t="n">
        <f aca="false">AS845-AR845</f>
        <v>-633859.968312163</v>
      </c>
      <c r="AU845" s="0" t="n">
        <f aca="true">RAND()</f>
        <v>0.733436991036642</v>
      </c>
      <c r="AV845" s="0" t="n">
        <f aca="true">RAND()</f>
        <v>0.727776389178005</v>
      </c>
      <c r="AW845" s="0" t="n">
        <f aca="true">RAND()</f>
        <v>0.424680836247362</v>
      </c>
      <c r="AX845" s="0" t="n">
        <f aca="true">RAND()</f>
        <v>0.313076343683807</v>
      </c>
      <c r="AY845" s="0" t="n">
        <f aca="true">RAND()</f>
        <v>0.288737023699586</v>
      </c>
      <c r="AZ845" s="0" t="n">
        <f aca="true">RAND()</f>
        <v>0.747262318643874</v>
      </c>
    </row>
    <row r="846" customFormat="false" ht="15" hidden="false" customHeight="false" outlineLevel="0" collapsed="false">
      <c r="AK846" s="0" t="n">
        <v>833</v>
      </c>
      <c r="AL846" s="0" t="n">
        <f aca="false">IFERROR(IF(AU846&lt;($AM$6-$AL$6)/($AN$6-$AL$6),$AL$6+SQRT(AU846*($AN$6-$AL$6)*($AM$6-$AL$6)),$AN$6-SQRT((1-AU846)*($AN$6-$AL$6)*($AN$6-$AM$6))),$AM$6)</f>
        <v>2.537735450257</v>
      </c>
      <c r="AM846" s="0" t="n">
        <f aca="false">IFERROR(IF(AV846&lt;($AM$7-$AL$7)/($AN$7-$AL$7),$AL$7+SQRT(AV846*($AN$7-$AL$7)*($AM$7-$AL$7)),$AN$7-SQRT((1-AV846)*($AN$7-$AL$7)*($AN$7-$AM$7))),$AM$7)</f>
        <v>0.976308313030798</v>
      </c>
      <c r="AN846" s="0" t="n">
        <f aca="false">IFERROR(IF(AW846&lt;($AM$8-$AL$8)/($AN$8-$AL$8),$AL$8+SQRT(AW846*($AN$8-$AL$8)*($AM$8-$AL$8)),$AN$8-SQRT((1-AW846)*($AN$8-$AL$8)*($AN$8-$AM$8))),$AM$8)</f>
        <v>1.07580684433442</v>
      </c>
      <c r="AO846" s="0" t="n">
        <f aca="false">IFERROR(IF(AX846&lt;($AM$9-$AL$9)/($AN$9-$AL$9),$AL$9+SQRT(AX846*($AN$9-$AL$9)*($AM$9-$AL$9)),$AN$9-SQRT((1-AX846)*($AN$9-$AL$9)*($AN$9-$AM$9))),$AM$9)</f>
        <v>1.1054758349187</v>
      </c>
      <c r="AP846" s="0" t="n">
        <f aca="false">IFERROR(IF(AY846&lt;($AM$10-$AL$10)/($AN$10-$AL$10),$AL$10+SQRT(AY846*($AN$10-$AL$10)*($AM$10-$AL$10)),$AN$10-SQRT((1-AY846)*($AN$10-$AL$10)*($AN$10-$AM$10))),$AM$10)</f>
        <v>0.823890595927293</v>
      </c>
      <c r="AQ846" s="0" t="n">
        <f aca="false">IFERROR(IF(AZ846&lt;($AM$11-$AL$11)/($AN$11-$AL$11),$AL$11+SQRT(AZ846*($AN$11-$AL$11)*($AM$11-$AL$11)),$AN$11-SQRT((1-AZ846)*($AN$11-$AL$11)*($AN$11-$AM$11))),$AM$11)</f>
        <v>0.548105090976437</v>
      </c>
      <c r="AR846" s="0" t="n">
        <f aca="false">SUMPRODUCT((B24:B31&lt;=$B$6)*(C24:C31*AM846+D24:D31*AO846*$B$8*AQ846)/(1+AL846/100)^B24:B31)+C32*AM846*AP846/(1+AL846/100)^$B$6</f>
        <v>9745558.84747974</v>
      </c>
      <c r="AS846" s="0" t="n">
        <f aca="false">SUMPRODUCT((K24:K26&lt;=$B$6)*(L24:L26*AN846+M24:M26*AO846*$B$8*AQ846)/(1+AL846/100)^K24:K26)+L27*AN846*AP846/(1+AL846/100)^$B$6</f>
        <v>10032567.7851096</v>
      </c>
      <c r="AT846" s="0" t="n">
        <f aca="false">AS846-AR846</f>
        <v>287008.937629897</v>
      </c>
      <c r="AU846" s="0" t="n">
        <f aca="true">RAND()</f>
        <v>0.057831882892619</v>
      </c>
      <c r="AV846" s="0" t="n">
        <f aca="true">RAND()</f>
        <v>0.345384680486287</v>
      </c>
      <c r="AW846" s="0" t="n">
        <f aca="true">RAND()</f>
        <v>0.730282173504584</v>
      </c>
      <c r="AX846" s="0" t="n">
        <f aca="true">RAND()</f>
        <v>0.466551012057074</v>
      </c>
      <c r="AY846" s="0" t="n">
        <f aca="true">RAND()</f>
        <v>0.419620472520549</v>
      </c>
      <c r="AZ846" s="0" t="n">
        <f aca="true">RAND()</f>
        <v>0.251249535381331</v>
      </c>
    </row>
    <row r="847" customFormat="false" ht="15" hidden="false" customHeight="false" outlineLevel="0" collapsed="false">
      <c r="AK847" s="0" t="n">
        <v>834</v>
      </c>
      <c r="AL847" s="0" t="n">
        <f aca="false">IFERROR(IF(AU847&lt;($AM$6-$AL$6)/($AN$6-$AL$6),$AL$6+SQRT(AU847*($AN$6-$AL$6)*($AM$6-$AL$6)),$AN$6-SQRT((1-AU847)*($AN$6-$AL$6)*($AN$6-$AM$6))),$AM$6)</f>
        <v>3.46520752007829</v>
      </c>
      <c r="AM847" s="0" t="n">
        <f aca="false">IFERROR(IF(AV847&lt;($AM$7-$AL$7)/($AN$7-$AL$7),$AL$7+SQRT(AV847*($AN$7-$AL$7)*($AM$7-$AL$7)),$AN$7-SQRT((1-AV847)*($AN$7-$AL$7)*($AN$7-$AM$7))),$AM$7)</f>
        <v>1.00024467449887</v>
      </c>
      <c r="AN847" s="0" t="n">
        <f aca="false">IFERROR(IF(AW847&lt;($AM$8-$AL$8)/($AN$8-$AL$8),$AL$8+SQRT(AW847*($AN$8-$AL$8)*($AM$8-$AL$8)),$AN$8-SQRT((1-AW847)*($AN$8-$AL$8)*($AN$8-$AM$8))),$AM$8)</f>
        <v>0.968776954648436</v>
      </c>
      <c r="AO847" s="0" t="n">
        <f aca="false">IFERROR(IF(AX847&lt;($AM$9-$AL$9)/($AN$9-$AL$9),$AL$9+SQRT(AX847*($AN$9-$AL$9)*($AM$9-$AL$9)),$AN$9-SQRT((1-AX847)*($AN$9-$AL$9)*($AN$9-$AM$9))),$AM$9)</f>
        <v>1.43027872998808</v>
      </c>
      <c r="AP847" s="0" t="n">
        <f aca="false">IFERROR(IF(AY847&lt;($AM$10-$AL$10)/($AN$10-$AL$10),$AL$10+SQRT(AY847*($AN$10-$AL$10)*($AM$10-$AL$10)),$AN$10-SQRT((1-AY847)*($AN$10-$AL$10)*($AN$10-$AM$10))),$AM$10)</f>
        <v>0.916238887423378</v>
      </c>
      <c r="AQ847" s="0" t="n">
        <f aca="false">IFERROR(IF(AZ847&lt;($AM$11-$AL$11)/($AN$11-$AL$11),$AL$11+SQRT(AZ847*($AN$11-$AL$11)*($AM$11-$AL$11)),$AN$11-SQRT((1-AZ847)*($AN$11-$AL$11)*($AN$11-$AM$11))),$AM$11)</f>
        <v>0.648578532303752</v>
      </c>
      <c r="AR847" s="0" t="n">
        <f aca="false">SUMPRODUCT((B24:B31&lt;=$B$6)*(C24:C31*AM847+D24:D31*AO847*$B$8*AQ847)/(1+AL847/100)^B24:B31)+C32*AM847*AP847/(1+AL847/100)^$B$6</f>
        <v>9653802.40785751</v>
      </c>
      <c r="AS847" s="0" t="n">
        <f aca="false">SUMPRODUCT((K24:K26&lt;=$B$6)*(L24:L26*AN847+M24:M26*AO847*$B$8*AQ847)/(1+AL847/100)^K24:K26)+L27*AN847*AP847/(1+AL847/100)^$B$6</f>
        <v>8973090.31262619</v>
      </c>
      <c r="AT847" s="0" t="n">
        <f aca="false">AS847-AR847</f>
        <v>-680712.095231315</v>
      </c>
      <c r="AU847" s="0" t="n">
        <f aca="true">RAND()</f>
        <v>0.375262106194445</v>
      </c>
      <c r="AV847" s="0" t="n">
        <f aca="true">RAND()</f>
        <v>0.445531354522882</v>
      </c>
      <c r="AW847" s="0" t="n">
        <f aca="true">RAND()</f>
        <v>0.316507338004446</v>
      </c>
      <c r="AX847" s="0" t="n">
        <f aca="true">RAND()</f>
        <v>0.783611782997337</v>
      </c>
      <c r="AY847" s="0" t="n">
        <f aca="true">RAND()</f>
        <v>0.693019245613808</v>
      </c>
      <c r="AZ847" s="0" t="n">
        <f aca="true">RAND()</f>
        <v>0.495946910951174</v>
      </c>
    </row>
    <row r="848" customFormat="false" ht="15" hidden="false" customHeight="false" outlineLevel="0" collapsed="false">
      <c r="AK848" s="0" t="n">
        <v>835</v>
      </c>
      <c r="AL848" s="0" t="n">
        <f aca="false">IFERROR(IF(AU848&lt;($AM$6-$AL$6)/($AN$6-$AL$6),$AL$6+SQRT(AU848*($AN$6-$AL$6)*($AM$6-$AL$6)),$AN$6-SQRT((1-AU848)*($AN$6-$AL$6)*($AN$6-$AM$6))),$AM$6)</f>
        <v>4.91724407935908</v>
      </c>
      <c r="AM848" s="0" t="n">
        <f aca="false">IFERROR(IF(AV848&lt;($AM$7-$AL$7)/($AN$7-$AL$7),$AL$7+SQRT(AV848*($AN$7-$AL$7)*($AM$7-$AL$7)),$AN$7-SQRT((1-AV848)*($AN$7-$AL$7)*($AN$7-$AM$7))),$AM$7)</f>
        <v>0.958204715003111</v>
      </c>
      <c r="AN848" s="0" t="n">
        <f aca="false">IFERROR(IF(AW848&lt;($AM$8-$AL$8)/($AN$8-$AL$8),$AL$8+SQRT(AW848*($AN$8-$AL$8)*($AM$8-$AL$8)),$AN$8-SQRT((1-AW848)*($AN$8-$AL$8)*($AN$8-$AM$8))),$AM$8)</f>
        <v>1.07425343677369</v>
      </c>
      <c r="AO848" s="0" t="n">
        <f aca="false">IFERROR(IF(AX848&lt;($AM$9-$AL$9)/($AN$9-$AL$9),$AL$9+SQRT(AX848*($AN$9-$AL$9)*($AM$9-$AL$9)),$AN$9-SQRT((1-AX848)*($AN$9-$AL$9)*($AN$9-$AM$9))),$AM$9)</f>
        <v>0.980137634118567</v>
      </c>
      <c r="AP848" s="0" t="n">
        <f aca="false">IFERROR(IF(AY848&lt;($AM$10-$AL$10)/($AN$10-$AL$10),$AL$10+SQRT(AY848*($AN$10-$AL$10)*($AM$10-$AL$10)),$AN$10-SQRT((1-AY848)*($AN$10-$AL$10)*($AN$10-$AM$10))),$AM$10)</f>
        <v>0.710596464054645</v>
      </c>
      <c r="AQ848" s="0" t="n">
        <f aca="false">IFERROR(IF(AZ848&lt;($AM$11-$AL$11)/($AN$11-$AL$11),$AL$11+SQRT(AZ848*($AN$11-$AL$11)*($AM$11-$AL$11)),$AN$11-SQRT((1-AZ848)*($AN$11-$AL$11)*($AN$11-$AM$11))),$AM$11)</f>
        <v>0.54244274680671</v>
      </c>
      <c r="AR848" s="0" t="n">
        <f aca="false">SUMPRODUCT((B24:B31&lt;=$B$6)*(C24:C31*AM848+D24:D31*AO848*$B$8*AQ848)/(1+AL848/100)^B24:B31)+C32*AM848*AP848/(1+AL848/100)^$B$6</f>
        <v>8781971.25251059</v>
      </c>
      <c r="AS848" s="0" t="n">
        <f aca="false">SUMPRODUCT((K24:K26&lt;=$B$6)*(L24:L26*AN848+M24:M26*AO848*$B$8*AQ848)/(1+AL848/100)^K24:K26)+L27*AN848*AP848/(1+AL848/100)^$B$6</f>
        <v>10052155.7430201</v>
      </c>
      <c r="AT848" s="0" t="n">
        <f aca="false">AS848-AR848</f>
        <v>1270184.49050946</v>
      </c>
      <c r="AU848" s="0" t="n">
        <f aca="true">RAND()</f>
        <v>0.783106388751759</v>
      </c>
      <c r="AV848" s="0" t="n">
        <f aca="true">RAND()</f>
        <v>0.27809702054684</v>
      </c>
      <c r="AW848" s="0" t="n">
        <f aca="true">RAND()</f>
        <v>0.725450182347916</v>
      </c>
      <c r="AX848" s="0" t="n">
        <f aca="true">RAND()</f>
        <v>0.3073761969293</v>
      </c>
      <c r="AY848" s="0" t="n">
        <f aca="true">RAND()</f>
        <v>0.177403482689278</v>
      </c>
      <c r="AZ848" s="0" t="n">
        <f aca="true">RAND()</f>
        <v>0.239912185629315</v>
      </c>
    </row>
    <row r="849" customFormat="false" ht="15" hidden="false" customHeight="false" outlineLevel="0" collapsed="false">
      <c r="AK849" s="0" t="n">
        <v>836</v>
      </c>
      <c r="AL849" s="0" t="n">
        <f aca="false">IFERROR(IF(AU849&lt;($AM$6-$AL$6)/($AN$6-$AL$6),$AL$6+SQRT(AU849*($AN$6-$AL$6)*($AM$6-$AL$6)),$AN$6-SQRT((1-AU849)*($AN$6-$AL$6)*($AN$6-$AM$6))),$AM$6)</f>
        <v>4.01792979382652</v>
      </c>
      <c r="AM849" s="0" t="n">
        <f aca="false">IFERROR(IF(AV849&lt;($AM$7-$AL$7)/($AN$7-$AL$7),$AL$7+SQRT(AV849*($AN$7-$AL$7)*($AM$7-$AL$7)),$AN$7-SQRT((1-AV849)*($AN$7-$AL$7)*($AN$7-$AM$7))),$AM$7)</f>
        <v>0.9516139139084</v>
      </c>
      <c r="AN849" s="0" t="n">
        <f aca="false">IFERROR(IF(AW849&lt;($AM$8-$AL$8)/($AN$8-$AL$8),$AL$8+SQRT(AW849*($AN$8-$AL$8)*($AM$8-$AL$8)),$AN$8-SQRT((1-AW849)*($AN$8-$AL$8)*($AN$8-$AM$8))),$AM$8)</f>
        <v>0.924677094286336</v>
      </c>
      <c r="AO849" s="0" t="n">
        <f aca="false">IFERROR(IF(AX849&lt;($AM$9-$AL$9)/($AN$9-$AL$9),$AL$9+SQRT(AX849*($AN$9-$AL$9)*($AM$9-$AL$9)),$AN$9-SQRT((1-AX849)*($AN$9-$AL$9)*($AN$9-$AM$9))),$AM$9)</f>
        <v>1.58342532713438</v>
      </c>
      <c r="AP849" s="0" t="n">
        <f aca="false">IFERROR(IF(AY849&lt;($AM$10-$AL$10)/($AN$10-$AL$10),$AL$10+SQRT(AY849*($AN$10-$AL$10)*($AM$10-$AL$10)),$AN$10-SQRT((1-AY849)*($AN$10-$AL$10)*($AN$10-$AM$10))),$AM$10)</f>
        <v>0.787775176640139</v>
      </c>
      <c r="AQ849" s="0" t="n">
        <f aca="false">IFERROR(IF(AZ849&lt;($AM$11-$AL$11)/($AN$11-$AL$11),$AL$11+SQRT(AZ849*($AN$11-$AL$11)*($AM$11-$AL$11)),$AN$11-SQRT((1-AZ849)*($AN$11-$AL$11)*($AN$11-$AM$11))),$AM$11)</f>
        <v>0.761560702197254</v>
      </c>
      <c r="AR849" s="0" t="n">
        <f aca="false">SUMPRODUCT((B24:B31&lt;=$B$6)*(C24:C31*AM849+D24:D31*AO849*$B$8*AQ849)/(1+AL849/100)^B24:B31)+C32*AM849*AP849/(1+AL849/100)^$B$6</f>
        <v>9049816.01836311</v>
      </c>
      <c r="AS849" s="0" t="n">
        <f aca="false">SUMPRODUCT((K24:K26&lt;=$B$6)*(L24:L26*AN849+M24:M26*AO849*$B$8*AQ849)/(1+AL849/100)^K24:K26)+L27*AN849*AP849/(1+AL849/100)^$B$6</f>
        <v>8660915.71675691</v>
      </c>
      <c r="AT849" s="0" t="n">
        <f aca="false">AS849-AR849</f>
        <v>-388900.301606193</v>
      </c>
      <c r="AU849" s="0" t="n">
        <f aca="true">RAND()</f>
        <v>0.555362864272623</v>
      </c>
      <c r="AV849" s="0" t="n">
        <f aca="true">RAND()</f>
        <v>0.255408654340263</v>
      </c>
      <c r="AW849" s="0" t="n">
        <f aca="true">RAND()</f>
        <v>0.172715309329822</v>
      </c>
      <c r="AX849" s="0" t="n">
        <f aca="true">RAND()</f>
        <v>0.884310361284599</v>
      </c>
      <c r="AY849" s="0" t="n">
        <f aca="true">RAND()</f>
        <v>0.331258209161053</v>
      </c>
      <c r="AZ849" s="0" t="n">
        <f aca="true">RAND()</f>
        <v>0.767945719442178</v>
      </c>
    </row>
    <row r="850" customFormat="false" ht="15" hidden="false" customHeight="false" outlineLevel="0" collapsed="false">
      <c r="AK850" s="0" t="n">
        <v>837</v>
      </c>
      <c r="AL850" s="0" t="n">
        <f aca="false">IFERROR(IF(AU850&lt;($AM$6-$AL$6)/($AN$6-$AL$6),$AL$6+SQRT(AU850*($AN$6-$AL$6)*($AM$6-$AL$6)),$AN$6-SQRT((1-AU850)*($AN$6-$AL$6)*($AN$6-$AM$6))),$AM$6)</f>
        <v>5.17105636323849</v>
      </c>
      <c r="AM850" s="0" t="n">
        <f aca="false">IFERROR(IF(AV850&lt;($AM$7-$AL$7)/($AN$7-$AL$7),$AL$7+SQRT(AV850*($AN$7-$AL$7)*($AM$7-$AL$7)),$AN$7-SQRT((1-AV850)*($AN$7-$AL$7)*($AN$7-$AM$7))),$AM$7)</f>
        <v>0.959743624506467</v>
      </c>
      <c r="AN850" s="0" t="n">
        <f aca="false">IFERROR(IF(AW850&lt;($AM$8-$AL$8)/($AN$8-$AL$8),$AL$8+SQRT(AW850*($AN$8-$AL$8)*($AM$8-$AL$8)),$AN$8-SQRT((1-AW850)*($AN$8-$AL$8)*($AN$8-$AM$8))),$AM$8)</f>
        <v>1.04305714441464</v>
      </c>
      <c r="AO850" s="0" t="n">
        <f aca="false">IFERROR(IF(AX850&lt;($AM$9-$AL$9)/($AN$9-$AL$9),$AL$9+SQRT(AX850*($AN$9-$AL$9)*($AM$9-$AL$9)),$AN$9-SQRT((1-AX850)*($AN$9-$AL$9)*($AN$9-$AM$9))),$AM$9)</f>
        <v>1.07602826882192</v>
      </c>
      <c r="AP850" s="0" t="n">
        <f aca="false">IFERROR(IF(AY850&lt;($AM$10-$AL$10)/($AN$10-$AL$10),$AL$10+SQRT(AY850*($AN$10-$AL$10)*($AM$10-$AL$10)),$AN$10-SQRT((1-AY850)*($AN$10-$AL$10)*($AN$10-$AM$10))),$AM$10)</f>
        <v>0.911259579627632</v>
      </c>
      <c r="AQ850" s="0" t="n">
        <f aca="false">IFERROR(IF(AZ850&lt;($AM$11-$AL$11)/($AN$11-$AL$11),$AL$11+SQRT(AZ850*($AN$11-$AL$11)*($AM$11-$AL$11)),$AN$11-SQRT((1-AZ850)*($AN$11-$AL$11)*($AN$11-$AM$11))),$AM$11)</f>
        <v>0.366049819063769</v>
      </c>
      <c r="AR850" s="0" t="n">
        <f aca="false">SUMPRODUCT((B24:B31&lt;=$B$6)*(C24:C31*AM850+D24:D31*AO850*$B$8*AQ850)/(1+AL850/100)^B24:B31)+C32*AM850*AP850/(1+AL850/100)^$B$6</f>
        <v>8708334.43445199</v>
      </c>
      <c r="AS850" s="0" t="n">
        <f aca="false">SUMPRODUCT((K24:K26&lt;=$B$6)*(L24:L26*AN850+M24:M26*AO850*$B$8*AQ850)/(1+AL850/100)^K24:K26)+L27*AN850*AP850/(1+AL850/100)^$B$6</f>
        <v>9642710.67103901</v>
      </c>
      <c r="AT850" s="0" t="n">
        <f aca="false">AS850-AR850</f>
        <v>934376.236587023</v>
      </c>
      <c r="AU850" s="0" t="n">
        <f aca="true">RAND()</f>
        <v>0.832748258677478</v>
      </c>
      <c r="AV850" s="0" t="n">
        <f aca="true">RAND()</f>
        <v>0.283533617449591</v>
      </c>
      <c r="AW850" s="0" t="n">
        <f aca="true">RAND()</f>
        <v>0.619330262419342</v>
      </c>
      <c r="AX850" s="0" t="n">
        <f aca="true">RAND()</f>
        <v>0.430850826655857</v>
      </c>
      <c r="AY850" s="0" t="n">
        <f aca="true">RAND()</f>
        <v>0.676537767341986</v>
      </c>
      <c r="AZ850" s="0" t="n">
        <f aca="true">RAND()</f>
        <v>0.0178064432585986</v>
      </c>
    </row>
    <row r="851" customFormat="false" ht="15" hidden="false" customHeight="false" outlineLevel="0" collapsed="false">
      <c r="AK851" s="0" t="n">
        <v>838</v>
      </c>
      <c r="AL851" s="0" t="n">
        <f aca="false">IFERROR(IF(AU851&lt;($AM$6-$AL$6)/($AN$6-$AL$6),$AL$6+SQRT(AU851*($AN$6-$AL$6)*($AM$6-$AL$6)),$AN$6-SQRT((1-AU851)*($AN$6-$AL$6)*($AN$6-$AM$6))),$AM$6)</f>
        <v>6.61031357352981</v>
      </c>
      <c r="AM851" s="0" t="n">
        <f aca="false">IFERROR(IF(AV851&lt;($AM$7-$AL$7)/($AN$7-$AL$7),$AL$7+SQRT(AV851*($AN$7-$AL$7)*($AM$7-$AL$7)),$AN$7-SQRT((1-AV851)*($AN$7-$AL$7)*($AN$7-$AM$7))),$AM$7)</f>
        <v>0.962180308331883</v>
      </c>
      <c r="AN851" s="0" t="n">
        <f aca="false">IFERROR(IF(AW851&lt;($AM$8-$AL$8)/($AN$8-$AL$8),$AL$8+SQRT(AW851*($AN$8-$AL$8)*($AM$8-$AL$8)),$AN$8-SQRT((1-AW851)*($AN$8-$AL$8)*($AN$8-$AM$8))),$AM$8)</f>
        <v>0.883464952879214</v>
      </c>
      <c r="AO851" s="0" t="n">
        <f aca="false">IFERROR(IF(AX851&lt;($AM$9-$AL$9)/($AN$9-$AL$9),$AL$9+SQRT(AX851*($AN$9-$AL$9)*($AM$9-$AL$9)),$AN$9-SQRT((1-AX851)*($AN$9-$AL$9)*($AN$9-$AM$9))),$AM$9)</f>
        <v>1.75090569738232</v>
      </c>
      <c r="AP851" s="0" t="n">
        <f aca="false">IFERROR(IF(AY851&lt;($AM$10-$AL$10)/($AN$10-$AL$10),$AL$10+SQRT(AY851*($AN$10-$AL$10)*($AM$10-$AL$10)),$AN$10-SQRT((1-AY851)*($AN$10-$AL$10)*($AN$10-$AM$10))),$AM$10)</f>
        <v>0.957596100607838</v>
      </c>
      <c r="AQ851" s="0" t="n">
        <f aca="false">IFERROR(IF(AZ851&lt;($AM$11-$AL$11)/($AN$11-$AL$11),$AL$11+SQRT(AZ851*($AN$11-$AL$11)*($AM$11-$AL$11)),$AN$11-SQRT((1-AZ851)*($AN$11-$AL$11)*($AN$11-$AM$11))),$AM$11)</f>
        <v>0.759599333077958</v>
      </c>
      <c r="AR851" s="0" t="n">
        <f aca="false">SUMPRODUCT((B24:B31&lt;=$B$6)*(C24:C31*AM851+D24:D31*AO851*$B$8*AQ851)/(1+AL851/100)^B24:B31)+C32*AM851*AP851/(1+AL851/100)^$B$6</f>
        <v>8492883.2574683</v>
      </c>
      <c r="AS851" s="0" t="n">
        <f aca="false">SUMPRODUCT((K24:K26&lt;=$B$6)*(L24:L26*AN851+M24:M26*AO851*$B$8*AQ851)/(1+AL851/100)^K24:K26)+L27*AN851*AP851/(1+AL851/100)^$B$6</f>
        <v>8160927.52304345</v>
      </c>
      <c r="AT851" s="0" t="n">
        <f aca="false">AS851-AR851</f>
        <v>-331955.734424847</v>
      </c>
      <c r="AU851" s="0" t="n">
        <f aca="true">RAND()</f>
        <v>0.992407224451245</v>
      </c>
      <c r="AV851" s="0" t="n">
        <f aca="true">RAND()</f>
        <v>0.292249471229162</v>
      </c>
      <c r="AW851" s="0" t="n">
        <f aca="true">RAND()</f>
        <v>0.0774044262125485</v>
      </c>
      <c r="AX851" s="0" t="n">
        <f aca="true">RAND()</f>
        <v>0.958634685602273</v>
      </c>
      <c r="AY851" s="0" t="n">
        <f aca="true">RAND()</f>
        <v>0.837576765165996</v>
      </c>
      <c r="AZ851" s="0" t="n">
        <f aca="true">RAND()</f>
        <v>0.764112323850764</v>
      </c>
    </row>
    <row r="852" customFormat="false" ht="15" hidden="false" customHeight="false" outlineLevel="0" collapsed="false">
      <c r="AK852" s="0" t="n">
        <v>839</v>
      </c>
      <c r="AL852" s="0" t="n">
        <f aca="false">IFERROR(IF(AU852&lt;($AM$6-$AL$6)/($AN$6-$AL$6),$AL$6+SQRT(AU852*($AN$6-$AL$6)*($AM$6-$AL$6)),$AN$6-SQRT((1-AU852)*($AN$6-$AL$6)*($AN$6-$AM$6))),$AM$6)</f>
        <v>4.2676726487511</v>
      </c>
      <c r="AM852" s="0" t="n">
        <f aca="false">IFERROR(IF(AV852&lt;($AM$7-$AL$7)/($AN$7-$AL$7),$AL$7+SQRT(AV852*($AN$7-$AL$7)*($AM$7-$AL$7)),$AN$7-SQRT((1-AV852)*($AN$7-$AL$7)*($AN$7-$AM$7))),$AM$7)</f>
        <v>1.03826383827022</v>
      </c>
      <c r="AN852" s="0" t="n">
        <f aca="false">IFERROR(IF(AW852&lt;($AM$8-$AL$8)/($AN$8-$AL$8),$AL$8+SQRT(AW852*($AN$8-$AL$8)*($AM$8-$AL$8)),$AN$8-SQRT((1-AW852)*($AN$8-$AL$8)*($AN$8-$AM$8))),$AM$8)</f>
        <v>1.19268089894495</v>
      </c>
      <c r="AO852" s="0" t="n">
        <f aca="false">IFERROR(IF(AX852&lt;($AM$9-$AL$9)/($AN$9-$AL$9),$AL$9+SQRT(AX852*($AN$9-$AL$9)*($AM$9-$AL$9)),$AN$9-SQRT((1-AX852)*($AN$9-$AL$9)*($AN$9-$AM$9))),$AM$9)</f>
        <v>0.964487088222324</v>
      </c>
      <c r="AP852" s="0" t="n">
        <f aca="false">IFERROR(IF(AY852&lt;($AM$10-$AL$10)/($AN$10-$AL$10),$AL$10+SQRT(AY852*($AN$10-$AL$10)*($AM$10-$AL$10)),$AN$10-SQRT((1-AY852)*($AN$10-$AL$10)*($AN$10-$AM$10))),$AM$10)</f>
        <v>0.919615919884034</v>
      </c>
      <c r="AQ852" s="0" t="n">
        <f aca="false">IFERROR(IF(AZ852&lt;($AM$11-$AL$11)/($AN$11-$AL$11),$AL$11+SQRT(AZ852*($AN$11-$AL$11)*($AM$11-$AL$11)),$AN$11-SQRT((1-AZ852)*($AN$11-$AL$11)*($AN$11-$AM$11))),$AM$11)</f>
        <v>0.681371416009758</v>
      </c>
      <c r="AR852" s="0" t="n">
        <f aca="false">SUMPRODUCT((B24:B31&lt;=$B$6)*(C24:C31*AM852+D24:D31*AO852*$B$8*AQ852)/(1+AL852/100)^B24:B31)+C32*AM852*AP852/(1+AL852/100)^$B$6</f>
        <v>9707396.79957254</v>
      </c>
      <c r="AS852" s="0" t="n">
        <f aca="false">SUMPRODUCT((K24:K26&lt;=$B$6)*(L24:L26*AN852+M24:M26*AO852*$B$8*AQ852)/(1+AL852/100)^K24:K26)+L27*AN852*AP852/(1+AL852/100)^$B$6</f>
        <v>11029902.5278029</v>
      </c>
      <c r="AT852" s="0" t="n">
        <f aca="false">AS852-AR852</f>
        <v>1322505.7282304</v>
      </c>
      <c r="AU852" s="0" t="n">
        <f aca="true">RAND()</f>
        <v>0.626719362280859</v>
      </c>
      <c r="AV852" s="0" t="n">
        <f aca="true">RAND()</f>
        <v>0.601491536141686</v>
      </c>
      <c r="AW852" s="0" t="n">
        <f aca="true">RAND()</f>
        <v>0.970795739148807</v>
      </c>
      <c r="AX852" s="0" t="n">
        <f aca="true">RAND()</f>
        <v>0.287664340167004</v>
      </c>
      <c r="AY852" s="0" t="n">
        <f aca="true">RAND()</f>
        <v>0.704310080880495</v>
      </c>
      <c r="AZ852" s="0" t="n">
        <f aca="true">RAND()</f>
        <v>0.585615614140299</v>
      </c>
    </row>
    <row r="853" customFormat="false" ht="15" hidden="false" customHeight="false" outlineLevel="0" collapsed="false">
      <c r="AK853" s="0" t="n">
        <v>840</v>
      </c>
      <c r="AL853" s="0" t="n">
        <f aca="false">IFERROR(IF(AU853&lt;($AM$6-$AL$6)/($AN$6-$AL$6),$AL$6+SQRT(AU853*($AN$6-$AL$6)*($AM$6-$AL$6)),$AN$6-SQRT((1-AU853)*($AN$6-$AL$6)*($AN$6-$AM$6))),$AM$6)</f>
        <v>3.75677337608045</v>
      </c>
      <c r="AM853" s="0" t="n">
        <f aca="false">IFERROR(IF(AV853&lt;($AM$7-$AL$7)/($AN$7-$AL$7),$AL$7+SQRT(AV853*($AN$7-$AL$7)*($AM$7-$AL$7)),$AN$7-SQRT((1-AV853)*($AN$7-$AL$7)*($AN$7-$AM$7))),$AM$7)</f>
        <v>0.946298139305182</v>
      </c>
      <c r="AN853" s="0" t="n">
        <f aca="false">IFERROR(IF(AW853&lt;($AM$8-$AL$8)/($AN$8-$AL$8),$AL$8+SQRT(AW853*($AN$8-$AL$8)*($AM$8-$AL$8)),$AN$8-SQRT((1-AW853)*($AN$8-$AL$8)*($AN$8-$AM$8))),$AM$8)</f>
        <v>1.21081285792516</v>
      </c>
      <c r="AO853" s="0" t="n">
        <f aca="false">IFERROR(IF(AX853&lt;($AM$9-$AL$9)/($AN$9-$AL$9),$AL$9+SQRT(AX853*($AN$9-$AL$9)*($AM$9-$AL$9)),$AN$9-SQRT((1-AX853)*($AN$9-$AL$9)*($AN$9-$AM$9))),$AM$9)</f>
        <v>0.885968071297183</v>
      </c>
      <c r="AP853" s="0" t="n">
        <f aca="false">IFERROR(IF(AY853&lt;($AM$10-$AL$10)/($AN$10-$AL$10),$AL$10+SQRT(AY853*($AN$10-$AL$10)*($AM$10-$AL$10)),$AN$10-SQRT((1-AY853)*($AN$10-$AL$10)*($AN$10-$AM$10))),$AM$10)</f>
        <v>0.700594111288326</v>
      </c>
      <c r="AQ853" s="0" t="n">
        <f aca="false">IFERROR(IF(AZ853&lt;($AM$11-$AL$11)/($AN$11-$AL$11),$AL$11+SQRT(AZ853*($AN$11-$AL$11)*($AM$11-$AL$11)),$AN$11-SQRT((1-AZ853)*($AN$11-$AL$11)*($AN$11-$AM$11))),$AM$11)</f>
        <v>0.602902881891859</v>
      </c>
      <c r="AR853" s="0" t="n">
        <f aca="false">SUMPRODUCT((B24:B31&lt;=$B$6)*(C24:C31*AM853+D24:D31*AO853*$B$8*AQ853)/(1+AL853/100)^B24:B31)+C32*AM853*AP853/(1+AL853/100)^$B$6</f>
        <v>9009268.33692728</v>
      </c>
      <c r="AS853" s="0" t="n">
        <f aca="false">SUMPRODUCT((K24:K26&lt;=$B$6)*(L24:L26*AN853+M24:M26*AO853*$B$8*AQ853)/(1+AL853/100)^K24:K26)+L27*AN853*AP853/(1+AL853/100)^$B$6</f>
        <v>11388307.7760173</v>
      </c>
      <c r="AT853" s="0" t="n">
        <f aca="false">AS853-AR853</f>
        <v>2379039.43909004</v>
      </c>
      <c r="AU853" s="0" t="n">
        <f aca="true">RAND()</f>
        <v>0.474074053294969</v>
      </c>
      <c r="AV853" s="0" t="n">
        <f aca="true">RAND()</f>
        <v>0.237812728490648</v>
      </c>
      <c r="AW853" s="0" t="n">
        <f aca="true">RAND()</f>
        <v>0.986349936853389</v>
      </c>
      <c r="AX853" s="0" t="n">
        <f aca="true">RAND()</f>
        <v>0.198628469414489</v>
      </c>
      <c r="AY853" s="0" t="n">
        <f aca="true">RAND()</f>
        <v>0.160951989934214</v>
      </c>
      <c r="AZ853" s="0" t="n">
        <f aca="true">RAND()</f>
        <v>0.374490432075076</v>
      </c>
    </row>
    <row r="854" customFormat="false" ht="15" hidden="false" customHeight="false" outlineLevel="0" collapsed="false">
      <c r="AK854" s="0" t="n">
        <v>841</v>
      </c>
      <c r="AL854" s="0" t="n">
        <f aca="false">IFERROR(IF(AU854&lt;($AM$6-$AL$6)/($AN$6-$AL$6),$AL$6+SQRT(AU854*($AN$6-$AL$6)*($AM$6-$AL$6)),$AN$6-SQRT((1-AU854)*($AN$6-$AL$6)*($AN$6-$AM$6))),$AM$6)</f>
        <v>3.24012996624058</v>
      </c>
      <c r="AM854" s="0" t="n">
        <f aca="false">IFERROR(IF(AV854&lt;($AM$7-$AL$7)/($AN$7-$AL$7),$AL$7+SQRT(AV854*($AN$7-$AL$7)*($AM$7-$AL$7)),$AN$7-SQRT((1-AV854)*($AN$7-$AL$7)*($AN$7-$AM$7))),$AM$7)</f>
        <v>0.950920482186374</v>
      </c>
      <c r="AN854" s="0" t="n">
        <f aca="false">IFERROR(IF(AW854&lt;($AM$8-$AL$8)/($AN$8-$AL$8),$AL$8+SQRT(AW854*($AN$8-$AL$8)*($AM$8-$AL$8)),$AN$8-SQRT((1-AW854)*($AN$8-$AL$8)*($AN$8-$AM$8))),$AM$8)</f>
        <v>1.07746081164229</v>
      </c>
      <c r="AO854" s="0" t="n">
        <f aca="false">IFERROR(IF(AX854&lt;($AM$9-$AL$9)/($AN$9-$AL$9),$AL$9+SQRT(AX854*($AN$9-$AL$9)*($AM$9-$AL$9)),$AN$9-SQRT((1-AX854)*($AN$9-$AL$9)*($AN$9-$AM$9))),$AM$9)</f>
        <v>0.876584226003605</v>
      </c>
      <c r="AP854" s="0" t="n">
        <f aca="false">IFERROR(IF(AY854&lt;($AM$10-$AL$10)/($AN$10-$AL$10),$AL$10+SQRT(AY854*($AN$10-$AL$10)*($AM$10-$AL$10)),$AN$10-SQRT((1-AY854)*($AN$10-$AL$10)*($AN$10-$AM$10))),$AM$10)</f>
        <v>0.979101506304005</v>
      </c>
      <c r="AQ854" s="0" t="n">
        <f aca="false">IFERROR(IF(AZ854&lt;($AM$11-$AL$11)/($AN$11-$AL$11),$AL$11+SQRT(AZ854*($AN$11-$AL$11)*($AM$11-$AL$11)),$AN$11-SQRT((1-AZ854)*($AN$11-$AL$11)*($AN$11-$AM$11))),$AM$11)</f>
        <v>0.689957859975214</v>
      </c>
      <c r="AR854" s="0" t="n">
        <f aca="false">SUMPRODUCT((B24:B31&lt;=$B$6)*(C24:C31*AM854+D24:D31*AO854*$B$8*AQ854)/(1+AL854/100)^B24:B31)+C32*AM854*AP854/(1+AL854/100)^$B$6</f>
        <v>9215707.19729639</v>
      </c>
      <c r="AS854" s="0" t="n">
        <f aca="false">SUMPRODUCT((K24:K26&lt;=$B$6)*(L24:L26*AN854+M24:M26*AO854*$B$8*AQ854)/(1+AL854/100)^K24:K26)+L27*AN854*AP854/(1+AL854/100)^$B$6</f>
        <v>9899798.22189221</v>
      </c>
      <c r="AT854" s="0" t="n">
        <f aca="false">AS854-AR854</f>
        <v>684091.024595818</v>
      </c>
      <c r="AU854" s="0" t="n">
        <f aca="true">RAND()</f>
        <v>0.293168866461896</v>
      </c>
      <c r="AV854" s="0" t="n">
        <f aca="true">RAND()</f>
        <v>0.25307768825964</v>
      </c>
      <c r="AW854" s="0" t="n">
        <f aca="true">RAND()</f>
        <v>0.735379808718779</v>
      </c>
      <c r="AX854" s="0" t="n">
        <f aca="true">RAND()</f>
        <v>0.189087572366313</v>
      </c>
      <c r="AY854" s="0" t="n">
        <f aca="true">RAND()</f>
        <v>0.918153013371064</v>
      </c>
      <c r="AZ854" s="0" t="n">
        <f aca="true">RAND()</f>
        <v>0.607648454730004</v>
      </c>
    </row>
    <row r="855" customFormat="false" ht="15" hidden="false" customHeight="false" outlineLevel="0" collapsed="false">
      <c r="AK855" s="0" t="n">
        <v>842</v>
      </c>
      <c r="AL855" s="0" t="n">
        <f aca="false">IFERROR(IF(AU855&lt;($AM$6-$AL$6)/($AN$6-$AL$6),$AL$6+SQRT(AU855*($AN$6-$AL$6)*($AM$6-$AL$6)),$AN$6-SQRT((1-AU855)*($AN$6-$AL$6)*($AN$6-$AM$6))),$AM$6)</f>
        <v>3.92220657858883</v>
      </c>
      <c r="AM855" s="0" t="n">
        <f aca="false">IFERROR(IF(AV855&lt;($AM$7-$AL$7)/($AN$7-$AL$7),$AL$7+SQRT(AV855*($AN$7-$AL$7)*($AM$7-$AL$7)),$AN$7-SQRT((1-AV855)*($AN$7-$AL$7)*($AN$7-$AM$7))),$AM$7)</f>
        <v>1.05593593445741</v>
      </c>
      <c r="AN855" s="0" t="n">
        <f aca="false">IFERROR(IF(AW855&lt;($AM$8-$AL$8)/($AN$8-$AL$8),$AL$8+SQRT(AW855*($AN$8-$AL$8)*($AM$8-$AL$8)),$AN$8-SQRT((1-AW855)*($AN$8-$AL$8)*($AN$8-$AM$8))),$AM$8)</f>
        <v>0.999257582589314</v>
      </c>
      <c r="AO855" s="0" t="n">
        <f aca="false">IFERROR(IF(AX855&lt;($AM$9-$AL$9)/($AN$9-$AL$9),$AL$9+SQRT(AX855*($AN$9-$AL$9)*($AM$9-$AL$9)),$AN$9-SQRT((1-AX855)*($AN$9-$AL$9)*($AN$9-$AM$9))),$AM$9)</f>
        <v>1.05157879495437</v>
      </c>
      <c r="AP855" s="0" t="n">
        <f aca="false">IFERROR(IF(AY855&lt;($AM$10-$AL$10)/($AN$10-$AL$10),$AL$10+SQRT(AY855*($AN$10-$AL$10)*($AM$10-$AL$10)),$AN$10-SQRT((1-AY855)*($AN$10-$AL$10)*($AN$10-$AM$10))),$AM$10)</f>
        <v>0.851418416171329</v>
      </c>
      <c r="AQ855" s="0" t="n">
        <f aca="false">IFERROR(IF(AZ855&lt;($AM$11-$AL$11)/($AN$11-$AL$11),$AL$11+SQRT(AZ855*($AN$11-$AL$11)*($AM$11-$AL$11)),$AN$11-SQRT((1-AZ855)*($AN$11-$AL$11)*($AN$11-$AM$11))),$AM$11)</f>
        <v>0.690145496860848</v>
      </c>
      <c r="AR855" s="0" t="n">
        <f aca="false">SUMPRODUCT((B24:B31&lt;=$B$6)*(C24:C31*AM855+D24:D31*AO855*$B$8*AQ855)/(1+AL855/100)^B24:B31)+C32*AM855*AP855/(1+AL855/100)^$B$6</f>
        <v>9999329.22158268</v>
      </c>
      <c r="AS855" s="0" t="n">
        <f aca="false">SUMPRODUCT((K24:K26&lt;=$B$6)*(L24:L26*AN855+M24:M26*AO855*$B$8*AQ855)/(1+AL855/100)^K24:K26)+L27*AN855*AP855/(1+AL855/100)^$B$6</f>
        <v>9295138.88711514</v>
      </c>
      <c r="AT855" s="0" t="n">
        <f aca="false">AS855-AR855</f>
        <v>-704190.334467536</v>
      </c>
      <c r="AU855" s="0" t="n">
        <f aca="true">RAND()</f>
        <v>0.526359382755906</v>
      </c>
      <c r="AV855" s="0" t="n">
        <f aca="true">RAND()</f>
        <v>0.665236786356292</v>
      </c>
      <c r="AW855" s="0" t="n">
        <f aca="true">RAND()</f>
        <v>0.441150935770415</v>
      </c>
      <c r="AX855" s="0" t="n">
        <f aca="true">RAND()</f>
        <v>0.400331478546533</v>
      </c>
      <c r="AY855" s="0" t="n">
        <f aca="true">RAND()</f>
        <v>0.493979612897461</v>
      </c>
      <c r="AZ855" s="0" t="n">
        <f aca="true">RAND()</f>
        <v>0.608123211773016</v>
      </c>
    </row>
    <row r="856" customFormat="false" ht="15" hidden="false" customHeight="false" outlineLevel="0" collapsed="false">
      <c r="AK856" s="0" t="n">
        <v>843</v>
      </c>
      <c r="AL856" s="0" t="n">
        <f aca="false">IFERROR(IF(AU856&lt;($AM$6-$AL$6)/($AN$6-$AL$6),$AL$6+SQRT(AU856*($AN$6-$AL$6)*($AM$6-$AL$6)),$AN$6-SQRT((1-AU856)*($AN$6-$AL$6)*($AN$6-$AM$6))),$AM$6)</f>
        <v>2.69668256821579</v>
      </c>
      <c r="AM856" s="0" t="n">
        <f aca="false">IFERROR(IF(AV856&lt;($AM$7-$AL$7)/($AN$7-$AL$7),$AL$7+SQRT(AV856*($AN$7-$AL$7)*($AM$7-$AL$7)),$AN$7-SQRT((1-AV856)*($AN$7-$AL$7)*($AN$7-$AM$7))),$AM$7)</f>
        <v>1.14276480996261</v>
      </c>
      <c r="AN856" s="0" t="n">
        <f aca="false">IFERROR(IF(AW856&lt;($AM$8-$AL$8)/($AN$8-$AL$8),$AL$8+SQRT(AW856*($AN$8-$AL$8)*($AM$8-$AL$8)),$AN$8-SQRT((1-AW856)*($AN$8-$AL$8)*($AN$8-$AM$8))),$AM$8)</f>
        <v>1.00690067444336</v>
      </c>
      <c r="AO856" s="0" t="n">
        <f aca="false">IFERROR(IF(AX856&lt;($AM$9-$AL$9)/($AN$9-$AL$9),$AL$9+SQRT(AX856*($AN$9-$AL$9)*($AM$9-$AL$9)),$AN$9-SQRT((1-AX856)*($AN$9-$AL$9)*($AN$9-$AM$9))),$AM$9)</f>
        <v>1.59026632261668</v>
      </c>
      <c r="AP856" s="0" t="n">
        <f aca="false">IFERROR(IF(AY856&lt;($AM$10-$AL$10)/($AN$10-$AL$10),$AL$10+SQRT(AY856*($AN$10-$AL$10)*($AM$10-$AL$10)),$AN$10-SQRT((1-AY856)*($AN$10-$AL$10)*($AN$10-$AM$10))),$AM$10)</f>
        <v>0.853806915920259</v>
      </c>
      <c r="AQ856" s="0" t="n">
        <f aca="false">IFERROR(IF(AZ856&lt;($AM$11-$AL$11)/($AN$11-$AL$11),$AL$11+SQRT(AZ856*($AN$11-$AL$11)*($AM$11-$AL$11)),$AN$11-SQRT((1-AZ856)*($AN$11-$AL$11)*($AN$11-$AM$11))),$AM$11)</f>
        <v>0.941227002727309</v>
      </c>
      <c r="AR856" s="0" t="n">
        <f aca="false">SUMPRODUCT((B24:B31&lt;=$B$6)*(C24:C31*AM856+D24:D31*AO856*$B$8*AQ856)/(1+AL856/100)^B24:B31)+C32*AM856*AP856/(1+AL856/100)^$B$6</f>
        <v>11438597.4751105</v>
      </c>
      <c r="AS856" s="0" t="n">
        <f aca="false">SUMPRODUCT((K24:K26&lt;=$B$6)*(L24:L26*AN856+M24:M26*AO856*$B$8*AQ856)/(1+AL856/100)^K24:K26)+L27*AN856*AP856/(1+AL856/100)^$B$6</f>
        <v>9405394.47682595</v>
      </c>
      <c r="AT856" s="0" t="n">
        <f aca="false">AS856-AR856</f>
        <v>-2033202.99828453</v>
      </c>
      <c r="AU856" s="0" t="n">
        <f aca="true">RAND()</f>
        <v>0.0970733201711484</v>
      </c>
      <c r="AV856" s="0" t="n">
        <f aca="true">RAND()</f>
        <v>0.897783235712397</v>
      </c>
      <c r="AW856" s="0" t="n">
        <f aca="true">RAND()</f>
        <v>0.474690825901394</v>
      </c>
      <c r="AX856" s="0" t="n">
        <f aca="true">RAND()</f>
        <v>0.888078875745295</v>
      </c>
      <c r="AY856" s="0" t="n">
        <f aca="true">RAND()</f>
        <v>0.50071733501202</v>
      </c>
      <c r="AZ856" s="0" t="n">
        <f aca="true">RAND()</f>
        <v>0.985900958332997</v>
      </c>
    </row>
    <row r="857" customFormat="false" ht="15" hidden="false" customHeight="false" outlineLevel="0" collapsed="false">
      <c r="AK857" s="0" t="n">
        <v>844</v>
      </c>
      <c r="AL857" s="0" t="n">
        <f aca="false">IFERROR(IF(AU857&lt;($AM$6-$AL$6)/($AN$6-$AL$6),$AL$6+SQRT(AU857*($AN$6-$AL$6)*($AM$6-$AL$6)),$AN$6-SQRT((1-AU857)*($AN$6-$AL$6)*($AN$6-$AM$6))),$AM$6)</f>
        <v>3.91623973765346</v>
      </c>
      <c r="AM857" s="0" t="n">
        <f aca="false">IFERROR(IF(AV857&lt;($AM$7-$AL$7)/($AN$7-$AL$7),$AL$7+SQRT(AV857*($AN$7-$AL$7)*($AM$7-$AL$7)),$AN$7-SQRT((1-AV857)*($AN$7-$AL$7)*($AN$7-$AM$7))),$AM$7)</f>
        <v>0.864385748145981</v>
      </c>
      <c r="AN857" s="0" t="n">
        <f aca="false">IFERROR(IF(AW857&lt;($AM$8-$AL$8)/($AN$8-$AL$8),$AL$8+SQRT(AW857*($AN$8-$AL$8)*($AM$8-$AL$8)),$AN$8-SQRT((1-AW857)*($AN$8-$AL$8)*($AN$8-$AM$8))),$AM$8)</f>
        <v>1.05596651764343</v>
      </c>
      <c r="AO857" s="0" t="n">
        <f aca="false">IFERROR(IF(AX857&lt;($AM$9-$AL$9)/($AN$9-$AL$9),$AL$9+SQRT(AX857*($AN$9-$AL$9)*($AM$9-$AL$9)),$AN$9-SQRT((1-AX857)*($AN$9-$AL$9)*($AN$9-$AM$9))),$AM$9)</f>
        <v>0.595505534183716</v>
      </c>
      <c r="AP857" s="0" t="n">
        <f aca="false">IFERROR(IF(AY857&lt;($AM$10-$AL$10)/($AN$10-$AL$10),$AL$10+SQRT(AY857*($AN$10-$AL$10)*($AM$10-$AL$10)),$AN$10-SQRT((1-AY857)*($AN$10-$AL$10)*($AN$10-$AM$10))),$AM$10)</f>
        <v>0.836093540521879</v>
      </c>
      <c r="AQ857" s="0" t="n">
        <f aca="false">IFERROR(IF(AZ857&lt;($AM$11-$AL$11)/($AN$11-$AL$11),$AL$11+SQRT(AZ857*($AN$11-$AL$11)*($AM$11-$AL$11)),$AN$11-SQRT((1-AZ857)*($AN$11-$AL$11)*($AN$11-$AM$11))),$AM$11)</f>
        <v>0.671087033841489</v>
      </c>
      <c r="AR857" s="0" t="n">
        <f aca="false">SUMPRODUCT((B24:B31&lt;=$B$6)*(C24:C31*AM857+D24:D31*AO857*$B$8*AQ857)/(1+AL857/100)^B24:B31)+C32*AM857*AP857/(1+AL857/100)^$B$6</f>
        <v>8165094.92179696</v>
      </c>
      <c r="AS857" s="0" t="n">
        <f aca="false">SUMPRODUCT((K24:K26&lt;=$B$6)*(L24:L26*AN857+M24:M26*AO857*$B$8*AQ857)/(1+AL857/100)^K24:K26)+L27*AN857*AP857/(1+AL857/100)^$B$6</f>
        <v>9820543.35871844</v>
      </c>
      <c r="AT857" s="0" t="n">
        <f aca="false">AS857-AR857</f>
        <v>1655448.43692148</v>
      </c>
      <c r="AU857" s="0" t="n">
        <f aca="true">RAND()</f>
        <v>0.524521132218618</v>
      </c>
      <c r="AV857" s="0" t="n">
        <f aca="true">RAND()</f>
        <v>0.0460613840479736</v>
      </c>
      <c r="AW857" s="0" t="n">
        <f aca="true">RAND()</f>
        <v>0.665342290885196</v>
      </c>
      <c r="AX857" s="0" t="n">
        <f aca="true">RAND()</f>
        <v>0.0121617427462893</v>
      </c>
      <c r="AY857" s="0" t="n">
        <f aca="true">RAND()</f>
        <v>0.451835471922127</v>
      </c>
      <c r="AZ857" s="0" t="n">
        <f aca="true">RAND()</f>
        <v>0.558433717113512</v>
      </c>
    </row>
    <row r="858" customFormat="false" ht="15" hidden="false" customHeight="false" outlineLevel="0" collapsed="false">
      <c r="AK858" s="0" t="n">
        <v>845</v>
      </c>
      <c r="AL858" s="0" t="n">
        <f aca="false">IFERROR(IF(AU858&lt;($AM$6-$AL$6)/($AN$6-$AL$6),$AL$6+SQRT(AU858*($AN$6-$AL$6)*($AM$6-$AL$6)),$AN$6-SQRT((1-AU858)*($AN$6-$AL$6)*($AN$6-$AM$6))),$AM$6)</f>
        <v>4.73005141365025</v>
      </c>
      <c r="AM858" s="0" t="n">
        <f aca="false">IFERROR(IF(AV858&lt;($AM$7-$AL$7)/($AN$7-$AL$7),$AL$7+SQRT(AV858*($AN$7-$AL$7)*($AM$7-$AL$7)),$AN$7-SQRT((1-AV858)*($AN$7-$AL$7)*($AN$7-$AM$7))),$AM$7)</f>
        <v>0.913896531073674</v>
      </c>
      <c r="AN858" s="0" t="n">
        <f aca="false">IFERROR(IF(AW858&lt;($AM$8-$AL$8)/($AN$8-$AL$8),$AL$8+SQRT(AW858*($AN$8-$AL$8)*($AM$8-$AL$8)),$AN$8-SQRT((1-AW858)*($AN$8-$AL$8)*($AN$8-$AM$8))),$AM$8)</f>
        <v>0.906594707193708</v>
      </c>
      <c r="AO858" s="0" t="n">
        <f aca="false">IFERROR(IF(AX858&lt;($AM$9-$AL$9)/($AN$9-$AL$9),$AL$9+SQRT(AX858*($AN$9-$AL$9)*($AM$9-$AL$9)),$AN$9-SQRT((1-AX858)*($AN$9-$AL$9)*($AN$9-$AM$9))),$AM$9)</f>
        <v>1.42646102214932</v>
      </c>
      <c r="AP858" s="0" t="n">
        <f aca="false">IFERROR(IF(AY858&lt;($AM$10-$AL$10)/($AN$10-$AL$10),$AL$10+SQRT(AY858*($AN$10-$AL$10)*($AM$10-$AL$10)),$AN$10-SQRT((1-AY858)*($AN$10-$AL$10)*($AN$10-$AM$10))),$AM$10)</f>
        <v>0.583552437735595</v>
      </c>
      <c r="AQ858" s="0" t="n">
        <f aca="false">IFERROR(IF(AZ858&lt;($AM$11-$AL$11)/($AN$11-$AL$11),$AL$11+SQRT(AZ858*($AN$11-$AL$11)*($AM$11-$AL$11)),$AN$11-SQRT((1-AZ858)*($AN$11-$AL$11)*($AN$11-$AM$11))),$AM$11)</f>
        <v>0.798926211752103</v>
      </c>
      <c r="AR858" s="0" t="n">
        <f aca="false">SUMPRODUCT((B24:B31&lt;=$B$6)*(C24:C31*AM858+D24:D31*AO858*$B$8*AQ858)/(1+AL858/100)^B24:B31)+C32*AM858*AP858/(1+AL858/100)^$B$6</f>
        <v>8496049.88215225</v>
      </c>
      <c r="AS858" s="0" t="n">
        <f aca="false">SUMPRODUCT((K24:K26&lt;=$B$6)*(L24:L26*AN858+M24:M26*AO858*$B$8*AQ858)/(1+AL858/100)^K24:K26)+L27*AN858*AP858/(1+AL858/100)^$B$6</f>
        <v>8576254.85564581</v>
      </c>
      <c r="AT858" s="0" t="n">
        <f aca="false">AS858-AR858</f>
        <v>80204.9734935593</v>
      </c>
      <c r="AU858" s="0" t="n">
        <f aca="true">RAND()</f>
        <v>0.742366670766439</v>
      </c>
      <c r="AV858" s="0" t="n">
        <f aca="true">RAND()</f>
        <v>0.144137997673516</v>
      </c>
      <c r="AW858" s="0" t="n">
        <f aca="true">RAND()</f>
        <v>0.126249240019026</v>
      </c>
      <c r="AX858" s="0" t="n">
        <f aca="true">RAND()</f>
        <v>0.780702027257332</v>
      </c>
      <c r="AY858" s="0" t="n">
        <f aca="true">RAND()</f>
        <v>0.0279240394062422</v>
      </c>
      <c r="AZ858" s="0" t="n">
        <f aca="true">RAND()</f>
        <v>0.83497686399853</v>
      </c>
    </row>
    <row r="859" customFormat="false" ht="15" hidden="false" customHeight="false" outlineLevel="0" collapsed="false">
      <c r="AK859" s="0" t="n">
        <v>846</v>
      </c>
      <c r="AL859" s="0" t="n">
        <f aca="false">IFERROR(IF(AU859&lt;($AM$6-$AL$6)/($AN$6-$AL$6),$AL$6+SQRT(AU859*($AN$6-$AL$6)*($AM$6-$AL$6)),$AN$6-SQRT((1-AU859)*($AN$6-$AL$6)*($AN$6-$AM$6))),$AM$6)</f>
        <v>5.58204710561295</v>
      </c>
      <c r="AM859" s="0" t="n">
        <f aca="false">IFERROR(IF(AV859&lt;($AM$7-$AL$7)/($AN$7-$AL$7),$AL$7+SQRT(AV859*($AN$7-$AL$7)*($AM$7-$AL$7)),$AN$7-SQRT((1-AV859)*($AN$7-$AL$7)*($AN$7-$AM$7))),$AM$7)</f>
        <v>1.0367005683382</v>
      </c>
      <c r="AN859" s="0" t="n">
        <f aca="false">IFERROR(IF(AW859&lt;($AM$8-$AL$8)/($AN$8-$AL$8),$AL$8+SQRT(AW859*($AN$8-$AL$8)*($AM$8-$AL$8)),$AN$8-SQRT((1-AW859)*($AN$8-$AL$8)*($AN$8-$AM$8))),$AM$8)</f>
        <v>0.968211581032571</v>
      </c>
      <c r="AO859" s="0" t="n">
        <f aca="false">IFERROR(IF(AX859&lt;($AM$9-$AL$9)/($AN$9-$AL$9),$AL$9+SQRT(AX859*($AN$9-$AL$9)*($AM$9-$AL$9)),$AN$9-SQRT((1-AX859)*($AN$9-$AL$9)*($AN$9-$AM$9))),$AM$9)</f>
        <v>1.07307086488629</v>
      </c>
      <c r="AP859" s="0" t="n">
        <f aca="false">IFERROR(IF(AY859&lt;($AM$10-$AL$10)/($AN$10-$AL$10),$AL$10+SQRT(AY859*($AN$10-$AL$10)*($AM$10-$AL$10)),$AN$10-SQRT((1-AY859)*($AN$10-$AL$10)*($AN$10-$AM$10))),$AM$10)</f>
        <v>0.930889479829552</v>
      </c>
      <c r="AQ859" s="0" t="n">
        <f aca="false">IFERROR(IF(AZ859&lt;($AM$11-$AL$11)/($AN$11-$AL$11),$AL$11+SQRT(AZ859*($AN$11-$AL$11)*($AM$11-$AL$11)),$AN$11-SQRT((1-AZ859)*($AN$11-$AL$11)*($AN$11-$AM$11))),$AM$11)</f>
        <v>0.797713431774278</v>
      </c>
      <c r="AR859" s="0" t="n">
        <f aca="false">SUMPRODUCT((B24:B31&lt;=$B$6)*(C24:C31*AM859+D24:D31*AO859*$B$8*AQ859)/(1+AL859/100)^B24:B31)+C32*AM859*AP859/(1+AL859/100)^$B$6</f>
        <v>9340865.54737382</v>
      </c>
      <c r="AS859" s="0" t="n">
        <f aca="false">SUMPRODUCT((K24:K26&lt;=$B$6)*(L24:L26*AN859+M24:M26*AO859*$B$8*AQ859)/(1+AL859/100)^K24:K26)+L27*AN859*AP859/(1+AL859/100)^$B$6</f>
        <v>8951790.9056298</v>
      </c>
      <c r="AT859" s="0" t="n">
        <f aca="false">AS859-AR859</f>
        <v>-389074.641744023</v>
      </c>
      <c r="AU859" s="0" t="n">
        <f aca="true">RAND()</f>
        <v>0.899470479464969</v>
      </c>
      <c r="AV859" s="0" t="n">
        <f aca="true">RAND()</f>
        <v>0.595585355135591</v>
      </c>
      <c r="AW859" s="0" t="n">
        <f aca="true">RAND()</f>
        <v>0.314390399927524</v>
      </c>
      <c r="AX859" s="0" t="n">
        <f aca="true">RAND()</f>
        <v>0.42720158565157</v>
      </c>
      <c r="AY859" s="0" t="n">
        <f aca="true">RAND()</f>
        <v>0.742662975311126</v>
      </c>
      <c r="AZ859" s="0" t="n">
        <f aca="true">RAND()</f>
        <v>0.832980180879431</v>
      </c>
    </row>
    <row r="860" customFormat="false" ht="15" hidden="false" customHeight="false" outlineLevel="0" collapsed="false">
      <c r="AK860" s="0" t="n">
        <v>847</v>
      </c>
      <c r="AL860" s="0" t="n">
        <f aca="false">IFERROR(IF(AU860&lt;($AM$6-$AL$6)/($AN$6-$AL$6),$AL$6+SQRT(AU860*($AN$6-$AL$6)*($AM$6-$AL$6)),$AN$6-SQRT((1-AU860)*($AN$6-$AL$6)*($AN$6-$AM$6))),$AM$6)</f>
        <v>2.95331109900254</v>
      </c>
      <c r="AM860" s="0" t="n">
        <f aca="false">IFERROR(IF(AV860&lt;($AM$7-$AL$7)/($AN$7-$AL$7),$AL$7+SQRT(AV860*($AN$7-$AL$7)*($AM$7-$AL$7)),$AN$7-SQRT((1-AV860)*($AN$7-$AL$7)*($AN$7-$AM$7))),$AM$7)</f>
        <v>0.928899986723848</v>
      </c>
      <c r="AN860" s="0" t="n">
        <f aca="false">IFERROR(IF(AW860&lt;($AM$8-$AL$8)/($AN$8-$AL$8),$AL$8+SQRT(AW860*($AN$8-$AL$8)*($AM$8-$AL$8)),$AN$8-SQRT((1-AW860)*($AN$8-$AL$8)*($AN$8-$AM$8))),$AM$8)</f>
        <v>1.02921160374181</v>
      </c>
      <c r="AO860" s="0" t="n">
        <f aca="false">IFERROR(IF(AX860&lt;($AM$9-$AL$9)/($AN$9-$AL$9),$AL$9+SQRT(AX860*($AN$9-$AL$9)*($AM$9-$AL$9)),$AN$9-SQRT((1-AX860)*($AN$9-$AL$9)*($AN$9-$AM$9))),$AM$9)</f>
        <v>0.639764486245805</v>
      </c>
      <c r="AP860" s="0" t="n">
        <f aca="false">IFERROR(IF(AY860&lt;($AM$10-$AL$10)/($AN$10-$AL$10),$AL$10+SQRT(AY860*($AN$10-$AL$10)*($AM$10-$AL$10)),$AN$10-SQRT((1-AY860)*($AN$10-$AL$10)*($AN$10-$AM$10))),$AM$10)</f>
        <v>0.861235576408031</v>
      </c>
      <c r="AQ860" s="0" t="n">
        <f aca="false">IFERROR(IF(AZ860&lt;($AM$11-$AL$11)/($AN$11-$AL$11),$AL$11+SQRT(AZ860*($AN$11-$AL$11)*($AM$11-$AL$11)),$AN$11-SQRT((1-AZ860)*($AN$11-$AL$11)*($AN$11-$AM$11))),$AM$11)</f>
        <v>0.439190105895127</v>
      </c>
      <c r="AR860" s="0" t="n">
        <f aca="false">SUMPRODUCT((B24:B31&lt;=$B$6)*(C24:C31*AM860+D24:D31*AO860*$B$8*AQ860)/(1+AL860/100)^B24:B31)+C32*AM860*AP860/(1+AL860/100)^$B$6</f>
        <v>9071058.14380799</v>
      </c>
      <c r="AS860" s="0" t="n">
        <f aca="false">SUMPRODUCT((K24:K26&lt;=$B$6)*(L24:L26*AN860+M24:M26*AO860*$B$8*AQ860)/(1+AL860/100)^K24:K26)+L27*AN860*AP860/(1+AL860/100)^$B$6</f>
        <v>9547117.75738212</v>
      </c>
      <c r="AT860" s="0" t="n">
        <f aca="false">AS860-AR860</f>
        <v>476059.613574129</v>
      </c>
      <c r="AU860" s="0" t="n">
        <f aca="true">RAND()</f>
        <v>0.181760410296285</v>
      </c>
      <c r="AV860" s="0" t="n">
        <f aca="true">RAND()</f>
        <v>0.184613406415646</v>
      </c>
      <c r="AW860" s="0" t="n">
        <f aca="true">RAND()</f>
        <v>0.566688747357665</v>
      </c>
      <c r="AX860" s="0" t="n">
        <f aca="true">RAND()</f>
        <v>0.0260454821540718</v>
      </c>
      <c r="AY860" s="0" t="n">
        <f aca="true">RAND()</f>
        <v>0.52196456665137</v>
      </c>
      <c r="AZ860" s="0" t="n">
        <f aca="true">RAND()</f>
        <v>0.0790770839963128</v>
      </c>
    </row>
    <row r="861" customFormat="false" ht="15" hidden="false" customHeight="false" outlineLevel="0" collapsed="false">
      <c r="AK861" s="0" t="n">
        <v>848</v>
      </c>
      <c r="AL861" s="0" t="n">
        <f aca="false">IFERROR(IF(AU861&lt;($AM$6-$AL$6)/($AN$6-$AL$6),$AL$6+SQRT(AU861*($AN$6-$AL$6)*($AM$6-$AL$6)),$AN$6-SQRT((1-AU861)*($AN$6-$AL$6)*($AN$6-$AM$6))),$AM$6)</f>
        <v>2.47034152660348</v>
      </c>
      <c r="AM861" s="0" t="n">
        <f aca="false">IFERROR(IF(AV861&lt;($AM$7-$AL$7)/($AN$7-$AL$7),$AL$7+SQRT(AV861*($AN$7-$AL$7)*($AM$7-$AL$7)),$AN$7-SQRT((1-AV861)*($AN$7-$AL$7)*($AN$7-$AM$7))),$AM$7)</f>
        <v>0.984034654791699</v>
      </c>
      <c r="AN861" s="0" t="n">
        <f aca="false">IFERROR(IF(AW861&lt;($AM$8-$AL$8)/($AN$8-$AL$8),$AL$8+SQRT(AW861*($AN$8-$AL$8)*($AM$8-$AL$8)),$AN$8-SQRT((1-AW861)*($AN$8-$AL$8)*($AN$8-$AM$8))),$AM$8)</f>
        <v>1.04072452420563</v>
      </c>
      <c r="AO861" s="0" t="n">
        <f aca="false">IFERROR(IF(AX861&lt;($AM$9-$AL$9)/($AN$9-$AL$9),$AL$9+SQRT(AX861*($AN$9-$AL$9)*($AM$9-$AL$9)),$AN$9-SQRT((1-AX861)*($AN$9-$AL$9)*($AN$9-$AM$9))),$AM$9)</f>
        <v>1.77932134988467</v>
      </c>
      <c r="AP861" s="0" t="n">
        <f aca="false">IFERROR(IF(AY861&lt;($AM$10-$AL$10)/($AN$10-$AL$10),$AL$10+SQRT(AY861*($AN$10-$AL$10)*($AM$10-$AL$10)),$AN$10-SQRT((1-AY861)*($AN$10-$AL$10)*($AN$10-$AM$10))),$AM$10)</f>
        <v>0.819168915269017</v>
      </c>
      <c r="AQ861" s="0" t="n">
        <f aca="false">IFERROR(IF(AZ861&lt;($AM$11-$AL$11)/($AN$11-$AL$11),$AL$11+SQRT(AZ861*($AN$11-$AL$11)*($AM$11-$AL$11)),$AN$11-SQRT((1-AZ861)*($AN$11-$AL$11)*($AN$11-$AM$11))),$AM$11)</f>
        <v>0.637105960136273</v>
      </c>
      <c r="AR861" s="0" t="n">
        <f aca="false">SUMPRODUCT((B24:B31&lt;=$B$6)*(C24:C31*AM861+D24:D31*AO861*$B$8*AQ861)/(1+AL861/100)^B24:B31)+C32*AM861*AP861/(1+AL861/100)^$B$6</f>
        <v>9927867.32737616</v>
      </c>
      <c r="AS861" s="0" t="n">
        <f aca="false">SUMPRODUCT((K24:K26&lt;=$B$6)*(L24:L26*AN861+M24:M26*AO861*$B$8*AQ861)/(1+AL861/100)^K24:K26)+L27*AN861*AP861/(1+AL861/100)^$B$6</f>
        <v>9739184.62682485</v>
      </c>
      <c r="AT861" s="0" t="n">
        <f aca="false">AS861-AR861</f>
        <v>-188682.700551309</v>
      </c>
      <c r="AU861" s="0" t="n">
        <f aca="true">RAND()</f>
        <v>0.0442442303295382</v>
      </c>
      <c r="AV861" s="0" t="n">
        <f aca="true">RAND()</f>
        <v>0.37631949071444</v>
      </c>
      <c r="AW861" s="0" t="n">
        <f aca="true">RAND()</f>
        <v>0.610700224275913</v>
      </c>
      <c r="AX861" s="0" t="n">
        <f aca="true">RAND()</f>
        <v>0.967533955588849</v>
      </c>
      <c r="AY861" s="0" t="n">
        <f aca="true">RAND()</f>
        <v>0.407475185896003</v>
      </c>
      <c r="AZ861" s="0" t="n">
        <f aca="true">RAND()</f>
        <v>0.463838483099586</v>
      </c>
    </row>
    <row r="862" customFormat="false" ht="15" hidden="false" customHeight="false" outlineLevel="0" collapsed="false">
      <c r="AK862" s="0" t="n">
        <v>849</v>
      </c>
      <c r="AL862" s="0" t="n">
        <f aca="false">IFERROR(IF(AU862&lt;($AM$6-$AL$6)/($AN$6-$AL$6),$AL$6+SQRT(AU862*($AN$6-$AL$6)*($AM$6-$AL$6)),$AN$6-SQRT((1-AU862)*($AN$6-$AL$6)*($AN$6-$AM$6))),$AM$6)</f>
        <v>5.23212791716369</v>
      </c>
      <c r="AM862" s="0" t="n">
        <f aca="false">IFERROR(IF(AV862&lt;($AM$7-$AL$7)/($AN$7-$AL$7),$AL$7+SQRT(AV862*($AN$7-$AL$7)*($AM$7-$AL$7)),$AN$7-SQRT((1-AV862)*($AN$7-$AL$7)*($AN$7-$AM$7))),$AM$7)</f>
        <v>0.949269587140971</v>
      </c>
      <c r="AN862" s="0" t="n">
        <f aca="false">IFERROR(IF(AW862&lt;($AM$8-$AL$8)/($AN$8-$AL$8),$AL$8+SQRT(AW862*($AN$8-$AL$8)*($AM$8-$AL$8)),$AN$8-SQRT((1-AW862)*($AN$8-$AL$8)*($AN$8-$AM$8))),$AM$8)</f>
        <v>0.962154431801136</v>
      </c>
      <c r="AO862" s="0" t="n">
        <f aca="false">IFERROR(IF(AX862&lt;($AM$9-$AL$9)/($AN$9-$AL$9),$AL$9+SQRT(AX862*($AN$9-$AL$9)*($AM$9-$AL$9)),$AN$9-SQRT((1-AX862)*($AN$9-$AL$9)*($AN$9-$AM$9))),$AM$9)</f>
        <v>1.28804469571579</v>
      </c>
      <c r="AP862" s="0" t="n">
        <f aca="false">IFERROR(IF(AY862&lt;($AM$10-$AL$10)/($AN$10-$AL$10),$AL$10+SQRT(AY862*($AN$10-$AL$10)*($AM$10-$AL$10)),$AN$10-SQRT((1-AY862)*($AN$10-$AL$10)*($AN$10-$AM$10))),$AM$10)</f>
        <v>0.720821456075197</v>
      </c>
      <c r="AQ862" s="0" t="n">
        <f aca="false">IFERROR(IF(AZ862&lt;($AM$11-$AL$11)/($AN$11-$AL$11),$AL$11+SQRT(AZ862*($AN$11-$AL$11)*($AM$11-$AL$11)),$AN$11-SQRT((1-AZ862)*($AN$11-$AL$11)*($AN$11-$AM$11))),$AM$11)</f>
        <v>0.396968698566406</v>
      </c>
      <c r="AR862" s="0" t="n">
        <f aca="false">SUMPRODUCT((B24:B31&lt;=$B$6)*(C24:C31*AM862+D24:D31*AO862*$B$8*AQ862)/(1+AL862/100)^B24:B31)+C32*AM862*AP862/(1+AL862/100)^$B$6</f>
        <v>8618769.99865916</v>
      </c>
      <c r="AS862" s="0" t="n">
        <f aca="false">SUMPRODUCT((K24:K26&lt;=$B$6)*(L24:L26*AN862+M24:M26*AO862*$B$8*AQ862)/(1+AL862/100)^K24:K26)+L27*AN862*AP862/(1+AL862/100)^$B$6</f>
        <v>8988399.12759125</v>
      </c>
      <c r="AT862" s="0" t="n">
        <f aca="false">AS862-AR862</f>
        <v>369629.128932089</v>
      </c>
      <c r="AU862" s="0" t="n">
        <f aca="true">RAND()</f>
        <v>0.843731414936401</v>
      </c>
      <c r="AV862" s="0" t="n">
        <f aca="true">RAND()</f>
        <v>0.247571218280399</v>
      </c>
      <c r="AW862" s="0" t="n">
        <f aca="true">RAND()</f>
        <v>0.29215621947499</v>
      </c>
      <c r="AX862" s="0" t="n">
        <f aca="true">RAND()</f>
        <v>0.662079763134387</v>
      </c>
      <c r="AY862" s="0" t="n">
        <f aca="true">RAND()</f>
        <v>0.195048461852681</v>
      </c>
      <c r="AZ862" s="0" t="n">
        <f aca="true">RAND()</f>
        <v>0.0383793000067853</v>
      </c>
    </row>
    <row r="863" customFormat="false" ht="15" hidden="false" customHeight="false" outlineLevel="0" collapsed="false">
      <c r="AK863" s="0" t="n">
        <v>850</v>
      </c>
      <c r="AL863" s="0" t="n">
        <f aca="false">IFERROR(IF(AU863&lt;($AM$6-$AL$6)/($AN$6-$AL$6),$AL$6+SQRT(AU863*($AN$6-$AL$6)*($AM$6-$AL$6)),$AN$6-SQRT((1-AU863)*($AN$6-$AL$6)*($AN$6-$AM$6))),$AM$6)</f>
        <v>3.75071638224204</v>
      </c>
      <c r="AM863" s="0" t="n">
        <f aca="false">IFERROR(IF(AV863&lt;($AM$7-$AL$7)/($AN$7-$AL$7),$AL$7+SQRT(AV863*($AN$7-$AL$7)*($AM$7-$AL$7)),$AN$7-SQRT((1-AV863)*($AN$7-$AL$7)*($AN$7-$AM$7))),$AM$7)</f>
        <v>1.0089889372889</v>
      </c>
      <c r="AN863" s="0" t="n">
        <f aca="false">IFERROR(IF(AW863&lt;($AM$8-$AL$8)/($AN$8-$AL$8),$AL$8+SQRT(AW863*($AN$8-$AL$8)*($AM$8-$AL$8)),$AN$8-SQRT((1-AW863)*($AN$8-$AL$8)*($AN$8-$AM$8))),$AM$8)</f>
        <v>1.15822139764239</v>
      </c>
      <c r="AO863" s="0" t="n">
        <f aca="false">IFERROR(IF(AX863&lt;($AM$9-$AL$9)/($AN$9-$AL$9),$AL$9+SQRT(AX863*($AN$9-$AL$9)*($AM$9-$AL$9)),$AN$9-SQRT((1-AX863)*($AN$9-$AL$9)*($AN$9-$AM$9))),$AM$9)</f>
        <v>1.04265721197194</v>
      </c>
      <c r="AP863" s="0" t="n">
        <f aca="false">IFERROR(IF(AY863&lt;($AM$10-$AL$10)/($AN$10-$AL$10),$AL$10+SQRT(AY863*($AN$10-$AL$10)*($AM$10-$AL$10)),$AN$10-SQRT((1-AY863)*($AN$10-$AL$10)*($AN$10-$AM$10))),$AM$10)</f>
        <v>0.669287655106886</v>
      </c>
      <c r="AQ863" s="0" t="n">
        <f aca="false">IFERROR(IF(AZ863&lt;($AM$11-$AL$11)/($AN$11-$AL$11),$AL$11+SQRT(AZ863*($AN$11-$AL$11)*($AM$11-$AL$11)),$AN$11-SQRT((1-AZ863)*($AN$11-$AL$11)*($AN$11-$AM$11))),$AM$11)</f>
        <v>0.667424850776292</v>
      </c>
      <c r="AR863" s="0" t="n">
        <f aca="false">SUMPRODUCT((B24:B31&lt;=$B$6)*(C24:C31*AM863+D24:D31*AO863*$B$8*AQ863)/(1+AL863/100)^B24:B31)+C32*AM863*AP863/(1+AL863/100)^$B$6</f>
        <v>9625653.31300187</v>
      </c>
      <c r="AS863" s="0" t="n">
        <f aca="false">SUMPRODUCT((K24:K26&lt;=$B$6)*(L24:L26*AN863+M24:M26*AO863*$B$8*AQ863)/(1+AL863/100)^K24:K26)+L27*AN863*AP863/(1+AL863/100)^$B$6</f>
        <v>10928336.1689436</v>
      </c>
      <c r="AT863" s="0" t="n">
        <f aca="false">AS863-AR863</f>
        <v>1302682.85594169</v>
      </c>
      <c r="AU863" s="0" t="n">
        <f aca="true">RAND()</f>
        <v>0.472107798568487</v>
      </c>
      <c r="AV863" s="0" t="n">
        <f aca="true">RAND()</f>
        <v>0.483677045785481</v>
      </c>
      <c r="AW863" s="0" t="n">
        <f aca="true">RAND()</f>
        <v>0.925126116882525</v>
      </c>
      <c r="AX863" s="0" t="n">
        <f aca="true">RAND()</f>
        <v>0.388996524140446</v>
      </c>
      <c r="AY863" s="0" t="n">
        <f aca="true">RAND()</f>
        <v>0.114633240686352</v>
      </c>
      <c r="AZ863" s="0" t="n">
        <f aca="true">RAND()</f>
        <v>0.548546000485013</v>
      </c>
    </row>
    <row r="864" customFormat="false" ht="15" hidden="false" customHeight="false" outlineLevel="0" collapsed="false">
      <c r="AK864" s="0" t="n">
        <v>851</v>
      </c>
      <c r="AL864" s="0" t="n">
        <f aca="false">IFERROR(IF(AU864&lt;($AM$6-$AL$6)/($AN$6-$AL$6),$AL$6+SQRT(AU864*($AN$6-$AL$6)*($AM$6-$AL$6)),$AN$6-SQRT((1-AU864)*($AN$6-$AL$6)*($AN$6-$AM$6))),$AM$6)</f>
        <v>4.40728912345017</v>
      </c>
      <c r="AM864" s="0" t="n">
        <f aca="false">IFERROR(IF(AV864&lt;($AM$7-$AL$7)/($AN$7-$AL$7),$AL$7+SQRT(AV864*($AN$7-$AL$7)*($AM$7-$AL$7)),$AN$7-SQRT((1-AV864)*($AN$7-$AL$7)*($AN$7-$AM$7))),$AM$7)</f>
        <v>1.12840165525603</v>
      </c>
      <c r="AN864" s="0" t="n">
        <f aca="false">IFERROR(IF(AW864&lt;($AM$8-$AL$8)/($AN$8-$AL$8),$AL$8+SQRT(AW864*($AN$8-$AL$8)*($AM$8-$AL$8)),$AN$8-SQRT((1-AW864)*($AN$8-$AL$8)*($AN$8-$AM$8))),$AM$8)</f>
        <v>1.05970160577024</v>
      </c>
      <c r="AO864" s="0" t="n">
        <f aca="false">IFERROR(IF(AX864&lt;($AM$9-$AL$9)/($AN$9-$AL$9),$AL$9+SQRT(AX864*($AN$9-$AL$9)*($AM$9-$AL$9)),$AN$9-SQRT((1-AX864)*($AN$9-$AL$9)*($AN$9-$AM$9))),$AM$9)</f>
        <v>1.25866377514211</v>
      </c>
      <c r="AP864" s="0" t="n">
        <f aca="false">IFERROR(IF(AY864&lt;($AM$10-$AL$10)/($AN$10-$AL$10),$AL$10+SQRT(AY864*($AN$10-$AL$10)*($AM$10-$AL$10)),$AN$10-SQRT((1-AY864)*($AN$10-$AL$10)*($AN$10-$AM$10))),$AM$10)</f>
        <v>0.912490205614726</v>
      </c>
      <c r="AQ864" s="0" t="n">
        <f aca="false">IFERROR(IF(AZ864&lt;($AM$11-$AL$11)/($AN$11-$AL$11),$AL$11+SQRT(AZ864*($AN$11-$AL$11)*($AM$11-$AL$11)),$AN$11-SQRT((1-AZ864)*($AN$11-$AL$11)*($AN$11-$AM$11))),$AM$11)</f>
        <v>0.762339917418066</v>
      </c>
      <c r="AR864" s="0" t="n">
        <f aca="false">SUMPRODUCT((B24:B31&lt;=$B$6)*(C24:C31*AM864+D24:D31*AO864*$B$8*AQ864)/(1+AL864/100)^B24:B31)+C32*AM864*AP864/(1+AL864/100)^$B$6</f>
        <v>10530042.890885</v>
      </c>
      <c r="AS864" s="0" t="n">
        <f aca="false">SUMPRODUCT((K24:K26&lt;=$B$6)*(L24:L26*AN864+M24:M26*AO864*$B$8*AQ864)/(1+AL864/100)^K24:K26)+L27*AN864*AP864/(1+AL864/100)^$B$6</f>
        <v>9817483.4654427</v>
      </c>
      <c r="AT864" s="0" t="n">
        <f aca="false">AS864-AR864</f>
        <v>-712559.425442258</v>
      </c>
      <c r="AU864" s="0" t="n">
        <f aca="true">RAND()</f>
        <v>0.66389251553101</v>
      </c>
      <c r="AV864" s="0" t="n">
        <f aca="true">RAND()</f>
        <v>0.868567489382469</v>
      </c>
      <c r="AW864" s="0" t="n">
        <f aca="true">RAND()</f>
        <v>0.67810241025399</v>
      </c>
      <c r="AX864" s="0" t="n">
        <f aca="true">RAND()</f>
        <v>0.633613734475637</v>
      </c>
      <c r="AY864" s="0" t="n">
        <f aca="true">RAND()</f>
        <v>0.680592678912317</v>
      </c>
      <c r="AZ864" s="0" t="n">
        <f aca="true">RAND()</f>
        <v>0.769459939376115</v>
      </c>
    </row>
    <row r="865" customFormat="false" ht="15" hidden="false" customHeight="false" outlineLevel="0" collapsed="false">
      <c r="AK865" s="0" t="n">
        <v>852</v>
      </c>
      <c r="AL865" s="0" t="n">
        <f aca="false">IFERROR(IF(AU865&lt;($AM$6-$AL$6)/($AN$6-$AL$6),$AL$6+SQRT(AU865*($AN$6-$AL$6)*($AM$6-$AL$6)),$AN$6-SQRT((1-AU865)*($AN$6-$AL$6)*($AN$6-$AM$6))),$AM$6)</f>
        <v>4.24489348008899</v>
      </c>
      <c r="AM865" s="0" t="n">
        <f aca="false">IFERROR(IF(AV865&lt;($AM$7-$AL$7)/($AN$7-$AL$7),$AL$7+SQRT(AV865*($AN$7-$AL$7)*($AM$7-$AL$7)),$AN$7-SQRT((1-AV865)*($AN$7-$AL$7)*($AN$7-$AM$7))),$AM$7)</f>
        <v>1.06694502870907</v>
      </c>
      <c r="AN865" s="0" t="n">
        <f aca="false">IFERROR(IF(AW865&lt;($AM$8-$AL$8)/($AN$8-$AL$8),$AL$8+SQRT(AW865*($AN$8-$AL$8)*($AM$8-$AL$8)),$AN$8-SQRT((1-AW865)*($AN$8-$AL$8)*($AN$8-$AM$8))),$AM$8)</f>
        <v>0.930749188573179</v>
      </c>
      <c r="AO865" s="0" t="n">
        <f aca="false">IFERROR(IF(AX865&lt;($AM$9-$AL$9)/($AN$9-$AL$9),$AL$9+SQRT(AX865*($AN$9-$AL$9)*($AM$9-$AL$9)),$AN$9-SQRT((1-AX865)*($AN$9-$AL$9)*($AN$9-$AM$9))),$AM$9)</f>
        <v>1.07419982749914</v>
      </c>
      <c r="AP865" s="0" t="n">
        <f aca="false">IFERROR(IF(AY865&lt;($AM$10-$AL$10)/($AN$10-$AL$10),$AL$10+SQRT(AY865*($AN$10-$AL$10)*($AM$10-$AL$10)),$AN$10-SQRT((1-AY865)*($AN$10-$AL$10)*($AN$10-$AM$10))),$AM$10)</f>
        <v>0.696186570620583</v>
      </c>
      <c r="AQ865" s="0" t="n">
        <f aca="false">IFERROR(IF(AZ865&lt;($AM$11-$AL$11)/($AN$11-$AL$11),$AL$11+SQRT(AZ865*($AN$11-$AL$11)*($AM$11-$AL$11)),$AN$11-SQRT((1-AZ865)*($AN$11-$AL$11)*($AN$11-$AM$11))),$AM$11)</f>
        <v>0.726915422327944</v>
      </c>
      <c r="AR865" s="0" t="n">
        <f aca="false">SUMPRODUCT((B24:B31&lt;=$B$6)*(C24:C31*AM865+D24:D31*AO865*$B$8*AQ865)/(1+AL865/100)^B24:B31)+C32*AM865*AP865/(1+AL865/100)^$B$6</f>
        <v>10009383.0008944</v>
      </c>
      <c r="AS865" s="0" t="n">
        <f aca="false">SUMPRODUCT((K24:K26&lt;=$B$6)*(L24:L26*AN865+M24:M26*AO865*$B$8*AQ865)/(1+AL865/100)^K24:K26)+L27*AN865*AP865/(1+AL865/100)^$B$6</f>
        <v>8752203.82674024</v>
      </c>
      <c r="AT865" s="0" t="n">
        <f aca="false">AS865-AR865</f>
        <v>-1257179.1741542</v>
      </c>
      <c r="AU865" s="0" t="n">
        <f aca="true">RAND()</f>
        <v>0.620469403197193</v>
      </c>
      <c r="AV865" s="0" t="n">
        <f aca="true">RAND()</f>
        <v>0.702141133206006</v>
      </c>
      <c r="AW865" s="0" t="n">
        <f aca="true">RAND()</f>
        <v>0.189948336806052</v>
      </c>
      <c r="AX865" s="0" t="n">
        <f aca="true">RAND()</f>
        <v>0.428596027064924</v>
      </c>
      <c r="AY865" s="0" t="n">
        <f aca="true">RAND()</f>
        <v>0.15395668196746</v>
      </c>
      <c r="AZ865" s="0" t="n">
        <f aca="true">RAND()</f>
        <v>0.69561148341908</v>
      </c>
    </row>
    <row r="866" customFormat="false" ht="15" hidden="false" customHeight="false" outlineLevel="0" collapsed="false">
      <c r="AK866" s="0" t="n">
        <v>853</v>
      </c>
      <c r="AL866" s="0" t="n">
        <f aca="false">IFERROR(IF(AU866&lt;($AM$6-$AL$6)/($AN$6-$AL$6),$AL$6+SQRT(AU866*($AN$6-$AL$6)*($AM$6-$AL$6)),$AN$6-SQRT((1-AU866)*($AN$6-$AL$6)*($AN$6-$AM$6))),$AM$6)</f>
        <v>3.58347609937879</v>
      </c>
      <c r="AM866" s="0" t="n">
        <f aca="false">IFERROR(IF(AV866&lt;($AM$7-$AL$7)/($AN$7-$AL$7),$AL$7+SQRT(AV866*($AN$7-$AL$7)*($AM$7-$AL$7)),$AN$7-SQRT((1-AV866)*($AN$7-$AL$7)*($AN$7-$AM$7))),$AM$7)</f>
        <v>1.06001135555548</v>
      </c>
      <c r="AN866" s="0" t="n">
        <f aca="false">IFERROR(IF(AW866&lt;($AM$8-$AL$8)/($AN$8-$AL$8),$AL$8+SQRT(AW866*($AN$8-$AL$8)*($AM$8-$AL$8)),$AN$8-SQRT((1-AW866)*($AN$8-$AL$8)*($AN$8-$AM$8))),$AM$8)</f>
        <v>0.975737567901755</v>
      </c>
      <c r="AO866" s="0" t="n">
        <f aca="false">IFERROR(IF(AX866&lt;($AM$9-$AL$9)/($AN$9-$AL$9),$AL$9+SQRT(AX866*($AN$9-$AL$9)*($AM$9-$AL$9)),$AN$9-SQRT((1-AX866)*($AN$9-$AL$9)*($AN$9-$AM$9))),$AM$9)</f>
        <v>0.615993325155208</v>
      </c>
      <c r="AP866" s="0" t="n">
        <f aca="false">IFERROR(IF(AY866&lt;($AM$10-$AL$10)/($AN$10-$AL$10),$AL$10+SQRT(AY866*($AN$10-$AL$10)*($AM$10-$AL$10)),$AN$10-SQRT((1-AY866)*($AN$10-$AL$10)*($AN$10-$AM$10))),$AM$10)</f>
        <v>0.95520296812578</v>
      </c>
      <c r="AQ866" s="0" t="n">
        <f aca="false">IFERROR(IF(AZ866&lt;($AM$11-$AL$11)/($AN$11-$AL$11),$AL$11+SQRT(AZ866*($AN$11-$AL$11)*($AM$11-$AL$11)),$AN$11-SQRT((1-AZ866)*($AN$11-$AL$11)*($AN$11-$AM$11))),$AM$11)</f>
        <v>0.659209000156019</v>
      </c>
      <c r="AR866" s="0" t="n">
        <f aca="false">SUMPRODUCT((B24:B31&lt;=$B$6)*(C24:C31*AM866+D24:D31*AO866*$B$8*AQ866)/(1+AL866/100)^B24:B31)+C32*AM866*AP866/(1+AL866/100)^$B$6</f>
        <v>10111594.2451273</v>
      </c>
      <c r="AS866" s="0" t="n">
        <f aca="false">SUMPRODUCT((K24:K26&lt;=$B$6)*(L24:L26*AN866+M24:M26*AO866*$B$8*AQ866)/(1+AL866/100)^K24:K26)+L27*AN866*AP866/(1+AL866/100)^$B$6</f>
        <v>8987078.45176081</v>
      </c>
      <c r="AT866" s="0" t="n">
        <f aca="false">AS866-AR866</f>
        <v>-1124515.79336646</v>
      </c>
      <c r="AU866" s="0" t="n">
        <f aca="true">RAND()</f>
        <v>0.416368221824202</v>
      </c>
      <c r="AV866" s="0" t="n">
        <f aca="true">RAND()</f>
        <v>0.679149466507868</v>
      </c>
      <c r="AW866" s="0" t="n">
        <f aca="true">RAND()</f>
        <v>0.343152141911376</v>
      </c>
      <c r="AX866" s="0" t="n">
        <f aca="true">RAND()</f>
        <v>0.0179392686407491</v>
      </c>
      <c r="AY866" s="0" t="n">
        <f aca="true">RAND()</f>
        <v>0.82883896876208</v>
      </c>
      <c r="AZ866" s="0" t="n">
        <f aca="true">RAND()</f>
        <v>0.525965283368735</v>
      </c>
    </row>
    <row r="867" customFormat="false" ht="15" hidden="false" customHeight="false" outlineLevel="0" collapsed="false">
      <c r="AK867" s="0" t="n">
        <v>854</v>
      </c>
      <c r="AL867" s="0" t="n">
        <f aca="false">IFERROR(IF(AU867&lt;($AM$6-$AL$6)/($AN$6-$AL$6),$AL$6+SQRT(AU867*($AN$6-$AL$6)*($AM$6-$AL$6)),$AN$6-SQRT((1-AU867)*($AN$6-$AL$6)*($AN$6-$AM$6))),$AM$6)</f>
        <v>5.08111180812907</v>
      </c>
      <c r="AM867" s="0" t="n">
        <f aca="false">IFERROR(IF(AV867&lt;($AM$7-$AL$7)/($AN$7-$AL$7),$AL$7+SQRT(AV867*($AN$7-$AL$7)*($AM$7-$AL$7)),$AN$7-SQRT((1-AV867)*($AN$7-$AL$7)*($AN$7-$AM$7))),$AM$7)</f>
        <v>0.946962165330867</v>
      </c>
      <c r="AN867" s="0" t="n">
        <f aca="false">IFERROR(IF(AW867&lt;($AM$8-$AL$8)/($AN$8-$AL$8),$AL$8+SQRT(AW867*($AN$8-$AL$8)*($AM$8-$AL$8)),$AN$8-SQRT((1-AW867)*($AN$8-$AL$8)*($AN$8-$AM$8))),$AM$8)</f>
        <v>1.17039259942031</v>
      </c>
      <c r="AO867" s="0" t="n">
        <f aca="false">IFERROR(IF(AX867&lt;($AM$9-$AL$9)/($AN$9-$AL$9),$AL$9+SQRT(AX867*($AN$9-$AL$9)*($AM$9-$AL$9)),$AN$9-SQRT((1-AX867)*($AN$9-$AL$9)*($AN$9-$AM$9))),$AM$9)</f>
        <v>1.1894512418333</v>
      </c>
      <c r="AP867" s="0" t="n">
        <f aca="false">IFERROR(IF(AY867&lt;($AM$10-$AL$10)/($AN$10-$AL$10),$AL$10+SQRT(AY867*($AN$10-$AL$10)*($AM$10-$AL$10)),$AN$10-SQRT((1-AY867)*($AN$10-$AL$10)*($AN$10-$AM$10))),$AM$10)</f>
        <v>0.869486609770717</v>
      </c>
      <c r="AQ867" s="0" t="n">
        <f aca="false">IFERROR(IF(AZ867&lt;($AM$11-$AL$11)/($AN$11-$AL$11),$AL$11+SQRT(AZ867*($AN$11-$AL$11)*($AM$11-$AL$11)),$AN$11-SQRT((1-AZ867)*($AN$11-$AL$11)*($AN$11-$AM$11))),$AM$11)</f>
        <v>0.799361467195302</v>
      </c>
      <c r="AR867" s="0" t="n">
        <f aca="false">SUMPRODUCT((B24:B31&lt;=$B$6)*(C24:C31*AM867+D24:D31*AO867*$B$8*AQ867)/(1+AL867/100)^B24:B31)+C32*AM867*AP867/(1+AL867/100)^$B$6</f>
        <v>8672558.25047881</v>
      </c>
      <c r="AS867" s="0" t="n">
        <f aca="false">SUMPRODUCT((K24:K26&lt;=$B$6)*(L24:L26*AN867+M24:M26*AO867*$B$8*AQ867)/(1+AL867/100)^K24:K26)+L27*AN867*AP867/(1+AL867/100)^$B$6</f>
        <v>10860241.7439344</v>
      </c>
      <c r="AT867" s="0" t="n">
        <f aca="false">AS867-AR867</f>
        <v>2187683.49345556</v>
      </c>
      <c r="AU867" s="0" t="n">
        <f aca="true">RAND()</f>
        <v>0.815893405354915</v>
      </c>
      <c r="AV867" s="0" t="n">
        <f aca="true">RAND()</f>
        <v>0.239976422652635</v>
      </c>
      <c r="AW867" s="0" t="n">
        <f aca="true">RAND()</f>
        <v>0.943668104648393</v>
      </c>
      <c r="AX867" s="0" t="n">
        <f aca="true">RAND()</f>
        <v>0.562007140422951</v>
      </c>
      <c r="AY867" s="0" t="n">
        <f aca="true">RAND()</f>
        <v>0.546081419199431</v>
      </c>
      <c r="AZ867" s="0" t="n">
        <f aca="true">RAND()</f>
        <v>0.835690527159095</v>
      </c>
    </row>
    <row r="868" customFormat="false" ht="15" hidden="false" customHeight="false" outlineLevel="0" collapsed="false">
      <c r="AK868" s="0" t="n">
        <v>855</v>
      </c>
      <c r="AL868" s="0" t="n">
        <f aca="false">IFERROR(IF(AU868&lt;($AM$6-$AL$6)/($AN$6-$AL$6),$AL$6+SQRT(AU868*($AN$6-$AL$6)*($AM$6-$AL$6)),$AN$6-SQRT((1-AU868)*($AN$6-$AL$6)*($AN$6-$AM$6))),$AM$6)</f>
        <v>5.88988461960238</v>
      </c>
      <c r="AM868" s="0" t="n">
        <f aca="false">IFERROR(IF(AV868&lt;($AM$7-$AL$7)/($AN$7-$AL$7),$AL$7+SQRT(AV868*($AN$7-$AL$7)*($AM$7-$AL$7)),$AN$7-SQRT((1-AV868)*($AN$7-$AL$7)*($AN$7-$AM$7))),$AM$7)</f>
        <v>1.0592975622643</v>
      </c>
      <c r="AN868" s="0" t="n">
        <f aca="false">IFERROR(IF(AW868&lt;($AM$8-$AL$8)/($AN$8-$AL$8),$AL$8+SQRT(AW868*($AN$8-$AL$8)*($AM$8-$AL$8)),$AN$8-SQRT((1-AW868)*($AN$8-$AL$8)*($AN$8-$AM$8))),$AM$8)</f>
        <v>1.00625540907094</v>
      </c>
      <c r="AO868" s="0" t="n">
        <f aca="false">IFERROR(IF(AX868&lt;($AM$9-$AL$9)/($AN$9-$AL$9),$AL$9+SQRT(AX868*($AN$9-$AL$9)*($AM$9-$AL$9)),$AN$9-SQRT((1-AX868)*($AN$9-$AL$9)*($AN$9-$AM$9))),$AM$9)</f>
        <v>0.560518589610545</v>
      </c>
      <c r="AP868" s="0" t="n">
        <f aca="false">IFERROR(IF(AY868&lt;($AM$10-$AL$10)/($AN$10-$AL$10),$AL$10+SQRT(AY868*($AN$10-$AL$10)*($AM$10-$AL$10)),$AN$10-SQRT((1-AY868)*($AN$10-$AL$10)*($AN$10-$AM$10))),$AM$10)</f>
        <v>0.809604358181185</v>
      </c>
      <c r="AQ868" s="0" t="n">
        <f aca="false">IFERROR(IF(AZ868&lt;($AM$11-$AL$11)/($AN$11-$AL$11),$AL$11+SQRT(AZ868*($AN$11-$AL$11)*($AM$11-$AL$11)),$AN$11-SQRT((1-AZ868)*($AN$11-$AL$11)*($AN$11-$AM$11))),$AM$11)</f>
        <v>0.828813778314748</v>
      </c>
      <c r="AR868" s="0" t="n">
        <f aca="false">SUMPRODUCT((B24:B31&lt;=$B$6)*(C24:C31*AM868+D24:D31*AO868*$B$8*AQ868)/(1+AL868/100)^B24:B31)+C32*AM868*AP868/(1+AL868/100)^$B$6</f>
        <v>9435421.66836397</v>
      </c>
      <c r="AS868" s="0" t="n">
        <f aca="false">SUMPRODUCT((K24:K26&lt;=$B$6)*(L24:L26*AN868+M24:M26*AO868*$B$8*AQ868)/(1+AL868/100)^K24:K26)+L27*AN868*AP868/(1+AL868/100)^$B$6</f>
        <v>9339763.31052038</v>
      </c>
      <c r="AT868" s="0" t="n">
        <f aca="false">AS868-AR868</f>
        <v>-95658.3578435909</v>
      </c>
      <c r="AU868" s="0" t="n">
        <f aca="true">RAND()</f>
        <v>0.938382192110233</v>
      </c>
      <c r="AV868" s="0" t="n">
        <f aca="true">RAND()</f>
        <v>0.67673404659255</v>
      </c>
      <c r="AW868" s="0" t="n">
        <f aca="true">RAND()</f>
        <v>0.471898439047315</v>
      </c>
      <c r="AX868" s="0" t="n">
        <f aca="true">RAND()</f>
        <v>0.00488333291793278</v>
      </c>
      <c r="AY868" s="0" t="n">
        <f aca="true">RAND()</f>
        <v>0.383419434419133</v>
      </c>
      <c r="AZ868" s="0" t="n">
        <f aca="true">RAND()</f>
        <v>0.880388887776032</v>
      </c>
    </row>
    <row r="869" customFormat="false" ht="15" hidden="false" customHeight="false" outlineLevel="0" collapsed="false">
      <c r="AK869" s="0" t="n">
        <v>856</v>
      </c>
      <c r="AL869" s="0" t="n">
        <f aca="false">IFERROR(IF(AU869&lt;($AM$6-$AL$6)/($AN$6-$AL$6),$AL$6+SQRT(AU869*($AN$6-$AL$6)*($AM$6-$AL$6)),$AN$6-SQRT((1-AU869)*($AN$6-$AL$6)*($AN$6-$AM$6))),$AM$6)</f>
        <v>5.6205544801083</v>
      </c>
      <c r="AM869" s="0" t="n">
        <f aca="false">IFERROR(IF(AV869&lt;($AM$7-$AL$7)/($AN$7-$AL$7),$AL$7+SQRT(AV869*($AN$7-$AL$7)*($AM$7-$AL$7)),$AN$7-SQRT((1-AV869)*($AN$7-$AL$7)*($AN$7-$AM$7))),$AM$7)</f>
        <v>0.987212519434231</v>
      </c>
      <c r="AN869" s="0" t="n">
        <f aca="false">IFERROR(IF(AW869&lt;($AM$8-$AL$8)/($AN$8-$AL$8),$AL$8+SQRT(AW869*($AN$8-$AL$8)*($AM$8-$AL$8)),$AN$8-SQRT((1-AW869)*($AN$8-$AL$8)*($AN$8-$AM$8))),$AM$8)</f>
        <v>0.888078554969791</v>
      </c>
      <c r="AO869" s="0" t="n">
        <f aca="false">IFERROR(IF(AX869&lt;($AM$9-$AL$9)/($AN$9-$AL$9),$AL$9+SQRT(AX869*($AN$9-$AL$9)*($AM$9-$AL$9)),$AN$9-SQRT((1-AX869)*($AN$9-$AL$9)*($AN$9-$AM$9))),$AM$9)</f>
        <v>1.18089401344132</v>
      </c>
      <c r="AP869" s="0" t="n">
        <f aca="false">IFERROR(IF(AY869&lt;($AM$10-$AL$10)/($AN$10-$AL$10),$AL$10+SQRT(AY869*($AN$10-$AL$10)*($AM$10-$AL$10)),$AN$10-SQRT((1-AY869)*($AN$10-$AL$10)*($AN$10-$AM$10))),$AM$10)</f>
        <v>0.922780616869699</v>
      </c>
      <c r="AQ869" s="0" t="n">
        <f aca="false">IFERROR(IF(AZ869&lt;($AM$11-$AL$11)/($AN$11-$AL$11),$AL$11+SQRT(AZ869*($AN$11-$AL$11)*($AM$11-$AL$11)),$AN$11-SQRT((1-AZ869)*($AN$11-$AL$11)*($AN$11-$AM$11))),$AM$11)</f>
        <v>0.686207349159151</v>
      </c>
      <c r="AR869" s="0" t="n">
        <f aca="false">SUMPRODUCT((B24:B31&lt;=$B$6)*(C24:C31*AM869+D24:D31*AO869*$B$8*AQ869)/(1+AL869/100)^B24:B31)+C32*AM869*AP869/(1+AL869/100)^$B$6</f>
        <v>8885649.84285173</v>
      </c>
      <c r="AS869" s="0" t="n">
        <f aca="false">SUMPRODUCT((K24:K26&lt;=$B$6)*(L24:L26*AN869+M24:M26*AO869*$B$8*AQ869)/(1+AL869/100)^K24:K26)+L27*AN869*AP869/(1+AL869/100)^$B$6</f>
        <v>8214379.40801665</v>
      </c>
      <c r="AT869" s="0" t="n">
        <f aca="false">AS869-AR869</f>
        <v>-671270.434835073</v>
      </c>
      <c r="AU869" s="0" t="n">
        <f aca="true">RAND()</f>
        <v>0.904856502882536</v>
      </c>
      <c r="AV869" s="0" t="n">
        <f aca="true">RAND()</f>
        <v>0.389428082587913</v>
      </c>
      <c r="AW869" s="0" t="n">
        <f aca="true">RAND()</f>
        <v>0.0861981316174051</v>
      </c>
      <c r="AX869" s="0" t="n">
        <f aca="true">RAND()</f>
        <v>0.552710255189157</v>
      </c>
      <c r="AY869" s="0" t="n">
        <f aca="true">RAND()</f>
        <v>0.714973800002891</v>
      </c>
      <c r="AZ869" s="0" t="n">
        <f aca="true">RAND()</f>
        <v>0.598098662360297</v>
      </c>
    </row>
    <row r="870" customFormat="false" ht="15" hidden="false" customHeight="false" outlineLevel="0" collapsed="false">
      <c r="AK870" s="0" t="n">
        <v>857</v>
      </c>
      <c r="AL870" s="0" t="n">
        <f aca="false">IFERROR(IF(AU870&lt;($AM$6-$AL$6)/($AN$6-$AL$6),$AL$6+SQRT(AU870*($AN$6-$AL$6)*($AM$6-$AL$6)),$AN$6-SQRT((1-AU870)*($AN$6-$AL$6)*($AN$6-$AM$6))),$AM$6)</f>
        <v>2.51405526099299</v>
      </c>
      <c r="AM870" s="0" t="n">
        <f aca="false">IFERROR(IF(AV870&lt;($AM$7-$AL$7)/($AN$7-$AL$7),$AL$7+SQRT(AV870*($AN$7-$AL$7)*($AM$7-$AL$7)),$AN$7-SQRT((1-AV870)*($AN$7-$AL$7)*($AN$7-$AM$7))),$AM$7)</f>
        <v>0.902616506037015</v>
      </c>
      <c r="AN870" s="0" t="n">
        <f aca="false">IFERROR(IF(AW870&lt;($AM$8-$AL$8)/($AN$8-$AL$8),$AL$8+SQRT(AW870*($AN$8-$AL$8)*($AM$8-$AL$8)),$AN$8-SQRT((1-AW870)*($AN$8-$AL$8)*($AN$8-$AM$8))),$AM$8)</f>
        <v>0.988200804354576</v>
      </c>
      <c r="AO870" s="0" t="n">
        <f aca="false">IFERROR(IF(AX870&lt;($AM$9-$AL$9)/($AN$9-$AL$9),$AL$9+SQRT(AX870*($AN$9-$AL$9)*($AM$9-$AL$9)),$AN$9-SQRT((1-AX870)*($AN$9-$AL$9)*($AN$9-$AM$9))),$AM$9)</f>
        <v>1.72895184682623</v>
      </c>
      <c r="AP870" s="0" t="n">
        <f aca="false">IFERROR(IF(AY870&lt;($AM$10-$AL$10)/($AN$10-$AL$10),$AL$10+SQRT(AY870*($AN$10-$AL$10)*($AM$10-$AL$10)),$AN$10-SQRT((1-AY870)*($AN$10-$AL$10)*($AN$10-$AM$10))),$AM$10)</f>
        <v>0.918205920343949</v>
      </c>
      <c r="AQ870" s="0" t="n">
        <f aca="false">IFERROR(IF(AZ870&lt;($AM$11-$AL$11)/($AN$11-$AL$11),$AL$11+SQRT(AZ870*($AN$11-$AL$11)*($AM$11-$AL$11)),$AN$11-SQRT((1-AZ870)*($AN$11-$AL$11)*($AN$11-$AM$11))),$AM$11)</f>
        <v>0.901899719639508</v>
      </c>
      <c r="AR870" s="0" t="n">
        <f aca="false">SUMPRODUCT((B24:B31&lt;=$B$6)*(C24:C31*AM870+D24:D31*AO870*$B$8*AQ870)/(1+AL870/100)^B24:B31)+C32*AM870*AP870/(1+AL870/100)^$B$6</f>
        <v>9155266.60358487</v>
      </c>
      <c r="AS870" s="0" t="n">
        <f aca="false">SUMPRODUCT((K24:K26&lt;=$B$6)*(L24:L26*AN870+M24:M26*AO870*$B$8*AQ870)/(1+AL870/100)^K24:K26)+L27*AN870*AP870/(1+AL870/100)^$B$6</f>
        <v>9167120.94766978</v>
      </c>
      <c r="AT870" s="0" t="n">
        <f aca="false">AS870-AR870</f>
        <v>11854.3440849055</v>
      </c>
      <c r="AU870" s="0" t="n">
        <f aca="true">RAND()</f>
        <v>0.0528505622709146</v>
      </c>
      <c r="AV870" s="0" t="n">
        <f aca="true">RAND()</f>
        <v>0.117001636791607</v>
      </c>
      <c r="AW870" s="0" t="n">
        <f aca="true">RAND()</f>
        <v>0.393550475107881</v>
      </c>
      <c r="AX870" s="0" t="n">
        <f aca="true">RAND()</f>
        <v>0.951021932440725</v>
      </c>
      <c r="AY870" s="0" t="n">
        <f aca="true">RAND()</f>
        <v>0.699584767242917</v>
      </c>
      <c r="AZ870" s="0" t="n">
        <f aca="true">RAND()</f>
        <v>0.960719734666093</v>
      </c>
    </row>
    <row r="871" customFormat="false" ht="15" hidden="false" customHeight="false" outlineLevel="0" collapsed="false">
      <c r="AK871" s="0" t="n">
        <v>858</v>
      </c>
      <c r="AL871" s="0" t="n">
        <f aca="false">IFERROR(IF(AU871&lt;($AM$6-$AL$6)/($AN$6-$AL$6),$AL$6+SQRT(AU871*($AN$6-$AL$6)*($AM$6-$AL$6)),$AN$6-SQRT((1-AU871)*($AN$6-$AL$6)*($AN$6-$AM$6))),$AM$6)</f>
        <v>6.62048779230896</v>
      </c>
      <c r="AM871" s="0" t="n">
        <f aca="false">IFERROR(IF(AV871&lt;($AM$7-$AL$7)/($AN$7-$AL$7),$AL$7+SQRT(AV871*($AN$7-$AL$7)*($AM$7-$AL$7)),$AN$7-SQRT((1-AV871)*($AN$7-$AL$7)*($AN$7-$AM$7))),$AM$7)</f>
        <v>1.02864569336268</v>
      </c>
      <c r="AN871" s="0" t="n">
        <f aca="false">IFERROR(IF(AW871&lt;($AM$8-$AL$8)/($AN$8-$AL$8),$AL$8+SQRT(AW871*($AN$8-$AL$8)*($AM$8-$AL$8)),$AN$8-SQRT((1-AW871)*($AN$8-$AL$8)*($AN$8-$AM$8))),$AM$8)</f>
        <v>1.07588344276229</v>
      </c>
      <c r="AO871" s="0" t="n">
        <f aca="false">IFERROR(IF(AX871&lt;($AM$9-$AL$9)/($AN$9-$AL$9),$AL$9+SQRT(AX871*($AN$9-$AL$9)*($AM$9-$AL$9)),$AN$9-SQRT((1-AX871)*($AN$9-$AL$9)*($AN$9-$AM$9))),$AM$9)</f>
        <v>0.849197188109969</v>
      </c>
      <c r="AP871" s="0" t="n">
        <f aca="false">IFERROR(IF(AY871&lt;($AM$10-$AL$10)/($AN$10-$AL$10),$AL$10+SQRT(AY871*($AN$10-$AL$10)*($AM$10-$AL$10)),$AN$10-SQRT((1-AY871)*($AN$10-$AL$10)*($AN$10-$AM$10))),$AM$10)</f>
        <v>0.788914542373037</v>
      </c>
      <c r="AQ871" s="0" t="n">
        <f aca="false">IFERROR(IF(AZ871&lt;($AM$11-$AL$11)/($AN$11-$AL$11),$AL$11+SQRT(AZ871*($AN$11-$AL$11)*($AM$11-$AL$11)),$AN$11-SQRT((1-AZ871)*($AN$11-$AL$11)*($AN$11-$AM$11))),$AM$11)</f>
        <v>0.616919654179486</v>
      </c>
      <c r="AR871" s="0" t="n">
        <f aca="false">SUMPRODUCT((B24:B31&lt;=$B$6)*(C24:C31*AM871+D24:D31*AO871*$B$8*AQ871)/(1+AL871/100)^B24:B31)+C32*AM871*AP871/(1+AL871/100)^$B$6</f>
        <v>9009232.00409132</v>
      </c>
      <c r="AS871" s="0" t="n">
        <f aca="false">SUMPRODUCT((K24:K26&lt;=$B$6)*(L24:L26*AN871+M24:M26*AO871*$B$8*AQ871)/(1+AL871/100)^K24:K26)+L27*AN871*AP871/(1+AL871/100)^$B$6</f>
        <v>9975866.27710759</v>
      </c>
      <c r="AT871" s="0" t="n">
        <f aca="false">AS871-AR871</f>
        <v>966634.273016267</v>
      </c>
      <c r="AU871" s="0" t="n">
        <f aca="true">RAND()</f>
        <v>0.992798524210674</v>
      </c>
      <c r="AV871" s="0" t="n">
        <f aca="true">RAND()</f>
        <v>0.564464630516551</v>
      </c>
      <c r="AW871" s="0" t="n">
        <f aca="true">RAND()</f>
        <v>0.730519328850544</v>
      </c>
      <c r="AX871" s="0" t="n">
        <f aca="true">RAND()</f>
        <v>0.162584901578546</v>
      </c>
      <c r="AY871" s="0" t="n">
        <f aca="true">RAND()</f>
        <v>0.333886451178486</v>
      </c>
      <c r="AZ871" s="0" t="n">
        <f aca="true">RAND()</f>
        <v>0.409951294715284</v>
      </c>
    </row>
    <row r="872" customFormat="false" ht="15" hidden="false" customHeight="false" outlineLevel="0" collapsed="false">
      <c r="AK872" s="0" t="n">
        <v>859</v>
      </c>
      <c r="AL872" s="0" t="n">
        <f aca="false">IFERROR(IF(AU872&lt;($AM$6-$AL$6)/($AN$6-$AL$6),$AL$6+SQRT(AU872*($AN$6-$AL$6)*($AM$6-$AL$6)),$AN$6-SQRT((1-AU872)*($AN$6-$AL$6)*($AN$6-$AM$6))),$AM$6)</f>
        <v>3.89509421179573</v>
      </c>
      <c r="AM872" s="0" t="n">
        <f aca="false">IFERROR(IF(AV872&lt;($AM$7-$AL$7)/($AN$7-$AL$7),$AL$7+SQRT(AV872*($AN$7-$AL$7)*($AM$7-$AL$7)),$AN$7-SQRT((1-AV872)*($AN$7-$AL$7)*($AN$7-$AM$7))),$AM$7)</f>
        <v>1.10836270950502</v>
      </c>
      <c r="AN872" s="0" t="n">
        <f aca="false">IFERROR(IF(AW872&lt;($AM$8-$AL$8)/($AN$8-$AL$8),$AL$8+SQRT(AW872*($AN$8-$AL$8)*($AM$8-$AL$8)),$AN$8-SQRT((1-AW872)*($AN$8-$AL$8)*($AN$8-$AM$8))),$AM$8)</f>
        <v>1.0801413938188</v>
      </c>
      <c r="AO872" s="0" t="n">
        <f aca="false">IFERROR(IF(AX872&lt;($AM$9-$AL$9)/($AN$9-$AL$9),$AL$9+SQRT(AX872*($AN$9-$AL$9)*($AM$9-$AL$9)),$AN$9-SQRT((1-AX872)*($AN$9-$AL$9)*($AN$9-$AM$9))),$AM$9)</f>
        <v>1.02300477474384</v>
      </c>
      <c r="AP872" s="0" t="n">
        <f aca="false">IFERROR(IF(AY872&lt;($AM$10-$AL$10)/($AN$10-$AL$10),$AL$10+SQRT(AY872*($AN$10-$AL$10)*($AM$10-$AL$10)),$AN$10-SQRT((1-AY872)*($AN$10-$AL$10)*($AN$10-$AM$10))),$AM$10)</f>
        <v>0.602738328019953</v>
      </c>
      <c r="AQ872" s="0" t="n">
        <f aca="false">IFERROR(IF(AZ872&lt;($AM$11-$AL$11)/($AN$11-$AL$11),$AL$11+SQRT(AZ872*($AN$11-$AL$11)*($AM$11-$AL$11)),$AN$11-SQRT((1-AZ872)*($AN$11-$AL$11)*($AN$11-$AM$11))),$AM$11)</f>
        <v>0.449836397881509</v>
      </c>
      <c r="AR872" s="0" t="n">
        <f aca="false">SUMPRODUCT((B24:B31&lt;=$B$6)*(C24:C31*AM872+D24:D31*AO872*$B$8*AQ872)/(1+AL872/100)^B24:B31)+C32*AM872*AP872/(1+AL872/100)^$B$6</f>
        <v>10488616.3214448</v>
      </c>
      <c r="AS872" s="0" t="n">
        <f aca="false">SUMPRODUCT((K24:K26&lt;=$B$6)*(L24:L26*AN872+M24:M26*AO872*$B$8*AQ872)/(1+AL872/100)^K24:K26)+L27*AN872*AP872/(1+AL872/100)^$B$6</f>
        <v>10229012.3098485</v>
      </c>
      <c r="AT872" s="0" t="n">
        <f aca="false">AS872-AR872</f>
        <v>-259604.011596292</v>
      </c>
      <c r="AU872" s="0" t="n">
        <f aca="true">RAND()</f>
        <v>0.517978002318782</v>
      </c>
      <c r="AV872" s="0" t="n">
        <f aca="true">RAND()</f>
        <v>0.821678915033262</v>
      </c>
      <c r="AW872" s="0" t="n">
        <f aca="true">RAND()</f>
        <v>0.743538256943819</v>
      </c>
      <c r="AX872" s="0" t="n">
        <f aca="true">RAND()</f>
        <v>0.363653553217773</v>
      </c>
      <c r="AY872" s="0" t="n">
        <f aca="true">RAND()</f>
        <v>0.0422206561773422</v>
      </c>
      <c r="AZ872" s="0" t="n">
        <f aca="true">RAND()</f>
        <v>0.0916365148167582</v>
      </c>
    </row>
    <row r="873" customFormat="false" ht="15" hidden="false" customHeight="false" outlineLevel="0" collapsed="false">
      <c r="AK873" s="0" t="n">
        <v>860</v>
      </c>
      <c r="AL873" s="0" t="n">
        <f aca="false">IFERROR(IF(AU873&lt;($AM$6-$AL$6)/($AN$6-$AL$6),$AL$6+SQRT(AU873*($AN$6-$AL$6)*($AM$6-$AL$6)),$AN$6-SQRT((1-AU873)*($AN$6-$AL$6)*($AN$6-$AM$6))),$AM$6)</f>
        <v>2.60682598686312</v>
      </c>
      <c r="AM873" s="0" t="n">
        <f aca="false">IFERROR(IF(AV873&lt;($AM$7-$AL$7)/($AN$7-$AL$7),$AL$7+SQRT(AV873*($AN$7-$AL$7)*($AM$7-$AL$7)),$AN$7-SQRT((1-AV873)*($AN$7-$AL$7)*($AN$7-$AM$7))),$AM$7)</f>
        <v>0.913748729214294</v>
      </c>
      <c r="AN873" s="0" t="n">
        <f aca="false">IFERROR(IF(AW873&lt;($AM$8-$AL$8)/($AN$8-$AL$8),$AL$8+SQRT(AW873*($AN$8-$AL$8)*($AM$8-$AL$8)),$AN$8-SQRT((1-AW873)*($AN$8-$AL$8)*($AN$8-$AM$8))),$AM$8)</f>
        <v>0.967588002928244</v>
      </c>
      <c r="AO873" s="0" t="n">
        <f aca="false">IFERROR(IF(AX873&lt;($AM$9-$AL$9)/($AN$9-$AL$9),$AL$9+SQRT(AX873*($AN$9-$AL$9)*($AM$9-$AL$9)),$AN$9-SQRT((1-AX873)*($AN$9-$AL$9)*($AN$9-$AM$9))),$AM$9)</f>
        <v>1.16350912819868</v>
      </c>
      <c r="AP873" s="0" t="n">
        <f aca="false">IFERROR(IF(AY873&lt;($AM$10-$AL$10)/($AN$10-$AL$10),$AL$10+SQRT(AY873*($AN$10-$AL$10)*($AM$10-$AL$10)),$AN$10-SQRT((1-AY873)*($AN$10-$AL$10)*($AN$10-$AM$10))),$AM$10)</f>
        <v>0.87960827320476</v>
      </c>
      <c r="AQ873" s="0" t="n">
        <f aca="false">IFERROR(IF(AZ873&lt;($AM$11-$AL$11)/($AN$11-$AL$11),$AL$11+SQRT(AZ873*($AN$11-$AL$11)*($AM$11-$AL$11)),$AN$11-SQRT((1-AZ873)*($AN$11-$AL$11)*($AN$11-$AM$11))),$AM$11)</f>
        <v>0.632174986877465</v>
      </c>
      <c r="AR873" s="0" t="n">
        <f aca="false">SUMPRODUCT((B24:B31&lt;=$B$6)*(C24:C31*AM873+D24:D31*AO873*$B$8*AQ873)/(1+AL873/100)^B24:B31)+C32*AM873*AP873/(1+AL873/100)^$B$6</f>
        <v>9113426.65556245</v>
      </c>
      <c r="AS873" s="0" t="n">
        <f aca="false">SUMPRODUCT((K24:K26&lt;=$B$6)*(L24:L26*AN873+M24:M26*AO873*$B$8*AQ873)/(1+AL873/100)^K24:K26)+L27*AN873*AP873/(1+AL873/100)^$B$6</f>
        <v>8976640.90289498</v>
      </c>
      <c r="AT873" s="0" t="n">
        <f aca="false">AS873-AR873</f>
        <v>-136785.75266747</v>
      </c>
      <c r="AU873" s="0" t="n">
        <f aca="true">RAND()</f>
        <v>0.0736475556664798</v>
      </c>
      <c r="AV873" s="0" t="n">
        <f aca="true">RAND()</f>
        <v>0.143764148865186</v>
      </c>
      <c r="AW873" s="0" t="n">
        <f aca="true">RAND()</f>
        <v>0.312063763616413</v>
      </c>
      <c r="AX873" s="0" t="n">
        <f aca="true">RAND()</f>
        <v>0.533522014262047</v>
      </c>
      <c r="AY873" s="0" t="n">
        <f aca="true">RAND()</f>
        <v>0.576409764341999</v>
      </c>
      <c r="AZ873" s="0" t="n">
        <f aca="true">RAND()</f>
        <v>0.450368252681813</v>
      </c>
    </row>
    <row r="874" customFormat="false" ht="15" hidden="false" customHeight="false" outlineLevel="0" collapsed="false">
      <c r="AK874" s="0" t="n">
        <v>861</v>
      </c>
      <c r="AL874" s="0" t="n">
        <f aca="false">IFERROR(IF(AU874&lt;($AM$6-$AL$6)/($AN$6-$AL$6),$AL$6+SQRT(AU874*($AN$6-$AL$6)*($AM$6-$AL$6)),$AN$6-SQRT((1-AU874)*($AN$6-$AL$6)*($AN$6-$AM$6))),$AM$6)</f>
        <v>2.59928578780668</v>
      </c>
      <c r="AM874" s="0" t="n">
        <f aca="false">IFERROR(IF(AV874&lt;($AM$7-$AL$7)/($AN$7-$AL$7),$AL$7+SQRT(AV874*($AN$7-$AL$7)*($AM$7-$AL$7)),$AN$7-SQRT((1-AV874)*($AN$7-$AL$7)*($AN$7-$AM$7))),$AM$7)</f>
        <v>0.920512895936613</v>
      </c>
      <c r="AN874" s="0" t="n">
        <f aca="false">IFERROR(IF(AW874&lt;($AM$8-$AL$8)/($AN$8-$AL$8),$AL$8+SQRT(AW874*($AN$8-$AL$8)*($AM$8-$AL$8)),$AN$8-SQRT((1-AW874)*($AN$8-$AL$8)*($AN$8-$AM$8))),$AM$8)</f>
        <v>1.14382922490222</v>
      </c>
      <c r="AO874" s="0" t="n">
        <f aca="false">IFERROR(IF(AX874&lt;($AM$9-$AL$9)/($AN$9-$AL$9),$AL$9+SQRT(AX874*($AN$9-$AL$9)*($AM$9-$AL$9)),$AN$9-SQRT((1-AX874)*($AN$9-$AL$9)*($AN$9-$AM$9))),$AM$9)</f>
        <v>0.64028337955541</v>
      </c>
      <c r="AP874" s="0" t="n">
        <f aca="false">IFERROR(IF(AY874&lt;($AM$10-$AL$10)/($AN$10-$AL$10),$AL$10+SQRT(AY874*($AN$10-$AL$10)*($AM$10-$AL$10)),$AN$10-SQRT((1-AY874)*($AN$10-$AL$10)*($AN$10-$AM$10))),$AM$10)</f>
        <v>0.639941675261708</v>
      </c>
      <c r="AQ874" s="0" t="n">
        <f aca="false">IFERROR(IF(AZ874&lt;($AM$11-$AL$11)/($AN$11-$AL$11),$AL$11+SQRT(AZ874*($AN$11-$AL$11)*($AM$11-$AL$11)),$AN$11-SQRT((1-AZ874)*($AN$11-$AL$11)*($AN$11-$AM$11))),$AM$11)</f>
        <v>0.544715656077436</v>
      </c>
      <c r="AR874" s="0" t="n">
        <f aca="false">SUMPRODUCT((B24:B31&lt;=$B$6)*(C24:C31*AM874+D24:D31*AO874*$B$8*AQ874)/(1+AL874/100)^B24:B31)+C32*AM874*AP874/(1+AL874/100)^$B$6</f>
        <v>9149402.63799399</v>
      </c>
      <c r="AS874" s="0" t="n">
        <f aca="false">SUMPRODUCT((K24:K26&lt;=$B$6)*(L24:L26*AN874+M24:M26*AO874*$B$8*AQ874)/(1+AL874/100)^K24:K26)+L27*AN874*AP874/(1+AL874/100)^$B$6</f>
        <v>10872790.8737864</v>
      </c>
      <c r="AT874" s="0" t="n">
        <f aca="false">AS874-AR874</f>
        <v>1723388.23579242</v>
      </c>
      <c r="AU874" s="0" t="n">
        <f aca="true">RAND()</f>
        <v>0.0718286910934152</v>
      </c>
      <c r="AV874" s="0" t="n">
        <f aca="true">RAND()</f>
        <v>0.161370645411432</v>
      </c>
      <c r="AW874" s="0" t="n">
        <f aca="true">RAND()</f>
        <v>0.899802369023435</v>
      </c>
      <c r="AX874" s="0" t="n">
        <f aca="true">RAND()</f>
        <v>0.0262392354393162</v>
      </c>
      <c r="AY874" s="0" t="n">
        <f aca="true">RAND()</f>
        <v>0.0783346899002133</v>
      </c>
      <c r="AZ874" s="0" t="n">
        <f aca="true">RAND()</f>
        <v>0.244431642160856</v>
      </c>
    </row>
    <row r="875" customFormat="false" ht="15" hidden="false" customHeight="false" outlineLevel="0" collapsed="false">
      <c r="AK875" s="0" t="n">
        <v>862</v>
      </c>
      <c r="AL875" s="0" t="n">
        <f aca="false">IFERROR(IF(AU875&lt;($AM$6-$AL$6)/($AN$6-$AL$6),$AL$6+SQRT(AU875*($AN$6-$AL$6)*($AM$6-$AL$6)),$AN$6-SQRT((1-AU875)*($AN$6-$AL$6)*($AN$6-$AM$6))),$AM$6)</f>
        <v>3.09808078048551</v>
      </c>
      <c r="AM875" s="0" t="n">
        <f aca="false">IFERROR(IF(AV875&lt;($AM$7-$AL$7)/($AN$7-$AL$7),$AL$7+SQRT(AV875*($AN$7-$AL$7)*($AM$7-$AL$7)),$AN$7-SQRT((1-AV875)*($AN$7-$AL$7)*($AN$7-$AM$7))),$AM$7)</f>
        <v>1.00112125811135</v>
      </c>
      <c r="AN875" s="0" t="n">
        <f aca="false">IFERROR(IF(AW875&lt;($AM$8-$AL$8)/($AN$8-$AL$8),$AL$8+SQRT(AW875*($AN$8-$AL$8)*($AM$8-$AL$8)),$AN$8-SQRT((1-AW875)*($AN$8-$AL$8)*($AN$8-$AM$8))),$AM$8)</f>
        <v>0.890984533668705</v>
      </c>
      <c r="AO875" s="0" t="n">
        <f aca="false">IFERROR(IF(AX875&lt;($AM$9-$AL$9)/($AN$9-$AL$9),$AL$9+SQRT(AX875*($AN$9-$AL$9)*($AM$9-$AL$9)),$AN$9-SQRT((1-AX875)*($AN$9-$AL$9)*($AN$9-$AM$9))),$AM$9)</f>
        <v>1.00102535658141</v>
      </c>
      <c r="AP875" s="0" t="n">
        <f aca="false">IFERROR(IF(AY875&lt;($AM$10-$AL$10)/($AN$10-$AL$10),$AL$10+SQRT(AY875*($AN$10-$AL$10)*($AM$10-$AL$10)),$AN$10-SQRT((1-AY875)*($AN$10-$AL$10)*($AN$10-$AM$10))),$AM$10)</f>
        <v>0.739414425111933</v>
      </c>
      <c r="AQ875" s="0" t="n">
        <f aca="false">IFERROR(IF(AZ875&lt;($AM$11-$AL$11)/($AN$11-$AL$11),$AL$11+SQRT(AZ875*($AN$11-$AL$11)*($AM$11-$AL$11)),$AN$11-SQRT((1-AZ875)*($AN$11-$AL$11)*($AN$11-$AM$11))),$AM$11)</f>
        <v>0.793315927635022</v>
      </c>
      <c r="AR875" s="0" t="n">
        <f aca="false">SUMPRODUCT((B24:B31&lt;=$B$6)*(C24:C31*AM875+D24:D31*AO875*$B$8*AQ875)/(1+AL875/100)^B24:B31)+C32*AM875*AP875/(1+AL875/100)^$B$6</f>
        <v>9796681.18012578</v>
      </c>
      <c r="AS875" s="0" t="n">
        <f aca="false">SUMPRODUCT((K24:K26&lt;=$B$6)*(L24:L26*AN875+M24:M26*AO875*$B$8*AQ875)/(1+AL875/100)^K24:K26)+L27*AN875*AP875/(1+AL875/100)^$B$6</f>
        <v>8389248.58001283</v>
      </c>
      <c r="AT875" s="0" t="n">
        <f aca="false">AS875-AR875</f>
        <v>-1407432.60011295</v>
      </c>
      <c r="AU875" s="0" t="n">
        <f aca="true">RAND()</f>
        <v>0.238751320219172</v>
      </c>
      <c r="AV875" s="0" t="n">
        <f aca="true">RAND()</f>
        <v>0.449416638541514</v>
      </c>
      <c r="AW875" s="0" t="n">
        <f aca="true">RAND()</f>
        <v>0.0919798374101303</v>
      </c>
      <c r="AX875" s="0" t="n">
        <f aca="true">RAND()</f>
        <v>0.334699774537795</v>
      </c>
      <c r="AY875" s="0" t="n">
        <f aca="true">RAND()</f>
        <v>0.229277067806709</v>
      </c>
      <c r="AZ875" s="0" t="n">
        <f aca="true">RAND()</f>
        <v>0.82563956828828</v>
      </c>
    </row>
    <row r="876" customFormat="false" ht="15" hidden="false" customHeight="false" outlineLevel="0" collapsed="false">
      <c r="AK876" s="0" t="n">
        <v>863</v>
      </c>
      <c r="AL876" s="0" t="n">
        <f aca="false">IFERROR(IF(AU876&lt;($AM$6-$AL$6)/($AN$6-$AL$6),$AL$6+SQRT(AU876*($AN$6-$AL$6)*($AM$6-$AL$6)),$AN$6-SQRT((1-AU876)*($AN$6-$AL$6)*($AN$6-$AM$6))),$AM$6)</f>
        <v>2.57484915195126</v>
      </c>
      <c r="AM876" s="0" t="n">
        <f aca="false">IFERROR(IF(AV876&lt;($AM$7-$AL$7)/($AN$7-$AL$7),$AL$7+SQRT(AV876*($AN$7-$AL$7)*($AM$7-$AL$7)),$AN$7-SQRT((1-AV876)*($AN$7-$AL$7)*($AN$7-$AM$7))),$AM$7)</f>
        <v>1.07203414607977</v>
      </c>
      <c r="AN876" s="0" t="n">
        <f aca="false">IFERROR(IF(AW876&lt;($AM$8-$AL$8)/($AN$8-$AL$8),$AL$8+SQRT(AW876*($AN$8-$AL$8)*($AM$8-$AL$8)),$AN$8-SQRT((1-AW876)*($AN$8-$AL$8)*($AN$8-$AM$8))),$AM$8)</f>
        <v>1.10258691115731</v>
      </c>
      <c r="AO876" s="0" t="n">
        <f aca="false">IFERROR(IF(AX876&lt;($AM$9-$AL$9)/($AN$9-$AL$9),$AL$9+SQRT(AX876*($AN$9-$AL$9)*($AM$9-$AL$9)),$AN$9-SQRT((1-AX876)*($AN$9-$AL$9)*($AN$9-$AM$9))),$AM$9)</f>
        <v>1.04295437517479</v>
      </c>
      <c r="AP876" s="0" t="n">
        <f aca="false">IFERROR(IF(AY876&lt;($AM$10-$AL$10)/($AN$10-$AL$10),$AL$10+SQRT(AY876*($AN$10-$AL$10)*($AM$10-$AL$10)),$AN$10-SQRT((1-AY876)*($AN$10-$AL$10)*($AN$10-$AM$10))),$AM$10)</f>
        <v>0.985993599866498</v>
      </c>
      <c r="AQ876" s="0" t="n">
        <f aca="false">IFERROR(IF(AZ876&lt;($AM$11-$AL$11)/($AN$11-$AL$11),$AL$11+SQRT(AZ876*($AN$11-$AL$11)*($AM$11-$AL$11)),$AN$11-SQRT((1-AZ876)*($AN$11-$AL$11)*($AN$11-$AM$11))),$AM$11)</f>
        <v>0.870664370733429</v>
      </c>
      <c r="AR876" s="0" t="n">
        <f aca="false">SUMPRODUCT((B24:B31&lt;=$B$6)*(C24:C31*AM876+D24:D31*AO876*$B$8*AQ876)/(1+AL876/100)^B24:B31)+C32*AM876*AP876/(1+AL876/100)^$B$6</f>
        <v>10701855.2208791</v>
      </c>
      <c r="AS876" s="0" t="n">
        <f aca="false">SUMPRODUCT((K24:K26&lt;=$B$6)*(L24:L26*AN876+M24:M26*AO876*$B$8*AQ876)/(1+AL876/100)^K24:K26)+L27*AN876*AP876/(1+AL876/100)^$B$6</f>
        <v>10108128.0473234</v>
      </c>
      <c r="AT876" s="0" t="n">
        <f aca="false">AS876-AR876</f>
        <v>-593727.173555732</v>
      </c>
      <c r="AU876" s="0" t="n">
        <f aca="true">RAND()</f>
        <v>0.0660903094998156</v>
      </c>
      <c r="AV876" s="0" t="n">
        <f aca="true">RAND()</f>
        <v>0.718472487452838</v>
      </c>
      <c r="AW876" s="0" t="n">
        <f aca="true">RAND()</f>
        <v>0.806838944336511</v>
      </c>
      <c r="AX876" s="0" t="n">
        <f aca="true">RAND()</f>
        <v>0.389375781335282</v>
      </c>
      <c r="AY876" s="0" t="n">
        <f aca="true">RAND()</f>
        <v>0.944759116444792</v>
      </c>
      <c r="AZ876" s="0" t="n">
        <f aca="true">RAND()</f>
        <v>0.931723653070286</v>
      </c>
    </row>
    <row r="877" customFormat="false" ht="15" hidden="false" customHeight="false" outlineLevel="0" collapsed="false">
      <c r="AK877" s="0" t="n">
        <v>864</v>
      </c>
      <c r="AL877" s="0" t="n">
        <f aca="false">IFERROR(IF(AU877&lt;($AM$6-$AL$6)/($AN$6-$AL$6),$AL$6+SQRT(AU877*($AN$6-$AL$6)*($AM$6-$AL$6)),$AN$6-SQRT((1-AU877)*($AN$6-$AL$6)*($AN$6-$AM$6))),$AM$6)</f>
        <v>2.78477766982506</v>
      </c>
      <c r="AM877" s="0" t="n">
        <f aca="false">IFERROR(IF(AV877&lt;($AM$7-$AL$7)/($AN$7-$AL$7),$AL$7+SQRT(AV877*($AN$7-$AL$7)*($AM$7-$AL$7)),$AN$7-SQRT((1-AV877)*($AN$7-$AL$7)*($AN$7-$AM$7))),$AM$7)</f>
        <v>1.02888055201587</v>
      </c>
      <c r="AN877" s="0" t="n">
        <f aca="false">IFERROR(IF(AW877&lt;($AM$8-$AL$8)/($AN$8-$AL$8),$AL$8+SQRT(AW877*($AN$8-$AL$8)*($AM$8-$AL$8)),$AN$8-SQRT((1-AW877)*($AN$8-$AL$8)*($AN$8-$AM$8))),$AM$8)</f>
        <v>1.01641740244614</v>
      </c>
      <c r="AO877" s="0" t="n">
        <f aca="false">IFERROR(IF(AX877&lt;($AM$9-$AL$9)/($AN$9-$AL$9),$AL$9+SQRT(AX877*($AN$9-$AL$9)*($AM$9-$AL$9)),$AN$9-SQRT((1-AX877)*($AN$9-$AL$9)*($AN$9-$AM$9))),$AM$9)</f>
        <v>1.31089259908939</v>
      </c>
      <c r="AP877" s="0" t="n">
        <f aca="false">IFERROR(IF(AY877&lt;($AM$10-$AL$10)/($AN$10-$AL$10),$AL$10+SQRT(AY877*($AN$10-$AL$10)*($AM$10-$AL$10)),$AN$10-SQRT((1-AY877)*($AN$10-$AL$10)*($AN$10-$AM$10))),$AM$10)</f>
        <v>0.927998140036911</v>
      </c>
      <c r="AQ877" s="0" t="n">
        <f aca="false">IFERROR(IF(AZ877&lt;($AM$11-$AL$11)/($AN$11-$AL$11),$AL$11+SQRT(AZ877*($AN$11-$AL$11)*($AM$11-$AL$11)),$AN$11-SQRT((1-AZ877)*($AN$11-$AL$11)*($AN$11-$AM$11))),$AM$11)</f>
        <v>0.796675515010564</v>
      </c>
      <c r="AR877" s="0" t="n">
        <f aca="false">SUMPRODUCT((B24:B31&lt;=$B$6)*(C24:C31*AM877+D24:D31*AO877*$B$8*AQ877)/(1+AL877/100)^B24:B31)+C32*AM877*AP877/(1+AL877/100)^$B$6</f>
        <v>10210998.4521455</v>
      </c>
      <c r="AS877" s="0" t="n">
        <f aca="false">SUMPRODUCT((K24:K26&lt;=$B$6)*(L24:L26*AN877+M24:M26*AO877*$B$8*AQ877)/(1+AL877/100)^K24:K26)+L27*AN877*AP877/(1+AL877/100)^$B$6</f>
        <v>9396415.71380423</v>
      </c>
      <c r="AT877" s="0" t="n">
        <f aca="false">AS877-AR877</f>
        <v>-814582.738341278</v>
      </c>
      <c r="AU877" s="0" t="n">
        <f aca="true">RAND()</f>
        <v>0.12317519821121</v>
      </c>
      <c r="AV877" s="0" t="n">
        <f aca="true">RAND()</f>
        <v>0.565388353095054</v>
      </c>
      <c r="AW877" s="0" t="n">
        <f aca="true">RAND()</f>
        <v>0.515014845511037</v>
      </c>
      <c r="AX877" s="0" t="n">
        <f aca="true">RAND()</f>
        <v>0.68342066000682</v>
      </c>
      <c r="AY877" s="0" t="n">
        <f aca="true">RAND()</f>
        <v>0.732729631500222</v>
      </c>
      <c r="AZ877" s="0" t="n">
        <f aca="true">RAND()</f>
        <v>0.831261852260329</v>
      </c>
    </row>
    <row r="878" customFormat="false" ht="15" hidden="false" customHeight="false" outlineLevel="0" collapsed="false">
      <c r="AK878" s="0" t="n">
        <v>865</v>
      </c>
      <c r="AL878" s="0" t="n">
        <f aca="false">IFERROR(IF(AU878&lt;($AM$6-$AL$6)/($AN$6-$AL$6),$AL$6+SQRT(AU878*($AN$6-$AL$6)*($AM$6-$AL$6)),$AN$6-SQRT((1-AU878)*($AN$6-$AL$6)*($AN$6-$AM$6))),$AM$6)</f>
        <v>3.02753890583626</v>
      </c>
      <c r="AM878" s="0" t="n">
        <f aca="false">IFERROR(IF(AV878&lt;($AM$7-$AL$7)/($AN$7-$AL$7),$AL$7+SQRT(AV878*($AN$7-$AL$7)*($AM$7-$AL$7)),$AN$7-SQRT((1-AV878)*($AN$7-$AL$7)*($AN$7-$AM$7))),$AM$7)</f>
        <v>0.886020431515865</v>
      </c>
      <c r="AN878" s="0" t="n">
        <f aca="false">IFERROR(IF(AW878&lt;($AM$8-$AL$8)/($AN$8-$AL$8),$AL$8+SQRT(AW878*($AN$8-$AL$8)*($AM$8-$AL$8)),$AN$8-SQRT((1-AW878)*($AN$8-$AL$8)*($AN$8-$AM$8))),$AM$8)</f>
        <v>0.979242369669291</v>
      </c>
      <c r="AO878" s="0" t="n">
        <f aca="false">IFERROR(IF(AX878&lt;($AM$9-$AL$9)/($AN$9-$AL$9),$AL$9+SQRT(AX878*($AN$9-$AL$9)*($AM$9-$AL$9)),$AN$9-SQRT((1-AX878)*($AN$9-$AL$9)*($AN$9-$AM$9))),$AM$9)</f>
        <v>1.00126140443955</v>
      </c>
      <c r="AP878" s="0" t="n">
        <f aca="false">IFERROR(IF(AY878&lt;($AM$10-$AL$10)/($AN$10-$AL$10),$AL$10+SQRT(AY878*($AN$10-$AL$10)*($AM$10-$AL$10)),$AN$10-SQRT((1-AY878)*($AN$10-$AL$10)*($AN$10-$AM$10))),$AM$10)</f>
        <v>0.793075449136158</v>
      </c>
      <c r="AQ878" s="0" t="n">
        <f aca="false">IFERROR(IF(AZ878&lt;($AM$11-$AL$11)/($AN$11-$AL$11),$AL$11+SQRT(AZ878*($AN$11-$AL$11)*($AM$11-$AL$11)),$AN$11-SQRT((1-AZ878)*($AN$11-$AL$11)*($AN$11-$AM$11))),$AM$11)</f>
        <v>0.739860752830515</v>
      </c>
      <c r="AR878" s="0" t="n">
        <f aca="false">SUMPRODUCT((B24:B31&lt;=$B$6)*(C24:C31*AM878+D24:D31*AO878*$B$8*AQ878)/(1+AL878/100)^B24:B31)+C32*AM878*AP878/(1+AL878/100)^$B$6</f>
        <v>8695738.72291209</v>
      </c>
      <c r="AS878" s="0" t="n">
        <f aca="false">SUMPRODUCT((K24:K26&lt;=$B$6)*(L24:L26*AN878+M24:M26*AO878*$B$8*AQ878)/(1+AL878/100)^K24:K26)+L27*AN878*AP878/(1+AL878/100)^$B$6</f>
        <v>9167738.28006312</v>
      </c>
      <c r="AT878" s="0" t="n">
        <f aca="false">AS878-AR878</f>
        <v>471999.557151033</v>
      </c>
      <c r="AU878" s="0" t="n">
        <f aca="true">RAND()</f>
        <v>0.210977642767772</v>
      </c>
      <c r="AV878" s="0" t="n">
        <f aca="true">RAND()</f>
        <v>0.082216829313063</v>
      </c>
      <c r="AW878" s="0" t="n">
        <f aca="true">RAND()</f>
        <v>0.356975856496253</v>
      </c>
      <c r="AX878" s="0" t="n">
        <f aca="true">RAND()</f>
        <v>0.335014145158623</v>
      </c>
      <c r="AY878" s="0" t="n">
        <f aca="true">RAND()</f>
        <v>0.343572875545442</v>
      </c>
      <c r="AZ878" s="0" t="n">
        <f aca="true">RAND()</f>
        <v>0.723786008498341</v>
      </c>
    </row>
    <row r="879" customFormat="false" ht="15" hidden="false" customHeight="false" outlineLevel="0" collapsed="false">
      <c r="AK879" s="0" t="n">
        <v>866</v>
      </c>
      <c r="AL879" s="0" t="n">
        <f aca="false">IFERROR(IF(AU879&lt;($AM$6-$AL$6)/($AN$6-$AL$6),$AL$6+SQRT(AU879*($AN$6-$AL$6)*($AM$6-$AL$6)),$AN$6-SQRT((1-AU879)*($AN$6-$AL$6)*($AN$6-$AM$6))),$AM$6)</f>
        <v>3.74011747302783</v>
      </c>
      <c r="AM879" s="0" t="n">
        <f aca="false">IFERROR(IF(AV879&lt;($AM$7-$AL$7)/($AN$7-$AL$7),$AL$7+SQRT(AV879*($AN$7-$AL$7)*($AM$7-$AL$7)),$AN$7-SQRT((1-AV879)*($AN$7-$AL$7)*($AN$7-$AM$7))),$AM$7)</f>
        <v>1.13018532377663</v>
      </c>
      <c r="AN879" s="0" t="n">
        <f aca="false">IFERROR(IF(AW879&lt;($AM$8-$AL$8)/($AN$8-$AL$8),$AL$8+SQRT(AW879*($AN$8-$AL$8)*($AM$8-$AL$8)),$AN$8-SQRT((1-AW879)*($AN$8-$AL$8)*($AN$8-$AM$8))),$AM$8)</f>
        <v>0.962410741833229</v>
      </c>
      <c r="AO879" s="0" t="n">
        <f aca="false">IFERROR(IF(AX879&lt;($AM$9-$AL$9)/($AN$9-$AL$9),$AL$9+SQRT(AX879*($AN$9-$AL$9)*($AM$9-$AL$9)),$AN$9-SQRT((1-AX879)*($AN$9-$AL$9)*($AN$9-$AM$9))),$AM$9)</f>
        <v>1.35585076755715</v>
      </c>
      <c r="AP879" s="0" t="n">
        <f aca="false">IFERROR(IF(AY879&lt;($AM$10-$AL$10)/($AN$10-$AL$10),$AL$10+SQRT(AY879*($AN$10-$AL$10)*($AM$10-$AL$10)),$AN$10-SQRT((1-AY879)*($AN$10-$AL$10)*($AN$10-$AM$10))),$AM$10)</f>
        <v>0.782811457373568</v>
      </c>
      <c r="AQ879" s="0" t="n">
        <f aca="false">IFERROR(IF(AZ879&lt;($AM$11-$AL$11)/($AN$11-$AL$11),$AL$11+SQRT(AZ879*($AN$11-$AL$11)*($AM$11-$AL$11)),$AN$11-SQRT((1-AZ879)*($AN$11-$AL$11)*($AN$11-$AM$11))),$AM$11)</f>
        <v>0.672448665885884</v>
      </c>
      <c r="AR879" s="0" t="n">
        <f aca="false">SUMPRODUCT((B24:B31&lt;=$B$6)*(C24:C31*AM879+D24:D31*AO879*$B$8*AQ879)/(1+AL879/100)^B24:B31)+C32*AM879*AP879/(1+AL879/100)^$B$6</f>
        <v>10792898.6211166</v>
      </c>
      <c r="AS879" s="0" t="n">
        <f aca="false">SUMPRODUCT((K24:K26&lt;=$B$6)*(L24:L26*AN879+M24:M26*AO879*$B$8*AQ879)/(1+AL879/100)^K24:K26)+L27*AN879*AP879/(1+AL879/100)^$B$6</f>
        <v>9011976.95699169</v>
      </c>
      <c r="AT879" s="0" t="n">
        <f aca="false">AS879-AR879</f>
        <v>-1780921.66412488</v>
      </c>
      <c r="AU879" s="0" t="n">
        <f aca="true">RAND()</f>
        <v>0.468658295517078</v>
      </c>
      <c r="AV879" s="0" t="n">
        <f aca="true">RAND()</f>
        <v>0.87239505210213</v>
      </c>
      <c r="AW879" s="0" t="n">
        <f aca="true">RAND()</f>
        <v>0.29308054514244</v>
      </c>
      <c r="AX879" s="0" t="n">
        <f aca="true">RAND()</f>
        <v>0.723381177562194</v>
      </c>
      <c r="AY879" s="0" t="n">
        <f aca="true">RAND()</f>
        <v>0.319929281687046</v>
      </c>
      <c r="AZ879" s="0" t="n">
        <f aca="true">RAND()</f>
        <v>0.562082136816583</v>
      </c>
    </row>
    <row r="880" customFormat="false" ht="15" hidden="false" customHeight="false" outlineLevel="0" collapsed="false">
      <c r="AK880" s="0" t="n">
        <v>867</v>
      </c>
      <c r="AL880" s="0" t="n">
        <f aca="false">IFERROR(IF(AU880&lt;($AM$6-$AL$6)/($AN$6-$AL$6),$AL$6+SQRT(AU880*($AN$6-$AL$6)*($AM$6-$AL$6)),$AN$6-SQRT((1-AU880)*($AN$6-$AL$6)*($AN$6-$AM$6))),$AM$6)</f>
        <v>2.95292245983713</v>
      </c>
      <c r="AM880" s="0" t="n">
        <f aca="false">IFERROR(IF(AV880&lt;($AM$7-$AL$7)/($AN$7-$AL$7),$AL$7+SQRT(AV880*($AN$7-$AL$7)*($AM$7-$AL$7)),$AN$7-SQRT((1-AV880)*($AN$7-$AL$7)*($AN$7-$AM$7))),$AM$7)</f>
        <v>1.0183805683557</v>
      </c>
      <c r="AN880" s="0" t="n">
        <f aca="false">IFERROR(IF(AW880&lt;($AM$8-$AL$8)/($AN$8-$AL$8),$AL$8+SQRT(AW880*($AN$8-$AL$8)*($AM$8-$AL$8)),$AN$8-SQRT((1-AW880)*($AN$8-$AL$8)*($AN$8-$AM$8))),$AM$8)</f>
        <v>0.913291876378924</v>
      </c>
      <c r="AO880" s="0" t="n">
        <f aca="false">IFERROR(IF(AX880&lt;($AM$9-$AL$9)/($AN$9-$AL$9),$AL$9+SQRT(AX880*($AN$9-$AL$9)*($AM$9-$AL$9)),$AN$9-SQRT((1-AX880)*($AN$9-$AL$9)*($AN$9-$AM$9))),$AM$9)</f>
        <v>1.00319196438256</v>
      </c>
      <c r="AP880" s="0" t="n">
        <f aca="false">IFERROR(IF(AY880&lt;($AM$10-$AL$10)/($AN$10-$AL$10),$AL$10+SQRT(AY880*($AN$10-$AL$10)*($AM$10-$AL$10)),$AN$10-SQRT((1-AY880)*($AN$10-$AL$10)*($AN$10-$AM$10))),$AM$10)</f>
        <v>0.593946335124752</v>
      </c>
      <c r="AQ880" s="0" t="n">
        <f aca="false">IFERROR(IF(AZ880&lt;($AM$11-$AL$11)/($AN$11-$AL$11),$AL$11+SQRT(AZ880*($AN$11-$AL$11)*($AM$11-$AL$11)),$AN$11-SQRT((1-AZ880)*($AN$11-$AL$11)*($AN$11-$AM$11))),$AM$11)</f>
        <v>0.854207070477074</v>
      </c>
      <c r="AR880" s="0" t="n">
        <f aca="false">SUMPRODUCT((B24:B31&lt;=$B$6)*(C24:C31*AM880+D24:D31*AO880*$B$8*AQ880)/(1+AL880/100)^B24:B31)+C32*AM880*AP880/(1+AL880/100)^$B$6</f>
        <v>10043549.109326</v>
      </c>
      <c r="AS880" s="0" t="n">
        <f aca="false">SUMPRODUCT((K24:K26&lt;=$B$6)*(L24:L26*AN880+M24:M26*AO880*$B$8*AQ880)/(1+AL880/100)^K24:K26)+L27*AN880*AP880/(1+AL880/100)^$B$6</f>
        <v>8731196.28969913</v>
      </c>
      <c r="AT880" s="0" t="n">
        <f aca="false">AS880-AR880</f>
        <v>-1312352.81962684</v>
      </c>
      <c r="AU880" s="0" t="n">
        <f aca="true">RAND()</f>
        <v>0.181612242892408</v>
      </c>
      <c r="AV880" s="0" t="n">
        <f aca="true">RAND()</f>
        <v>0.523132790086872</v>
      </c>
      <c r="AW880" s="0" t="n">
        <f aca="true">RAND()</f>
        <v>0.142611658371748</v>
      </c>
      <c r="AX880" s="0" t="n">
        <f aca="true">RAND()</f>
        <v>0.337582493418999</v>
      </c>
      <c r="AY880" s="0" t="n">
        <f aca="true">RAND()</f>
        <v>0.0353036555334891</v>
      </c>
      <c r="AZ880" s="0" t="n">
        <f aca="true">RAND()</f>
        <v>0.913242537555604</v>
      </c>
    </row>
    <row r="881" customFormat="false" ht="15" hidden="false" customHeight="false" outlineLevel="0" collapsed="false">
      <c r="AK881" s="0" t="n">
        <v>868</v>
      </c>
      <c r="AL881" s="0" t="n">
        <f aca="false">IFERROR(IF(AU881&lt;($AM$6-$AL$6)/($AN$6-$AL$6),$AL$6+SQRT(AU881*($AN$6-$AL$6)*($AM$6-$AL$6)),$AN$6-SQRT((1-AU881)*($AN$6-$AL$6)*($AN$6-$AM$6))),$AM$6)</f>
        <v>2.39939872525116</v>
      </c>
      <c r="AM881" s="0" t="n">
        <f aca="false">IFERROR(IF(AV881&lt;($AM$7-$AL$7)/($AN$7-$AL$7),$AL$7+SQRT(AV881*($AN$7-$AL$7)*($AM$7-$AL$7)),$AN$7-SQRT((1-AV881)*($AN$7-$AL$7)*($AN$7-$AM$7))),$AM$7)</f>
        <v>0.97288631427278</v>
      </c>
      <c r="AN881" s="0" t="n">
        <f aca="false">IFERROR(IF(AW881&lt;($AM$8-$AL$8)/($AN$8-$AL$8),$AL$8+SQRT(AW881*($AN$8-$AL$8)*($AM$8-$AL$8)),$AN$8-SQRT((1-AW881)*($AN$8-$AL$8)*($AN$8-$AM$8))),$AM$8)</f>
        <v>1.02350375648004</v>
      </c>
      <c r="AO881" s="0" t="n">
        <f aca="false">IFERROR(IF(AX881&lt;($AM$9-$AL$9)/($AN$9-$AL$9),$AL$9+SQRT(AX881*($AN$9-$AL$9)*($AM$9-$AL$9)),$AN$9-SQRT((1-AX881)*($AN$9-$AL$9)*($AN$9-$AM$9))),$AM$9)</f>
        <v>1.59426921024453</v>
      </c>
      <c r="AP881" s="0" t="n">
        <f aca="false">IFERROR(IF(AY881&lt;($AM$10-$AL$10)/($AN$10-$AL$10),$AL$10+SQRT(AY881*($AN$10-$AL$10)*($AM$10-$AL$10)),$AN$10-SQRT((1-AY881)*($AN$10-$AL$10)*($AN$10-$AM$10))),$AM$10)</f>
        <v>0.986310491405764</v>
      </c>
      <c r="AQ881" s="0" t="n">
        <f aca="false">IFERROR(IF(AZ881&lt;($AM$11-$AL$11)/($AN$11-$AL$11),$AL$11+SQRT(AZ881*($AN$11-$AL$11)*($AM$11-$AL$11)),$AN$11-SQRT((1-AZ881)*($AN$11-$AL$11)*($AN$11-$AM$11))),$AM$11)</f>
        <v>0.797058888807105</v>
      </c>
      <c r="AR881" s="0" t="n">
        <f aca="false">SUMPRODUCT((B24:B31&lt;=$B$6)*(C24:C31*AM881+D24:D31*AO881*$B$8*AQ881)/(1+AL881/100)^B24:B31)+C32*AM881*AP881/(1+AL881/100)^$B$6</f>
        <v>9851416.45007096</v>
      </c>
      <c r="AS881" s="0" t="n">
        <f aca="false">SUMPRODUCT((K24:K26&lt;=$B$6)*(L24:L26*AN881+M24:M26*AO881*$B$8*AQ881)/(1+AL881/100)^K24:K26)+L27*AN881*AP881/(1+AL881/100)^$B$6</f>
        <v>9396333.52844696</v>
      </c>
      <c r="AT881" s="0" t="n">
        <f aca="false">AS881-AR881</f>
        <v>-455082.921624005</v>
      </c>
      <c r="AU881" s="0" t="n">
        <f aca="true">RAND()</f>
        <v>0.0319038683464498</v>
      </c>
      <c r="AV881" s="0" t="n">
        <f aca="true">RAND()</f>
        <v>0.332107529586961</v>
      </c>
      <c r="AW881" s="0" t="n">
        <f aca="true">RAND()</f>
        <v>0.543995125967546</v>
      </c>
      <c r="AX881" s="0" t="n">
        <f aca="true">RAND()</f>
        <v>0.890255017496271</v>
      </c>
      <c r="AY881" s="0" t="n">
        <f aca="true">RAND()</f>
        <v>0.945991576205264</v>
      </c>
      <c r="AZ881" s="0" t="n">
        <f aca="true">RAND()</f>
        <v>0.8318975730114</v>
      </c>
    </row>
    <row r="882" customFormat="false" ht="15" hidden="false" customHeight="false" outlineLevel="0" collapsed="false">
      <c r="AK882" s="0" t="n">
        <v>869</v>
      </c>
      <c r="AL882" s="0" t="n">
        <f aca="false">IFERROR(IF(AU882&lt;($AM$6-$AL$6)/($AN$6-$AL$6),$AL$6+SQRT(AU882*($AN$6-$AL$6)*($AM$6-$AL$6)),$AN$6-SQRT((1-AU882)*($AN$6-$AL$6)*($AN$6-$AM$6))),$AM$6)</f>
        <v>5.74082205579778</v>
      </c>
      <c r="AM882" s="0" t="n">
        <f aca="false">IFERROR(IF(AV882&lt;($AM$7-$AL$7)/($AN$7-$AL$7),$AL$7+SQRT(AV882*($AN$7-$AL$7)*($AM$7-$AL$7)),$AN$7-SQRT((1-AV882)*($AN$7-$AL$7)*($AN$7-$AM$7))),$AM$7)</f>
        <v>1.13388944084345</v>
      </c>
      <c r="AN882" s="0" t="n">
        <f aca="false">IFERROR(IF(AW882&lt;($AM$8-$AL$8)/($AN$8-$AL$8),$AL$8+SQRT(AW882*($AN$8-$AL$8)*($AM$8-$AL$8)),$AN$8-SQRT((1-AW882)*($AN$8-$AL$8)*($AN$8-$AM$8))),$AM$8)</f>
        <v>0.963766338325997</v>
      </c>
      <c r="AO882" s="0" t="n">
        <f aca="false">IFERROR(IF(AX882&lt;($AM$9-$AL$9)/($AN$9-$AL$9),$AL$9+SQRT(AX882*($AN$9-$AL$9)*($AM$9-$AL$9)),$AN$9-SQRT((1-AX882)*($AN$9-$AL$9)*($AN$9-$AM$9))),$AM$9)</f>
        <v>1.24925527616836</v>
      </c>
      <c r="AP882" s="0" t="n">
        <f aca="false">IFERROR(IF(AY882&lt;($AM$10-$AL$10)/($AN$10-$AL$10),$AL$10+SQRT(AY882*($AN$10-$AL$10)*($AM$10-$AL$10)),$AN$10-SQRT((1-AY882)*($AN$10-$AL$10)*($AN$10-$AM$10))),$AM$10)</f>
        <v>0.88697216546775</v>
      </c>
      <c r="AQ882" s="0" t="n">
        <f aca="false">IFERROR(IF(AZ882&lt;($AM$11-$AL$11)/($AN$11-$AL$11),$AL$11+SQRT(AZ882*($AN$11-$AL$11)*($AM$11-$AL$11)),$AN$11-SQRT((1-AZ882)*($AN$11-$AL$11)*($AN$11-$AM$11))),$AM$11)</f>
        <v>0.668925843799792</v>
      </c>
      <c r="AR882" s="0" t="n">
        <f aca="false">SUMPRODUCT((B24:B31&lt;=$B$6)*(C24:C31*AM882+D24:D31*AO882*$B$8*AQ882)/(1+AL882/100)^B24:B31)+C32*AM882*AP882/(1+AL882/100)^$B$6</f>
        <v>10166199.7191286</v>
      </c>
      <c r="AS882" s="0" t="n">
        <f aca="false">SUMPRODUCT((K24:K26&lt;=$B$6)*(L24:L26*AN882+M24:M26*AO882*$B$8*AQ882)/(1+AL882/100)^K24:K26)+L27*AN882*AP882/(1+AL882/100)^$B$6</f>
        <v>8926719.8092086</v>
      </c>
      <c r="AT882" s="0" t="n">
        <f aca="false">AS882-AR882</f>
        <v>-1239479.90991998</v>
      </c>
      <c r="AU882" s="0" t="n">
        <f aca="true">RAND()</f>
        <v>0.920723545241733</v>
      </c>
      <c r="AV882" s="0" t="n">
        <f aca="true">RAND()</f>
        <v>0.880163004909799</v>
      </c>
      <c r="AW882" s="0" t="n">
        <f aca="true">RAND()</f>
        <v>0.297993484096722</v>
      </c>
      <c r="AX882" s="0" t="n">
        <f aca="true">RAND()</f>
        <v>0.624254906425967</v>
      </c>
      <c r="AY882" s="0" t="n">
        <f aca="true">RAND()</f>
        <v>0.598989827387197</v>
      </c>
      <c r="AZ882" s="0" t="n">
        <f aca="true">RAND()</f>
        <v>0.552611849372736</v>
      </c>
    </row>
    <row r="883" customFormat="false" ht="15" hidden="false" customHeight="false" outlineLevel="0" collapsed="false">
      <c r="AK883" s="0" t="n">
        <v>870</v>
      </c>
      <c r="AL883" s="0" t="n">
        <f aca="false">IFERROR(IF(AU883&lt;($AM$6-$AL$6)/($AN$6-$AL$6),$AL$6+SQRT(AU883*($AN$6-$AL$6)*($AM$6-$AL$6)),$AN$6-SQRT((1-AU883)*($AN$6-$AL$6)*($AN$6-$AM$6))),$AM$6)</f>
        <v>5.63652714139022</v>
      </c>
      <c r="AM883" s="0" t="n">
        <f aca="false">IFERROR(IF(AV883&lt;($AM$7-$AL$7)/($AN$7-$AL$7),$AL$7+SQRT(AV883*($AN$7-$AL$7)*($AM$7-$AL$7)),$AN$7-SQRT((1-AV883)*($AN$7-$AL$7)*($AN$7-$AM$7))),$AM$7)</f>
        <v>0.952361637796571</v>
      </c>
      <c r="AN883" s="0" t="n">
        <f aca="false">IFERROR(IF(AW883&lt;($AM$8-$AL$8)/($AN$8-$AL$8),$AL$8+SQRT(AW883*($AN$8-$AL$8)*($AM$8-$AL$8)),$AN$8-SQRT((1-AW883)*($AN$8-$AL$8)*($AN$8-$AM$8))),$AM$8)</f>
        <v>1.14550550059557</v>
      </c>
      <c r="AO883" s="0" t="n">
        <f aca="false">IFERROR(IF(AX883&lt;($AM$9-$AL$9)/($AN$9-$AL$9),$AL$9+SQRT(AX883*($AN$9-$AL$9)*($AM$9-$AL$9)),$AN$9-SQRT((1-AX883)*($AN$9-$AL$9)*($AN$9-$AM$9))),$AM$9)</f>
        <v>1.04252239361982</v>
      </c>
      <c r="AP883" s="0" t="n">
        <f aca="false">IFERROR(IF(AY883&lt;($AM$10-$AL$10)/($AN$10-$AL$10),$AL$10+SQRT(AY883*($AN$10-$AL$10)*($AM$10-$AL$10)),$AN$10-SQRT((1-AY883)*($AN$10-$AL$10)*($AN$10-$AM$10))),$AM$10)</f>
        <v>0.823049395046438</v>
      </c>
      <c r="AQ883" s="0" t="n">
        <f aca="false">IFERROR(IF(AZ883&lt;($AM$11-$AL$11)/($AN$11-$AL$11),$AL$11+SQRT(AZ883*($AN$11-$AL$11)*($AM$11-$AL$11)),$AN$11-SQRT((1-AZ883)*($AN$11-$AL$11)*($AN$11-$AM$11))),$AM$11)</f>
        <v>0.608735873487749</v>
      </c>
      <c r="AR883" s="0" t="n">
        <f aca="false">SUMPRODUCT((B24:B31&lt;=$B$6)*(C24:C31*AM883+D24:D31*AO883*$B$8*AQ883)/(1+AL883/100)^B24:B31)+C32*AM883*AP883/(1+AL883/100)^$B$6</f>
        <v>8558510.70991605</v>
      </c>
      <c r="AS883" s="0" t="n">
        <f aca="false">SUMPRODUCT((K24:K26&lt;=$B$6)*(L24:L26*AN883+M24:M26*AO883*$B$8*AQ883)/(1+AL883/100)^K24:K26)+L27*AN883*AP883/(1+AL883/100)^$B$6</f>
        <v>10634790.1703152</v>
      </c>
      <c r="AT883" s="0" t="n">
        <f aca="false">AS883-AR883</f>
        <v>2076279.46039914</v>
      </c>
      <c r="AU883" s="0" t="n">
        <f aca="true">RAND()</f>
        <v>0.907047088191723</v>
      </c>
      <c r="AV883" s="0" t="n">
        <f aca="true">RAND()</f>
        <v>0.257934096356148</v>
      </c>
      <c r="AW883" s="0" t="n">
        <f aca="true">RAND()</f>
        <v>0.902941329726384</v>
      </c>
      <c r="AX883" s="0" t="n">
        <f aca="true">RAND()</f>
        <v>0.388824422186985</v>
      </c>
      <c r="AY883" s="0" t="n">
        <f aca="true">RAND()</f>
        <v>0.417443646559479</v>
      </c>
      <c r="AZ883" s="0" t="n">
        <f aca="true">RAND()</f>
        <v>0.38905240644181</v>
      </c>
    </row>
    <row r="884" customFormat="false" ht="15" hidden="false" customHeight="false" outlineLevel="0" collapsed="false">
      <c r="AK884" s="0" t="n">
        <v>871</v>
      </c>
      <c r="AL884" s="0" t="n">
        <f aca="false">IFERROR(IF(AU884&lt;($AM$6-$AL$6)/($AN$6-$AL$6),$AL$6+SQRT(AU884*($AN$6-$AL$6)*($AM$6-$AL$6)),$AN$6-SQRT((1-AU884)*($AN$6-$AL$6)*($AN$6-$AM$6))),$AM$6)</f>
        <v>4.19657241033226</v>
      </c>
      <c r="AM884" s="0" t="n">
        <f aca="false">IFERROR(IF(AV884&lt;($AM$7-$AL$7)/($AN$7-$AL$7),$AL$7+SQRT(AV884*($AN$7-$AL$7)*($AM$7-$AL$7)),$AN$7-SQRT((1-AV884)*($AN$7-$AL$7)*($AN$7-$AM$7))),$AM$7)</f>
        <v>1.01872544630249</v>
      </c>
      <c r="AN884" s="0" t="n">
        <f aca="false">IFERROR(IF(AW884&lt;($AM$8-$AL$8)/($AN$8-$AL$8),$AL$8+SQRT(AW884*($AN$8-$AL$8)*($AM$8-$AL$8)),$AN$8-SQRT((1-AW884)*($AN$8-$AL$8)*($AN$8-$AM$8))),$AM$8)</f>
        <v>1.1587600864446</v>
      </c>
      <c r="AO884" s="0" t="n">
        <f aca="false">IFERROR(IF(AX884&lt;($AM$9-$AL$9)/($AN$9-$AL$9),$AL$9+SQRT(AX884*($AN$9-$AL$9)*($AM$9-$AL$9)),$AN$9-SQRT((1-AX884)*($AN$9-$AL$9)*($AN$9-$AM$9))),$AM$9)</f>
        <v>0.964245604504626</v>
      </c>
      <c r="AP884" s="0" t="n">
        <f aca="false">IFERROR(IF(AY884&lt;($AM$10-$AL$10)/($AN$10-$AL$10),$AL$10+SQRT(AY884*($AN$10-$AL$10)*($AM$10-$AL$10)),$AN$10-SQRT((1-AY884)*($AN$10-$AL$10)*($AN$10-$AM$10))),$AM$10)</f>
        <v>0.992032960762999</v>
      </c>
      <c r="AQ884" s="0" t="n">
        <f aca="false">IFERROR(IF(AZ884&lt;($AM$11-$AL$11)/($AN$11-$AL$11),$AL$11+SQRT(AZ884*($AN$11-$AL$11)*($AM$11-$AL$11)),$AN$11-SQRT((1-AZ884)*($AN$11-$AL$11)*($AN$11-$AM$11))),$AM$11)</f>
        <v>0.554161719312188</v>
      </c>
      <c r="AR884" s="0" t="n">
        <f aca="false">SUMPRODUCT((B24:B31&lt;=$B$6)*(C24:C31*AM884+D24:D31*AO884*$B$8*AQ884)/(1+AL884/100)^B24:B31)+C32*AM884*AP884/(1+AL884/100)^$B$6</f>
        <v>9529943.54409929</v>
      </c>
      <c r="AS884" s="0" t="n">
        <f aca="false">SUMPRODUCT((K24:K26&lt;=$B$6)*(L24:L26*AN884+M24:M26*AO884*$B$8*AQ884)/(1+AL884/100)^K24:K26)+L27*AN884*AP884/(1+AL884/100)^$B$6</f>
        <v>10657003.6124718</v>
      </c>
      <c r="AT884" s="0" t="n">
        <f aca="false">AS884-AR884</f>
        <v>1127060.06837248</v>
      </c>
      <c r="AU884" s="0" t="n">
        <f aca="true">RAND()</f>
        <v>0.607039687474485</v>
      </c>
      <c r="AV884" s="0" t="n">
        <f aca="true">RAND()</f>
        <v>0.524551829440148</v>
      </c>
      <c r="AW884" s="0" t="n">
        <f aca="true">RAND()</f>
        <v>0.926002472661357</v>
      </c>
      <c r="AX884" s="0" t="n">
        <f aca="true">RAND()</f>
        <v>0.287365308402488</v>
      </c>
      <c r="AY884" s="0" t="n">
        <f aca="true">RAND()</f>
        <v>0.968385737908812</v>
      </c>
      <c r="AZ884" s="0" t="n">
        <f aca="true">RAND()</f>
        <v>0.263666039035622</v>
      </c>
    </row>
    <row r="885" customFormat="false" ht="15" hidden="false" customHeight="false" outlineLevel="0" collapsed="false">
      <c r="AK885" s="0" t="n">
        <v>872</v>
      </c>
      <c r="AL885" s="0" t="n">
        <f aca="false">IFERROR(IF(AU885&lt;($AM$6-$AL$6)/($AN$6-$AL$6),$AL$6+SQRT(AU885*($AN$6-$AL$6)*($AM$6-$AL$6)),$AN$6-SQRT((1-AU885)*($AN$6-$AL$6)*($AN$6-$AM$6))),$AM$6)</f>
        <v>5.24815772281176</v>
      </c>
      <c r="AM885" s="0" t="n">
        <f aca="false">IFERROR(IF(AV885&lt;($AM$7-$AL$7)/($AN$7-$AL$7),$AL$7+SQRT(AV885*($AN$7-$AL$7)*($AM$7-$AL$7)),$AN$7-SQRT((1-AV885)*($AN$7-$AL$7)*($AN$7-$AM$7))),$AM$7)</f>
        <v>0.971413549091116</v>
      </c>
      <c r="AN885" s="0" t="n">
        <f aca="false">IFERROR(IF(AW885&lt;($AM$8-$AL$8)/($AN$8-$AL$8),$AL$8+SQRT(AW885*($AN$8-$AL$8)*($AM$8-$AL$8)),$AN$8-SQRT((1-AW885)*($AN$8-$AL$8)*($AN$8-$AM$8))),$AM$8)</f>
        <v>0.964407844093631</v>
      </c>
      <c r="AO885" s="0" t="n">
        <f aca="false">IFERROR(IF(AX885&lt;($AM$9-$AL$9)/($AN$9-$AL$9),$AL$9+SQRT(AX885*($AN$9-$AL$9)*($AM$9-$AL$9)),$AN$9-SQRT((1-AX885)*($AN$9-$AL$9)*($AN$9-$AM$9))),$AM$9)</f>
        <v>1.16244622352573</v>
      </c>
      <c r="AP885" s="0" t="n">
        <f aca="false">IFERROR(IF(AY885&lt;($AM$10-$AL$10)/($AN$10-$AL$10),$AL$10+SQRT(AY885*($AN$10-$AL$10)*($AM$10-$AL$10)),$AN$10-SQRT((1-AY885)*($AN$10-$AL$10)*($AN$10-$AM$10))),$AM$10)</f>
        <v>0.604360630056094</v>
      </c>
      <c r="AQ885" s="0" t="n">
        <f aca="false">IFERROR(IF(AZ885&lt;($AM$11-$AL$11)/($AN$11-$AL$11),$AL$11+SQRT(AZ885*($AN$11-$AL$11)*($AM$11-$AL$11)),$AN$11-SQRT((1-AZ885)*($AN$11-$AL$11)*($AN$11-$AM$11))),$AM$11)</f>
        <v>0.511062046568624</v>
      </c>
      <c r="AR885" s="0" t="n">
        <f aca="false">SUMPRODUCT((B24:B31&lt;=$B$6)*(C24:C31*AM885+D24:D31*AO885*$B$8*AQ885)/(1+AL885/100)^B24:B31)+C32*AM885*AP885/(1+AL885/100)^$B$6</f>
        <v>8827924.61669555</v>
      </c>
      <c r="AS885" s="0" t="n">
        <f aca="false">SUMPRODUCT((K24:K26&lt;=$B$6)*(L24:L26*AN885+M24:M26*AO885*$B$8*AQ885)/(1+AL885/100)^K24:K26)+L27*AN885*AP885/(1+AL885/100)^$B$6</f>
        <v>9066027.67769862</v>
      </c>
      <c r="AT885" s="0" t="n">
        <f aca="false">AS885-AR885</f>
        <v>238103.06100307</v>
      </c>
      <c r="AU885" s="0" t="n">
        <f aca="true">RAND()</f>
        <v>0.846552431792797</v>
      </c>
      <c r="AV885" s="0" t="n">
        <f aca="true">RAND()</f>
        <v>0.326473386800137</v>
      </c>
      <c r="AW885" s="0" t="n">
        <f aca="true">RAND()</f>
        <v>0.300332657772396</v>
      </c>
      <c r="AX885" s="0" t="n">
        <f aca="true">RAND()</f>
        <v>0.532335781009124</v>
      </c>
      <c r="AY885" s="0" t="n">
        <f aca="true">RAND()</f>
        <v>0.0435645644228195</v>
      </c>
      <c r="AZ885" s="0" t="n">
        <f aca="true">RAND()</f>
        <v>0.181825255109126</v>
      </c>
    </row>
    <row r="886" customFormat="false" ht="15" hidden="false" customHeight="false" outlineLevel="0" collapsed="false">
      <c r="AK886" s="0" t="n">
        <v>873</v>
      </c>
      <c r="AL886" s="0" t="n">
        <f aca="false">IFERROR(IF(AU886&lt;($AM$6-$AL$6)/($AN$6-$AL$6),$AL$6+SQRT(AU886*($AN$6-$AL$6)*($AM$6-$AL$6)),$AN$6-SQRT((1-AU886)*($AN$6-$AL$6)*($AN$6-$AM$6))),$AM$6)</f>
        <v>3.48007568578278</v>
      </c>
      <c r="AM886" s="0" t="n">
        <f aca="false">IFERROR(IF(AV886&lt;($AM$7-$AL$7)/($AN$7-$AL$7),$AL$7+SQRT(AV886*($AN$7-$AL$7)*($AM$7-$AL$7)),$AN$7-SQRT((1-AV886)*($AN$7-$AL$7)*($AN$7-$AM$7))),$AM$7)</f>
        <v>0.956343132804425</v>
      </c>
      <c r="AN886" s="0" t="n">
        <f aca="false">IFERROR(IF(AW886&lt;($AM$8-$AL$8)/($AN$8-$AL$8),$AL$8+SQRT(AW886*($AN$8-$AL$8)*($AM$8-$AL$8)),$AN$8-SQRT((1-AW886)*($AN$8-$AL$8)*($AN$8-$AM$8))),$AM$8)</f>
        <v>1.05227513700291</v>
      </c>
      <c r="AO886" s="0" t="n">
        <f aca="false">IFERROR(IF(AX886&lt;($AM$9-$AL$9)/($AN$9-$AL$9),$AL$9+SQRT(AX886*($AN$9-$AL$9)*($AM$9-$AL$9)),$AN$9-SQRT((1-AX886)*($AN$9-$AL$9)*($AN$9-$AM$9))),$AM$9)</f>
        <v>0.800948436176629</v>
      </c>
      <c r="AP886" s="0" t="n">
        <f aca="false">IFERROR(IF(AY886&lt;($AM$10-$AL$10)/($AN$10-$AL$10),$AL$10+SQRT(AY886*($AN$10-$AL$10)*($AM$10-$AL$10)),$AN$10-SQRT((1-AY886)*($AN$10-$AL$10)*($AN$10-$AM$10))),$AM$10)</f>
        <v>0.900627401082972</v>
      </c>
      <c r="AQ886" s="0" t="n">
        <f aca="false">IFERROR(IF(AZ886&lt;($AM$11-$AL$11)/($AN$11-$AL$11),$AL$11+SQRT(AZ886*($AN$11-$AL$11)*($AM$11-$AL$11)),$AN$11-SQRT((1-AZ886)*($AN$11-$AL$11)*($AN$11-$AM$11))),$AM$11)</f>
        <v>0.768391202107998</v>
      </c>
      <c r="AR886" s="0" t="n">
        <f aca="false">SUMPRODUCT((B24:B31&lt;=$B$6)*(C24:C31*AM886+D24:D31*AO886*$B$8*AQ886)/(1+AL886/100)^B24:B31)+C32*AM886*AP886/(1+AL886/100)^$B$6</f>
        <v>9192048.00678306</v>
      </c>
      <c r="AS886" s="0" t="n">
        <f aca="false">SUMPRODUCT((K24:K26&lt;=$B$6)*(L24:L26*AN886+M24:M26*AO886*$B$8*AQ886)/(1+AL886/100)^K24:K26)+L27*AN886*AP886/(1+AL886/100)^$B$6</f>
        <v>9743716.57504057</v>
      </c>
      <c r="AT886" s="0" t="n">
        <f aca="false">AS886-AR886</f>
        <v>551668.568257518</v>
      </c>
      <c r="AU886" s="0" t="n">
        <f aca="true">RAND()</f>
        <v>0.38050664110912</v>
      </c>
      <c r="AV886" s="0" t="n">
        <f aca="true">RAND()</f>
        <v>0.271590835278911</v>
      </c>
      <c r="AW886" s="0" t="n">
        <f aca="true">RAND()</f>
        <v>0.652487809358065</v>
      </c>
      <c r="AX886" s="0" t="n">
        <f aca="true">RAND()</f>
        <v>0.120759948316211</v>
      </c>
      <c r="AY886" s="0" t="n">
        <f aca="true">RAND()</f>
        <v>0.642009257993985</v>
      </c>
      <c r="AZ886" s="0" t="n">
        <f aca="true">RAND()</f>
        <v>0.781050468322538</v>
      </c>
    </row>
    <row r="887" customFormat="false" ht="15" hidden="false" customHeight="false" outlineLevel="0" collapsed="false">
      <c r="AK887" s="0" t="n">
        <v>874</v>
      </c>
      <c r="AL887" s="0" t="n">
        <f aca="false">IFERROR(IF(AU887&lt;($AM$6-$AL$6)/($AN$6-$AL$6),$AL$6+SQRT(AU887*($AN$6-$AL$6)*($AM$6-$AL$6)),$AN$6-SQRT((1-AU887)*($AN$6-$AL$6)*($AN$6-$AM$6))),$AM$6)</f>
        <v>6.46816438703334</v>
      </c>
      <c r="AM887" s="0" t="n">
        <f aca="false">IFERROR(IF(AV887&lt;($AM$7-$AL$7)/($AN$7-$AL$7),$AL$7+SQRT(AV887*($AN$7-$AL$7)*($AM$7-$AL$7)),$AN$7-SQRT((1-AV887)*($AN$7-$AL$7)*($AN$7-$AM$7))),$AM$7)</f>
        <v>1.06485541370572</v>
      </c>
      <c r="AN887" s="0" t="n">
        <f aca="false">IFERROR(IF(AW887&lt;($AM$8-$AL$8)/($AN$8-$AL$8),$AL$8+SQRT(AW887*($AN$8-$AL$8)*($AM$8-$AL$8)),$AN$8-SQRT((1-AW887)*($AN$8-$AL$8)*($AN$8-$AM$8))),$AM$8)</f>
        <v>1.08160286406225</v>
      </c>
      <c r="AO887" s="0" t="n">
        <f aca="false">IFERROR(IF(AX887&lt;($AM$9-$AL$9)/($AN$9-$AL$9),$AL$9+SQRT(AX887*($AN$9-$AL$9)*($AM$9-$AL$9)),$AN$9-SQRT((1-AX887)*($AN$9-$AL$9)*($AN$9-$AM$9))),$AM$9)</f>
        <v>0.984967595054666</v>
      </c>
      <c r="AP887" s="0" t="n">
        <f aca="false">IFERROR(IF(AY887&lt;($AM$10-$AL$10)/($AN$10-$AL$10),$AL$10+SQRT(AY887*($AN$10-$AL$10)*($AM$10-$AL$10)),$AN$10-SQRT((1-AY887)*($AN$10-$AL$10)*($AN$10-$AM$10))),$AM$10)</f>
        <v>0.905771236980854</v>
      </c>
      <c r="AQ887" s="0" t="n">
        <f aca="false">IFERROR(IF(AZ887&lt;($AM$11-$AL$11)/($AN$11-$AL$11),$AL$11+SQRT(AZ887*($AN$11-$AL$11)*($AM$11-$AL$11)),$AN$11-SQRT((1-AZ887)*($AN$11-$AL$11)*($AN$11-$AM$11))),$AM$11)</f>
        <v>0.9400691854422</v>
      </c>
      <c r="AR887" s="0" t="n">
        <f aca="false">SUMPRODUCT((B24:B31&lt;=$B$6)*(C24:C31*AM887+D24:D31*AO887*$B$8*AQ887)/(1+AL887/100)^B24:B31)+C32*AM887*AP887/(1+AL887/100)^$B$6</f>
        <v>9387266.46234322</v>
      </c>
      <c r="AS887" s="0" t="n">
        <f aca="false">SUMPRODUCT((K24:K26&lt;=$B$6)*(L24:L26*AN887+M24:M26*AO887*$B$8*AQ887)/(1+AL887/100)^K24:K26)+L27*AN887*AP887/(1+AL887/100)^$B$6</f>
        <v>9997813.62348994</v>
      </c>
      <c r="AT887" s="0" t="n">
        <f aca="false">AS887-AR887</f>
        <v>610547.161146715</v>
      </c>
      <c r="AU887" s="0" t="n">
        <f aca="true">RAND()</f>
        <v>0.985857544039019</v>
      </c>
      <c r="AV887" s="0" t="n">
        <f aca="true">RAND()</f>
        <v>0.695302063697075</v>
      </c>
      <c r="AW887" s="0" t="n">
        <f aca="true">RAND()</f>
        <v>0.747932485404127</v>
      </c>
      <c r="AX887" s="0" t="n">
        <f aca="true">RAND()</f>
        <v>0.313591424337475</v>
      </c>
      <c r="AY887" s="0" t="n">
        <f aca="true">RAND()</f>
        <v>0.658601187043888</v>
      </c>
      <c r="AZ887" s="0" t="n">
        <f aca="true">RAND()</f>
        <v>0.985339989658933</v>
      </c>
    </row>
    <row r="888" customFormat="false" ht="15" hidden="false" customHeight="false" outlineLevel="0" collapsed="false">
      <c r="AK888" s="0" t="n">
        <v>875</v>
      </c>
      <c r="AL888" s="0" t="n">
        <f aca="false">IFERROR(IF(AU888&lt;($AM$6-$AL$6)/($AN$6-$AL$6),$AL$6+SQRT(AU888*($AN$6-$AL$6)*($AM$6-$AL$6)),$AN$6-SQRT((1-AU888)*($AN$6-$AL$6)*($AN$6-$AM$6))),$AM$6)</f>
        <v>3.58827572212527</v>
      </c>
      <c r="AM888" s="0" t="n">
        <f aca="false">IFERROR(IF(AV888&lt;($AM$7-$AL$7)/($AN$7-$AL$7),$AL$7+SQRT(AV888*($AN$7-$AL$7)*($AM$7-$AL$7)),$AN$7-SQRT((1-AV888)*($AN$7-$AL$7)*($AN$7-$AM$7))),$AM$7)</f>
        <v>0.901888399252965</v>
      </c>
      <c r="AN888" s="0" t="n">
        <f aca="false">IFERROR(IF(AW888&lt;($AM$8-$AL$8)/($AN$8-$AL$8),$AL$8+SQRT(AW888*($AN$8-$AL$8)*($AM$8-$AL$8)),$AN$8-SQRT((1-AW888)*($AN$8-$AL$8)*($AN$8-$AM$8))),$AM$8)</f>
        <v>0.987196495572041</v>
      </c>
      <c r="AO888" s="0" t="n">
        <f aca="false">IFERROR(IF(AX888&lt;($AM$9-$AL$9)/($AN$9-$AL$9),$AL$9+SQRT(AX888*($AN$9-$AL$9)*($AM$9-$AL$9)),$AN$9-SQRT((1-AX888)*($AN$9-$AL$9)*($AN$9-$AM$9))),$AM$9)</f>
        <v>1.27498626706374</v>
      </c>
      <c r="AP888" s="0" t="n">
        <f aca="false">IFERROR(IF(AY888&lt;($AM$10-$AL$10)/($AN$10-$AL$10),$AL$10+SQRT(AY888*($AN$10-$AL$10)*($AM$10-$AL$10)),$AN$10-SQRT((1-AY888)*($AN$10-$AL$10)*($AN$10-$AM$10))),$AM$10)</f>
        <v>0.92256411750538</v>
      </c>
      <c r="AQ888" s="0" t="n">
        <f aca="false">IFERROR(IF(AZ888&lt;($AM$11-$AL$11)/($AN$11-$AL$11),$AL$11+SQRT(AZ888*($AN$11-$AL$11)*($AM$11-$AL$11)),$AN$11-SQRT((1-AZ888)*($AN$11-$AL$11)*($AN$11-$AM$11))),$AM$11)</f>
        <v>0.925461264104981</v>
      </c>
      <c r="AR888" s="0" t="n">
        <f aca="false">SUMPRODUCT((B24:B31&lt;=$B$6)*(C24:C31*AM888+D24:D31*AO888*$B$8*AQ888)/(1+AL888/100)^B24:B31)+C32*AM888*AP888/(1+AL888/100)^$B$6</f>
        <v>8706966.64287487</v>
      </c>
      <c r="AS888" s="0" t="n">
        <f aca="false">SUMPRODUCT((K24:K26&lt;=$B$6)*(L24:L26*AN888+M24:M26*AO888*$B$8*AQ888)/(1+AL888/100)^K24:K26)+L27*AN888*AP888/(1+AL888/100)^$B$6</f>
        <v>9149092.30656262</v>
      </c>
      <c r="AT888" s="0" t="n">
        <f aca="false">AS888-AR888</f>
        <v>442125.663687753</v>
      </c>
      <c r="AU888" s="0" t="n">
        <f aca="true">RAND()</f>
        <v>0.418006872588007</v>
      </c>
      <c r="AV888" s="0" t="n">
        <f aca="true">RAND()</f>
        <v>0.115347176692572</v>
      </c>
      <c r="AW888" s="0" t="n">
        <f aca="true">RAND()</f>
        <v>0.389361421716144</v>
      </c>
      <c r="AX888" s="0" t="n">
        <f aca="true">RAND()</f>
        <v>0.649570058035886</v>
      </c>
      <c r="AY888" s="0" t="n">
        <f aca="true">RAND()</f>
        <v>0.714241733612401</v>
      </c>
      <c r="AZ888" s="0" t="n">
        <f aca="true">RAND()</f>
        <v>0.977322354494582</v>
      </c>
    </row>
    <row r="889" customFormat="false" ht="15" hidden="false" customHeight="false" outlineLevel="0" collapsed="false">
      <c r="AK889" s="0" t="n">
        <v>876</v>
      </c>
      <c r="AL889" s="0" t="n">
        <f aca="false">IFERROR(IF(AU889&lt;($AM$6-$AL$6)/($AN$6-$AL$6),$AL$6+SQRT(AU889*($AN$6-$AL$6)*($AM$6-$AL$6)),$AN$6-SQRT((1-AU889)*($AN$6-$AL$6)*($AN$6-$AM$6))),$AM$6)</f>
        <v>3.76567996961404</v>
      </c>
      <c r="AM889" s="0" t="n">
        <f aca="false">IFERROR(IF(AV889&lt;($AM$7-$AL$7)/($AN$7-$AL$7),$AL$7+SQRT(AV889*($AN$7-$AL$7)*($AM$7-$AL$7)),$AN$7-SQRT((1-AV889)*($AN$7-$AL$7)*($AN$7-$AM$7))),$AM$7)</f>
        <v>0.888309586731632</v>
      </c>
      <c r="AN889" s="0" t="n">
        <f aca="false">IFERROR(IF(AW889&lt;($AM$8-$AL$8)/($AN$8-$AL$8),$AL$8+SQRT(AW889*($AN$8-$AL$8)*($AM$8-$AL$8)),$AN$8-SQRT((1-AW889)*($AN$8-$AL$8)*($AN$8-$AM$8))),$AM$8)</f>
        <v>1.18836887816311</v>
      </c>
      <c r="AO889" s="0" t="n">
        <f aca="false">IFERROR(IF(AX889&lt;($AM$9-$AL$9)/($AN$9-$AL$9),$AL$9+SQRT(AX889*($AN$9-$AL$9)*($AM$9-$AL$9)),$AN$9-SQRT((1-AX889)*($AN$9-$AL$9)*($AN$9-$AM$9))),$AM$9)</f>
        <v>1.26755404595838</v>
      </c>
      <c r="AP889" s="0" t="n">
        <f aca="false">IFERROR(IF(AY889&lt;($AM$10-$AL$10)/($AN$10-$AL$10),$AL$10+SQRT(AY889*($AN$10-$AL$10)*($AM$10-$AL$10)),$AN$10-SQRT((1-AY889)*($AN$10-$AL$10)*($AN$10-$AM$10))),$AM$10)</f>
        <v>0.776468332421007</v>
      </c>
      <c r="AQ889" s="0" t="n">
        <f aca="false">IFERROR(IF(AZ889&lt;($AM$11-$AL$11)/($AN$11-$AL$11),$AL$11+SQRT(AZ889*($AN$11-$AL$11)*($AM$11-$AL$11)),$AN$11-SQRT((1-AZ889)*($AN$11-$AL$11)*($AN$11-$AM$11))),$AM$11)</f>
        <v>0.866561370152533</v>
      </c>
      <c r="AR889" s="0" t="n">
        <f aca="false">SUMPRODUCT((B24:B31&lt;=$B$6)*(C24:C31*AM889+D24:D31*AO889*$B$8*AQ889)/(1+AL889/100)^B24:B31)+C32*AM889*AP889/(1+AL889/100)^$B$6</f>
        <v>8521641.92052543</v>
      </c>
      <c r="AS889" s="0" t="n">
        <f aca="false">SUMPRODUCT((K24:K26&lt;=$B$6)*(L24:L26*AN889+M24:M26*AO889*$B$8*AQ889)/(1+AL889/100)^K24:K26)+L27*AN889*AP889/(1+AL889/100)^$B$6</f>
        <v>11131649.9672797</v>
      </c>
      <c r="AT889" s="0" t="n">
        <f aca="false">AS889-AR889</f>
        <v>2610008.0467543</v>
      </c>
      <c r="AU889" s="0" t="n">
        <f aca="true">RAND()</f>
        <v>0.47695869705221</v>
      </c>
      <c r="AV889" s="0" t="n">
        <f aca="true">RAND()</f>
        <v>0.0866509234301293</v>
      </c>
      <c r="AW889" s="0" t="n">
        <f aca="true">RAND()</f>
        <v>0.966236487298899</v>
      </c>
      <c r="AX889" s="0" t="n">
        <f aca="true">RAND()</f>
        <v>0.642348616272037</v>
      </c>
      <c r="AY889" s="0" t="n">
        <f aca="true">RAND()</f>
        <v>0.305738955326611</v>
      </c>
      <c r="AZ889" s="0" t="n">
        <f aca="true">RAND()</f>
        <v>0.927322988018084</v>
      </c>
    </row>
    <row r="890" customFormat="false" ht="15" hidden="false" customHeight="false" outlineLevel="0" collapsed="false">
      <c r="AK890" s="0" t="n">
        <v>877</v>
      </c>
      <c r="AL890" s="0" t="n">
        <f aca="false">IFERROR(IF(AU890&lt;($AM$6-$AL$6)/($AN$6-$AL$6),$AL$6+SQRT(AU890*($AN$6-$AL$6)*($AM$6-$AL$6)),$AN$6-SQRT((1-AU890)*($AN$6-$AL$6)*($AN$6-$AM$6))),$AM$6)</f>
        <v>3.94662171866237</v>
      </c>
      <c r="AM890" s="0" t="n">
        <f aca="false">IFERROR(IF(AV890&lt;($AM$7-$AL$7)/($AN$7-$AL$7),$AL$7+SQRT(AV890*($AN$7-$AL$7)*($AM$7-$AL$7)),$AN$7-SQRT((1-AV890)*($AN$7-$AL$7)*($AN$7-$AM$7))),$AM$7)</f>
        <v>1.01566080059351</v>
      </c>
      <c r="AN890" s="0" t="n">
        <f aca="false">IFERROR(IF(AW890&lt;($AM$8-$AL$8)/($AN$8-$AL$8),$AL$8+SQRT(AW890*($AN$8-$AL$8)*($AM$8-$AL$8)),$AN$8-SQRT((1-AW890)*($AN$8-$AL$8)*($AN$8-$AM$8))),$AM$8)</f>
        <v>1.08530588580379</v>
      </c>
      <c r="AO890" s="0" t="n">
        <f aca="false">IFERROR(IF(AX890&lt;($AM$9-$AL$9)/($AN$9-$AL$9),$AL$9+SQRT(AX890*($AN$9-$AL$9)*($AM$9-$AL$9)),$AN$9-SQRT((1-AX890)*($AN$9-$AL$9)*($AN$9-$AM$9))),$AM$9)</f>
        <v>1.00626115082102</v>
      </c>
      <c r="AP890" s="0" t="n">
        <f aca="false">IFERROR(IF(AY890&lt;($AM$10-$AL$10)/($AN$10-$AL$10),$AL$10+SQRT(AY890*($AN$10-$AL$10)*($AM$10-$AL$10)),$AN$10-SQRT((1-AY890)*($AN$10-$AL$10)*($AN$10-$AM$10))),$AM$10)</f>
        <v>0.896846686398714</v>
      </c>
      <c r="AQ890" s="0" t="n">
        <f aca="false">IFERROR(IF(AZ890&lt;($AM$11-$AL$11)/($AN$11-$AL$11),$AL$11+SQRT(AZ890*($AN$11-$AL$11)*($AM$11-$AL$11)),$AN$11-SQRT((1-AZ890)*($AN$11-$AL$11)*($AN$11-$AM$11))),$AM$11)</f>
        <v>0.734702858980395</v>
      </c>
      <c r="AR890" s="0" t="n">
        <f aca="false">SUMPRODUCT((B24:B31&lt;=$B$6)*(C24:C31*AM890+D24:D31*AO890*$B$8*AQ890)/(1+AL890/100)^B24:B31)+C32*AM890*AP890/(1+AL890/100)^$B$6</f>
        <v>9611594.51036897</v>
      </c>
      <c r="AS890" s="0" t="n">
        <f aca="false">SUMPRODUCT((K24:K26&lt;=$B$6)*(L24:L26*AN890+M24:M26*AO890*$B$8*AQ890)/(1+AL890/100)^K24:K26)+L27*AN890*AP890/(1+AL890/100)^$B$6</f>
        <v>10058506.5660238</v>
      </c>
      <c r="AT890" s="0" t="n">
        <f aca="false">AS890-AR890</f>
        <v>446912.055654831</v>
      </c>
      <c r="AU890" s="0" t="n">
        <f aca="true">RAND()</f>
        <v>0.533844053552783</v>
      </c>
      <c r="AV890" s="0" t="n">
        <f aca="true">RAND()</f>
        <v>0.511867907746879</v>
      </c>
      <c r="AW890" s="0" t="n">
        <f aca="true">RAND()</f>
        <v>0.758896433325547</v>
      </c>
      <c r="AX890" s="0" t="n">
        <f aca="true">RAND()</f>
        <v>0.34165539975496</v>
      </c>
      <c r="AY890" s="0" t="n">
        <f aca="true">RAND()</f>
        <v>0.629949170022557</v>
      </c>
      <c r="AZ890" s="0" t="n">
        <f aca="true">RAND()</f>
        <v>0.712724191701321</v>
      </c>
    </row>
    <row r="891" customFormat="false" ht="15" hidden="false" customHeight="false" outlineLevel="0" collapsed="false">
      <c r="AK891" s="0" t="n">
        <v>878</v>
      </c>
      <c r="AL891" s="0" t="n">
        <f aca="false">IFERROR(IF(AU891&lt;($AM$6-$AL$6)/($AN$6-$AL$6),$AL$6+SQRT(AU891*($AN$6-$AL$6)*($AM$6-$AL$6)),$AN$6-SQRT((1-AU891)*($AN$6-$AL$6)*($AN$6-$AM$6))),$AM$6)</f>
        <v>2.47777840699444</v>
      </c>
      <c r="AM891" s="0" t="n">
        <f aca="false">IFERROR(IF(AV891&lt;($AM$7-$AL$7)/($AN$7-$AL$7),$AL$7+SQRT(AV891*($AN$7-$AL$7)*($AM$7-$AL$7)),$AN$7-SQRT((1-AV891)*($AN$7-$AL$7)*($AN$7-$AM$7))),$AM$7)</f>
        <v>1.09467305100589</v>
      </c>
      <c r="AN891" s="0" t="n">
        <f aca="false">IFERROR(IF(AW891&lt;($AM$8-$AL$8)/($AN$8-$AL$8),$AL$8+SQRT(AW891*($AN$8-$AL$8)*($AM$8-$AL$8)),$AN$8-SQRT((1-AW891)*($AN$8-$AL$8)*($AN$8-$AM$8))),$AM$8)</f>
        <v>1.158692717928</v>
      </c>
      <c r="AO891" s="0" t="n">
        <f aca="false">IFERROR(IF(AX891&lt;($AM$9-$AL$9)/($AN$9-$AL$9),$AL$9+SQRT(AX891*($AN$9-$AL$9)*($AM$9-$AL$9)),$AN$9-SQRT((1-AX891)*($AN$9-$AL$9)*($AN$9-$AM$9))),$AM$9)</f>
        <v>0.918858648305924</v>
      </c>
      <c r="AP891" s="0" t="n">
        <f aca="false">IFERROR(IF(AY891&lt;($AM$10-$AL$10)/($AN$10-$AL$10),$AL$10+SQRT(AY891*($AN$10-$AL$10)*($AM$10-$AL$10)),$AN$10-SQRT((1-AY891)*($AN$10-$AL$10)*($AN$10-$AM$10))),$AM$10)</f>
        <v>0.929469394217821</v>
      </c>
      <c r="AQ891" s="0" t="n">
        <f aca="false">IFERROR(IF(AZ891&lt;($AM$11-$AL$11)/($AN$11-$AL$11),$AL$11+SQRT(AZ891*($AN$11-$AL$11)*($AM$11-$AL$11)),$AN$11-SQRT((1-AZ891)*($AN$11-$AL$11)*($AN$11-$AM$11))),$AM$11)</f>
        <v>0.832601938392594</v>
      </c>
      <c r="AR891" s="0" t="n">
        <f aca="false">SUMPRODUCT((B24:B31&lt;=$B$6)*(C24:C31*AM891+D24:D31*AO891*$B$8*AQ891)/(1+AL891/100)^B24:B31)+C32*AM891*AP891/(1+AL891/100)^$B$6</f>
        <v>10955943.4565759</v>
      </c>
      <c r="AS891" s="0" t="n">
        <f aca="false">SUMPRODUCT((K24:K26&lt;=$B$6)*(L24:L26*AN891+M24:M26*AO891*$B$8*AQ891)/(1+AL891/100)^K24:K26)+L27*AN891*AP891/(1+AL891/100)^$B$6</f>
        <v>10678239.3557209</v>
      </c>
      <c r="AT891" s="0" t="n">
        <f aca="false">AS891-AR891</f>
        <v>-277704.100855006</v>
      </c>
      <c r="AU891" s="0" t="n">
        <f aca="true">RAND()</f>
        <v>0.0456544412380295</v>
      </c>
      <c r="AV891" s="0" t="n">
        <f aca="true">RAND()</f>
        <v>0.785542568143841</v>
      </c>
      <c r="AW891" s="0" t="n">
        <f aca="true">RAND()</f>
        <v>0.925893157694442</v>
      </c>
      <c r="AX891" s="0" t="n">
        <f aca="true">RAND()</f>
        <v>0.23392342301422</v>
      </c>
      <c r="AY891" s="0" t="n">
        <f aca="true">RAND()</f>
        <v>0.737775842279289</v>
      </c>
      <c r="AZ891" s="0" t="n">
        <f aca="true">RAND()</f>
        <v>0.885624036612584</v>
      </c>
    </row>
    <row r="892" customFormat="false" ht="15" hidden="false" customHeight="false" outlineLevel="0" collapsed="false">
      <c r="AK892" s="0" t="n">
        <v>879</v>
      </c>
      <c r="AL892" s="0" t="n">
        <f aca="false">IFERROR(IF(AU892&lt;($AM$6-$AL$6)/($AN$6-$AL$6),$AL$6+SQRT(AU892*($AN$6-$AL$6)*($AM$6-$AL$6)),$AN$6-SQRT((1-AU892)*($AN$6-$AL$6)*($AN$6-$AM$6))),$AM$6)</f>
        <v>2.9252199276812</v>
      </c>
      <c r="AM892" s="0" t="n">
        <f aca="false">IFERROR(IF(AV892&lt;($AM$7-$AL$7)/($AN$7-$AL$7),$AL$7+SQRT(AV892*($AN$7-$AL$7)*($AM$7-$AL$7)),$AN$7-SQRT((1-AV892)*($AN$7-$AL$7)*($AN$7-$AM$7))),$AM$7)</f>
        <v>1.03869182911574</v>
      </c>
      <c r="AN892" s="0" t="n">
        <f aca="false">IFERROR(IF(AW892&lt;($AM$8-$AL$8)/($AN$8-$AL$8),$AL$8+SQRT(AW892*($AN$8-$AL$8)*($AM$8-$AL$8)),$AN$8-SQRT((1-AW892)*($AN$8-$AL$8)*($AN$8-$AM$8))),$AM$8)</f>
        <v>1.01653843731264</v>
      </c>
      <c r="AO892" s="0" t="n">
        <f aca="false">IFERROR(IF(AX892&lt;($AM$9-$AL$9)/($AN$9-$AL$9),$AL$9+SQRT(AX892*($AN$9-$AL$9)*($AM$9-$AL$9)),$AN$9-SQRT((1-AX892)*($AN$9-$AL$9)*($AN$9-$AM$9))),$AM$9)</f>
        <v>1.24330553626349</v>
      </c>
      <c r="AP892" s="0" t="n">
        <f aca="false">IFERROR(IF(AY892&lt;($AM$10-$AL$10)/($AN$10-$AL$10),$AL$10+SQRT(AY892*($AN$10-$AL$10)*($AM$10-$AL$10)),$AN$10-SQRT((1-AY892)*($AN$10-$AL$10)*($AN$10-$AM$10))),$AM$10)</f>
        <v>0.949526621346461</v>
      </c>
      <c r="AQ892" s="0" t="n">
        <f aca="false">IFERROR(IF(AZ892&lt;($AM$11-$AL$11)/($AN$11-$AL$11),$AL$11+SQRT(AZ892*($AN$11-$AL$11)*($AM$11-$AL$11)),$AN$11-SQRT((1-AZ892)*($AN$11-$AL$11)*($AN$11-$AM$11))),$AM$11)</f>
        <v>0.661020681342359</v>
      </c>
      <c r="AR892" s="0" t="n">
        <f aca="false">SUMPRODUCT((B24:B31&lt;=$B$6)*(C24:C31*AM892+D24:D31*AO892*$B$8*AQ892)/(1+AL892/100)^B24:B31)+C32*AM892*AP892/(1+AL892/100)^$B$6</f>
        <v>10215444.2076741</v>
      </c>
      <c r="AS892" s="0" t="n">
        <f aca="false">SUMPRODUCT((K24:K26&lt;=$B$6)*(L24:L26*AN892+M24:M26*AO892*$B$8*AQ892)/(1+AL892/100)^K24:K26)+L27*AN892*AP892/(1+AL892/100)^$B$6</f>
        <v>9369251.42204138</v>
      </c>
      <c r="AT892" s="0" t="n">
        <f aca="false">AS892-AR892</f>
        <v>-846192.785632711</v>
      </c>
      <c r="AU892" s="0" t="n">
        <f aca="true">RAND()</f>
        <v>0.171206382915679</v>
      </c>
      <c r="AV892" s="0" t="n">
        <f aca="true">RAND()</f>
        <v>0.603100950378206</v>
      </c>
      <c r="AW892" s="0" t="n">
        <f aca="true">RAND()</f>
        <v>0.515517322200655</v>
      </c>
      <c r="AX892" s="0" t="n">
        <f aca="true">RAND()</f>
        <v>0.618275659033677</v>
      </c>
      <c r="AY892" s="0" t="n">
        <f aca="true">RAND()</f>
        <v>0.808296733196659</v>
      </c>
      <c r="AZ892" s="0" t="n">
        <f aca="true">RAND()</f>
        <v>0.530991924581231</v>
      </c>
    </row>
    <row r="893" customFormat="false" ht="15" hidden="false" customHeight="false" outlineLevel="0" collapsed="false">
      <c r="AK893" s="0" t="n">
        <v>880</v>
      </c>
      <c r="AL893" s="0" t="n">
        <f aca="false">IFERROR(IF(AU893&lt;($AM$6-$AL$6)/($AN$6-$AL$6),$AL$6+SQRT(AU893*($AN$6-$AL$6)*($AM$6-$AL$6)),$AN$6-SQRT((1-AU893)*($AN$6-$AL$6)*($AN$6-$AM$6))),$AM$6)</f>
        <v>2.72734974571242</v>
      </c>
      <c r="AM893" s="0" t="n">
        <f aca="false">IFERROR(IF(AV893&lt;($AM$7-$AL$7)/($AN$7-$AL$7),$AL$7+SQRT(AV893*($AN$7-$AL$7)*($AM$7-$AL$7)),$AN$7-SQRT((1-AV893)*($AN$7-$AL$7)*($AN$7-$AM$7))),$AM$7)</f>
        <v>0.979925503175654</v>
      </c>
      <c r="AN893" s="0" t="n">
        <f aca="false">IFERROR(IF(AW893&lt;($AM$8-$AL$8)/($AN$8-$AL$8),$AL$8+SQRT(AW893*($AN$8-$AL$8)*($AM$8-$AL$8)),$AN$8-SQRT((1-AW893)*($AN$8-$AL$8)*($AN$8-$AM$8))),$AM$8)</f>
        <v>1.09121944281791</v>
      </c>
      <c r="AO893" s="0" t="n">
        <f aca="false">IFERROR(IF(AX893&lt;($AM$9-$AL$9)/($AN$9-$AL$9),$AL$9+SQRT(AX893*($AN$9-$AL$9)*($AM$9-$AL$9)),$AN$9-SQRT((1-AX893)*($AN$9-$AL$9)*($AN$9-$AM$9))),$AM$9)</f>
        <v>1.27692975958091</v>
      </c>
      <c r="AP893" s="0" t="n">
        <f aca="false">IFERROR(IF(AY893&lt;($AM$10-$AL$10)/($AN$10-$AL$10),$AL$10+SQRT(AY893*($AN$10-$AL$10)*($AM$10-$AL$10)),$AN$10-SQRT((1-AY893)*($AN$10-$AL$10)*($AN$10-$AM$10))),$AM$10)</f>
        <v>0.958259526858209</v>
      </c>
      <c r="AQ893" s="0" t="n">
        <f aca="false">IFERROR(IF(AZ893&lt;($AM$11-$AL$11)/($AN$11-$AL$11),$AL$11+SQRT(AZ893*($AN$11-$AL$11)*($AM$11-$AL$11)),$AN$11-SQRT((1-AZ893)*($AN$11-$AL$11)*($AN$11-$AM$11))),$AM$11)</f>
        <v>0.578806601508153</v>
      </c>
      <c r="AR893" s="0" t="n">
        <f aca="false">SUMPRODUCT((B24:B31&lt;=$B$6)*(C24:C31*AM893+D24:D31*AO893*$B$8*AQ893)/(1+AL893/100)^B24:B31)+C32*AM893*AP893/(1+AL893/100)^$B$6</f>
        <v>9709805.73213617</v>
      </c>
      <c r="AS893" s="0" t="n">
        <f aca="false">SUMPRODUCT((K24:K26&lt;=$B$6)*(L24:L26*AN893+M24:M26*AO893*$B$8*AQ893)/(1+AL893/100)^K24:K26)+L27*AN893*AP893/(1+AL893/100)^$B$6</f>
        <v>10034286.077561</v>
      </c>
      <c r="AT893" s="0" t="n">
        <f aca="false">AS893-AR893</f>
        <v>324480.345424853</v>
      </c>
      <c r="AU893" s="0" t="n">
        <f aca="true">RAND()</f>
        <v>0.105807530517583</v>
      </c>
      <c r="AV893" s="0" t="n">
        <f aca="true">RAND()</f>
        <v>0.359702074366804</v>
      </c>
      <c r="AW893" s="0" t="n">
        <f aca="true">RAND()</f>
        <v>0.775899863652842</v>
      </c>
      <c r="AX893" s="0" t="n">
        <f aca="true">RAND()</f>
        <v>0.651446284946854</v>
      </c>
      <c r="AY893" s="0" t="n">
        <f aca="true">RAND()</f>
        <v>0.840007175825239</v>
      </c>
      <c r="AZ893" s="0" t="n">
        <f aca="true">RAND()</f>
        <v>0.317278045079698</v>
      </c>
    </row>
    <row r="894" customFormat="false" ht="15" hidden="false" customHeight="false" outlineLevel="0" collapsed="false">
      <c r="AK894" s="0" t="n">
        <v>881</v>
      </c>
      <c r="AL894" s="0" t="n">
        <f aca="false">IFERROR(IF(AU894&lt;($AM$6-$AL$6)/($AN$6-$AL$6),$AL$6+SQRT(AU894*($AN$6-$AL$6)*($AM$6-$AL$6)),$AN$6-SQRT((1-AU894)*($AN$6-$AL$6)*($AN$6-$AM$6))),$AM$6)</f>
        <v>4.2258069032393</v>
      </c>
      <c r="AM894" s="0" t="n">
        <f aca="false">IFERROR(IF(AV894&lt;($AM$7-$AL$7)/($AN$7-$AL$7),$AL$7+SQRT(AV894*($AN$7-$AL$7)*($AM$7-$AL$7)),$AN$7-SQRT((1-AV894)*($AN$7-$AL$7)*($AN$7-$AM$7))),$AM$7)</f>
        <v>0.972477748717563</v>
      </c>
      <c r="AN894" s="0" t="n">
        <f aca="false">IFERROR(IF(AW894&lt;($AM$8-$AL$8)/($AN$8-$AL$8),$AL$8+SQRT(AW894*($AN$8-$AL$8)*($AM$8-$AL$8)),$AN$8-SQRT((1-AW894)*($AN$8-$AL$8)*($AN$8-$AM$8))),$AM$8)</f>
        <v>1.00627651841644</v>
      </c>
      <c r="AO894" s="0" t="n">
        <f aca="false">IFERROR(IF(AX894&lt;($AM$9-$AL$9)/($AN$9-$AL$9),$AL$9+SQRT(AX894*($AN$9-$AL$9)*($AM$9-$AL$9)),$AN$9-SQRT((1-AX894)*($AN$9-$AL$9)*($AN$9-$AM$9))),$AM$9)</f>
        <v>1.36823949692577</v>
      </c>
      <c r="AP894" s="0" t="n">
        <f aca="false">IFERROR(IF(AY894&lt;($AM$10-$AL$10)/($AN$10-$AL$10),$AL$10+SQRT(AY894*($AN$10-$AL$10)*($AM$10-$AL$10)),$AN$10-SQRT((1-AY894)*($AN$10-$AL$10)*($AN$10-$AM$10))),$AM$10)</f>
        <v>0.967294988584777</v>
      </c>
      <c r="AQ894" s="0" t="n">
        <f aca="false">IFERROR(IF(AZ894&lt;($AM$11-$AL$11)/($AN$11-$AL$11),$AL$11+SQRT(AZ894*($AN$11-$AL$11)*($AM$11-$AL$11)),$AN$11-SQRT((1-AZ894)*($AN$11-$AL$11)*($AN$11-$AM$11))),$AM$11)</f>
        <v>0.41711334641267</v>
      </c>
      <c r="AR894" s="0" t="n">
        <f aca="false">SUMPRODUCT((B24:B31&lt;=$B$6)*(C24:C31*AM894+D24:D31*AO894*$B$8*AQ894)/(1+AL894/100)^B24:B31)+C32*AM894*AP894/(1+AL894/100)^$B$6</f>
        <v>9096919.11488753</v>
      </c>
      <c r="AS894" s="0" t="n">
        <f aca="false">SUMPRODUCT((K24:K26&lt;=$B$6)*(L24:L26*AN894+M24:M26*AO894*$B$8*AQ894)/(1+AL894/100)^K24:K26)+L27*AN894*AP894/(1+AL894/100)^$B$6</f>
        <v>9275128.27450457</v>
      </c>
      <c r="AT894" s="0" t="n">
        <f aca="false">AS894-AR894</f>
        <v>178209.159617037</v>
      </c>
      <c r="AU894" s="0" t="n">
        <f aca="true">RAND()</f>
        <v>0.615192633094263</v>
      </c>
      <c r="AV894" s="0" t="n">
        <f aca="true">RAND()</f>
        <v>0.330539708918655</v>
      </c>
      <c r="AW894" s="0" t="n">
        <f aca="true">RAND()</f>
        <v>0.471989906887015</v>
      </c>
      <c r="AX894" s="0" t="n">
        <f aca="true">RAND()</f>
        <v>0.733919111170265</v>
      </c>
      <c r="AY894" s="0" t="n">
        <f aca="true">RAND()</f>
        <v>0.873458425425788</v>
      </c>
      <c r="AZ894" s="0" t="n">
        <f aca="true">RAND()</f>
        <v>0.0559817792162204</v>
      </c>
    </row>
    <row r="895" customFormat="false" ht="15" hidden="false" customHeight="false" outlineLevel="0" collapsed="false">
      <c r="AK895" s="0" t="n">
        <v>882</v>
      </c>
      <c r="AL895" s="0" t="n">
        <f aca="false">IFERROR(IF(AU895&lt;($AM$6-$AL$6)/($AN$6-$AL$6),$AL$6+SQRT(AU895*($AN$6-$AL$6)*($AM$6-$AL$6)),$AN$6-SQRT((1-AU895)*($AN$6-$AL$6)*($AN$6-$AM$6))),$AM$6)</f>
        <v>3.82526796765591</v>
      </c>
      <c r="AM895" s="0" t="n">
        <f aca="false">IFERROR(IF(AV895&lt;($AM$7-$AL$7)/($AN$7-$AL$7),$AL$7+SQRT(AV895*($AN$7-$AL$7)*($AM$7-$AL$7)),$AN$7-SQRT((1-AV895)*($AN$7-$AL$7)*($AN$7-$AM$7))),$AM$7)</f>
        <v>1.08148383323112</v>
      </c>
      <c r="AN895" s="0" t="n">
        <f aca="false">IFERROR(IF(AW895&lt;($AM$8-$AL$8)/($AN$8-$AL$8),$AL$8+SQRT(AW895*($AN$8-$AL$8)*($AM$8-$AL$8)),$AN$8-SQRT((1-AW895)*($AN$8-$AL$8)*($AN$8-$AM$8))),$AM$8)</f>
        <v>1.11926363323672</v>
      </c>
      <c r="AO895" s="0" t="n">
        <f aca="false">IFERROR(IF(AX895&lt;($AM$9-$AL$9)/($AN$9-$AL$9),$AL$9+SQRT(AX895*($AN$9-$AL$9)*($AM$9-$AL$9)),$AN$9-SQRT((1-AX895)*($AN$9-$AL$9)*($AN$9-$AM$9))),$AM$9)</f>
        <v>1.32576015977985</v>
      </c>
      <c r="AP895" s="0" t="n">
        <f aca="false">IFERROR(IF(AY895&lt;($AM$10-$AL$10)/($AN$10-$AL$10),$AL$10+SQRT(AY895*($AN$10-$AL$10)*($AM$10-$AL$10)),$AN$10-SQRT((1-AY895)*($AN$10-$AL$10)*($AN$10-$AM$10))),$AM$10)</f>
        <v>0.918983547022427</v>
      </c>
      <c r="AQ895" s="0" t="n">
        <f aca="false">IFERROR(IF(AZ895&lt;($AM$11-$AL$11)/($AN$11-$AL$11),$AL$11+SQRT(AZ895*($AN$11-$AL$11)*($AM$11-$AL$11)),$AN$11-SQRT((1-AZ895)*($AN$11-$AL$11)*($AN$11-$AM$11))),$AM$11)</f>
        <v>0.508308704471233</v>
      </c>
      <c r="AR895" s="0" t="n">
        <f aca="false">SUMPRODUCT((B24:B31&lt;=$B$6)*(C24:C31*AM895+D24:D31*AO895*$B$8*AQ895)/(1+AL895/100)^B24:B31)+C32*AM895*AP895/(1+AL895/100)^$B$6</f>
        <v>10262664.6221528</v>
      </c>
      <c r="AS895" s="0" t="n">
        <f aca="false">SUMPRODUCT((K24:K26&lt;=$B$6)*(L24:L26*AN895+M24:M26*AO895*$B$8*AQ895)/(1+AL895/100)^K24:K26)+L27*AN895*AP895/(1+AL895/100)^$B$6</f>
        <v>10351592.5742654</v>
      </c>
      <c r="AT895" s="0" t="n">
        <f aca="false">AS895-AR895</f>
        <v>88927.9521126021</v>
      </c>
      <c r="AU895" s="0" t="n">
        <f aca="true">RAND()</f>
        <v>0.496053826140419</v>
      </c>
      <c r="AV895" s="0" t="n">
        <f aca="true">RAND()</f>
        <v>0.747576013666872</v>
      </c>
      <c r="AW895" s="0" t="n">
        <f aca="true">RAND()</f>
        <v>0.848071132493664</v>
      </c>
      <c r="AX895" s="0" t="n">
        <f aca="true">RAND()</f>
        <v>0.696933758573267</v>
      </c>
      <c r="AY895" s="0" t="n">
        <f aca="true">RAND()</f>
        <v>0.702188850701975</v>
      </c>
      <c r="AZ895" s="0" t="n">
        <f aca="true">RAND()</f>
        <v>0.177112311667279</v>
      </c>
    </row>
    <row r="896" customFormat="false" ht="15" hidden="false" customHeight="false" outlineLevel="0" collapsed="false">
      <c r="AK896" s="0" t="n">
        <v>883</v>
      </c>
      <c r="AL896" s="0" t="n">
        <f aca="false">IFERROR(IF(AU896&lt;($AM$6-$AL$6)/($AN$6-$AL$6),$AL$6+SQRT(AU896*($AN$6-$AL$6)*($AM$6-$AL$6)),$AN$6-SQRT((1-AU896)*($AN$6-$AL$6)*($AN$6-$AM$6))),$AM$6)</f>
        <v>2.98651893810611</v>
      </c>
      <c r="AM896" s="0" t="n">
        <f aca="false">IFERROR(IF(AV896&lt;($AM$7-$AL$7)/($AN$7-$AL$7),$AL$7+SQRT(AV896*($AN$7-$AL$7)*($AM$7-$AL$7)),$AN$7-SQRT((1-AV896)*($AN$7-$AL$7)*($AN$7-$AM$7))),$AM$7)</f>
        <v>1.03247057004728</v>
      </c>
      <c r="AN896" s="0" t="n">
        <f aca="false">IFERROR(IF(AW896&lt;($AM$8-$AL$8)/($AN$8-$AL$8),$AL$8+SQRT(AW896*($AN$8-$AL$8)*($AM$8-$AL$8)),$AN$8-SQRT((1-AW896)*($AN$8-$AL$8)*($AN$8-$AM$8))),$AM$8)</f>
        <v>1.13808080424995</v>
      </c>
      <c r="AO896" s="0" t="n">
        <f aca="false">IFERROR(IF(AX896&lt;($AM$9-$AL$9)/($AN$9-$AL$9),$AL$9+SQRT(AX896*($AN$9-$AL$9)*($AM$9-$AL$9)),$AN$9-SQRT((1-AX896)*($AN$9-$AL$9)*($AN$9-$AM$9))),$AM$9)</f>
        <v>1.77508362991674</v>
      </c>
      <c r="AP896" s="0" t="n">
        <f aca="false">IFERROR(IF(AY896&lt;($AM$10-$AL$10)/($AN$10-$AL$10),$AL$10+SQRT(AY896*($AN$10-$AL$10)*($AM$10-$AL$10)),$AN$10-SQRT((1-AY896)*($AN$10-$AL$10)*($AN$10-$AM$10))),$AM$10)</f>
        <v>0.982205815061348</v>
      </c>
      <c r="AQ896" s="0" t="n">
        <f aca="false">IFERROR(IF(AZ896&lt;($AM$11-$AL$11)/($AN$11-$AL$11),$AL$11+SQRT(AZ896*($AN$11-$AL$11)*($AM$11-$AL$11)),$AN$11-SQRT((1-AZ896)*($AN$11-$AL$11)*($AN$11-$AM$11))),$AM$11)</f>
        <v>0.730702814735219</v>
      </c>
      <c r="AR896" s="0" t="n">
        <f aca="false">SUMPRODUCT((B24:B31&lt;=$B$6)*(C24:C31*AM896+D24:D31*AO896*$B$8*AQ896)/(1+AL896/100)^B24:B31)+C32*AM896*AP896/(1+AL896/100)^$B$6</f>
        <v>10191169.6104867</v>
      </c>
      <c r="AS896" s="0" t="n">
        <f aca="false">SUMPRODUCT((K24:K26&lt;=$B$6)*(L24:L26*AN896+M24:M26*AO896*$B$8*AQ896)/(1+AL896/100)^K24:K26)+L27*AN896*AP896/(1+AL896/100)^$B$6</f>
        <v>10474019.5683337</v>
      </c>
      <c r="AT896" s="0" t="n">
        <f aca="false">AS896-AR896</f>
        <v>282849.957847022</v>
      </c>
      <c r="AU896" s="0" t="n">
        <f aca="true">RAND()</f>
        <v>0.194643923048399</v>
      </c>
      <c r="AV896" s="0" t="n">
        <f aca="true">RAND()</f>
        <v>0.579386196483953</v>
      </c>
      <c r="AW896" s="0" t="n">
        <f aca="true">RAND()</f>
        <v>0.888658609979219</v>
      </c>
      <c r="AX896" s="0" t="n">
        <f aca="true">RAND()</f>
        <v>0.96627508431238</v>
      </c>
      <c r="AY896" s="0" t="n">
        <f aca="true">RAND()</f>
        <v>0.930089792315914</v>
      </c>
      <c r="AZ896" s="0" t="n">
        <f aca="true">RAND()</f>
        <v>0.703996024524351</v>
      </c>
    </row>
    <row r="897" customFormat="false" ht="15" hidden="false" customHeight="false" outlineLevel="0" collapsed="false">
      <c r="AK897" s="0" t="n">
        <v>884</v>
      </c>
      <c r="AL897" s="0" t="n">
        <f aca="false">IFERROR(IF(AU897&lt;($AM$6-$AL$6)/($AN$6-$AL$6),$AL$6+SQRT(AU897*($AN$6-$AL$6)*($AM$6-$AL$6)),$AN$6-SQRT((1-AU897)*($AN$6-$AL$6)*($AN$6-$AM$6))),$AM$6)</f>
        <v>4.19458292901884</v>
      </c>
      <c r="AM897" s="0" t="n">
        <f aca="false">IFERROR(IF(AV897&lt;($AM$7-$AL$7)/($AN$7-$AL$7),$AL$7+SQRT(AV897*($AN$7-$AL$7)*($AM$7-$AL$7)),$AN$7-SQRT((1-AV897)*($AN$7-$AL$7)*($AN$7-$AM$7))),$AM$7)</f>
        <v>1.18448130911376</v>
      </c>
      <c r="AN897" s="0" t="n">
        <f aca="false">IFERROR(IF(AW897&lt;($AM$8-$AL$8)/($AN$8-$AL$8),$AL$8+SQRT(AW897*($AN$8-$AL$8)*($AM$8-$AL$8)),$AN$8-SQRT((1-AW897)*($AN$8-$AL$8)*($AN$8-$AM$8))),$AM$8)</f>
        <v>1.10196632727493</v>
      </c>
      <c r="AO897" s="0" t="n">
        <f aca="false">IFERROR(IF(AX897&lt;($AM$9-$AL$9)/($AN$9-$AL$9),$AL$9+SQRT(AX897*($AN$9-$AL$9)*($AM$9-$AL$9)),$AN$9-SQRT((1-AX897)*($AN$9-$AL$9)*($AN$9-$AM$9))),$AM$9)</f>
        <v>0.905893872287119</v>
      </c>
      <c r="AP897" s="0" t="n">
        <f aca="false">IFERROR(IF(AY897&lt;($AM$10-$AL$10)/($AN$10-$AL$10),$AL$10+SQRT(AY897*($AN$10-$AL$10)*($AM$10-$AL$10)),$AN$10-SQRT((1-AY897)*($AN$10-$AL$10)*($AN$10-$AM$10))),$AM$10)</f>
        <v>0.866405810278601</v>
      </c>
      <c r="AQ897" s="0" t="n">
        <f aca="false">IFERROR(IF(AZ897&lt;($AM$11-$AL$11)/($AN$11-$AL$11),$AL$11+SQRT(AZ897*($AN$11-$AL$11)*($AM$11-$AL$11)),$AN$11-SQRT((1-AZ897)*($AN$11-$AL$11)*($AN$11-$AM$11))),$AM$11)</f>
        <v>0.608529181261176</v>
      </c>
      <c r="AR897" s="0" t="n">
        <f aca="false">SUMPRODUCT((B24:B31&lt;=$B$6)*(C24:C31*AM897+D24:D31*AO897*$B$8*AQ897)/(1+AL897/100)^B24:B31)+C32*AM897*AP897/(1+AL897/100)^$B$6</f>
        <v>11082542.1848174</v>
      </c>
      <c r="AS897" s="0" t="n">
        <f aca="false">SUMPRODUCT((K24:K26&lt;=$B$6)*(L24:L26*AN897+M24:M26*AO897*$B$8*AQ897)/(1+AL897/100)^K24:K26)+L27*AN897*AP897/(1+AL897/100)^$B$6</f>
        <v>10227583.6324309</v>
      </c>
      <c r="AT897" s="0" t="n">
        <f aca="false">AS897-AR897</f>
        <v>-854958.552386545</v>
      </c>
      <c r="AU897" s="0" t="n">
        <f aca="true">RAND()</f>
        <v>0.606481752892374</v>
      </c>
      <c r="AV897" s="0" t="n">
        <f aca="true">RAND()</f>
        <v>0.961842676840473</v>
      </c>
      <c r="AW897" s="0" t="n">
        <f aca="true">RAND()</f>
        <v>0.805209171018014</v>
      </c>
      <c r="AX897" s="0" t="n">
        <f aca="true">RAND()</f>
        <v>0.219666447413642</v>
      </c>
      <c r="AY897" s="0" t="n">
        <f aca="true">RAND()</f>
        <v>0.537012871223674</v>
      </c>
      <c r="AZ897" s="0" t="n">
        <f aca="true">RAND()</f>
        <v>0.388531655876291</v>
      </c>
    </row>
    <row r="898" customFormat="false" ht="15" hidden="false" customHeight="false" outlineLevel="0" collapsed="false">
      <c r="AK898" s="0" t="n">
        <v>885</v>
      </c>
      <c r="AL898" s="0" t="n">
        <f aca="false">IFERROR(IF(AU898&lt;($AM$6-$AL$6)/($AN$6-$AL$6),$AL$6+SQRT(AU898*($AN$6-$AL$6)*($AM$6-$AL$6)),$AN$6-SQRT((1-AU898)*($AN$6-$AL$6)*($AN$6-$AM$6))),$AM$6)</f>
        <v>3.24069845185486</v>
      </c>
      <c r="AM898" s="0" t="n">
        <f aca="false">IFERROR(IF(AV898&lt;($AM$7-$AL$7)/($AN$7-$AL$7),$AL$7+SQRT(AV898*($AN$7-$AL$7)*($AM$7-$AL$7)),$AN$7-SQRT((1-AV898)*($AN$7-$AL$7)*($AN$7-$AM$7))),$AM$7)</f>
        <v>1.14482284561494</v>
      </c>
      <c r="AN898" s="0" t="n">
        <f aca="false">IFERROR(IF(AW898&lt;($AM$8-$AL$8)/($AN$8-$AL$8),$AL$8+SQRT(AW898*($AN$8-$AL$8)*($AM$8-$AL$8)),$AN$8-SQRT((1-AW898)*($AN$8-$AL$8)*($AN$8-$AM$8))),$AM$8)</f>
        <v>1.12090037936926</v>
      </c>
      <c r="AO898" s="0" t="n">
        <f aca="false">IFERROR(IF(AX898&lt;($AM$9-$AL$9)/($AN$9-$AL$9),$AL$9+SQRT(AX898*($AN$9-$AL$9)*($AM$9-$AL$9)),$AN$9-SQRT((1-AX898)*($AN$9-$AL$9)*($AN$9-$AM$9))),$AM$9)</f>
        <v>1.4342469812439</v>
      </c>
      <c r="AP898" s="0" t="n">
        <f aca="false">IFERROR(IF(AY898&lt;($AM$10-$AL$10)/($AN$10-$AL$10),$AL$10+SQRT(AY898*($AN$10-$AL$10)*($AM$10-$AL$10)),$AN$10-SQRT((1-AY898)*($AN$10-$AL$10)*($AN$10-$AM$10))),$AM$10)</f>
        <v>0.860983382177094</v>
      </c>
      <c r="AQ898" s="0" t="n">
        <f aca="false">IFERROR(IF(AZ898&lt;($AM$11-$AL$11)/($AN$11-$AL$11),$AL$11+SQRT(AZ898*($AN$11-$AL$11)*($AM$11-$AL$11)),$AN$11-SQRT((1-AZ898)*($AN$11-$AL$11)*($AN$11-$AM$11))),$AM$11)</f>
        <v>0.49218840880738</v>
      </c>
      <c r="AR898" s="0" t="n">
        <f aca="false">SUMPRODUCT((B24:B31&lt;=$B$6)*(C24:C31*AM898+D24:D31*AO898*$B$8*AQ898)/(1+AL898/100)^B24:B31)+C32*AM898*AP898/(1+AL898/100)^$B$6</f>
        <v>11102769.8904391</v>
      </c>
      <c r="AS898" s="0" t="n">
        <f aca="false">SUMPRODUCT((K24:K26&lt;=$B$6)*(L24:L26*AN898+M24:M26*AO898*$B$8*AQ898)/(1+AL898/100)^K24:K26)+L27*AN898*AP898/(1+AL898/100)^$B$6</f>
        <v>10417520.4848093</v>
      </c>
      <c r="AT898" s="0" t="n">
        <f aca="false">AS898-AR898</f>
        <v>-685249.405629775</v>
      </c>
      <c r="AU898" s="0" t="n">
        <f aca="true">RAND()</f>
        <v>0.293382593505678</v>
      </c>
      <c r="AV898" s="0" t="n">
        <f aca="true">RAND()</f>
        <v>0.901669032848544</v>
      </c>
      <c r="AW898" s="0" t="n">
        <f aca="true">RAND()</f>
        <v>0.851851448471099</v>
      </c>
      <c r="AX898" s="0" t="n">
        <f aca="true">RAND()</f>
        <v>0.786615681178907</v>
      </c>
      <c r="AY898" s="0" t="n">
        <f aca="true">RAND()</f>
        <v>0.521236008832056</v>
      </c>
      <c r="AZ898" s="0" t="n">
        <f aca="true">RAND()</f>
        <v>0.150760752979235</v>
      </c>
    </row>
    <row r="899" customFormat="false" ht="15" hidden="false" customHeight="false" outlineLevel="0" collapsed="false">
      <c r="AK899" s="0" t="n">
        <v>886</v>
      </c>
      <c r="AL899" s="0" t="n">
        <f aca="false">IFERROR(IF(AU899&lt;($AM$6-$AL$6)/($AN$6-$AL$6),$AL$6+SQRT(AU899*($AN$6-$AL$6)*($AM$6-$AL$6)),$AN$6-SQRT((1-AU899)*($AN$6-$AL$6)*($AN$6-$AM$6))),$AM$6)</f>
        <v>4.21397423907224</v>
      </c>
      <c r="AM899" s="0" t="n">
        <f aca="false">IFERROR(IF(AV899&lt;($AM$7-$AL$7)/($AN$7-$AL$7),$AL$7+SQRT(AV899*($AN$7-$AL$7)*($AM$7-$AL$7)),$AN$7-SQRT((1-AV899)*($AN$7-$AL$7)*($AN$7-$AM$7))),$AM$7)</f>
        <v>1.11701837551759</v>
      </c>
      <c r="AN899" s="0" t="n">
        <f aca="false">IFERROR(IF(AW899&lt;($AM$8-$AL$8)/($AN$8-$AL$8),$AL$8+SQRT(AW899*($AN$8-$AL$8)*($AM$8-$AL$8)),$AN$8-SQRT((1-AW899)*($AN$8-$AL$8)*($AN$8-$AM$8))),$AM$8)</f>
        <v>1.03526879497343</v>
      </c>
      <c r="AO899" s="0" t="n">
        <f aca="false">IFERROR(IF(AX899&lt;($AM$9-$AL$9)/($AN$9-$AL$9),$AL$9+SQRT(AX899*($AN$9-$AL$9)*($AM$9-$AL$9)),$AN$9-SQRT((1-AX899)*($AN$9-$AL$9)*($AN$9-$AM$9))),$AM$9)</f>
        <v>0.775801976091973</v>
      </c>
      <c r="AP899" s="0" t="n">
        <f aca="false">IFERROR(IF(AY899&lt;($AM$10-$AL$10)/($AN$10-$AL$10),$AL$10+SQRT(AY899*($AN$10-$AL$10)*($AM$10-$AL$10)),$AN$10-SQRT((1-AY899)*($AN$10-$AL$10)*($AN$10-$AM$10))),$AM$10)</f>
        <v>0.869310877376671</v>
      </c>
      <c r="AQ899" s="0" t="n">
        <f aca="false">IFERROR(IF(AZ899&lt;($AM$11-$AL$11)/($AN$11-$AL$11),$AL$11+SQRT(AZ899*($AN$11-$AL$11)*($AM$11-$AL$11)),$AN$11-SQRT((1-AZ899)*($AN$11-$AL$11)*($AN$11-$AM$11))),$AM$11)</f>
        <v>0.769270787508197</v>
      </c>
      <c r="AR899" s="0" t="n">
        <f aca="false">SUMPRODUCT((B24:B31&lt;=$B$6)*(C24:C31*AM899+D24:D31*AO899*$B$8*AQ899)/(1+AL899/100)^B24:B31)+C32*AM899*AP899/(1+AL899/100)^$B$6</f>
        <v>10453155.345318</v>
      </c>
      <c r="AS899" s="0" t="n">
        <f aca="false">SUMPRODUCT((K24:K26&lt;=$B$6)*(L24:L26*AN899+M24:M26*AO899*$B$8*AQ899)/(1+AL899/100)^K24:K26)+L27*AN899*AP899/(1+AL899/100)^$B$6</f>
        <v>9609184.08588065</v>
      </c>
      <c r="AT899" s="0" t="n">
        <f aca="false">AS899-AR899</f>
        <v>-843971.259437373</v>
      </c>
      <c r="AU899" s="0" t="n">
        <f aca="true">RAND()</f>
        <v>0.611903022972345</v>
      </c>
      <c r="AV899" s="0" t="n">
        <f aca="true">RAND()</f>
        <v>0.842807889333516</v>
      </c>
      <c r="AW899" s="0" t="n">
        <f aca="true">RAND()</f>
        <v>0.590137863003003</v>
      </c>
      <c r="AX899" s="0" t="n">
        <f aca="true">RAND()</f>
        <v>0.101422306688316</v>
      </c>
      <c r="AY899" s="0" t="n">
        <f aca="true">RAND()</f>
        <v>0.545562096594904</v>
      </c>
      <c r="AZ899" s="0" t="n">
        <f aca="true">RAND()</f>
        <v>0.782710328583315</v>
      </c>
    </row>
    <row r="900" customFormat="false" ht="15" hidden="false" customHeight="false" outlineLevel="0" collapsed="false">
      <c r="AK900" s="0" t="n">
        <v>887</v>
      </c>
      <c r="AL900" s="0" t="n">
        <f aca="false">IFERROR(IF(AU900&lt;($AM$6-$AL$6)/($AN$6-$AL$6),$AL$6+SQRT(AU900*($AN$6-$AL$6)*($AM$6-$AL$6)),$AN$6-SQRT((1-AU900)*($AN$6-$AL$6)*($AN$6-$AM$6))),$AM$6)</f>
        <v>3.25534054587295</v>
      </c>
      <c r="AM900" s="0" t="n">
        <f aca="false">IFERROR(IF(AV900&lt;($AM$7-$AL$7)/($AN$7-$AL$7),$AL$7+SQRT(AV900*($AN$7-$AL$7)*($AM$7-$AL$7)),$AN$7-SQRT((1-AV900)*($AN$7-$AL$7)*($AN$7-$AM$7))),$AM$7)</f>
        <v>1.0539985980668</v>
      </c>
      <c r="AN900" s="0" t="n">
        <f aca="false">IFERROR(IF(AW900&lt;($AM$8-$AL$8)/($AN$8-$AL$8),$AL$8+SQRT(AW900*($AN$8-$AL$8)*($AM$8-$AL$8)),$AN$8-SQRT((1-AW900)*($AN$8-$AL$8)*($AN$8-$AM$8))),$AM$8)</f>
        <v>1.11270237320085</v>
      </c>
      <c r="AO900" s="0" t="n">
        <f aca="false">IFERROR(IF(AX900&lt;($AM$9-$AL$9)/($AN$9-$AL$9),$AL$9+SQRT(AX900*($AN$9-$AL$9)*($AM$9-$AL$9)),$AN$9-SQRT((1-AX900)*($AN$9-$AL$9)*($AN$9-$AM$9))),$AM$9)</f>
        <v>1.79478139827412</v>
      </c>
      <c r="AP900" s="0" t="n">
        <f aca="false">IFERROR(IF(AY900&lt;($AM$10-$AL$10)/($AN$10-$AL$10),$AL$10+SQRT(AY900*($AN$10-$AL$10)*($AM$10-$AL$10)),$AN$10-SQRT((1-AY900)*($AN$10-$AL$10)*($AN$10-$AM$10))),$AM$10)</f>
        <v>0.932451047014048</v>
      </c>
      <c r="AQ900" s="0" t="n">
        <f aca="false">IFERROR(IF(AZ900&lt;($AM$11-$AL$11)/($AN$11-$AL$11),$AL$11+SQRT(AZ900*($AN$11-$AL$11)*($AM$11-$AL$11)),$AN$11-SQRT((1-AZ900)*($AN$11-$AL$11)*($AN$11-$AM$11))),$AM$11)</f>
        <v>0.57929574769352</v>
      </c>
      <c r="AR900" s="0" t="n">
        <f aca="false">SUMPRODUCT((B24:B31&lt;=$B$6)*(C24:C31*AM900+D24:D31*AO900*$B$8*AQ900)/(1+AL900/100)^B24:B31)+C32*AM900*AP900/(1+AL900/100)^$B$6</f>
        <v>10260634.0020386</v>
      </c>
      <c r="AS900" s="0" t="n">
        <f aca="false">SUMPRODUCT((K24:K26&lt;=$B$6)*(L24:L26*AN900+M24:M26*AO900*$B$8*AQ900)/(1+AL900/100)^K24:K26)+L27*AN900*AP900/(1+AL900/100)^$B$6</f>
        <v>10287187.1389628</v>
      </c>
      <c r="AT900" s="0" t="n">
        <f aca="false">AS900-AR900</f>
        <v>26553.1369242352</v>
      </c>
      <c r="AU900" s="0" t="n">
        <f aca="true">RAND()</f>
        <v>0.298876278630846</v>
      </c>
      <c r="AV900" s="0" t="n">
        <f aca="true">RAND()</f>
        <v>0.658519559468621</v>
      </c>
      <c r="AW900" s="0" t="n">
        <f aca="true">RAND()</f>
        <v>0.832438770447312</v>
      </c>
      <c r="AX900" s="0" t="n">
        <f aca="true">RAND()</f>
        <v>0.971923550337116</v>
      </c>
      <c r="AY900" s="0" t="n">
        <f aca="true">RAND()</f>
        <v>0.748055632254186</v>
      </c>
      <c r="AZ900" s="0" t="n">
        <f aca="true">RAND()</f>
        <v>0.318392304815031</v>
      </c>
    </row>
    <row r="901" customFormat="false" ht="15" hidden="false" customHeight="false" outlineLevel="0" collapsed="false">
      <c r="AK901" s="0" t="n">
        <v>888</v>
      </c>
      <c r="AL901" s="0" t="n">
        <f aca="false">IFERROR(IF(AU901&lt;($AM$6-$AL$6)/($AN$6-$AL$6),$AL$6+SQRT(AU901*($AN$6-$AL$6)*($AM$6-$AL$6)),$AN$6-SQRT((1-AU901)*($AN$6-$AL$6)*($AN$6-$AM$6))),$AM$6)</f>
        <v>5.07265436241608</v>
      </c>
      <c r="AM901" s="0" t="n">
        <f aca="false">IFERROR(IF(AV901&lt;($AM$7-$AL$7)/($AN$7-$AL$7),$AL$7+SQRT(AV901*($AN$7-$AL$7)*($AM$7-$AL$7)),$AN$7-SQRT((1-AV901)*($AN$7-$AL$7)*($AN$7-$AM$7))),$AM$7)</f>
        <v>1.01048228607264</v>
      </c>
      <c r="AN901" s="0" t="n">
        <f aca="false">IFERROR(IF(AW901&lt;($AM$8-$AL$8)/($AN$8-$AL$8),$AL$8+SQRT(AW901*($AN$8-$AL$8)*($AM$8-$AL$8)),$AN$8-SQRT((1-AW901)*($AN$8-$AL$8)*($AN$8-$AM$8))),$AM$8)</f>
        <v>1.18113975817613</v>
      </c>
      <c r="AO901" s="0" t="n">
        <f aca="false">IFERROR(IF(AX901&lt;($AM$9-$AL$9)/($AN$9-$AL$9),$AL$9+SQRT(AX901*($AN$9-$AL$9)*($AM$9-$AL$9)),$AN$9-SQRT((1-AX901)*($AN$9-$AL$9)*($AN$9-$AM$9))),$AM$9)</f>
        <v>1.32182826488394</v>
      </c>
      <c r="AP901" s="0" t="n">
        <f aca="false">IFERROR(IF(AY901&lt;($AM$10-$AL$10)/($AN$10-$AL$10),$AL$10+SQRT(AY901*($AN$10-$AL$10)*($AM$10-$AL$10)),$AN$10-SQRT((1-AY901)*($AN$10-$AL$10)*($AN$10-$AM$10))),$AM$10)</f>
        <v>0.70588560894307</v>
      </c>
      <c r="AQ901" s="0" t="n">
        <f aca="false">IFERROR(IF(AZ901&lt;($AM$11-$AL$11)/($AN$11-$AL$11),$AL$11+SQRT(AZ901*($AN$11-$AL$11)*($AM$11-$AL$11)),$AN$11-SQRT((1-AZ901)*($AN$11-$AL$11)*($AN$11-$AM$11))),$AM$11)</f>
        <v>0.43269105411916</v>
      </c>
      <c r="AR901" s="0" t="n">
        <f aca="false">SUMPRODUCT((B24:B31&lt;=$B$6)*(C24:C31*AM901+D24:D31*AO901*$B$8*AQ901)/(1+AL901/100)^B24:B31)+C32*AM901*AP901/(1+AL901/100)^$B$6</f>
        <v>9220157.68097788</v>
      </c>
      <c r="AS901" s="0" t="n">
        <f aca="false">SUMPRODUCT((K24:K26&lt;=$B$6)*(L24:L26*AN901+M24:M26*AO901*$B$8*AQ901)/(1+AL901/100)^K24:K26)+L27*AN901*AP901/(1+AL901/100)^$B$6</f>
        <v>11048156.5448076</v>
      </c>
      <c r="AT901" s="0" t="n">
        <f aca="false">AS901-AR901</f>
        <v>1827998.86382972</v>
      </c>
      <c r="AU901" s="0" t="n">
        <f aca="true">RAND()</f>
        <v>0.814266939664312</v>
      </c>
      <c r="AV901" s="0" t="n">
        <f aca="true">RAND()</f>
        <v>0.49005568635565</v>
      </c>
      <c r="AW901" s="0" t="n">
        <f aca="true">RAND()</f>
        <v>0.957851263075177</v>
      </c>
      <c r="AX901" s="0" t="n">
        <f aca="true">RAND()</f>
        <v>0.693388731793113</v>
      </c>
      <c r="AY901" s="0" t="n">
        <f aca="true">RAND()</f>
        <v>0.169555535879435</v>
      </c>
      <c r="AZ901" s="0" t="n">
        <f aca="true">RAND()</f>
        <v>0.0718649626255261</v>
      </c>
    </row>
    <row r="902" customFormat="false" ht="15" hidden="false" customHeight="false" outlineLevel="0" collapsed="false">
      <c r="AK902" s="0" t="n">
        <v>889</v>
      </c>
      <c r="AL902" s="0" t="n">
        <f aca="false">IFERROR(IF(AU902&lt;($AM$6-$AL$6)/($AN$6-$AL$6),$AL$6+SQRT(AU902*($AN$6-$AL$6)*($AM$6-$AL$6)),$AN$6-SQRT((1-AU902)*($AN$6-$AL$6)*($AN$6-$AM$6))),$AM$6)</f>
        <v>2.77185470297111</v>
      </c>
      <c r="AM902" s="0" t="n">
        <f aca="false">IFERROR(IF(AV902&lt;($AM$7-$AL$7)/($AN$7-$AL$7),$AL$7+SQRT(AV902*($AN$7-$AL$7)*($AM$7-$AL$7)),$AN$7-SQRT((1-AV902)*($AN$7-$AL$7)*($AN$7-$AM$7))),$AM$7)</f>
        <v>1.21471055841909</v>
      </c>
      <c r="AN902" s="0" t="n">
        <f aca="false">IFERROR(IF(AW902&lt;($AM$8-$AL$8)/($AN$8-$AL$8),$AL$8+SQRT(AW902*($AN$8-$AL$8)*($AM$8-$AL$8)),$AN$8-SQRT((1-AW902)*($AN$8-$AL$8)*($AN$8-$AM$8))),$AM$8)</f>
        <v>1.03930501289197</v>
      </c>
      <c r="AO902" s="0" t="n">
        <f aca="false">IFERROR(IF(AX902&lt;($AM$9-$AL$9)/($AN$9-$AL$9),$AL$9+SQRT(AX902*($AN$9-$AL$9)*($AM$9-$AL$9)),$AN$9-SQRT((1-AX902)*($AN$9-$AL$9)*($AN$9-$AM$9))),$AM$9)</f>
        <v>1.08778361842294</v>
      </c>
      <c r="AP902" s="0" t="n">
        <f aca="false">IFERROR(IF(AY902&lt;($AM$10-$AL$10)/($AN$10-$AL$10),$AL$10+SQRT(AY902*($AN$10-$AL$10)*($AM$10-$AL$10)),$AN$10-SQRT((1-AY902)*($AN$10-$AL$10)*($AN$10-$AM$10))),$AM$10)</f>
        <v>0.784524377202893</v>
      </c>
      <c r="AQ902" s="0" t="n">
        <f aca="false">IFERROR(IF(AZ902&lt;($AM$11-$AL$11)/($AN$11-$AL$11),$AL$11+SQRT(AZ902*($AN$11-$AL$11)*($AM$11-$AL$11)),$AN$11-SQRT((1-AZ902)*($AN$11-$AL$11)*($AN$11-$AM$11))),$AM$11)</f>
        <v>0.529624152827767</v>
      </c>
      <c r="AR902" s="0" t="n">
        <f aca="false">SUMPRODUCT((B24:B31&lt;=$B$6)*(C24:C31*AM902+D24:D31*AO902*$B$8*AQ902)/(1+AL902/100)^B24:B31)+C32*AM902*AP902/(1+AL902/100)^$B$6</f>
        <v>11986474.7105249</v>
      </c>
      <c r="AS902" s="0" t="n">
        <f aca="false">SUMPRODUCT((K24:K26&lt;=$B$6)*(L24:L26*AN902+M24:M26*AO902*$B$8*AQ902)/(1+AL902/100)^K24:K26)+L27*AN902*AP902/(1+AL902/100)^$B$6</f>
        <v>9732508.19590878</v>
      </c>
      <c r="AT902" s="0" t="n">
        <f aca="false">AS902-AR902</f>
        <v>-2253966.51461615</v>
      </c>
      <c r="AU902" s="0" t="n">
        <f aca="true">RAND()</f>
        <v>0.119151936499725</v>
      </c>
      <c r="AV902" s="0" t="n">
        <f aca="true">RAND()</f>
        <v>0.988930269448067</v>
      </c>
      <c r="AW902" s="0" t="n">
        <f aca="true">RAND()</f>
        <v>0.605401088067091</v>
      </c>
      <c r="AX902" s="0" t="n">
        <f aca="true">RAND()</f>
        <v>0.445240848788301</v>
      </c>
      <c r="AY902" s="0" t="n">
        <f aca="true">RAND()</f>
        <v>0.323816484890776</v>
      </c>
      <c r="AZ902" s="0" t="n">
        <f aca="true">RAND()</f>
        <v>0.215213271681101</v>
      </c>
    </row>
    <row r="903" customFormat="false" ht="15" hidden="false" customHeight="false" outlineLevel="0" collapsed="false">
      <c r="AK903" s="0" t="n">
        <v>890</v>
      </c>
      <c r="AL903" s="0" t="n">
        <f aca="false">IFERROR(IF(AU903&lt;($AM$6-$AL$6)/($AN$6-$AL$6),$AL$6+SQRT(AU903*($AN$6-$AL$6)*($AM$6-$AL$6)),$AN$6-SQRT((1-AU903)*($AN$6-$AL$6)*($AN$6-$AM$6))),$AM$6)</f>
        <v>2.92344458503122</v>
      </c>
      <c r="AM903" s="0" t="n">
        <f aca="false">IFERROR(IF(AV903&lt;($AM$7-$AL$7)/($AN$7-$AL$7),$AL$7+SQRT(AV903*($AN$7-$AL$7)*($AM$7-$AL$7)),$AN$7-SQRT((1-AV903)*($AN$7-$AL$7)*($AN$7-$AM$7))),$AM$7)</f>
        <v>1.01952568855148</v>
      </c>
      <c r="AN903" s="0" t="n">
        <f aca="false">IFERROR(IF(AW903&lt;($AM$8-$AL$8)/($AN$8-$AL$8),$AL$8+SQRT(AW903*($AN$8-$AL$8)*($AM$8-$AL$8)),$AN$8-SQRT((1-AW903)*($AN$8-$AL$8)*($AN$8-$AM$8))),$AM$8)</f>
        <v>0.913017715103753</v>
      </c>
      <c r="AO903" s="0" t="n">
        <f aca="false">IFERROR(IF(AX903&lt;($AM$9-$AL$9)/($AN$9-$AL$9),$AL$9+SQRT(AX903*($AN$9-$AL$9)*($AM$9-$AL$9)),$AN$9-SQRT((1-AX903)*($AN$9-$AL$9)*($AN$9-$AM$9))),$AM$9)</f>
        <v>1.30197756872955</v>
      </c>
      <c r="AP903" s="0" t="n">
        <f aca="false">IFERROR(IF(AY903&lt;($AM$10-$AL$10)/($AN$10-$AL$10),$AL$10+SQRT(AY903*($AN$10-$AL$10)*($AM$10-$AL$10)),$AN$10-SQRT((1-AY903)*($AN$10-$AL$10)*($AN$10-$AM$10))),$AM$10)</f>
        <v>0.804586323285658</v>
      </c>
      <c r="AQ903" s="0" t="n">
        <f aca="false">IFERROR(IF(AZ903&lt;($AM$11-$AL$11)/($AN$11-$AL$11),$AL$11+SQRT(AZ903*($AN$11-$AL$11)*($AM$11-$AL$11)),$AN$11-SQRT((1-AZ903)*($AN$11-$AL$11)*($AN$11-$AM$11))),$AM$11)</f>
        <v>0.693619701837598</v>
      </c>
      <c r="AR903" s="0" t="n">
        <f aca="false">SUMPRODUCT((B24:B31&lt;=$B$6)*(C24:C31*AM903+D24:D31*AO903*$B$8*AQ903)/(1+AL903/100)^B24:B31)+C32*AM903*AP903/(1+AL903/100)^$B$6</f>
        <v>10053988.7458056</v>
      </c>
      <c r="AS903" s="0" t="n">
        <f aca="false">SUMPRODUCT((K24:K26&lt;=$B$6)*(L24:L26*AN903+M24:M26*AO903*$B$8*AQ903)/(1+AL903/100)^K24:K26)+L27*AN903*AP903/(1+AL903/100)^$B$6</f>
        <v>8549132.57339642</v>
      </c>
      <c r="AT903" s="0" t="n">
        <f aca="false">AS903-AR903</f>
        <v>-1504856.17240915</v>
      </c>
      <c r="AU903" s="0" t="n">
        <f aca="true">RAND()</f>
        <v>0.170549980324695</v>
      </c>
      <c r="AV903" s="0" t="n">
        <f aca="true">RAND()</f>
        <v>0.527836371220733</v>
      </c>
      <c r="AW903" s="0" t="n">
        <f aca="true">RAND()</f>
        <v>0.14192226585859</v>
      </c>
      <c r="AX903" s="0" t="n">
        <f aca="true">RAND()</f>
        <v>0.675176456962191</v>
      </c>
      <c r="AY903" s="0" t="n">
        <f aca="true">RAND()</f>
        <v>0.371091313330701</v>
      </c>
      <c r="AZ903" s="0" t="n">
        <f aca="true">RAND()</f>
        <v>0.616861685297623</v>
      </c>
    </row>
    <row r="904" customFormat="false" ht="15" hidden="false" customHeight="false" outlineLevel="0" collapsed="false">
      <c r="AK904" s="0" t="n">
        <v>891</v>
      </c>
      <c r="AL904" s="0" t="n">
        <f aca="false">IFERROR(IF(AU904&lt;($AM$6-$AL$6)/($AN$6-$AL$6),$AL$6+SQRT(AU904*($AN$6-$AL$6)*($AM$6-$AL$6)),$AN$6-SQRT((1-AU904)*($AN$6-$AL$6)*($AN$6-$AM$6))),$AM$6)</f>
        <v>2.57738601964167</v>
      </c>
      <c r="AM904" s="0" t="n">
        <f aca="false">IFERROR(IF(AV904&lt;($AM$7-$AL$7)/($AN$7-$AL$7),$AL$7+SQRT(AV904*($AN$7-$AL$7)*($AM$7-$AL$7)),$AN$7-SQRT((1-AV904)*($AN$7-$AL$7)*($AN$7-$AM$7))),$AM$7)</f>
        <v>0.998743709332453</v>
      </c>
      <c r="AN904" s="0" t="n">
        <f aca="false">IFERROR(IF(AW904&lt;($AM$8-$AL$8)/($AN$8-$AL$8),$AL$8+SQRT(AW904*($AN$8-$AL$8)*($AM$8-$AL$8)),$AN$8-SQRT((1-AW904)*($AN$8-$AL$8)*($AN$8-$AM$8))),$AM$8)</f>
        <v>1.02222150947069</v>
      </c>
      <c r="AO904" s="0" t="n">
        <f aca="false">IFERROR(IF(AX904&lt;($AM$9-$AL$9)/($AN$9-$AL$9),$AL$9+SQRT(AX904*($AN$9-$AL$9)*($AM$9-$AL$9)),$AN$9-SQRT((1-AX904)*($AN$9-$AL$9)*($AN$9-$AM$9))),$AM$9)</f>
        <v>1.42542805644619</v>
      </c>
      <c r="AP904" s="0" t="n">
        <f aca="false">IFERROR(IF(AY904&lt;($AM$10-$AL$10)/($AN$10-$AL$10),$AL$10+SQRT(AY904*($AN$10-$AL$10)*($AM$10-$AL$10)),$AN$10-SQRT((1-AY904)*($AN$10-$AL$10)*($AN$10-$AM$10))),$AM$10)</f>
        <v>0.816657840991239</v>
      </c>
      <c r="AQ904" s="0" t="n">
        <f aca="false">IFERROR(IF(AZ904&lt;($AM$11-$AL$11)/($AN$11-$AL$11),$AL$11+SQRT(AZ904*($AN$11-$AL$11)*($AM$11-$AL$11)),$AN$11-SQRT((1-AZ904)*($AN$11-$AL$11)*($AN$11-$AM$11))),$AM$11)</f>
        <v>0.689704388318067</v>
      </c>
      <c r="AR904" s="0" t="n">
        <f aca="false">SUMPRODUCT((B24:B31&lt;=$B$6)*(C24:C31*AM904+D24:D31*AO904*$B$8*AQ904)/(1+AL904/100)^B24:B31)+C32*AM904*AP904/(1+AL904/100)^$B$6</f>
        <v>10005529.3774536</v>
      </c>
      <c r="AS904" s="0" t="n">
        <f aca="false">SUMPRODUCT((K24:K26&lt;=$B$6)*(L24:L26*AN904+M24:M26*AO904*$B$8*AQ904)/(1+AL904/100)^K24:K26)+L27*AN904*AP904/(1+AL904/100)^$B$6</f>
        <v>9561466.8949167</v>
      </c>
      <c r="AT904" s="0" t="n">
        <f aca="false">AS904-AR904</f>
        <v>-444062.482536875</v>
      </c>
      <c r="AU904" s="0" t="n">
        <f aca="true">RAND()</f>
        <v>0.0666749231355301</v>
      </c>
      <c r="AV904" s="0" t="n">
        <f aca="true">RAND()</f>
        <v>0.438878466658029</v>
      </c>
      <c r="AW904" s="0" t="n">
        <f aca="true">RAND()</f>
        <v>0.538817415575023</v>
      </c>
      <c r="AX904" s="0" t="n">
        <f aca="true">RAND()</f>
        <v>0.779911387787201</v>
      </c>
      <c r="AY904" s="0" t="n">
        <f aca="true">RAND()</f>
        <v>0.401088753044931</v>
      </c>
      <c r="AZ904" s="0" t="n">
        <f aca="true">RAND()</f>
        <v>0.607006666820142</v>
      </c>
    </row>
    <row r="905" customFormat="false" ht="15" hidden="false" customHeight="false" outlineLevel="0" collapsed="false">
      <c r="AK905" s="0" t="n">
        <v>892</v>
      </c>
      <c r="AL905" s="0" t="n">
        <f aca="false">IFERROR(IF(AU905&lt;($AM$6-$AL$6)/($AN$6-$AL$6),$AL$6+SQRT(AU905*($AN$6-$AL$6)*($AM$6-$AL$6)),$AN$6-SQRT((1-AU905)*($AN$6-$AL$6)*($AN$6-$AM$6))),$AM$6)</f>
        <v>3.29713733286377</v>
      </c>
      <c r="AM905" s="0" t="n">
        <f aca="false">IFERROR(IF(AV905&lt;($AM$7-$AL$7)/($AN$7-$AL$7),$AL$7+SQRT(AV905*($AN$7-$AL$7)*($AM$7-$AL$7)),$AN$7-SQRT((1-AV905)*($AN$7-$AL$7)*($AN$7-$AM$7))),$AM$7)</f>
        <v>0.926018565110957</v>
      </c>
      <c r="AN905" s="0" t="n">
        <f aca="false">IFERROR(IF(AW905&lt;($AM$8-$AL$8)/($AN$8-$AL$8),$AL$8+SQRT(AW905*($AN$8-$AL$8)*($AM$8-$AL$8)),$AN$8-SQRT((1-AW905)*($AN$8-$AL$8)*($AN$8-$AM$8))),$AM$8)</f>
        <v>1.19585963520365</v>
      </c>
      <c r="AO905" s="0" t="n">
        <f aca="false">IFERROR(IF(AX905&lt;($AM$9-$AL$9)/($AN$9-$AL$9),$AL$9+SQRT(AX905*($AN$9-$AL$9)*($AM$9-$AL$9)),$AN$9-SQRT((1-AX905)*($AN$9-$AL$9)*($AN$9-$AM$9))),$AM$9)</f>
        <v>1.043589207488</v>
      </c>
      <c r="AP905" s="0" t="n">
        <f aca="false">IFERROR(IF(AY905&lt;($AM$10-$AL$10)/($AN$10-$AL$10),$AL$10+SQRT(AY905*($AN$10-$AL$10)*($AM$10-$AL$10)),$AN$10-SQRT((1-AY905)*($AN$10-$AL$10)*($AN$10-$AM$10))),$AM$10)</f>
        <v>0.695258242589039</v>
      </c>
      <c r="AQ905" s="0" t="n">
        <f aca="false">IFERROR(IF(AZ905&lt;($AM$11-$AL$11)/($AN$11-$AL$11),$AL$11+SQRT(AZ905*($AN$11-$AL$11)*($AM$11-$AL$11)),$AN$11-SQRT((1-AZ905)*($AN$11-$AL$11)*($AN$11-$AM$11))),$AM$11)</f>
        <v>0.712929208999861</v>
      </c>
      <c r="AR905" s="0" t="n">
        <f aca="false">SUMPRODUCT((B24:B31&lt;=$B$6)*(C24:C31*AM905+D24:D31*AO905*$B$8*AQ905)/(1+AL905/100)^B24:B31)+C32*AM905*AP905/(1+AL905/100)^$B$6</f>
        <v>8996025.39906531</v>
      </c>
      <c r="AS905" s="0" t="n">
        <f aca="false">SUMPRODUCT((K24:K26&lt;=$B$6)*(L24:L26*AN905+M24:M26*AO905*$B$8*AQ905)/(1+AL905/100)^K24:K26)+L27*AN905*AP905/(1+AL905/100)^$B$6</f>
        <v>11283491.6599903</v>
      </c>
      <c r="AT905" s="0" t="n">
        <f aca="false">AS905-AR905</f>
        <v>2287466.26092502</v>
      </c>
      <c r="AU905" s="0" t="n">
        <f aca="true">RAND()</f>
        <v>0.314440403416439</v>
      </c>
      <c r="AV905" s="0" t="n">
        <f aca="true">RAND()</f>
        <v>0.176451986140271</v>
      </c>
      <c r="AW905" s="0" t="n">
        <f aca="true">RAND()</f>
        <v>0.973945074664161</v>
      </c>
      <c r="AX905" s="0" t="n">
        <f aca="true">RAND()</f>
        <v>0.390185597311039</v>
      </c>
      <c r="AY905" s="0" t="n">
        <f aca="true">RAND()</f>
        <v>0.152503125195841</v>
      </c>
      <c r="AZ905" s="0" t="n">
        <f aca="true">RAND()</f>
        <v>0.66363412634512</v>
      </c>
    </row>
    <row r="906" customFormat="false" ht="15" hidden="false" customHeight="false" outlineLevel="0" collapsed="false">
      <c r="AK906" s="0" t="n">
        <v>893</v>
      </c>
      <c r="AL906" s="0" t="n">
        <f aca="false">IFERROR(IF(AU906&lt;($AM$6-$AL$6)/($AN$6-$AL$6),$AL$6+SQRT(AU906*($AN$6-$AL$6)*($AM$6-$AL$6)),$AN$6-SQRT((1-AU906)*($AN$6-$AL$6)*($AN$6-$AM$6))),$AM$6)</f>
        <v>3.94765374869058</v>
      </c>
      <c r="AM906" s="0" t="n">
        <f aca="false">IFERROR(IF(AV906&lt;($AM$7-$AL$7)/($AN$7-$AL$7),$AL$7+SQRT(AV906*($AN$7-$AL$7)*($AM$7-$AL$7)),$AN$7-SQRT((1-AV906)*($AN$7-$AL$7)*($AN$7-$AM$7))),$AM$7)</f>
        <v>1.06580833613926</v>
      </c>
      <c r="AN906" s="0" t="n">
        <f aca="false">IFERROR(IF(AW906&lt;($AM$8-$AL$8)/($AN$8-$AL$8),$AL$8+SQRT(AW906*($AN$8-$AL$8)*($AM$8-$AL$8)),$AN$8-SQRT((1-AW906)*($AN$8-$AL$8)*($AN$8-$AM$8))),$AM$8)</f>
        <v>1.02309721526724</v>
      </c>
      <c r="AO906" s="0" t="n">
        <f aca="false">IFERROR(IF(AX906&lt;($AM$9-$AL$9)/($AN$9-$AL$9),$AL$9+SQRT(AX906*($AN$9-$AL$9)*($AM$9-$AL$9)),$AN$9-SQRT((1-AX906)*($AN$9-$AL$9)*($AN$9-$AM$9))),$AM$9)</f>
        <v>1.04772197015404</v>
      </c>
      <c r="AP906" s="0" t="n">
        <f aca="false">IFERROR(IF(AY906&lt;($AM$10-$AL$10)/($AN$10-$AL$10),$AL$10+SQRT(AY906*($AN$10-$AL$10)*($AM$10-$AL$10)),$AN$10-SQRT((1-AY906)*($AN$10-$AL$10)*($AN$10-$AM$10))),$AM$10)</f>
        <v>0.570819540355464</v>
      </c>
      <c r="AQ906" s="0" t="n">
        <f aca="false">IFERROR(IF(AZ906&lt;($AM$11-$AL$11)/($AN$11-$AL$11),$AL$11+SQRT(AZ906*($AN$11-$AL$11)*($AM$11-$AL$11)),$AN$11-SQRT((1-AZ906)*($AN$11-$AL$11)*($AN$11-$AM$11))),$AM$11)</f>
        <v>0.651735125929113</v>
      </c>
      <c r="AR906" s="0" t="n">
        <f aca="false">SUMPRODUCT((B24:B31&lt;=$B$6)*(C24:C31*AM906+D24:D31*AO906*$B$8*AQ906)/(1+AL906/100)^B24:B31)+C32*AM906*AP906/(1+AL906/100)^$B$6</f>
        <v>10097959.1225519</v>
      </c>
      <c r="AS906" s="0" t="n">
        <f aca="false">SUMPRODUCT((K24:K26&lt;=$B$6)*(L24:L26*AN906+M24:M26*AO906*$B$8*AQ906)/(1+AL906/100)^K24:K26)+L27*AN906*AP906/(1+AL906/100)^$B$6</f>
        <v>9717985.20343797</v>
      </c>
      <c r="AT906" s="0" t="n">
        <f aca="false">AS906-AR906</f>
        <v>-379973.91911388</v>
      </c>
      <c r="AU906" s="0" t="n">
        <f aca="true">RAND()</f>
        <v>0.534159118105866</v>
      </c>
      <c r="AV906" s="0" t="n">
        <f aca="true">RAND()</f>
        <v>0.698430497459656</v>
      </c>
      <c r="AW906" s="0" t="n">
        <f aca="true">RAND()</f>
        <v>0.542356678049044</v>
      </c>
      <c r="AX906" s="0" t="n">
        <f aca="true">RAND()</f>
        <v>0.395444369248458</v>
      </c>
      <c r="AY906" s="0" t="n">
        <f aca="true">RAND()</f>
        <v>0.0200616291846367</v>
      </c>
      <c r="AZ906" s="0" t="n">
        <f aca="true">RAND()</f>
        <v>0.504945214238324</v>
      </c>
    </row>
    <row r="907" customFormat="false" ht="15" hidden="false" customHeight="false" outlineLevel="0" collapsed="false">
      <c r="AK907" s="0" t="n">
        <v>894</v>
      </c>
      <c r="AL907" s="0" t="n">
        <f aca="false">IFERROR(IF(AU907&lt;($AM$6-$AL$6)/($AN$6-$AL$6),$AL$6+SQRT(AU907*($AN$6-$AL$6)*($AM$6-$AL$6)),$AN$6-SQRT((1-AU907)*($AN$6-$AL$6)*($AN$6-$AM$6))),$AM$6)</f>
        <v>3.24144831565511</v>
      </c>
      <c r="AM907" s="0" t="n">
        <f aca="false">IFERROR(IF(AV907&lt;($AM$7-$AL$7)/($AN$7-$AL$7),$AL$7+SQRT(AV907*($AN$7-$AL$7)*($AM$7-$AL$7)),$AN$7-SQRT((1-AV907)*($AN$7-$AL$7)*($AN$7-$AM$7))),$AM$7)</f>
        <v>1.063189546542</v>
      </c>
      <c r="AN907" s="0" t="n">
        <f aca="false">IFERROR(IF(AW907&lt;($AM$8-$AL$8)/($AN$8-$AL$8),$AL$8+SQRT(AW907*($AN$8-$AL$8)*($AM$8-$AL$8)),$AN$8-SQRT((1-AW907)*($AN$8-$AL$8)*($AN$8-$AM$8))),$AM$8)</f>
        <v>1.13782819904151</v>
      </c>
      <c r="AO907" s="0" t="n">
        <f aca="false">IFERROR(IF(AX907&lt;($AM$9-$AL$9)/($AN$9-$AL$9),$AL$9+SQRT(AX907*($AN$9-$AL$9)*($AM$9-$AL$9)),$AN$9-SQRT((1-AX907)*($AN$9-$AL$9)*($AN$9-$AM$9))),$AM$9)</f>
        <v>1.48727039002744</v>
      </c>
      <c r="AP907" s="0" t="n">
        <f aca="false">IFERROR(IF(AY907&lt;($AM$10-$AL$10)/($AN$10-$AL$10),$AL$10+SQRT(AY907*($AN$10-$AL$10)*($AM$10-$AL$10)),$AN$10-SQRT((1-AY907)*($AN$10-$AL$10)*($AN$10-$AM$10))),$AM$10)</f>
        <v>0.862242906016232</v>
      </c>
      <c r="AQ907" s="0" t="n">
        <f aca="false">IFERROR(IF(AZ907&lt;($AM$11-$AL$11)/($AN$11-$AL$11),$AL$11+SQRT(AZ907*($AN$11-$AL$11)*($AM$11-$AL$11)),$AN$11-SQRT((1-AZ907)*($AN$11-$AL$11)*($AN$11-$AM$11))),$AM$11)</f>
        <v>0.666133245523912</v>
      </c>
      <c r="AR907" s="0" t="n">
        <f aca="false">SUMPRODUCT((B24:B31&lt;=$B$6)*(C24:C31*AM907+D24:D31*AO907*$B$8*AQ907)/(1+AL907/100)^B24:B31)+C32*AM907*AP907/(1+AL907/100)^$B$6</f>
        <v>10354202.0884523</v>
      </c>
      <c r="AS907" s="0" t="n">
        <f aca="false">SUMPRODUCT((K24:K26&lt;=$B$6)*(L24:L26*AN907+M24:M26*AO907*$B$8*AQ907)/(1+AL907/100)^K24:K26)+L27*AN907*AP907/(1+AL907/100)^$B$6</f>
        <v>10585574.1668335</v>
      </c>
      <c r="AT907" s="0" t="n">
        <f aca="false">AS907-AR907</f>
        <v>231372.078381244</v>
      </c>
      <c r="AU907" s="0" t="n">
        <f aca="true">RAND()</f>
        <v>0.29366446180541</v>
      </c>
      <c r="AV907" s="0" t="n">
        <f aca="true">RAND()</f>
        <v>0.689794262033914</v>
      </c>
      <c r="AW907" s="0" t="n">
        <f aca="true">RAND()</f>
        <v>0.888155440619809</v>
      </c>
      <c r="AX907" s="0" t="n">
        <f aca="true">RAND()</f>
        <v>0.824738898038255</v>
      </c>
      <c r="AY907" s="0" t="n">
        <f aca="true">RAND()</f>
        <v>0.524879691836339</v>
      </c>
      <c r="AZ907" s="0" t="n">
        <f aca="true">RAND()</f>
        <v>0.545032613288176</v>
      </c>
    </row>
    <row r="908" customFormat="false" ht="15" hidden="false" customHeight="false" outlineLevel="0" collapsed="false">
      <c r="AK908" s="0" t="n">
        <v>895</v>
      </c>
      <c r="AL908" s="0" t="n">
        <f aca="false">IFERROR(IF(AU908&lt;($AM$6-$AL$6)/($AN$6-$AL$6),$AL$6+SQRT(AU908*($AN$6-$AL$6)*($AM$6-$AL$6)),$AN$6-SQRT((1-AU908)*($AN$6-$AL$6)*($AN$6-$AM$6))),$AM$6)</f>
        <v>3.68373211268682</v>
      </c>
      <c r="AM908" s="0" t="n">
        <f aca="false">IFERROR(IF(AV908&lt;($AM$7-$AL$7)/($AN$7-$AL$7),$AL$7+SQRT(AV908*($AN$7-$AL$7)*($AM$7-$AL$7)),$AN$7-SQRT((1-AV908)*($AN$7-$AL$7)*($AN$7-$AM$7))),$AM$7)</f>
        <v>1.03990118049337</v>
      </c>
      <c r="AN908" s="0" t="n">
        <f aca="false">IFERROR(IF(AW908&lt;($AM$8-$AL$8)/($AN$8-$AL$8),$AL$8+SQRT(AW908*($AN$8-$AL$8)*($AM$8-$AL$8)),$AN$8-SQRT((1-AW908)*($AN$8-$AL$8)*($AN$8-$AM$8))),$AM$8)</f>
        <v>1.10413757169066</v>
      </c>
      <c r="AO908" s="0" t="n">
        <f aca="false">IFERROR(IF(AX908&lt;($AM$9-$AL$9)/($AN$9-$AL$9),$AL$9+SQRT(AX908*($AN$9-$AL$9)*($AM$9-$AL$9)),$AN$9-SQRT((1-AX908)*($AN$9-$AL$9)*($AN$9-$AM$9))),$AM$9)</f>
        <v>0.726801439700892</v>
      </c>
      <c r="AP908" s="0" t="n">
        <f aca="false">IFERROR(IF(AY908&lt;($AM$10-$AL$10)/($AN$10-$AL$10),$AL$10+SQRT(AY908*($AN$10-$AL$10)*($AM$10-$AL$10)),$AN$10-SQRT((1-AY908)*($AN$10-$AL$10)*($AN$10-$AM$10))),$AM$10)</f>
        <v>0.875838651082042</v>
      </c>
      <c r="AQ908" s="0" t="n">
        <f aca="false">IFERROR(IF(AZ908&lt;($AM$11-$AL$11)/($AN$11-$AL$11),$AL$11+SQRT(AZ908*($AN$11-$AL$11)*($AM$11-$AL$11)),$AN$11-SQRT((1-AZ908)*($AN$11-$AL$11)*($AN$11-$AM$11))),$AM$11)</f>
        <v>0.685547039677666</v>
      </c>
      <c r="AR908" s="0" t="n">
        <f aca="false">SUMPRODUCT((B24:B31&lt;=$B$6)*(C24:C31*AM908+D24:D31*AO908*$B$8*AQ908)/(1+AL908/100)^B24:B31)+C32*AM908*AP908/(1+AL908/100)^$B$6</f>
        <v>9902516.59669104</v>
      </c>
      <c r="AS908" s="0" t="n">
        <f aca="false">SUMPRODUCT((K24:K26&lt;=$B$6)*(L24:L26*AN908+M24:M26*AO908*$B$8*AQ908)/(1+AL908/100)^K24:K26)+L27*AN908*AP908/(1+AL908/100)^$B$6</f>
        <v>10240421.671033</v>
      </c>
      <c r="AT908" s="0" t="n">
        <f aca="false">AS908-AR908</f>
        <v>337905.074341932</v>
      </c>
      <c r="AU908" s="0" t="n">
        <f aca="true">RAND()</f>
        <v>0.450118364978768</v>
      </c>
      <c r="AV908" s="0" t="n">
        <f aca="true">RAND()</f>
        <v>0.607630987039305</v>
      </c>
      <c r="AW908" s="0" t="n">
        <f aca="true">RAND()</f>
        <v>0.810881351179588</v>
      </c>
      <c r="AX908" s="0" t="n">
        <f aca="true">RAND()</f>
        <v>0.0685851907338633</v>
      </c>
      <c r="AY908" s="0" t="n">
        <f aca="true">RAND()</f>
        <v>0.565018766588674</v>
      </c>
      <c r="AZ908" s="0" t="n">
        <f aca="true">RAND()</f>
        <v>0.596405452018452</v>
      </c>
    </row>
    <row r="909" customFormat="false" ht="15" hidden="false" customHeight="false" outlineLevel="0" collapsed="false">
      <c r="AK909" s="0" t="n">
        <v>896</v>
      </c>
      <c r="AL909" s="0" t="n">
        <f aca="false">IFERROR(IF(AU909&lt;($AM$6-$AL$6)/($AN$6-$AL$6),$AL$6+SQRT(AU909*($AN$6-$AL$6)*($AM$6-$AL$6)),$AN$6-SQRT((1-AU909)*($AN$6-$AL$6)*($AN$6-$AM$6))),$AM$6)</f>
        <v>4.76254191688737</v>
      </c>
      <c r="AM909" s="0" t="n">
        <f aca="false">IFERROR(IF(AV909&lt;($AM$7-$AL$7)/($AN$7-$AL$7),$AL$7+SQRT(AV909*($AN$7-$AL$7)*($AM$7-$AL$7)),$AN$7-SQRT((1-AV909)*($AN$7-$AL$7)*($AN$7-$AM$7))),$AM$7)</f>
        <v>1.02080903244397</v>
      </c>
      <c r="AN909" s="0" t="n">
        <f aca="false">IFERROR(IF(AW909&lt;($AM$8-$AL$8)/($AN$8-$AL$8),$AL$8+SQRT(AW909*($AN$8-$AL$8)*($AM$8-$AL$8)),$AN$8-SQRT((1-AW909)*($AN$8-$AL$8)*($AN$8-$AM$8))),$AM$8)</f>
        <v>0.918404668675538</v>
      </c>
      <c r="AO909" s="0" t="n">
        <f aca="false">IFERROR(IF(AX909&lt;($AM$9-$AL$9)/($AN$9-$AL$9),$AL$9+SQRT(AX909*($AN$9-$AL$9)*($AM$9-$AL$9)),$AN$9-SQRT((1-AX909)*($AN$9-$AL$9)*($AN$9-$AM$9))),$AM$9)</f>
        <v>1.07599204734247</v>
      </c>
      <c r="AP909" s="0" t="n">
        <f aca="false">IFERROR(IF(AY909&lt;($AM$10-$AL$10)/($AN$10-$AL$10),$AL$10+SQRT(AY909*($AN$10-$AL$10)*($AM$10-$AL$10)),$AN$10-SQRT((1-AY909)*($AN$10-$AL$10)*($AN$10-$AM$10))),$AM$10)</f>
        <v>0.807020542803643</v>
      </c>
      <c r="AQ909" s="0" t="n">
        <f aca="false">IFERROR(IF(AZ909&lt;($AM$11-$AL$11)/($AN$11-$AL$11),$AL$11+SQRT(AZ909*($AN$11-$AL$11)*($AM$11-$AL$11)),$AN$11-SQRT((1-AZ909)*($AN$11-$AL$11)*($AN$11-$AM$11))),$AM$11)</f>
        <v>0.338746518150545</v>
      </c>
      <c r="AR909" s="0" t="n">
        <f aca="false">SUMPRODUCT((B24:B31&lt;=$B$6)*(C24:C31*AM909+D24:D31*AO909*$B$8*AQ909)/(1+AL909/100)^B24:B31)+C32*AM909*AP909/(1+AL909/100)^$B$6</f>
        <v>9373213.61662574</v>
      </c>
      <c r="AS909" s="0" t="n">
        <f aca="false">SUMPRODUCT((K24:K26&lt;=$B$6)*(L24:L26*AN909+M24:M26*AO909*$B$8*AQ909)/(1+AL909/100)^K24:K26)+L27*AN909*AP909/(1+AL909/100)^$B$6</f>
        <v>8546546.90313677</v>
      </c>
      <c r="AT909" s="0" t="n">
        <f aca="false">AS909-AR909</f>
        <v>-826666.713488972</v>
      </c>
      <c r="AU909" s="0" t="n">
        <f aca="true">RAND()</f>
        <v>0.749689066315699</v>
      </c>
      <c r="AV909" s="0" t="n">
        <f aca="true">RAND()</f>
        <v>0.533080003473167</v>
      </c>
      <c r="AW909" s="0" t="n">
        <f aca="true">RAND()</f>
        <v>0.155774061824043</v>
      </c>
      <c r="AX909" s="0" t="n">
        <f aca="true">RAND()</f>
        <v>0.430806202283763</v>
      </c>
      <c r="AY909" s="0" t="n">
        <f aca="true">RAND()</f>
        <v>0.377046454813774</v>
      </c>
      <c r="AZ909" s="0" t="n">
        <f aca="true">RAND()</f>
        <v>0.00612772517873674</v>
      </c>
    </row>
    <row r="910" customFormat="false" ht="15" hidden="false" customHeight="false" outlineLevel="0" collapsed="false">
      <c r="AK910" s="0" t="n">
        <v>897</v>
      </c>
      <c r="AL910" s="0" t="n">
        <f aca="false">IFERROR(IF(AU910&lt;($AM$6-$AL$6)/($AN$6-$AL$6),$AL$6+SQRT(AU910*($AN$6-$AL$6)*($AM$6-$AL$6)),$AN$6-SQRT((1-AU910)*($AN$6-$AL$6)*($AN$6-$AM$6))),$AM$6)</f>
        <v>4.06254673534846</v>
      </c>
      <c r="AM910" s="0" t="n">
        <f aca="false">IFERROR(IF(AV910&lt;($AM$7-$AL$7)/($AN$7-$AL$7),$AL$7+SQRT(AV910*($AN$7-$AL$7)*($AM$7-$AL$7)),$AN$7-SQRT((1-AV910)*($AN$7-$AL$7)*($AN$7-$AM$7))),$AM$7)</f>
        <v>1.02190092091563</v>
      </c>
      <c r="AN910" s="0" t="n">
        <f aca="false">IFERROR(IF(AW910&lt;($AM$8-$AL$8)/($AN$8-$AL$8),$AL$8+SQRT(AW910*($AN$8-$AL$8)*($AM$8-$AL$8)),$AN$8-SQRT((1-AW910)*($AN$8-$AL$8)*($AN$8-$AM$8))),$AM$8)</f>
        <v>0.995721681749277</v>
      </c>
      <c r="AO910" s="0" t="n">
        <f aca="false">IFERROR(IF(AX910&lt;($AM$9-$AL$9)/($AN$9-$AL$9),$AL$9+SQRT(AX910*($AN$9-$AL$9)*($AM$9-$AL$9)),$AN$9-SQRT((1-AX910)*($AN$9-$AL$9)*($AN$9-$AM$9))),$AM$9)</f>
        <v>1.06385781515778</v>
      </c>
      <c r="AP910" s="0" t="n">
        <f aca="false">IFERROR(IF(AY910&lt;($AM$10-$AL$10)/($AN$10-$AL$10),$AL$10+SQRT(AY910*($AN$10-$AL$10)*($AM$10-$AL$10)),$AN$10-SQRT((1-AY910)*($AN$10-$AL$10)*($AN$10-$AM$10))),$AM$10)</f>
        <v>0.713310294902067</v>
      </c>
      <c r="AQ910" s="0" t="n">
        <f aca="false">IFERROR(IF(AZ910&lt;($AM$11-$AL$11)/($AN$11-$AL$11),$AL$11+SQRT(AZ910*($AN$11-$AL$11)*($AM$11-$AL$11)),$AN$11-SQRT((1-AZ910)*($AN$11-$AL$11)*($AN$11-$AM$11))),$AM$11)</f>
        <v>0.466721777666649</v>
      </c>
      <c r="AR910" s="0" t="n">
        <f aca="false">SUMPRODUCT((B24:B31&lt;=$B$6)*(C24:C31*AM910+D24:D31*AO910*$B$8*AQ910)/(1+AL910/100)^B24:B31)+C32*AM910*AP910/(1+AL910/100)^$B$6</f>
        <v>9615903.68780721</v>
      </c>
      <c r="AS910" s="0" t="n">
        <f aca="false">SUMPRODUCT((K24:K26&lt;=$B$6)*(L24:L26*AN910+M24:M26*AO910*$B$8*AQ910)/(1+AL910/100)^K24:K26)+L27*AN910*AP910/(1+AL910/100)^$B$6</f>
        <v>9346924.69163417</v>
      </c>
      <c r="AT910" s="0" t="n">
        <f aca="false">AS910-AR910</f>
        <v>-268978.996173034</v>
      </c>
      <c r="AU910" s="0" t="n">
        <f aca="true">RAND()</f>
        <v>0.568568415899401</v>
      </c>
      <c r="AV910" s="0" t="n">
        <f aca="true">RAND()</f>
        <v>0.537518312185451</v>
      </c>
      <c r="AW910" s="0" t="n">
        <f aca="true">RAND()</f>
        <v>0.425633074519616</v>
      </c>
      <c r="AX910" s="0" t="n">
        <f aca="true">RAND()</f>
        <v>0.415758539839218</v>
      </c>
      <c r="AY910" s="0" t="n">
        <f aca="true">RAND()</f>
        <v>0.182005127644827</v>
      </c>
      <c r="AZ910" s="0" t="n">
        <f aca="true">RAND()</f>
        <v>0.113453678156439</v>
      </c>
    </row>
    <row r="911" customFormat="false" ht="15" hidden="false" customHeight="false" outlineLevel="0" collapsed="false">
      <c r="AK911" s="0" t="n">
        <v>898</v>
      </c>
      <c r="AL911" s="0" t="n">
        <f aca="false">IFERROR(IF(AU911&lt;($AM$6-$AL$6)/($AN$6-$AL$6),$AL$6+SQRT(AU911*($AN$6-$AL$6)*($AM$6-$AL$6)),$AN$6-SQRT((1-AU911)*($AN$6-$AL$6)*($AN$6-$AM$6))),$AM$6)</f>
        <v>5.21306439958436</v>
      </c>
      <c r="AM911" s="0" t="n">
        <f aca="false">IFERROR(IF(AV911&lt;($AM$7-$AL$7)/($AN$7-$AL$7),$AL$7+SQRT(AV911*($AN$7-$AL$7)*($AM$7-$AL$7)),$AN$7-SQRT((1-AV911)*($AN$7-$AL$7)*($AN$7-$AM$7))),$AM$7)</f>
        <v>1.04618409029023</v>
      </c>
      <c r="AN911" s="0" t="n">
        <f aca="false">IFERROR(IF(AW911&lt;($AM$8-$AL$8)/($AN$8-$AL$8),$AL$8+SQRT(AW911*($AN$8-$AL$8)*($AM$8-$AL$8)),$AN$8-SQRT((1-AW911)*($AN$8-$AL$8)*($AN$8-$AM$8))),$AM$8)</f>
        <v>0.927645362904482</v>
      </c>
      <c r="AO911" s="0" t="n">
        <f aca="false">IFERROR(IF(AX911&lt;($AM$9-$AL$9)/($AN$9-$AL$9),$AL$9+SQRT(AX911*($AN$9-$AL$9)*($AM$9-$AL$9)),$AN$9-SQRT((1-AX911)*($AN$9-$AL$9)*($AN$9-$AM$9))),$AM$9)</f>
        <v>0.953094871245842</v>
      </c>
      <c r="AP911" s="0" t="n">
        <f aca="false">IFERROR(IF(AY911&lt;($AM$10-$AL$10)/($AN$10-$AL$10),$AL$10+SQRT(AY911*($AN$10-$AL$10)*($AM$10-$AL$10)),$AN$10-SQRT((1-AY911)*($AN$10-$AL$10)*($AN$10-$AM$10))),$AM$10)</f>
        <v>0.99144619725639</v>
      </c>
      <c r="AQ911" s="0" t="n">
        <f aca="false">IFERROR(IF(AZ911&lt;($AM$11-$AL$11)/($AN$11-$AL$11),$AL$11+SQRT(AZ911*($AN$11-$AL$11)*($AM$11-$AL$11)),$AN$11-SQRT((1-AZ911)*($AN$11-$AL$11)*($AN$11-$AM$11))),$AM$11)</f>
        <v>0.597265232211909</v>
      </c>
      <c r="AR911" s="0" t="n">
        <f aca="false">SUMPRODUCT((B24:B31&lt;=$B$6)*(C24:C31*AM911+D24:D31*AO911*$B$8*AQ911)/(1+AL911/100)^B24:B31)+C32*AM911*AP911/(1+AL911/100)^$B$6</f>
        <v>9491334.1380639</v>
      </c>
      <c r="AS911" s="0" t="n">
        <f aca="false">SUMPRODUCT((K24:K26&lt;=$B$6)*(L24:L26*AN911+M24:M26*AO911*$B$8*AQ911)/(1+AL911/100)^K24:K26)+L27*AN911*AP911/(1+AL911/100)^$B$6</f>
        <v>8544926.61114512</v>
      </c>
      <c r="AT911" s="0" t="n">
        <f aca="false">AS911-AR911</f>
        <v>-946407.526918778</v>
      </c>
      <c r="AU911" s="0" t="n">
        <f aca="true">RAND()</f>
        <v>0.84034305799836</v>
      </c>
      <c r="AV911" s="0" t="n">
        <f aca="true">RAND()</f>
        <v>0.630747332881605</v>
      </c>
      <c r="AW911" s="0" t="n">
        <f aca="true">RAND()</f>
        <v>0.181037096344633</v>
      </c>
      <c r="AX911" s="0" t="n">
        <f aca="true">RAND()</f>
        <v>0.273726616465715</v>
      </c>
      <c r="AY911" s="0" t="n">
        <f aca="true">RAND()</f>
        <v>0.966077459191067</v>
      </c>
      <c r="AZ911" s="0" t="n">
        <f aca="true">RAND()</f>
        <v>0.360680074620408</v>
      </c>
    </row>
    <row r="912" customFormat="false" ht="15" hidden="false" customHeight="false" outlineLevel="0" collapsed="false">
      <c r="AK912" s="0" t="n">
        <v>899</v>
      </c>
      <c r="AL912" s="0" t="n">
        <f aca="false">IFERROR(IF(AU912&lt;($AM$6-$AL$6)/($AN$6-$AL$6),$AL$6+SQRT(AU912*($AN$6-$AL$6)*($AM$6-$AL$6)),$AN$6-SQRT((1-AU912)*($AN$6-$AL$6)*($AN$6-$AM$6))),$AM$6)</f>
        <v>3.56096363285424</v>
      </c>
      <c r="AM912" s="0" t="n">
        <f aca="false">IFERROR(IF(AV912&lt;($AM$7-$AL$7)/($AN$7-$AL$7),$AL$7+SQRT(AV912*($AN$7-$AL$7)*($AM$7-$AL$7)),$AN$7-SQRT((1-AV912)*($AN$7-$AL$7)*($AN$7-$AM$7))),$AM$7)</f>
        <v>0.878405762934103</v>
      </c>
      <c r="AN912" s="0" t="n">
        <f aca="false">IFERROR(IF(AW912&lt;($AM$8-$AL$8)/($AN$8-$AL$8),$AL$8+SQRT(AW912*($AN$8-$AL$8)*($AM$8-$AL$8)),$AN$8-SQRT((1-AW912)*($AN$8-$AL$8)*($AN$8-$AM$8))),$AM$8)</f>
        <v>0.944876112328999</v>
      </c>
      <c r="AO912" s="0" t="n">
        <f aca="false">IFERROR(IF(AX912&lt;($AM$9-$AL$9)/($AN$9-$AL$9),$AL$9+SQRT(AX912*($AN$9-$AL$9)*($AM$9-$AL$9)),$AN$9-SQRT((1-AX912)*($AN$9-$AL$9)*($AN$9-$AM$9))),$AM$9)</f>
        <v>1.3582869383917</v>
      </c>
      <c r="AP912" s="0" t="n">
        <f aca="false">IFERROR(IF(AY912&lt;($AM$10-$AL$10)/($AN$10-$AL$10),$AL$10+SQRT(AY912*($AN$10-$AL$10)*($AM$10-$AL$10)),$AN$10-SQRT((1-AY912)*($AN$10-$AL$10)*($AN$10-$AM$10))),$AM$10)</f>
        <v>0.921346137414669</v>
      </c>
      <c r="AQ912" s="0" t="n">
        <f aca="false">IFERROR(IF(AZ912&lt;($AM$11-$AL$11)/($AN$11-$AL$11),$AL$11+SQRT(AZ912*($AN$11-$AL$11)*($AM$11-$AL$11)),$AN$11-SQRT((1-AZ912)*($AN$11-$AL$11)*($AN$11-$AM$11))),$AM$11)</f>
        <v>0.655948034378724</v>
      </c>
      <c r="AR912" s="0" t="n">
        <f aca="false">SUMPRODUCT((B24:B31&lt;=$B$6)*(C24:C31*AM912+D24:D31*AO912*$B$8*AQ912)/(1+AL912/100)^B24:B31)+C32*AM912*AP912/(1+AL912/100)^$B$6</f>
        <v>8456957.04010668</v>
      </c>
      <c r="AS912" s="0" t="n">
        <f aca="false">SUMPRODUCT((K24:K26&lt;=$B$6)*(L24:L26*AN912+M24:M26*AO912*$B$8*AQ912)/(1+AL912/100)^K24:K26)+L27*AN912*AP912/(1+AL912/100)^$B$6</f>
        <v>8747972.21859834</v>
      </c>
      <c r="AT912" s="0" t="n">
        <f aca="false">AS912-AR912</f>
        <v>291015.178491667</v>
      </c>
      <c r="AU912" s="0" t="n">
        <f aca="true">RAND()</f>
        <v>0.408651443272446</v>
      </c>
      <c r="AV912" s="0" t="n">
        <f aca="true">RAND()</f>
        <v>0.0683051517919864</v>
      </c>
      <c r="AW912" s="0" t="n">
        <f aca="true">RAND()</f>
        <v>0.233212088039607</v>
      </c>
      <c r="AX912" s="0" t="n">
        <f aca="true">RAND()</f>
        <v>0.725469564374204</v>
      </c>
      <c r="AY912" s="0" t="n">
        <f aca="true">RAND()</f>
        <v>0.710130270057044</v>
      </c>
      <c r="AZ912" s="0" t="n">
        <f aca="true">RAND()</f>
        <v>0.516849979396475</v>
      </c>
    </row>
    <row r="913" customFormat="false" ht="15" hidden="false" customHeight="false" outlineLevel="0" collapsed="false">
      <c r="AK913" s="0" t="n">
        <v>900</v>
      </c>
      <c r="AL913" s="0" t="n">
        <f aca="false">IFERROR(IF(AU913&lt;($AM$6-$AL$6)/($AN$6-$AL$6),$AL$6+SQRT(AU913*($AN$6-$AL$6)*($AM$6-$AL$6)),$AN$6-SQRT((1-AU913)*($AN$6-$AL$6)*($AN$6-$AM$6))),$AM$6)</f>
        <v>3.58140046606479</v>
      </c>
      <c r="AM913" s="0" t="n">
        <f aca="false">IFERROR(IF(AV913&lt;($AM$7-$AL$7)/($AN$7-$AL$7),$AL$7+SQRT(AV913*($AN$7-$AL$7)*($AM$7-$AL$7)),$AN$7-SQRT((1-AV913)*($AN$7-$AL$7)*($AN$7-$AM$7))),$AM$7)</f>
        <v>0.923460516081917</v>
      </c>
      <c r="AN913" s="0" t="n">
        <f aca="false">IFERROR(IF(AW913&lt;($AM$8-$AL$8)/($AN$8-$AL$8),$AL$8+SQRT(AW913*($AN$8-$AL$8)*($AM$8-$AL$8)),$AN$8-SQRT((1-AW913)*($AN$8-$AL$8)*($AN$8-$AM$8))),$AM$8)</f>
        <v>1.01392279845093</v>
      </c>
      <c r="AO913" s="0" t="n">
        <f aca="false">IFERROR(IF(AX913&lt;($AM$9-$AL$9)/($AN$9-$AL$9),$AL$9+SQRT(AX913*($AN$9-$AL$9)*($AM$9-$AL$9)),$AN$9-SQRT((1-AX913)*($AN$9-$AL$9)*($AN$9-$AM$9))),$AM$9)</f>
        <v>1.35418759211909</v>
      </c>
      <c r="AP913" s="0" t="n">
        <f aca="false">IFERROR(IF(AY913&lt;($AM$10-$AL$10)/($AN$10-$AL$10),$AL$10+SQRT(AY913*($AN$10-$AL$10)*($AM$10-$AL$10)),$AN$10-SQRT((1-AY913)*($AN$10-$AL$10)*($AN$10-$AM$10))),$AM$10)</f>
        <v>0.773729119884218</v>
      </c>
      <c r="AQ913" s="0" t="n">
        <f aca="false">IFERROR(IF(AZ913&lt;($AM$11-$AL$11)/($AN$11-$AL$11),$AL$11+SQRT(AZ913*($AN$11-$AL$11)*($AM$11-$AL$11)),$AN$11-SQRT((1-AZ913)*($AN$11-$AL$11)*($AN$11-$AM$11))),$AM$11)</f>
        <v>0.599475079093765</v>
      </c>
      <c r="AR913" s="0" t="n">
        <f aca="false">SUMPRODUCT((B24:B31&lt;=$B$6)*(C24:C31*AM913+D24:D31*AO913*$B$8*AQ913)/(1+AL913/100)^B24:B31)+C32*AM913*AP913/(1+AL913/100)^$B$6</f>
        <v>8878653.02632747</v>
      </c>
      <c r="AS913" s="0" t="n">
        <f aca="false">SUMPRODUCT((K24:K26&lt;=$B$6)*(L24:L26*AN913+M24:M26*AO913*$B$8*AQ913)/(1+AL913/100)^K24:K26)+L27*AN913*AP913/(1+AL913/100)^$B$6</f>
        <v>9499555.0362111</v>
      </c>
      <c r="AT913" s="0" t="n">
        <f aca="false">AS913-AR913</f>
        <v>620902.009883625</v>
      </c>
      <c r="AU913" s="0" t="n">
        <f aca="true">RAND()</f>
        <v>0.415658861328898</v>
      </c>
      <c r="AV913" s="0" t="n">
        <f aca="true">RAND()</f>
        <v>0.169361100346815</v>
      </c>
      <c r="AW913" s="0" t="n">
        <f aca="true">RAND()</f>
        <v>0.504600488077882</v>
      </c>
      <c r="AX913" s="0" t="n">
        <f aca="true">RAND()</f>
        <v>0.721950889218041</v>
      </c>
      <c r="AY913" s="0" t="n">
        <f aca="true">RAND()</f>
        <v>0.299710524290354</v>
      </c>
      <c r="AZ913" s="0" t="n">
        <f aca="true">RAND()</f>
        <v>0.366062542849863</v>
      </c>
    </row>
    <row r="914" customFormat="false" ht="15" hidden="false" customHeight="false" outlineLevel="0" collapsed="false">
      <c r="AK914" s="0" t="n">
        <v>901</v>
      </c>
      <c r="AL914" s="0" t="n">
        <f aca="false">IFERROR(IF(AU914&lt;($AM$6-$AL$6)/($AN$6-$AL$6),$AL$6+SQRT(AU914*($AN$6-$AL$6)*($AM$6-$AL$6)),$AN$6-SQRT((1-AU914)*($AN$6-$AL$6)*($AN$6-$AM$6))),$AM$6)</f>
        <v>3.01413157498562</v>
      </c>
      <c r="AM914" s="0" t="n">
        <f aca="false">IFERROR(IF(AV914&lt;($AM$7-$AL$7)/($AN$7-$AL$7),$AL$7+SQRT(AV914*($AN$7-$AL$7)*($AM$7-$AL$7)),$AN$7-SQRT((1-AV914)*($AN$7-$AL$7)*($AN$7-$AM$7))),$AM$7)</f>
        <v>0.945967964387336</v>
      </c>
      <c r="AN914" s="0" t="n">
        <f aca="false">IFERROR(IF(AW914&lt;($AM$8-$AL$8)/($AN$8-$AL$8),$AL$8+SQRT(AW914*($AN$8-$AL$8)*($AM$8-$AL$8)),$AN$8-SQRT((1-AW914)*($AN$8-$AL$8)*($AN$8-$AM$8))),$AM$8)</f>
        <v>0.9029865691907</v>
      </c>
      <c r="AO914" s="0" t="n">
        <f aca="false">IFERROR(IF(AX914&lt;($AM$9-$AL$9)/($AN$9-$AL$9),$AL$9+SQRT(AX914*($AN$9-$AL$9)*($AM$9-$AL$9)),$AN$9-SQRT((1-AX914)*($AN$9-$AL$9)*($AN$9-$AM$9))),$AM$9)</f>
        <v>0.692616576694457</v>
      </c>
      <c r="AP914" s="0" t="n">
        <f aca="false">IFERROR(IF(AY914&lt;($AM$10-$AL$10)/($AN$10-$AL$10),$AL$10+SQRT(AY914*($AN$10-$AL$10)*($AM$10-$AL$10)),$AN$10-SQRT((1-AY914)*($AN$10-$AL$10)*($AN$10-$AM$10))),$AM$10)</f>
        <v>0.771648696484439</v>
      </c>
      <c r="AQ914" s="0" t="n">
        <f aca="false">IFERROR(IF(AZ914&lt;($AM$11-$AL$11)/($AN$11-$AL$11),$AL$11+SQRT(AZ914*($AN$11-$AL$11)*($AM$11-$AL$11)),$AN$11-SQRT((1-AZ914)*($AN$11-$AL$11)*($AN$11-$AM$11))),$AM$11)</f>
        <v>0.580424728295232</v>
      </c>
      <c r="AR914" s="0" t="n">
        <f aca="false">SUMPRODUCT((B24:B31&lt;=$B$6)*(C24:C31*AM914+D24:D31*AO914*$B$8*AQ914)/(1+AL914/100)^B24:B31)+C32*AM914*AP914/(1+AL914/100)^$B$6</f>
        <v>9238588.68949091</v>
      </c>
      <c r="AS914" s="0" t="n">
        <f aca="false">SUMPRODUCT((K24:K26&lt;=$B$6)*(L24:L26*AN914+M24:M26*AO914*$B$8*AQ914)/(1+AL914/100)^K24:K26)+L27*AN914*AP914/(1+AL914/100)^$B$6</f>
        <v>8459061.13401251</v>
      </c>
      <c r="AT914" s="0" t="n">
        <f aca="false">AS914-AR914</f>
        <v>-779527.555478402</v>
      </c>
      <c r="AU914" s="0" t="n">
        <f aca="true">RAND()</f>
        <v>0.205642644923669</v>
      </c>
      <c r="AV914" s="0" t="n">
        <f aca="true">RAND()</f>
        <v>0.236740518082029</v>
      </c>
      <c r="AW914" s="0" t="n">
        <f aca="true">RAND()</f>
        <v>0.117847038151898</v>
      </c>
      <c r="AX914" s="0" t="n">
        <f aca="true">RAND()</f>
        <v>0.0494681941566553</v>
      </c>
      <c r="AY914" s="0" t="n">
        <f aca="true">RAND()</f>
        <v>0.29517205720678</v>
      </c>
      <c r="AZ914" s="0" t="n">
        <f aca="true">RAND()</f>
        <v>0.320971543834509</v>
      </c>
    </row>
    <row r="915" customFormat="false" ht="15" hidden="false" customHeight="false" outlineLevel="0" collapsed="false">
      <c r="AK915" s="0" t="n">
        <v>902</v>
      </c>
      <c r="AL915" s="0" t="n">
        <f aca="false">IFERROR(IF(AU915&lt;($AM$6-$AL$6)/($AN$6-$AL$6),$AL$6+SQRT(AU915*($AN$6-$AL$6)*($AM$6-$AL$6)),$AN$6-SQRT((1-AU915)*($AN$6-$AL$6)*($AN$6-$AM$6))),$AM$6)</f>
        <v>5.55581182178792</v>
      </c>
      <c r="AM915" s="0" t="n">
        <f aca="false">IFERROR(IF(AV915&lt;($AM$7-$AL$7)/($AN$7-$AL$7),$AL$7+SQRT(AV915*($AN$7-$AL$7)*($AM$7-$AL$7)),$AN$7-SQRT((1-AV915)*($AN$7-$AL$7)*($AN$7-$AM$7))),$AM$7)</f>
        <v>1.20333939292238</v>
      </c>
      <c r="AN915" s="0" t="n">
        <f aca="false">IFERROR(IF(AW915&lt;($AM$8-$AL$8)/($AN$8-$AL$8),$AL$8+SQRT(AW915*($AN$8-$AL$8)*($AM$8-$AL$8)),$AN$8-SQRT((1-AW915)*($AN$8-$AL$8)*($AN$8-$AM$8))),$AM$8)</f>
        <v>1.03336010399027</v>
      </c>
      <c r="AO915" s="0" t="n">
        <f aca="false">IFERROR(IF(AX915&lt;($AM$9-$AL$9)/($AN$9-$AL$9),$AL$9+SQRT(AX915*($AN$9-$AL$9)*($AM$9-$AL$9)),$AN$9-SQRT((1-AX915)*($AN$9-$AL$9)*($AN$9-$AM$9))),$AM$9)</f>
        <v>1.02540549511665</v>
      </c>
      <c r="AP915" s="0" t="n">
        <f aca="false">IFERROR(IF(AY915&lt;($AM$10-$AL$10)/($AN$10-$AL$10),$AL$10+SQRT(AY915*($AN$10-$AL$10)*($AM$10-$AL$10)),$AN$10-SQRT((1-AY915)*($AN$10-$AL$10)*($AN$10-$AM$10))),$AM$10)</f>
        <v>0.994372639562263</v>
      </c>
      <c r="AQ915" s="0" t="n">
        <f aca="false">IFERROR(IF(AZ915&lt;($AM$11-$AL$11)/($AN$11-$AL$11),$AL$11+SQRT(AZ915*($AN$11-$AL$11)*($AM$11-$AL$11)),$AN$11-SQRT((1-AZ915)*($AN$11-$AL$11)*($AN$11-$AM$11))),$AM$11)</f>
        <v>0.910443391999859</v>
      </c>
      <c r="AR915" s="0" t="n">
        <f aca="false">SUMPRODUCT((B24:B31&lt;=$B$6)*(C24:C31*AM915+D24:D31*AO915*$B$8*AQ915)/(1+AL915/100)^B24:B31)+C32*AM915*AP915/(1+AL915/100)^$B$6</f>
        <v>10841158.7629998</v>
      </c>
      <c r="AS915" s="0" t="n">
        <f aca="false">SUMPRODUCT((K24:K26&lt;=$B$6)*(L24:L26*AN915+M24:M26*AO915*$B$8*AQ915)/(1+AL915/100)^K24:K26)+L27*AN915*AP915/(1+AL915/100)^$B$6</f>
        <v>9525558.24976482</v>
      </c>
      <c r="AT915" s="0" t="n">
        <f aca="false">AS915-AR915</f>
        <v>-1315600.51323502</v>
      </c>
      <c r="AU915" s="0" t="n">
        <f aca="true">RAND()</f>
        <v>0.895716025295624</v>
      </c>
      <c r="AV915" s="0" t="n">
        <f aca="true">RAND()</f>
        <v>0.980647002196872</v>
      </c>
      <c r="AW915" s="0" t="n">
        <f aca="true">RAND()</f>
        <v>0.582819159616841</v>
      </c>
      <c r="AX915" s="0" t="n">
        <f aca="true">RAND()</f>
        <v>0.366777034034118</v>
      </c>
      <c r="AY915" s="0" t="n">
        <f aca="true">RAND()</f>
        <v>0.977617226991035</v>
      </c>
      <c r="AZ915" s="0" t="n">
        <f aca="true">RAND()</f>
        <v>0.967263730463302</v>
      </c>
    </row>
    <row r="916" customFormat="false" ht="15" hidden="false" customHeight="false" outlineLevel="0" collapsed="false">
      <c r="AK916" s="0" t="n">
        <v>903</v>
      </c>
      <c r="AL916" s="0" t="n">
        <f aca="false">IFERROR(IF(AU916&lt;($AM$6-$AL$6)/($AN$6-$AL$6),$AL$6+SQRT(AU916*($AN$6-$AL$6)*($AM$6-$AL$6)),$AN$6-SQRT((1-AU916)*($AN$6-$AL$6)*($AN$6-$AM$6))),$AM$6)</f>
        <v>3.00202571888521</v>
      </c>
      <c r="AM916" s="0" t="n">
        <f aca="false">IFERROR(IF(AV916&lt;($AM$7-$AL$7)/($AN$7-$AL$7),$AL$7+SQRT(AV916*($AN$7-$AL$7)*($AM$7-$AL$7)),$AN$7-SQRT((1-AV916)*($AN$7-$AL$7)*($AN$7-$AM$7))),$AM$7)</f>
        <v>0.975414747603128</v>
      </c>
      <c r="AN916" s="0" t="n">
        <f aca="false">IFERROR(IF(AW916&lt;($AM$8-$AL$8)/($AN$8-$AL$8),$AL$8+SQRT(AW916*($AN$8-$AL$8)*($AM$8-$AL$8)),$AN$8-SQRT((1-AW916)*($AN$8-$AL$8)*($AN$8-$AM$8))),$AM$8)</f>
        <v>1.0790444923997</v>
      </c>
      <c r="AO916" s="0" t="n">
        <f aca="false">IFERROR(IF(AX916&lt;($AM$9-$AL$9)/($AN$9-$AL$9),$AL$9+SQRT(AX916*($AN$9-$AL$9)*($AM$9-$AL$9)),$AN$9-SQRT((1-AX916)*($AN$9-$AL$9)*($AN$9-$AM$9))),$AM$9)</f>
        <v>1.54659507931842</v>
      </c>
      <c r="AP916" s="0" t="n">
        <f aca="false">IFERROR(IF(AY916&lt;($AM$10-$AL$10)/($AN$10-$AL$10),$AL$10+SQRT(AY916*($AN$10-$AL$10)*($AM$10-$AL$10)),$AN$10-SQRT((1-AY916)*($AN$10-$AL$10)*($AN$10-$AM$10))),$AM$10)</f>
        <v>0.877793261856206</v>
      </c>
      <c r="AQ916" s="0" t="n">
        <f aca="false">IFERROR(IF(AZ916&lt;($AM$11-$AL$11)/($AN$11-$AL$11),$AL$11+SQRT(AZ916*($AN$11-$AL$11)*($AM$11-$AL$11)),$AN$11-SQRT((1-AZ916)*($AN$11-$AL$11)*($AN$11-$AM$11))),$AM$11)</f>
        <v>0.706240465162484</v>
      </c>
      <c r="AR916" s="0" t="n">
        <f aca="false">SUMPRODUCT((B24:B31&lt;=$B$6)*(C24:C31*AM916+D24:D31*AO916*$B$8*AQ916)/(1+AL916/100)^B24:B31)+C32*AM916*AP916/(1+AL916/100)^$B$6</f>
        <v>9612927.05834637</v>
      </c>
      <c r="AS916" s="0" t="n">
        <f aca="false">SUMPRODUCT((K24:K26&lt;=$B$6)*(L24:L26*AN916+M24:M26*AO916*$B$8*AQ916)/(1+AL916/100)^K24:K26)+L27*AN916*AP916/(1+AL916/100)^$B$6</f>
        <v>10029984.354919</v>
      </c>
      <c r="AT916" s="0" t="n">
        <f aca="false">AS916-AR916</f>
        <v>417057.296572626</v>
      </c>
      <c r="AU916" s="0" t="n">
        <f aca="true">RAND()</f>
        <v>0.200810082377236</v>
      </c>
      <c r="AV916" s="0" t="n">
        <f aca="true">RAND()</f>
        <v>0.341892596407433</v>
      </c>
      <c r="AW916" s="0" t="n">
        <f aca="true">RAND()</f>
        <v>0.740215239298867</v>
      </c>
      <c r="AX916" s="0" t="n">
        <f aca="true">RAND()</f>
        <v>0.862949318601152</v>
      </c>
      <c r="AY916" s="0" t="n">
        <f aca="true">RAND()</f>
        <v>0.570910994815806</v>
      </c>
      <c r="AZ916" s="0" t="n">
        <f aca="true">RAND()</f>
        <v>0.647776880375698</v>
      </c>
    </row>
    <row r="917" customFormat="false" ht="15" hidden="false" customHeight="false" outlineLevel="0" collapsed="false">
      <c r="AK917" s="0" t="n">
        <v>904</v>
      </c>
      <c r="AL917" s="0" t="n">
        <f aca="false">IFERROR(IF(AU917&lt;($AM$6-$AL$6)/($AN$6-$AL$6),$AL$6+SQRT(AU917*($AN$6-$AL$6)*($AM$6-$AL$6)),$AN$6-SQRT((1-AU917)*($AN$6-$AL$6)*($AN$6-$AM$6))),$AM$6)</f>
        <v>2.91845366227674</v>
      </c>
      <c r="AM917" s="0" t="n">
        <f aca="false">IFERROR(IF(AV917&lt;($AM$7-$AL$7)/($AN$7-$AL$7),$AL$7+SQRT(AV917*($AN$7-$AL$7)*($AM$7-$AL$7)),$AN$7-SQRT((1-AV917)*($AN$7-$AL$7)*($AN$7-$AM$7))),$AM$7)</f>
        <v>0.9861190902254</v>
      </c>
      <c r="AN917" s="0" t="n">
        <f aca="false">IFERROR(IF(AW917&lt;($AM$8-$AL$8)/($AN$8-$AL$8),$AL$8+SQRT(AW917*($AN$8-$AL$8)*($AM$8-$AL$8)),$AN$8-SQRT((1-AW917)*($AN$8-$AL$8)*($AN$8-$AM$8))),$AM$8)</f>
        <v>1.1046439564203</v>
      </c>
      <c r="AO917" s="0" t="n">
        <f aca="false">IFERROR(IF(AX917&lt;($AM$9-$AL$9)/($AN$9-$AL$9),$AL$9+SQRT(AX917*($AN$9-$AL$9)*($AM$9-$AL$9)),$AN$9-SQRT((1-AX917)*($AN$9-$AL$9)*($AN$9-$AM$9))),$AM$9)</f>
        <v>1.7061203672769</v>
      </c>
      <c r="AP917" s="0" t="n">
        <f aca="false">IFERROR(IF(AY917&lt;($AM$10-$AL$10)/($AN$10-$AL$10),$AL$10+SQRT(AY917*($AN$10-$AL$10)*($AM$10-$AL$10)),$AN$10-SQRT((1-AY917)*($AN$10-$AL$10)*($AN$10-$AM$10))),$AM$10)</f>
        <v>0.974747439321825</v>
      </c>
      <c r="AQ917" s="0" t="n">
        <f aca="false">IFERROR(IF(AZ917&lt;($AM$11-$AL$11)/($AN$11-$AL$11),$AL$11+SQRT(AZ917*($AN$11-$AL$11)*($AM$11-$AL$11)),$AN$11-SQRT((1-AZ917)*($AN$11-$AL$11)*($AN$11-$AM$11))),$AM$11)</f>
        <v>0.387832488671168</v>
      </c>
      <c r="AR917" s="0" t="n">
        <f aca="false">SUMPRODUCT((B24:B31&lt;=$B$6)*(C24:C31*AM917+D24:D31*AO917*$B$8*AQ917)/(1+AL917/100)^B24:B31)+C32*AM917*AP917/(1+AL917/100)^$B$6</f>
        <v>9682655.11532817</v>
      </c>
      <c r="AS917" s="0" t="n">
        <f aca="false">SUMPRODUCT((K24:K26&lt;=$B$6)*(L24:L26*AN917+M24:M26*AO917*$B$8*AQ917)/(1+AL917/100)^K24:K26)+L27*AN917*AP917/(1+AL917/100)^$B$6</f>
        <v>10143572.6161529</v>
      </c>
      <c r="AT917" s="0" t="n">
        <f aca="false">AS917-AR917</f>
        <v>460917.500824757</v>
      </c>
      <c r="AU917" s="0" t="n">
        <f aca="true">RAND()</f>
        <v>0.16871142594991</v>
      </c>
      <c r="AV917" s="0" t="n">
        <f aca="true">RAND()</f>
        <v>0.384892397181452</v>
      </c>
      <c r="AW917" s="0" t="n">
        <f aca="true">RAND()</f>
        <v>0.812192183065389</v>
      </c>
      <c r="AX917" s="0" t="n">
        <f aca="true">RAND()</f>
        <v>0.94242317431369</v>
      </c>
      <c r="AY917" s="0" t="n">
        <f aca="true">RAND()</f>
        <v>0.901540524570519</v>
      </c>
      <c r="AZ917" s="0" t="n">
        <f aca="true">RAND()</f>
        <v>0.0314879431272282</v>
      </c>
    </row>
    <row r="918" customFormat="false" ht="15" hidden="false" customHeight="false" outlineLevel="0" collapsed="false">
      <c r="AK918" s="0" t="n">
        <v>905</v>
      </c>
      <c r="AL918" s="0" t="n">
        <f aca="false">IFERROR(IF(AU918&lt;($AM$6-$AL$6)/($AN$6-$AL$6),$AL$6+SQRT(AU918*($AN$6-$AL$6)*($AM$6-$AL$6)),$AN$6-SQRT((1-AU918)*($AN$6-$AL$6)*($AN$6-$AM$6))),$AM$6)</f>
        <v>3.14102212211133</v>
      </c>
      <c r="AM918" s="0" t="n">
        <f aca="false">IFERROR(IF(AV918&lt;($AM$7-$AL$7)/($AN$7-$AL$7),$AL$7+SQRT(AV918*($AN$7-$AL$7)*($AM$7-$AL$7)),$AN$7-SQRT((1-AV918)*($AN$7-$AL$7)*($AN$7-$AM$7))),$AM$7)</f>
        <v>1.01611260802141</v>
      </c>
      <c r="AN918" s="0" t="n">
        <f aca="false">IFERROR(IF(AW918&lt;($AM$8-$AL$8)/($AN$8-$AL$8),$AL$8+SQRT(AW918*($AN$8-$AL$8)*($AM$8-$AL$8)),$AN$8-SQRT((1-AW918)*($AN$8-$AL$8)*($AN$8-$AM$8))),$AM$8)</f>
        <v>0.802049252672645</v>
      </c>
      <c r="AO918" s="0" t="n">
        <f aca="false">IFERROR(IF(AX918&lt;($AM$9-$AL$9)/($AN$9-$AL$9),$AL$9+SQRT(AX918*($AN$9-$AL$9)*($AM$9-$AL$9)),$AN$9-SQRT((1-AX918)*($AN$9-$AL$9)*($AN$9-$AM$9))),$AM$9)</f>
        <v>1.63058693540846</v>
      </c>
      <c r="AP918" s="0" t="n">
        <f aca="false">IFERROR(IF(AY918&lt;($AM$10-$AL$10)/($AN$10-$AL$10),$AL$10+SQRT(AY918*($AN$10-$AL$10)*($AM$10-$AL$10)),$AN$10-SQRT((1-AY918)*($AN$10-$AL$10)*($AN$10-$AM$10))),$AM$10)</f>
        <v>0.696968523864822</v>
      </c>
      <c r="AQ918" s="0" t="n">
        <f aca="false">IFERROR(IF(AZ918&lt;($AM$11-$AL$11)/($AN$11-$AL$11),$AL$11+SQRT(AZ918*($AN$11-$AL$11)*($AM$11-$AL$11)),$AN$11-SQRT((1-AZ918)*($AN$11-$AL$11)*($AN$11-$AM$11))),$AM$11)</f>
        <v>0.610226595302553</v>
      </c>
      <c r="AR918" s="0" t="n">
        <f aca="false">SUMPRODUCT((B24:B31&lt;=$B$6)*(C24:C31*AM918+D24:D31*AO918*$B$8*AQ918)/(1+AL918/100)^B24:B31)+C32*AM918*AP918/(1+AL918/100)^$B$6</f>
        <v>9955048.19233773</v>
      </c>
      <c r="AS918" s="0" t="n">
        <f aca="false">SUMPRODUCT((K24:K26&lt;=$B$6)*(L24:L26*AN918+M24:M26*AO918*$B$8*AQ918)/(1+AL918/100)^K24:K26)+L27*AN918*AP918/(1+AL918/100)^$B$6</f>
        <v>7593780.54447266</v>
      </c>
      <c r="AT918" s="0" t="n">
        <f aca="false">AS918-AR918</f>
        <v>-2361267.64786507</v>
      </c>
      <c r="AU918" s="0" t="n">
        <f aca="true">RAND()</f>
        <v>0.255414486898292</v>
      </c>
      <c r="AV918" s="0" t="n">
        <f aca="true">RAND()</f>
        <v>0.513748336652936</v>
      </c>
      <c r="AW918" s="0" t="n">
        <f aca="true">RAND()</f>
        <v>4.66604057371269E-005</v>
      </c>
      <c r="AX918" s="0" t="n">
        <f aca="true">RAND()</f>
        <v>0.909022658472726</v>
      </c>
      <c r="AY918" s="0" t="n">
        <f aca="true">RAND()</f>
        <v>0.155186397573947</v>
      </c>
      <c r="AZ918" s="0" t="n">
        <f aca="true">RAND()</f>
        <v>0.392818532379648</v>
      </c>
    </row>
    <row r="919" customFormat="false" ht="15" hidden="false" customHeight="false" outlineLevel="0" collapsed="false">
      <c r="AK919" s="0" t="n">
        <v>906</v>
      </c>
      <c r="AL919" s="0" t="n">
        <f aca="false">IFERROR(IF(AU919&lt;($AM$6-$AL$6)/($AN$6-$AL$6),$AL$6+SQRT(AU919*($AN$6-$AL$6)*($AM$6-$AL$6)),$AN$6-SQRT((1-AU919)*($AN$6-$AL$6)*($AN$6-$AM$6))),$AM$6)</f>
        <v>3.21317653035458</v>
      </c>
      <c r="AM919" s="0" t="n">
        <f aca="false">IFERROR(IF(AV919&lt;($AM$7-$AL$7)/($AN$7-$AL$7),$AL$7+SQRT(AV919*($AN$7-$AL$7)*($AM$7-$AL$7)),$AN$7-SQRT((1-AV919)*($AN$7-$AL$7)*($AN$7-$AM$7))),$AM$7)</f>
        <v>1.0794388532544</v>
      </c>
      <c r="AN919" s="0" t="n">
        <f aca="false">IFERROR(IF(AW919&lt;($AM$8-$AL$8)/($AN$8-$AL$8),$AL$8+SQRT(AW919*($AN$8-$AL$8)*($AM$8-$AL$8)),$AN$8-SQRT((1-AW919)*($AN$8-$AL$8)*($AN$8-$AM$8))),$AM$8)</f>
        <v>1.03088607278188</v>
      </c>
      <c r="AO919" s="0" t="n">
        <f aca="false">IFERROR(IF(AX919&lt;($AM$9-$AL$9)/($AN$9-$AL$9),$AL$9+SQRT(AX919*($AN$9-$AL$9)*($AM$9-$AL$9)),$AN$9-SQRT((1-AX919)*($AN$9-$AL$9)*($AN$9-$AM$9))),$AM$9)</f>
        <v>1.52592607543786</v>
      </c>
      <c r="AP919" s="0" t="n">
        <f aca="false">IFERROR(IF(AY919&lt;($AM$10-$AL$10)/($AN$10-$AL$10),$AL$10+SQRT(AY919*($AN$10-$AL$10)*($AM$10-$AL$10)),$AN$10-SQRT((1-AY919)*($AN$10-$AL$10)*($AN$10-$AM$10))),$AM$10)</f>
        <v>0.703703238605331</v>
      </c>
      <c r="AQ919" s="0" t="n">
        <f aca="false">IFERROR(IF(AZ919&lt;($AM$11-$AL$11)/($AN$11-$AL$11),$AL$11+SQRT(AZ919*($AN$11-$AL$11)*($AM$11-$AL$11)),$AN$11-SQRT((1-AZ919)*($AN$11-$AL$11)*($AN$11-$AM$11))),$AM$11)</f>
        <v>0.394435726764176</v>
      </c>
      <c r="AR919" s="0" t="n">
        <f aca="false">SUMPRODUCT((B24:B31&lt;=$B$6)*(C24:C31*AM919+D24:D31*AO919*$B$8*AQ919)/(1+AL919/100)^B24:B31)+C32*AM919*AP919/(1+AL919/100)^$B$6</f>
        <v>10485350.5044118</v>
      </c>
      <c r="AS919" s="0" t="n">
        <f aca="false">SUMPRODUCT((K24:K26&lt;=$B$6)*(L24:L26*AN919+M24:M26*AO919*$B$8*AQ919)/(1+AL919/100)^K24:K26)+L27*AN919*AP919/(1+AL919/100)^$B$6</f>
        <v>9721064.71004859</v>
      </c>
      <c r="AT919" s="0" t="n">
        <f aca="false">AS919-AR919</f>
        <v>-764285.794363253</v>
      </c>
      <c r="AU919" s="0" t="n">
        <f aca="true">RAND()</f>
        <v>0.282998400487133</v>
      </c>
      <c r="AV919" s="0" t="n">
        <f aca="true">RAND()</f>
        <v>0.741412401962897</v>
      </c>
      <c r="AW919" s="0" t="n">
        <f aca="true">RAND()</f>
        <v>0.573236327991587</v>
      </c>
      <c r="AX919" s="0" t="n">
        <f aca="true">RAND()</f>
        <v>0.850169276033503</v>
      </c>
      <c r="AY919" s="0" t="n">
        <f aca="true">RAND()</f>
        <v>0.165980037673202</v>
      </c>
      <c r="AZ919" s="0" t="n">
        <f aca="true">RAND()</f>
        <v>0.036400434650931</v>
      </c>
    </row>
    <row r="920" customFormat="false" ht="15" hidden="false" customHeight="false" outlineLevel="0" collapsed="false">
      <c r="AK920" s="0" t="n">
        <v>907</v>
      </c>
      <c r="AL920" s="0" t="n">
        <f aca="false">IFERROR(IF(AU920&lt;($AM$6-$AL$6)/($AN$6-$AL$6),$AL$6+SQRT(AU920*($AN$6-$AL$6)*($AM$6-$AL$6)),$AN$6-SQRT((1-AU920)*($AN$6-$AL$6)*($AN$6-$AM$6))),$AM$6)</f>
        <v>2.73896411596111</v>
      </c>
      <c r="AM920" s="0" t="n">
        <f aca="false">IFERROR(IF(AV920&lt;($AM$7-$AL$7)/($AN$7-$AL$7),$AL$7+SQRT(AV920*($AN$7-$AL$7)*($AM$7-$AL$7)),$AN$7-SQRT((1-AV920)*($AN$7-$AL$7)*($AN$7-$AM$7))),$AM$7)</f>
        <v>0.873673925759233</v>
      </c>
      <c r="AN920" s="0" t="n">
        <f aca="false">IFERROR(IF(AW920&lt;($AM$8-$AL$8)/($AN$8-$AL$8),$AL$8+SQRT(AW920*($AN$8-$AL$8)*($AM$8-$AL$8)),$AN$8-SQRT((1-AW920)*($AN$8-$AL$8)*($AN$8-$AM$8))),$AM$8)</f>
        <v>0.978835222841197</v>
      </c>
      <c r="AO920" s="0" t="n">
        <f aca="false">IFERROR(IF(AX920&lt;($AM$9-$AL$9)/($AN$9-$AL$9),$AL$9+SQRT(AX920*($AN$9-$AL$9)*($AM$9-$AL$9)),$AN$9-SQRT((1-AX920)*($AN$9-$AL$9)*($AN$9-$AM$9))),$AM$9)</f>
        <v>1.42198731376207</v>
      </c>
      <c r="AP920" s="0" t="n">
        <f aca="false">IFERROR(IF(AY920&lt;($AM$10-$AL$10)/($AN$10-$AL$10),$AL$10+SQRT(AY920*($AN$10-$AL$10)*($AM$10-$AL$10)),$AN$10-SQRT((1-AY920)*($AN$10-$AL$10)*($AN$10-$AM$10))),$AM$10)</f>
        <v>0.781888067874342</v>
      </c>
      <c r="AQ920" s="0" t="n">
        <f aca="false">IFERROR(IF(AZ920&lt;($AM$11-$AL$11)/($AN$11-$AL$11),$AL$11+SQRT(AZ920*($AN$11-$AL$11)*($AM$11-$AL$11)),$AN$11-SQRT((1-AZ920)*($AN$11-$AL$11)*($AN$11-$AM$11))),$AM$11)</f>
        <v>0.734309895873483</v>
      </c>
      <c r="AR920" s="0" t="n">
        <f aca="false">SUMPRODUCT((B24:B31&lt;=$B$6)*(C24:C31*AM920+D24:D31*AO920*$B$8*AQ920)/(1+AL920/100)^B24:B31)+C32*AM920*AP920/(1+AL920/100)^$B$6</f>
        <v>8721291.18920918</v>
      </c>
      <c r="AS920" s="0" t="n">
        <f aca="false">SUMPRODUCT((K24:K26&lt;=$B$6)*(L24:L26*AN920+M24:M26*AO920*$B$8*AQ920)/(1+AL920/100)^K24:K26)+L27*AN920*AP920/(1+AL920/100)^$B$6</f>
        <v>9193869.18998941</v>
      </c>
      <c r="AT920" s="0" t="n">
        <f aca="false">AS920-AR920</f>
        <v>472578.000780234</v>
      </c>
      <c r="AU920" s="0" t="n">
        <f aca="true">RAND()</f>
        <v>0.109213592935636</v>
      </c>
      <c r="AV920" s="0" t="n">
        <f aca="true">RAND()</f>
        <v>0.0603094148530769</v>
      </c>
      <c r="AW920" s="0" t="n">
        <f aca="true">RAND()</f>
        <v>0.355355965874007</v>
      </c>
      <c r="AX920" s="0" t="n">
        <f aca="true">RAND()</f>
        <v>0.77726755636534</v>
      </c>
      <c r="AY920" s="0" t="n">
        <f aca="true">RAND()</f>
        <v>0.317843531239718</v>
      </c>
      <c r="AZ920" s="0" t="n">
        <f aca="true">RAND()</f>
        <v>0.711872524772411</v>
      </c>
    </row>
    <row r="921" customFormat="false" ht="15" hidden="false" customHeight="false" outlineLevel="0" collapsed="false">
      <c r="AK921" s="0" t="n">
        <v>908</v>
      </c>
      <c r="AL921" s="0" t="n">
        <f aca="false">IFERROR(IF(AU921&lt;($AM$6-$AL$6)/($AN$6-$AL$6),$AL$6+SQRT(AU921*($AN$6-$AL$6)*($AM$6-$AL$6)),$AN$6-SQRT((1-AU921)*($AN$6-$AL$6)*($AN$6-$AM$6))),$AM$6)</f>
        <v>3.36219728657045</v>
      </c>
      <c r="AM921" s="0" t="n">
        <f aca="false">IFERROR(IF(AV921&lt;($AM$7-$AL$7)/($AN$7-$AL$7),$AL$7+SQRT(AV921*($AN$7-$AL$7)*($AM$7-$AL$7)),$AN$7-SQRT((1-AV921)*($AN$7-$AL$7)*($AN$7-$AM$7))),$AM$7)</f>
        <v>0.894424657433198</v>
      </c>
      <c r="AN921" s="0" t="n">
        <f aca="false">IFERROR(IF(AW921&lt;($AM$8-$AL$8)/($AN$8-$AL$8),$AL$8+SQRT(AW921*($AN$8-$AL$8)*($AM$8-$AL$8)),$AN$8-SQRT((1-AW921)*($AN$8-$AL$8)*($AN$8-$AM$8))),$AM$8)</f>
        <v>1.09074865558246</v>
      </c>
      <c r="AO921" s="0" t="n">
        <f aca="false">IFERROR(IF(AX921&lt;($AM$9-$AL$9)/($AN$9-$AL$9),$AL$9+SQRT(AX921*($AN$9-$AL$9)*($AM$9-$AL$9)),$AN$9-SQRT((1-AX921)*($AN$9-$AL$9)*($AN$9-$AM$9))),$AM$9)</f>
        <v>0.941551883312914</v>
      </c>
      <c r="AP921" s="0" t="n">
        <f aca="false">IFERROR(IF(AY921&lt;($AM$10-$AL$10)/($AN$10-$AL$10),$AL$10+SQRT(AY921*($AN$10-$AL$10)*($AM$10-$AL$10)),$AN$10-SQRT((1-AY921)*($AN$10-$AL$10)*($AN$10-$AM$10))),$AM$10)</f>
        <v>0.927459069951602</v>
      </c>
      <c r="AQ921" s="0" t="n">
        <f aca="false">IFERROR(IF(AZ921&lt;($AM$11-$AL$11)/($AN$11-$AL$11),$AL$11+SQRT(AZ921*($AN$11-$AL$11)*($AM$11-$AL$11)),$AN$11-SQRT((1-AZ921)*($AN$11-$AL$11)*($AN$11-$AM$11))),$AM$11)</f>
        <v>0.684296733485944</v>
      </c>
      <c r="AR921" s="0" t="n">
        <f aca="false">SUMPRODUCT((B24:B31&lt;=$B$6)*(C24:C31*AM921+D24:D31*AO921*$B$8*AQ921)/(1+AL921/100)^B24:B31)+C32*AM921*AP921/(1+AL921/100)^$B$6</f>
        <v>8641602.81958246</v>
      </c>
      <c r="AS921" s="0" t="n">
        <f aca="false">SUMPRODUCT((K24:K26&lt;=$B$6)*(L24:L26*AN921+M24:M26*AO921*$B$8*AQ921)/(1+AL921/100)^K24:K26)+L27*AN921*AP921/(1+AL921/100)^$B$6</f>
        <v>10074571.5099576</v>
      </c>
      <c r="AT921" s="0" t="n">
        <f aca="false">AS921-AR921</f>
        <v>1432968.69037509</v>
      </c>
      <c r="AU921" s="0" t="n">
        <f aca="true">RAND()</f>
        <v>0.338319570908229</v>
      </c>
      <c r="AV921" s="0" t="n">
        <f aca="true">RAND()</f>
        <v>0.0990668436819648</v>
      </c>
      <c r="AW921" s="0" t="n">
        <f aca="true">RAND()</f>
        <v>0.774568971566285</v>
      </c>
      <c r="AX921" s="0" t="n">
        <f aca="true">RAND()</f>
        <v>0.259957420876242</v>
      </c>
      <c r="AY921" s="0" t="n">
        <f aca="true">RAND()</f>
        <v>0.730885025935554</v>
      </c>
      <c r="AZ921" s="0" t="n">
        <f aca="true">RAND()</f>
        <v>0.593189581683082</v>
      </c>
    </row>
    <row r="922" customFormat="false" ht="15" hidden="false" customHeight="false" outlineLevel="0" collapsed="false">
      <c r="AK922" s="0" t="n">
        <v>909</v>
      </c>
      <c r="AL922" s="0" t="n">
        <f aca="false">IFERROR(IF(AU922&lt;($AM$6-$AL$6)/($AN$6-$AL$6),$AL$6+SQRT(AU922*($AN$6-$AL$6)*($AM$6-$AL$6)),$AN$6-SQRT((1-AU922)*($AN$6-$AL$6)*($AN$6-$AM$6))),$AM$6)</f>
        <v>3.17525894827262</v>
      </c>
      <c r="AM922" s="0" t="n">
        <f aca="false">IFERROR(IF(AV922&lt;($AM$7-$AL$7)/($AN$7-$AL$7),$AL$7+SQRT(AV922*($AN$7-$AL$7)*($AM$7-$AL$7)),$AN$7-SQRT((1-AV922)*($AN$7-$AL$7)*($AN$7-$AM$7))),$AM$7)</f>
        <v>0.986069096861536</v>
      </c>
      <c r="AN922" s="0" t="n">
        <f aca="false">IFERROR(IF(AW922&lt;($AM$8-$AL$8)/($AN$8-$AL$8),$AL$8+SQRT(AW922*($AN$8-$AL$8)*($AM$8-$AL$8)),$AN$8-SQRT((1-AW922)*($AN$8-$AL$8)*($AN$8-$AM$8))),$AM$8)</f>
        <v>1.11394804045365</v>
      </c>
      <c r="AO922" s="0" t="n">
        <f aca="false">IFERROR(IF(AX922&lt;($AM$9-$AL$9)/($AN$9-$AL$9),$AL$9+SQRT(AX922*($AN$9-$AL$9)*($AM$9-$AL$9)),$AN$9-SQRT((1-AX922)*($AN$9-$AL$9)*($AN$9-$AM$9))),$AM$9)</f>
        <v>1.1336111178362</v>
      </c>
      <c r="AP922" s="0" t="n">
        <f aca="false">IFERROR(IF(AY922&lt;($AM$10-$AL$10)/($AN$10-$AL$10),$AL$10+SQRT(AY922*($AN$10-$AL$10)*($AM$10-$AL$10)),$AN$10-SQRT((1-AY922)*($AN$10-$AL$10)*($AN$10-$AM$10))),$AM$10)</f>
        <v>0.804818259880835</v>
      </c>
      <c r="AQ922" s="0" t="n">
        <f aca="false">IFERROR(IF(AZ922&lt;($AM$11-$AL$11)/($AN$11-$AL$11),$AL$11+SQRT(AZ922*($AN$11-$AL$11)*($AM$11-$AL$11)),$AN$11-SQRT((1-AZ922)*($AN$11-$AL$11)*($AN$11-$AM$11))),$AM$11)</f>
        <v>0.768538186342616</v>
      </c>
      <c r="AR922" s="0" t="n">
        <f aca="false">SUMPRODUCT((B24:B31&lt;=$B$6)*(C24:C31*AM922+D24:D31*AO922*$B$8*AQ922)/(1+AL922/100)^B24:B31)+C32*AM922*AP922/(1+AL922/100)^$B$6</f>
        <v>9626384.12583036</v>
      </c>
      <c r="AS922" s="0" t="n">
        <f aca="false">SUMPRODUCT((K24:K26&lt;=$B$6)*(L24:L26*AN922+M24:M26*AO922*$B$8*AQ922)/(1+AL922/100)^K24:K26)+L27*AN922*AP922/(1+AL922/100)^$B$6</f>
        <v>10415831.228255</v>
      </c>
      <c r="AT922" s="0" t="n">
        <f aca="false">AS922-AR922</f>
        <v>789447.102424644</v>
      </c>
      <c r="AU922" s="0" t="n">
        <f aca="true">RAND()</f>
        <v>0.268567794361567</v>
      </c>
      <c r="AV922" s="0" t="n">
        <f aca="true">RAND()</f>
        <v>0.384685653409642</v>
      </c>
      <c r="AW922" s="0" t="n">
        <f aca="true">RAND()</f>
        <v>0.83546546047644</v>
      </c>
      <c r="AX922" s="0" t="n">
        <f aca="true">RAND()</f>
        <v>0.499580203241975</v>
      </c>
      <c r="AY922" s="0" t="n">
        <f aca="true">RAND()</f>
        <v>0.371656686227122</v>
      </c>
      <c r="AZ922" s="0" t="n">
        <f aca="true">RAND()</f>
        <v>0.781328280891568</v>
      </c>
    </row>
    <row r="923" customFormat="false" ht="15" hidden="false" customHeight="false" outlineLevel="0" collapsed="false">
      <c r="AK923" s="0" t="n">
        <v>910</v>
      </c>
      <c r="AL923" s="0" t="n">
        <f aca="false">IFERROR(IF(AU923&lt;($AM$6-$AL$6)/($AN$6-$AL$6),$AL$6+SQRT(AU923*($AN$6-$AL$6)*($AM$6-$AL$6)),$AN$6-SQRT((1-AU923)*($AN$6-$AL$6)*($AN$6-$AM$6))),$AM$6)</f>
        <v>2.97129920947488</v>
      </c>
      <c r="AM923" s="0" t="n">
        <f aca="false">IFERROR(IF(AV923&lt;($AM$7-$AL$7)/($AN$7-$AL$7),$AL$7+SQRT(AV923*($AN$7-$AL$7)*($AM$7-$AL$7)),$AN$7-SQRT((1-AV923)*($AN$7-$AL$7)*($AN$7-$AM$7))),$AM$7)</f>
        <v>1.2033158482548</v>
      </c>
      <c r="AN923" s="0" t="n">
        <f aca="false">IFERROR(IF(AW923&lt;($AM$8-$AL$8)/($AN$8-$AL$8),$AL$8+SQRT(AW923*($AN$8-$AL$8)*($AM$8-$AL$8)),$AN$8-SQRT((1-AW923)*($AN$8-$AL$8)*($AN$8-$AM$8))),$AM$8)</f>
        <v>0.937649651908206</v>
      </c>
      <c r="AO923" s="0" t="n">
        <f aca="false">IFERROR(IF(AX923&lt;($AM$9-$AL$9)/($AN$9-$AL$9),$AL$9+SQRT(AX923*($AN$9-$AL$9)*($AM$9-$AL$9)),$AN$9-SQRT((1-AX923)*($AN$9-$AL$9)*($AN$9-$AM$9))),$AM$9)</f>
        <v>1.07581223366941</v>
      </c>
      <c r="AP923" s="0" t="n">
        <f aca="false">IFERROR(IF(AY923&lt;($AM$10-$AL$10)/($AN$10-$AL$10),$AL$10+SQRT(AY923*($AN$10-$AL$10)*($AM$10-$AL$10)),$AN$10-SQRT((1-AY923)*($AN$10-$AL$10)*($AN$10-$AM$10))),$AM$10)</f>
        <v>0.986619847584792</v>
      </c>
      <c r="AQ923" s="0" t="n">
        <f aca="false">IFERROR(IF(AZ923&lt;($AM$11-$AL$11)/($AN$11-$AL$11),$AL$11+SQRT(AZ923*($AN$11-$AL$11)*($AM$11-$AL$11)),$AN$11-SQRT((1-AZ923)*($AN$11-$AL$11)*($AN$11-$AM$11))),$AM$11)</f>
        <v>0.731276198091659</v>
      </c>
      <c r="AR923" s="0" t="n">
        <f aca="false">SUMPRODUCT((B24:B31&lt;=$B$6)*(C24:C31*AM923+D24:D31*AO923*$B$8*AQ923)/(1+AL923/100)^B24:B31)+C32*AM923*AP923/(1+AL923/100)^$B$6</f>
        <v>11786361.2137564</v>
      </c>
      <c r="AS923" s="0" t="n">
        <f aca="false">SUMPRODUCT((K24:K26&lt;=$B$6)*(L24:L26*AN923+M24:M26*AO923*$B$8*AQ923)/(1+AL923/100)^K24:K26)+L27*AN923*AP923/(1+AL923/100)^$B$6</f>
        <v>8611941.13226855</v>
      </c>
      <c r="AT923" s="0" t="n">
        <f aca="false">AS923-AR923</f>
        <v>-3174420.08148789</v>
      </c>
      <c r="AU923" s="0" t="n">
        <f aca="true">RAND()</f>
        <v>0.188684430865306</v>
      </c>
      <c r="AV923" s="0" t="n">
        <f aca="true">RAND()</f>
        <v>0.980627466451835</v>
      </c>
      <c r="AW923" s="0" t="n">
        <f aca="true">RAND()</f>
        <v>0.210526963005003</v>
      </c>
      <c r="AX923" s="0" t="n">
        <f aca="true">RAND()</f>
        <v>0.430584648376581</v>
      </c>
      <c r="AY923" s="0" t="n">
        <f aca="true">RAND()</f>
        <v>0.947195504253786</v>
      </c>
      <c r="AZ923" s="0" t="n">
        <f aca="true">RAND()</f>
        <v>0.705255176685416</v>
      </c>
    </row>
    <row r="924" customFormat="false" ht="15" hidden="false" customHeight="false" outlineLevel="0" collapsed="false">
      <c r="AK924" s="0" t="n">
        <v>911</v>
      </c>
      <c r="AL924" s="0" t="n">
        <f aca="false">IFERROR(IF(AU924&lt;($AM$6-$AL$6)/($AN$6-$AL$6),$AL$6+SQRT(AU924*($AN$6-$AL$6)*($AM$6-$AL$6)),$AN$6-SQRT((1-AU924)*($AN$6-$AL$6)*($AN$6-$AM$6))),$AM$6)</f>
        <v>3.99233479162516</v>
      </c>
      <c r="AM924" s="0" t="n">
        <f aca="false">IFERROR(IF(AV924&lt;($AM$7-$AL$7)/($AN$7-$AL$7),$AL$7+SQRT(AV924*($AN$7-$AL$7)*($AM$7-$AL$7)),$AN$7-SQRT((1-AV924)*($AN$7-$AL$7)*($AN$7-$AM$7))),$AM$7)</f>
        <v>1.10395278903317</v>
      </c>
      <c r="AN924" s="0" t="n">
        <f aca="false">IFERROR(IF(AW924&lt;($AM$8-$AL$8)/($AN$8-$AL$8),$AL$8+SQRT(AW924*($AN$8-$AL$8)*($AM$8-$AL$8)),$AN$8-SQRT((1-AW924)*($AN$8-$AL$8)*($AN$8-$AM$8))),$AM$8)</f>
        <v>1.09540479152993</v>
      </c>
      <c r="AO924" s="0" t="n">
        <f aca="false">IFERROR(IF(AX924&lt;($AM$9-$AL$9)/($AN$9-$AL$9),$AL$9+SQRT(AX924*($AN$9-$AL$9)*($AM$9-$AL$9)),$AN$9-SQRT((1-AX924)*($AN$9-$AL$9)*($AN$9-$AM$9))),$AM$9)</f>
        <v>1.71900977635618</v>
      </c>
      <c r="AP924" s="0" t="n">
        <f aca="false">IFERROR(IF(AY924&lt;($AM$10-$AL$10)/($AN$10-$AL$10),$AL$10+SQRT(AY924*($AN$10-$AL$10)*($AM$10-$AL$10)),$AN$10-SQRT((1-AY924)*($AN$10-$AL$10)*($AN$10-$AM$10))),$AM$10)</f>
        <v>0.817162683084019</v>
      </c>
      <c r="AQ924" s="0" t="n">
        <f aca="false">IFERROR(IF(AZ924&lt;($AM$11-$AL$11)/($AN$11-$AL$11),$AL$11+SQRT(AZ924*($AN$11-$AL$11)*($AM$11-$AL$11)),$AN$11-SQRT((1-AZ924)*($AN$11-$AL$11)*($AN$11-$AM$11))),$AM$11)</f>
        <v>0.688802523481588</v>
      </c>
      <c r="AR924" s="0" t="n">
        <f aca="false">SUMPRODUCT((B24:B31&lt;=$B$6)*(C24:C31*AM924+D24:D31*AO924*$B$8*AQ924)/(1+AL924/100)^B24:B31)+C32*AM924*AP924/(1+AL924/100)^$B$6</f>
        <v>10480827.900136</v>
      </c>
      <c r="AS924" s="0" t="n">
        <f aca="false">SUMPRODUCT((K24:K26&lt;=$B$6)*(L24:L26*AN924+M24:M26*AO924*$B$8*AQ924)/(1+AL924/100)^K24:K26)+L27*AN924*AP924/(1+AL924/100)^$B$6</f>
        <v>10229284.5812128</v>
      </c>
      <c r="AT924" s="0" t="n">
        <f aca="false">AS924-AR924</f>
        <v>-251543.318923142</v>
      </c>
      <c r="AU924" s="0" t="n">
        <f aca="true">RAND()</f>
        <v>0.547697499716576</v>
      </c>
      <c r="AV924" s="0" t="n">
        <f aca="true">RAND()</f>
        <v>0.810401885944991</v>
      </c>
      <c r="AW924" s="0" t="n">
        <f aca="true">RAND()</f>
        <v>0.78755841349417</v>
      </c>
      <c r="AX924" s="0" t="n">
        <f aca="true">RAND()</f>
        <v>0.947362996144398</v>
      </c>
      <c r="AY924" s="0" t="n">
        <f aca="true">RAND()</f>
        <v>0.402368670164215</v>
      </c>
      <c r="AZ924" s="0" t="n">
        <f aca="true">RAND()</f>
        <v>0.604718900443154</v>
      </c>
    </row>
    <row r="925" customFormat="false" ht="15" hidden="false" customHeight="false" outlineLevel="0" collapsed="false">
      <c r="AK925" s="0" t="n">
        <v>912</v>
      </c>
      <c r="AL925" s="0" t="n">
        <f aca="false">IFERROR(IF(AU925&lt;($AM$6-$AL$6)/($AN$6-$AL$6),$AL$6+SQRT(AU925*($AN$6-$AL$6)*($AM$6-$AL$6)),$AN$6-SQRT((1-AU925)*($AN$6-$AL$6)*($AN$6-$AM$6))),$AM$6)</f>
        <v>3.27244355618352</v>
      </c>
      <c r="AM925" s="0" t="n">
        <f aca="false">IFERROR(IF(AV925&lt;($AM$7-$AL$7)/($AN$7-$AL$7),$AL$7+SQRT(AV925*($AN$7-$AL$7)*($AM$7-$AL$7)),$AN$7-SQRT((1-AV925)*($AN$7-$AL$7)*($AN$7-$AM$7))),$AM$7)</f>
        <v>1.08397725409203</v>
      </c>
      <c r="AN925" s="0" t="n">
        <f aca="false">IFERROR(IF(AW925&lt;($AM$8-$AL$8)/($AN$8-$AL$8),$AL$8+SQRT(AW925*($AN$8-$AL$8)*($AM$8-$AL$8)),$AN$8-SQRT((1-AW925)*($AN$8-$AL$8)*($AN$8-$AM$8))),$AM$8)</f>
        <v>1.01111868283989</v>
      </c>
      <c r="AO925" s="0" t="n">
        <f aca="false">IFERROR(IF(AX925&lt;($AM$9-$AL$9)/($AN$9-$AL$9),$AL$9+SQRT(AX925*($AN$9-$AL$9)*($AM$9-$AL$9)),$AN$9-SQRT((1-AX925)*($AN$9-$AL$9)*($AN$9-$AM$9))),$AM$9)</f>
        <v>0.930516888872441</v>
      </c>
      <c r="AP925" s="0" t="n">
        <f aca="false">IFERROR(IF(AY925&lt;($AM$10-$AL$10)/($AN$10-$AL$10),$AL$10+SQRT(AY925*($AN$10-$AL$10)*($AM$10-$AL$10)),$AN$10-SQRT((1-AY925)*($AN$10-$AL$10)*($AN$10-$AM$10))),$AM$10)</f>
        <v>0.898565642364305</v>
      </c>
      <c r="AQ925" s="0" t="n">
        <f aca="false">IFERROR(IF(AZ925&lt;($AM$11-$AL$11)/($AN$11-$AL$11),$AL$11+SQRT(AZ925*($AN$11-$AL$11)*($AM$11-$AL$11)),$AN$11-SQRT((1-AZ925)*($AN$11-$AL$11)*($AN$11-$AM$11))),$AM$11)</f>
        <v>0.449699702265026</v>
      </c>
      <c r="AR925" s="0" t="n">
        <f aca="false">SUMPRODUCT((B24:B31&lt;=$B$6)*(C24:C31*AM925+D24:D31*AO925*$B$8*AQ925)/(1+AL925/100)^B24:B31)+C32*AM925*AP925/(1+AL925/100)^$B$6</f>
        <v>10464319.2085935</v>
      </c>
      <c r="AS925" s="0" t="n">
        <f aca="false">SUMPRODUCT((K24:K26&lt;=$B$6)*(L24:L26*AN925+M24:M26*AO925*$B$8*AQ925)/(1+AL925/100)^K24:K26)+L27*AN925*AP925/(1+AL925/100)^$B$6</f>
        <v>9355006.07875911</v>
      </c>
      <c r="AT925" s="0" t="n">
        <f aca="false">AS925-AR925</f>
        <v>-1109313.12983435</v>
      </c>
      <c r="AU925" s="0" t="n">
        <f aca="true">RAND()</f>
        <v>0.30526614790811</v>
      </c>
      <c r="AV925" s="0" t="n">
        <f aca="true">RAND()</f>
        <v>0.754990647477132</v>
      </c>
      <c r="AW925" s="0" t="n">
        <f aca="true">RAND()</f>
        <v>0.492761922771996</v>
      </c>
      <c r="AX925" s="0" t="n">
        <f aca="true">RAND()</f>
        <v>0.247126388805874</v>
      </c>
      <c r="AY925" s="0" t="n">
        <f aca="true">RAND()</f>
        <v>0.635418285093085</v>
      </c>
      <c r="AZ925" s="0" t="n">
        <f aca="true">RAND()</f>
        <v>0.0914693912581123</v>
      </c>
    </row>
    <row r="926" customFormat="false" ht="15" hidden="false" customHeight="false" outlineLevel="0" collapsed="false">
      <c r="AK926" s="0" t="n">
        <v>913</v>
      </c>
      <c r="AL926" s="0" t="n">
        <f aca="false">IFERROR(IF(AU926&lt;($AM$6-$AL$6)/($AN$6-$AL$6),$AL$6+SQRT(AU926*($AN$6-$AL$6)*($AM$6-$AL$6)),$AN$6-SQRT((1-AU926)*($AN$6-$AL$6)*($AN$6-$AM$6))),$AM$6)</f>
        <v>6.64958116038538</v>
      </c>
      <c r="AM926" s="0" t="n">
        <f aca="false">IFERROR(IF(AV926&lt;($AM$7-$AL$7)/($AN$7-$AL$7),$AL$7+SQRT(AV926*($AN$7-$AL$7)*($AM$7-$AL$7)),$AN$7-SQRT((1-AV926)*($AN$7-$AL$7)*($AN$7-$AM$7))),$AM$7)</f>
        <v>1.0390045895124</v>
      </c>
      <c r="AN926" s="0" t="n">
        <f aca="false">IFERROR(IF(AW926&lt;($AM$8-$AL$8)/($AN$8-$AL$8),$AL$8+SQRT(AW926*($AN$8-$AL$8)*($AM$8-$AL$8)),$AN$8-SQRT((1-AW926)*($AN$8-$AL$8)*($AN$8-$AM$8))),$AM$8)</f>
        <v>1.13546828917851</v>
      </c>
      <c r="AO926" s="0" t="n">
        <f aca="false">IFERROR(IF(AX926&lt;($AM$9-$AL$9)/($AN$9-$AL$9),$AL$9+SQRT(AX926*($AN$9-$AL$9)*($AM$9-$AL$9)),$AN$9-SQRT((1-AX926)*($AN$9-$AL$9)*($AN$9-$AM$9))),$AM$9)</f>
        <v>1.45909207285972</v>
      </c>
      <c r="AP926" s="0" t="n">
        <f aca="false">IFERROR(IF(AY926&lt;($AM$10-$AL$10)/($AN$10-$AL$10),$AL$10+SQRT(AY926*($AN$10-$AL$10)*($AM$10-$AL$10)),$AN$10-SQRT((1-AY926)*($AN$10-$AL$10)*($AN$10-$AM$10))),$AM$10)</f>
        <v>0.821592553592112</v>
      </c>
      <c r="AQ926" s="0" t="n">
        <f aca="false">IFERROR(IF(AZ926&lt;($AM$11-$AL$11)/($AN$11-$AL$11),$AL$11+SQRT(AZ926*($AN$11-$AL$11)*($AM$11-$AL$11)),$AN$11-SQRT((1-AZ926)*($AN$11-$AL$11)*($AN$11-$AM$11))),$AM$11)</f>
        <v>0.755265004541343</v>
      </c>
      <c r="AR926" s="0" t="n">
        <f aca="false">SUMPRODUCT((B24:B31&lt;=$B$6)*(C24:C31*AM926+D24:D31*AO926*$B$8*AQ926)/(1+AL926/100)^B24:B31)+C32*AM926*AP926/(1+AL926/100)^$B$6</f>
        <v>9139610.38063452</v>
      </c>
      <c r="AS926" s="0" t="n">
        <f aca="false">SUMPRODUCT((K24:K26&lt;=$B$6)*(L24:L26*AN926+M24:M26*AO926*$B$8*AQ926)/(1+AL926/100)^K24:K26)+L27*AN926*AP926/(1+AL926/100)^$B$6</f>
        <v>10526515.6159907</v>
      </c>
      <c r="AT926" s="0" t="n">
        <f aca="false">AS926-AR926</f>
        <v>1386905.23535619</v>
      </c>
      <c r="AU926" s="0" t="n">
        <f aca="true">RAND()</f>
        <v>0.993860331842157</v>
      </c>
      <c r="AV926" s="0" t="n">
        <f aca="true">RAND()</f>
        <v>0.604274993361508</v>
      </c>
      <c r="AW926" s="0" t="n">
        <f aca="true">RAND()</f>
        <v>0.883399886367125</v>
      </c>
      <c r="AX926" s="0" t="n">
        <f aca="true">RAND()</f>
        <v>0.804945742904538</v>
      </c>
      <c r="AY926" s="0" t="n">
        <f aca="true">RAND()</f>
        <v>0.413687082103581</v>
      </c>
      <c r="AZ926" s="0" t="n">
        <f aca="true">RAND()</f>
        <v>0.755529722440208</v>
      </c>
    </row>
    <row r="927" customFormat="false" ht="15" hidden="false" customHeight="false" outlineLevel="0" collapsed="false">
      <c r="AK927" s="0" t="n">
        <v>914</v>
      </c>
      <c r="AL927" s="0" t="n">
        <f aca="false">IFERROR(IF(AU927&lt;($AM$6-$AL$6)/($AN$6-$AL$6),$AL$6+SQRT(AU927*($AN$6-$AL$6)*($AM$6-$AL$6)),$AN$6-SQRT((1-AU927)*($AN$6-$AL$6)*($AN$6-$AM$6))),$AM$6)</f>
        <v>5.39359402290955</v>
      </c>
      <c r="AM927" s="0" t="n">
        <f aca="false">IFERROR(IF(AV927&lt;($AM$7-$AL$7)/($AN$7-$AL$7),$AL$7+SQRT(AV927*($AN$7-$AL$7)*($AM$7-$AL$7)),$AN$7-SQRT((1-AV927)*($AN$7-$AL$7)*($AN$7-$AM$7))),$AM$7)</f>
        <v>0.919968907017865</v>
      </c>
      <c r="AN927" s="0" t="n">
        <f aca="false">IFERROR(IF(AW927&lt;($AM$8-$AL$8)/($AN$8-$AL$8),$AL$8+SQRT(AW927*($AN$8-$AL$8)*($AM$8-$AL$8)),$AN$8-SQRT((1-AW927)*($AN$8-$AL$8)*($AN$8-$AM$8))),$AM$8)</f>
        <v>0.997397872524324</v>
      </c>
      <c r="AO927" s="0" t="n">
        <f aca="false">IFERROR(IF(AX927&lt;($AM$9-$AL$9)/($AN$9-$AL$9),$AL$9+SQRT(AX927*($AN$9-$AL$9)*($AM$9-$AL$9)),$AN$9-SQRT((1-AX927)*($AN$9-$AL$9)*($AN$9-$AM$9))),$AM$9)</f>
        <v>1.02807249344578</v>
      </c>
      <c r="AP927" s="0" t="n">
        <f aca="false">IFERROR(IF(AY927&lt;($AM$10-$AL$10)/($AN$10-$AL$10),$AL$10+SQRT(AY927*($AN$10-$AL$10)*($AM$10-$AL$10)),$AN$10-SQRT((1-AY927)*($AN$10-$AL$10)*($AN$10-$AM$10))),$AM$10)</f>
        <v>0.711034743381984</v>
      </c>
      <c r="AQ927" s="0" t="n">
        <f aca="false">IFERROR(IF(AZ927&lt;($AM$11-$AL$11)/($AN$11-$AL$11),$AL$11+SQRT(AZ927*($AN$11-$AL$11)*($AM$11-$AL$11)),$AN$11-SQRT((1-AZ927)*($AN$11-$AL$11)*($AN$11-$AM$11))),$AM$11)</f>
        <v>0.711812487024884</v>
      </c>
      <c r="AR927" s="0" t="n">
        <f aca="false">SUMPRODUCT((B24:B31&lt;=$B$6)*(C24:C31*AM927+D24:D31*AO927*$B$8*AQ927)/(1+AL927/100)^B24:B31)+C32*AM927*AP927/(1+AL927/100)^$B$6</f>
        <v>8338112.67341695</v>
      </c>
      <c r="AS927" s="0" t="n">
        <f aca="false">SUMPRODUCT((K24:K26&lt;=$B$6)*(L24:L26*AN927+M24:M26*AO927*$B$8*AQ927)/(1+AL927/100)^K24:K26)+L27*AN927*AP927/(1+AL927/100)^$B$6</f>
        <v>9322063.28425764</v>
      </c>
      <c r="AT927" s="0" t="n">
        <f aca="false">AS927-AR927</f>
        <v>983950.610840693</v>
      </c>
      <c r="AU927" s="0" t="n">
        <f aca="true">RAND()</f>
        <v>0.870972991838403</v>
      </c>
      <c r="AV927" s="0" t="n">
        <f aca="true">RAND()</f>
        <v>0.159917096122901</v>
      </c>
      <c r="AW927" s="0" t="n">
        <f aca="true">RAND()</f>
        <v>0.432954667523658</v>
      </c>
      <c r="AX927" s="0" t="n">
        <f aca="true">RAND()</f>
        <v>0.370237948002204</v>
      </c>
      <c r="AY927" s="0" t="n">
        <f aca="true">RAND()</f>
        <v>0.1781426516572</v>
      </c>
      <c r="AZ927" s="0" t="n">
        <f aca="true">RAND()</f>
        <v>0.661012070878439</v>
      </c>
    </row>
    <row r="928" customFormat="false" ht="15" hidden="false" customHeight="false" outlineLevel="0" collapsed="false">
      <c r="AK928" s="0" t="n">
        <v>915</v>
      </c>
      <c r="AL928" s="0" t="n">
        <f aca="false">IFERROR(IF(AU928&lt;($AM$6-$AL$6)/($AN$6-$AL$6),$AL$6+SQRT(AU928*($AN$6-$AL$6)*($AM$6-$AL$6)),$AN$6-SQRT((1-AU928)*($AN$6-$AL$6)*($AN$6-$AM$6))),$AM$6)</f>
        <v>3.30019192396233</v>
      </c>
      <c r="AM928" s="0" t="n">
        <f aca="false">IFERROR(IF(AV928&lt;($AM$7-$AL$7)/($AN$7-$AL$7),$AL$7+SQRT(AV928*($AN$7-$AL$7)*($AM$7-$AL$7)),$AN$7-SQRT((1-AV928)*($AN$7-$AL$7)*($AN$7-$AM$7))),$AM$7)</f>
        <v>1.06359083734588</v>
      </c>
      <c r="AN928" s="0" t="n">
        <f aca="false">IFERROR(IF(AW928&lt;($AM$8-$AL$8)/($AN$8-$AL$8),$AL$8+SQRT(AW928*($AN$8-$AL$8)*($AM$8-$AL$8)),$AN$8-SQRT((1-AW928)*($AN$8-$AL$8)*($AN$8-$AM$8))),$AM$8)</f>
        <v>1.09488593991075</v>
      </c>
      <c r="AO928" s="0" t="n">
        <f aca="false">IFERROR(IF(AX928&lt;($AM$9-$AL$9)/($AN$9-$AL$9),$AL$9+SQRT(AX928*($AN$9-$AL$9)*($AM$9-$AL$9)),$AN$9-SQRT((1-AX928)*($AN$9-$AL$9)*($AN$9-$AM$9))),$AM$9)</f>
        <v>1.51714656551347</v>
      </c>
      <c r="AP928" s="0" t="n">
        <f aca="false">IFERROR(IF(AY928&lt;($AM$10-$AL$10)/($AN$10-$AL$10),$AL$10+SQRT(AY928*($AN$10-$AL$10)*($AM$10-$AL$10)),$AN$10-SQRT((1-AY928)*($AN$10-$AL$10)*($AN$10-$AM$10))),$AM$10)</f>
        <v>0.882628910891461</v>
      </c>
      <c r="AQ928" s="0" t="n">
        <f aca="false">IFERROR(IF(AZ928&lt;($AM$11-$AL$11)/($AN$11-$AL$11),$AL$11+SQRT(AZ928*($AN$11-$AL$11)*($AM$11-$AL$11)),$AN$11-SQRT((1-AZ928)*($AN$11-$AL$11)*($AN$11-$AM$11))),$AM$11)</f>
        <v>0.670430776411971</v>
      </c>
      <c r="AR928" s="0" t="n">
        <f aca="false">SUMPRODUCT((B24:B31&lt;=$B$6)*(C24:C31*AM928+D24:D31*AO928*$B$8*AQ928)/(1+AL928/100)^B24:B31)+C32*AM928*AP928/(1+AL928/100)^$B$6</f>
        <v>10336276.3395813</v>
      </c>
      <c r="AS928" s="0" t="n">
        <f aca="false">SUMPRODUCT((K24:K26&lt;=$B$6)*(L24:L26*AN928+M24:M26*AO928*$B$8*AQ928)/(1+AL928/100)^K24:K26)+L27*AN928*AP928/(1+AL928/100)^$B$6</f>
        <v>10169620.3955111</v>
      </c>
      <c r="AT928" s="0" t="n">
        <f aca="false">AS928-AR928</f>
        <v>-166655.944070207</v>
      </c>
      <c r="AU928" s="0" t="n">
        <f aca="true">RAND()</f>
        <v>0.315571010024321</v>
      </c>
      <c r="AV928" s="0" t="n">
        <f aca="true">RAND()</f>
        <v>0.691125547365247</v>
      </c>
      <c r="AW928" s="0" t="n">
        <f aca="true">RAND()</f>
        <v>0.786130029890018</v>
      </c>
      <c r="AX928" s="0" t="n">
        <f aca="true">RAND()</f>
        <v>0.844568373869709</v>
      </c>
      <c r="AY928" s="0" t="n">
        <f aca="true">RAND()</f>
        <v>0.585619533799941</v>
      </c>
      <c r="AZ928" s="0" t="n">
        <f aca="true">RAND()</f>
        <v>0.556669905565648</v>
      </c>
    </row>
    <row r="929" customFormat="false" ht="15" hidden="false" customHeight="false" outlineLevel="0" collapsed="false">
      <c r="AK929" s="0" t="n">
        <v>916</v>
      </c>
      <c r="AL929" s="0" t="n">
        <f aca="false">IFERROR(IF(AU929&lt;($AM$6-$AL$6)/($AN$6-$AL$6),$AL$6+SQRT(AU929*($AN$6-$AL$6)*($AM$6-$AL$6)),$AN$6-SQRT((1-AU929)*($AN$6-$AL$6)*($AN$6-$AM$6))),$AM$6)</f>
        <v>3.16973196806751</v>
      </c>
      <c r="AM929" s="0" t="n">
        <f aca="false">IFERROR(IF(AV929&lt;($AM$7-$AL$7)/($AN$7-$AL$7),$AL$7+SQRT(AV929*($AN$7-$AL$7)*($AM$7-$AL$7)),$AN$7-SQRT((1-AV929)*($AN$7-$AL$7)*($AN$7-$AM$7))),$AM$7)</f>
        <v>1.02721813615616</v>
      </c>
      <c r="AN929" s="0" t="n">
        <f aca="false">IFERROR(IF(AW929&lt;($AM$8-$AL$8)/($AN$8-$AL$8),$AL$8+SQRT(AW929*($AN$8-$AL$8)*($AM$8-$AL$8)),$AN$8-SQRT((1-AW929)*($AN$8-$AL$8)*($AN$8-$AM$8))),$AM$8)</f>
        <v>0.924952003248734</v>
      </c>
      <c r="AO929" s="0" t="n">
        <f aca="false">IFERROR(IF(AX929&lt;($AM$9-$AL$9)/($AN$9-$AL$9),$AL$9+SQRT(AX929*($AN$9-$AL$9)*($AM$9-$AL$9)),$AN$9-SQRT((1-AX929)*($AN$9-$AL$9)*($AN$9-$AM$9))),$AM$9)</f>
        <v>0.906005841190674</v>
      </c>
      <c r="AP929" s="0" t="n">
        <f aca="false">IFERROR(IF(AY929&lt;($AM$10-$AL$10)/($AN$10-$AL$10),$AL$10+SQRT(AY929*($AN$10-$AL$10)*($AM$10-$AL$10)),$AN$10-SQRT((1-AY929)*($AN$10-$AL$10)*($AN$10-$AM$10))),$AM$10)</f>
        <v>0.976473825379958</v>
      </c>
      <c r="AQ929" s="0" t="n">
        <f aca="false">IFERROR(IF(AZ929&lt;($AM$11-$AL$11)/($AN$11-$AL$11),$AL$11+SQRT(AZ929*($AN$11-$AL$11)*($AM$11-$AL$11)),$AN$11-SQRT((1-AZ929)*($AN$11-$AL$11)*($AN$11-$AM$11))),$AM$11)</f>
        <v>0.676695899503877</v>
      </c>
      <c r="AR929" s="0" t="n">
        <f aca="false">SUMPRODUCT((B24:B31&lt;=$B$6)*(C24:C31*AM929+D24:D31*AO929*$B$8*AQ929)/(1+AL929/100)^B24:B31)+C32*AM929*AP929/(1+AL929/100)^$B$6</f>
        <v>9976948.0707961</v>
      </c>
      <c r="AS929" s="0" t="n">
        <f aca="false">SUMPRODUCT((K24:K26&lt;=$B$6)*(L24:L26*AN929+M24:M26*AO929*$B$8*AQ929)/(1+AL929/100)^K24:K26)+L27*AN929*AP929/(1+AL929/100)^$B$6</f>
        <v>8502764.35501337</v>
      </c>
      <c r="AT929" s="0" t="n">
        <f aca="false">AS929-AR929</f>
        <v>-1474183.71578272</v>
      </c>
      <c r="AU929" s="0" t="n">
        <f aca="true">RAND()</f>
        <v>0.266452340177801</v>
      </c>
      <c r="AV929" s="0" t="n">
        <f aca="true">RAND()</f>
        <v>0.558828810153481</v>
      </c>
      <c r="AW929" s="0" t="n">
        <f aca="true">RAND()</f>
        <v>0.173477812398575</v>
      </c>
      <c r="AX929" s="0" t="n">
        <f aca="true">RAND()</f>
        <v>0.219787657441263</v>
      </c>
      <c r="AY929" s="0" t="n">
        <f aca="true">RAND()</f>
        <v>0.908109225088844</v>
      </c>
      <c r="AZ929" s="0" t="n">
        <f aca="true">RAND()</f>
        <v>0.573365137152622</v>
      </c>
    </row>
    <row r="930" customFormat="false" ht="15" hidden="false" customHeight="false" outlineLevel="0" collapsed="false">
      <c r="AK930" s="0" t="n">
        <v>917</v>
      </c>
      <c r="AL930" s="0" t="n">
        <f aca="false">IFERROR(IF(AU930&lt;($AM$6-$AL$6)/($AN$6-$AL$6),$AL$6+SQRT(AU930*($AN$6-$AL$6)*($AM$6-$AL$6)),$AN$6-SQRT((1-AU930)*($AN$6-$AL$6)*($AN$6-$AM$6))),$AM$6)</f>
        <v>3.9676016681052</v>
      </c>
      <c r="AM930" s="0" t="n">
        <f aca="false">IFERROR(IF(AV930&lt;($AM$7-$AL$7)/($AN$7-$AL$7),$AL$7+SQRT(AV930*($AN$7-$AL$7)*($AM$7-$AL$7)),$AN$7-SQRT((1-AV930)*($AN$7-$AL$7)*($AN$7-$AM$7))),$AM$7)</f>
        <v>0.946719434542283</v>
      </c>
      <c r="AN930" s="0" t="n">
        <f aca="false">IFERROR(IF(AW930&lt;($AM$8-$AL$8)/($AN$8-$AL$8),$AL$8+SQRT(AW930*($AN$8-$AL$8)*($AM$8-$AL$8)),$AN$8-SQRT((1-AW930)*($AN$8-$AL$8)*($AN$8-$AM$8))),$AM$8)</f>
        <v>1.07221660232753</v>
      </c>
      <c r="AO930" s="0" t="n">
        <f aca="false">IFERROR(IF(AX930&lt;($AM$9-$AL$9)/($AN$9-$AL$9),$AL$9+SQRT(AX930*($AN$9-$AL$9)*($AM$9-$AL$9)),$AN$9-SQRT((1-AX930)*($AN$9-$AL$9)*($AN$9-$AM$9))),$AM$9)</f>
        <v>1.63454770778025</v>
      </c>
      <c r="AP930" s="0" t="n">
        <f aca="false">IFERROR(IF(AY930&lt;($AM$10-$AL$10)/($AN$10-$AL$10),$AL$10+SQRT(AY930*($AN$10-$AL$10)*($AM$10-$AL$10)),$AN$10-SQRT((1-AY930)*($AN$10-$AL$10)*($AN$10-$AM$10))),$AM$10)</f>
        <v>0.907481309369429</v>
      </c>
      <c r="AQ930" s="0" t="n">
        <f aca="false">IFERROR(IF(AZ930&lt;($AM$11-$AL$11)/($AN$11-$AL$11),$AL$11+SQRT(AZ930*($AN$11-$AL$11)*($AM$11-$AL$11)),$AN$11-SQRT((1-AZ930)*($AN$11-$AL$11)*($AN$11-$AM$11))),$AM$11)</f>
        <v>0.515955131849282</v>
      </c>
      <c r="AR930" s="0" t="n">
        <f aca="false">SUMPRODUCT((B24:B31&lt;=$B$6)*(C24:C31*AM930+D24:D31*AO930*$B$8*AQ930)/(1+AL930/100)^B24:B31)+C32*AM930*AP930/(1+AL930/100)^$B$6</f>
        <v>8970074.11222217</v>
      </c>
      <c r="AS930" s="0" t="n">
        <f aca="false">SUMPRODUCT((K24:K26&lt;=$B$6)*(L24:L26*AN930+M24:M26*AO930*$B$8*AQ930)/(1+AL930/100)^K24:K26)+L27*AN930*AP930/(1+AL930/100)^$B$6</f>
        <v>9933324.12793713</v>
      </c>
      <c r="AT930" s="0" t="n">
        <f aca="false">AS930-AR930</f>
        <v>963250.015714953</v>
      </c>
      <c r="AU930" s="0" t="n">
        <f aca="true">RAND()</f>
        <v>0.540228017836081</v>
      </c>
      <c r="AV930" s="0" t="n">
        <f aca="true">RAND()</f>
        <v>0.239184360804525</v>
      </c>
      <c r="AW930" s="0" t="n">
        <f aca="true">RAND()</f>
        <v>0.719049453440284</v>
      </c>
      <c r="AX930" s="0" t="n">
        <f aca="true">RAND()</f>
        <v>0.910963081407551</v>
      </c>
      <c r="AY930" s="0" t="n">
        <f aca="true">RAND()</f>
        <v>0.664164069941698</v>
      </c>
      <c r="AZ930" s="0" t="n">
        <f aca="true">RAND()</f>
        <v>0.190353546824656</v>
      </c>
    </row>
    <row r="931" customFormat="false" ht="15" hidden="false" customHeight="false" outlineLevel="0" collapsed="false">
      <c r="AK931" s="0" t="n">
        <v>918</v>
      </c>
      <c r="AL931" s="0" t="n">
        <f aca="false">IFERROR(IF(AU931&lt;($AM$6-$AL$6)/($AN$6-$AL$6),$AL$6+SQRT(AU931*($AN$6-$AL$6)*($AM$6-$AL$6)),$AN$6-SQRT((1-AU931)*($AN$6-$AL$6)*($AN$6-$AM$6))),$AM$6)</f>
        <v>3.86720167165846</v>
      </c>
      <c r="AM931" s="0" t="n">
        <f aca="false">IFERROR(IF(AV931&lt;($AM$7-$AL$7)/($AN$7-$AL$7),$AL$7+SQRT(AV931*($AN$7-$AL$7)*($AM$7-$AL$7)),$AN$7-SQRT((1-AV931)*($AN$7-$AL$7)*($AN$7-$AM$7))),$AM$7)</f>
        <v>1.00640942982785</v>
      </c>
      <c r="AN931" s="0" t="n">
        <f aca="false">IFERROR(IF(AW931&lt;($AM$8-$AL$8)/($AN$8-$AL$8),$AL$8+SQRT(AW931*($AN$8-$AL$8)*($AM$8-$AL$8)),$AN$8-SQRT((1-AW931)*($AN$8-$AL$8)*($AN$8-$AM$8))),$AM$8)</f>
        <v>1.03420883383763</v>
      </c>
      <c r="AO931" s="0" t="n">
        <f aca="false">IFERROR(IF(AX931&lt;($AM$9-$AL$9)/($AN$9-$AL$9),$AL$9+SQRT(AX931*($AN$9-$AL$9)*($AM$9-$AL$9)),$AN$9-SQRT((1-AX931)*($AN$9-$AL$9)*($AN$9-$AM$9))),$AM$9)</f>
        <v>1.5580549003581</v>
      </c>
      <c r="AP931" s="0" t="n">
        <f aca="false">IFERROR(IF(AY931&lt;($AM$10-$AL$10)/($AN$10-$AL$10),$AL$10+SQRT(AY931*($AN$10-$AL$10)*($AM$10-$AL$10)),$AN$10-SQRT((1-AY931)*($AN$10-$AL$10)*($AN$10-$AM$10))),$AM$10)</f>
        <v>0.859912807971845</v>
      </c>
      <c r="AQ931" s="0" t="n">
        <f aca="false">IFERROR(IF(AZ931&lt;($AM$11-$AL$11)/($AN$11-$AL$11),$AL$11+SQRT(AZ931*($AN$11-$AL$11)*($AM$11-$AL$11)),$AN$11-SQRT((1-AZ931)*($AN$11-$AL$11)*($AN$11-$AM$11))),$AM$11)</f>
        <v>0.502050685200244</v>
      </c>
      <c r="AR931" s="0" t="n">
        <f aca="false">SUMPRODUCT((B24:B31&lt;=$B$6)*(C24:C31*AM931+D24:D31*AO931*$B$8*AQ931)/(1+AL931/100)^B24:B31)+C32*AM931*AP931/(1+AL931/100)^$B$6</f>
        <v>9558744.57626677</v>
      </c>
      <c r="AS931" s="0" t="n">
        <f aca="false">SUMPRODUCT((K24:K26&lt;=$B$6)*(L24:L26*AN931+M24:M26*AO931*$B$8*AQ931)/(1+AL931/100)^K24:K26)+L27*AN931*AP931/(1+AL931/100)^$B$6</f>
        <v>9615604.21995552</v>
      </c>
      <c r="AT931" s="0" t="n">
        <f aca="false">AS931-AR931</f>
        <v>56859.6436887551</v>
      </c>
      <c r="AU931" s="0" t="n">
        <f aca="true">RAND()</f>
        <v>0.509278731697022</v>
      </c>
      <c r="AV931" s="0" t="n">
        <f aca="true">RAND()</f>
        <v>0.472565636650715</v>
      </c>
      <c r="AW931" s="0" t="n">
        <f aca="true">RAND()</f>
        <v>0.586081534278102</v>
      </c>
      <c r="AX931" s="0" t="n">
        <f aca="true">RAND()</f>
        <v>0.869789685935007</v>
      </c>
      <c r="AY931" s="0" t="n">
        <f aca="true">RAND()</f>
        <v>0.518148917368714</v>
      </c>
      <c r="AZ931" s="0" t="n">
        <f aca="true">RAND()</f>
        <v>0.166630528121992</v>
      </c>
    </row>
    <row r="932" customFormat="false" ht="15" hidden="false" customHeight="false" outlineLevel="0" collapsed="false">
      <c r="AK932" s="0" t="n">
        <v>919</v>
      </c>
      <c r="AL932" s="0" t="n">
        <f aca="false">IFERROR(IF(AU932&lt;($AM$6-$AL$6)/($AN$6-$AL$6),$AL$6+SQRT(AU932*($AN$6-$AL$6)*($AM$6-$AL$6)),$AN$6-SQRT((1-AU932)*($AN$6-$AL$6)*($AN$6-$AM$6))),$AM$6)</f>
        <v>4.17458823726452</v>
      </c>
      <c r="AM932" s="0" t="n">
        <f aca="false">IFERROR(IF(AV932&lt;($AM$7-$AL$7)/($AN$7-$AL$7),$AL$7+SQRT(AV932*($AN$7-$AL$7)*($AM$7-$AL$7)),$AN$7-SQRT((1-AV932)*($AN$7-$AL$7)*($AN$7-$AM$7))),$AM$7)</f>
        <v>0.984968025112232</v>
      </c>
      <c r="AN932" s="0" t="n">
        <f aca="false">IFERROR(IF(AW932&lt;($AM$8-$AL$8)/($AN$8-$AL$8),$AL$8+SQRT(AW932*($AN$8-$AL$8)*($AM$8-$AL$8)),$AN$8-SQRT((1-AW932)*($AN$8-$AL$8)*($AN$8-$AM$8))),$AM$8)</f>
        <v>0.994868509985211</v>
      </c>
      <c r="AO932" s="0" t="n">
        <f aca="false">IFERROR(IF(AX932&lt;($AM$9-$AL$9)/($AN$9-$AL$9),$AL$9+SQRT(AX932*($AN$9-$AL$9)*($AM$9-$AL$9)),$AN$9-SQRT((1-AX932)*($AN$9-$AL$9)*($AN$9-$AM$9))),$AM$9)</f>
        <v>0.645896627932674</v>
      </c>
      <c r="AP932" s="0" t="n">
        <f aca="false">IFERROR(IF(AY932&lt;($AM$10-$AL$10)/($AN$10-$AL$10),$AL$10+SQRT(AY932*($AN$10-$AL$10)*($AM$10-$AL$10)),$AN$10-SQRT((1-AY932)*($AN$10-$AL$10)*($AN$10-$AM$10))),$AM$10)</f>
        <v>0.783444195178484</v>
      </c>
      <c r="AQ932" s="0" t="n">
        <f aca="false">IFERROR(IF(AZ932&lt;($AM$11-$AL$11)/($AN$11-$AL$11),$AL$11+SQRT(AZ932*($AN$11-$AL$11)*($AM$11-$AL$11)),$AN$11-SQRT((1-AZ932)*($AN$11-$AL$11)*($AN$11-$AM$11))),$AM$11)</f>
        <v>0.485076869581565</v>
      </c>
      <c r="AR932" s="0" t="n">
        <f aca="false">SUMPRODUCT((B24:B31&lt;=$B$6)*(C24:C31*AM932+D24:D31*AO932*$B$8*AQ932)/(1+AL932/100)^B24:B31)+C32*AM932*AP932/(1+AL932/100)^$B$6</f>
        <v>9210488.72822611</v>
      </c>
      <c r="AS932" s="0" t="n">
        <f aca="false">SUMPRODUCT((K24:K26&lt;=$B$6)*(L24:L26*AN932+M24:M26*AO932*$B$8*AQ932)/(1+AL932/100)^K24:K26)+L27*AN932*AP932/(1+AL932/100)^$B$6</f>
        <v>9282048.87699109</v>
      </c>
      <c r="AT932" s="0" t="n">
        <f aca="false">AS932-AR932</f>
        <v>71560.1487649716</v>
      </c>
      <c r="AU932" s="0" t="n">
        <f aca="true">RAND()</f>
        <v>0.600852418549798</v>
      </c>
      <c r="AV932" s="0" t="n">
        <f aca="true">RAND()</f>
        <v>0.380146336821327</v>
      </c>
      <c r="AW932" s="0" t="n">
        <f aca="true">RAND()</f>
        <v>0.421930402042848</v>
      </c>
      <c r="AX932" s="0" t="n">
        <f aca="true">RAND()</f>
        <v>0.0283811013895003</v>
      </c>
      <c r="AY932" s="0" t="n">
        <f aca="true">RAND()</f>
        <v>0.321362447121515</v>
      </c>
      <c r="AZ932" s="0" t="n">
        <f aca="true">RAND()</f>
        <v>0.139809990424946</v>
      </c>
    </row>
    <row r="933" customFormat="false" ht="15" hidden="false" customHeight="false" outlineLevel="0" collapsed="false">
      <c r="AK933" s="0" t="n">
        <v>920</v>
      </c>
      <c r="AL933" s="0" t="n">
        <f aca="false">IFERROR(IF(AU933&lt;($AM$6-$AL$6)/($AN$6-$AL$6),$AL$6+SQRT(AU933*($AN$6-$AL$6)*($AM$6-$AL$6)),$AN$6-SQRT((1-AU933)*($AN$6-$AL$6)*($AN$6-$AM$6))),$AM$6)</f>
        <v>2.90898013941248</v>
      </c>
      <c r="AM933" s="0" t="n">
        <f aca="false">IFERROR(IF(AV933&lt;($AM$7-$AL$7)/($AN$7-$AL$7),$AL$7+SQRT(AV933*($AN$7-$AL$7)*($AM$7-$AL$7)),$AN$7-SQRT((1-AV933)*($AN$7-$AL$7)*($AN$7-$AM$7))),$AM$7)</f>
        <v>1.06742151302291</v>
      </c>
      <c r="AN933" s="0" t="n">
        <f aca="false">IFERROR(IF(AW933&lt;($AM$8-$AL$8)/($AN$8-$AL$8),$AL$8+SQRT(AW933*($AN$8-$AL$8)*($AM$8-$AL$8)),$AN$8-SQRT((1-AW933)*($AN$8-$AL$8)*($AN$8-$AM$8))),$AM$8)</f>
        <v>1.07486180022887</v>
      </c>
      <c r="AO933" s="0" t="n">
        <f aca="false">IFERROR(IF(AX933&lt;($AM$9-$AL$9)/($AN$9-$AL$9),$AL$9+SQRT(AX933*($AN$9-$AL$9)*($AM$9-$AL$9)),$AN$9-SQRT((1-AX933)*($AN$9-$AL$9)*($AN$9-$AM$9))),$AM$9)</f>
        <v>0.792249649749158</v>
      </c>
      <c r="AP933" s="0" t="n">
        <f aca="false">IFERROR(IF(AY933&lt;($AM$10-$AL$10)/($AN$10-$AL$10),$AL$10+SQRT(AY933*($AN$10-$AL$10)*($AM$10-$AL$10)),$AN$10-SQRT((1-AY933)*($AN$10-$AL$10)*($AN$10-$AM$10))),$AM$10)</f>
        <v>0.992703729678311</v>
      </c>
      <c r="AQ933" s="0" t="n">
        <f aca="false">IFERROR(IF(AZ933&lt;($AM$11-$AL$11)/($AN$11-$AL$11),$AL$11+SQRT(AZ933*($AN$11-$AL$11)*($AM$11-$AL$11)),$AN$11-SQRT((1-AZ933)*($AN$11-$AL$11)*($AN$11-$AM$11))),$AM$11)</f>
        <v>0.730748731951257</v>
      </c>
      <c r="AR933" s="0" t="n">
        <f aca="false">SUMPRODUCT((B24:B31&lt;=$B$6)*(C24:C31*AM933+D24:D31*AO933*$B$8*AQ933)/(1+AL933/100)^B24:B31)+C32*AM933*AP933/(1+AL933/100)^$B$6</f>
        <v>10464480.4778296</v>
      </c>
      <c r="AS933" s="0" t="n">
        <f aca="false">SUMPRODUCT((K24:K26&lt;=$B$6)*(L24:L26*AN933+M24:M26*AO933*$B$8*AQ933)/(1+AL933/100)^K24:K26)+L27*AN933*AP933/(1+AL933/100)^$B$6</f>
        <v>9848146.61441826</v>
      </c>
      <c r="AT933" s="0" t="n">
        <f aca="false">AS933-AR933</f>
        <v>-616333.86341135</v>
      </c>
      <c r="AU933" s="0" t="n">
        <f aca="true">RAND()</f>
        <v>0.165248978769267</v>
      </c>
      <c r="AV933" s="0" t="n">
        <f aca="true">RAND()</f>
        <v>0.703689743050273</v>
      </c>
      <c r="AW933" s="0" t="n">
        <f aca="true">RAND()</f>
        <v>0.727347653163815</v>
      </c>
      <c r="AX933" s="0" t="n">
        <f aca="true">RAND()</f>
        <v>0.11387981037134</v>
      </c>
      <c r="AY933" s="0" t="n">
        <f aca="true">RAND()</f>
        <v>0.971027860955674</v>
      </c>
      <c r="AZ933" s="0" t="n">
        <f aca="true">RAND()</f>
        <v>0.704096957772015</v>
      </c>
    </row>
    <row r="934" customFormat="false" ht="15" hidden="false" customHeight="false" outlineLevel="0" collapsed="false">
      <c r="AK934" s="0" t="n">
        <v>921</v>
      </c>
      <c r="AL934" s="0" t="n">
        <f aca="false">IFERROR(IF(AU934&lt;($AM$6-$AL$6)/($AN$6-$AL$6),$AL$6+SQRT(AU934*($AN$6-$AL$6)*($AM$6-$AL$6)),$AN$6-SQRT((1-AU934)*($AN$6-$AL$6)*($AN$6-$AM$6))),$AM$6)</f>
        <v>2.99362522162771</v>
      </c>
      <c r="AM934" s="0" t="n">
        <f aca="false">IFERROR(IF(AV934&lt;($AM$7-$AL$7)/($AN$7-$AL$7),$AL$7+SQRT(AV934*($AN$7-$AL$7)*($AM$7-$AL$7)),$AN$7-SQRT((1-AV934)*($AN$7-$AL$7)*($AN$7-$AM$7))),$AM$7)</f>
        <v>0.987757995520924</v>
      </c>
      <c r="AN934" s="0" t="n">
        <f aca="false">IFERROR(IF(AW934&lt;($AM$8-$AL$8)/($AN$8-$AL$8),$AL$8+SQRT(AW934*($AN$8-$AL$8)*($AM$8-$AL$8)),$AN$8-SQRT((1-AW934)*($AN$8-$AL$8)*($AN$8-$AM$8))),$AM$8)</f>
        <v>0.966306200591776</v>
      </c>
      <c r="AO934" s="0" t="n">
        <f aca="false">IFERROR(IF(AX934&lt;($AM$9-$AL$9)/($AN$9-$AL$9),$AL$9+SQRT(AX934*($AN$9-$AL$9)*($AM$9-$AL$9)),$AN$9-SQRT((1-AX934)*($AN$9-$AL$9)*($AN$9-$AM$9))),$AM$9)</f>
        <v>1.5316994647097</v>
      </c>
      <c r="AP934" s="0" t="n">
        <f aca="false">IFERROR(IF(AY934&lt;($AM$10-$AL$10)/($AN$10-$AL$10),$AL$10+SQRT(AY934*($AN$10-$AL$10)*($AM$10-$AL$10)),$AN$10-SQRT((1-AY934)*($AN$10-$AL$10)*($AN$10-$AM$10))),$AM$10)</f>
        <v>0.558913074858713</v>
      </c>
      <c r="AQ934" s="0" t="n">
        <f aca="false">IFERROR(IF(AZ934&lt;($AM$11-$AL$11)/($AN$11-$AL$11),$AL$11+SQRT(AZ934*($AN$11-$AL$11)*($AM$11-$AL$11)),$AN$11-SQRT((1-AZ934)*($AN$11-$AL$11)*($AN$11-$AM$11))),$AM$11)</f>
        <v>0.574281587337708</v>
      </c>
      <c r="AR934" s="0" t="n">
        <f aca="false">SUMPRODUCT((B24:B31&lt;=$B$6)*(C24:C31*AM934+D24:D31*AO934*$B$8*AQ934)/(1+AL934/100)^B24:B31)+C32*AM934*AP934/(1+AL934/100)^$B$6</f>
        <v>9734924.2601379</v>
      </c>
      <c r="AS934" s="0" t="n">
        <f aca="false">SUMPRODUCT((K24:K26&lt;=$B$6)*(L24:L26*AN934+M24:M26*AO934*$B$8*AQ934)/(1+AL934/100)^K24:K26)+L27*AN934*AP934/(1+AL934/100)^$B$6</f>
        <v>9265607.38248039</v>
      </c>
      <c r="AT934" s="0" t="n">
        <f aca="false">AS934-AR934</f>
        <v>-469316.877657505</v>
      </c>
      <c r="AU934" s="0" t="n">
        <f aca="true">RAND()</f>
        <v>0.197458216210942</v>
      </c>
      <c r="AV934" s="0" t="n">
        <f aca="true">RAND()</f>
        <v>0.391700720911502</v>
      </c>
      <c r="AW934" s="0" t="n">
        <f aca="true">RAND()</f>
        <v>0.307308359503024</v>
      </c>
      <c r="AX934" s="0" t="n">
        <f aca="true">RAND()</f>
        <v>0.853796405764548</v>
      </c>
      <c r="AY934" s="0" t="n">
        <f aca="true">RAND()</f>
        <v>0.0138830015572331</v>
      </c>
      <c r="AZ934" s="0" t="n">
        <f aca="true">RAND()</f>
        <v>0.307062812867318</v>
      </c>
    </row>
    <row r="935" customFormat="false" ht="15" hidden="false" customHeight="false" outlineLevel="0" collapsed="false">
      <c r="AK935" s="0" t="n">
        <v>922</v>
      </c>
      <c r="AL935" s="0" t="n">
        <f aca="false">IFERROR(IF(AU935&lt;($AM$6-$AL$6)/($AN$6-$AL$6),$AL$6+SQRT(AU935*($AN$6-$AL$6)*($AM$6-$AL$6)),$AN$6-SQRT((1-AU935)*($AN$6-$AL$6)*($AN$6-$AM$6))),$AM$6)</f>
        <v>3.79980479957718</v>
      </c>
      <c r="AM935" s="0" t="n">
        <f aca="false">IFERROR(IF(AV935&lt;($AM$7-$AL$7)/($AN$7-$AL$7),$AL$7+SQRT(AV935*($AN$7-$AL$7)*($AM$7-$AL$7)),$AN$7-SQRT((1-AV935)*($AN$7-$AL$7)*($AN$7-$AM$7))),$AM$7)</f>
        <v>0.885203334701405</v>
      </c>
      <c r="AN935" s="0" t="n">
        <f aca="false">IFERROR(IF(AW935&lt;($AM$8-$AL$8)/($AN$8-$AL$8),$AL$8+SQRT(AW935*($AN$8-$AL$8)*($AM$8-$AL$8)),$AN$8-SQRT((1-AW935)*($AN$8-$AL$8)*($AN$8-$AM$8))),$AM$8)</f>
        <v>1.00491459683543</v>
      </c>
      <c r="AO935" s="0" t="n">
        <f aca="false">IFERROR(IF(AX935&lt;($AM$9-$AL$9)/($AN$9-$AL$9),$AL$9+SQRT(AX935*($AN$9-$AL$9)*($AM$9-$AL$9)),$AN$9-SQRT((1-AX935)*($AN$9-$AL$9)*($AN$9-$AM$9))),$AM$9)</f>
        <v>0.875915172495729</v>
      </c>
      <c r="AP935" s="0" t="n">
        <f aca="false">IFERROR(IF(AY935&lt;($AM$10-$AL$10)/($AN$10-$AL$10),$AL$10+SQRT(AY935*($AN$10-$AL$10)*($AM$10-$AL$10)),$AN$10-SQRT((1-AY935)*($AN$10-$AL$10)*($AN$10-$AM$10))),$AM$10)</f>
        <v>0.830499558427443</v>
      </c>
      <c r="AQ935" s="0" t="n">
        <f aca="false">IFERROR(IF(AZ935&lt;($AM$11-$AL$11)/($AN$11-$AL$11),$AL$11+SQRT(AZ935*($AN$11-$AL$11)*($AM$11-$AL$11)),$AN$11-SQRT((1-AZ935)*($AN$11-$AL$11)*($AN$11-$AM$11))),$AM$11)</f>
        <v>0.968151034314377</v>
      </c>
      <c r="AR935" s="0" t="n">
        <f aca="false">SUMPRODUCT((B24:B31&lt;=$B$6)*(C24:C31*AM935+D24:D31*AO935*$B$8*AQ935)/(1+AL935/100)^B24:B31)+C32*AM935*AP935/(1+AL935/100)^$B$6</f>
        <v>8448495.86213051</v>
      </c>
      <c r="AS935" s="0" t="n">
        <f aca="false">SUMPRODUCT((K24:K26&lt;=$B$6)*(L24:L26*AN935+M24:M26*AO935*$B$8*AQ935)/(1+AL935/100)^K24:K26)+L27*AN935*AP935/(1+AL935/100)^$B$6</f>
        <v>9369004.89680039</v>
      </c>
      <c r="AT935" s="0" t="n">
        <f aca="false">AS935-AR935</f>
        <v>920509.034669884</v>
      </c>
      <c r="AU935" s="0" t="n">
        <f aca="true">RAND()</f>
        <v>0.487937533959536</v>
      </c>
      <c r="AV935" s="0" t="n">
        <f aca="true">RAND()</f>
        <v>0.0806623138248844</v>
      </c>
      <c r="AW935" s="0" t="n">
        <f aca="true">RAND()</f>
        <v>0.466072401383664</v>
      </c>
      <c r="AX935" s="0" t="n">
        <f aca="true">RAND()</f>
        <v>0.188416289216658</v>
      </c>
      <c r="AY935" s="0" t="n">
        <f aca="true">RAND()</f>
        <v>0.436919832482938</v>
      </c>
      <c r="AZ935" s="0" t="n">
        <f aca="true">RAND()</f>
        <v>0.995859768917372</v>
      </c>
    </row>
    <row r="936" customFormat="false" ht="15" hidden="false" customHeight="false" outlineLevel="0" collapsed="false">
      <c r="AK936" s="0" t="n">
        <v>923</v>
      </c>
      <c r="AL936" s="0" t="n">
        <f aca="false">IFERROR(IF(AU936&lt;($AM$6-$AL$6)/($AN$6-$AL$6),$AL$6+SQRT(AU936*($AN$6-$AL$6)*($AM$6-$AL$6)),$AN$6-SQRT((1-AU936)*($AN$6-$AL$6)*($AN$6-$AM$6))),$AM$6)</f>
        <v>3.27821399696923</v>
      </c>
      <c r="AM936" s="0" t="n">
        <f aca="false">IFERROR(IF(AV936&lt;($AM$7-$AL$7)/($AN$7-$AL$7),$AL$7+SQRT(AV936*($AN$7-$AL$7)*($AM$7-$AL$7)),$AN$7-SQRT((1-AV936)*($AN$7-$AL$7)*($AN$7-$AM$7))),$AM$7)</f>
        <v>0.926540277839797</v>
      </c>
      <c r="AN936" s="0" t="n">
        <f aca="false">IFERROR(IF(AW936&lt;($AM$8-$AL$8)/($AN$8-$AL$8),$AL$8+SQRT(AW936*($AN$8-$AL$8)*($AM$8-$AL$8)),$AN$8-SQRT((1-AW936)*($AN$8-$AL$8)*($AN$8-$AM$8))),$AM$8)</f>
        <v>1.09034044408231</v>
      </c>
      <c r="AO936" s="0" t="n">
        <f aca="false">IFERROR(IF(AX936&lt;($AM$9-$AL$9)/($AN$9-$AL$9),$AL$9+SQRT(AX936*($AN$9-$AL$9)*($AM$9-$AL$9)),$AN$9-SQRT((1-AX936)*($AN$9-$AL$9)*($AN$9-$AM$9))),$AM$9)</f>
        <v>1.17761138504854</v>
      </c>
      <c r="AP936" s="0" t="n">
        <f aca="false">IFERROR(IF(AY936&lt;($AM$10-$AL$10)/($AN$10-$AL$10),$AL$10+SQRT(AY936*($AN$10-$AL$10)*($AM$10-$AL$10)),$AN$10-SQRT((1-AY936)*($AN$10-$AL$10)*($AN$10-$AM$10))),$AM$10)</f>
        <v>0.931294327906079</v>
      </c>
      <c r="AQ936" s="0" t="n">
        <f aca="false">IFERROR(IF(AZ936&lt;($AM$11-$AL$11)/($AN$11-$AL$11),$AL$11+SQRT(AZ936*($AN$11-$AL$11)*($AM$11-$AL$11)),$AN$11-SQRT((1-AZ936)*($AN$11-$AL$11)*($AN$11-$AM$11))),$AM$11)</f>
        <v>0.736644547659797</v>
      </c>
      <c r="AR936" s="0" t="n">
        <f aca="false">SUMPRODUCT((B24:B31&lt;=$B$6)*(C24:C31*AM936+D24:D31*AO936*$B$8*AQ936)/(1+AL936/100)^B24:B31)+C32*AM936*AP936/(1+AL936/100)^$B$6</f>
        <v>9005962.35303102</v>
      </c>
      <c r="AS936" s="0" t="n">
        <f aca="false">SUMPRODUCT((K24:K26&lt;=$B$6)*(L24:L26*AN936+M24:M26*AO936*$B$8*AQ936)/(1+AL936/100)^K24:K26)+L27*AN936*AP936/(1+AL936/100)^$B$6</f>
        <v>10075360.6127365</v>
      </c>
      <c r="AT936" s="0" t="n">
        <f aca="false">AS936-AR936</f>
        <v>1069398.25970549</v>
      </c>
      <c r="AU936" s="0" t="n">
        <f aca="true">RAND()</f>
        <v>0.307415447382214</v>
      </c>
      <c r="AV936" s="0" t="n">
        <f aca="true">RAND()</f>
        <v>0.177916021286367</v>
      </c>
      <c r="AW936" s="0" t="n">
        <f aca="true">RAND()</f>
        <v>0.773411788481467</v>
      </c>
      <c r="AX936" s="0" t="n">
        <f aca="true">RAND()</f>
        <v>0.549117977332151</v>
      </c>
      <c r="AY936" s="0" t="n">
        <f aca="true">RAND()</f>
        <v>0.744059189135825</v>
      </c>
      <c r="AZ936" s="0" t="n">
        <f aca="true">RAND()</f>
        <v>0.716913900908927</v>
      </c>
    </row>
    <row r="937" customFormat="false" ht="15" hidden="false" customHeight="false" outlineLevel="0" collapsed="false">
      <c r="AK937" s="0" t="n">
        <v>924</v>
      </c>
      <c r="AL937" s="0" t="n">
        <f aca="false">IFERROR(IF(AU937&lt;($AM$6-$AL$6)/($AN$6-$AL$6),$AL$6+SQRT(AU937*($AN$6-$AL$6)*($AM$6-$AL$6)),$AN$6-SQRT((1-AU937)*($AN$6-$AL$6)*($AN$6-$AM$6))),$AM$6)</f>
        <v>2.36053112846027</v>
      </c>
      <c r="AM937" s="0" t="n">
        <f aca="false">IFERROR(IF(AV937&lt;($AM$7-$AL$7)/($AN$7-$AL$7),$AL$7+SQRT(AV937*($AN$7-$AL$7)*($AM$7-$AL$7)),$AN$7-SQRT((1-AV937)*($AN$7-$AL$7)*($AN$7-$AM$7))),$AM$7)</f>
        <v>1.00282940707864</v>
      </c>
      <c r="AN937" s="0" t="n">
        <f aca="false">IFERROR(IF(AW937&lt;($AM$8-$AL$8)/($AN$8-$AL$8),$AL$8+SQRT(AW937*($AN$8-$AL$8)*($AM$8-$AL$8)),$AN$8-SQRT((1-AW937)*($AN$8-$AL$8)*($AN$8-$AM$8))),$AM$8)</f>
        <v>0.939725808542002</v>
      </c>
      <c r="AO937" s="0" t="n">
        <f aca="false">IFERROR(IF(AX937&lt;($AM$9-$AL$9)/($AN$9-$AL$9),$AL$9+SQRT(AX937*($AN$9-$AL$9)*($AM$9-$AL$9)),$AN$9-SQRT((1-AX937)*($AN$9-$AL$9)*($AN$9-$AM$9))),$AM$9)</f>
        <v>1.32669805378958</v>
      </c>
      <c r="AP937" s="0" t="n">
        <f aca="false">IFERROR(IF(AY937&lt;($AM$10-$AL$10)/($AN$10-$AL$10),$AL$10+SQRT(AY937*($AN$10-$AL$10)*($AM$10-$AL$10)),$AN$10-SQRT((1-AY937)*($AN$10-$AL$10)*($AN$10-$AM$10))),$AM$10)</f>
        <v>0.675271763507033</v>
      </c>
      <c r="AQ937" s="0" t="n">
        <f aca="false">IFERROR(IF(AZ937&lt;($AM$11-$AL$11)/($AN$11-$AL$11),$AL$11+SQRT(AZ937*($AN$11-$AL$11)*($AM$11-$AL$11)),$AN$11-SQRT((1-AZ937)*($AN$11-$AL$11)*($AN$11-$AM$11))),$AM$11)</f>
        <v>0.616283189387241</v>
      </c>
      <c r="AR937" s="0" t="n">
        <f aca="false">SUMPRODUCT((B24:B31&lt;=$B$6)*(C24:C31*AM937+D24:D31*AO937*$B$8*AQ937)/(1+AL937/100)^B24:B31)+C32*AM937*AP937/(1+AL937/100)^$B$6</f>
        <v>10132007.7093392</v>
      </c>
      <c r="AS937" s="0" t="n">
        <f aca="false">SUMPRODUCT((K24:K26&lt;=$B$6)*(L24:L26*AN937+M24:M26*AO937*$B$8*AQ937)/(1+AL937/100)^K24:K26)+L27*AN937*AP937/(1+AL937/100)^$B$6</f>
        <v>8935574.85467752</v>
      </c>
      <c r="AT937" s="0" t="n">
        <f aca="false">AS937-AR937</f>
        <v>-1196432.85466169</v>
      </c>
      <c r="AU937" s="0" t="n">
        <f aca="true">RAND()</f>
        <v>0.0259965389177674</v>
      </c>
      <c r="AV937" s="0" t="n">
        <f aca="true">RAND()</f>
        <v>0.456948426621364</v>
      </c>
      <c r="AW937" s="0" t="n">
        <f aca="true">RAND()</f>
        <v>0.21692557303018</v>
      </c>
      <c r="AX937" s="0" t="n">
        <f aca="true">RAND()</f>
        <v>0.697776326152843</v>
      </c>
      <c r="AY937" s="0" t="n">
        <f aca="true">RAND()</f>
        <v>0.122880764331462</v>
      </c>
      <c r="AZ937" s="0" t="n">
        <f aca="true">RAND()</f>
        <v>0.408306350567205</v>
      </c>
    </row>
    <row r="938" customFormat="false" ht="15" hidden="false" customHeight="false" outlineLevel="0" collapsed="false">
      <c r="AK938" s="0" t="n">
        <v>925</v>
      </c>
      <c r="AL938" s="0" t="n">
        <f aca="false">IFERROR(IF(AU938&lt;($AM$6-$AL$6)/($AN$6-$AL$6),$AL$6+SQRT(AU938*($AN$6-$AL$6)*($AM$6-$AL$6)),$AN$6-SQRT((1-AU938)*($AN$6-$AL$6)*($AN$6-$AM$6))),$AM$6)</f>
        <v>5.52451251813326</v>
      </c>
      <c r="AM938" s="0" t="n">
        <f aca="false">IFERROR(IF(AV938&lt;($AM$7-$AL$7)/($AN$7-$AL$7),$AL$7+SQRT(AV938*($AN$7-$AL$7)*($AM$7-$AL$7)),$AN$7-SQRT((1-AV938)*($AN$7-$AL$7)*($AN$7-$AM$7))),$AM$7)</f>
        <v>0.831225740506992</v>
      </c>
      <c r="AN938" s="0" t="n">
        <f aca="false">IFERROR(IF(AW938&lt;($AM$8-$AL$8)/($AN$8-$AL$8),$AL$8+SQRT(AW938*($AN$8-$AL$8)*($AM$8-$AL$8)),$AN$8-SQRT((1-AW938)*($AN$8-$AL$8)*($AN$8-$AM$8))),$AM$8)</f>
        <v>1.02041459241597</v>
      </c>
      <c r="AO938" s="0" t="n">
        <f aca="false">IFERROR(IF(AX938&lt;($AM$9-$AL$9)/($AN$9-$AL$9),$AL$9+SQRT(AX938*($AN$9-$AL$9)*($AM$9-$AL$9)),$AN$9-SQRT((1-AX938)*($AN$9-$AL$9)*($AN$9-$AM$9))),$AM$9)</f>
        <v>1.13876097591318</v>
      </c>
      <c r="AP938" s="0" t="n">
        <f aca="false">IFERROR(IF(AY938&lt;($AM$10-$AL$10)/($AN$10-$AL$10),$AL$10+SQRT(AY938*($AN$10-$AL$10)*($AM$10-$AL$10)),$AN$10-SQRT((1-AY938)*($AN$10-$AL$10)*($AN$10-$AM$10))),$AM$10)</f>
        <v>0.820868886985884</v>
      </c>
      <c r="AQ938" s="0" t="n">
        <f aca="false">IFERROR(IF(AZ938&lt;($AM$11-$AL$11)/($AN$11-$AL$11),$AL$11+SQRT(AZ938*($AN$11-$AL$11)*($AM$11-$AL$11)),$AN$11-SQRT((1-AZ938)*($AN$11-$AL$11)*($AN$11-$AM$11))),$AM$11)</f>
        <v>0.697430518104374</v>
      </c>
      <c r="AR938" s="0" t="n">
        <f aca="false">SUMPRODUCT((B24:B31&lt;=$B$6)*(C24:C31*AM938+D24:D31*AO938*$B$8*AQ938)/(1+AL938/100)^B24:B31)+C32*AM938*AP938/(1+AL938/100)^$B$6</f>
        <v>7515215.43811565</v>
      </c>
      <c r="AS938" s="0" t="n">
        <f aca="false">SUMPRODUCT((K24:K26&lt;=$B$6)*(L24:L26*AN938+M24:M26*AO938*$B$8*AQ938)/(1+AL938/100)^K24:K26)+L27*AN938*AP938/(1+AL938/100)^$B$6</f>
        <v>9482864.11790498</v>
      </c>
      <c r="AT938" s="0" t="n">
        <f aca="false">AS938-AR938</f>
        <v>1967648.67978933</v>
      </c>
      <c r="AU938" s="0" t="n">
        <f aca="true">RAND()</f>
        <v>0.891146834542728</v>
      </c>
      <c r="AV938" s="0" t="n">
        <f aca="true">RAND()</f>
        <v>0.0108338541134443</v>
      </c>
      <c r="AW938" s="0" t="n">
        <f aca="true">RAND()</f>
        <v>0.531471472217565</v>
      </c>
      <c r="AX938" s="0" t="n">
        <f aca="true">RAND()</f>
        <v>0.505511562259989</v>
      </c>
      <c r="AY938" s="0" t="n">
        <f aca="true">RAND()</f>
        <v>0.411827370542239</v>
      </c>
      <c r="AZ938" s="0" t="n">
        <f aca="true">RAND()</f>
        <v>0.62633350459352</v>
      </c>
    </row>
    <row r="939" customFormat="false" ht="15" hidden="false" customHeight="false" outlineLevel="0" collapsed="false">
      <c r="AK939" s="0" t="n">
        <v>926</v>
      </c>
      <c r="AL939" s="0" t="n">
        <f aca="false">IFERROR(IF(AU939&lt;($AM$6-$AL$6)/($AN$6-$AL$6),$AL$6+SQRT(AU939*($AN$6-$AL$6)*($AM$6-$AL$6)),$AN$6-SQRT((1-AU939)*($AN$6-$AL$6)*($AN$6-$AM$6))),$AM$6)</f>
        <v>2.79648471322086</v>
      </c>
      <c r="AM939" s="0" t="n">
        <f aca="false">IFERROR(IF(AV939&lt;($AM$7-$AL$7)/($AN$7-$AL$7),$AL$7+SQRT(AV939*($AN$7-$AL$7)*($AM$7-$AL$7)),$AN$7-SQRT((1-AV939)*($AN$7-$AL$7)*($AN$7-$AM$7))),$AM$7)</f>
        <v>1.06786502667538</v>
      </c>
      <c r="AN939" s="0" t="n">
        <f aca="false">IFERROR(IF(AW939&lt;($AM$8-$AL$8)/($AN$8-$AL$8),$AL$8+SQRT(AW939*($AN$8-$AL$8)*($AM$8-$AL$8)),$AN$8-SQRT((1-AW939)*($AN$8-$AL$8)*($AN$8-$AM$8))),$AM$8)</f>
        <v>1.01180323952592</v>
      </c>
      <c r="AO939" s="0" t="n">
        <f aca="false">IFERROR(IF(AX939&lt;($AM$9-$AL$9)/($AN$9-$AL$9),$AL$9+SQRT(AX939*($AN$9-$AL$9)*($AM$9-$AL$9)),$AN$9-SQRT((1-AX939)*($AN$9-$AL$9)*($AN$9-$AM$9))),$AM$9)</f>
        <v>1.04397540946319</v>
      </c>
      <c r="AP939" s="0" t="n">
        <f aca="false">IFERROR(IF(AY939&lt;($AM$10-$AL$10)/($AN$10-$AL$10),$AL$10+SQRT(AY939*($AN$10-$AL$10)*($AM$10-$AL$10)),$AN$10-SQRT((1-AY939)*($AN$10-$AL$10)*($AN$10-$AM$10))),$AM$10)</f>
        <v>0.891197435168936</v>
      </c>
      <c r="AQ939" s="0" t="n">
        <f aca="false">IFERROR(IF(AZ939&lt;($AM$11-$AL$11)/($AN$11-$AL$11),$AL$11+SQRT(AZ939*($AN$11-$AL$11)*($AM$11-$AL$11)),$AN$11-SQRT((1-AZ939)*($AN$11-$AL$11)*($AN$11-$AM$11))),$AM$11)</f>
        <v>0.901412919565819</v>
      </c>
      <c r="AR939" s="0" t="n">
        <f aca="false">SUMPRODUCT((B24:B31&lt;=$B$6)*(C24:C31*AM939+D24:D31*AO939*$B$8*AQ939)/(1+AL939/100)^B24:B31)+C32*AM939*AP939/(1+AL939/100)^$B$6</f>
        <v>10576563.002262</v>
      </c>
      <c r="AS939" s="0" t="n">
        <f aca="false">SUMPRODUCT((K24:K26&lt;=$B$6)*(L24:L26*AN939+M24:M26*AO939*$B$8*AQ939)/(1+AL939/100)^K24:K26)+L27*AN939*AP939/(1+AL939/100)^$B$6</f>
        <v>9386138.0525809</v>
      </c>
      <c r="AT939" s="0" t="n">
        <f aca="false">AS939-AR939</f>
        <v>-1190424.94968114</v>
      </c>
      <c r="AU939" s="0" t="n">
        <f aca="true">RAND()</f>
        <v>0.126877579678901</v>
      </c>
      <c r="AV939" s="0" t="n">
        <f aca="true">RAND()</f>
        <v>0.705127568818118</v>
      </c>
      <c r="AW939" s="0" t="n">
        <f aca="true">RAND()</f>
        <v>0.495664918219156</v>
      </c>
      <c r="AX939" s="0" t="n">
        <f aca="true">RAND()</f>
        <v>0.390677988192614</v>
      </c>
      <c r="AY939" s="0" t="n">
        <f aca="true">RAND()</f>
        <v>0.612141733131015</v>
      </c>
      <c r="AZ939" s="0" t="n">
        <f aca="true">RAND()</f>
        <v>0.96032892886312</v>
      </c>
    </row>
    <row r="940" customFormat="false" ht="15" hidden="false" customHeight="false" outlineLevel="0" collapsed="false">
      <c r="AK940" s="0" t="n">
        <v>927</v>
      </c>
      <c r="AL940" s="0" t="n">
        <f aca="false">IFERROR(IF(AU940&lt;($AM$6-$AL$6)/($AN$6-$AL$6),$AL$6+SQRT(AU940*($AN$6-$AL$6)*($AM$6-$AL$6)),$AN$6-SQRT((1-AU940)*($AN$6-$AL$6)*($AN$6-$AM$6))),$AM$6)</f>
        <v>4.95526533674643</v>
      </c>
      <c r="AM940" s="0" t="n">
        <f aca="false">IFERROR(IF(AV940&lt;($AM$7-$AL$7)/($AN$7-$AL$7),$AL$7+SQRT(AV940*($AN$7-$AL$7)*($AM$7-$AL$7)),$AN$7-SQRT((1-AV940)*($AN$7-$AL$7)*($AN$7-$AM$7))),$AM$7)</f>
        <v>1.02351709815102</v>
      </c>
      <c r="AN940" s="0" t="n">
        <f aca="false">IFERROR(IF(AW940&lt;($AM$8-$AL$8)/($AN$8-$AL$8),$AL$8+SQRT(AW940*($AN$8-$AL$8)*($AM$8-$AL$8)),$AN$8-SQRT((1-AW940)*($AN$8-$AL$8)*($AN$8-$AM$8))),$AM$8)</f>
        <v>1.01889481998468</v>
      </c>
      <c r="AO940" s="0" t="n">
        <f aca="false">IFERROR(IF(AX940&lt;($AM$9-$AL$9)/($AN$9-$AL$9),$AL$9+SQRT(AX940*($AN$9-$AL$9)*($AM$9-$AL$9)),$AN$9-SQRT((1-AX940)*($AN$9-$AL$9)*($AN$9-$AM$9))),$AM$9)</f>
        <v>1.10703499187799</v>
      </c>
      <c r="AP940" s="0" t="n">
        <f aca="false">IFERROR(IF(AY940&lt;($AM$10-$AL$10)/($AN$10-$AL$10),$AL$10+SQRT(AY940*($AN$10-$AL$10)*($AM$10-$AL$10)),$AN$10-SQRT((1-AY940)*($AN$10-$AL$10)*($AN$10-$AM$10))),$AM$10)</f>
        <v>0.996326782586197</v>
      </c>
      <c r="AQ940" s="0" t="n">
        <f aca="false">IFERROR(IF(AZ940&lt;($AM$11-$AL$11)/($AN$11-$AL$11),$AL$11+SQRT(AZ940*($AN$11-$AL$11)*($AM$11-$AL$11)),$AN$11-SQRT((1-AZ940)*($AN$11-$AL$11)*($AN$11-$AM$11))),$AM$11)</f>
        <v>0.919676860107901</v>
      </c>
      <c r="AR940" s="0" t="n">
        <f aca="false">SUMPRODUCT((B24:B31&lt;=$B$6)*(C24:C31*AM940+D24:D31*AO940*$B$8*AQ940)/(1+AL940/100)^B24:B31)+C32*AM940*AP940/(1+AL940/100)^$B$6</f>
        <v>9401302.12347624</v>
      </c>
      <c r="AS940" s="0" t="n">
        <f aca="false">SUMPRODUCT((K24:K26&lt;=$B$6)*(L24:L26*AN940+M24:M26*AO940*$B$8*AQ940)/(1+AL940/100)^K24:K26)+L27*AN940*AP940/(1+AL940/100)^$B$6</f>
        <v>9393369.13383054</v>
      </c>
      <c r="AT940" s="0" t="n">
        <f aca="false">AS940-AR940</f>
        <v>-7932.98964569718</v>
      </c>
      <c r="AU940" s="0" t="n">
        <f aca="true">RAND()</f>
        <v>0.790953007844465</v>
      </c>
      <c r="AV940" s="0" t="n">
        <f aca="true">RAND()</f>
        <v>0.544048845956121</v>
      </c>
      <c r="AW940" s="0" t="n">
        <f aca="true">RAND()</f>
        <v>0.525247962400782</v>
      </c>
      <c r="AX940" s="0" t="n">
        <f aca="true">RAND()</f>
        <v>0.468408996179777</v>
      </c>
      <c r="AY940" s="0" t="n">
        <f aca="true">RAND()</f>
        <v>0.985361100449465</v>
      </c>
      <c r="AZ940" s="0" t="n">
        <f aca="true">RAND()</f>
        <v>0.973666094685201</v>
      </c>
    </row>
    <row r="941" customFormat="false" ht="15" hidden="false" customHeight="false" outlineLevel="0" collapsed="false">
      <c r="AK941" s="0" t="n">
        <v>928</v>
      </c>
      <c r="AL941" s="0" t="n">
        <f aca="false">IFERROR(IF(AU941&lt;($AM$6-$AL$6)/($AN$6-$AL$6),$AL$6+SQRT(AU941*($AN$6-$AL$6)*($AM$6-$AL$6)),$AN$6-SQRT((1-AU941)*($AN$6-$AL$6)*($AN$6-$AM$6))),$AM$6)</f>
        <v>2.23894129811976</v>
      </c>
      <c r="AM941" s="0" t="n">
        <f aca="false">IFERROR(IF(AV941&lt;($AM$7-$AL$7)/($AN$7-$AL$7),$AL$7+SQRT(AV941*($AN$7-$AL$7)*($AM$7-$AL$7)),$AN$7-SQRT((1-AV941)*($AN$7-$AL$7)*($AN$7-$AM$7))),$AM$7)</f>
        <v>1.06658127080269</v>
      </c>
      <c r="AN941" s="0" t="n">
        <f aca="false">IFERROR(IF(AW941&lt;($AM$8-$AL$8)/($AN$8-$AL$8),$AL$8+SQRT(AW941*($AN$8-$AL$8)*($AM$8-$AL$8)),$AN$8-SQRT((1-AW941)*($AN$8-$AL$8)*($AN$8-$AM$8))),$AM$8)</f>
        <v>1.04556445079056</v>
      </c>
      <c r="AO941" s="0" t="n">
        <f aca="false">IFERROR(IF(AX941&lt;($AM$9-$AL$9)/($AN$9-$AL$9),$AL$9+SQRT(AX941*($AN$9-$AL$9)*($AM$9-$AL$9)),$AN$9-SQRT((1-AX941)*($AN$9-$AL$9)*($AN$9-$AM$9))),$AM$9)</f>
        <v>1.14840197103111</v>
      </c>
      <c r="AP941" s="0" t="n">
        <f aca="false">IFERROR(IF(AY941&lt;($AM$10-$AL$10)/($AN$10-$AL$10),$AL$10+SQRT(AY941*($AN$10-$AL$10)*($AM$10-$AL$10)),$AN$10-SQRT((1-AY941)*($AN$10-$AL$10)*($AN$10-$AM$10))),$AM$10)</f>
        <v>0.736793622586642</v>
      </c>
      <c r="AQ941" s="0" t="n">
        <f aca="false">IFERROR(IF(AZ941&lt;($AM$11-$AL$11)/($AN$11-$AL$11),$AL$11+SQRT(AZ941*($AN$11-$AL$11)*($AM$11-$AL$11)),$AN$11-SQRT((1-AZ941)*($AN$11-$AL$11)*($AN$11-$AM$11))),$AM$11)</f>
        <v>0.560192215701428</v>
      </c>
      <c r="AR941" s="0" t="n">
        <f aca="false">SUMPRODUCT((B24:B31&lt;=$B$6)*(C24:C31*AM941+D24:D31*AO941*$B$8*AQ941)/(1+AL941/100)^B24:B31)+C32*AM941*AP941/(1+AL941/100)^$B$6</f>
        <v>10793854.4730327</v>
      </c>
      <c r="AS941" s="0" t="n">
        <f aca="false">SUMPRODUCT((K24:K26&lt;=$B$6)*(L24:L26*AN941+M24:M26*AO941*$B$8*AQ941)/(1+AL941/100)^K24:K26)+L27*AN941*AP941/(1+AL941/100)^$B$6</f>
        <v>9858368.18172256</v>
      </c>
      <c r="AT941" s="0" t="n">
        <f aca="false">AS941-AR941</f>
        <v>-935486.291310156</v>
      </c>
      <c r="AU941" s="0" t="n">
        <f aca="true">RAND()</f>
        <v>0.0114185887894312</v>
      </c>
      <c r="AV941" s="0" t="n">
        <f aca="true">RAND()</f>
        <v>0.700956175819055</v>
      </c>
      <c r="AW941" s="0" t="n">
        <f aca="true">RAND()</f>
        <v>0.628498721950545</v>
      </c>
      <c r="AX941" s="0" t="n">
        <f aca="true">RAND()</f>
        <v>0.516520531370863</v>
      </c>
      <c r="AY941" s="0" t="n">
        <f aca="true">RAND()</f>
        <v>0.22428487879082</v>
      </c>
      <c r="AZ941" s="0" t="n">
        <f aca="true">RAND()</f>
        <v>0.276326486169872</v>
      </c>
    </row>
    <row r="942" customFormat="false" ht="15" hidden="false" customHeight="false" outlineLevel="0" collapsed="false">
      <c r="AK942" s="0" t="n">
        <v>929</v>
      </c>
      <c r="AL942" s="0" t="n">
        <f aca="false">IFERROR(IF(AU942&lt;($AM$6-$AL$6)/($AN$6-$AL$6),$AL$6+SQRT(AU942*($AN$6-$AL$6)*($AM$6-$AL$6)),$AN$6-SQRT((1-AU942)*($AN$6-$AL$6)*($AN$6-$AM$6))),$AM$6)</f>
        <v>2.35206677948972</v>
      </c>
      <c r="AM942" s="0" t="n">
        <f aca="false">IFERROR(IF(AV942&lt;($AM$7-$AL$7)/($AN$7-$AL$7),$AL$7+SQRT(AV942*($AN$7-$AL$7)*($AM$7-$AL$7)),$AN$7-SQRT((1-AV942)*($AN$7-$AL$7)*($AN$7-$AM$7))),$AM$7)</f>
        <v>0.93228930612481</v>
      </c>
      <c r="AN942" s="0" t="n">
        <f aca="false">IFERROR(IF(AW942&lt;($AM$8-$AL$8)/($AN$8-$AL$8),$AL$8+SQRT(AW942*($AN$8-$AL$8)*($AM$8-$AL$8)),$AN$8-SQRT((1-AW942)*($AN$8-$AL$8)*($AN$8-$AM$8))),$AM$8)</f>
        <v>0.912157483780248</v>
      </c>
      <c r="AO942" s="0" t="n">
        <f aca="false">IFERROR(IF(AX942&lt;($AM$9-$AL$9)/($AN$9-$AL$9),$AL$9+SQRT(AX942*($AN$9-$AL$9)*($AM$9-$AL$9)),$AN$9-SQRT((1-AX942)*($AN$9-$AL$9)*($AN$9-$AM$9))),$AM$9)</f>
        <v>1.40729303672633</v>
      </c>
      <c r="AP942" s="0" t="n">
        <f aca="false">IFERROR(IF(AY942&lt;($AM$10-$AL$10)/($AN$10-$AL$10),$AL$10+SQRT(AY942*($AN$10-$AL$10)*($AM$10-$AL$10)),$AN$10-SQRT((1-AY942)*($AN$10-$AL$10)*($AN$10-$AM$10))),$AM$10)</f>
        <v>0.714804512817988</v>
      </c>
      <c r="AQ942" s="0" t="n">
        <f aca="false">IFERROR(IF(AZ942&lt;($AM$11-$AL$11)/($AN$11-$AL$11),$AL$11+SQRT(AZ942*($AN$11-$AL$11)*($AM$11-$AL$11)),$AN$11-SQRT((1-AZ942)*($AN$11-$AL$11)*($AN$11-$AM$11))),$AM$11)</f>
        <v>0.89221990241487</v>
      </c>
      <c r="AR942" s="0" t="n">
        <f aca="false">SUMPRODUCT((B24:B31&lt;=$B$6)*(C24:C31*AM942+D24:D31*AO942*$B$8*AQ942)/(1+AL942/100)^B24:B31)+C32*AM942*AP942/(1+AL942/100)^$B$6</f>
        <v>9492555.01744469</v>
      </c>
      <c r="AS942" s="0" t="n">
        <f aca="false">SUMPRODUCT((K24:K26&lt;=$B$6)*(L24:L26*AN942+M24:M26*AO942*$B$8*AQ942)/(1+AL942/100)^K24:K26)+L27*AN942*AP942/(1+AL942/100)^$B$6</f>
        <v>8657933.1699265</v>
      </c>
      <c r="AT942" s="0" t="n">
        <f aca="false">AS942-AR942</f>
        <v>-834621.847518193</v>
      </c>
      <c r="AU942" s="0" t="n">
        <f aca="true">RAND()</f>
        <v>0.0247902034440525</v>
      </c>
      <c r="AV942" s="0" t="n">
        <f aca="true">RAND()</f>
        <v>0.194449561277596</v>
      </c>
      <c r="AW942" s="0" t="n">
        <f aca="true">RAND()</f>
        <v>0.13977001297685</v>
      </c>
      <c r="AX942" s="0" t="n">
        <f aca="true">RAND()</f>
        <v>0.765798970457938</v>
      </c>
      <c r="AY942" s="0" t="n">
        <f aca="true">RAND()</f>
        <v>0.184563914907892</v>
      </c>
      <c r="AZ942" s="0" t="n">
        <f aca="true">RAND()</f>
        <v>0.952585512508326</v>
      </c>
    </row>
    <row r="943" customFormat="false" ht="15" hidden="false" customHeight="false" outlineLevel="0" collapsed="false">
      <c r="AK943" s="0" t="n">
        <v>930</v>
      </c>
      <c r="AL943" s="0" t="n">
        <f aca="false">IFERROR(IF(AU943&lt;($AM$6-$AL$6)/($AN$6-$AL$6),$AL$6+SQRT(AU943*($AN$6-$AL$6)*($AM$6-$AL$6)),$AN$6-SQRT((1-AU943)*($AN$6-$AL$6)*($AN$6-$AM$6))),$AM$6)</f>
        <v>2.74432710986154</v>
      </c>
      <c r="AM943" s="0" t="n">
        <f aca="false">IFERROR(IF(AV943&lt;($AM$7-$AL$7)/($AN$7-$AL$7),$AL$7+SQRT(AV943*($AN$7-$AL$7)*($AM$7-$AL$7)),$AN$7-SQRT((1-AV943)*($AN$7-$AL$7)*($AN$7-$AM$7))),$AM$7)</f>
        <v>1.04089695925575</v>
      </c>
      <c r="AN943" s="0" t="n">
        <f aca="false">IFERROR(IF(AW943&lt;($AM$8-$AL$8)/($AN$8-$AL$8),$AL$8+SQRT(AW943*($AN$8-$AL$8)*($AM$8-$AL$8)),$AN$8-SQRT((1-AW943)*($AN$8-$AL$8)*($AN$8-$AM$8))),$AM$8)</f>
        <v>0.852803387231964</v>
      </c>
      <c r="AO943" s="0" t="n">
        <f aca="false">IFERROR(IF(AX943&lt;($AM$9-$AL$9)/($AN$9-$AL$9),$AL$9+SQRT(AX943*($AN$9-$AL$9)*($AM$9-$AL$9)),$AN$9-SQRT((1-AX943)*($AN$9-$AL$9)*($AN$9-$AM$9))),$AM$9)</f>
        <v>0.797974008130391</v>
      </c>
      <c r="AP943" s="0" t="n">
        <f aca="false">IFERROR(IF(AY943&lt;($AM$10-$AL$10)/($AN$10-$AL$10),$AL$10+SQRT(AY943*($AN$10-$AL$10)*($AM$10-$AL$10)),$AN$10-SQRT((1-AY943)*($AN$10-$AL$10)*($AN$10-$AM$10))),$AM$10)</f>
        <v>0.969791556809584</v>
      </c>
      <c r="AQ943" s="0" t="n">
        <f aca="false">IFERROR(IF(AZ943&lt;($AM$11-$AL$11)/($AN$11-$AL$11),$AL$11+SQRT(AZ943*($AN$11-$AL$11)*($AM$11-$AL$11)),$AN$11-SQRT((1-AZ943)*($AN$11-$AL$11)*($AN$11-$AM$11))),$AM$11)</f>
        <v>0.799982291199972</v>
      </c>
      <c r="AR943" s="0" t="n">
        <f aca="false">SUMPRODUCT((B24:B31&lt;=$B$6)*(C24:C31*AM943+D24:D31*AO943*$B$8*AQ943)/(1+AL943/100)^B24:B31)+C32*AM943*AP943/(1+AL943/100)^$B$6</f>
        <v>10285065.0547043</v>
      </c>
      <c r="AS943" s="0" t="n">
        <f aca="false">SUMPRODUCT((K24:K26&lt;=$B$6)*(L24:L26*AN943+M24:M26*AO943*$B$8*AQ943)/(1+AL943/100)^K24:K26)+L27*AN943*AP943/(1+AL943/100)^$B$6</f>
        <v>7835557.19737038</v>
      </c>
      <c r="AT943" s="0" t="n">
        <f aca="false">AS943-AR943</f>
        <v>-2449507.85733393</v>
      </c>
      <c r="AU943" s="0" t="n">
        <f aca="true">RAND()</f>
        <v>0.110804569294967</v>
      </c>
      <c r="AV943" s="0" t="n">
        <f aca="true">RAND()</f>
        <v>0.611341496457848</v>
      </c>
      <c r="AW943" s="0" t="n">
        <f aca="true">RAND()</f>
        <v>0.0309799744796525</v>
      </c>
      <c r="AX943" s="0" t="n">
        <f aca="true">RAND()</f>
        <v>0.118384679361721</v>
      </c>
      <c r="AY943" s="0" t="n">
        <f aca="true">RAND()</f>
        <v>0.882816427398289</v>
      </c>
      <c r="AZ943" s="0" t="n">
        <f aca="true">RAND()</f>
        <v>0.836705780270968</v>
      </c>
    </row>
    <row r="944" customFormat="false" ht="15" hidden="false" customHeight="false" outlineLevel="0" collapsed="false">
      <c r="AK944" s="0" t="n">
        <v>931</v>
      </c>
      <c r="AL944" s="0" t="n">
        <f aca="false">IFERROR(IF(AU944&lt;($AM$6-$AL$6)/($AN$6-$AL$6),$AL$6+SQRT(AU944*($AN$6-$AL$6)*($AM$6-$AL$6)),$AN$6-SQRT((1-AU944)*($AN$6-$AL$6)*($AN$6-$AM$6))),$AM$6)</f>
        <v>2.87916656070024</v>
      </c>
      <c r="AM944" s="0" t="n">
        <f aca="false">IFERROR(IF(AV944&lt;($AM$7-$AL$7)/($AN$7-$AL$7),$AL$7+SQRT(AV944*($AN$7-$AL$7)*($AM$7-$AL$7)),$AN$7-SQRT((1-AV944)*($AN$7-$AL$7)*($AN$7-$AM$7))),$AM$7)</f>
        <v>0.902093083901961</v>
      </c>
      <c r="AN944" s="0" t="n">
        <f aca="false">IFERROR(IF(AW944&lt;($AM$8-$AL$8)/($AN$8-$AL$8),$AL$8+SQRT(AW944*($AN$8-$AL$8)*($AM$8-$AL$8)),$AN$8-SQRT((1-AW944)*($AN$8-$AL$8)*($AN$8-$AM$8))),$AM$8)</f>
        <v>0.985657108275581</v>
      </c>
      <c r="AO944" s="0" t="n">
        <f aca="false">IFERROR(IF(AX944&lt;($AM$9-$AL$9)/($AN$9-$AL$9),$AL$9+SQRT(AX944*($AN$9-$AL$9)*($AM$9-$AL$9)),$AN$9-SQRT((1-AX944)*($AN$9-$AL$9)*($AN$9-$AM$9))),$AM$9)</f>
        <v>0.941494919868366</v>
      </c>
      <c r="AP944" s="0" t="n">
        <f aca="false">IFERROR(IF(AY944&lt;($AM$10-$AL$10)/($AN$10-$AL$10),$AL$10+SQRT(AY944*($AN$10-$AL$10)*($AM$10-$AL$10)),$AN$10-SQRT((1-AY944)*($AN$10-$AL$10)*($AN$10-$AM$10))),$AM$10)</f>
        <v>0.909541106422442</v>
      </c>
      <c r="AQ944" s="0" t="n">
        <f aca="false">IFERROR(IF(AZ944&lt;($AM$11-$AL$11)/($AN$11-$AL$11),$AL$11+SQRT(AZ944*($AN$11-$AL$11)*($AM$11-$AL$11)),$AN$11-SQRT((1-AZ944)*($AN$11-$AL$11)*($AN$11-$AM$11))),$AM$11)</f>
        <v>0.67482931499382</v>
      </c>
      <c r="AR944" s="0" t="n">
        <f aca="false">SUMPRODUCT((B24:B31&lt;=$B$6)*(C24:C31*AM944+D24:D31*AO944*$B$8*AQ944)/(1+AL944/100)^B24:B31)+C32*AM944*AP944/(1+AL944/100)^$B$6</f>
        <v>8881036.50150752</v>
      </c>
      <c r="AS944" s="0" t="n">
        <f aca="false">SUMPRODUCT((K24:K26&lt;=$B$6)*(L24:L26*AN944+M24:M26*AO944*$B$8*AQ944)/(1+AL944/100)^K24:K26)+L27*AN944*AP944/(1+AL944/100)^$B$6</f>
        <v>9113750.49310096</v>
      </c>
      <c r="AT944" s="0" t="n">
        <f aca="false">AS944-AR944</f>
        <v>232713.991593437</v>
      </c>
      <c r="AU944" s="0" t="n">
        <f aca="true">RAND()</f>
        <v>0.154586768290696</v>
      </c>
      <c r="AV944" s="0" t="n">
        <f aca="true">RAND()</f>
        <v>0.115811086451253</v>
      </c>
      <c r="AW944" s="0" t="n">
        <f aca="true">RAND()</f>
        <v>0.382984020591676</v>
      </c>
      <c r="AX944" s="0" t="n">
        <f aca="true">RAND()</f>
        <v>0.259890352359433</v>
      </c>
      <c r="AY944" s="0" t="n">
        <f aca="true">RAND()</f>
        <v>0.670895671398871</v>
      </c>
      <c r="AZ944" s="0" t="n">
        <f aca="true">RAND()</f>
        <v>0.568424594337191</v>
      </c>
    </row>
    <row r="945" customFormat="false" ht="15" hidden="false" customHeight="false" outlineLevel="0" collapsed="false">
      <c r="AK945" s="0" t="n">
        <v>932</v>
      </c>
      <c r="AL945" s="0" t="n">
        <f aca="false">IFERROR(IF(AU945&lt;($AM$6-$AL$6)/($AN$6-$AL$6),$AL$6+SQRT(AU945*($AN$6-$AL$6)*($AM$6-$AL$6)),$AN$6-SQRT((1-AU945)*($AN$6-$AL$6)*($AN$6-$AM$6))),$AM$6)</f>
        <v>3.06412895277338</v>
      </c>
      <c r="AM945" s="0" t="n">
        <f aca="false">IFERROR(IF(AV945&lt;($AM$7-$AL$7)/($AN$7-$AL$7),$AL$7+SQRT(AV945*($AN$7-$AL$7)*($AM$7-$AL$7)),$AN$7-SQRT((1-AV945)*($AN$7-$AL$7)*($AN$7-$AM$7))),$AM$7)</f>
        <v>1.07277656549857</v>
      </c>
      <c r="AN945" s="0" t="n">
        <f aca="false">IFERROR(IF(AW945&lt;($AM$8-$AL$8)/($AN$8-$AL$8),$AL$8+SQRT(AW945*($AN$8-$AL$8)*($AM$8-$AL$8)),$AN$8-SQRT((1-AW945)*($AN$8-$AL$8)*($AN$8-$AM$8))),$AM$8)</f>
        <v>1.03709084091712</v>
      </c>
      <c r="AO945" s="0" t="n">
        <f aca="false">IFERROR(IF(AX945&lt;($AM$9-$AL$9)/($AN$9-$AL$9),$AL$9+SQRT(AX945*($AN$9-$AL$9)*($AM$9-$AL$9)),$AN$9-SQRT((1-AX945)*($AN$9-$AL$9)*($AN$9-$AM$9))),$AM$9)</f>
        <v>0.983671619016765</v>
      </c>
      <c r="AP945" s="0" t="n">
        <f aca="false">IFERROR(IF(AY945&lt;($AM$10-$AL$10)/($AN$10-$AL$10),$AL$10+SQRT(AY945*($AN$10-$AL$10)*($AM$10-$AL$10)),$AN$10-SQRT((1-AY945)*($AN$10-$AL$10)*($AN$10-$AM$10))),$AM$10)</f>
        <v>0.960114820662037</v>
      </c>
      <c r="AQ945" s="0" t="n">
        <f aca="false">IFERROR(IF(AZ945&lt;($AM$11-$AL$11)/($AN$11-$AL$11),$AL$11+SQRT(AZ945*($AN$11-$AL$11)*($AM$11-$AL$11)),$AN$11-SQRT((1-AZ945)*($AN$11-$AL$11)*($AN$11-$AM$11))),$AM$11)</f>
        <v>0.433102125785813</v>
      </c>
      <c r="AR945" s="0" t="n">
        <f aca="false">SUMPRODUCT((B24:B31&lt;=$B$6)*(C24:C31*AM945+D24:D31*AO945*$B$8*AQ945)/(1+AL945/100)^B24:B31)+C32*AM945*AP945/(1+AL945/100)^$B$6</f>
        <v>10435097.6644194</v>
      </c>
      <c r="AS945" s="0" t="n">
        <f aca="false">SUMPRODUCT((K24:K26&lt;=$B$6)*(L24:L26*AN945+M24:M26*AO945*$B$8*AQ945)/(1+AL945/100)^K24:K26)+L27*AN945*AP945/(1+AL945/100)^$B$6</f>
        <v>9533697.09603844</v>
      </c>
      <c r="AT945" s="0" t="n">
        <f aca="false">AS945-AR945</f>
        <v>-901400.568380976</v>
      </c>
      <c r="AU945" s="0" t="n">
        <f aca="true">RAND()</f>
        <v>0.225445954980162</v>
      </c>
      <c r="AV945" s="0" t="n">
        <f aca="true">RAND()</f>
        <v>0.720816482342392</v>
      </c>
      <c r="AW945" s="0" t="n">
        <f aca="true">RAND()</f>
        <v>0.597063910921059</v>
      </c>
      <c r="AX945" s="0" t="n">
        <f aca="true">RAND()</f>
        <v>0.311917646723065</v>
      </c>
      <c r="AY945" s="0" t="n">
        <f aca="true">RAND()</f>
        <v>0.846822592771435</v>
      </c>
      <c r="AZ945" s="0" t="n">
        <f aca="true">RAND()</f>
        <v>0.0723109219947036</v>
      </c>
    </row>
    <row r="946" customFormat="false" ht="15" hidden="false" customHeight="false" outlineLevel="0" collapsed="false">
      <c r="AK946" s="0" t="n">
        <v>933</v>
      </c>
      <c r="AL946" s="0" t="n">
        <f aca="false">IFERROR(IF(AU946&lt;($AM$6-$AL$6)/($AN$6-$AL$6),$AL$6+SQRT(AU946*($AN$6-$AL$6)*($AM$6-$AL$6)),$AN$6-SQRT((1-AU946)*($AN$6-$AL$6)*($AN$6-$AM$6))),$AM$6)</f>
        <v>4.13303017432972</v>
      </c>
      <c r="AM946" s="0" t="n">
        <f aca="false">IFERROR(IF(AV946&lt;($AM$7-$AL$7)/($AN$7-$AL$7),$AL$7+SQRT(AV946*($AN$7-$AL$7)*($AM$7-$AL$7)),$AN$7-SQRT((1-AV946)*($AN$7-$AL$7)*($AN$7-$AM$7))),$AM$7)</f>
        <v>1.06509516542988</v>
      </c>
      <c r="AN946" s="0" t="n">
        <f aca="false">IFERROR(IF(AW946&lt;($AM$8-$AL$8)/($AN$8-$AL$8),$AL$8+SQRT(AW946*($AN$8-$AL$8)*($AM$8-$AL$8)),$AN$8-SQRT((1-AW946)*($AN$8-$AL$8)*($AN$8-$AM$8))),$AM$8)</f>
        <v>1.03347126904712</v>
      </c>
      <c r="AO946" s="0" t="n">
        <f aca="false">IFERROR(IF(AX946&lt;($AM$9-$AL$9)/($AN$9-$AL$9),$AL$9+SQRT(AX946*($AN$9-$AL$9)*($AM$9-$AL$9)),$AN$9-SQRT((1-AX946)*($AN$9-$AL$9)*($AN$9-$AM$9))),$AM$9)</f>
        <v>1.21619811821756</v>
      </c>
      <c r="AP946" s="0" t="n">
        <f aca="false">IFERROR(IF(AY946&lt;($AM$10-$AL$10)/($AN$10-$AL$10),$AL$10+SQRT(AY946*($AN$10-$AL$10)*($AM$10-$AL$10)),$AN$10-SQRT((1-AY946)*($AN$10-$AL$10)*($AN$10-$AM$10))),$AM$10)</f>
        <v>0.668681601608738</v>
      </c>
      <c r="AQ946" s="0" t="n">
        <f aca="false">IFERROR(IF(AZ946&lt;($AM$11-$AL$11)/($AN$11-$AL$11),$AL$11+SQRT(AZ946*($AN$11-$AL$11)*($AM$11-$AL$11)),$AN$11-SQRT((1-AZ946)*($AN$11-$AL$11)*($AN$11-$AM$11))),$AM$11)</f>
        <v>0.788150387442692</v>
      </c>
      <c r="AR946" s="0" t="n">
        <f aca="false">SUMPRODUCT((B24:B31&lt;=$B$6)*(C24:C31*AM946+D24:D31*AO946*$B$8*AQ946)/(1+AL946/100)^B24:B31)+C32*AM946*AP946/(1+AL946/100)^$B$6</f>
        <v>10051932.1831622</v>
      </c>
      <c r="AS946" s="0" t="n">
        <f aca="false">SUMPRODUCT((K24:K26&lt;=$B$6)*(L24:L26*AN946+M24:M26*AO946*$B$8*AQ946)/(1+AL946/100)^K24:K26)+L27*AN946*AP946/(1+AL946/100)^$B$6</f>
        <v>9745421.47229579</v>
      </c>
      <c r="AT946" s="0" t="n">
        <f aca="false">AS946-AR946</f>
        <v>-306510.710866392</v>
      </c>
      <c r="AU946" s="0" t="n">
        <f aca="true">RAND()</f>
        <v>0.589024200934805</v>
      </c>
      <c r="AV946" s="0" t="n">
        <f aca="true">RAND()</f>
        <v>0.696090685800863</v>
      </c>
      <c r="AW946" s="0" t="n">
        <f aca="true">RAND()</f>
        <v>0.583247188194968</v>
      </c>
      <c r="AX946" s="0" t="n">
        <f aca="true">RAND()</f>
        <v>0.590436406742868</v>
      </c>
      <c r="AY946" s="0" t="n">
        <f aca="true">RAND()</f>
        <v>0.113813930885156</v>
      </c>
      <c r="AZ946" s="0" t="n">
        <f aca="true">RAND()</f>
        <v>0.816815272078851</v>
      </c>
    </row>
    <row r="947" customFormat="false" ht="15" hidden="false" customHeight="false" outlineLevel="0" collapsed="false">
      <c r="AK947" s="0" t="n">
        <v>934</v>
      </c>
      <c r="AL947" s="0" t="n">
        <f aca="false">IFERROR(IF(AU947&lt;($AM$6-$AL$6)/($AN$6-$AL$6),$AL$6+SQRT(AU947*($AN$6-$AL$6)*($AM$6-$AL$6)),$AN$6-SQRT((1-AU947)*($AN$6-$AL$6)*($AN$6-$AM$6))),$AM$6)</f>
        <v>2.66594320726122</v>
      </c>
      <c r="AM947" s="0" t="n">
        <f aca="false">IFERROR(IF(AV947&lt;($AM$7-$AL$7)/($AN$7-$AL$7),$AL$7+SQRT(AV947*($AN$7-$AL$7)*($AM$7-$AL$7)),$AN$7-SQRT((1-AV947)*($AN$7-$AL$7)*($AN$7-$AM$7))),$AM$7)</f>
        <v>1.20011897388527</v>
      </c>
      <c r="AN947" s="0" t="n">
        <f aca="false">IFERROR(IF(AW947&lt;($AM$8-$AL$8)/($AN$8-$AL$8),$AL$8+SQRT(AW947*($AN$8-$AL$8)*($AM$8-$AL$8)),$AN$8-SQRT((1-AW947)*($AN$8-$AL$8)*($AN$8-$AM$8))),$AM$8)</f>
        <v>1.02357394163921</v>
      </c>
      <c r="AO947" s="0" t="n">
        <f aca="false">IFERROR(IF(AX947&lt;($AM$9-$AL$9)/($AN$9-$AL$9),$AL$9+SQRT(AX947*($AN$9-$AL$9)*($AM$9-$AL$9)),$AN$9-SQRT((1-AX947)*($AN$9-$AL$9)*($AN$9-$AM$9))),$AM$9)</f>
        <v>1.57836707809119</v>
      </c>
      <c r="AP947" s="0" t="n">
        <f aca="false">IFERROR(IF(AY947&lt;($AM$10-$AL$10)/($AN$10-$AL$10),$AL$10+SQRT(AY947*($AN$10-$AL$10)*($AM$10-$AL$10)),$AN$10-SQRT((1-AY947)*($AN$10-$AL$10)*($AN$10-$AM$10))),$AM$10)</f>
        <v>0.989023971013501</v>
      </c>
      <c r="AQ947" s="0" t="n">
        <f aca="false">IFERROR(IF(AZ947&lt;($AM$11-$AL$11)/($AN$11-$AL$11),$AL$11+SQRT(AZ947*($AN$11-$AL$11)*($AM$11-$AL$11)),$AN$11-SQRT((1-AZ947)*($AN$11-$AL$11)*($AN$11-$AM$11))),$AM$11)</f>
        <v>0.618479736427981</v>
      </c>
      <c r="AR947" s="0" t="n">
        <f aca="false">SUMPRODUCT((B24:B31&lt;=$B$6)*(C24:C31*AM947+D24:D31*AO947*$B$8*AQ947)/(1+AL947/100)^B24:B31)+C32*AM947*AP947/(1+AL947/100)^$B$6</f>
        <v>11928537.1652628</v>
      </c>
      <c r="AS947" s="0" t="n">
        <f aca="false">SUMPRODUCT((K24:K26&lt;=$B$6)*(L24:L26*AN947+M24:M26*AO947*$B$8*AQ947)/(1+AL947/100)^K24:K26)+L27*AN947*AP947/(1+AL947/100)^$B$6</f>
        <v>9391582.42452879</v>
      </c>
      <c r="AT947" s="0" t="n">
        <f aca="false">AS947-AR947</f>
        <v>-2536954.74073405</v>
      </c>
      <c r="AU947" s="0" t="n">
        <f aca="true">RAND()</f>
        <v>0.0886960710594713</v>
      </c>
      <c r="AV947" s="0" t="n">
        <f aca="true">RAND()</f>
        <v>0.977883406522149</v>
      </c>
      <c r="AW947" s="0" t="n">
        <f aca="true">RAND()</f>
        <v>0.544277689735089</v>
      </c>
      <c r="AX947" s="0" t="n">
        <f aca="true">RAND()</f>
        <v>0.881483786108428</v>
      </c>
      <c r="AY947" s="0" t="n">
        <f aca="true">RAND()</f>
        <v>0.956577776903254</v>
      </c>
      <c r="AZ947" s="0" t="n">
        <f aca="true">RAND()</f>
        <v>0.41399731638872</v>
      </c>
    </row>
    <row r="948" customFormat="false" ht="15" hidden="false" customHeight="false" outlineLevel="0" collapsed="false">
      <c r="AK948" s="0" t="n">
        <v>935</v>
      </c>
      <c r="AL948" s="0" t="n">
        <f aca="false">IFERROR(IF(AU948&lt;($AM$6-$AL$6)/($AN$6-$AL$6),$AL$6+SQRT(AU948*($AN$6-$AL$6)*($AM$6-$AL$6)),$AN$6-SQRT((1-AU948)*($AN$6-$AL$6)*($AN$6-$AM$6))),$AM$6)</f>
        <v>2.34272659344864</v>
      </c>
      <c r="AM948" s="0" t="n">
        <f aca="false">IFERROR(IF(AV948&lt;($AM$7-$AL$7)/($AN$7-$AL$7),$AL$7+SQRT(AV948*($AN$7-$AL$7)*($AM$7-$AL$7)),$AN$7-SQRT((1-AV948)*($AN$7-$AL$7)*($AN$7-$AM$7))),$AM$7)</f>
        <v>0.998627329092188</v>
      </c>
      <c r="AN948" s="0" t="n">
        <f aca="false">IFERROR(IF(AW948&lt;($AM$8-$AL$8)/($AN$8-$AL$8),$AL$8+SQRT(AW948*($AN$8-$AL$8)*($AM$8-$AL$8)),$AN$8-SQRT((1-AW948)*($AN$8-$AL$8)*($AN$8-$AM$8))),$AM$8)</f>
        <v>0.977601695408636</v>
      </c>
      <c r="AO948" s="0" t="n">
        <f aca="false">IFERROR(IF(AX948&lt;($AM$9-$AL$9)/($AN$9-$AL$9),$AL$9+SQRT(AX948*($AN$9-$AL$9)*($AM$9-$AL$9)),$AN$9-SQRT((1-AX948)*($AN$9-$AL$9)*($AN$9-$AM$9))),$AM$9)</f>
        <v>0.729496664870312</v>
      </c>
      <c r="AP948" s="0" t="n">
        <f aca="false">IFERROR(IF(AY948&lt;($AM$10-$AL$10)/($AN$10-$AL$10),$AL$10+SQRT(AY948*($AN$10-$AL$10)*($AM$10-$AL$10)),$AN$10-SQRT((1-AY948)*($AN$10-$AL$10)*($AN$10-$AM$10))),$AM$10)</f>
        <v>0.953174441068139</v>
      </c>
      <c r="AQ948" s="0" t="n">
        <f aca="false">IFERROR(IF(AZ948&lt;($AM$11-$AL$11)/($AN$11-$AL$11),$AL$11+SQRT(AZ948*($AN$11-$AL$11)*($AM$11-$AL$11)),$AN$11-SQRT((1-AZ948)*($AN$11-$AL$11)*($AN$11-$AM$11))),$AM$11)</f>
        <v>0.55099664009621</v>
      </c>
      <c r="AR948" s="0" t="n">
        <f aca="false">SUMPRODUCT((B24:B31&lt;=$B$6)*(C24:C31*AM948+D24:D31*AO948*$B$8*AQ948)/(1+AL948/100)^B24:B31)+C32*AM948*AP948/(1+AL948/100)^$B$6</f>
        <v>10006895.7217876</v>
      </c>
      <c r="AS948" s="0" t="n">
        <f aca="false">SUMPRODUCT((K24:K26&lt;=$B$6)*(L24:L26*AN948+M24:M26*AO948*$B$8*AQ948)/(1+AL948/100)^K24:K26)+L27*AN948*AP948/(1+AL948/100)^$B$6</f>
        <v>8965147.47924148</v>
      </c>
      <c r="AT948" s="0" t="n">
        <f aca="false">AS948-AR948</f>
        <v>-1041748.24254612</v>
      </c>
      <c r="AU948" s="0" t="n">
        <f aca="true">RAND()</f>
        <v>0.0234923035713816</v>
      </c>
      <c r="AV948" s="0" t="n">
        <f aca="true">RAND()</f>
        <v>0.438364620692181</v>
      </c>
      <c r="AW948" s="0" t="n">
        <f aca="true">RAND()</f>
        <v>0.350470691244686</v>
      </c>
      <c r="AX948" s="0" t="n">
        <f aca="true">RAND()</f>
        <v>0.0702249589154618</v>
      </c>
      <c r="AY948" s="0" t="n">
        <f aca="true">RAND()</f>
        <v>0.82146829614968</v>
      </c>
      <c r="AZ948" s="0" t="n">
        <f aca="true">RAND()</f>
        <v>0.25714005444729</v>
      </c>
    </row>
    <row r="949" customFormat="false" ht="15" hidden="false" customHeight="false" outlineLevel="0" collapsed="false">
      <c r="AK949" s="0" t="n">
        <v>936</v>
      </c>
      <c r="AL949" s="0" t="n">
        <f aca="false">IFERROR(IF(AU949&lt;($AM$6-$AL$6)/($AN$6-$AL$6),$AL$6+SQRT(AU949*($AN$6-$AL$6)*($AM$6-$AL$6)),$AN$6-SQRT((1-AU949)*($AN$6-$AL$6)*($AN$6-$AM$6))),$AM$6)</f>
        <v>3.43213316562911</v>
      </c>
      <c r="AM949" s="0" t="n">
        <f aca="false">IFERROR(IF(AV949&lt;($AM$7-$AL$7)/($AN$7-$AL$7),$AL$7+SQRT(AV949*($AN$7-$AL$7)*($AM$7-$AL$7)),$AN$7-SQRT((1-AV949)*($AN$7-$AL$7)*($AN$7-$AM$7))),$AM$7)</f>
        <v>0.976775139024764</v>
      </c>
      <c r="AN949" s="0" t="n">
        <f aca="false">IFERROR(IF(AW949&lt;($AM$8-$AL$8)/($AN$8-$AL$8),$AL$8+SQRT(AW949*($AN$8-$AL$8)*($AM$8-$AL$8)),$AN$8-SQRT((1-AW949)*($AN$8-$AL$8)*($AN$8-$AM$8))),$AM$8)</f>
        <v>1.05966597565388</v>
      </c>
      <c r="AO949" s="0" t="n">
        <f aca="false">IFERROR(IF(AX949&lt;($AM$9-$AL$9)/($AN$9-$AL$9),$AL$9+SQRT(AX949*($AN$9-$AL$9)*($AM$9-$AL$9)),$AN$9-SQRT((1-AX949)*($AN$9-$AL$9)*($AN$9-$AM$9))),$AM$9)</f>
        <v>1.56327179558784</v>
      </c>
      <c r="AP949" s="0" t="n">
        <f aca="false">IFERROR(IF(AY949&lt;($AM$10-$AL$10)/($AN$10-$AL$10),$AL$10+SQRT(AY949*($AN$10-$AL$10)*($AM$10-$AL$10)),$AN$10-SQRT((1-AY949)*($AN$10-$AL$10)*($AN$10-$AM$10))),$AM$10)</f>
        <v>0.970462378174655</v>
      </c>
      <c r="AQ949" s="0" t="n">
        <f aca="false">IFERROR(IF(AZ949&lt;($AM$11-$AL$11)/($AN$11-$AL$11),$AL$11+SQRT(AZ949*($AN$11-$AL$11)*($AM$11-$AL$11)),$AN$11-SQRT((1-AZ949)*($AN$11-$AL$11)*($AN$11-$AM$11))),$AM$11)</f>
        <v>0.40309232655085</v>
      </c>
      <c r="AR949" s="0" t="n">
        <f aca="false">SUMPRODUCT((B24:B31&lt;=$B$6)*(C24:C31*AM949+D24:D31*AO949*$B$8*AQ949)/(1+AL949/100)^B24:B31)+C32*AM949*AP949/(1+AL949/100)^$B$6</f>
        <v>9400058.7411938</v>
      </c>
      <c r="AS949" s="0" t="n">
        <f aca="false">SUMPRODUCT((K24:K26&lt;=$B$6)*(L24:L26*AN949+M24:M26*AO949*$B$8*AQ949)/(1+AL949/100)^K24:K26)+L27*AN949*AP949/(1+AL949/100)^$B$6</f>
        <v>9751267.44058934</v>
      </c>
      <c r="AT949" s="0" t="n">
        <f aca="false">AS949-AR949</f>
        <v>351208.699395545</v>
      </c>
      <c r="AU949" s="0" t="n">
        <f aca="true">RAND()</f>
        <v>0.363516312609813</v>
      </c>
      <c r="AV949" s="0" t="n">
        <f aca="true">RAND()</f>
        <v>0.347216108635831</v>
      </c>
      <c r="AW949" s="0" t="n">
        <f aca="true">RAND()</f>
        <v>0.677981859344103</v>
      </c>
      <c r="AX949" s="0" t="n">
        <f aca="true">RAND()</f>
        <v>0.872845650313956</v>
      </c>
      <c r="AY949" s="0" t="n">
        <f aca="true">RAND()</f>
        <v>0.885339397111009</v>
      </c>
      <c r="AZ949" s="0" t="n">
        <f aca="true">RAND()</f>
        <v>0.0433797052802735</v>
      </c>
    </row>
    <row r="950" customFormat="false" ht="15" hidden="false" customHeight="false" outlineLevel="0" collapsed="false">
      <c r="AK950" s="0" t="n">
        <v>937</v>
      </c>
      <c r="AL950" s="0" t="n">
        <f aca="false">IFERROR(IF(AU950&lt;($AM$6-$AL$6)/($AN$6-$AL$6),$AL$6+SQRT(AU950*($AN$6-$AL$6)*($AM$6-$AL$6)),$AN$6-SQRT((1-AU950)*($AN$6-$AL$6)*($AN$6-$AM$6))),$AM$6)</f>
        <v>3.74840599361575</v>
      </c>
      <c r="AM950" s="0" t="n">
        <f aca="false">IFERROR(IF(AV950&lt;($AM$7-$AL$7)/($AN$7-$AL$7),$AL$7+SQRT(AV950*($AN$7-$AL$7)*($AM$7-$AL$7)),$AN$7-SQRT((1-AV950)*($AN$7-$AL$7)*($AN$7-$AM$7))),$AM$7)</f>
        <v>1.13653596232324</v>
      </c>
      <c r="AN950" s="0" t="n">
        <f aca="false">IFERROR(IF(AW950&lt;($AM$8-$AL$8)/($AN$8-$AL$8),$AL$8+SQRT(AW950*($AN$8-$AL$8)*($AM$8-$AL$8)),$AN$8-SQRT((1-AW950)*($AN$8-$AL$8)*($AN$8-$AM$8))),$AM$8)</f>
        <v>1.0128414905377</v>
      </c>
      <c r="AO950" s="0" t="n">
        <f aca="false">IFERROR(IF(AX950&lt;($AM$9-$AL$9)/($AN$9-$AL$9),$AL$9+SQRT(AX950*($AN$9-$AL$9)*($AM$9-$AL$9)),$AN$9-SQRT((1-AX950)*($AN$9-$AL$9)*($AN$9-$AM$9))),$AM$9)</f>
        <v>0.697869362536173</v>
      </c>
      <c r="AP950" s="0" t="n">
        <f aca="false">IFERROR(IF(AY950&lt;($AM$10-$AL$10)/($AN$10-$AL$10),$AL$10+SQRT(AY950*($AN$10-$AL$10)*($AM$10-$AL$10)),$AN$10-SQRT((1-AY950)*($AN$10-$AL$10)*($AN$10-$AM$10))),$AM$10)</f>
        <v>0.759983981241074</v>
      </c>
      <c r="AQ950" s="0" t="n">
        <f aca="false">IFERROR(IF(AZ950&lt;($AM$11-$AL$11)/($AN$11-$AL$11),$AL$11+SQRT(AZ950*($AN$11-$AL$11)*($AM$11-$AL$11)),$AN$11-SQRT((1-AZ950)*($AN$11-$AL$11)*($AN$11-$AM$11))),$AM$11)</f>
        <v>0.46313701082823</v>
      </c>
      <c r="AR950" s="0" t="n">
        <f aca="false">SUMPRODUCT((B24:B31&lt;=$B$6)*(C24:C31*AM950+D24:D31*AO950*$B$8*AQ950)/(1+AL950/100)^B24:B31)+C32*AM950*AP950/(1+AL950/100)^$B$6</f>
        <v>10780511.70355</v>
      </c>
      <c r="AS950" s="0" t="n">
        <f aca="false">SUMPRODUCT((K24:K26&lt;=$B$6)*(L24:L26*AN950+M24:M26*AO950*$B$8*AQ950)/(1+AL950/100)^K24:K26)+L27*AN950*AP950/(1+AL950/100)^$B$6</f>
        <v>9476620.75195165</v>
      </c>
      <c r="AT950" s="0" t="n">
        <f aca="false">AS950-AR950</f>
        <v>-1303890.95159832</v>
      </c>
      <c r="AU950" s="0" t="n">
        <f aca="true">RAND()</f>
        <v>0.471356820882302</v>
      </c>
      <c r="AV950" s="0" t="n">
        <f aca="true">RAND()</f>
        <v>0.885563663591881</v>
      </c>
      <c r="AW950" s="0" t="n">
        <f aca="true">RAND()</f>
        <v>0.500051923463277</v>
      </c>
      <c r="AX950" s="0" t="n">
        <f aca="true">RAND()</f>
        <v>0.052203046173962</v>
      </c>
      <c r="AY950" s="0" t="n">
        <f aca="true">RAND()</f>
        <v>0.270366682007837</v>
      </c>
      <c r="AZ950" s="0" t="n">
        <f aca="true">RAND()</f>
        <v>0.108627282865184</v>
      </c>
    </row>
    <row r="951" customFormat="false" ht="15" hidden="false" customHeight="false" outlineLevel="0" collapsed="false">
      <c r="AK951" s="0" t="n">
        <v>938</v>
      </c>
      <c r="AL951" s="0" t="n">
        <f aca="false">IFERROR(IF(AU951&lt;($AM$6-$AL$6)/($AN$6-$AL$6),$AL$6+SQRT(AU951*($AN$6-$AL$6)*($AM$6-$AL$6)),$AN$6-SQRT((1-AU951)*($AN$6-$AL$6)*($AN$6-$AM$6))),$AM$6)</f>
        <v>2.83624687505456</v>
      </c>
      <c r="AM951" s="0" t="n">
        <f aca="false">IFERROR(IF(AV951&lt;($AM$7-$AL$7)/($AN$7-$AL$7),$AL$7+SQRT(AV951*($AN$7-$AL$7)*($AM$7-$AL$7)),$AN$7-SQRT((1-AV951)*($AN$7-$AL$7)*($AN$7-$AM$7))),$AM$7)</f>
        <v>1.09186978601231</v>
      </c>
      <c r="AN951" s="0" t="n">
        <f aca="false">IFERROR(IF(AW951&lt;($AM$8-$AL$8)/($AN$8-$AL$8),$AL$8+SQRT(AW951*($AN$8-$AL$8)*($AM$8-$AL$8)),$AN$8-SQRT((1-AW951)*($AN$8-$AL$8)*($AN$8-$AM$8))),$AM$8)</f>
        <v>0.9976966293566</v>
      </c>
      <c r="AO951" s="0" t="n">
        <f aca="false">IFERROR(IF(AX951&lt;($AM$9-$AL$9)/($AN$9-$AL$9),$AL$9+SQRT(AX951*($AN$9-$AL$9)*($AM$9-$AL$9)),$AN$9-SQRT((1-AX951)*($AN$9-$AL$9)*($AN$9-$AM$9))),$AM$9)</f>
        <v>1.59019805183195</v>
      </c>
      <c r="AP951" s="0" t="n">
        <f aca="false">IFERROR(IF(AY951&lt;($AM$10-$AL$10)/($AN$10-$AL$10),$AL$10+SQRT(AY951*($AN$10-$AL$10)*($AM$10-$AL$10)),$AN$10-SQRT((1-AY951)*($AN$10-$AL$10)*($AN$10-$AM$10))),$AM$10)</f>
        <v>0.842400544254395</v>
      </c>
      <c r="AQ951" s="0" t="n">
        <f aca="false">IFERROR(IF(AZ951&lt;($AM$11-$AL$11)/($AN$11-$AL$11),$AL$11+SQRT(AZ951*($AN$11-$AL$11)*($AM$11-$AL$11)),$AN$11-SQRT((1-AZ951)*($AN$11-$AL$11)*($AN$11-$AM$11))),$AM$11)</f>
        <v>0.526988084229038</v>
      </c>
      <c r="AR951" s="0" t="n">
        <f aca="false">SUMPRODUCT((B24:B31&lt;=$B$6)*(C24:C31*AM951+D24:D31*AO951*$B$8*AQ951)/(1+AL951/100)^B24:B31)+C32*AM951*AP951/(1+AL951/100)^$B$6</f>
        <v>10784366.453257</v>
      </c>
      <c r="AS951" s="0" t="n">
        <f aca="false">SUMPRODUCT((K24:K26&lt;=$B$6)*(L24:L26*AN951+M24:M26*AO951*$B$8*AQ951)/(1+AL951/100)^K24:K26)+L27*AN951*AP951/(1+AL951/100)^$B$6</f>
        <v>9299132.5797854</v>
      </c>
      <c r="AT951" s="0" t="n">
        <f aca="false">AS951-AR951</f>
        <v>-1485233.87347165</v>
      </c>
      <c r="AU951" s="0" t="n">
        <f aca="true">RAND()</f>
        <v>0.139861767207704</v>
      </c>
      <c r="AV951" s="0" t="n">
        <f aca="true">RAND()</f>
        <v>0.777731870437403</v>
      </c>
      <c r="AW951" s="0" t="n">
        <f aca="true">RAND()</f>
        <v>0.434266191766233</v>
      </c>
      <c r="AX951" s="0" t="n">
        <f aca="true">RAND()</f>
        <v>0.888041575518448</v>
      </c>
      <c r="AY951" s="0" t="n">
        <f aca="true">RAND()</f>
        <v>0.468952530822824</v>
      </c>
      <c r="AZ951" s="0" t="n">
        <f aca="true">RAND()</f>
        <v>0.210300368905996</v>
      </c>
    </row>
    <row r="952" customFormat="false" ht="15" hidden="false" customHeight="false" outlineLevel="0" collapsed="false">
      <c r="AK952" s="0" t="n">
        <v>939</v>
      </c>
      <c r="AL952" s="0" t="n">
        <f aca="false">IFERROR(IF(AU952&lt;($AM$6-$AL$6)/($AN$6-$AL$6),$AL$6+SQRT(AU952*($AN$6-$AL$6)*($AM$6-$AL$6)),$AN$6-SQRT((1-AU952)*($AN$6-$AL$6)*($AN$6-$AM$6))),$AM$6)</f>
        <v>3.79956250695905</v>
      </c>
      <c r="AM952" s="0" t="n">
        <f aca="false">IFERROR(IF(AV952&lt;($AM$7-$AL$7)/($AN$7-$AL$7),$AL$7+SQRT(AV952*($AN$7-$AL$7)*($AM$7-$AL$7)),$AN$7-SQRT((1-AV952)*($AN$7-$AL$7)*($AN$7-$AM$7))),$AM$7)</f>
        <v>1.04348967129023</v>
      </c>
      <c r="AN952" s="0" t="n">
        <f aca="false">IFERROR(IF(AW952&lt;($AM$8-$AL$8)/($AN$8-$AL$8),$AL$8+SQRT(AW952*($AN$8-$AL$8)*($AM$8-$AL$8)),$AN$8-SQRT((1-AW952)*($AN$8-$AL$8)*($AN$8-$AM$8))),$AM$8)</f>
        <v>1.07752280476441</v>
      </c>
      <c r="AO952" s="0" t="n">
        <f aca="false">IFERROR(IF(AX952&lt;($AM$9-$AL$9)/($AN$9-$AL$9),$AL$9+SQRT(AX952*($AN$9-$AL$9)*($AM$9-$AL$9)),$AN$9-SQRT((1-AX952)*($AN$9-$AL$9)*($AN$9-$AM$9))),$AM$9)</f>
        <v>0.72722124533951</v>
      </c>
      <c r="AP952" s="0" t="n">
        <f aca="false">IFERROR(IF(AY952&lt;($AM$10-$AL$10)/($AN$10-$AL$10),$AL$10+SQRT(AY952*($AN$10-$AL$10)*($AM$10-$AL$10)),$AN$10-SQRT((1-AY952)*($AN$10-$AL$10)*($AN$10-$AM$10))),$AM$10)</f>
        <v>0.694414019630582</v>
      </c>
      <c r="AQ952" s="0" t="n">
        <f aca="false">IFERROR(IF(AZ952&lt;($AM$11-$AL$11)/($AN$11-$AL$11),$AL$11+SQRT(AZ952*($AN$11-$AL$11)*($AM$11-$AL$11)),$AN$11-SQRT((1-AZ952)*($AN$11-$AL$11)*($AN$11-$AM$11))),$AM$11)</f>
        <v>0.86593884863423</v>
      </c>
      <c r="AR952" s="0" t="n">
        <f aca="false">SUMPRODUCT((B24:B31&lt;=$B$6)*(C24:C31*AM952+D24:D31*AO952*$B$8*AQ952)/(1+AL952/100)^B24:B31)+C32*AM952*AP952/(1+AL952/100)^$B$6</f>
        <v>9924815.74227242</v>
      </c>
      <c r="AS952" s="0" t="n">
        <f aca="false">SUMPRODUCT((K24:K26&lt;=$B$6)*(L24:L26*AN952+M24:M26*AO952*$B$8*AQ952)/(1+AL952/100)^K24:K26)+L27*AN952*AP952/(1+AL952/100)^$B$6</f>
        <v>10143735.2703388</v>
      </c>
      <c r="AT952" s="0" t="n">
        <f aca="false">AS952-AR952</f>
        <v>218919.528066358</v>
      </c>
      <c r="AU952" s="0" t="n">
        <f aca="true">RAND()</f>
        <v>0.487859992656888</v>
      </c>
      <c r="AV952" s="0" t="n">
        <f aca="true">RAND()</f>
        <v>0.620919858988306</v>
      </c>
      <c r="AW952" s="0" t="n">
        <f aca="true">RAND()</f>
        <v>0.735569929988125</v>
      </c>
      <c r="AX952" s="0" t="n">
        <f aca="true">RAND()</f>
        <v>0.0688393257781834</v>
      </c>
      <c r="AY952" s="0" t="n">
        <f aca="true">RAND()</f>
        <v>0.151187244115681</v>
      </c>
      <c r="AZ952" s="0" t="n">
        <f aca="true">RAND()</f>
        <v>0.92664329671218</v>
      </c>
    </row>
    <row r="953" customFormat="false" ht="15" hidden="false" customHeight="false" outlineLevel="0" collapsed="false">
      <c r="AK953" s="0" t="n">
        <v>940</v>
      </c>
      <c r="AL953" s="0" t="n">
        <f aca="false">IFERROR(IF(AU953&lt;($AM$6-$AL$6)/($AN$6-$AL$6),$AL$6+SQRT(AU953*($AN$6-$AL$6)*($AM$6-$AL$6)),$AN$6-SQRT((1-AU953)*($AN$6-$AL$6)*($AN$6-$AM$6))),$AM$6)</f>
        <v>3.9175931895268</v>
      </c>
      <c r="AM953" s="0" t="n">
        <f aca="false">IFERROR(IF(AV953&lt;($AM$7-$AL$7)/($AN$7-$AL$7),$AL$7+SQRT(AV953*($AN$7-$AL$7)*($AM$7-$AL$7)),$AN$7-SQRT((1-AV953)*($AN$7-$AL$7)*($AN$7-$AM$7))),$AM$7)</f>
        <v>0.965649784957774</v>
      </c>
      <c r="AN953" s="0" t="n">
        <f aca="false">IFERROR(IF(AW953&lt;($AM$8-$AL$8)/($AN$8-$AL$8),$AL$8+SQRT(AW953*($AN$8-$AL$8)*($AM$8-$AL$8)),$AN$8-SQRT((1-AW953)*($AN$8-$AL$8)*($AN$8-$AM$8))),$AM$8)</f>
        <v>0.943996273506595</v>
      </c>
      <c r="AO953" s="0" t="n">
        <f aca="false">IFERROR(IF(AX953&lt;($AM$9-$AL$9)/($AN$9-$AL$9),$AL$9+SQRT(AX953*($AN$9-$AL$9)*($AM$9-$AL$9)),$AN$9-SQRT((1-AX953)*($AN$9-$AL$9)*($AN$9-$AM$9))),$AM$9)</f>
        <v>0.973326896682801</v>
      </c>
      <c r="AP953" s="0" t="n">
        <f aca="false">IFERROR(IF(AY953&lt;($AM$10-$AL$10)/($AN$10-$AL$10),$AL$10+SQRT(AY953*($AN$10-$AL$10)*($AM$10-$AL$10)),$AN$10-SQRT((1-AY953)*($AN$10-$AL$10)*($AN$10-$AM$10))),$AM$10)</f>
        <v>0.737861680450135</v>
      </c>
      <c r="AQ953" s="0" t="n">
        <f aca="false">IFERROR(IF(AZ953&lt;($AM$11-$AL$11)/($AN$11-$AL$11),$AL$11+SQRT(AZ953*($AN$11-$AL$11)*($AM$11-$AL$11)),$AN$11-SQRT((1-AZ953)*($AN$11-$AL$11)*($AN$11-$AM$11))),$AM$11)</f>
        <v>0.762861702016493</v>
      </c>
      <c r="AR953" s="0" t="n">
        <f aca="false">SUMPRODUCT((B24:B31&lt;=$B$6)*(C24:C31*AM953+D24:D31*AO953*$B$8*AQ953)/(1+AL953/100)^B24:B31)+C32*AM953*AP953/(1+AL953/100)^$B$6</f>
        <v>9162437.5022554</v>
      </c>
      <c r="AS953" s="0" t="n">
        <f aca="false">SUMPRODUCT((K24:K26&lt;=$B$6)*(L24:L26*AN953+M24:M26*AO953*$B$8*AQ953)/(1+AL953/100)^K24:K26)+L27*AN953*AP953/(1+AL953/100)^$B$6</f>
        <v>8859950.45511932</v>
      </c>
      <c r="AT953" s="0" t="n">
        <f aca="false">AS953-AR953</f>
        <v>-302487.047136083</v>
      </c>
      <c r="AU953" s="0" t="n">
        <f aca="true">RAND()</f>
        <v>0.524938412737423</v>
      </c>
      <c r="AV953" s="0" t="n">
        <f aca="true">RAND()</f>
        <v>0.304887236183966</v>
      </c>
      <c r="AW953" s="0" t="n">
        <f aca="true">RAND()</f>
        <v>0.230388075375401</v>
      </c>
      <c r="AX953" s="0" t="n">
        <f aca="true">RAND()</f>
        <v>0.298717801497827</v>
      </c>
      <c r="AY953" s="0" t="n">
        <f aca="true">RAND()</f>
        <v>0.226312716106248</v>
      </c>
      <c r="AZ953" s="0" t="n">
        <f aca="true">RAND()</f>
        <v>0.770471133181573</v>
      </c>
    </row>
    <row r="954" customFormat="false" ht="15" hidden="false" customHeight="false" outlineLevel="0" collapsed="false">
      <c r="AK954" s="0" t="n">
        <v>941</v>
      </c>
      <c r="AL954" s="0" t="n">
        <f aca="false">IFERROR(IF(AU954&lt;($AM$6-$AL$6)/($AN$6-$AL$6),$AL$6+SQRT(AU954*($AN$6-$AL$6)*($AM$6-$AL$6)),$AN$6-SQRT((1-AU954)*($AN$6-$AL$6)*($AN$6-$AM$6))),$AM$6)</f>
        <v>4.2028701533041</v>
      </c>
      <c r="AM954" s="0" t="n">
        <f aca="false">IFERROR(IF(AV954&lt;($AM$7-$AL$7)/($AN$7-$AL$7),$AL$7+SQRT(AV954*($AN$7-$AL$7)*($AM$7-$AL$7)),$AN$7-SQRT((1-AV954)*($AN$7-$AL$7)*($AN$7-$AM$7))),$AM$7)</f>
        <v>1.14121533360816</v>
      </c>
      <c r="AN954" s="0" t="n">
        <f aca="false">IFERROR(IF(AW954&lt;($AM$8-$AL$8)/($AN$8-$AL$8),$AL$8+SQRT(AW954*($AN$8-$AL$8)*($AM$8-$AL$8)),$AN$8-SQRT((1-AW954)*($AN$8-$AL$8)*($AN$8-$AM$8))),$AM$8)</f>
        <v>1.09231015695805</v>
      </c>
      <c r="AO954" s="0" t="n">
        <f aca="false">IFERROR(IF(AX954&lt;($AM$9-$AL$9)/($AN$9-$AL$9),$AL$9+SQRT(AX954*($AN$9-$AL$9)*($AM$9-$AL$9)),$AN$9-SQRT((1-AX954)*($AN$9-$AL$9)*($AN$9-$AM$9))),$AM$9)</f>
        <v>1.17210908104031</v>
      </c>
      <c r="AP954" s="0" t="n">
        <f aca="false">IFERROR(IF(AY954&lt;($AM$10-$AL$10)/($AN$10-$AL$10),$AL$10+SQRT(AY954*($AN$10-$AL$10)*($AM$10-$AL$10)),$AN$10-SQRT((1-AY954)*($AN$10-$AL$10)*($AN$10-$AM$10))),$AM$10)</f>
        <v>0.556032998412036</v>
      </c>
      <c r="AQ954" s="0" t="n">
        <f aca="false">IFERROR(IF(AZ954&lt;($AM$11-$AL$11)/($AN$11-$AL$11),$AL$11+SQRT(AZ954*($AN$11-$AL$11)*($AM$11-$AL$11)),$AN$11-SQRT((1-AZ954)*($AN$11-$AL$11)*($AN$11-$AM$11))),$AM$11)</f>
        <v>0.625249529645029</v>
      </c>
      <c r="AR954" s="0" t="n">
        <f aca="false">SUMPRODUCT((B24:B31&lt;=$B$6)*(C24:C31*AM954+D24:D31*AO954*$B$8*AQ954)/(1+AL954/100)^B24:B31)+C32*AM954*AP954/(1+AL954/100)^$B$6</f>
        <v>10719466.4461012</v>
      </c>
      <c r="AS954" s="0" t="n">
        <f aca="false">SUMPRODUCT((K24:K26&lt;=$B$6)*(L24:L26*AN954+M24:M26*AO954*$B$8*AQ954)/(1+AL954/100)^K24:K26)+L27*AN954*AP954/(1+AL954/100)^$B$6</f>
        <v>10367803.4022301</v>
      </c>
      <c r="AT954" s="0" t="n">
        <f aca="false">AS954-AR954</f>
        <v>-351663.043871058</v>
      </c>
      <c r="AU954" s="0" t="n">
        <f aca="true">RAND()</f>
        <v>0.608803231036147</v>
      </c>
      <c r="AV954" s="0" t="n">
        <f aca="true">RAND()</f>
        <v>0.894807967626818</v>
      </c>
      <c r="AW954" s="0" t="n">
        <f aca="true">RAND()</f>
        <v>0.778968119123611</v>
      </c>
      <c r="AX954" s="0" t="n">
        <f aca="true">RAND()</f>
        <v>0.543064417536053</v>
      </c>
      <c r="AY954" s="0" t="n">
        <f aca="true">RAND()</f>
        <v>0.0125587876441728</v>
      </c>
      <c r="AZ954" s="0" t="n">
        <f aca="true">RAND()</f>
        <v>0.431784720548216</v>
      </c>
    </row>
    <row r="955" customFormat="false" ht="15" hidden="false" customHeight="false" outlineLevel="0" collapsed="false">
      <c r="AK955" s="0" t="n">
        <v>942</v>
      </c>
      <c r="AL955" s="0" t="n">
        <f aca="false">IFERROR(IF(AU955&lt;($AM$6-$AL$6)/($AN$6-$AL$6),$AL$6+SQRT(AU955*($AN$6-$AL$6)*($AM$6-$AL$6)),$AN$6-SQRT((1-AU955)*($AN$6-$AL$6)*($AN$6-$AM$6))),$AM$6)</f>
        <v>2.52185573504236</v>
      </c>
      <c r="AM955" s="0" t="n">
        <f aca="false">IFERROR(IF(AV955&lt;($AM$7-$AL$7)/($AN$7-$AL$7),$AL$7+SQRT(AV955*($AN$7-$AL$7)*($AM$7-$AL$7)),$AN$7-SQRT((1-AV955)*($AN$7-$AL$7)*($AN$7-$AM$7))),$AM$7)</f>
        <v>1.11383115075927</v>
      </c>
      <c r="AN955" s="0" t="n">
        <f aca="false">IFERROR(IF(AW955&lt;($AM$8-$AL$8)/($AN$8-$AL$8),$AL$8+SQRT(AW955*($AN$8-$AL$8)*($AM$8-$AL$8)),$AN$8-SQRT((1-AW955)*($AN$8-$AL$8)*($AN$8-$AM$8))),$AM$8)</f>
        <v>1.03785518822063</v>
      </c>
      <c r="AO955" s="0" t="n">
        <f aca="false">IFERROR(IF(AX955&lt;($AM$9-$AL$9)/($AN$9-$AL$9),$AL$9+SQRT(AX955*($AN$9-$AL$9)*($AM$9-$AL$9)),$AN$9-SQRT((1-AX955)*($AN$9-$AL$9)*($AN$9-$AM$9))),$AM$9)</f>
        <v>0.947056440234692</v>
      </c>
      <c r="AP955" s="0" t="n">
        <f aca="false">IFERROR(IF(AY955&lt;($AM$10-$AL$10)/($AN$10-$AL$10),$AL$10+SQRT(AY955*($AN$10-$AL$10)*($AM$10-$AL$10)),$AN$10-SQRT((1-AY955)*($AN$10-$AL$10)*($AN$10-$AM$10))),$AM$10)</f>
        <v>0.986088193966442</v>
      </c>
      <c r="AQ955" s="0" t="n">
        <f aca="false">IFERROR(IF(AZ955&lt;($AM$11-$AL$11)/($AN$11-$AL$11),$AL$11+SQRT(AZ955*($AN$11-$AL$11)*($AM$11-$AL$11)),$AN$11-SQRT((1-AZ955)*($AN$11-$AL$11)*($AN$11-$AM$11))),$AM$11)</f>
        <v>0.65954632868327</v>
      </c>
      <c r="AR955" s="0" t="n">
        <f aca="false">SUMPRODUCT((B24:B31&lt;=$B$6)*(C24:C31*AM955+D24:D31*AO955*$B$8*AQ955)/(1+AL955/100)^B24:B31)+C32*AM955*AP955/(1+AL955/100)^$B$6</f>
        <v>11098084.4606791</v>
      </c>
      <c r="AS955" s="0" t="n">
        <f aca="false">SUMPRODUCT((K24:K26&lt;=$B$6)*(L24:L26*AN955+M24:M26*AO955*$B$8*AQ955)/(1+AL955/100)^K24:K26)+L27*AN955*AP955/(1+AL955/100)^$B$6</f>
        <v>9500017.48899735</v>
      </c>
      <c r="AT955" s="0" t="n">
        <f aca="false">AS955-AR955</f>
        <v>-1598066.97168173</v>
      </c>
      <c r="AU955" s="0" t="n">
        <f aca="true">RAND()</f>
        <v>0.0544666816393206</v>
      </c>
      <c r="AV955" s="0" t="n">
        <f aca="true">RAND()</f>
        <v>0.835182617746264</v>
      </c>
      <c r="AW955" s="0" t="n">
        <f aca="true">RAND()</f>
        <v>0.59995181186753</v>
      </c>
      <c r="AX955" s="0" t="n">
        <f aca="true">RAND()</f>
        <v>0.266479281007086</v>
      </c>
      <c r="AY955" s="0" t="n">
        <f aca="true">RAND()</f>
        <v>0.945126929254228</v>
      </c>
      <c r="AZ955" s="0" t="n">
        <f aca="true">RAND()</f>
        <v>0.526903255865143</v>
      </c>
    </row>
    <row r="956" customFormat="false" ht="15" hidden="false" customHeight="false" outlineLevel="0" collapsed="false">
      <c r="AK956" s="0" t="n">
        <v>943</v>
      </c>
      <c r="AL956" s="0" t="n">
        <f aca="false">IFERROR(IF(AU956&lt;($AM$6-$AL$6)/($AN$6-$AL$6),$AL$6+SQRT(AU956*($AN$6-$AL$6)*($AM$6-$AL$6)),$AN$6-SQRT((1-AU956)*($AN$6-$AL$6)*($AN$6-$AM$6))),$AM$6)</f>
        <v>3.5550190618821</v>
      </c>
      <c r="AM956" s="0" t="n">
        <f aca="false">IFERROR(IF(AV956&lt;($AM$7-$AL$7)/($AN$7-$AL$7),$AL$7+SQRT(AV956*($AN$7-$AL$7)*($AM$7-$AL$7)),$AN$7-SQRT((1-AV956)*($AN$7-$AL$7)*($AN$7-$AM$7))),$AM$7)</f>
        <v>0.920925364579704</v>
      </c>
      <c r="AN956" s="0" t="n">
        <f aca="false">IFERROR(IF(AW956&lt;($AM$8-$AL$8)/($AN$8-$AL$8),$AL$8+SQRT(AW956*($AN$8-$AL$8)*($AM$8-$AL$8)),$AN$8-SQRT((1-AW956)*($AN$8-$AL$8)*($AN$8-$AM$8))),$AM$8)</f>
        <v>1.088937575859</v>
      </c>
      <c r="AO956" s="0" t="n">
        <f aca="false">IFERROR(IF(AX956&lt;($AM$9-$AL$9)/($AN$9-$AL$9),$AL$9+SQRT(AX956*($AN$9-$AL$9)*($AM$9-$AL$9)),$AN$9-SQRT((1-AX956)*($AN$9-$AL$9)*($AN$9-$AM$9))),$AM$9)</f>
        <v>0.828807389369894</v>
      </c>
      <c r="AP956" s="0" t="n">
        <f aca="false">IFERROR(IF(AY956&lt;($AM$10-$AL$10)/($AN$10-$AL$10),$AL$10+SQRT(AY956*($AN$10-$AL$10)*($AM$10-$AL$10)),$AN$10-SQRT((1-AY956)*($AN$10-$AL$10)*($AN$10-$AM$10))),$AM$10)</f>
        <v>0.661076334078684</v>
      </c>
      <c r="AQ956" s="0" t="n">
        <f aca="false">IFERROR(IF(AZ956&lt;($AM$11-$AL$11)/($AN$11-$AL$11),$AL$11+SQRT(AZ956*($AN$11-$AL$11)*($AM$11-$AL$11)),$AN$11-SQRT((1-AZ956)*($AN$11-$AL$11)*($AN$11-$AM$11))),$AM$11)</f>
        <v>0.547080956266759</v>
      </c>
      <c r="AR956" s="0" t="n">
        <f aca="false">SUMPRODUCT((B24:B31&lt;=$B$6)*(C24:C31*AM956+D24:D31*AO956*$B$8*AQ956)/(1+AL956/100)^B24:B31)+C32*AM956*AP956/(1+AL956/100)^$B$6</f>
        <v>8826443.46175847</v>
      </c>
      <c r="AS956" s="0" t="n">
        <f aca="false">SUMPRODUCT((K24:K26&lt;=$B$6)*(L24:L26*AN956+M24:M26*AO956*$B$8*AQ956)/(1+AL956/100)^K24:K26)+L27*AN956*AP956/(1+AL956/100)^$B$6</f>
        <v>10283537.4514105</v>
      </c>
      <c r="AT956" s="0" t="n">
        <f aca="false">AS956-AR956</f>
        <v>1457093.98965198</v>
      </c>
      <c r="AU956" s="0" t="n">
        <f aca="true">RAND()</f>
        <v>0.406605316800217</v>
      </c>
      <c r="AV956" s="0" t="n">
        <f aca="true">RAND()</f>
        <v>0.162477153319269</v>
      </c>
      <c r="AW956" s="0" t="n">
        <f aca="true">RAND()</f>
        <v>0.769412404709562</v>
      </c>
      <c r="AX956" s="0" t="n">
        <f aca="true">RAND()</f>
        <v>0.144152399072327</v>
      </c>
      <c r="AY956" s="0" t="n">
        <f aca="true">RAND()</f>
        <v>0.103782341600911</v>
      </c>
      <c r="AZ956" s="0" t="n">
        <f aca="true">RAND()</f>
        <v>0.249179587549781</v>
      </c>
    </row>
    <row r="957" customFormat="false" ht="15" hidden="false" customHeight="false" outlineLevel="0" collapsed="false">
      <c r="AK957" s="0" t="n">
        <v>944</v>
      </c>
      <c r="AL957" s="0" t="n">
        <f aca="false">IFERROR(IF(AU957&lt;($AM$6-$AL$6)/($AN$6-$AL$6),$AL$6+SQRT(AU957*($AN$6-$AL$6)*($AM$6-$AL$6)),$AN$6-SQRT((1-AU957)*($AN$6-$AL$6)*($AN$6-$AM$6))),$AM$6)</f>
        <v>4.63759885054354</v>
      </c>
      <c r="AM957" s="0" t="n">
        <f aca="false">IFERROR(IF(AV957&lt;($AM$7-$AL$7)/($AN$7-$AL$7),$AL$7+SQRT(AV957*($AN$7-$AL$7)*($AM$7-$AL$7)),$AN$7-SQRT((1-AV957)*($AN$7-$AL$7)*($AN$7-$AM$7))),$AM$7)</f>
        <v>1.13876830974418</v>
      </c>
      <c r="AN957" s="0" t="n">
        <f aca="false">IFERROR(IF(AW957&lt;($AM$8-$AL$8)/($AN$8-$AL$8),$AL$8+SQRT(AW957*($AN$8-$AL$8)*($AM$8-$AL$8)),$AN$8-SQRT((1-AW957)*($AN$8-$AL$8)*($AN$8-$AM$8))),$AM$8)</f>
        <v>1.11276766400989</v>
      </c>
      <c r="AO957" s="0" t="n">
        <f aca="false">IFERROR(IF(AX957&lt;($AM$9-$AL$9)/($AN$9-$AL$9),$AL$9+SQRT(AX957*($AN$9-$AL$9)*($AM$9-$AL$9)),$AN$9-SQRT((1-AX957)*($AN$9-$AL$9)*($AN$9-$AM$9))),$AM$9)</f>
        <v>1.15856710771717</v>
      </c>
      <c r="AP957" s="0" t="n">
        <f aca="false">IFERROR(IF(AY957&lt;($AM$10-$AL$10)/($AN$10-$AL$10),$AL$10+SQRT(AY957*($AN$10-$AL$10)*($AM$10-$AL$10)),$AN$10-SQRT((1-AY957)*($AN$10-$AL$10)*($AN$10-$AM$10))),$AM$10)</f>
        <v>0.958869414146491</v>
      </c>
      <c r="AQ957" s="0" t="n">
        <f aca="false">IFERROR(IF(AZ957&lt;($AM$11-$AL$11)/($AN$11-$AL$11),$AL$11+SQRT(AZ957*($AN$11-$AL$11)*($AM$11-$AL$11)),$AN$11-SQRT((1-AZ957)*($AN$11-$AL$11)*($AN$11-$AM$11))),$AM$11)</f>
        <v>0.686401050534618</v>
      </c>
      <c r="AR957" s="0" t="n">
        <f aca="false">SUMPRODUCT((B24:B31&lt;=$B$6)*(C24:C31*AM957+D24:D31*AO957*$B$8*AQ957)/(1+AL957/100)^B24:B31)+C32*AM957*AP957/(1+AL957/100)^$B$6</f>
        <v>10528115.7825686</v>
      </c>
      <c r="AS957" s="0" t="n">
        <f aca="false">SUMPRODUCT((K24:K26&lt;=$B$6)*(L24:L26*AN957+M24:M26*AO957*$B$8*AQ957)/(1+AL957/100)^K24:K26)+L27*AN957*AP957/(1+AL957/100)^$B$6</f>
        <v>10271055.7176454</v>
      </c>
      <c r="AT957" s="0" t="n">
        <f aca="false">AS957-AR957</f>
        <v>-257060.064923124</v>
      </c>
      <c r="AU957" s="0" t="n">
        <f aca="true">RAND()</f>
        <v>0.720953040452341</v>
      </c>
      <c r="AV957" s="0" t="n">
        <f aca="true">RAND()</f>
        <v>0.890022320736299</v>
      </c>
      <c r="AW957" s="0" t="n">
        <f aca="true">RAND()</f>
        <v>0.832598097410655</v>
      </c>
      <c r="AX957" s="0" t="n">
        <f aca="true">RAND()</f>
        <v>0.527993791856369</v>
      </c>
      <c r="AY957" s="0" t="n">
        <f aca="true">RAND()</f>
        <v>0.842244556956576</v>
      </c>
      <c r="AZ957" s="0" t="n">
        <f aca="true">RAND()</f>
        <v>0.598594689364117</v>
      </c>
    </row>
    <row r="958" customFormat="false" ht="15" hidden="false" customHeight="false" outlineLevel="0" collapsed="false">
      <c r="AK958" s="0" t="n">
        <v>945</v>
      </c>
      <c r="AL958" s="0" t="n">
        <f aca="false">IFERROR(IF(AU958&lt;($AM$6-$AL$6)/($AN$6-$AL$6),$AL$6+SQRT(AU958*($AN$6-$AL$6)*($AM$6-$AL$6)),$AN$6-SQRT((1-AU958)*($AN$6-$AL$6)*($AN$6-$AM$6))),$AM$6)</f>
        <v>3.06675584872808</v>
      </c>
      <c r="AM958" s="0" t="n">
        <f aca="false">IFERROR(IF(AV958&lt;($AM$7-$AL$7)/($AN$7-$AL$7),$AL$7+SQRT(AV958*($AN$7-$AL$7)*($AM$7-$AL$7)),$AN$7-SQRT((1-AV958)*($AN$7-$AL$7)*($AN$7-$AM$7))),$AM$7)</f>
        <v>1.06587113707394</v>
      </c>
      <c r="AN958" s="0" t="n">
        <f aca="false">IFERROR(IF(AW958&lt;($AM$8-$AL$8)/($AN$8-$AL$8),$AL$8+SQRT(AW958*($AN$8-$AL$8)*($AM$8-$AL$8)),$AN$8-SQRT((1-AW958)*($AN$8-$AL$8)*($AN$8-$AM$8))),$AM$8)</f>
        <v>1.22522984010238</v>
      </c>
      <c r="AO958" s="0" t="n">
        <f aca="false">IFERROR(IF(AX958&lt;($AM$9-$AL$9)/($AN$9-$AL$9),$AL$9+SQRT(AX958*($AN$9-$AL$9)*($AM$9-$AL$9)),$AN$9-SQRT((1-AX958)*($AN$9-$AL$9)*($AN$9-$AM$9))),$AM$9)</f>
        <v>1.15250727689554</v>
      </c>
      <c r="AP958" s="0" t="n">
        <f aca="false">IFERROR(IF(AY958&lt;($AM$10-$AL$10)/($AN$10-$AL$10),$AL$10+SQRT(AY958*($AN$10-$AL$10)*($AM$10-$AL$10)),$AN$10-SQRT((1-AY958)*($AN$10-$AL$10)*($AN$10-$AM$10))),$AM$10)</f>
        <v>0.928536884779839</v>
      </c>
      <c r="AQ958" s="0" t="n">
        <f aca="false">IFERROR(IF(AZ958&lt;($AM$11-$AL$11)/($AN$11-$AL$11),$AL$11+SQRT(AZ958*($AN$11-$AL$11)*($AM$11-$AL$11)),$AN$11-SQRT((1-AZ958)*($AN$11-$AL$11)*($AN$11-$AM$11))),$AM$11)</f>
        <v>0.767437801833865</v>
      </c>
      <c r="AR958" s="0" t="n">
        <f aca="false">SUMPRODUCT((B24:B31&lt;=$B$6)*(C24:C31*AM958+D24:D31*AO958*$B$8*AQ958)/(1+AL958/100)^B24:B31)+C32*AM958*AP958/(1+AL958/100)^$B$6</f>
        <v>10431234.9494571</v>
      </c>
      <c r="AS958" s="0" t="n">
        <f aca="false">SUMPRODUCT((K24:K26&lt;=$B$6)*(L24:L26*AN958+M24:M26*AO958*$B$8*AQ958)/(1+AL958/100)^K24:K26)+L27*AN958*AP958/(1+AL958/100)^$B$6</f>
        <v>11316063.6701777</v>
      </c>
      <c r="AT958" s="0" t="n">
        <f aca="false">AS958-AR958</f>
        <v>884828.720720591</v>
      </c>
      <c r="AU958" s="0" t="n">
        <f aca="true">RAND()</f>
        <v>0.226479522324263</v>
      </c>
      <c r="AV958" s="0" t="n">
        <f aca="true">RAND()</f>
        <v>0.698636105222735</v>
      </c>
      <c r="AW958" s="0" t="n">
        <f aca="true">RAND()</f>
        <v>0.994546126032413</v>
      </c>
      <c r="AX958" s="0" t="n">
        <f aca="true">RAND()</f>
        <v>0.521170722856659</v>
      </c>
      <c r="AY958" s="0" t="n">
        <f aca="true">RAND()</f>
        <v>0.734575446467237</v>
      </c>
      <c r="AZ958" s="0" t="n">
        <f aca="true">RAND()</f>
        <v>0.779244179527083</v>
      </c>
    </row>
    <row r="959" customFormat="false" ht="15" hidden="false" customHeight="false" outlineLevel="0" collapsed="false">
      <c r="AK959" s="0" t="n">
        <v>946</v>
      </c>
      <c r="AL959" s="0" t="n">
        <f aca="false">IFERROR(IF(AU959&lt;($AM$6-$AL$6)/($AN$6-$AL$6),$AL$6+SQRT(AU959*($AN$6-$AL$6)*($AM$6-$AL$6)),$AN$6-SQRT((1-AU959)*($AN$6-$AL$6)*($AN$6-$AM$6))),$AM$6)</f>
        <v>3.99392994072415</v>
      </c>
      <c r="AM959" s="0" t="n">
        <f aca="false">IFERROR(IF(AV959&lt;($AM$7-$AL$7)/($AN$7-$AL$7),$AL$7+SQRT(AV959*($AN$7-$AL$7)*($AM$7-$AL$7)),$AN$7-SQRT((1-AV959)*($AN$7-$AL$7)*($AN$7-$AM$7))),$AM$7)</f>
        <v>1.00745139576011</v>
      </c>
      <c r="AN959" s="0" t="n">
        <f aca="false">IFERROR(IF(AW959&lt;($AM$8-$AL$8)/($AN$8-$AL$8),$AL$8+SQRT(AW959*($AN$8-$AL$8)*($AM$8-$AL$8)),$AN$8-SQRT((1-AW959)*($AN$8-$AL$8)*($AN$8-$AM$8))),$AM$8)</f>
        <v>0.849148713319299</v>
      </c>
      <c r="AO959" s="0" t="n">
        <f aca="false">IFERROR(IF(AX959&lt;($AM$9-$AL$9)/($AN$9-$AL$9),$AL$9+SQRT(AX959*($AN$9-$AL$9)*($AM$9-$AL$9)),$AN$9-SQRT((1-AX959)*($AN$9-$AL$9)*($AN$9-$AM$9))),$AM$9)</f>
        <v>1.15068978469811</v>
      </c>
      <c r="AP959" s="0" t="n">
        <f aca="false">IFERROR(IF(AY959&lt;($AM$10-$AL$10)/($AN$10-$AL$10),$AL$10+SQRT(AY959*($AN$10-$AL$10)*($AM$10-$AL$10)),$AN$10-SQRT((1-AY959)*($AN$10-$AL$10)*($AN$10-$AM$10))),$AM$10)</f>
        <v>0.923983501972309</v>
      </c>
      <c r="AQ959" s="0" t="n">
        <f aca="false">IFERROR(IF(AZ959&lt;($AM$11-$AL$11)/($AN$11-$AL$11),$AL$11+SQRT(AZ959*($AN$11-$AL$11)*($AM$11-$AL$11)),$AN$11-SQRT((1-AZ959)*($AN$11-$AL$11)*($AN$11-$AM$11))),$AM$11)</f>
        <v>0.595946454005281</v>
      </c>
      <c r="AR959" s="0" t="n">
        <f aca="false">SUMPRODUCT((B24:B31&lt;=$B$6)*(C24:C31*AM959+D24:D31*AO959*$B$8*AQ959)/(1+AL959/100)^B24:B31)+C32*AM959*AP959/(1+AL959/100)^$B$6</f>
        <v>9511084.22571127</v>
      </c>
      <c r="AS959" s="0" t="n">
        <f aca="false">SUMPRODUCT((K24:K26&lt;=$B$6)*(L24:L26*AN959+M24:M26*AO959*$B$8*AQ959)/(1+AL959/100)^K24:K26)+L27*AN959*AP959/(1+AL959/100)^$B$6</f>
        <v>7857620.76484166</v>
      </c>
      <c r="AT959" s="0" t="n">
        <f aca="false">AS959-AR959</f>
        <v>-1653463.46086961</v>
      </c>
      <c r="AU959" s="0" t="n">
        <f aca="true">RAND()</f>
        <v>0.548177139936266</v>
      </c>
      <c r="AV959" s="0" t="n">
        <f aca="true">RAND()</f>
        <v>0.477068218500294</v>
      </c>
      <c r="AW959" s="0" t="n">
        <f aca="true">RAND()</f>
        <v>0.0268399557882515</v>
      </c>
      <c r="AX959" s="0" t="n">
        <f aca="true">RAND()</f>
        <v>0.519114772122572</v>
      </c>
      <c r="AY959" s="0" t="n">
        <f aca="true">RAND()</f>
        <v>0.719048039778812</v>
      </c>
      <c r="AZ959" s="0" t="n">
        <f aca="true">RAND()</f>
        <v>0.357486953625714</v>
      </c>
    </row>
    <row r="960" customFormat="false" ht="15" hidden="false" customHeight="false" outlineLevel="0" collapsed="false">
      <c r="AK960" s="0" t="n">
        <v>947</v>
      </c>
      <c r="AL960" s="0" t="n">
        <f aca="false">IFERROR(IF(AU960&lt;($AM$6-$AL$6)/($AN$6-$AL$6),$AL$6+SQRT(AU960*($AN$6-$AL$6)*($AM$6-$AL$6)),$AN$6-SQRT((1-AU960)*($AN$6-$AL$6)*($AN$6-$AM$6))),$AM$6)</f>
        <v>2.43405545043159</v>
      </c>
      <c r="AM960" s="0" t="n">
        <f aca="false">IFERROR(IF(AV960&lt;($AM$7-$AL$7)/($AN$7-$AL$7),$AL$7+SQRT(AV960*($AN$7-$AL$7)*($AM$7-$AL$7)),$AN$7-SQRT((1-AV960)*($AN$7-$AL$7)*($AN$7-$AM$7))),$AM$7)</f>
        <v>1.14508153608774</v>
      </c>
      <c r="AN960" s="0" t="n">
        <f aca="false">IFERROR(IF(AW960&lt;($AM$8-$AL$8)/($AN$8-$AL$8),$AL$8+SQRT(AW960*($AN$8-$AL$8)*($AM$8-$AL$8)),$AN$8-SQRT((1-AW960)*($AN$8-$AL$8)*($AN$8-$AM$8))),$AM$8)</f>
        <v>1.07341346904743</v>
      </c>
      <c r="AO960" s="0" t="n">
        <f aca="false">IFERROR(IF(AX960&lt;($AM$9-$AL$9)/($AN$9-$AL$9),$AL$9+SQRT(AX960*($AN$9-$AL$9)*($AM$9-$AL$9)),$AN$9-SQRT((1-AX960)*($AN$9-$AL$9)*($AN$9-$AM$9))),$AM$9)</f>
        <v>0.722213710358961</v>
      </c>
      <c r="AP960" s="0" t="n">
        <f aca="false">IFERROR(IF(AY960&lt;($AM$10-$AL$10)/($AN$10-$AL$10),$AL$10+SQRT(AY960*($AN$10-$AL$10)*($AM$10-$AL$10)),$AN$10-SQRT((1-AY960)*($AN$10-$AL$10)*($AN$10-$AM$10))),$AM$10)</f>
        <v>0.731841018035002</v>
      </c>
      <c r="AQ960" s="0" t="n">
        <f aca="false">IFERROR(IF(AZ960&lt;($AM$11-$AL$11)/($AN$11-$AL$11),$AL$11+SQRT(AZ960*($AN$11-$AL$11)*($AM$11-$AL$11)),$AN$11-SQRT((1-AZ960)*($AN$11-$AL$11)*($AN$11-$AM$11))),$AM$11)</f>
        <v>0.806392993452963</v>
      </c>
      <c r="AR960" s="0" t="n">
        <f aca="false">SUMPRODUCT((B24:B31&lt;=$B$6)*(C24:C31*AM960+D24:D31*AO960*$B$8*AQ960)/(1+AL960/100)^B24:B31)+C32*AM960*AP960/(1+AL960/100)^$B$6</f>
        <v>11473432.8359496</v>
      </c>
      <c r="AS960" s="0" t="n">
        <f aca="false">SUMPRODUCT((K24:K26&lt;=$B$6)*(L24:L26*AN960+M24:M26*AO960*$B$8*AQ960)/(1+AL960/100)^K24:K26)+L27*AN960*AP960/(1+AL960/100)^$B$6</f>
        <v>10117592.7088093</v>
      </c>
      <c r="AT960" s="0" t="n">
        <f aca="false">AS960-AR960</f>
        <v>-1355840.12714032</v>
      </c>
      <c r="AU960" s="0" t="n">
        <f aca="true">RAND()</f>
        <v>0.0376808268098749</v>
      </c>
      <c r="AV960" s="0" t="n">
        <f aca="true">RAND()</f>
        <v>0.902152141602588</v>
      </c>
      <c r="AW960" s="0" t="n">
        <f aca="true">RAND()</f>
        <v>0.72281952965455</v>
      </c>
      <c r="AX960" s="0" t="n">
        <f aca="true">RAND()</f>
        <v>0.0658385774286615</v>
      </c>
      <c r="AY960" s="0" t="n">
        <f aca="true">RAND()</f>
        <v>0.215001030574025</v>
      </c>
      <c r="AZ960" s="0" t="n">
        <f aca="true">RAND()</f>
        <v>0.847005416391411</v>
      </c>
    </row>
    <row r="961" customFormat="false" ht="15" hidden="false" customHeight="false" outlineLevel="0" collapsed="false">
      <c r="AK961" s="0" t="n">
        <v>948</v>
      </c>
      <c r="AL961" s="0" t="n">
        <f aca="false">IFERROR(IF(AU961&lt;($AM$6-$AL$6)/($AN$6-$AL$6),$AL$6+SQRT(AU961*($AN$6-$AL$6)*($AM$6-$AL$6)),$AN$6-SQRT((1-AU961)*($AN$6-$AL$6)*($AN$6-$AM$6))),$AM$6)</f>
        <v>5.65841081222058</v>
      </c>
      <c r="AM961" s="0" t="n">
        <f aca="false">IFERROR(IF(AV961&lt;($AM$7-$AL$7)/($AN$7-$AL$7),$AL$7+SQRT(AV961*($AN$7-$AL$7)*($AM$7-$AL$7)),$AN$7-SQRT((1-AV961)*($AN$7-$AL$7)*($AN$7-$AM$7))),$AM$7)</f>
        <v>1.06027989354974</v>
      </c>
      <c r="AN961" s="0" t="n">
        <f aca="false">IFERROR(IF(AW961&lt;($AM$8-$AL$8)/($AN$8-$AL$8),$AL$8+SQRT(AW961*($AN$8-$AL$8)*($AM$8-$AL$8)),$AN$8-SQRT((1-AW961)*($AN$8-$AL$8)*($AN$8-$AM$8))),$AM$8)</f>
        <v>0.931438834443383</v>
      </c>
      <c r="AO961" s="0" t="n">
        <f aca="false">IFERROR(IF(AX961&lt;($AM$9-$AL$9)/($AN$9-$AL$9),$AL$9+SQRT(AX961*($AN$9-$AL$9)*($AM$9-$AL$9)),$AN$9-SQRT((1-AX961)*($AN$9-$AL$9)*($AN$9-$AM$9))),$AM$9)</f>
        <v>0.972152537144408</v>
      </c>
      <c r="AP961" s="0" t="n">
        <f aca="false">IFERROR(IF(AY961&lt;($AM$10-$AL$10)/($AN$10-$AL$10),$AL$10+SQRT(AY961*($AN$10-$AL$10)*($AM$10-$AL$10)),$AN$10-SQRT((1-AY961)*($AN$10-$AL$10)*($AN$10-$AM$10))),$AM$10)</f>
        <v>0.976083691281183</v>
      </c>
      <c r="AQ961" s="0" t="n">
        <f aca="false">IFERROR(IF(AZ961&lt;($AM$11-$AL$11)/($AN$11-$AL$11),$AL$11+SQRT(AZ961*($AN$11-$AL$11)*($AM$11-$AL$11)),$AN$11-SQRT((1-AZ961)*($AN$11-$AL$11)*($AN$11-$AM$11))),$AM$11)</f>
        <v>0.443299216951851</v>
      </c>
      <c r="AR961" s="0" t="n">
        <f aca="false">SUMPRODUCT((B24:B31&lt;=$B$6)*(C24:C31*AM961+D24:D31*AO961*$B$8*AQ961)/(1+AL961/100)^B24:B31)+C32*AM961*AP961/(1+AL961/100)^$B$6</f>
        <v>9490631.60501497</v>
      </c>
      <c r="AS961" s="0" t="n">
        <f aca="false">SUMPRODUCT((K24:K26&lt;=$B$6)*(L24:L26*AN961+M24:M26*AO961*$B$8*AQ961)/(1+AL961/100)^K24:K26)+L27*AN961*AP961/(1+AL961/100)^$B$6</f>
        <v>8582875.49458703</v>
      </c>
      <c r="AT961" s="0" t="n">
        <f aca="false">AS961-AR961</f>
        <v>-907756.110427938</v>
      </c>
      <c r="AU961" s="0" t="n">
        <f aca="true">RAND()</f>
        <v>0.910006922561668</v>
      </c>
      <c r="AV961" s="0" t="n">
        <f aca="true">RAND()</f>
        <v>0.680055832964472</v>
      </c>
      <c r="AW961" s="0" t="n">
        <f aca="true">RAND()</f>
        <v>0.191957413331501</v>
      </c>
      <c r="AX961" s="0" t="n">
        <f aca="true">RAND()</f>
        <v>0.297237357775869</v>
      </c>
      <c r="AY961" s="0" t="n">
        <f aca="true">RAND()</f>
        <v>0.906622724415668</v>
      </c>
      <c r="AZ961" s="0" t="n">
        <f aca="true">RAND()</f>
        <v>0.0838149615469945</v>
      </c>
    </row>
    <row r="962" customFormat="false" ht="15" hidden="false" customHeight="false" outlineLevel="0" collapsed="false">
      <c r="AK962" s="0" t="n">
        <v>949</v>
      </c>
      <c r="AL962" s="0" t="n">
        <f aca="false">IFERROR(IF(AU962&lt;($AM$6-$AL$6)/($AN$6-$AL$6),$AL$6+SQRT(AU962*($AN$6-$AL$6)*($AM$6-$AL$6)),$AN$6-SQRT((1-AU962)*($AN$6-$AL$6)*($AN$6-$AM$6))),$AM$6)</f>
        <v>5.93019529539155</v>
      </c>
      <c r="AM962" s="0" t="n">
        <f aca="false">IFERROR(IF(AV962&lt;($AM$7-$AL$7)/($AN$7-$AL$7),$AL$7+SQRT(AV962*($AN$7-$AL$7)*($AM$7-$AL$7)),$AN$7-SQRT((1-AV962)*($AN$7-$AL$7)*($AN$7-$AM$7))),$AM$7)</f>
        <v>1.20961214396446</v>
      </c>
      <c r="AN962" s="0" t="n">
        <f aca="false">IFERROR(IF(AW962&lt;($AM$8-$AL$8)/($AN$8-$AL$8),$AL$8+SQRT(AW962*($AN$8-$AL$8)*($AM$8-$AL$8)),$AN$8-SQRT((1-AW962)*($AN$8-$AL$8)*($AN$8-$AM$8))),$AM$8)</f>
        <v>0.895378796524806</v>
      </c>
      <c r="AO962" s="0" t="n">
        <f aca="false">IFERROR(IF(AX962&lt;($AM$9-$AL$9)/($AN$9-$AL$9),$AL$9+SQRT(AX962*($AN$9-$AL$9)*($AM$9-$AL$9)),$AN$9-SQRT((1-AX962)*($AN$9-$AL$9)*($AN$9-$AM$9))),$AM$9)</f>
        <v>0.930005181453193</v>
      </c>
      <c r="AP962" s="0" t="n">
        <f aca="false">IFERROR(IF(AY962&lt;($AM$10-$AL$10)/($AN$10-$AL$10),$AL$10+SQRT(AY962*($AN$10-$AL$10)*($AM$10-$AL$10)),$AN$10-SQRT((1-AY962)*($AN$10-$AL$10)*($AN$10-$AM$10))),$AM$10)</f>
        <v>0.983171293374464</v>
      </c>
      <c r="AQ962" s="0" t="n">
        <f aca="false">IFERROR(IF(AZ962&lt;($AM$11-$AL$11)/($AN$11-$AL$11),$AL$11+SQRT(AZ962*($AN$11-$AL$11)*($AM$11-$AL$11)),$AN$11-SQRT((1-AZ962)*($AN$11-$AL$11)*($AN$11-$AM$11))),$AM$11)</f>
        <v>0.616298562736954</v>
      </c>
      <c r="AR962" s="0" t="n">
        <f aca="false">SUMPRODUCT((B24:B31&lt;=$B$6)*(C24:C31*AM962+D24:D31*AO962*$B$8*AQ962)/(1+AL962/100)^B24:B31)+C32*AM962*AP962/(1+AL962/100)^$B$6</f>
        <v>10759210.8735183</v>
      </c>
      <c r="AS962" s="0" t="n">
        <f aca="false">SUMPRODUCT((K24:K26&lt;=$B$6)*(L24:L26*AN962+M24:M26*AO962*$B$8*AQ962)/(1+AL962/100)^K24:K26)+L27*AN962*AP962/(1+AL962/100)^$B$6</f>
        <v>8251095.62625985</v>
      </c>
      <c r="AT962" s="0" t="n">
        <f aca="false">AS962-AR962</f>
        <v>-2508115.24725846</v>
      </c>
      <c r="AU962" s="0" t="n">
        <f aca="true">RAND()</f>
        <v>0.942775894699881</v>
      </c>
      <c r="AV962" s="0" t="n">
        <f aca="true">RAND()</f>
        <v>0.985500631865359</v>
      </c>
      <c r="AW962" s="0" t="n">
        <f aca="true">RAND()</f>
        <v>0.101079053628004</v>
      </c>
      <c r="AX962" s="0" t="n">
        <f aca="true">RAND()</f>
        <v>0.246539274768791</v>
      </c>
      <c r="AY962" s="0" t="n">
        <f aca="true">RAND()</f>
        <v>0.933817994964609</v>
      </c>
      <c r="AZ962" s="0" t="n">
        <f aca="true">RAND()</f>
        <v>0.408346044038623</v>
      </c>
    </row>
    <row r="963" customFormat="false" ht="15" hidden="false" customHeight="false" outlineLevel="0" collapsed="false">
      <c r="AK963" s="0" t="n">
        <v>950</v>
      </c>
      <c r="AL963" s="0" t="n">
        <f aca="false">IFERROR(IF(AU963&lt;($AM$6-$AL$6)/($AN$6-$AL$6),$AL$6+SQRT(AU963*($AN$6-$AL$6)*($AM$6-$AL$6)),$AN$6-SQRT((1-AU963)*($AN$6-$AL$6)*($AN$6-$AM$6))),$AM$6)</f>
        <v>2.77478382630869</v>
      </c>
      <c r="AM963" s="0" t="n">
        <f aca="false">IFERROR(IF(AV963&lt;($AM$7-$AL$7)/($AN$7-$AL$7),$AL$7+SQRT(AV963*($AN$7-$AL$7)*($AM$7-$AL$7)),$AN$7-SQRT((1-AV963)*($AN$7-$AL$7)*($AN$7-$AM$7))),$AM$7)</f>
        <v>1.04026256717247</v>
      </c>
      <c r="AN963" s="0" t="n">
        <f aca="false">IFERROR(IF(AW963&lt;($AM$8-$AL$8)/($AN$8-$AL$8),$AL$8+SQRT(AW963*($AN$8-$AL$8)*($AM$8-$AL$8)),$AN$8-SQRT((1-AW963)*($AN$8-$AL$8)*($AN$8-$AM$8))),$AM$8)</f>
        <v>1.03560650393278</v>
      </c>
      <c r="AO963" s="0" t="n">
        <f aca="false">IFERROR(IF(AX963&lt;($AM$9-$AL$9)/($AN$9-$AL$9),$AL$9+SQRT(AX963*($AN$9-$AL$9)*($AM$9-$AL$9)),$AN$9-SQRT((1-AX963)*($AN$9-$AL$9)*($AN$9-$AM$9))),$AM$9)</f>
        <v>1.17307662072908</v>
      </c>
      <c r="AP963" s="0" t="n">
        <f aca="false">IFERROR(IF(AY963&lt;($AM$10-$AL$10)/($AN$10-$AL$10),$AL$10+SQRT(AY963*($AN$10-$AL$10)*($AM$10-$AL$10)),$AN$10-SQRT((1-AY963)*($AN$10-$AL$10)*($AN$10-$AM$10))),$AM$10)</f>
        <v>0.87026489481468</v>
      </c>
      <c r="AQ963" s="0" t="n">
        <f aca="false">IFERROR(IF(AZ963&lt;($AM$11-$AL$11)/($AN$11-$AL$11),$AL$11+SQRT(AZ963*($AN$11-$AL$11)*($AM$11-$AL$11)),$AN$11-SQRT((1-AZ963)*($AN$11-$AL$11)*($AN$11-$AM$11))),$AM$11)</f>
        <v>0.929740630440441</v>
      </c>
      <c r="AR963" s="0" t="n">
        <f aca="false">SUMPRODUCT((B24:B31&lt;=$B$6)*(C24:C31*AM963+D24:D31*AO963*$B$8*AQ963)/(1+AL963/100)^B24:B31)+C32*AM963*AP963/(1+AL963/100)^$B$6</f>
        <v>10338684.3047156</v>
      </c>
      <c r="AS963" s="0" t="n">
        <f aca="false">SUMPRODUCT((K24:K26&lt;=$B$6)*(L24:L26*AN963+M24:M26*AO963*$B$8*AQ963)/(1+AL963/100)^K24:K26)+L27*AN963*AP963/(1+AL963/100)^$B$6</f>
        <v>9634462.15331694</v>
      </c>
      <c r="AT963" s="0" t="n">
        <f aca="false">AS963-AR963</f>
        <v>-704222.151398705</v>
      </c>
      <c r="AU963" s="0" t="n">
        <f aca="true">RAND()</f>
        <v>0.120057995501907</v>
      </c>
      <c r="AV963" s="0" t="n">
        <f aca="true">RAND()</f>
        <v>0.608979637963721</v>
      </c>
      <c r="AW963" s="0" t="n">
        <f aca="true">RAND()</f>
        <v>0.591426034169546</v>
      </c>
      <c r="AX963" s="0" t="n">
        <f aca="true">RAND()</f>
        <v>0.54413181654344</v>
      </c>
      <c r="AY963" s="0" t="n">
        <f aca="true">RAND()</f>
        <v>0.548384369328503</v>
      </c>
      <c r="AZ963" s="0" t="n">
        <f aca="true">RAND()</f>
        <v>0.979851514241197</v>
      </c>
    </row>
    <row r="964" customFormat="false" ht="15" hidden="false" customHeight="false" outlineLevel="0" collapsed="false">
      <c r="AK964" s="0" t="n">
        <v>951</v>
      </c>
      <c r="AL964" s="0" t="n">
        <f aca="false">IFERROR(IF(AU964&lt;($AM$6-$AL$6)/($AN$6-$AL$6),$AL$6+SQRT(AU964*($AN$6-$AL$6)*($AM$6-$AL$6)),$AN$6-SQRT((1-AU964)*($AN$6-$AL$6)*($AN$6-$AM$6))),$AM$6)</f>
        <v>4.59467768274775</v>
      </c>
      <c r="AM964" s="0" t="n">
        <f aca="false">IFERROR(IF(AV964&lt;($AM$7-$AL$7)/($AN$7-$AL$7),$AL$7+SQRT(AV964*($AN$7-$AL$7)*($AM$7-$AL$7)),$AN$7-SQRT((1-AV964)*($AN$7-$AL$7)*($AN$7-$AM$7))),$AM$7)</f>
        <v>1.0659643578943</v>
      </c>
      <c r="AN964" s="0" t="n">
        <f aca="false">IFERROR(IF(AW964&lt;($AM$8-$AL$8)/($AN$8-$AL$8),$AL$8+SQRT(AW964*($AN$8-$AL$8)*($AM$8-$AL$8)),$AN$8-SQRT((1-AW964)*($AN$8-$AL$8)*($AN$8-$AM$8))),$AM$8)</f>
        <v>1.09063938025376</v>
      </c>
      <c r="AO964" s="0" t="n">
        <f aca="false">IFERROR(IF(AX964&lt;($AM$9-$AL$9)/($AN$9-$AL$9),$AL$9+SQRT(AX964*($AN$9-$AL$9)*($AM$9-$AL$9)),$AN$9-SQRT((1-AX964)*($AN$9-$AL$9)*($AN$9-$AM$9))),$AM$9)</f>
        <v>0.772080836546394</v>
      </c>
      <c r="AP964" s="0" t="n">
        <f aca="false">IFERROR(IF(AY964&lt;($AM$10-$AL$10)/($AN$10-$AL$10),$AL$10+SQRT(AY964*($AN$10-$AL$10)*($AM$10-$AL$10)),$AN$10-SQRT((1-AY964)*($AN$10-$AL$10)*($AN$10-$AM$10))),$AM$10)</f>
        <v>0.623387060923678</v>
      </c>
      <c r="AQ964" s="0" t="n">
        <f aca="false">IFERROR(IF(AZ964&lt;($AM$11-$AL$11)/($AN$11-$AL$11),$AL$11+SQRT(AZ964*($AN$11-$AL$11)*($AM$11-$AL$11)),$AN$11-SQRT((1-AZ964)*($AN$11-$AL$11)*($AN$11-$AM$11))),$AM$11)</f>
        <v>0.673701782602675</v>
      </c>
      <c r="AR964" s="0" t="n">
        <f aca="false">SUMPRODUCT((B24:B31&lt;=$B$6)*(C24:C31*AM964+D24:D31*AO964*$B$8*AQ964)/(1+AL964/100)^B24:B31)+C32*AM964*AP964/(1+AL964/100)^$B$6</f>
        <v>9863853.54770243</v>
      </c>
      <c r="AS964" s="0" t="n">
        <f aca="false">SUMPRODUCT((K24:K26&lt;=$B$6)*(L24:L26*AN964+M24:M26*AO964*$B$8*AQ964)/(1+AL964/100)^K24:K26)+L27*AN964*AP964/(1+AL964/100)^$B$6</f>
        <v>10273733.0400261</v>
      </c>
      <c r="AT964" s="0" t="n">
        <f aca="false">AS964-AR964</f>
        <v>409879.492323644</v>
      </c>
      <c r="AU964" s="0" t="n">
        <f aca="true">RAND()</f>
        <v>0.710721227506413</v>
      </c>
      <c r="AV964" s="0" t="n">
        <f aca="true">RAND()</f>
        <v>0.698941177197721</v>
      </c>
      <c r="AW964" s="0" t="n">
        <f aca="true">RAND()</f>
        <v>0.774259492214167</v>
      </c>
      <c r="AX964" s="0" t="n">
        <f aca="true">RAND()</f>
        <v>0.0987039754877141</v>
      </c>
      <c r="AY964" s="0" t="n">
        <f aca="true">RAND()</f>
        <v>0.0608974672135339</v>
      </c>
      <c r="AZ964" s="0" t="n">
        <f aca="true">RAND()</f>
        <v>0.565426421727871</v>
      </c>
    </row>
    <row r="965" customFormat="false" ht="15" hidden="false" customHeight="false" outlineLevel="0" collapsed="false">
      <c r="AK965" s="0" t="n">
        <v>952</v>
      </c>
      <c r="AL965" s="0" t="n">
        <f aca="false">IFERROR(IF(AU965&lt;($AM$6-$AL$6)/($AN$6-$AL$6),$AL$6+SQRT(AU965*($AN$6-$AL$6)*($AM$6-$AL$6)),$AN$6-SQRT((1-AU965)*($AN$6-$AL$6)*($AN$6-$AM$6))),$AM$6)</f>
        <v>2.83100318627658</v>
      </c>
      <c r="AM965" s="0" t="n">
        <f aca="false">IFERROR(IF(AV965&lt;($AM$7-$AL$7)/($AN$7-$AL$7),$AL$7+SQRT(AV965*($AN$7-$AL$7)*($AM$7-$AL$7)),$AN$7-SQRT((1-AV965)*($AN$7-$AL$7)*($AN$7-$AM$7))),$AM$7)</f>
        <v>1.00549626621263</v>
      </c>
      <c r="AN965" s="0" t="n">
        <f aca="false">IFERROR(IF(AW965&lt;($AM$8-$AL$8)/($AN$8-$AL$8),$AL$8+SQRT(AW965*($AN$8-$AL$8)*($AM$8-$AL$8)),$AN$8-SQRT((1-AW965)*($AN$8-$AL$8)*($AN$8-$AM$8))),$AM$8)</f>
        <v>1.01522702093819</v>
      </c>
      <c r="AO965" s="0" t="n">
        <f aca="false">IFERROR(IF(AX965&lt;($AM$9-$AL$9)/($AN$9-$AL$9),$AL$9+SQRT(AX965*($AN$9-$AL$9)*($AM$9-$AL$9)),$AN$9-SQRT((1-AX965)*($AN$9-$AL$9)*($AN$9-$AM$9))),$AM$9)</f>
        <v>1.114923137262</v>
      </c>
      <c r="AP965" s="0" t="n">
        <f aca="false">IFERROR(IF(AY965&lt;($AM$10-$AL$10)/($AN$10-$AL$10),$AL$10+SQRT(AY965*($AN$10-$AL$10)*($AM$10-$AL$10)),$AN$10-SQRT((1-AY965)*($AN$10-$AL$10)*($AN$10-$AM$10))),$AM$10)</f>
        <v>0.542482688002909</v>
      </c>
      <c r="AQ965" s="0" t="n">
        <f aca="false">IFERROR(IF(AZ965&lt;($AM$11-$AL$11)/($AN$11-$AL$11),$AL$11+SQRT(AZ965*($AN$11-$AL$11)*($AM$11-$AL$11)),$AN$11-SQRT((1-AZ965)*($AN$11-$AL$11)*($AN$11-$AM$11))),$AM$11)</f>
        <v>0.762949602294565</v>
      </c>
      <c r="AR965" s="0" t="n">
        <f aca="false">SUMPRODUCT((B24:B31&lt;=$B$6)*(C24:C31*AM965+D24:D31*AO965*$B$8*AQ965)/(1+AL965/100)^B24:B31)+C32*AM965*AP965/(1+AL965/100)^$B$6</f>
        <v>9971960.15079214</v>
      </c>
      <c r="AS965" s="0" t="n">
        <f aca="false">SUMPRODUCT((K24:K26&lt;=$B$6)*(L24:L26*AN965+M24:M26*AO965*$B$8*AQ965)/(1+AL965/100)^K24:K26)+L27*AN965*AP965/(1+AL965/100)^$B$6</f>
        <v>9760986.55151452</v>
      </c>
      <c r="AT965" s="0" t="n">
        <f aca="false">AS965-AR965</f>
        <v>-210973.599277612</v>
      </c>
      <c r="AU965" s="0" t="n">
        <f aca="true">RAND()</f>
        <v>0.138113259120365</v>
      </c>
      <c r="AV965" s="0" t="n">
        <f aca="true">RAND()</f>
        <v>0.468603770346991</v>
      </c>
      <c r="AW965" s="0" t="n">
        <f aca="true">RAND()</f>
        <v>0.51005909602173</v>
      </c>
      <c r="AX965" s="0" t="n">
        <f aca="true">RAND()</f>
        <v>0.477759298030579</v>
      </c>
      <c r="AY965" s="0" t="n">
        <f aca="true">RAND()</f>
        <v>0.00721911511980997</v>
      </c>
      <c r="AZ965" s="0" t="n">
        <f aca="true">RAND()</f>
        <v>0.770641261011001</v>
      </c>
    </row>
    <row r="966" customFormat="false" ht="15" hidden="false" customHeight="false" outlineLevel="0" collapsed="false">
      <c r="AK966" s="0" t="n">
        <v>953</v>
      </c>
      <c r="AL966" s="0" t="n">
        <f aca="false">IFERROR(IF(AU966&lt;($AM$6-$AL$6)/($AN$6-$AL$6),$AL$6+SQRT(AU966*($AN$6-$AL$6)*($AM$6-$AL$6)),$AN$6-SQRT((1-AU966)*($AN$6-$AL$6)*($AN$6-$AM$6))),$AM$6)</f>
        <v>3.48925804591168</v>
      </c>
      <c r="AM966" s="0" t="n">
        <f aca="false">IFERROR(IF(AV966&lt;($AM$7-$AL$7)/($AN$7-$AL$7),$AL$7+SQRT(AV966*($AN$7-$AL$7)*($AM$7-$AL$7)),$AN$7-SQRT((1-AV966)*($AN$7-$AL$7)*($AN$7-$AM$7))),$AM$7)</f>
        <v>1.02646601345855</v>
      </c>
      <c r="AN966" s="0" t="n">
        <f aca="false">IFERROR(IF(AW966&lt;($AM$8-$AL$8)/($AN$8-$AL$8),$AL$8+SQRT(AW966*($AN$8-$AL$8)*($AM$8-$AL$8)),$AN$8-SQRT((1-AW966)*($AN$8-$AL$8)*($AN$8-$AM$8))),$AM$8)</f>
        <v>1.00120446373372</v>
      </c>
      <c r="AO966" s="0" t="n">
        <f aca="false">IFERROR(IF(AX966&lt;($AM$9-$AL$9)/($AN$9-$AL$9),$AL$9+SQRT(AX966*($AN$9-$AL$9)*($AM$9-$AL$9)),$AN$9-SQRT((1-AX966)*($AN$9-$AL$9)*($AN$9-$AM$9))),$AM$9)</f>
        <v>1.28713524047554</v>
      </c>
      <c r="AP966" s="0" t="n">
        <f aca="false">IFERROR(IF(AY966&lt;($AM$10-$AL$10)/($AN$10-$AL$10),$AL$10+SQRT(AY966*($AN$10-$AL$10)*($AM$10-$AL$10)),$AN$10-SQRT((1-AY966)*($AN$10-$AL$10)*($AN$10-$AM$10))),$AM$10)</f>
        <v>0.758247307523771</v>
      </c>
      <c r="AQ966" s="0" t="n">
        <f aca="false">IFERROR(IF(AZ966&lt;($AM$11-$AL$11)/($AN$11-$AL$11),$AL$11+SQRT(AZ966*($AN$11-$AL$11)*($AM$11-$AL$11)),$AN$11-SQRT((1-AZ966)*($AN$11-$AL$11)*($AN$11-$AM$11))),$AM$11)</f>
        <v>0.364393590510666</v>
      </c>
      <c r="AR966" s="0" t="n">
        <f aca="false">SUMPRODUCT((B24:B31&lt;=$B$6)*(C24:C31*AM966+D24:D31*AO966*$B$8*AQ966)/(1+AL966/100)^B24:B31)+C32*AM966*AP966/(1+AL966/100)^$B$6</f>
        <v>9849783.5568686</v>
      </c>
      <c r="AS966" s="0" t="n">
        <f aca="false">SUMPRODUCT((K24:K26&lt;=$B$6)*(L24:L26*AN966+M24:M26*AO966*$B$8*AQ966)/(1+AL966/100)^K24:K26)+L27*AN966*AP966/(1+AL966/100)^$B$6</f>
        <v>9381503.30410987</v>
      </c>
      <c r="AT966" s="0" t="n">
        <f aca="false">AS966-AR966</f>
        <v>-468280.252758732</v>
      </c>
      <c r="AU966" s="0" t="n">
        <f aca="true">RAND()</f>
        <v>0.383734546590206</v>
      </c>
      <c r="AV966" s="0" t="n">
        <f aca="true">RAND()</f>
        <v>0.555844949874566</v>
      </c>
      <c r="AW966" s="0" t="n">
        <f aca="true">RAND()</f>
        <v>0.449784721190877</v>
      </c>
      <c r="AX966" s="0" t="n">
        <f aca="true">RAND()</f>
        <v>0.661215889752088</v>
      </c>
      <c r="AY966" s="0" t="n">
        <f aca="true">RAND()</f>
        <v>0.266766687373108</v>
      </c>
      <c r="AZ966" s="0" t="n">
        <f aca="true">RAND()</f>
        <v>0.0169246306075729</v>
      </c>
    </row>
    <row r="967" customFormat="false" ht="15" hidden="false" customHeight="false" outlineLevel="0" collapsed="false">
      <c r="AK967" s="0" t="n">
        <v>954</v>
      </c>
      <c r="AL967" s="0" t="n">
        <f aca="false">IFERROR(IF(AU967&lt;($AM$6-$AL$6)/($AN$6-$AL$6),$AL$6+SQRT(AU967*($AN$6-$AL$6)*($AM$6-$AL$6)),$AN$6-SQRT((1-AU967)*($AN$6-$AL$6)*($AN$6-$AM$6))),$AM$6)</f>
        <v>3.62396046698752</v>
      </c>
      <c r="AM967" s="0" t="n">
        <f aca="false">IFERROR(IF(AV967&lt;($AM$7-$AL$7)/($AN$7-$AL$7),$AL$7+SQRT(AV967*($AN$7-$AL$7)*($AM$7-$AL$7)),$AN$7-SQRT((1-AV967)*($AN$7-$AL$7)*($AN$7-$AM$7))),$AM$7)</f>
        <v>1.02295670350242</v>
      </c>
      <c r="AN967" s="0" t="n">
        <f aca="false">IFERROR(IF(AW967&lt;($AM$8-$AL$8)/($AN$8-$AL$8),$AL$8+SQRT(AW967*($AN$8-$AL$8)*($AM$8-$AL$8)),$AN$8-SQRT((1-AW967)*($AN$8-$AL$8)*($AN$8-$AM$8))),$AM$8)</f>
        <v>1.03494453135674</v>
      </c>
      <c r="AO967" s="0" t="n">
        <f aca="false">IFERROR(IF(AX967&lt;($AM$9-$AL$9)/($AN$9-$AL$9),$AL$9+SQRT(AX967*($AN$9-$AL$9)*($AM$9-$AL$9)),$AN$9-SQRT((1-AX967)*($AN$9-$AL$9)*($AN$9-$AM$9))),$AM$9)</f>
        <v>1.21638231059668</v>
      </c>
      <c r="AP967" s="0" t="n">
        <f aca="false">IFERROR(IF(AY967&lt;($AM$10-$AL$10)/($AN$10-$AL$10),$AL$10+SQRT(AY967*($AN$10-$AL$10)*($AM$10-$AL$10)),$AN$10-SQRT((1-AY967)*($AN$10-$AL$10)*($AN$10-$AM$10))),$AM$10)</f>
        <v>0.854343982728784</v>
      </c>
      <c r="AQ967" s="0" t="n">
        <f aca="false">IFERROR(IF(AZ967&lt;($AM$11-$AL$11)/($AN$11-$AL$11),$AL$11+SQRT(AZ967*($AN$11-$AL$11)*($AM$11-$AL$11)),$AN$11-SQRT((1-AZ967)*($AN$11-$AL$11)*($AN$11-$AM$11))),$AM$11)</f>
        <v>0.319605732136335</v>
      </c>
      <c r="AR967" s="0" t="n">
        <f aca="false">SUMPRODUCT((B24:B31&lt;=$B$6)*(C24:C31*AM967+D24:D31*AO967*$B$8*AQ967)/(1+AL967/100)^B24:B31)+C32*AM967*AP967/(1+AL967/100)^$B$6</f>
        <v>9751151.90408036</v>
      </c>
      <c r="AS967" s="0" t="n">
        <f aca="false">SUMPRODUCT((K24:K26&lt;=$B$6)*(L24:L26*AN967+M24:M26*AO967*$B$8*AQ967)/(1+AL967/100)^K24:K26)+L27*AN967*AP967/(1+AL967/100)^$B$6</f>
        <v>9612835.91827463</v>
      </c>
      <c r="AT967" s="0" t="n">
        <f aca="false">AS967-AR967</f>
        <v>-138315.985805731</v>
      </c>
      <c r="AU967" s="0" t="n">
        <f aca="true">RAND()</f>
        <v>0.430117853576843</v>
      </c>
      <c r="AV967" s="0" t="n">
        <f aca="true">RAND()</f>
        <v>0.541789702360121</v>
      </c>
      <c r="AW967" s="0" t="n">
        <f aca="true">RAND()</f>
        <v>0.588899070281125</v>
      </c>
      <c r="AX967" s="0" t="n">
        <f aca="true">RAND()</f>
        <v>0.590628877902796</v>
      </c>
      <c r="AY967" s="0" t="n">
        <f aca="true">RAND()</f>
        <v>0.502238632384388</v>
      </c>
      <c r="AZ967" s="0" t="n">
        <f aca="true">RAND()</f>
        <v>0.00156891727592539</v>
      </c>
    </row>
    <row r="968" customFormat="false" ht="15" hidden="false" customHeight="false" outlineLevel="0" collapsed="false">
      <c r="AK968" s="0" t="n">
        <v>955</v>
      </c>
      <c r="AL968" s="0" t="n">
        <f aca="false">IFERROR(IF(AU968&lt;($AM$6-$AL$6)/($AN$6-$AL$6),$AL$6+SQRT(AU968*($AN$6-$AL$6)*($AM$6-$AL$6)),$AN$6-SQRT((1-AU968)*($AN$6-$AL$6)*($AN$6-$AM$6))),$AM$6)</f>
        <v>3.34625062887059</v>
      </c>
      <c r="AM968" s="0" t="n">
        <f aca="false">IFERROR(IF(AV968&lt;($AM$7-$AL$7)/($AN$7-$AL$7),$AL$7+SQRT(AV968*($AN$7-$AL$7)*($AM$7-$AL$7)),$AN$7-SQRT((1-AV968)*($AN$7-$AL$7)*($AN$7-$AM$7))),$AM$7)</f>
        <v>1.06784214798311</v>
      </c>
      <c r="AN968" s="0" t="n">
        <f aca="false">IFERROR(IF(AW968&lt;($AM$8-$AL$8)/($AN$8-$AL$8),$AL$8+SQRT(AW968*($AN$8-$AL$8)*($AM$8-$AL$8)),$AN$8-SQRT((1-AW968)*($AN$8-$AL$8)*($AN$8-$AM$8))),$AM$8)</f>
        <v>0.951298502169392</v>
      </c>
      <c r="AO968" s="0" t="n">
        <f aca="false">IFERROR(IF(AX968&lt;($AM$9-$AL$9)/($AN$9-$AL$9),$AL$9+SQRT(AX968*($AN$9-$AL$9)*($AM$9-$AL$9)),$AN$9-SQRT((1-AX968)*($AN$9-$AL$9)*($AN$9-$AM$9))),$AM$9)</f>
        <v>0.934809316967835</v>
      </c>
      <c r="AP968" s="0" t="n">
        <f aca="false">IFERROR(IF(AY968&lt;($AM$10-$AL$10)/($AN$10-$AL$10),$AL$10+SQRT(AY968*($AN$10-$AL$10)*($AM$10-$AL$10)),$AN$10-SQRT((1-AY968)*($AN$10-$AL$10)*($AN$10-$AM$10))),$AM$10)</f>
        <v>0.913641366294774</v>
      </c>
      <c r="AQ968" s="0" t="n">
        <f aca="false">IFERROR(IF(AZ968&lt;($AM$11-$AL$11)/($AN$11-$AL$11),$AL$11+SQRT(AZ968*($AN$11-$AL$11)*($AM$11-$AL$11)),$AN$11-SQRT((1-AZ968)*($AN$11-$AL$11)*($AN$11-$AM$11))),$AM$11)</f>
        <v>0.451117885658272</v>
      </c>
      <c r="AR968" s="0" t="n">
        <f aca="false">SUMPRODUCT((B24:B31&lt;=$B$6)*(C24:C31*AM968+D24:D31*AO968*$B$8*AQ968)/(1+AL968/100)^B24:B31)+C32*AM968*AP968/(1+AL968/100)^$B$6</f>
        <v>10280008.6910613</v>
      </c>
      <c r="AS968" s="0" t="n">
        <f aca="false">SUMPRODUCT((K24:K26&lt;=$B$6)*(L24:L26*AN968+M24:M26*AO968*$B$8*AQ968)/(1+AL968/100)^K24:K26)+L27*AN968*AP968/(1+AL968/100)^$B$6</f>
        <v>8791429.76593815</v>
      </c>
      <c r="AT968" s="0" t="n">
        <f aca="false">AS968-AR968</f>
        <v>-1488578.92512311</v>
      </c>
      <c r="AU968" s="0" t="n">
        <f aca="true">RAND()</f>
        <v>0.332505776648572</v>
      </c>
      <c r="AV968" s="0" t="n">
        <f aca="true">RAND()</f>
        <v>0.705053483987477</v>
      </c>
      <c r="AW968" s="0" t="n">
        <f aca="true">RAND()</f>
        <v>0.254347075096683</v>
      </c>
      <c r="AX968" s="0" t="n">
        <f aca="true">RAND()</f>
        <v>0.252078856162714</v>
      </c>
      <c r="AY968" s="0" t="n">
        <f aca="true">RAND()</f>
        <v>0.68439671964083</v>
      </c>
      <c r="AZ968" s="0" t="n">
        <f aca="true">RAND()</f>
        <v>0.0932106749625579</v>
      </c>
    </row>
    <row r="969" customFormat="false" ht="15" hidden="false" customHeight="false" outlineLevel="0" collapsed="false">
      <c r="AK969" s="0" t="n">
        <v>956</v>
      </c>
      <c r="AL969" s="0" t="n">
        <f aca="false">IFERROR(IF(AU969&lt;($AM$6-$AL$6)/($AN$6-$AL$6),$AL$6+SQRT(AU969*($AN$6-$AL$6)*($AM$6-$AL$6)),$AN$6-SQRT((1-AU969)*($AN$6-$AL$6)*($AN$6-$AM$6))),$AM$6)</f>
        <v>2.42024673189105</v>
      </c>
      <c r="AM969" s="0" t="n">
        <f aca="false">IFERROR(IF(AV969&lt;($AM$7-$AL$7)/($AN$7-$AL$7),$AL$7+SQRT(AV969*($AN$7-$AL$7)*($AM$7-$AL$7)),$AN$7-SQRT((1-AV969)*($AN$7-$AL$7)*($AN$7-$AM$7))),$AM$7)</f>
        <v>0.97275930795118</v>
      </c>
      <c r="AN969" s="0" t="n">
        <f aca="false">IFERROR(IF(AW969&lt;($AM$8-$AL$8)/($AN$8-$AL$8),$AL$8+SQRT(AW969*($AN$8-$AL$8)*($AM$8-$AL$8)),$AN$8-SQRT((1-AW969)*($AN$8-$AL$8)*($AN$8-$AM$8))),$AM$8)</f>
        <v>1.00956770819644</v>
      </c>
      <c r="AO969" s="0" t="n">
        <f aca="false">IFERROR(IF(AX969&lt;($AM$9-$AL$9)/($AN$9-$AL$9),$AL$9+SQRT(AX969*($AN$9-$AL$9)*($AM$9-$AL$9)),$AN$9-SQRT((1-AX969)*($AN$9-$AL$9)*($AN$9-$AM$9))),$AM$9)</f>
        <v>1.10225879294402</v>
      </c>
      <c r="AP969" s="0" t="n">
        <f aca="false">IFERROR(IF(AY969&lt;($AM$10-$AL$10)/($AN$10-$AL$10),$AL$10+SQRT(AY969*($AN$10-$AL$10)*($AM$10-$AL$10)),$AN$10-SQRT((1-AY969)*($AN$10-$AL$10)*($AN$10-$AM$10))),$AM$10)</f>
        <v>0.672318394977788</v>
      </c>
      <c r="AQ969" s="0" t="n">
        <f aca="false">IFERROR(IF(AZ969&lt;($AM$11-$AL$11)/($AN$11-$AL$11),$AL$11+SQRT(AZ969*($AN$11-$AL$11)*($AM$11-$AL$11)),$AN$11-SQRT((1-AZ969)*($AN$11-$AL$11)*($AN$11-$AM$11))),$AM$11)</f>
        <v>0.776124693787108</v>
      </c>
      <c r="AR969" s="0" t="n">
        <f aca="false">SUMPRODUCT((B24:B31&lt;=$B$6)*(C24:C31*AM969+D24:D31*AO969*$B$8*AQ969)/(1+AL969/100)^B24:B31)+C32*AM969*AP969/(1+AL969/100)^$B$6</f>
        <v>9811662.41498381</v>
      </c>
      <c r="AS969" s="0" t="n">
        <f aca="false">SUMPRODUCT((K24:K26&lt;=$B$6)*(L24:L26*AN969+M24:M26*AO969*$B$8*AQ969)/(1+AL969/100)^K24:K26)+L27*AN969*AP969/(1+AL969/100)^$B$6</f>
        <v>9598866.86675326</v>
      </c>
      <c r="AT969" s="0" t="n">
        <f aca="false">AS969-AR969</f>
        <v>-212795.548230551</v>
      </c>
      <c r="AU969" s="0" t="n">
        <f aca="true">RAND()</f>
        <v>0.0353214631330212</v>
      </c>
      <c r="AV969" s="0" t="n">
        <f aca="true">RAND()</f>
        <v>0.331619760930786</v>
      </c>
      <c r="AW969" s="0" t="n">
        <f aca="true">RAND()</f>
        <v>0.486153893849677</v>
      </c>
      <c r="AX969" s="0" t="n">
        <f aca="true">RAND()</f>
        <v>0.462707150102446</v>
      </c>
      <c r="AY969" s="0" t="n">
        <f aca="true">RAND()</f>
        <v>0.118774516990884</v>
      </c>
      <c r="AZ969" s="0" t="n">
        <f aca="true">RAND()</f>
        <v>0.795427948032995</v>
      </c>
    </row>
    <row r="970" customFormat="false" ht="15" hidden="false" customHeight="false" outlineLevel="0" collapsed="false">
      <c r="AK970" s="0" t="n">
        <v>957</v>
      </c>
      <c r="AL970" s="0" t="n">
        <f aca="false">IFERROR(IF(AU970&lt;($AM$6-$AL$6)/($AN$6-$AL$6),$AL$6+SQRT(AU970*($AN$6-$AL$6)*($AM$6-$AL$6)),$AN$6-SQRT((1-AU970)*($AN$6-$AL$6)*($AN$6-$AM$6))),$AM$6)</f>
        <v>5.55323692875807</v>
      </c>
      <c r="AM970" s="0" t="n">
        <f aca="false">IFERROR(IF(AV970&lt;($AM$7-$AL$7)/($AN$7-$AL$7),$AL$7+SQRT(AV970*($AN$7-$AL$7)*($AM$7-$AL$7)),$AN$7-SQRT((1-AV970)*($AN$7-$AL$7)*($AN$7-$AM$7))),$AM$7)</f>
        <v>1.01784148609781</v>
      </c>
      <c r="AN970" s="0" t="n">
        <f aca="false">IFERROR(IF(AW970&lt;($AM$8-$AL$8)/($AN$8-$AL$8),$AL$8+SQRT(AW970*($AN$8-$AL$8)*($AM$8-$AL$8)),$AN$8-SQRT((1-AW970)*($AN$8-$AL$8)*($AN$8-$AM$8))),$AM$8)</f>
        <v>1.10285004322582</v>
      </c>
      <c r="AO970" s="0" t="n">
        <f aca="false">IFERROR(IF(AX970&lt;($AM$9-$AL$9)/($AN$9-$AL$9),$AL$9+SQRT(AX970*($AN$9-$AL$9)*($AM$9-$AL$9)),$AN$9-SQRT((1-AX970)*($AN$9-$AL$9)*($AN$9-$AM$9))),$AM$9)</f>
        <v>0.670857575202694</v>
      </c>
      <c r="AP970" s="0" t="n">
        <f aca="false">IFERROR(IF(AY970&lt;($AM$10-$AL$10)/($AN$10-$AL$10),$AL$10+SQRT(AY970*($AN$10-$AL$10)*($AM$10-$AL$10)),$AN$10-SQRT((1-AY970)*($AN$10-$AL$10)*($AN$10-$AM$10))),$AM$10)</f>
        <v>0.730174208795082</v>
      </c>
      <c r="AQ970" s="0" t="n">
        <f aca="false">IFERROR(IF(AZ970&lt;($AM$11-$AL$11)/($AN$11-$AL$11),$AL$11+SQRT(AZ970*($AN$11-$AL$11)*($AM$11-$AL$11)),$AN$11-SQRT((1-AZ970)*($AN$11-$AL$11)*($AN$11-$AM$11))),$AM$11)</f>
        <v>0.607347099928549</v>
      </c>
      <c r="AR970" s="0" t="n">
        <f aca="false">SUMPRODUCT((B24:B31&lt;=$B$6)*(C24:C31*AM970+D24:D31*AO970*$B$8*AQ970)/(1+AL970/100)^B24:B31)+C32*AM970*AP970/(1+AL970/100)^$B$6</f>
        <v>9145938.96158511</v>
      </c>
      <c r="AS970" s="0" t="n">
        <f aca="false">SUMPRODUCT((K24:K26&lt;=$B$6)*(L24:L26*AN970+M24:M26*AO970*$B$8*AQ970)/(1+AL970/100)^K24:K26)+L27*AN970*AP970/(1+AL970/100)^$B$6</f>
        <v>10281330.0861292</v>
      </c>
      <c r="AT970" s="0" t="n">
        <f aca="false">AS970-AR970</f>
        <v>1135391.12454406</v>
      </c>
      <c r="AU970" s="0" t="n">
        <f aca="true">RAND()</f>
        <v>0.895343830784531</v>
      </c>
      <c r="AV970" s="0" t="n">
        <f aca="true">RAND()</f>
        <v>0.520910439313128</v>
      </c>
      <c r="AW970" s="0" t="n">
        <f aca="true">RAND()</f>
        <v>0.80752791307872</v>
      </c>
      <c r="AX970" s="0" t="n">
        <f aca="true">RAND()</f>
        <v>0.038923081338859</v>
      </c>
      <c r="AY970" s="0" t="n">
        <f aca="true">RAND()</f>
        <v>0.211920665577769</v>
      </c>
      <c r="AZ970" s="0" t="n">
        <f aca="true">RAND()</f>
        <v>0.385560162589752</v>
      </c>
    </row>
    <row r="971" customFormat="false" ht="15" hidden="false" customHeight="false" outlineLevel="0" collapsed="false">
      <c r="AK971" s="0" t="n">
        <v>958</v>
      </c>
      <c r="AL971" s="0" t="n">
        <f aca="false">IFERROR(IF(AU971&lt;($AM$6-$AL$6)/($AN$6-$AL$6),$AL$6+SQRT(AU971*($AN$6-$AL$6)*($AM$6-$AL$6)),$AN$6-SQRT((1-AU971)*($AN$6-$AL$6)*($AN$6-$AM$6))),$AM$6)</f>
        <v>5.16240191170472</v>
      </c>
      <c r="AM971" s="0" t="n">
        <f aca="false">IFERROR(IF(AV971&lt;($AM$7-$AL$7)/($AN$7-$AL$7),$AL$7+SQRT(AV971*($AN$7-$AL$7)*($AM$7-$AL$7)),$AN$7-SQRT((1-AV971)*($AN$7-$AL$7)*($AN$7-$AM$7))),$AM$7)</f>
        <v>1.03680132759166</v>
      </c>
      <c r="AN971" s="0" t="n">
        <f aca="false">IFERROR(IF(AW971&lt;($AM$8-$AL$8)/($AN$8-$AL$8),$AL$8+SQRT(AW971*($AN$8-$AL$8)*($AM$8-$AL$8)),$AN$8-SQRT((1-AW971)*($AN$8-$AL$8)*($AN$8-$AM$8))),$AM$8)</f>
        <v>0.958903700194133</v>
      </c>
      <c r="AO971" s="0" t="n">
        <f aca="false">IFERROR(IF(AX971&lt;($AM$9-$AL$9)/($AN$9-$AL$9),$AL$9+SQRT(AX971*($AN$9-$AL$9)*($AM$9-$AL$9)),$AN$9-SQRT((1-AX971)*($AN$9-$AL$9)*($AN$9-$AM$9))),$AM$9)</f>
        <v>1.68026540307465</v>
      </c>
      <c r="AP971" s="0" t="n">
        <f aca="false">IFERROR(IF(AY971&lt;($AM$10-$AL$10)/($AN$10-$AL$10),$AL$10+SQRT(AY971*($AN$10-$AL$10)*($AM$10-$AL$10)),$AN$10-SQRT((1-AY971)*($AN$10-$AL$10)*($AN$10-$AM$10))),$AM$10)</f>
        <v>0.863342080922049</v>
      </c>
      <c r="AQ971" s="0" t="n">
        <f aca="false">IFERROR(IF(AZ971&lt;($AM$11-$AL$11)/($AN$11-$AL$11),$AL$11+SQRT(AZ971*($AN$11-$AL$11)*($AM$11-$AL$11)),$AN$11-SQRT((1-AZ971)*($AN$11-$AL$11)*($AN$11-$AM$11))),$AM$11)</f>
        <v>0.840607508276913</v>
      </c>
      <c r="AR971" s="0" t="n">
        <f aca="false">SUMPRODUCT((B24:B31&lt;=$B$6)*(C24:C31*AM971+D24:D31*AO971*$B$8*AQ971)/(1+AL971/100)^B24:B31)+C32*AM971*AP971/(1+AL971/100)^$B$6</f>
        <v>9509912.79063574</v>
      </c>
      <c r="AS971" s="0" t="n">
        <f aca="false">SUMPRODUCT((K24:K26&lt;=$B$6)*(L24:L26*AN971+M24:M26*AO971*$B$8*AQ971)/(1+AL971/100)^K24:K26)+L27*AN971*AP971/(1+AL971/100)^$B$6</f>
        <v>8917474.20310861</v>
      </c>
      <c r="AT971" s="0" t="n">
        <f aca="false">AS971-AR971</f>
        <v>-592438.587527132</v>
      </c>
      <c r="AU971" s="0" t="n">
        <f aca="true">RAND()</f>
        <v>0.831161663294677</v>
      </c>
      <c r="AV971" s="0" t="n">
        <f aca="true">RAND()</f>
        <v>0.595967342962852</v>
      </c>
      <c r="AW971" s="0" t="n">
        <f aca="true">RAND()</f>
        <v>0.280559843726521</v>
      </c>
      <c r="AX971" s="0" t="n">
        <f aca="true">RAND()</f>
        <v>0.931846525019321</v>
      </c>
      <c r="AY971" s="0" t="n">
        <f aca="true">RAND()</f>
        <v>0.528069871075061</v>
      </c>
      <c r="AZ971" s="0" t="n">
        <f aca="true">RAND()</f>
        <v>0.896302177886962</v>
      </c>
    </row>
    <row r="972" customFormat="false" ht="15" hidden="false" customHeight="false" outlineLevel="0" collapsed="false">
      <c r="AK972" s="0" t="n">
        <v>959</v>
      </c>
      <c r="AL972" s="0" t="n">
        <f aca="false">IFERROR(IF(AU972&lt;($AM$6-$AL$6)/($AN$6-$AL$6),$AL$6+SQRT(AU972*($AN$6-$AL$6)*($AM$6-$AL$6)),$AN$6-SQRT((1-AU972)*($AN$6-$AL$6)*($AN$6-$AM$6))),$AM$6)</f>
        <v>3.50507571700774</v>
      </c>
      <c r="AM972" s="0" t="n">
        <f aca="false">IFERROR(IF(AV972&lt;($AM$7-$AL$7)/($AN$7-$AL$7),$AL$7+SQRT(AV972*($AN$7-$AL$7)*($AM$7-$AL$7)),$AN$7-SQRT((1-AV972)*($AN$7-$AL$7)*($AN$7-$AM$7))),$AM$7)</f>
        <v>0.850310025953486</v>
      </c>
      <c r="AN972" s="0" t="n">
        <f aca="false">IFERROR(IF(AW972&lt;($AM$8-$AL$8)/($AN$8-$AL$8),$AL$8+SQRT(AW972*($AN$8-$AL$8)*($AM$8-$AL$8)),$AN$8-SQRT((1-AW972)*($AN$8-$AL$8)*($AN$8-$AM$8))),$AM$8)</f>
        <v>0.892680816328876</v>
      </c>
      <c r="AO972" s="0" t="n">
        <f aca="false">IFERROR(IF(AX972&lt;($AM$9-$AL$9)/($AN$9-$AL$9),$AL$9+SQRT(AX972*($AN$9-$AL$9)*($AM$9-$AL$9)),$AN$9-SQRT((1-AX972)*($AN$9-$AL$9)*($AN$9-$AM$9))),$AM$9)</f>
        <v>0.985885006076511</v>
      </c>
      <c r="AP972" s="0" t="n">
        <f aca="false">IFERROR(IF(AY972&lt;($AM$10-$AL$10)/($AN$10-$AL$10),$AL$10+SQRT(AY972*($AN$10-$AL$10)*($AM$10-$AL$10)),$AN$10-SQRT((1-AY972)*($AN$10-$AL$10)*($AN$10-$AM$10))),$AM$10)</f>
        <v>0.989353672535158</v>
      </c>
      <c r="AQ972" s="0" t="n">
        <f aca="false">IFERROR(IF(AZ972&lt;($AM$11-$AL$11)/($AN$11-$AL$11),$AL$11+SQRT(AZ972*($AN$11-$AL$11)*($AM$11-$AL$11)),$AN$11-SQRT((1-AZ972)*($AN$11-$AL$11)*($AN$11-$AM$11))),$AM$11)</f>
        <v>0.884002477408171</v>
      </c>
      <c r="AR972" s="0" t="n">
        <f aca="false">SUMPRODUCT((B24:B31&lt;=$B$6)*(C24:C31*AM972+D24:D31*AO972*$B$8*AQ972)/(1+AL972/100)^B24:B31)+C32*AM972*AP972/(1+AL972/100)^$B$6</f>
        <v>8200217.01180211</v>
      </c>
      <c r="AS972" s="0" t="n">
        <f aca="false">SUMPRODUCT((K24:K26&lt;=$B$6)*(L24:L26*AN972+M24:M26*AO972*$B$8*AQ972)/(1+AL972/100)^K24:K26)+L27*AN972*AP972/(1+AL972/100)^$B$6</f>
        <v>8216616.91754227</v>
      </c>
      <c r="AT972" s="0" t="n">
        <f aca="false">AS972-AR972</f>
        <v>16399.9057401642</v>
      </c>
      <c r="AU972" s="0" t="n">
        <f aca="true">RAND()</f>
        <v>0.389275212807553</v>
      </c>
      <c r="AV972" s="0" t="n">
        <f aca="true">RAND()</f>
        <v>0.0281233190160044</v>
      </c>
      <c r="AW972" s="0" t="n">
        <f aca="true">RAND()</f>
        <v>0.0954414857265205</v>
      </c>
      <c r="AX972" s="0" t="n">
        <f aca="true">RAND()</f>
        <v>0.314778985506629</v>
      </c>
      <c r="AY972" s="0" t="n">
        <f aca="true">RAND()</f>
        <v>0.957868067294586</v>
      </c>
      <c r="AZ972" s="0" t="n">
        <f aca="true">RAND()</f>
        <v>0.945079896949217</v>
      </c>
    </row>
    <row r="973" customFormat="false" ht="15" hidden="false" customHeight="false" outlineLevel="0" collapsed="false">
      <c r="AK973" s="0" t="n">
        <v>960</v>
      </c>
      <c r="AL973" s="0" t="n">
        <f aca="false">IFERROR(IF(AU973&lt;($AM$6-$AL$6)/($AN$6-$AL$6),$AL$6+SQRT(AU973*($AN$6-$AL$6)*($AM$6-$AL$6)),$AN$6-SQRT((1-AU973)*($AN$6-$AL$6)*($AN$6-$AM$6))),$AM$6)</f>
        <v>6.21027863932379</v>
      </c>
      <c r="AM973" s="0" t="n">
        <f aca="false">IFERROR(IF(AV973&lt;($AM$7-$AL$7)/($AN$7-$AL$7),$AL$7+SQRT(AV973*($AN$7-$AL$7)*($AM$7-$AL$7)),$AN$7-SQRT((1-AV973)*($AN$7-$AL$7)*($AN$7-$AM$7))),$AM$7)</f>
        <v>1.08024825051078</v>
      </c>
      <c r="AN973" s="0" t="n">
        <f aca="false">IFERROR(IF(AW973&lt;($AM$8-$AL$8)/($AN$8-$AL$8),$AL$8+SQRT(AW973*($AN$8-$AL$8)*($AM$8-$AL$8)),$AN$8-SQRT((1-AW973)*($AN$8-$AL$8)*($AN$8-$AM$8))),$AM$8)</f>
        <v>1.10842503977</v>
      </c>
      <c r="AO973" s="0" t="n">
        <f aca="false">IFERROR(IF(AX973&lt;($AM$9-$AL$9)/($AN$9-$AL$9),$AL$9+SQRT(AX973*($AN$9-$AL$9)*($AM$9-$AL$9)),$AN$9-SQRT((1-AX973)*($AN$9-$AL$9)*($AN$9-$AM$9))),$AM$9)</f>
        <v>0.688266533938249</v>
      </c>
      <c r="AP973" s="0" t="n">
        <f aca="false">IFERROR(IF(AY973&lt;($AM$10-$AL$10)/($AN$10-$AL$10),$AL$10+SQRT(AY973*($AN$10-$AL$10)*($AM$10-$AL$10)),$AN$10-SQRT((1-AY973)*($AN$10-$AL$10)*($AN$10-$AM$10))),$AM$10)</f>
        <v>0.746607852364713</v>
      </c>
      <c r="AQ973" s="0" t="n">
        <f aca="false">IFERROR(IF(AZ973&lt;($AM$11-$AL$11)/($AN$11-$AL$11),$AL$11+SQRT(AZ973*($AN$11-$AL$11)*($AM$11-$AL$11)),$AN$11-SQRT((1-AZ973)*($AN$11-$AL$11)*($AN$11-$AM$11))),$AM$11)</f>
        <v>0.573256426617365</v>
      </c>
      <c r="AR973" s="0" t="n">
        <f aca="false">SUMPRODUCT((B24:B31&lt;=$B$6)*(C24:C31*AM973+D24:D31*AO973*$B$8*AQ973)/(1+AL973/100)^B24:B31)+C32*AM973*AP973/(1+AL973/100)^$B$6</f>
        <v>9541312.16344188</v>
      </c>
      <c r="AS973" s="0" t="n">
        <f aca="false">SUMPRODUCT((K24:K26&lt;=$B$6)*(L24:L26*AN973+M24:M26*AO973*$B$8*AQ973)/(1+AL973/100)^K24:K26)+L27*AN973*AP973/(1+AL973/100)^$B$6</f>
        <v>10303247.3973016</v>
      </c>
      <c r="AT973" s="0" t="n">
        <f aca="false">AS973-AR973</f>
        <v>761935.233859729</v>
      </c>
      <c r="AU973" s="0" t="n">
        <f aca="true">RAND()</f>
        <v>0.968817008624586</v>
      </c>
      <c r="AV973" s="0" t="n">
        <f aca="true">RAND()</f>
        <v>0.743860831514216</v>
      </c>
      <c r="AW973" s="0" t="n">
        <f aca="true">RAND()</f>
        <v>0.821835827874439</v>
      </c>
      <c r="AX973" s="0" t="n">
        <f aca="true">RAND()</f>
        <v>0.0472590504014961</v>
      </c>
      <c r="AY973" s="0" t="n">
        <f aca="true">RAND()</f>
        <v>0.243261731391744</v>
      </c>
      <c r="AZ973" s="0" t="n">
        <f aca="true">RAND()</f>
        <v>0.304771733419149</v>
      </c>
    </row>
    <row r="974" customFormat="false" ht="15" hidden="false" customHeight="false" outlineLevel="0" collapsed="false">
      <c r="AK974" s="0" t="n">
        <v>961</v>
      </c>
      <c r="AL974" s="0" t="n">
        <f aca="false">IFERROR(IF(AU974&lt;($AM$6-$AL$6)/($AN$6-$AL$6),$AL$6+SQRT(AU974*($AN$6-$AL$6)*($AM$6-$AL$6)),$AN$6-SQRT((1-AU974)*($AN$6-$AL$6)*($AN$6-$AM$6))),$AM$6)</f>
        <v>2.90706824289451</v>
      </c>
      <c r="AM974" s="0" t="n">
        <f aca="false">IFERROR(IF(AV974&lt;($AM$7-$AL$7)/($AN$7-$AL$7),$AL$7+SQRT(AV974*($AN$7-$AL$7)*($AM$7-$AL$7)),$AN$7-SQRT((1-AV974)*($AN$7-$AL$7)*($AN$7-$AM$7))),$AM$7)</f>
        <v>0.920559191206575</v>
      </c>
      <c r="AN974" s="0" t="n">
        <f aca="false">IFERROR(IF(AW974&lt;($AM$8-$AL$8)/($AN$8-$AL$8),$AL$8+SQRT(AW974*($AN$8-$AL$8)*($AM$8-$AL$8)),$AN$8-SQRT((1-AW974)*($AN$8-$AL$8)*($AN$8-$AM$8))),$AM$8)</f>
        <v>0.993761673926928</v>
      </c>
      <c r="AO974" s="0" t="n">
        <f aca="false">IFERROR(IF(AX974&lt;($AM$9-$AL$9)/($AN$9-$AL$9),$AL$9+SQRT(AX974*($AN$9-$AL$9)*($AM$9-$AL$9)),$AN$9-SQRT((1-AX974)*($AN$9-$AL$9)*($AN$9-$AM$9))),$AM$9)</f>
        <v>1.47722816598975</v>
      </c>
      <c r="AP974" s="0" t="n">
        <f aca="false">IFERROR(IF(AY974&lt;($AM$10-$AL$10)/($AN$10-$AL$10),$AL$10+SQRT(AY974*($AN$10-$AL$10)*($AM$10-$AL$10)),$AN$10-SQRT((1-AY974)*($AN$10-$AL$10)*($AN$10-$AM$10))),$AM$10)</f>
        <v>0.777112783202857</v>
      </c>
      <c r="AQ974" s="0" t="n">
        <f aca="false">IFERROR(IF(AZ974&lt;($AM$11-$AL$11)/($AN$11-$AL$11),$AL$11+SQRT(AZ974*($AN$11-$AL$11)*($AM$11-$AL$11)),$AN$11-SQRT((1-AZ974)*($AN$11-$AL$11)*($AN$11-$AM$11))),$AM$11)</f>
        <v>0.936553706370693</v>
      </c>
      <c r="AR974" s="0" t="n">
        <f aca="false">SUMPRODUCT((B24:B31&lt;=$B$6)*(C24:C31*AM974+D24:D31*AO974*$B$8*AQ974)/(1+AL974/100)^B24:B31)+C32*AM974*AP974/(1+AL974/100)^$B$6</f>
        <v>9163926.79301569</v>
      </c>
      <c r="AS974" s="0" t="n">
        <f aca="false">SUMPRODUCT((K24:K26&lt;=$B$6)*(L24:L26*AN974+M24:M26*AO974*$B$8*AQ974)/(1+AL974/100)^K24:K26)+L27*AN974*AP974/(1+AL974/100)^$B$6</f>
        <v>9350496.83838796</v>
      </c>
      <c r="AT974" s="0" t="n">
        <f aca="false">AS974-AR974</f>
        <v>186570.04537227</v>
      </c>
      <c r="AU974" s="0" t="n">
        <f aca="true">RAND()</f>
        <v>0.164554559453547</v>
      </c>
      <c r="AV974" s="0" t="n">
        <f aca="true">RAND()</f>
        <v>0.161494650937595</v>
      </c>
      <c r="AW974" s="0" t="n">
        <f aca="true">RAND()</f>
        <v>0.417150958699611</v>
      </c>
      <c r="AX974" s="0" t="n">
        <f aca="true">RAND()</f>
        <v>0.817806406377041</v>
      </c>
      <c r="AY974" s="0" t="n">
        <f aca="true">RAND()</f>
        <v>0.307165978457734</v>
      </c>
      <c r="AZ974" s="0" t="n">
        <f aca="true">RAND()</f>
        <v>0.983569664590628</v>
      </c>
    </row>
    <row r="975" customFormat="false" ht="15" hidden="false" customHeight="false" outlineLevel="0" collapsed="false">
      <c r="AK975" s="0" t="n">
        <v>962</v>
      </c>
      <c r="AL975" s="0" t="n">
        <f aca="false">IFERROR(IF(AU975&lt;($AM$6-$AL$6)/($AN$6-$AL$6),$AL$6+SQRT(AU975*($AN$6-$AL$6)*($AM$6-$AL$6)),$AN$6-SQRT((1-AU975)*($AN$6-$AL$6)*($AN$6-$AM$6))),$AM$6)</f>
        <v>4.19599923185624</v>
      </c>
      <c r="AM975" s="0" t="n">
        <f aca="false">IFERROR(IF(AV975&lt;($AM$7-$AL$7)/($AN$7-$AL$7),$AL$7+SQRT(AV975*($AN$7-$AL$7)*($AM$7-$AL$7)),$AN$7-SQRT((1-AV975)*($AN$7-$AL$7)*($AN$7-$AM$7))),$AM$7)</f>
        <v>1.01566452794889</v>
      </c>
      <c r="AN975" s="0" t="n">
        <f aca="false">IFERROR(IF(AW975&lt;($AM$8-$AL$8)/($AN$8-$AL$8),$AL$8+SQRT(AW975*($AN$8-$AL$8)*($AM$8-$AL$8)),$AN$8-SQRT((1-AW975)*($AN$8-$AL$8)*($AN$8-$AM$8))),$AM$8)</f>
        <v>0.96401703136392</v>
      </c>
      <c r="AO975" s="0" t="n">
        <f aca="false">IFERROR(IF(AX975&lt;($AM$9-$AL$9)/($AN$9-$AL$9),$AL$9+SQRT(AX975*($AN$9-$AL$9)*($AM$9-$AL$9)),$AN$9-SQRT((1-AX975)*($AN$9-$AL$9)*($AN$9-$AM$9))),$AM$9)</f>
        <v>1.18492149255447</v>
      </c>
      <c r="AP975" s="0" t="n">
        <f aca="false">IFERROR(IF(AY975&lt;($AM$10-$AL$10)/($AN$10-$AL$10),$AL$10+SQRT(AY975*($AN$10-$AL$10)*($AM$10-$AL$10)),$AN$10-SQRT((1-AY975)*($AN$10-$AL$10)*($AN$10-$AM$10))),$AM$10)</f>
        <v>0.828592457129156</v>
      </c>
      <c r="AQ975" s="0" t="n">
        <f aca="false">IFERROR(IF(AZ975&lt;($AM$11-$AL$11)/($AN$11-$AL$11),$AL$11+SQRT(AZ975*($AN$11-$AL$11)*($AM$11-$AL$11)),$AN$11-SQRT((1-AZ975)*($AN$11-$AL$11)*($AN$11-$AM$11))),$AM$11)</f>
        <v>0.635248785727295</v>
      </c>
      <c r="AR975" s="0" t="n">
        <f aca="false">SUMPRODUCT((B24:B31&lt;=$B$6)*(C24:C31*AM975+D24:D31*AO975*$B$8*AQ975)/(1+AL975/100)^B24:B31)+C32*AM975*AP975/(1+AL975/100)^$B$6</f>
        <v>9536643.42673072</v>
      </c>
      <c r="AS975" s="0" t="n">
        <f aca="false">SUMPRODUCT((K24:K26&lt;=$B$6)*(L24:L26*AN975+M24:M26*AO975*$B$8*AQ975)/(1+AL975/100)^K24:K26)+L27*AN975*AP975/(1+AL975/100)^$B$6</f>
        <v>8980801.37919088</v>
      </c>
      <c r="AT975" s="0" t="n">
        <f aca="false">AS975-AR975</f>
        <v>-555842.047539836</v>
      </c>
      <c r="AU975" s="0" t="n">
        <f aca="true">RAND()</f>
        <v>0.60687898461246</v>
      </c>
      <c r="AV975" s="0" t="n">
        <f aca="true">RAND()</f>
        <v>0.511883435898516</v>
      </c>
      <c r="AW975" s="0" t="n">
        <f aca="true">RAND()</f>
        <v>0.298906517527034</v>
      </c>
      <c r="AX975" s="0" t="n">
        <f aca="true">RAND()</f>
        <v>0.55709801780025</v>
      </c>
      <c r="AY975" s="0" t="n">
        <f aca="true">RAND()</f>
        <v>0.431892011528705</v>
      </c>
      <c r="AZ975" s="0" t="n">
        <f aca="true">RAND()</f>
        <v>0.458741829925003</v>
      </c>
    </row>
    <row r="976" customFormat="false" ht="15" hidden="false" customHeight="false" outlineLevel="0" collapsed="false">
      <c r="AK976" s="0" t="n">
        <v>963</v>
      </c>
      <c r="AL976" s="0" t="n">
        <f aca="false">IFERROR(IF(AU976&lt;($AM$6-$AL$6)/($AN$6-$AL$6),$AL$6+SQRT(AU976*($AN$6-$AL$6)*($AM$6-$AL$6)),$AN$6-SQRT((1-AU976)*($AN$6-$AL$6)*($AN$6-$AM$6))),$AM$6)</f>
        <v>5.6662486208757</v>
      </c>
      <c r="AM976" s="0" t="n">
        <f aca="false">IFERROR(IF(AV976&lt;($AM$7-$AL$7)/($AN$7-$AL$7),$AL$7+SQRT(AV976*($AN$7-$AL$7)*($AM$7-$AL$7)),$AN$7-SQRT((1-AV976)*($AN$7-$AL$7)*($AN$7-$AM$7))),$AM$7)</f>
        <v>1.00870400340243</v>
      </c>
      <c r="AN976" s="0" t="n">
        <f aca="false">IFERROR(IF(AW976&lt;($AM$8-$AL$8)/($AN$8-$AL$8),$AL$8+SQRT(AW976*($AN$8-$AL$8)*($AM$8-$AL$8)),$AN$8-SQRT((1-AW976)*($AN$8-$AL$8)*($AN$8-$AM$8))),$AM$8)</f>
        <v>0.961142023790709</v>
      </c>
      <c r="AO976" s="0" t="n">
        <f aca="false">IFERROR(IF(AX976&lt;($AM$9-$AL$9)/($AN$9-$AL$9),$AL$9+SQRT(AX976*($AN$9-$AL$9)*($AM$9-$AL$9)),$AN$9-SQRT((1-AX976)*($AN$9-$AL$9)*($AN$9-$AM$9))),$AM$9)</f>
        <v>0.993466243836761</v>
      </c>
      <c r="AP976" s="0" t="n">
        <f aca="false">IFERROR(IF(AY976&lt;($AM$10-$AL$10)/($AN$10-$AL$10),$AL$10+SQRT(AY976*($AN$10-$AL$10)*($AM$10-$AL$10)),$AN$10-SQRT((1-AY976)*($AN$10-$AL$10)*($AN$10-$AM$10))),$AM$10)</f>
        <v>0.840968871258602</v>
      </c>
      <c r="AQ976" s="0" t="n">
        <f aca="false">IFERROR(IF(AZ976&lt;($AM$11-$AL$11)/($AN$11-$AL$11),$AL$11+SQRT(AZ976*($AN$11-$AL$11)*($AM$11-$AL$11)),$AN$11-SQRT((1-AZ976)*($AN$11-$AL$11)*($AN$11-$AM$11))),$AM$11)</f>
        <v>0.768229236250885</v>
      </c>
      <c r="AR976" s="0" t="n">
        <f aca="false">SUMPRODUCT((B24:B31&lt;=$B$6)*(C24:C31*AM976+D24:D31*AO976*$B$8*AQ976)/(1+AL976/100)^B24:B31)+C32*AM976*AP976/(1+AL976/100)^$B$6</f>
        <v>9065365.90232229</v>
      </c>
      <c r="AS976" s="0" t="n">
        <f aca="false">SUMPRODUCT((K24:K26&lt;=$B$6)*(L24:L26*AN976+M24:M26*AO976*$B$8*AQ976)/(1+AL976/100)^K24:K26)+L27*AN976*AP976/(1+AL976/100)^$B$6</f>
        <v>8920921.64232937</v>
      </c>
      <c r="AT976" s="0" t="n">
        <f aca="false">AS976-AR976</f>
        <v>-144444.259992925</v>
      </c>
      <c r="AU976" s="0" t="n">
        <f aca="true">RAND()</f>
        <v>0.911055362934201</v>
      </c>
      <c r="AV976" s="0" t="n">
        <f aca="true">RAND()</f>
        <v>0.48245548467541</v>
      </c>
      <c r="AW976" s="0" t="n">
        <f aca="true">RAND()</f>
        <v>0.288519464792949</v>
      </c>
      <c r="AX976" s="0" t="n">
        <f aca="true">RAND()</f>
        <v>0.324678578408482</v>
      </c>
      <c r="AY976" s="0" t="n">
        <f aca="true">RAND()</f>
        <v>0.465039084669461</v>
      </c>
      <c r="AZ976" s="0" t="n">
        <f aca="true">RAND()</f>
        <v>0.780744134984293</v>
      </c>
    </row>
    <row r="977" customFormat="false" ht="15" hidden="false" customHeight="false" outlineLevel="0" collapsed="false">
      <c r="AK977" s="0" t="n">
        <v>964</v>
      </c>
      <c r="AL977" s="0" t="n">
        <f aca="false">IFERROR(IF(AU977&lt;($AM$6-$AL$6)/($AN$6-$AL$6),$AL$6+SQRT(AU977*($AN$6-$AL$6)*($AM$6-$AL$6)),$AN$6-SQRT((1-AU977)*($AN$6-$AL$6)*($AN$6-$AM$6))),$AM$6)</f>
        <v>4.4729222957683</v>
      </c>
      <c r="AM977" s="0" t="n">
        <f aca="false">IFERROR(IF(AV977&lt;($AM$7-$AL$7)/($AN$7-$AL$7),$AL$7+SQRT(AV977*($AN$7-$AL$7)*($AM$7-$AL$7)),$AN$7-SQRT((1-AV977)*($AN$7-$AL$7)*($AN$7-$AM$7))),$AM$7)</f>
        <v>1.14101208283568</v>
      </c>
      <c r="AN977" s="0" t="n">
        <f aca="false">IFERROR(IF(AW977&lt;($AM$8-$AL$8)/($AN$8-$AL$8),$AL$8+SQRT(AW977*($AN$8-$AL$8)*($AM$8-$AL$8)),$AN$8-SQRT((1-AW977)*($AN$8-$AL$8)*($AN$8-$AM$8))),$AM$8)</f>
        <v>0.905958891789589</v>
      </c>
      <c r="AO977" s="0" t="n">
        <f aca="false">IFERROR(IF(AX977&lt;($AM$9-$AL$9)/($AN$9-$AL$9),$AL$9+SQRT(AX977*($AN$9-$AL$9)*($AM$9-$AL$9)),$AN$9-SQRT((1-AX977)*($AN$9-$AL$9)*($AN$9-$AM$9))),$AM$9)</f>
        <v>1.61368257369051</v>
      </c>
      <c r="AP977" s="0" t="n">
        <f aca="false">IFERROR(IF(AY977&lt;($AM$10-$AL$10)/($AN$10-$AL$10),$AL$10+SQRT(AY977*($AN$10-$AL$10)*($AM$10-$AL$10)),$AN$10-SQRT((1-AY977)*($AN$10-$AL$10)*($AN$10-$AM$10))),$AM$10)</f>
        <v>0.943431021162451</v>
      </c>
      <c r="AQ977" s="0" t="n">
        <f aca="false">IFERROR(IF(AZ977&lt;($AM$11-$AL$11)/($AN$11-$AL$11),$AL$11+SQRT(AZ977*($AN$11-$AL$11)*($AM$11-$AL$11)),$AN$11-SQRT((1-AZ977)*($AN$11-$AL$11)*($AN$11-$AM$11))),$AM$11)</f>
        <v>0.456056218516166</v>
      </c>
      <c r="AR977" s="0" t="n">
        <f aca="false">SUMPRODUCT((B24:B31&lt;=$B$6)*(C24:C31*AM977+D24:D31*AO977*$B$8*AQ977)/(1+AL977/100)^B24:B31)+C32*AM977*AP977/(1+AL977/100)^$B$6</f>
        <v>10597765.2216906</v>
      </c>
      <c r="AS977" s="0" t="n">
        <f aca="false">SUMPRODUCT((K24:K26&lt;=$B$6)*(L24:L26*AN977+M24:M26*AO977*$B$8*AQ977)/(1+AL977/100)^K24:K26)+L27*AN977*AP977/(1+AL977/100)^$B$6</f>
        <v>8373022.94540032</v>
      </c>
      <c r="AT977" s="0" t="n">
        <f aca="false">AS977-AR977</f>
        <v>-2224742.27629032</v>
      </c>
      <c r="AU977" s="0" t="n">
        <f aca="true">RAND()</f>
        <v>0.680693913838751</v>
      </c>
      <c r="AV977" s="0" t="n">
        <f aca="true">RAND()</f>
        <v>0.894414523663844</v>
      </c>
      <c r="AW977" s="0" t="n">
        <f aca="true">RAND()</f>
        <v>0.12474763054753</v>
      </c>
      <c r="AX977" s="0" t="n">
        <f aca="true">RAND()</f>
        <v>0.900505897419741</v>
      </c>
      <c r="AY977" s="0" t="n">
        <f aca="true">RAND()</f>
        <v>0.786524282116697</v>
      </c>
      <c r="AZ977" s="0" t="n">
        <f aca="true">RAND()</f>
        <v>0.0994022177043488</v>
      </c>
    </row>
    <row r="978" customFormat="false" ht="15" hidden="false" customHeight="false" outlineLevel="0" collapsed="false">
      <c r="AK978" s="0" t="n">
        <v>965</v>
      </c>
      <c r="AL978" s="0" t="n">
        <f aca="false">IFERROR(IF(AU978&lt;($AM$6-$AL$6)/($AN$6-$AL$6),$AL$6+SQRT(AU978*($AN$6-$AL$6)*($AM$6-$AL$6)),$AN$6-SQRT((1-AU978)*($AN$6-$AL$6)*($AN$6-$AM$6))),$AM$6)</f>
        <v>4.75818520681164</v>
      </c>
      <c r="AM978" s="0" t="n">
        <f aca="false">IFERROR(IF(AV978&lt;($AM$7-$AL$7)/($AN$7-$AL$7),$AL$7+SQRT(AV978*($AN$7-$AL$7)*($AM$7-$AL$7)),$AN$7-SQRT((1-AV978)*($AN$7-$AL$7)*($AN$7-$AM$7))),$AM$7)</f>
        <v>1.08561751317943</v>
      </c>
      <c r="AN978" s="0" t="n">
        <f aca="false">IFERROR(IF(AW978&lt;($AM$8-$AL$8)/($AN$8-$AL$8),$AL$8+SQRT(AW978*($AN$8-$AL$8)*($AM$8-$AL$8)),$AN$8-SQRT((1-AW978)*($AN$8-$AL$8)*($AN$8-$AM$8))),$AM$8)</f>
        <v>1.03886293234186</v>
      </c>
      <c r="AO978" s="0" t="n">
        <f aca="false">IFERROR(IF(AX978&lt;($AM$9-$AL$9)/($AN$9-$AL$9),$AL$9+SQRT(AX978*($AN$9-$AL$9)*($AM$9-$AL$9)),$AN$9-SQRT((1-AX978)*($AN$9-$AL$9)*($AN$9-$AM$9))),$AM$9)</f>
        <v>1.48392279292927</v>
      </c>
      <c r="AP978" s="0" t="n">
        <f aca="false">IFERROR(IF(AY978&lt;($AM$10-$AL$10)/($AN$10-$AL$10),$AL$10+SQRT(AY978*($AN$10-$AL$10)*($AM$10-$AL$10)),$AN$10-SQRT((1-AY978)*($AN$10-$AL$10)*($AN$10-$AM$10))),$AM$10)</f>
        <v>0.967146174567082</v>
      </c>
      <c r="AQ978" s="0" t="n">
        <f aca="false">IFERROR(IF(AZ978&lt;($AM$11-$AL$11)/($AN$11-$AL$11),$AL$11+SQRT(AZ978*($AN$11-$AL$11)*($AM$11-$AL$11)),$AN$11-SQRT((1-AZ978)*($AN$11-$AL$11)*($AN$11-$AM$11))),$AM$11)</f>
        <v>0.727300759518247</v>
      </c>
      <c r="AR978" s="0" t="n">
        <f aca="false">SUMPRODUCT((B24:B31&lt;=$B$6)*(C24:C31*AM978+D24:D31*AO978*$B$8*AQ978)/(1+AL978/100)^B24:B31)+C32*AM978*AP978/(1+AL978/100)^$B$6</f>
        <v>10032855.4063311</v>
      </c>
      <c r="AS978" s="0" t="n">
        <f aca="false">SUMPRODUCT((K24:K26&lt;=$B$6)*(L24:L26*AN978+M24:M26*AO978*$B$8*AQ978)/(1+AL978/100)^K24:K26)+L27*AN978*AP978/(1+AL978/100)^$B$6</f>
        <v>9594794.61176536</v>
      </c>
      <c r="AT978" s="0" t="n">
        <f aca="false">AS978-AR978</f>
        <v>-438060.794565763</v>
      </c>
      <c r="AU978" s="0" t="n">
        <f aca="true">RAND()</f>
        <v>0.748713321652091</v>
      </c>
      <c r="AV978" s="0" t="n">
        <f aca="true">RAND()</f>
        <v>0.759807982459424</v>
      </c>
      <c r="AW978" s="0" t="n">
        <f aca="true">RAND()</f>
        <v>0.603743454761959</v>
      </c>
      <c r="AX978" s="0" t="n">
        <f aca="true">RAND()</f>
        <v>0.822442877561384</v>
      </c>
      <c r="AY978" s="0" t="n">
        <f aca="true">RAND()</f>
        <v>0.872902193650634</v>
      </c>
      <c r="AZ978" s="0" t="n">
        <f aca="true">RAND()</f>
        <v>0.696469894859898</v>
      </c>
    </row>
    <row r="979" customFormat="false" ht="15" hidden="false" customHeight="false" outlineLevel="0" collapsed="false">
      <c r="AK979" s="0" t="n">
        <v>966</v>
      </c>
      <c r="AL979" s="0" t="n">
        <f aca="false">IFERROR(IF(AU979&lt;($AM$6-$AL$6)/($AN$6-$AL$6),$AL$6+SQRT(AU979*($AN$6-$AL$6)*($AM$6-$AL$6)),$AN$6-SQRT((1-AU979)*($AN$6-$AL$6)*($AN$6-$AM$6))),$AM$6)</f>
        <v>4.55283274585754</v>
      </c>
      <c r="AM979" s="0" t="n">
        <f aca="false">IFERROR(IF(AV979&lt;($AM$7-$AL$7)/($AN$7-$AL$7),$AL$7+SQRT(AV979*($AN$7-$AL$7)*($AM$7-$AL$7)),$AN$7-SQRT((1-AV979)*($AN$7-$AL$7)*($AN$7-$AM$7))),$AM$7)</f>
        <v>0.880089266476252</v>
      </c>
      <c r="AN979" s="0" t="n">
        <f aca="false">IFERROR(IF(AW979&lt;($AM$8-$AL$8)/($AN$8-$AL$8),$AL$8+SQRT(AW979*($AN$8-$AL$8)*($AM$8-$AL$8)),$AN$8-SQRT((1-AW979)*($AN$8-$AL$8)*($AN$8-$AM$8))),$AM$8)</f>
        <v>1.05731949784773</v>
      </c>
      <c r="AO979" s="0" t="n">
        <f aca="false">IFERROR(IF(AX979&lt;($AM$9-$AL$9)/($AN$9-$AL$9),$AL$9+SQRT(AX979*($AN$9-$AL$9)*($AM$9-$AL$9)),$AN$9-SQRT((1-AX979)*($AN$9-$AL$9)*($AN$9-$AM$9))),$AM$9)</f>
        <v>1.86922766357657</v>
      </c>
      <c r="AP979" s="0" t="n">
        <f aca="false">IFERROR(IF(AY979&lt;($AM$10-$AL$10)/($AN$10-$AL$10),$AL$10+SQRT(AY979*($AN$10-$AL$10)*($AM$10-$AL$10)),$AN$10-SQRT((1-AY979)*($AN$10-$AL$10)*($AN$10-$AM$10))),$AM$10)</f>
        <v>0.943038050120063</v>
      </c>
      <c r="AQ979" s="0" t="n">
        <f aca="false">IFERROR(IF(AZ979&lt;($AM$11-$AL$11)/($AN$11-$AL$11),$AL$11+SQRT(AZ979*($AN$11-$AL$11)*($AM$11-$AL$11)),$AN$11-SQRT((1-AZ979)*($AN$11-$AL$11)*($AN$11-$AM$11))),$AM$11)</f>
        <v>0.930154462501023</v>
      </c>
      <c r="AR979" s="0" t="n">
        <f aca="false">SUMPRODUCT((B24:B31&lt;=$B$6)*(C24:C31*AM979+D24:D31*AO979*$B$8*AQ979)/(1+AL979/100)^B24:B31)+C32*AM979*AP979/(1+AL979/100)^$B$6</f>
        <v>8279889.30105316</v>
      </c>
      <c r="AS979" s="0" t="n">
        <f aca="false">SUMPRODUCT((K24:K26&lt;=$B$6)*(L24:L26*AN979+M24:M26*AO979*$B$8*AQ979)/(1+AL979/100)^K24:K26)+L27*AN979*AP979/(1+AL979/100)^$B$6</f>
        <v>9800767.63378551</v>
      </c>
      <c r="AT979" s="0" t="n">
        <f aca="false">AS979-AR979</f>
        <v>1520878.33273235</v>
      </c>
      <c r="AU979" s="0" t="n">
        <f aca="true">RAND()</f>
        <v>0.700568621512643</v>
      </c>
      <c r="AV979" s="0" t="n">
        <f aca="true">RAND()</f>
        <v>0.0712698956078228</v>
      </c>
      <c r="AW979" s="0" t="n">
        <f aca="true">RAND()</f>
        <v>0.66999310302531</v>
      </c>
      <c r="AX979" s="0" t="n">
        <f aca="true">RAND()</f>
        <v>0.988599064017572</v>
      </c>
      <c r="AY979" s="0" t="n">
        <f aca="true">RAND()</f>
        <v>0.78513085541675</v>
      </c>
      <c r="AZ979" s="0" t="n">
        <f aca="true">RAND()</f>
        <v>0.980088166903996</v>
      </c>
    </row>
    <row r="980" customFormat="false" ht="15" hidden="false" customHeight="false" outlineLevel="0" collapsed="false">
      <c r="AK980" s="0" t="n">
        <v>967</v>
      </c>
      <c r="AL980" s="0" t="n">
        <f aca="false">IFERROR(IF(AU980&lt;($AM$6-$AL$6)/($AN$6-$AL$6),$AL$6+SQRT(AU980*($AN$6-$AL$6)*($AM$6-$AL$6)),$AN$6-SQRT((1-AU980)*($AN$6-$AL$6)*($AN$6-$AM$6))),$AM$6)</f>
        <v>2.8712616117936</v>
      </c>
      <c r="AM980" s="0" t="n">
        <f aca="false">IFERROR(IF(AV980&lt;($AM$7-$AL$7)/($AN$7-$AL$7),$AL$7+SQRT(AV980*($AN$7-$AL$7)*($AM$7-$AL$7)),$AN$7-SQRT((1-AV980)*($AN$7-$AL$7)*($AN$7-$AM$7))),$AM$7)</f>
        <v>0.919806462124753</v>
      </c>
      <c r="AN980" s="0" t="n">
        <f aca="false">IFERROR(IF(AW980&lt;($AM$8-$AL$8)/($AN$8-$AL$8),$AL$8+SQRT(AW980*($AN$8-$AL$8)*($AM$8-$AL$8)),$AN$8-SQRT((1-AW980)*($AN$8-$AL$8)*($AN$8-$AM$8))),$AM$8)</f>
        <v>0.973101781293348</v>
      </c>
      <c r="AO980" s="0" t="n">
        <f aca="false">IFERROR(IF(AX980&lt;($AM$9-$AL$9)/($AN$9-$AL$9),$AL$9+SQRT(AX980*($AN$9-$AL$9)*($AM$9-$AL$9)),$AN$9-SQRT((1-AX980)*($AN$9-$AL$9)*($AN$9-$AM$9))),$AM$9)</f>
        <v>1.11712957882941</v>
      </c>
      <c r="AP980" s="0" t="n">
        <f aca="false">IFERROR(IF(AY980&lt;($AM$10-$AL$10)/($AN$10-$AL$10),$AL$10+SQRT(AY980*($AN$10-$AL$10)*($AM$10-$AL$10)),$AN$10-SQRT((1-AY980)*($AN$10-$AL$10)*($AN$10-$AM$10))),$AM$10)</f>
        <v>0.988450462672017</v>
      </c>
      <c r="AQ980" s="0" t="n">
        <f aca="false">IFERROR(IF(AZ980&lt;($AM$11-$AL$11)/($AN$11-$AL$11),$AL$11+SQRT(AZ980*($AN$11-$AL$11)*($AM$11-$AL$11)),$AN$11-SQRT((1-AZ980)*($AN$11-$AL$11)*($AN$11-$AM$11))),$AM$11)</f>
        <v>0.850577340408909</v>
      </c>
      <c r="AR980" s="0" t="n">
        <f aca="false">SUMPRODUCT((B24:B31&lt;=$B$6)*(C24:C31*AM980+D24:D31*AO980*$B$8*AQ980)/(1+AL980/100)^B24:B31)+C32*AM980*AP980/(1+AL980/100)^$B$6</f>
        <v>9093244.75836302</v>
      </c>
      <c r="AS980" s="0" t="n">
        <f aca="false">SUMPRODUCT((K24:K26&lt;=$B$6)*(L24:L26*AN980+M24:M26*AO980*$B$8*AQ980)/(1+AL980/100)^K24:K26)+L27*AN980*AP980/(1+AL980/100)^$B$6</f>
        <v>8938457.68595957</v>
      </c>
      <c r="AT980" s="0" t="n">
        <f aca="false">AS980-AR980</f>
        <v>-154787.072403453</v>
      </c>
      <c r="AU980" s="0" t="n">
        <f aca="true">RAND()</f>
        <v>0.151819359237037</v>
      </c>
      <c r="AV980" s="0" t="n">
        <f aca="true">RAND()</f>
        <v>0.15948431518722</v>
      </c>
      <c r="AW980" s="0" t="n">
        <f aca="true">RAND()</f>
        <v>0.332935852077</v>
      </c>
      <c r="AX980" s="0" t="n">
        <f aca="true">RAND()</f>
        <v>0.480359879614709</v>
      </c>
      <c r="AY980" s="0" t="n">
        <f aca="true">RAND()</f>
        <v>0.95433541793803</v>
      </c>
      <c r="AZ980" s="0" t="n">
        <f aca="true">RAND()</f>
        <v>0.908868852247857</v>
      </c>
    </row>
    <row r="981" customFormat="false" ht="15" hidden="false" customHeight="false" outlineLevel="0" collapsed="false">
      <c r="AK981" s="0" t="n">
        <v>968</v>
      </c>
      <c r="AL981" s="0" t="n">
        <f aca="false">IFERROR(IF(AU981&lt;($AM$6-$AL$6)/($AN$6-$AL$6),$AL$6+SQRT(AU981*($AN$6-$AL$6)*($AM$6-$AL$6)),$AN$6-SQRT((1-AU981)*($AN$6-$AL$6)*($AN$6-$AM$6))),$AM$6)</f>
        <v>3.31526913569688</v>
      </c>
      <c r="AM981" s="0" t="n">
        <f aca="false">IFERROR(IF(AV981&lt;($AM$7-$AL$7)/($AN$7-$AL$7),$AL$7+SQRT(AV981*($AN$7-$AL$7)*($AM$7-$AL$7)),$AN$7-SQRT((1-AV981)*($AN$7-$AL$7)*($AN$7-$AM$7))),$AM$7)</f>
        <v>1.09240431808883</v>
      </c>
      <c r="AN981" s="0" t="n">
        <f aca="false">IFERROR(IF(AW981&lt;($AM$8-$AL$8)/($AN$8-$AL$8),$AL$8+SQRT(AW981*($AN$8-$AL$8)*($AM$8-$AL$8)),$AN$8-SQRT((1-AW981)*($AN$8-$AL$8)*($AN$8-$AM$8))),$AM$8)</f>
        <v>1.11126973577304</v>
      </c>
      <c r="AO981" s="0" t="n">
        <f aca="false">IFERROR(IF(AX981&lt;($AM$9-$AL$9)/($AN$9-$AL$9),$AL$9+SQRT(AX981*($AN$9-$AL$9)*($AM$9-$AL$9)),$AN$9-SQRT((1-AX981)*($AN$9-$AL$9)*($AN$9-$AM$9))),$AM$9)</f>
        <v>0.550200788310898</v>
      </c>
      <c r="AP981" s="0" t="n">
        <f aca="false">IFERROR(IF(AY981&lt;($AM$10-$AL$10)/($AN$10-$AL$10),$AL$10+SQRT(AY981*($AN$10-$AL$10)*($AM$10-$AL$10)),$AN$10-SQRT((1-AY981)*($AN$10-$AL$10)*($AN$10-$AM$10))),$AM$10)</f>
        <v>0.964191082523423</v>
      </c>
      <c r="AQ981" s="0" t="n">
        <f aca="false">IFERROR(IF(AZ981&lt;($AM$11-$AL$11)/($AN$11-$AL$11),$AL$11+SQRT(AZ981*($AN$11-$AL$11)*($AM$11-$AL$11)),$AN$11-SQRT((1-AZ981)*($AN$11-$AL$11)*($AN$11-$AM$11))),$AM$11)</f>
        <v>0.837280123524077</v>
      </c>
      <c r="AR981" s="0" t="n">
        <f aca="false">SUMPRODUCT((B24:B31&lt;=$B$6)*(C24:C31*AM981+D24:D31*AO981*$B$8*AQ981)/(1+AL981/100)^B24:B31)+C32*AM981*AP981/(1+AL981/100)^$B$6</f>
        <v>10528004.3889307</v>
      </c>
      <c r="AS981" s="0" t="n">
        <f aca="false">SUMPRODUCT((K24:K26&lt;=$B$6)*(L24:L26*AN981+M24:M26*AO981*$B$8*AQ981)/(1+AL981/100)^K24:K26)+L27*AN981*AP981/(1+AL981/100)^$B$6</f>
        <v>10220095.9855733</v>
      </c>
      <c r="AT981" s="0" t="n">
        <f aca="false">AS981-AR981</f>
        <v>-307908.403357476</v>
      </c>
      <c r="AU981" s="0" t="n">
        <f aca="true">RAND()</f>
        <v>0.3211379228826</v>
      </c>
      <c r="AV981" s="0" t="n">
        <f aca="true">RAND()</f>
        <v>0.779232009270708</v>
      </c>
      <c r="AW981" s="0" t="n">
        <f aca="true">RAND()</f>
        <v>0.828923678111278</v>
      </c>
      <c r="AX981" s="0" t="n">
        <f aca="true">RAND()</f>
        <v>0.00336015886271418</v>
      </c>
      <c r="AY981" s="0" t="n">
        <f aca="true">RAND()</f>
        <v>0.861893444377069</v>
      </c>
      <c r="AZ981" s="0" t="n">
        <f aca="true">RAND()</f>
        <v>0.891927517549634</v>
      </c>
    </row>
    <row r="982" customFormat="false" ht="15" hidden="false" customHeight="false" outlineLevel="0" collapsed="false">
      <c r="AK982" s="0" t="n">
        <v>969</v>
      </c>
      <c r="AL982" s="0" t="n">
        <f aca="false">IFERROR(IF(AU982&lt;($AM$6-$AL$6)/($AN$6-$AL$6),$AL$6+SQRT(AU982*($AN$6-$AL$6)*($AM$6-$AL$6)),$AN$6-SQRT((1-AU982)*($AN$6-$AL$6)*($AN$6-$AM$6))),$AM$6)</f>
        <v>2.7519693877251</v>
      </c>
      <c r="AM982" s="0" t="n">
        <f aca="false">IFERROR(IF(AV982&lt;($AM$7-$AL$7)/($AN$7-$AL$7),$AL$7+SQRT(AV982*($AN$7-$AL$7)*($AM$7-$AL$7)),$AN$7-SQRT((1-AV982)*($AN$7-$AL$7)*($AN$7-$AM$7))),$AM$7)</f>
        <v>1.01360369410933</v>
      </c>
      <c r="AN982" s="0" t="n">
        <f aca="false">IFERROR(IF(AW982&lt;($AM$8-$AL$8)/($AN$8-$AL$8),$AL$8+SQRT(AW982*($AN$8-$AL$8)*($AM$8-$AL$8)),$AN$8-SQRT((1-AW982)*($AN$8-$AL$8)*($AN$8-$AM$8))),$AM$8)</f>
        <v>1.05708799716933</v>
      </c>
      <c r="AO982" s="0" t="n">
        <f aca="false">IFERROR(IF(AX982&lt;($AM$9-$AL$9)/($AN$9-$AL$9),$AL$9+SQRT(AX982*($AN$9-$AL$9)*($AM$9-$AL$9)),$AN$9-SQRT((1-AX982)*($AN$9-$AL$9)*($AN$9-$AM$9))),$AM$9)</f>
        <v>1.16516939966626</v>
      </c>
      <c r="AP982" s="0" t="n">
        <f aca="false">IFERROR(IF(AY982&lt;($AM$10-$AL$10)/($AN$10-$AL$10),$AL$10+SQRT(AY982*($AN$10-$AL$10)*($AM$10-$AL$10)),$AN$10-SQRT((1-AY982)*($AN$10-$AL$10)*($AN$10-$AM$10))),$AM$10)</f>
        <v>0.926469867846184</v>
      </c>
      <c r="AQ982" s="0" t="n">
        <f aca="false">IFERROR(IF(AZ982&lt;($AM$11-$AL$11)/($AN$11-$AL$11),$AL$11+SQRT(AZ982*($AN$11-$AL$11)*($AM$11-$AL$11)),$AN$11-SQRT((1-AZ982)*($AN$11-$AL$11)*($AN$11-$AM$11))),$AM$11)</f>
        <v>0.823231664669818</v>
      </c>
      <c r="AR982" s="0" t="n">
        <f aca="false">SUMPRODUCT((B24:B31&lt;=$B$6)*(C24:C31*AM982+D24:D31*AO982*$B$8*AQ982)/(1+AL982/100)^B24:B31)+C32*AM982*AP982/(1+AL982/100)^$B$6</f>
        <v>10063537.8303064</v>
      </c>
      <c r="AS982" s="0" t="n">
        <f aca="false">SUMPRODUCT((K24:K26&lt;=$B$6)*(L24:L26*AN982+M24:M26*AO982*$B$8*AQ982)/(1+AL982/100)^K24:K26)+L27*AN982*AP982/(1+AL982/100)^$B$6</f>
        <v>9767005.2884301</v>
      </c>
      <c r="AT982" s="0" t="n">
        <f aca="false">AS982-AR982</f>
        <v>-296532.541876292</v>
      </c>
      <c r="AU982" s="0" t="n">
        <f aca="true">RAND()</f>
        <v>0.113091592015133</v>
      </c>
      <c r="AV982" s="0" t="n">
        <f aca="true">RAND()</f>
        <v>0.503260324988849</v>
      </c>
      <c r="AW982" s="0" t="n">
        <f aca="true">RAND()</f>
        <v>0.669199637012081</v>
      </c>
      <c r="AX982" s="0" t="n">
        <f aca="true">RAND()</f>
        <v>0.535371912497603</v>
      </c>
      <c r="AY982" s="0" t="n">
        <f aca="true">RAND()</f>
        <v>0.727506192722966</v>
      </c>
      <c r="AZ982" s="0" t="n">
        <f aca="true">RAND()</f>
        <v>0.8724610433657</v>
      </c>
    </row>
    <row r="983" customFormat="false" ht="15" hidden="false" customHeight="false" outlineLevel="0" collapsed="false">
      <c r="AK983" s="0" t="n">
        <v>970</v>
      </c>
      <c r="AL983" s="0" t="n">
        <f aca="false">IFERROR(IF(AU983&lt;($AM$6-$AL$6)/($AN$6-$AL$6),$AL$6+SQRT(AU983*($AN$6-$AL$6)*($AM$6-$AL$6)),$AN$6-SQRT((1-AU983)*($AN$6-$AL$6)*($AN$6-$AM$6))),$AM$6)</f>
        <v>2.96655130099213</v>
      </c>
      <c r="AM983" s="0" t="n">
        <f aca="false">IFERROR(IF(AV983&lt;($AM$7-$AL$7)/($AN$7-$AL$7),$AL$7+SQRT(AV983*($AN$7-$AL$7)*($AM$7-$AL$7)),$AN$7-SQRT((1-AV983)*($AN$7-$AL$7)*($AN$7-$AM$7))),$AM$7)</f>
        <v>0.943400093957872</v>
      </c>
      <c r="AN983" s="0" t="n">
        <f aca="false">IFERROR(IF(AW983&lt;($AM$8-$AL$8)/($AN$8-$AL$8),$AL$8+SQRT(AW983*($AN$8-$AL$8)*($AM$8-$AL$8)),$AN$8-SQRT((1-AW983)*($AN$8-$AL$8)*($AN$8-$AM$8))),$AM$8)</f>
        <v>0.96823346860386</v>
      </c>
      <c r="AO983" s="0" t="n">
        <f aca="false">IFERROR(IF(AX983&lt;($AM$9-$AL$9)/($AN$9-$AL$9),$AL$9+SQRT(AX983*($AN$9-$AL$9)*($AM$9-$AL$9)),$AN$9-SQRT((1-AX983)*($AN$9-$AL$9)*($AN$9-$AM$9))),$AM$9)</f>
        <v>0.767216574046553</v>
      </c>
      <c r="AP983" s="0" t="n">
        <f aca="false">IFERROR(IF(AY983&lt;($AM$10-$AL$10)/($AN$10-$AL$10),$AL$10+SQRT(AY983*($AN$10-$AL$10)*($AM$10-$AL$10)),$AN$10-SQRT((1-AY983)*($AN$10-$AL$10)*($AN$10-$AM$10))),$AM$10)</f>
        <v>0.667672794362109</v>
      </c>
      <c r="AQ983" s="0" t="n">
        <f aca="false">IFERROR(IF(AZ983&lt;($AM$11-$AL$11)/($AN$11-$AL$11),$AL$11+SQRT(AZ983*($AN$11-$AL$11)*($AM$11-$AL$11)),$AN$11-SQRT((1-AZ983)*($AN$11-$AL$11)*($AN$11-$AM$11))),$AM$11)</f>
        <v>0.654582974747247</v>
      </c>
      <c r="AR983" s="0" t="n">
        <f aca="false">SUMPRODUCT((B24:B31&lt;=$B$6)*(C24:C31*AM983+D24:D31*AO983*$B$8*AQ983)/(1+AL983/100)^B24:B31)+C32*AM983*AP983/(1+AL983/100)^$B$6</f>
        <v>9253288.22609248</v>
      </c>
      <c r="AS983" s="0" t="n">
        <f aca="false">SUMPRODUCT((K24:K26&lt;=$B$6)*(L24:L26*AN983+M24:M26*AO983*$B$8*AQ983)/(1+AL983/100)^K24:K26)+L27*AN983*AP983/(1+AL983/100)^$B$6</f>
        <v>9169307.02667543</v>
      </c>
      <c r="AT983" s="0" t="n">
        <f aca="false">AS983-AR983</f>
        <v>-83981.1994170528</v>
      </c>
      <c r="AU983" s="0" t="n">
        <f aca="true">RAND()</f>
        <v>0.186844283489916</v>
      </c>
      <c r="AV983" s="0" t="n">
        <f aca="true">RAND()</f>
        <v>0.228484299412517</v>
      </c>
      <c r="AW983" s="0" t="n">
        <f aca="true">RAND()</f>
        <v>0.314472221760955</v>
      </c>
      <c r="AX983" s="0" t="n">
        <f aca="true">RAND()</f>
        <v>0.095206263260236</v>
      </c>
      <c r="AY983" s="0" t="n">
        <f aca="true">RAND()</f>
        <v>0.112456663876792</v>
      </c>
      <c r="AZ983" s="0" t="n">
        <f aca="true">RAND()</f>
        <v>0.51300848434914</v>
      </c>
    </row>
    <row r="984" customFormat="false" ht="15" hidden="false" customHeight="false" outlineLevel="0" collapsed="false">
      <c r="AK984" s="0" t="n">
        <v>971</v>
      </c>
      <c r="AL984" s="0" t="n">
        <f aca="false">IFERROR(IF(AU984&lt;($AM$6-$AL$6)/($AN$6-$AL$6),$AL$6+SQRT(AU984*($AN$6-$AL$6)*($AM$6-$AL$6)),$AN$6-SQRT((1-AU984)*($AN$6-$AL$6)*($AN$6-$AM$6))),$AM$6)</f>
        <v>2.46397393390745</v>
      </c>
      <c r="AM984" s="0" t="n">
        <f aca="false">IFERROR(IF(AV984&lt;($AM$7-$AL$7)/($AN$7-$AL$7),$AL$7+SQRT(AV984*($AN$7-$AL$7)*($AM$7-$AL$7)),$AN$7-SQRT((1-AV984)*($AN$7-$AL$7)*($AN$7-$AM$7))),$AM$7)</f>
        <v>0.914085548047995</v>
      </c>
      <c r="AN984" s="0" t="n">
        <f aca="false">IFERROR(IF(AW984&lt;($AM$8-$AL$8)/($AN$8-$AL$8),$AL$8+SQRT(AW984*($AN$8-$AL$8)*($AM$8-$AL$8)),$AN$8-SQRT((1-AW984)*($AN$8-$AL$8)*($AN$8-$AM$8))),$AM$8)</f>
        <v>1.09001729502496</v>
      </c>
      <c r="AO984" s="0" t="n">
        <f aca="false">IFERROR(IF(AX984&lt;($AM$9-$AL$9)/($AN$9-$AL$9),$AL$9+SQRT(AX984*($AN$9-$AL$9)*($AM$9-$AL$9)),$AN$9-SQRT((1-AX984)*($AN$9-$AL$9)*($AN$9-$AM$9))),$AM$9)</f>
        <v>1.54287699805617</v>
      </c>
      <c r="AP984" s="0" t="n">
        <f aca="false">IFERROR(IF(AY984&lt;($AM$10-$AL$10)/($AN$10-$AL$10),$AL$10+SQRT(AY984*($AN$10-$AL$10)*($AM$10-$AL$10)),$AN$10-SQRT((1-AY984)*($AN$10-$AL$10)*($AN$10-$AM$10))),$AM$10)</f>
        <v>0.935893852998848</v>
      </c>
      <c r="AQ984" s="0" t="n">
        <f aca="false">IFERROR(IF(AZ984&lt;($AM$11-$AL$11)/($AN$11-$AL$11),$AL$11+SQRT(AZ984*($AN$11-$AL$11)*($AM$11-$AL$11)),$AN$11-SQRT((1-AZ984)*($AN$11-$AL$11)*($AN$11-$AM$11))),$AM$11)</f>
        <v>0.76975960467121</v>
      </c>
      <c r="AR984" s="0" t="n">
        <f aca="false">SUMPRODUCT((B24:B31&lt;=$B$6)*(C24:C31*AM984+D24:D31*AO984*$B$8*AQ984)/(1+AL984/100)^B24:B31)+C32*AM984*AP984/(1+AL984/100)^$B$6</f>
        <v>9233490.62277493</v>
      </c>
      <c r="AS984" s="0" t="n">
        <f aca="false">SUMPRODUCT((K24:K26&lt;=$B$6)*(L24:L26*AN984+M24:M26*AO984*$B$8*AQ984)/(1+AL984/100)^K24:K26)+L27*AN984*AP984/(1+AL984/100)^$B$6</f>
        <v>10061640.0267279</v>
      </c>
      <c r="AT984" s="0" t="n">
        <f aca="false">AS984-AR984</f>
        <v>828149.403953008</v>
      </c>
      <c r="AU984" s="0" t="n">
        <f aca="true">RAND()</f>
        <v>0.0430543622691107</v>
      </c>
      <c r="AV984" s="0" t="n">
        <f aca="true">RAND()</f>
        <v>0.144616803037905</v>
      </c>
      <c r="AW984" s="0" t="n">
        <f aca="true">RAND()</f>
        <v>0.772493636523295</v>
      </c>
      <c r="AX984" s="0" t="n">
        <f aca="true">RAND()</f>
        <v>0.860692374062574</v>
      </c>
      <c r="AY984" s="0" t="n">
        <f aca="true">RAND()</f>
        <v>0.760013804328725</v>
      </c>
      <c r="AZ984" s="0" t="n">
        <f aca="true">RAND()</f>
        <v>0.78363004228099</v>
      </c>
    </row>
    <row r="985" customFormat="false" ht="15" hidden="false" customHeight="false" outlineLevel="0" collapsed="false">
      <c r="AK985" s="0" t="n">
        <v>972</v>
      </c>
      <c r="AL985" s="0" t="n">
        <f aca="false">IFERROR(IF(AU985&lt;($AM$6-$AL$6)/($AN$6-$AL$6),$AL$6+SQRT(AU985*($AN$6-$AL$6)*($AM$6-$AL$6)),$AN$6-SQRT((1-AU985)*($AN$6-$AL$6)*($AN$6-$AM$6))),$AM$6)</f>
        <v>3.7775004543843</v>
      </c>
      <c r="AM985" s="0" t="n">
        <f aca="false">IFERROR(IF(AV985&lt;($AM$7-$AL$7)/($AN$7-$AL$7),$AL$7+SQRT(AV985*($AN$7-$AL$7)*($AM$7-$AL$7)),$AN$7-SQRT((1-AV985)*($AN$7-$AL$7)*($AN$7-$AM$7))),$AM$7)</f>
        <v>0.969822182671947</v>
      </c>
      <c r="AN985" s="0" t="n">
        <f aca="false">IFERROR(IF(AW985&lt;($AM$8-$AL$8)/($AN$8-$AL$8),$AL$8+SQRT(AW985*($AN$8-$AL$8)*($AM$8-$AL$8)),$AN$8-SQRT((1-AW985)*($AN$8-$AL$8)*($AN$8-$AM$8))),$AM$8)</f>
        <v>0.964314917529229</v>
      </c>
      <c r="AO985" s="0" t="n">
        <f aca="false">IFERROR(IF(AX985&lt;($AM$9-$AL$9)/($AN$9-$AL$9),$AL$9+SQRT(AX985*($AN$9-$AL$9)*($AM$9-$AL$9)),$AN$9-SQRT((1-AX985)*($AN$9-$AL$9)*($AN$9-$AM$9))),$AM$9)</f>
        <v>1.38084858101608</v>
      </c>
      <c r="AP985" s="0" t="n">
        <f aca="false">IFERROR(IF(AY985&lt;($AM$10-$AL$10)/($AN$10-$AL$10),$AL$10+SQRT(AY985*($AN$10-$AL$10)*($AM$10-$AL$10)),$AN$10-SQRT((1-AY985)*($AN$10-$AL$10)*($AN$10-$AM$10))),$AM$10)</f>
        <v>0.924755567839265</v>
      </c>
      <c r="AQ985" s="0" t="n">
        <f aca="false">IFERROR(IF(AZ985&lt;($AM$11-$AL$11)/($AN$11-$AL$11),$AL$11+SQRT(AZ985*($AN$11-$AL$11)*($AM$11-$AL$11)),$AN$11-SQRT((1-AZ985)*($AN$11-$AL$11)*($AN$11-$AM$11))),$AM$11)</f>
        <v>0.426066644437463</v>
      </c>
      <c r="AR985" s="0" t="n">
        <f aca="false">SUMPRODUCT((B24:B31&lt;=$B$6)*(C24:C31*AM985+D24:D31*AO985*$B$8*AQ985)/(1+AL985/100)^B24:B31)+C32*AM985*AP985/(1+AL985/100)^$B$6</f>
        <v>9216182.64228427</v>
      </c>
      <c r="AS985" s="0" t="n">
        <f aca="false">SUMPRODUCT((K24:K26&lt;=$B$6)*(L24:L26*AN985+M24:M26*AO985*$B$8*AQ985)/(1+AL985/100)^K24:K26)+L27*AN985*AP985/(1+AL985/100)^$B$6</f>
        <v>8914378.1633662</v>
      </c>
      <c r="AT985" s="0" t="n">
        <f aca="false">AS985-AR985</f>
        <v>-301804.478918066</v>
      </c>
      <c r="AU985" s="0" t="n">
        <f aca="true">RAND()</f>
        <v>0.480774833925331</v>
      </c>
      <c r="AV985" s="0" t="n">
        <f aca="true">RAND()</f>
        <v>0.320439708082935</v>
      </c>
      <c r="AW985" s="0" t="n">
        <f aca="true">RAND()</f>
        <v>0.299993245807082</v>
      </c>
      <c r="AX985" s="0" t="n">
        <f aca="true">RAND()</f>
        <v>0.744434346913465</v>
      </c>
      <c r="AY985" s="0" t="n">
        <f aca="true">RAND()</f>
        <v>0.721669169641825</v>
      </c>
      <c r="AZ985" s="0" t="n">
        <f aca="true">RAND()</f>
        <v>0.0648685666927421</v>
      </c>
    </row>
    <row r="986" customFormat="false" ht="15" hidden="false" customHeight="false" outlineLevel="0" collapsed="false">
      <c r="AK986" s="0" t="n">
        <v>973</v>
      </c>
      <c r="AL986" s="0" t="n">
        <f aca="false">IFERROR(IF(AU986&lt;($AM$6-$AL$6)/($AN$6-$AL$6),$AL$6+SQRT(AU986*($AN$6-$AL$6)*($AM$6-$AL$6)),$AN$6-SQRT((1-AU986)*($AN$6-$AL$6)*($AN$6-$AM$6))),$AM$6)</f>
        <v>3.03691414096392</v>
      </c>
      <c r="AM986" s="0" t="n">
        <f aca="false">IFERROR(IF(AV986&lt;($AM$7-$AL$7)/($AN$7-$AL$7),$AL$7+SQRT(AV986*($AN$7-$AL$7)*($AM$7-$AL$7)),$AN$7-SQRT((1-AV986)*($AN$7-$AL$7)*($AN$7-$AM$7))),$AM$7)</f>
        <v>1.00707328942721</v>
      </c>
      <c r="AN986" s="0" t="n">
        <f aca="false">IFERROR(IF(AW986&lt;($AM$8-$AL$8)/($AN$8-$AL$8),$AL$8+SQRT(AW986*($AN$8-$AL$8)*($AM$8-$AL$8)),$AN$8-SQRT((1-AW986)*($AN$8-$AL$8)*($AN$8-$AM$8))),$AM$8)</f>
        <v>1.03487474238511</v>
      </c>
      <c r="AO986" s="0" t="n">
        <f aca="false">IFERROR(IF(AX986&lt;($AM$9-$AL$9)/($AN$9-$AL$9),$AL$9+SQRT(AX986*($AN$9-$AL$9)*($AM$9-$AL$9)),$AN$9-SQRT((1-AX986)*($AN$9-$AL$9)*($AN$9-$AM$9))),$AM$9)</f>
        <v>1.27140046590455</v>
      </c>
      <c r="AP986" s="0" t="n">
        <f aca="false">IFERROR(IF(AY986&lt;($AM$10-$AL$10)/($AN$10-$AL$10),$AL$10+SQRT(AY986*($AN$10-$AL$10)*($AM$10-$AL$10)),$AN$10-SQRT((1-AY986)*($AN$10-$AL$10)*($AN$10-$AM$10))),$AM$10)</f>
        <v>0.967691140542736</v>
      </c>
      <c r="AQ986" s="0" t="n">
        <f aca="false">IFERROR(IF(AZ986&lt;($AM$11-$AL$11)/($AN$11-$AL$11),$AL$11+SQRT(AZ986*($AN$11-$AL$11)*($AM$11-$AL$11)),$AN$11-SQRT((1-AZ986)*($AN$11-$AL$11)*($AN$11-$AM$11))),$AM$11)</f>
        <v>0.592613661519025</v>
      </c>
      <c r="AR986" s="0" t="n">
        <f aca="false">SUMPRODUCT((B24:B31&lt;=$B$6)*(C24:C31*AM986+D24:D31*AO986*$B$8*AQ986)/(1+AL986/100)^B24:B31)+C32*AM986*AP986/(1+AL986/100)^$B$6</f>
        <v>9853036.62410387</v>
      </c>
      <c r="AS986" s="0" t="n">
        <f aca="false">SUMPRODUCT((K24:K26&lt;=$B$6)*(L24:L26*AN986+M24:M26*AO986*$B$8*AQ986)/(1+AL986/100)^K24:K26)+L27*AN986*AP986/(1+AL986/100)^$B$6</f>
        <v>9520204.73760825</v>
      </c>
      <c r="AT986" s="0" t="n">
        <f aca="false">AS986-AR986</f>
        <v>-332831.886495622</v>
      </c>
      <c r="AU986" s="0" t="n">
        <f aca="true">RAND()</f>
        <v>0.214697523695415</v>
      </c>
      <c r="AV986" s="0" t="n">
        <f aca="true">RAND()</f>
        <v>0.475436562580307</v>
      </c>
      <c r="AW986" s="0" t="n">
        <f aca="true">RAND()</f>
        <v>0.588632209210012</v>
      </c>
      <c r="AX986" s="0" t="n">
        <f aca="true">RAND()</f>
        <v>0.646095145943925</v>
      </c>
      <c r="AY986" s="0" t="n">
        <f aca="true">RAND()</f>
        <v>0.874940011768662</v>
      </c>
      <c r="AZ986" s="0" t="n">
        <f aca="true">RAND()</f>
        <v>0.349480632275798</v>
      </c>
    </row>
    <row r="987" customFormat="false" ht="15" hidden="false" customHeight="false" outlineLevel="0" collapsed="false">
      <c r="AK987" s="0" t="n">
        <v>974</v>
      </c>
      <c r="AL987" s="0" t="n">
        <f aca="false">IFERROR(IF(AU987&lt;($AM$6-$AL$6)/($AN$6-$AL$6),$AL$6+SQRT(AU987*($AN$6-$AL$6)*($AM$6-$AL$6)),$AN$6-SQRT((1-AU987)*($AN$6-$AL$6)*($AN$6-$AM$6))),$AM$6)</f>
        <v>2.9985182028301</v>
      </c>
      <c r="AM987" s="0" t="n">
        <f aca="false">IFERROR(IF(AV987&lt;($AM$7-$AL$7)/($AN$7-$AL$7),$AL$7+SQRT(AV987*($AN$7-$AL$7)*($AM$7-$AL$7)),$AN$7-SQRT((1-AV987)*($AN$7-$AL$7)*($AN$7-$AM$7))),$AM$7)</f>
        <v>0.927274565093138</v>
      </c>
      <c r="AN987" s="0" t="n">
        <f aca="false">IFERROR(IF(AW987&lt;($AM$8-$AL$8)/($AN$8-$AL$8),$AL$8+SQRT(AW987*($AN$8-$AL$8)*($AM$8-$AL$8)),$AN$8-SQRT((1-AW987)*($AN$8-$AL$8)*($AN$8-$AM$8))),$AM$8)</f>
        <v>0.82281370383065</v>
      </c>
      <c r="AO987" s="0" t="n">
        <f aca="false">IFERROR(IF(AX987&lt;($AM$9-$AL$9)/($AN$9-$AL$9),$AL$9+SQRT(AX987*($AN$9-$AL$9)*($AM$9-$AL$9)),$AN$9-SQRT((1-AX987)*($AN$9-$AL$9)*($AN$9-$AM$9))),$AM$9)</f>
        <v>1.25922550151754</v>
      </c>
      <c r="AP987" s="0" t="n">
        <f aca="false">IFERROR(IF(AY987&lt;($AM$10-$AL$10)/($AN$10-$AL$10),$AL$10+SQRT(AY987*($AN$10-$AL$10)*($AM$10-$AL$10)),$AN$10-SQRT((1-AY987)*($AN$10-$AL$10)*($AN$10-$AM$10))),$AM$10)</f>
        <v>0.949318655019353</v>
      </c>
      <c r="AQ987" s="0" t="n">
        <f aca="false">IFERROR(IF(AZ987&lt;($AM$11-$AL$11)/($AN$11-$AL$11),$AL$11+SQRT(AZ987*($AN$11-$AL$11)*($AM$11-$AL$11)),$AN$11-SQRT((1-AZ987)*($AN$11-$AL$11)*($AN$11-$AM$11))),$AM$11)</f>
        <v>0.580649658086101</v>
      </c>
      <c r="AR987" s="0" t="n">
        <f aca="false">SUMPRODUCT((B24:B31&lt;=$B$6)*(C24:C31*AM987+D24:D31*AO987*$B$8*AQ987)/(1+AL987/100)^B24:B31)+C32*AM987*AP987/(1+AL987/100)^$B$6</f>
        <v>9092626.55323244</v>
      </c>
      <c r="AS987" s="0" t="n">
        <f aca="false">SUMPRODUCT((K24:K26&lt;=$B$6)*(L24:L26*AN987+M24:M26*AO987*$B$8*AQ987)/(1+AL987/100)^K24:K26)+L27*AN987*AP987/(1+AL987/100)^$B$6</f>
        <v>7588585.84750505</v>
      </c>
      <c r="AT987" s="0" t="n">
        <f aca="false">AS987-AR987</f>
        <v>-1504040.70572739</v>
      </c>
      <c r="AU987" s="0" t="n">
        <f aca="true">RAND()</f>
        <v>0.199407720276612</v>
      </c>
      <c r="AV987" s="0" t="n">
        <f aca="true">RAND()</f>
        <v>0.179986832440526</v>
      </c>
      <c r="AW987" s="0" t="n">
        <f aca="true">RAND()</f>
        <v>0.00578294536080703</v>
      </c>
      <c r="AX987" s="0" t="n">
        <f aca="true">RAND()</f>
        <v>0.63416876159871</v>
      </c>
      <c r="AY987" s="0" t="n">
        <f aca="true">RAND()</f>
        <v>0.807549014993603</v>
      </c>
      <c r="AZ987" s="0" t="n">
        <f aca="true">RAND()</f>
        <v>0.321486655444267</v>
      </c>
    </row>
    <row r="988" customFormat="false" ht="15" hidden="false" customHeight="false" outlineLevel="0" collapsed="false">
      <c r="AK988" s="0" t="n">
        <v>975</v>
      </c>
      <c r="AL988" s="0" t="n">
        <f aca="false">IFERROR(IF(AU988&lt;($AM$6-$AL$6)/($AN$6-$AL$6),$AL$6+SQRT(AU988*($AN$6-$AL$6)*($AM$6-$AL$6)),$AN$6-SQRT((1-AU988)*($AN$6-$AL$6)*($AN$6-$AM$6))),$AM$6)</f>
        <v>2.25725111181236</v>
      </c>
      <c r="AM988" s="0" t="n">
        <f aca="false">IFERROR(IF(AV988&lt;($AM$7-$AL$7)/($AN$7-$AL$7),$AL$7+SQRT(AV988*($AN$7-$AL$7)*($AM$7-$AL$7)),$AN$7-SQRT((1-AV988)*($AN$7-$AL$7)*($AN$7-$AM$7))),$AM$7)</f>
        <v>0.838805214483018</v>
      </c>
      <c r="AN988" s="0" t="n">
        <f aca="false">IFERROR(IF(AW988&lt;($AM$8-$AL$8)/($AN$8-$AL$8),$AL$8+SQRT(AW988*($AN$8-$AL$8)*($AM$8-$AL$8)),$AN$8-SQRT((1-AW988)*($AN$8-$AL$8)*($AN$8-$AM$8))),$AM$8)</f>
        <v>1.10418100837539</v>
      </c>
      <c r="AO988" s="0" t="n">
        <f aca="false">IFERROR(IF(AX988&lt;($AM$9-$AL$9)/($AN$9-$AL$9),$AL$9+SQRT(AX988*($AN$9-$AL$9)*($AM$9-$AL$9)),$AN$9-SQRT((1-AX988)*($AN$9-$AL$9)*($AN$9-$AM$9))),$AM$9)</f>
        <v>1.10927461867611</v>
      </c>
      <c r="AP988" s="0" t="n">
        <f aca="false">IFERROR(IF(AY988&lt;($AM$10-$AL$10)/($AN$10-$AL$10),$AL$10+SQRT(AY988*($AN$10-$AL$10)*($AM$10-$AL$10)),$AN$10-SQRT((1-AY988)*($AN$10-$AL$10)*($AN$10-$AM$10))),$AM$10)</f>
        <v>0.677488360839934</v>
      </c>
      <c r="AQ988" s="0" t="n">
        <f aca="false">IFERROR(IF(AZ988&lt;($AM$11-$AL$11)/($AN$11-$AL$11),$AL$11+SQRT(AZ988*($AN$11-$AL$11)*($AM$11-$AL$11)),$AN$11-SQRT((1-AZ988)*($AN$11-$AL$11)*($AN$11-$AM$11))),$AM$11)</f>
        <v>0.558248646512005</v>
      </c>
      <c r="AR988" s="0" t="n">
        <f aca="false">SUMPRODUCT((B24:B31&lt;=$B$6)*(C24:C31*AM988+D24:D31*AO988*$B$8*AQ988)/(1+AL988/100)^B24:B31)+C32*AM988*AP988/(1+AL988/100)^$B$6</f>
        <v>8504258.84819827</v>
      </c>
      <c r="AS988" s="0" t="n">
        <f aca="false">SUMPRODUCT((K24:K26&lt;=$B$6)*(L24:L26*AN988+M24:M26*AO988*$B$8*AQ988)/(1+AL988/100)^K24:K26)+L27*AN988*AP988/(1+AL988/100)^$B$6</f>
        <v>10483217.510767</v>
      </c>
      <c r="AT988" s="0" t="n">
        <f aca="false">AS988-AR988</f>
        <v>1978958.66256873</v>
      </c>
      <c r="AU988" s="0" t="n">
        <f aca="true">RAND()</f>
        <v>0.013235626905739</v>
      </c>
      <c r="AV988" s="0" t="n">
        <f aca="true">RAND()</f>
        <v>0.0167316074563668</v>
      </c>
      <c r="AW988" s="0" t="n">
        <f aca="true">RAND()</f>
        <v>0.810993970502959</v>
      </c>
      <c r="AX988" s="0" t="n">
        <f aca="true">RAND()</f>
        <v>0.471072196710279</v>
      </c>
      <c r="AY988" s="0" t="n">
        <f aca="true">RAND()</f>
        <v>0.126008472934587</v>
      </c>
      <c r="AZ988" s="0" t="n">
        <f aca="true">RAND()</f>
        <v>0.272213728266458</v>
      </c>
    </row>
    <row r="989" customFormat="false" ht="15" hidden="false" customHeight="false" outlineLevel="0" collapsed="false">
      <c r="AK989" s="0" t="n">
        <v>976</v>
      </c>
      <c r="AL989" s="0" t="n">
        <f aca="false">IFERROR(IF(AU989&lt;($AM$6-$AL$6)/($AN$6-$AL$6),$AL$6+SQRT(AU989*($AN$6-$AL$6)*($AM$6-$AL$6)),$AN$6-SQRT((1-AU989)*($AN$6-$AL$6)*($AN$6-$AM$6))),$AM$6)</f>
        <v>3.65971095152861</v>
      </c>
      <c r="AM989" s="0" t="n">
        <f aca="false">IFERROR(IF(AV989&lt;($AM$7-$AL$7)/($AN$7-$AL$7),$AL$7+SQRT(AV989*($AN$7-$AL$7)*($AM$7-$AL$7)),$AN$7-SQRT((1-AV989)*($AN$7-$AL$7)*($AN$7-$AM$7))),$AM$7)</f>
        <v>0.892698561124388</v>
      </c>
      <c r="AN989" s="0" t="n">
        <f aca="false">IFERROR(IF(AW989&lt;($AM$8-$AL$8)/($AN$8-$AL$8),$AL$8+SQRT(AW989*($AN$8-$AL$8)*($AM$8-$AL$8)),$AN$8-SQRT((1-AW989)*($AN$8-$AL$8)*($AN$8-$AM$8))),$AM$8)</f>
        <v>0.920310329829884</v>
      </c>
      <c r="AO989" s="0" t="n">
        <f aca="false">IFERROR(IF(AX989&lt;($AM$9-$AL$9)/($AN$9-$AL$9),$AL$9+SQRT(AX989*($AN$9-$AL$9)*($AM$9-$AL$9)),$AN$9-SQRT((1-AX989)*($AN$9-$AL$9)*($AN$9-$AM$9))),$AM$9)</f>
        <v>0.845581374488326</v>
      </c>
      <c r="AP989" s="0" t="n">
        <f aca="false">IFERROR(IF(AY989&lt;($AM$10-$AL$10)/($AN$10-$AL$10),$AL$10+SQRT(AY989*($AN$10-$AL$10)*($AM$10-$AL$10)),$AN$10-SQRT((1-AY989)*($AN$10-$AL$10)*($AN$10-$AM$10))),$AM$10)</f>
        <v>0.983627912561991</v>
      </c>
      <c r="AQ989" s="0" t="n">
        <f aca="false">IFERROR(IF(AZ989&lt;($AM$11-$AL$11)/($AN$11-$AL$11),$AL$11+SQRT(AZ989*($AN$11-$AL$11)*($AM$11-$AL$11)),$AN$11-SQRT((1-AZ989)*($AN$11-$AL$11)*($AN$11-$AM$11))),$AM$11)</f>
        <v>0.674246823041852</v>
      </c>
      <c r="AR989" s="0" t="n">
        <f aca="false">SUMPRODUCT((B24:B31&lt;=$B$6)*(C24:C31*AM989+D24:D31*AO989*$B$8*AQ989)/(1+AL989/100)^B24:B31)+C32*AM989*AP989/(1+AL989/100)^$B$6</f>
        <v>8518520.11611952</v>
      </c>
      <c r="AS989" s="0" t="n">
        <f aca="false">SUMPRODUCT((K24:K26&lt;=$B$6)*(L24:L26*AN989+M24:M26*AO989*$B$8*AQ989)/(1+AL989/100)^K24:K26)+L27*AN989*AP989/(1+AL989/100)^$B$6</f>
        <v>8465181.07906115</v>
      </c>
      <c r="AT989" s="0" t="n">
        <f aca="false">AS989-AR989</f>
        <v>-53339.0370583721</v>
      </c>
      <c r="AU989" s="0" t="n">
        <f aca="true">RAND()</f>
        <v>0.442123453633105</v>
      </c>
      <c r="AV989" s="0" t="n">
        <f aca="true">RAND()</f>
        <v>0.0954780359392441</v>
      </c>
      <c r="AW989" s="0" t="n">
        <f aca="true">RAND()</f>
        <v>0.160828616264172</v>
      </c>
      <c r="AX989" s="0" t="n">
        <f aca="true">RAND()</f>
        <v>0.159235315190987</v>
      </c>
      <c r="AY989" s="0" t="n">
        <f aca="true">RAND()</f>
        <v>0.935583831236274</v>
      </c>
      <c r="AZ989" s="0" t="n">
        <f aca="true">RAND()</f>
        <v>0.566877011027238</v>
      </c>
    </row>
    <row r="990" customFormat="false" ht="15" hidden="false" customHeight="false" outlineLevel="0" collapsed="false">
      <c r="AK990" s="0" t="n">
        <v>977</v>
      </c>
      <c r="AL990" s="0" t="n">
        <f aca="false">IFERROR(IF(AU990&lt;($AM$6-$AL$6)/($AN$6-$AL$6),$AL$6+SQRT(AU990*($AN$6-$AL$6)*($AM$6-$AL$6)),$AN$6-SQRT((1-AU990)*($AN$6-$AL$6)*($AN$6-$AM$6))),$AM$6)</f>
        <v>5.36475008906516</v>
      </c>
      <c r="AM990" s="0" t="n">
        <f aca="false">IFERROR(IF(AV990&lt;($AM$7-$AL$7)/($AN$7-$AL$7),$AL$7+SQRT(AV990*($AN$7-$AL$7)*($AM$7-$AL$7)),$AN$7-SQRT((1-AV990)*($AN$7-$AL$7)*($AN$7-$AM$7))),$AM$7)</f>
        <v>1.00013546914371</v>
      </c>
      <c r="AN990" s="0" t="n">
        <f aca="false">IFERROR(IF(AW990&lt;($AM$8-$AL$8)/($AN$8-$AL$8),$AL$8+SQRT(AW990*($AN$8-$AL$8)*($AM$8-$AL$8)),$AN$8-SQRT((1-AW990)*($AN$8-$AL$8)*($AN$8-$AM$8))),$AM$8)</f>
        <v>1.08307312445736</v>
      </c>
      <c r="AO990" s="0" t="n">
        <f aca="false">IFERROR(IF(AX990&lt;($AM$9-$AL$9)/($AN$9-$AL$9),$AL$9+SQRT(AX990*($AN$9-$AL$9)*($AM$9-$AL$9)),$AN$9-SQRT((1-AX990)*($AN$9-$AL$9)*($AN$9-$AM$9))),$AM$9)</f>
        <v>0.730380905015537</v>
      </c>
      <c r="AP990" s="0" t="n">
        <f aca="false">IFERROR(IF(AY990&lt;($AM$10-$AL$10)/($AN$10-$AL$10),$AL$10+SQRT(AY990*($AN$10-$AL$10)*($AM$10-$AL$10)),$AN$10-SQRT((1-AY990)*($AN$10-$AL$10)*($AN$10-$AM$10))),$AM$10)</f>
        <v>0.688973382011853</v>
      </c>
      <c r="AQ990" s="0" t="n">
        <f aca="false">IFERROR(IF(AZ990&lt;($AM$11-$AL$11)/($AN$11-$AL$11),$AL$11+SQRT(AZ990*($AN$11-$AL$11)*($AM$11-$AL$11)),$AN$11-SQRT((1-AZ990)*($AN$11-$AL$11)*($AN$11-$AM$11))),$AM$11)</f>
        <v>0.720604767750997</v>
      </c>
      <c r="AR990" s="0" t="n">
        <f aca="false">SUMPRODUCT((B24:B31&lt;=$B$6)*(C24:C31*AM990+D24:D31*AO990*$B$8*AQ990)/(1+AL990/100)^B24:B31)+C32*AM990*AP990/(1+AL990/100)^$B$6</f>
        <v>9047055.34123192</v>
      </c>
      <c r="AS990" s="0" t="n">
        <f aca="false">SUMPRODUCT((K24:K26&lt;=$B$6)*(L24:L26*AN990+M24:M26*AO990*$B$8*AQ990)/(1+AL990/100)^K24:K26)+L27*AN990*AP990/(1+AL990/100)^$B$6</f>
        <v>10128011.5083879</v>
      </c>
      <c r="AT990" s="0" t="n">
        <f aca="false">AS990-AR990</f>
        <v>1080956.16715595</v>
      </c>
      <c r="AU990" s="0" t="n">
        <f aca="true">RAND()</f>
        <v>0.86629788643938</v>
      </c>
      <c r="AV990" s="0" t="n">
        <f aca="true">RAND()</f>
        <v>0.445046366399703</v>
      </c>
      <c r="AW990" s="0" t="n">
        <f aca="true">RAND()</f>
        <v>0.752314828636205</v>
      </c>
      <c r="AX990" s="0" t="n">
        <f aca="true">RAND()</f>
        <v>0.0707671485277041</v>
      </c>
      <c r="AY990" s="0" t="n">
        <f aca="true">RAND()</f>
        <v>0.142843756435992</v>
      </c>
      <c r="AZ990" s="0" t="n">
        <f aca="true">RAND()</f>
        <v>0.681380833455207</v>
      </c>
    </row>
    <row r="991" customFormat="false" ht="15" hidden="false" customHeight="false" outlineLevel="0" collapsed="false">
      <c r="AK991" s="0" t="n">
        <v>978</v>
      </c>
      <c r="AL991" s="0" t="n">
        <f aca="false">IFERROR(IF(AU991&lt;($AM$6-$AL$6)/($AN$6-$AL$6),$AL$6+SQRT(AU991*($AN$6-$AL$6)*($AM$6-$AL$6)),$AN$6-SQRT((1-AU991)*($AN$6-$AL$6)*($AN$6-$AM$6))),$AM$6)</f>
        <v>4.34503108132958</v>
      </c>
      <c r="AM991" s="0" t="n">
        <f aca="false">IFERROR(IF(AV991&lt;($AM$7-$AL$7)/($AN$7-$AL$7),$AL$7+SQRT(AV991*($AN$7-$AL$7)*($AM$7-$AL$7)),$AN$7-SQRT((1-AV991)*($AN$7-$AL$7)*($AN$7-$AM$7))),$AM$7)</f>
        <v>0.980236469656654</v>
      </c>
      <c r="AN991" s="0" t="n">
        <f aca="false">IFERROR(IF(AW991&lt;($AM$8-$AL$8)/($AN$8-$AL$8),$AL$8+SQRT(AW991*($AN$8-$AL$8)*($AM$8-$AL$8)),$AN$8-SQRT((1-AW991)*($AN$8-$AL$8)*($AN$8-$AM$8))),$AM$8)</f>
        <v>0.929845656981087</v>
      </c>
      <c r="AO991" s="0" t="n">
        <f aca="false">IFERROR(IF(AX991&lt;($AM$9-$AL$9)/($AN$9-$AL$9),$AL$9+SQRT(AX991*($AN$9-$AL$9)*($AM$9-$AL$9)),$AN$9-SQRT((1-AX991)*($AN$9-$AL$9)*($AN$9-$AM$9))),$AM$9)</f>
        <v>1.49066678581409</v>
      </c>
      <c r="AP991" s="0" t="n">
        <f aca="false">IFERROR(IF(AY991&lt;($AM$10-$AL$10)/($AN$10-$AL$10),$AL$10+SQRT(AY991*($AN$10-$AL$10)*($AM$10-$AL$10)),$AN$10-SQRT((1-AY991)*($AN$10-$AL$10)*($AN$10-$AM$10))),$AM$10)</f>
        <v>0.972466252289928</v>
      </c>
      <c r="AQ991" s="0" t="n">
        <f aca="false">IFERROR(IF(AZ991&lt;($AM$11-$AL$11)/($AN$11-$AL$11),$AL$11+SQRT(AZ991*($AN$11-$AL$11)*($AM$11-$AL$11)),$AN$11-SQRT((1-AZ991)*($AN$11-$AL$11)*($AN$11-$AM$11))),$AM$11)</f>
        <v>0.603225175511769</v>
      </c>
      <c r="AR991" s="0" t="n">
        <f aca="false">SUMPRODUCT((B24:B31&lt;=$B$6)*(C24:C31*AM991+D24:D31*AO991*$B$8*AQ991)/(1+AL991/100)^B24:B31)+C32*AM991*AP991/(1+AL991/100)^$B$6</f>
        <v>9169685.44982094</v>
      </c>
      <c r="AS991" s="0" t="n">
        <f aca="false">SUMPRODUCT((K24:K26&lt;=$B$6)*(L24:L26*AN991+M24:M26*AO991*$B$8*AQ991)/(1+AL991/100)^K24:K26)+L27*AN991*AP991/(1+AL991/100)^$B$6</f>
        <v>8581335.29726068</v>
      </c>
      <c r="AT991" s="0" t="n">
        <f aca="false">AS991-AR991</f>
        <v>-588350.152560253</v>
      </c>
      <c r="AU991" s="0" t="n">
        <f aca="true">RAND()</f>
        <v>0.647557002044701</v>
      </c>
      <c r="AV991" s="0" t="n">
        <f aca="true">RAND()</f>
        <v>0.360946499936599</v>
      </c>
      <c r="AW991" s="0" t="n">
        <f aca="true">RAND()</f>
        <v>0.187332162631666</v>
      </c>
      <c r="AX991" s="0" t="n">
        <f aca="true">RAND()</f>
        <v>0.827053117951366</v>
      </c>
      <c r="AY991" s="0" t="n">
        <f aca="true">RAND()</f>
        <v>0.892897438211559</v>
      </c>
      <c r="AZ991" s="0" t="n">
        <f aca="true">RAND()</f>
        <v>0.375287783935277</v>
      </c>
    </row>
    <row r="992" customFormat="false" ht="15" hidden="false" customHeight="false" outlineLevel="0" collapsed="false">
      <c r="AK992" s="0" t="n">
        <v>979</v>
      </c>
      <c r="AL992" s="0" t="n">
        <f aca="false">IFERROR(IF(AU992&lt;($AM$6-$AL$6)/($AN$6-$AL$6),$AL$6+SQRT(AU992*($AN$6-$AL$6)*($AM$6-$AL$6)),$AN$6-SQRT((1-AU992)*($AN$6-$AL$6)*($AN$6-$AM$6))),$AM$6)</f>
        <v>4.13795655006217</v>
      </c>
      <c r="AM992" s="0" t="n">
        <f aca="false">IFERROR(IF(AV992&lt;($AM$7-$AL$7)/($AN$7-$AL$7),$AL$7+SQRT(AV992*($AN$7-$AL$7)*($AM$7-$AL$7)),$AN$7-SQRT((1-AV992)*($AN$7-$AL$7)*($AN$7-$AM$7))),$AM$7)</f>
        <v>0.830429785158336</v>
      </c>
      <c r="AN992" s="0" t="n">
        <f aca="false">IFERROR(IF(AW992&lt;($AM$8-$AL$8)/($AN$8-$AL$8),$AL$8+SQRT(AW992*($AN$8-$AL$8)*($AM$8-$AL$8)),$AN$8-SQRT((1-AW992)*($AN$8-$AL$8)*($AN$8-$AM$8))),$AM$8)</f>
        <v>1.12577745614509</v>
      </c>
      <c r="AO992" s="0" t="n">
        <f aca="false">IFERROR(IF(AX992&lt;($AM$9-$AL$9)/($AN$9-$AL$9),$AL$9+SQRT(AX992*($AN$9-$AL$9)*($AM$9-$AL$9)),$AN$9-SQRT((1-AX992)*($AN$9-$AL$9)*($AN$9-$AM$9))),$AM$9)</f>
        <v>1.36353327390545</v>
      </c>
      <c r="AP992" s="0" t="n">
        <f aca="false">IFERROR(IF(AY992&lt;($AM$10-$AL$10)/($AN$10-$AL$10),$AL$10+SQRT(AY992*($AN$10-$AL$10)*($AM$10-$AL$10)),$AN$10-SQRT((1-AY992)*($AN$10-$AL$10)*($AN$10-$AM$10))),$AM$10)</f>
        <v>0.926162206819799</v>
      </c>
      <c r="AQ992" s="0" t="n">
        <f aca="false">IFERROR(IF(AZ992&lt;($AM$11-$AL$11)/($AN$11-$AL$11),$AL$11+SQRT(AZ992*($AN$11-$AL$11)*($AM$11-$AL$11)),$AN$11-SQRT((1-AZ992)*($AN$11-$AL$11)*($AN$11-$AM$11))),$AM$11)</f>
        <v>0.513088445566101</v>
      </c>
      <c r="AR992" s="0" t="n">
        <f aca="false">SUMPRODUCT((B24:B31&lt;=$B$6)*(C24:C31*AM992+D24:D31*AO992*$B$8*AQ992)/(1+AL992/100)^B24:B31)+C32*AM992*AP992/(1+AL992/100)^$B$6</f>
        <v>7817058.29215746</v>
      </c>
      <c r="AS992" s="0" t="n">
        <f aca="false">SUMPRODUCT((K24:K26&lt;=$B$6)*(L24:L26*AN992+M24:M26*AO992*$B$8*AQ992)/(1+AL992/100)^K24:K26)+L27*AN992*AP992/(1+AL992/100)^$B$6</f>
        <v>10408732.1475951</v>
      </c>
      <c r="AT992" s="0" t="n">
        <f aca="false">AS992-AR992</f>
        <v>2591673.85543766</v>
      </c>
      <c r="AU992" s="0" t="n">
        <f aca="true">RAND()</f>
        <v>0.590435364533398</v>
      </c>
      <c r="AV992" s="0" t="n">
        <f aca="true">RAND()</f>
        <v>0.0102885758309165</v>
      </c>
      <c r="AW992" s="0" t="n">
        <f aca="true">RAND()</f>
        <v>0.862833418650793</v>
      </c>
      <c r="AX992" s="0" t="n">
        <f aca="true">RAND()</f>
        <v>0.72994007104966</v>
      </c>
      <c r="AY992" s="0" t="n">
        <f aca="true">RAND()</f>
        <v>0.726456906086083</v>
      </c>
      <c r="AZ992" s="0" t="n">
        <f aca="true">RAND()</f>
        <v>0.185333410750111</v>
      </c>
    </row>
    <row r="993" customFormat="false" ht="15" hidden="false" customHeight="false" outlineLevel="0" collapsed="false">
      <c r="AK993" s="0" t="n">
        <v>980</v>
      </c>
      <c r="AL993" s="0" t="n">
        <f aca="false">IFERROR(IF(AU993&lt;($AM$6-$AL$6)/($AN$6-$AL$6),$AL$6+SQRT(AU993*($AN$6-$AL$6)*($AM$6-$AL$6)),$AN$6-SQRT((1-AU993)*($AN$6-$AL$6)*($AN$6-$AM$6))),$AM$6)</f>
        <v>4.10431154095926</v>
      </c>
      <c r="AM993" s="0" t="n">
        <f aca="false">IFERROR(IF(AV993&lt;($AM$7-$AL$7)/($AN$7-$AL$7),$AL$7+SQRT(AV993*($AN$7-$AL$7)*($AM$7-$AL$7)),$AN$7-SQRT((1-AV993)*($AN$7-$AL$7)*($AN$7-$AM$7))),$AM$7)</f>
        <v>0.907930923598479</v>
      </c>
      <c r="AN993" s="0" t="n">
        <f aca="false">IFERROR(IF(AW993&lt;($AM$8-$AL$8)/($AN$8-$AL$8),$AL$8+SQRT(AW993*($AN$8-$AL$8)*($AM$8-$AL$8)),$AN$8-SQRT((1-AW993)*($AN$8-$AL$8)*($AN$8-$AM$8))),$AM$8)</f>
        <v>1.03267355515107</v>
      </c>
      <c r="AO993" s="0" t="n">
        <f aca="false">IFERROR(IF(AX993&lt;($AM$9-$AL$9)/($AN$9-$AL$9),$AL$9+SQRT(AX993*($AN$9-$AL$9)*($AM$9-$AL$9)),$AN$9-SQRT((1-AX993)*($AN$9-$AL$9)*($AN$9-$AM$9))),$AM$9)</f>
        <v>1.75895910828739</v>
      </c>
      <c r="AP993" s="0" t="n">
        <f aca="false">IFERROR(IF(AY993&lt;($AM$10-$AL$10)/($AN$10-$AL$10),$AL$10+SQRT(AY993*($AN$10-$AL$10)*($AM$10-$AL$10)),$AN$10-SQRT((1-AY993)*($AN$10-$AL$10)*($AN$10-$AM$10))),$AM$10)</f>
        <v>0.783646100202014</v>
      </c>
      <c r="AQ993" s="0" t="n">
        <f aca="false">IFERROR(IF(AZ993&lt;($AM$11-$AL$11)/($AN$11-$AL$11),$AL$11+SQRT(AZ993*($AN$11-$AL$11)*($AM$11-$AL$11)),$AN$11-SQRT((1-AZ993)*($AN$11-$AL$11)*($AN$11-$AM$11))),$AM$11)</f>
        <v>0.5939635564389</v>
      </c>
      <c r="AR993" s="0" t="n">
        <f aca="false">SUMPRODUCT((B24:B31&lt;=$B$6)*(C24:C31*AM993+D24:D31*AO993*$B$8*AQ993)/(1+AL993/100)^B24:B31)+C32*AM993*AP993/(1+AL993/100)^$B$6</f>
        <v>8596589.51867568</v>
      </c>
      <c r="AS993" s="0" t="n">
        <f aca="false">SUMPRODUCT((K24:K26&lt;=$B$6)*(L24:L26*AN993+M24:M26*AO993*$B$8*AQ993)/(1+AL993/100)^K24:K26)+L27*AN993*AP993/(1+AL993/100)^$B$6</f>
        <v>9661987.09797275</v>
      </c>
      <c r="AT993" s="0" t="n">
        <f aca="false">AS993-AR993</f>
        <v>1065397.57929707</v>
      </c>
      <c r="AU993" s="0" t="n">
        <f aca="true">RAND()</f>
        <v>0.580749417408913</v>
      </c>
      <c r="AV993" s="0" t="n">
        <f aca="true">RAND()</f>
        <v>0.129434269653562</v>
      </c>
      <c r="AW993" s="0" t="n">
        <f aca="true">RAND()</f>
        <v>0.580170812171762</v>
      </c>
      <c r="AX993" s="0" t="n">
        <f aca="true">RAND()</f>
        <v>0.96126619234826</v>
      </c>
      <c r="AY993" s="0" t="n">
        <f aca="true">RAND()</f>
        <v>0.321820440639244</v>
      </c>
      <c r="AZ993" s="0" t="n">
        <f aca="true">RAND()</f>
        <v>0.352712540874311</v>
      </c>
    </row>
    <row r="994" customFormat="false" ht="15" hidden="false" customHeight="false" outlineLevel="0" collapsed="false">
      <c r="AK994" s="0" t="n">
        <v>981</v>
      </c>
      <c r="AL994" s="0" t="n">
        <f aca="false">IFERROR(IF(AU994&lt;($AM$6-$AL$6)/($AN$6-$AL$6),$AL$6+SQRT(AU994*($AN$6-$AL$6)*($AM$6-$AL$6)),$AN$6-SQRT((1-AU994)*($AN$6-$AL$6)*($AN$6-$AM$6))),$AM$6)</f>
        <v>4.44633062259329</v>
      </c>
      <c r="AM994" s="0" t="n">
        <f aca="false">IFERROR(IF(AV994&lt;($AM$7-$AL$7)/($AN$7-$AL$7),$AL$7+SQRT(AV994*($AN$7-$AL$7)*($AM$7-$AL$7)),$AN$7-SQRT((1-AV994)*($AN$7-$AL$7)*($AN$7-$AM$7))),$AM$7)</f>
        <v>0.984688276202224</v>
      </c>
      <c r="AN994" s="0" t="n">
        <f aca="false">IFERROR(IF(AW994&lt;($AM$8-$AL$8)/($AN$8-$AL$8),$AL$8+SQRT(AW994*($AN$8-$AL$8)*($AM$8-$AL$8)),$AN$8-SQRT((1-AW994)*($AN$8-$AL$8)*($AN$8-$AM$8))),$AM$8)</f>
        <v>1.07280175345806</v>
      </c>
      <c r="AO994" s="0" t="n">
        <f aca="false">IFERROR(IF(AX994&lt;($AM$9-$AL$9)/($AN$9-$AL$9),$AL$9+SQRT(AX994*($AN$9-$AL$9)*($AM$9-$AL$9)),$AN$9-SQRT((1-AX994)*($AN$9-$AL$9)*($AN$9-$AM$9))),$AM$9)</f>
        <v>1.03611471834063</v>
      </c>
      <c r="AP994" s="0" t="n">
        <f aca="false">IFERROR(IF(AY994&lt;($AM$10-$AL$10)/($AN$10-$AL$10),$AL$10+SQRT(AY994*($AN$10-$AL$10)*($AM$10-$AL$10)),$AN$10-SQRT((1-AY994)*($AN$10-$AL$10)*($AN$10-$AM$10))),$AM$10)</f>
        <v>0.958496409078769</v>
      </c>
      <c r="AQ994" s="0" t="n">
        <f aca="false">IFERROR(IF(AZ994&lt;($AM$11-$AL$11)/($AN$11-$AL$11),$AL$11+SQRT(AZ994*($AN$11-$AL$11)*($AM$11-$AL$11)),$AN$11-SQRT((1-AZ994)*($AN$11-$AL$11)*($AN$11-$AM$11))),$AM$11)</f>
        <v>0.464568954000678</v>
      </c>
      <c r="AR994" s="0" t="n">
        <f aca="false">SUMPRODUCT((B24:B31&lt;=$B$6)*(C24:C31*AM994+D24:D31*AO994*$B$8*AQ994)/(1+AL994/100)^B24:B31)+C32*AM994*AP994/(1+AL994/100)^$B$6</f>
        <v>9135885.53269474</v>
      </c>
      <c r="AS994" s="0" t="n">
        <f aca="false">SUMPRODUCT((K24:K26&lt;=$B$6)*(L24:L26*AN994+M24:M26*AO994*$B$8*AQ994)/(1+AL994/100)^K24:K26)+L27*AN994*AP994/(1+AL994/100)^$B$6</f>
        <v>9892089.1720223</v>
      </c>
      <c r="AT994" s="0" t="n">
        <f aca="false">AS994-AR994</f>
        <v>756203.639327563</v>
      </c>
      <c r="AU994" s="0" t="n">
        <f aca="true">RAND()</f>
        <v>0.673938635544761</v>
      </c>
      <c r="AV994" s="0" t="n">
        <f aca="true">RAND()</f>
        <v>0.378997326294988</v>
      </c>
      <c r="AW994" s="0" t="n">
        <f aca="true">RAND()</f>
        <v>0.720895834866327</v>
      </c>
      <c r="AX994" s="0" t="n">
        <f aca="true">RAND()</f>
        <v>0.380616775866962</v>
      </c>
      <c r="AY994" s="0" t="n">
        <f aca="true">RAND()</f>
        <v>0.840875828552503</v>
      </c>
      <c r="AZ994" s="0" t="n">
        <f aca="true">RAND()</f>
        <v>0.11054261477909</v>
      </c>
    </row>
    <row r="995" customFormat="false" ht="15" hidden="false" customHeight="false" outlineLevel="0" collapsed="false">
      <c r="AK995" s="0" t="n">
        <v>982</v>
      </c>
      <c r="AL995" s="0" t="n">
        <f aca="false">IFERROR(IF(AU995&lt;($AM$6-$AL$6)/($AN$6-$AL$6),$AL$6+SQRT(AU995*($AN$6-$AL$6)*($AM$6-$AL$6)),$AN$6-SQRT((1-AU995)*($AN$6-$AL$6)*($AN$6-$AM$6))),$AM$6)</f>
        <v>2.46814494032613</v>
      </c>
      <c r="AM995" s="0" t="n">
        <f aca="false">IFERROR(IF(AV995&lt;($AM$7-$AL$7)/($AN$7-$AL$7),$AL$7+SQRT(AV995*($AN$7-$AL$7)*($AM$7-$AL$7)),$AN$7-SQRT((1-AV995)*($AN$7-$AL$7)*($AN$7-$AM$7))),$AM$7)</f>
        <v>1.05359811378465</v>
      </c>
      <c r="AN995" s="0" t="n">
        <f aca="false">IFERROR(IF(AW995&lt;($AM$8-$AL$8)/($AN$8-$AL$8),$AL$8+SQRT(AW995*($AN$8-$AL$8)*($AM$8-$AL$8)),$AN$8-SQRT((1-AW995)*($AN$8-$AL$8)*($AN$8-$AM$8))),$AM$8)</f>
        <v>1.06953734902313</v>
      </c>
      <c r="AO995" s="0" t="n">
        <f aca="false">IFERROR(IF(AX995&lt;($AM$9-$AL$9)/($AN$9-$AL$9),$AL$9+SQRT(AX995*($AN$9-$AL$9)*($AM$9-$AL$9)),$AN$9-SQRT((1-AX995)*($AN$9-$AL$9)*($AN$9-$AM$9))),$AM$9)</f>
        <v>0.775619105064625</v>
      </c>
      <c r="AP995" s="0" t="n">
        <f aca="false">IFERROR(IF(AY995&lt;($AM$10-$AL$10)/($AN$10-$AL$10),$AL$10+SQRT(AY995*($AN$10-$AL$10)*($AM$10-$AL$10)),$AN$10-SQRT((1-AY995)*($AN$10-$AL$10)*($AN$10-$AM$10))),$AM$10)</f>
        <v>0.800901068397036</v>
      </c>
      <c r="AQ995" s="0" t="n">
        <f aca="false">IFERROR(IF(AZ995&lt;($AM$11-$AL$11)/($AN$11-$AL$11),$AL$11+SQRT(AZ995*($AN$11-$AL$11)*($AM$11-$AL$11)),$AN$11-SQRT((1-AZ995)*($AN$11-$AL$11)*($AN$11-$AM$11))),$AM$11)</f>
        <v>0.588923057622326</v>
      </c>
      <c r="AR995" s="0" t="n">
        <f aca="false">SUMPRODUCT((B24:B31&lt;=$B$6)*(C24:C31*AM995+D24:D31*AO995*$B$8*AQ995)/(1+AL995/100)^B24:B31)+C32*AM995*AP995/(1+AL995/100)^$B$6</f>
        <v>10522253.4659701</v>
      </c>
      <c r="AS995" s="0" t="n">
        <f aca="false">SUMPRODUCT((K24:K26&lt;=$B$6)*(L24:L26*AN995+M24:M26*AO995*$B$8*AQ995)/(1+AL995/100)^K24:K26)+L27*AN995*AP995/(1+AL995/100)^$B$6</f>
        <v>9993126.82801073</v>
      </c>
      <c r="AT995" s="0" t="n">
        <f aca="false">AS995-AR995</f>
        <v>-529126.637959357</v>
      </c>
      <c r="AU995" s="0" t="n">
        <f aca="true">RAND()</f>
        <v>0.0438319370305911</v>
      </c>
      <c r="AV995" s="0" t="n">
        <f aca="true">RAND()</f>
        <v>0.657122658587149</v>
      </c>
      <c r="AW995" s="0" t="n">
        <f aca="true">RAND()</f>
        <v>0.710517614243549</v>
      </c>
      <c r="AX995" s="0" t="n">
        <f aca="true">RAND()</f>
        <v>0.101287854768833</v>
      </c>
      <c r="AY995" s="0" t="n">
        <f aca="true">RAND()</f>
        <v>0.362165811849911</v>
      </c>
      <c r="AZ995" s="0" t="n">
        <f aca="true">RAND()</f>
        <v>0.340720543778914</v>
      </c>
    </row>
    <row r="996" customFormat="false" ht="15" hidden="false" customHeight="false" outlineLevel="0" collapsed="false">
      <c r="AK996" s="0" t="n">
        <v>983</v>
      </c>
      <c r="AL996" s="0" t="n">
        <f aca="false">IFERROR(IF(AU996&lt;($AM$6-$AL$6)/($AN$6-$AL$6),$AL$6+SQRT(AU996*($AN$6-$AL$6)*($AM$6-$AL$6)),$AN$6-SQRT((1-AU996)*($AN$6-$AL$6)*($AN$6-$AM$6))),$AM$6)</f>
        <v>4.07977736255889</v>
      </c>
      <c r="AM996" s="0" t="n">
        <f aca="false">IFERROR(IF(AV996&lt;($AM$7-$AL$7)/($AN$7-$AL$7),$AL$7+SQRT(AV996*($AN$7-$AL$7)*($AM$7-$AL$7)),$AN$7-SQRT((1-AV996)*($AN$7-$AL$7)*($AN$7-$AM$7))),$AM$7)</f>
        <v>1.17742165927074</v>
      </c>
      <c r="AN996" s="0" t="n">
        <f aca="false">IFERROR(IF(AW996&lt;($AM$8-$AL$8)/($AN$8-$AL$8),$AL$8+SQRT(AW996*($AN$8-$AL$8)*($AM$8-$AL$8)),$AN$8-SQRT((1-AW996)*($AN$8-$AL$8)*($AN$8-$AM$8))),$AM$8)</f>
        <v>1.12274050284773</v>
      </c>
      <c r="AO996" s="0" t="n">
        <f aca="false">IFERROR(IF(AX996&lt;($AM$9-$AL$9)/($AN$9-$AL$9),$AL$9+SQRT(AX996*($AN$9-$AL$9)*($AM$9-$AL$9)),$AN$9-SQRT((1-AX996)*($AN$9-$AL$9)*($AN$9-$AM$9))),$AM$9)</f>
        <v>1.0553197478193</v>
      </c>
      <c r="AP996" s="0" t="n">
        <f aca="false">IFERROR(IF(AY996&lt;($AM$10-$AL$10)/($AN$10-$AL$10),$AL$10+SQRT(AY996*($AN$10-$AL$10)*($AM$10-$AL$10)),$AN$10-SQRT((1-AY996)*($AN$10-$AL$10)*($AN$10-$AM$10))),$AM$10)</f>
        <v>0.786706517926104</v>
      </c>
      <c r="AQ996" s="0" t="n">
        <f aca="false">IFERROR(IF(AZ996&lt;($AM$11-$AL$11)/($AN$11-$AL$11),$AL$11+SQRT(AZ996*($AN$11-$AL$11)*($AM$11-$AL$11)),$AN$11-SQRT((1-AZ996)*($AN$11-$AL$11)*($AN$11-$AM$11))),$AM$11)</f>
        <v>0.765527011776414</v>
      </c>
      <c r="AR996" s="0" t="n">
        <f aca="false">SUMPRODUCT((B24:B31&lt;=$B$6)*(C24:C31*AM996+D24:D31*AO996*$B$8*AQ996)/(1+AL996/100)^B24:B31)+C32*AM996*AP996/(1+AL996/100)^$B$6</f>
        <v>11094479.2514664</v>
      </c>
      <c r="AS996" s="0" t="n">
        <f aca="false">SUMPRODUCT((K24:K26&lt;=$B$6)*(L24:L26*AN996+M24:M26*AO996*$B$8*AQ996)/(1+AL996/100)^K24:K26)+L27*AN996*AP996/(1+AL996/100)^$B$6</f>
        <v>10491245.7742136</v>
      </c>
      <c r="AT996" s="0" t="n">
        <f aca="false">AS996-AR996</f>
        <v>-603233.477252763</v>
      </c>
      <c r="AU996" s="0" t="n">
        <f aca="true">RAND()</f>
        <v>0.573614987388825</v>
      </c>
      <c r="AV996" s="0" t="n">
        <f aca="true">RAND()</f>
        <v>0.953176750728777</v>
      </c>
      <c r="AW996" s="0" t="n">
        <f aca="true">RAND()</f>
        <v>0.856044625640466</v>
      </c>
      <c r="AX996" s="0" t="n">
        <f aca="true">RAND()</f>
        <v>0.405052814093207</v>
      </c>
      <c r="AY996" s="0" t="n">
        <f aca="true">RAND()</f>
        <v>0.328802509685246</v>
      </c>
      <c r="AZ996" s="0" t="n">
        <f aca="true">RAND()</f>
        <v>0.775601705279599</v>
      </c>
    </row>
    <row r="997" customFormat="false" ht="15" hidden="false" customHeight="false" outlineLevel="0" collapsed="false">
      <c r="AK997" s="0" t="n">
        <v>984</v>
      </c>
      <c r="AL997" s="0" t="n">
        <f aca="false">IFERROR(IF(AU997&lt;($AM$6-$AL$6)/($AN$6-$AL$6),$AL$6+SQRT(AU997*($AN$6-$AL$6)*($AM$6-$AL$6)),$AN$6-SQRT((1-AU997)*($AN$6-$AL$6)*($AN$6-$AM$6))),$AM$6)</f>
        <v>4.00235223384038</v>
      </c>
      <c r="AM997" s="0" t="n">
        <f aca="false">IFERROR(IF(AV997&lt;($AM$7-$AL$7)/($AN$7-$AL$7),$AL$7+SQRT(AV997*($AN$7-$AL$7)*($AM$7-$AL$7)),$AN$7-SQRT((1-AV997)*($AN$7-$AL$7)*($AN$7-$AM$7))),$AM$7)</f>
        <v>1.01460419157078</v>
      </c>
      <c r="AN997" s="0" t="n">
        <f aca="false">IFERROR(IF(AW997&lt;($AM$8-$AL$8)/($AN$8-$AL$8),$AL$8+SQRT(AW997*($AN$8-$AL$8)*($AM$8-$AL$8)),$AN$8-SQRT((1-AW997)*($AN$8-$AL$8)*($AN$8-$AM$8))),$AM$8)</f>
        <v>1.01663459557365</v>
      </c>
      <c r="AO997" s="0" t="n">
        <f aca="false">IFERROR(IF(AX997&lt;($AM$9-$AL$9)/($AN$9-$AL$9),$AL$9+SQRT(AX997*($AN$9-$AL$9)*($AM$9-$AL$9)),$AN$9-SQRT((1-AX997)*($AN$9-$AL$9)*($AN$9-$AM$9))),$AM$9)</f>
        <v>1.41712750348748</v>
      </c>
      <c r="AP997" s="0" t="n">
        <f aca="false">IFERROR(IF(AY997&lt;($AM$10-$AL$10)/($AN$10-$AL$10),$AL$10+SQRT(AY997*($AN$10-$AL$10)*($AM$10-$AL$10)),$AN$10-SQRT((1-AY997)*($AN$10-$AL$10)*($AN$10-$AM$10))),$AM$10)</f>
        <v>0.815572539883444</v>
      </c>
      <c r="AQ997" s="0" t="n">
        <f aca="false">IFERROR(IF(AZ997&lt;($AM$11-$AL$11)/($AN$11-$AL$11),$AL$11+SQRT(AZ997*($AN$11-$AL$11)*($AM$11-$AL$11)),$AN$11-SQRT((1-AZ997)*($AN$11-$AL$11)*($AN$11-$AM$11))),$AM$11)</f>
        <v>0.480973974954349</v>
      </c>
      <c r="AR997" s="0" t="n">
        <f aca="false">SUMPRODUCT((B24:B31&lt;=$B$6)*(C24:C31*AM997+D24:D31*AO997*$B$8*AQ997)/(1+AL997/100)^B24:B31)+C32*AM997*AP997/(1+AL997/100)^$B$6</f>
        <v>9581996.19009134</v>
      </c>
      <c r="AS997" s="0" t="n">
        <f aca="false">SUMPRODUCT((K24:K26&lt;=$B$6)*(L24:L26*AN997+M24:M26*AO997*$B$8*AQ997)/(1+AL997/100)^K24:K26)+L27*AN997*AP997/(1+AL997/100)^$B$6</f>
        <v>9479305.0072746</v>
      </c>
      <c r="AT997" s="0" t="n">
        <f aca="false">AS997-AR997</f>
        <v>-102691.182816744</v>
      </c>
      <c r="AU997" s="0" t="n">
        <f aca="true">RAND()</f>
        <v>0.550705393501911</v>
      </c>
      <c r="AV997" s="0" t="n">
        <f aca="true">RAND()</f>
        <v>0.507456118879605</v>
      </c>
      <c r="AW997" s="0" t="n">
        <f aca="true">RAND()</f>
        <v>0.51591633792822</v>
      </c>
      <c r="AX997" s="0" t="n">
        <f aca="true">RAND()</f>
        <v>0.773506435206173</v>
      </c>
      <c r="AY997" s="0" t="n">
        <f aca="true">RAND()</f>
        <v>0.39834411171395</v>
      </c>
      <c r="AZ997" s="0" t="n">
        <f aca="true">RAND()</f>
        <v>0.133679916778682</v>
      </c>
    </row>
    <row r="998" customFormat="false" ht="15" hidden="false" customHeight="false" outlineLevel="0" collapsed="false">
      <c r="AK998" s="0" t="n">
        <v>985</v>
      </c>
      <c r="AL998" s="0" t="n">
        <f aca="false">IFERROR(IF(AU998&lt;($AM$6-$AL$6)/($AN$6-$AL$6),$AL$6+SQRT(AU998*($AN$6-$AL$6)*($AM$6-$AL$6)),$AN$6-SQRT((1-AU998)*($AN$6-$AL$6)*($AN$6-$AM$6))),$AM$6)</f>
        <v>5.07371381277036</v>
      </c>
      <c r="AM998" s="0" t="n">
        <f aca="false">IFERROR(IF(AV998&lt;($AM$7-$AL$7)/($AN$7-$AL$7),$AL$7+SQRT(AV998*($AN$7-$AL$7)*($AM$7-$AL$7)),$AN$7-SQRT((1-AV998)*($AN$7-$AL$7)*($AN$7-$AM$7))),$AM$7)</f>
        <v>1.00862196848554</v>
      </c>
      <c r="AN998" s="0" t="n">
        <f aca="false">IFERROR(IF(AW998&lt;($AM$8-$AL$8)/($AN$8-$AL$8),$AL$8+SQRT(AW998*($AN$8-$AL$8)*($AM$8-$AL$8)),$AN$8-SQRT((1-AW998)*($AN$8-$AL$8)*($AN$8-$AM$8))),$AM$8)</f>
        <v>1.0984757544587</v>
      </c>
      <c r="AO998" s="0" t="n">
        <f aca="false">IFERROR(IF(AX998&lt;($AM$9-$AL$9)/($AN$9-$AL$9),$AL$9+SQRT(AX998*($AN$9-$AL$9)*($AM$9-$AL$9)),$AN$9-SQRT((1-AX998)*($AN$9-$AL$9)*($AN$9-$AM$9))),$AM$9)</f>
        <v>1.2659930062852</v>
      </c>
      <c r="AP998" s="0" t="n">
        <f aca="false">IFERROR(IF(AY998&lt;($AM$10-$AL$10)/($AN$10-$AL$10),$AL$10+SQRT(AY998*($AN$10-$AL$10)*($AM$10-$AL$10)),$AN$10-SQRT((1-AY998)*($AN$10-$AL$10)*($AN$10-$AM$10))),$AM$10)</f>
        <v>0.91664488948274</v>
      </c>
      <c r="AQ998" s="0" t="n">
        <f aca="false">IFERROR(IF(AZ998&lt;($AM$11-$AL$11)/($AN$11-$AL$11),$AL$11+SQRT(AZ998*($AN$11-$AL$11)*($AM$11-$AL$11)),$AN$11-SQRT((1-AZ998)*($AN$11-$AL$11)*($AN$11-$AM$11))),$AM$11)</f>
        <v>0.537276145871916</v>
      </c>
      <c r="AR998" s="0" t="n">
        <f aca="false">SUMPRODUCT((B24:B31&lt;=$B$6)*(C24:C31*AM998+D24:D31*AO998*$B$8*AQ998)/(1+AL998/100)^B24:B31)+C32*AM998*AP998/(1+AL998/100)^$B$6</f>
        <v>9203645.81694932</v>
      </c>
      <c r="AS998" s="0" t="n">
        <f aca="false">SUMPRODUCT((K24:K26&lt;=$B$6)*(L24:L26*AN998+M24:M26*AO998*$B$8*AQ998)/(1+AL998/100)^K24:K26)+L27*AN998*AP998/(1+AL998/100)^$B$6</f>
        <v>10160330.3350746</v>
      </c>
      <c r="AT998" s="0" t="n">
        <f aca="false">AS998-AR998</f>
        <v>956684.518125292</v>
      </c>
      <c r="AU998" s="0" t="n">
        <f aca="true">RAND()</f>
        <v>0.814471076244415</v>
      </c>
      <c r="AV998" s="0" t="n">
        <f aca="true">RAND()</f>
        <v>0.482103519130702</v>
      </c>
      <c r="AW998" s="0" t="n">
        <f aca="true">RAND()</f>
        <v>0.79591469345012</v>
      </c>
      <c r="AX998" s="0" t="n">
        <f aca="true">RAND()</f>
        <v>0.640822488785178</v>
      </c>
      <c r="AY998" s="0" t="n">
        <f aca="true">RAND()</f>
        <v>0.694371855728338</v>
      </c>
      <c r="AZ998" s="0" t="n">
        <f aca="true">RAND()</f>
        <v>0.229795793468697</v>
      </c>
    </row>
    <row r="999" customFormat="false" ht="15" hidden="false" customHeight="false" outlineLevel="0" collapsed="false">
      <c r="AK999" s="0" t="n">
        <v>986</v>
      </c>
      <c r="AL999" s="0" t="n">
        <f aca="false">IFERROR(IF(AU999&lt;($AM$6-$AL$6)/($AN$6-$AL$6),$AL$6+SQRT(AU999*($AN$6-$AL$6)*($AM$6-$AL$6)),$AN$6-SQRT((1-AU999)*($AN$6-$AL$6)*($AN$6-$AM$6))),$AM$6)</f>
        <v>4.93910035719122</v>
      </c>
      <c r="AM999" s="0" t="n">
        <f aca="false">IFERROR(IF(AV999&lt;($AM$7-$AL$7)/($AN$7-$AL$7),$AL$7+SQRT(AV999*($AN$7-$AL$7)*($AM$7-$AL$7)),$AN$7-SQRT((1-AV999)*($AN$7-$AL$7)*($AN$7-$AM$7))),$AM$7)</f>
        <v>1.10383865323271</v>
      </c>
      <c r="AN999" s="0" t="n">
        <f aca="false">IFERROR(IF(AW999&lt;($AM$8-$AL$8)/($AN$8-$AL$8),$AL$8+SQRT(AW999*($AN$8-$AL$8)*($AM$8-$AL$8)),$AN$8-SQRT((1-AW999)*($AN$8-$AL$8)*($AN$8-$AM$8))),$AM$8)</f>
        <v>1.12409725397748</v>
      </c>
      <c r="AO999" s="0" t="n">
        <f aca="false">IFERROR(IF(AX999&lt;($AM$9-$AL$9)/($AN$9-$AL$9),$AL$9+SQRT(AX999*($AN$9-$AL$9)*($AM$9-$AL$9)),$AN$9-SQRT((1-AX999)*($AN$9-$AL$9)*($AN$9-$AM$9))),$AM$9)</f>
        <v>1.12103260990493</v>
      </c>
      <c r="AP999" s="0" t="n">
        <f aca="false">IFERROR(IF(AY999&lt;($AM$10-$AL$10)/($AN$10-$AL$10),$AL$10+SQRT(AY999*($AN$10-$AL$10)*($AM$10-$AL$10)),$AN$10-SQRT((1-AY999)*($AN$10-$AL$10)*($AN$10-$AM$10))),$AM$10)</f>
        <v>0.935260829566878</v>
      </c>
      <c r="AQ999" s="0" t="n">
        <f aca="false">IFERROR(IF(AZ999&lt;($AM$11-$AL$11)/($AN$11-$AL$11),$AL$11+SQRT(AZ999*($AN$11-$AL$11)*($AM$11-$AL$11)),$AN$11-SQRT((1-AZ999)*($AN$11-$AL$11)*($AN$11-$AM$11))),$AM$11)</f>
        <v>0.772055056051464</v>
      </c>
      <c r="AR999" s="0" t="n">
        <f aca="false">SUMPRODUCT((B24:B31&lt;=$B$6)*(C24:C31*AM999+D24:D31*AO999*$B$8*AQ999)/(1+AL999/100)^B24:B31)+C32*AM999*AP999/(1+AL999/100)^$B$6</f>
        <v>10123588.0739712</v>
      </c>
      <c r="AS999" s="0" t="n">
        <f aca="false">SUMPRODUCT((K24:K26&lt;=$B$6)*(L24:L26*AN999+M24:M26*AO999*$B$8*AQ999)/(1+AL999/100)^K24:K26)+L27*AN999*AP999/(1+AL999/100)^$B$6</f>
        <v>10392139.9084236</v>
      </c>
      <c r="AT999" s="0" t="n">
        <f aca="false">AS999-AR999</f>
        <v>268551.834452422</v>
      </c>
      <c r="AU999" s="0" t="n">
        <f aca="true">RAND()</f>
        <v>0.787634633113531</v>
      </c>
      <c r="AV999" s="0" t="n">
        <f aca="true">RAND()</f>
        <v>0.810105428543756</v>
      </c>
      <c r="AW999" s="0" t="n">
        <f aca="true">RAND()</f>
        <v>0.859097764835466</v>
      </c>
      <c r="AX999" s="0" t="n">
        <f aca="true">RAND()</f>
        <v>0.48494421809964</v>
      </c>
      <c r="AY999" s="0" t="n">
        <f aca="true">RAND()</f>
        <v>0.757807959020987</v>
      </c>
      <c r="AZ999" s="0" t="n">
        <f aca="true">RAND()</f>
        <v>0.787922867462445</v>
      </c>
    </row>
    <row r="1000" customFormat="false" ht="15" hidden="false" customHeight="false" outlineLevel="0" collapsed="false">
      <c r="AK1000" s="0" t="n">
        <v>987</v>
      </c>
      <c r="AL1000" s="0" t="n">
        <f aca="false">IFERROR(IF(AU1000&lt;($AM$6-$AL$6)/($AN$6-$AL$6),$AL$6+SQRT(AU1000*($AN$6-$AL$6)*($AM$6-$AL$6)),$AN$6-SQRT((1-AU1000)*($AN$6-$AL$6)*($AN$6-$AM$6))),$AM$6)</f>
        <v>4.3416084943559</v>
      </c>
      <c r="AM1000" s="0" t="n">
        <f aca="false">IFERROR(IF(AV1000&lt;($AM$7-$AL$7)/($AN$7-$AL$7),$AL$7+SQRT(AV1000*($AN$7-$AL$7)*($AM$7-$AL$7)),$AN$7-SQRT((1-AV1000)*($AN$7-$AL$7)*($AN$7-$AM$7))),$AM$7)</f>
        <v>0.921889594558775</v>
      </c>
      <c r="AN1000" s="0" t="n">
        <f aca="false">IFERROR(IF(AW1000&lt;($AM$8-$AL$8)/($AN$8-$AL$8),$AL$8+SQRT(AW1000*($AN$8-$AL$8)*($AM$8-$AL$8)),$AN$8-SQRT((1-AW1000)*($AN$8-$AL$8)*($AN$8-$AM$8))),$AM$8)</f>
        <v>0.973899078141871</v>
      </c>
      <c r="AO1000" s="0" t="n">
        <f aca="false">IFERROR(IF(AX1000&lt;($AM$9-$AL$9)/($AN$9-$AL$9),$AL$9+SQRT(AX1000*($AN$9-$AL$9)*($AM$9-$AL$9)),$AN$9-SQRT((1-AX1000)*($AN$9-$AL$9)*($AN$9-$AM$9))),$AM$9)</f>
        <v>1.5082907258557</v>
      </c>
      <c r="AP1000" s="0" t="n">
        <f aca="false">IFERROR(IF(AY1000&lt;($AM$10-$AL$10)/($AN$10-$AL$10),$AL$10+SQRT(AY1000*($AN$10-$AL$10)*($AM$10-$AL$10)),$AN$10-SQRT((1-AY1000)*($AN$10-$AL$10)*($AN$10-$AM$10))),$AM$10)</f>
        <v>0.978800431228462</v>
      </c>
      <c r="AQ1000" s="0" t="n">
        <f aca="false">IFERROR(IF(AZ1000&lt;($AM$11-$AL$11)/($AN$11-$AL$11),$AL$11+SQRT(AZ1000*($AN$11-$AL$11)*($AM$11-$AL$11)),$AN$11-SQRT((1-AZ1000)*($AN$11-$AL$11)*($AN$11-$AM$11))),$AM$11)</f>
        <v>0.679932182452088</v>
      </c>
      <c r="AR1000" s="0" t="n">
        <f aca="false">SUMPRODUCT((B24:B31&lt;=$B$6)*(C24:C31*AM1000+D24:D31*AO1000*$B$8*AQ1000)/(1+AL1000/100)^B24:B31)+C32*AM1000*AP1000/(1+AL1000/100)^$B$6</f>
        <v>8644437.60236778</v>
      </c>
      <c r="AS1000" s="0" t="n">
        <f aca="false">SUMPRODUCT((K24:K26&lt;=$B$6)*(L24:L26*AN1000+M24:M26*AO1000*$B$8*AQ1000)/(1+AL1000/100)^K24:K26)+L27*AN1000*AP1000/(1+AL1000/100)^$B$6</f>
        <v>8986810.79148286</v>
      </c>
      <c r="AT1000" s="0" t="n">
        <f aca="false">AS1000-AR1000</f>
        <v>342373.189115075</v>
      </c>
      <c r="AU1000" s="0" t="n">
        <f aca="true">RAND()</f>
        <v>0.646647730135965</v>
      </c>
      <c r="AV1000" s="0" t="n">
        <f aca="true">RAND()</f>
        <v>0.165078591796695</v>
      </c>
      <c r="AW1000" s="0" t="n">
        <f aca="true">RAND()</f>
        <v>0.33600988198436</v>
      </c>
      <c r="AX1000" s="0" t="n">
        <f aca="true">RAND()</f>
        <v>0.838814659813656</v>
      </c>
      <c r="AY1000" s="0" t="n">
        <f aca="true">RAND()</f>
        <v>0.916999411778243</v>
      </c>
      <c r="AZ1000" s="0" t="n">
        <f aca="true">RAND()</f>
        <v>0.581863641510679</v>
      </c>
    </row>
    <row r="1001" customFormat="false" ht="15" hidden="false" customHeight="false" outlineLevel="0" collapsed="false">
      <c r="AK1001" s="0" t="n">
        <v>988</v>
      </c>
      <c r="AL1001" s="0" t="n">
        <f aca="false">IFERROR(IF(AU1001&lt;($AM$6-$AL$6)/($AN$6-$AL$6),$AL$6+SQRT(AU1001*($AN$6-$AL$6)*($AM$6-$AL$6)),$AN$6-SQRT((1-AU1001)*($AN$6-$AL$6)*($AN$6-$AM$6))),$AM$6)</f>
        <v>5.19661722274018</v>
      </c>
      <c r="AM1001" s="0" t="n">
        <f aca="false">IFERROR(IF(AV1001&lt;($AM$7-$AL$7)/($AN$7-$AL$7),$AL$7+SQRT(AV1001*($AN$7-$AL$7)*($AM$7-$AL$7)),$AN$7-SQRT((1-AV1001)*($AN$7-$AL$7)*($AN$7-$AM$7))),$AM$7)</f>
        <v>0.962721727092628</v>
      </c>
      <c r="AN1001" s="0" t="n">
        <f aca="false">IFERROR(IF(AW1001&lt;($AM$8-$AL$8)/($AN$8-$AL$8),$AL$8+SQRT(AW1001*($AN$8-$AL$8)*($AM$8-$AL$8)),$AN$8-SQRT((1-AW1001)*($AN$8-$AL$8)*($AN$8-$AM$8))),$AM$8)</f>
        <v>1.08308568655342</v>
      </c>
      <c r="AO1001" s="0" t="n">
        <f aca="false">IFERROR(IF(AX1001&lt;($AM$9-$AL$9)/($AN$9-$AL$9),$AL$9+SQRT(AX1001*($AN$9-$AL$9)*($AM$9-$AL$9)),$AN$9-SQRT((1-AX1001)*($AN$9-$AL$9)*($AN$9-$AM$9))),$AM$9)</f>
        <v>0.975100517695082</v>
      </c>
      <c r="AP1001" s="0" t="n">
        <f aca="false">IFERROR(IF(AY1001&lt;($AM$10-$AL$10)/($AN$10-$AL$10),$AL$10+SQRT(AY1001*($AN$10-$AL$10)*($AM$10-$AL$10)),$AN$10-SQRT((1-AY1001)*($AN$10-$AL$10)*($AN$10-$AM$10))),$AM$10)</f>
        <v>0.864569236787216</v>
      </c>
      <c r="AQ1001" s="0" t="n">
        <f aca="false">IFERROR(IF(AZ1001&lt;($AM$11-$AL$11)/($AN$11-$AL$11),$AL$11+SQRT(AZ1001*($AN$11-$AL$11)*($AM$11-$AL$11)),$AN$11-SQRT((1-AZ1001)*($AN$11-$AL$11)*($AN$11-$AM$11))),$AM$11)</f>
        <v>0.604847196766508</v>
      </c>
      <c r="AR1001" s="0" t="n">
        <f aca="false">SUMPRODUCT((B24:B31&lt;=$B$6)*(C24:C31*AM1001+D24:D31*AO1001*$B$8*AQ1001)/(1+AL1001/100)^B24:B31)+C32*AM1001*AP1001/(1+AL1001/100)^$B$6</f>
        <v>8750346.26147064</v>
      </c>
      <c r="AS1001" s="0" t="n">
        <f aca="false">SUMPRODUCT((K24:K26&lt;=$B$6)*(L24:L26*AN1001+M24:M26*AO1001*$B$8*AQ1001)/(1+AL1001/100)^K24:K26)+L27*AN1001*AP1001/(1+AL1001/100)^$B$6</f>
        <v>10042705.9704062</v>
      </c>
      <c r="AT1001" s="0" t="n">
        <f aca="false">AS1001-AR1001</f>
        <v>1292359.70893552</v>
      </c>
      <c r="AU1001" s="0" t="n">
        <f aca="true">RAND()</f>
        <v>0.837390527934133</v>
      </c>
      <c r="AV1001" s="0" t="n">
        <f aca="true">RAND()</f>
        <v>0.294204005200086</v>
      </c>
      <c r="AW1001" s="0" t="n">
        <f aca="true">RAND()</f>
        <v>0.752352106370282</v>
      </c>
      <c r="AX1001" s="0" t="n">
        <f aca="true">RAND()</f>
        <v>0.300960669218847</v>
      </c>
      <c r="AY1001" s="0" t="n">
        <f aca="true">RAND()</f>
        <v>0.531642913646452</v>
      </c>
      <c r="AZ1001" s="0" t="n">
        <f aca="true">RAND()</f>
        <v>0.379313523985299</v>
      </c>
    </row>
    <row r="1002" customFormat="false" ht="15" hidden="false" customHeight="false" outlineLevel="0" collapsed="false">
      <c r="AK1002" s="0" t="n">
        <v>989</v>
      </c>
      <c r="AL1002" s="0" t="n">
        <f aca="false">IFERROR(IF(AU1002&lt;($AM$6-$AL$6)/($AN$6-$AL$6),$AL$6+SQRT(AU1002*($AN$6-$AL$6)*($AM$6-$AL$6)),$AN$6-SQRT((1-AU1002)*($AN$6-$AL$6)*($AN$6-$AM$6))),$AM$6)</f>
        <v>2.48479184452178</v>
      </c>
      <c r="AM1002" s="0" t="n">
        <f aca="false">IFERROR(IF(AV1002&lt;($AM$7-$AL$7)/($AN$7-$AL$7),$AL$7+SQRT(AV1002*($AN$7-$AL$7)*($AM$7-$AL$7)),$AN$7-SQRT((1-AV1002)*($AN$7-$AL$7)*($AN$7-$AM$7))),$AM$7)</f>
        <v>0.864206840631305</v>
      </c>
      <c r="AN1002" s="0" t="n">
        <f aca="false">IFERROR(IF(AW1002&lt;($AM$8-$AL$8)/($AN$8-$AL$8),$AL$8+SQRT(AW1002*($AN$8-$AL$8)*($AM$8-$AL$8)),$AN$8-SQRT((1-AW1002)*($AN$8-$AL$8)*($AN$8-$AM$8))),$AM$8)</f>
        <v>1.09522481407743</v>
      </c>
      <c r="AO1002" s="0" t="n">
        <f aca="false">IFERROR(IF(AX1002&lt;($AM$9-$AL$9)/($AN$9-$AL$9),$AL$9+SQRT(AX1002*($AN$9-$AL$9)*($AM$9-$AL$9)),$AN$9-SQRT((1-AX1002)*($AN$9-$AL$9)*($AN$9-$AM$9))),$AM$9)</f>
        <v>1.57059953920841</v>
      </c>
      <c r="AP1002" s="0" t="n">
        <f aca="false">IFERROR(IF(AY1002&lt;($AM$10-$AL$10)/($AN$10-$AL$10),$AL$10+SQRT(AY1002*($AN$10-$AL$10)*($AM$10-$AL$10)),$AN$10-SQRT((1-AY1002)*($AN$10-$AL$10)*($AN$10-$AM$10))),$AM$10)</f>
        <v>0.92004209450058</v>
      </c>
      <c r="AQ1002" s="0" t="n">
        <f aca="false">IFERROR(IF(AZ1002&lt;($AM$11-$AL$11)/($AN$11-$AL$11),$AL$11+SQRT(AZ1002*($AN$11-$AL$11)*($AM$11-$AL$11)),$AN$11-SQRT((1-AZ1002)*($AN$11-$AL$11)*($AN$11-$AM$11))),$AM$11)</f>
        <v>0.342282361569538</v>
      </c>
      <c r="AR1002" s="0" t="n">
        <f aca="false">SUMPRODUCT((B24:B31&lt;=$B$6)*(C24:C31*AM1002+D24:D31*AO1002*$B$8*AQ1002)/(1+AL1002/100)^B24:B31)+C32*AM1002*AP1002/(1+AL1002/100)^$B$6</f>
        <v>8637905.35626056</v>
      </c>
      <c r="AS1002" s="0" t="n">
        <f aca="false">SUMPRODUCT((K24:K26&lt;=$B$6)*(L24:L26*AN1002+M24:M26*AO1002*$B$8*AQ1002)/(1+AL1002/100)^K24:K26)+L27*AN1002*AP1002/(1+AL1002/100)^$B$6</f>
        <v>10095148.3456074</v>
      </c>
      <c r="AT1002" s="0" t="n">
        <f aca="false">AS1002-AR1002</f>
        <v>1457242.98934687</v>
      </c>
      <c r="AU1002" s="0" t="n">
        <f aca="true">RAND()</f>
        <v>0.0470046265029664</v>
      </c>
      <c r="AV1002" s="0" t="n">
        <f aca="true">RAND()</f>
        <v>0.0458057598205977</v>
      </c>
      <c r="AW1002" s="0" t="n">
        <f aca="true">RAND()</f>
        <v>0.787063482867864</v>
      </c>
      <c r="AX1002" s="0" t="n">
        <f aca="true">RAND()</f>
        <v>0.877076829514644</v>
      </c>
      <c r="AY1002" s="0" t="n">
        <f aca="true">RAND()</f>
        <v>0.705741444609737</v>
      </c>
      <c r="AZ1002" s="0" t="n">
        <f aca="true">RAND()</f>
        <v>0.00729713510162093</v>
      </c>
    </row>
    <row r="1003" customFormat="false" ht="15" hidden="false" customHeight="false" outlineLevel="0" collapsed="false">
      <c r="AK1003" s="0" t="n">
        <v>990</v>
      </c>
      <c r="AL1003" s="0" t="n">
        <f aca="false">IFERROR(IF(AU1003&lt;($AM$6-$AL$6)/($AN$6-$AL$6),$AL$6+SQRT(AU1003*($AN$6-$AL$6)*($AM$6-$AL$6)),$AN$6-SQRT((1-AU1003)*($AN$6-$AL$6)*($AN$6-$AM$6))),$AM$6)</f>
        <v>4.17678809241526</v>
      </c>
      <c r="AM1003" s="0" t="n">
        <f aca="false">IFERROR(IF(AV1003&lt;($AM$7-$AL$7)/($AN$7-$AL$7),$AL$7+SQRT(AV1003*($AN$7-$AL$7)*($AM$7-$AL$7)),$AN$7-SQRT((1-AV1003)*($AN$7-$AL$7)*($AN$7-$AM$7))),$AM$7)</f>
        <v>1.0301869389692</v>
      </c>
      <c r="AN1003" s="0" t="n">
        <f aca="false">IFERROR(IF(AW1003&lt;($AM$8-$AL$8)/($AN$8-$AL$8),$AL$8+SQRT(AW1003*($AN$8-$AL$8)*($AM$8-$AL$8)),$AN$8-SQRT((1-AW1003)*($AN$8-$AL$8)*($AN$8-$AM$8))),$AM$8)</f>
        <v>0.970557205235024</v>
      </c>
      <c r="AO1003" s="0" t="n">
        <f aca="false">IFERROR(IF(AX1003&lt;($AM$9-$AL$9)/($AN$9-$AL$9),$AL$9+SQRT(AX1003*($AN$9-$AL$9)*($AM$9-$AL$9)),$AN$9-SQRT((1-AX1003)*($AN$9-$AL$9)*($AN$9-$AM$9))),$AM$9)</f>
        <v>1.35664863049676</v>
      </c>
      <c r="AP1003" s="0" t="n">
        <f aca="false">IFERROR(IF(AY1003&lt;($AM$10-$AL$10)/($AN$10-$AL$10),$AL$10+SQRT(AY1003*($AN$10-$AL$10)*($AM$10-$AL$10)),$AN$10-SQRT((1-AY1003)*($AN$10-$AL$10)*($AN$10-$AM$10))),$AM$10)</f>
        <v>0.543645508617269</v>
      </c>
      <c r="AQ1003" s="0" t="n">
        <f aca="false">IFERROR(IF(AZ1003&lt;($AM$11-$AL$11)/($AN$11-$AL$11),$AL$11+SQRT(AZ1003*($AN$11-$AL$11)*($AM$11-$AL$11)),$AN$11-SQRT((1-AZ1003)*($AN$11-$AL$11)*($AN$11-$AM$11))),$AM$11)</f>
        <v>0.694446920951605</v>
      </c>
      <c r="AR1003" s="0" t="n">
        <f aca="false">SUMPRODUCT((B24:B31&lt;=$B$6)*(C24:C31*AM1003+D24:D31*AO1003*$B$8*AQ1003)/(1+AL1003/100)^B24:B31)+C32*AM1003*AP1003/(1+AL1003/100)^$B$6</f>
        <v>9717720.18976912</v>
      </c>
      <c r="AS1003" s="0" t="n">
        <f aca="false">SUMPRODUCT((K24:K26&lt;=$B$6)*(L24:L26*AN1003+M24:M26*AO1003*$B$8*AQ1003)/(1+AL1003/100)^K24:K26)+L27*AN1003*AP1003/(1+AL1003/100)^$B$6</f>
        <v>9232131.2889673</v>
      </c>
      <c r="AT1003" s="0" t="n">
        <f aca="false">AS1003-AR1003</f>
        <v>-485588.900801823</v>
      </c>
      <c r="AU1003" s="0" t="n">
        <f aca="true">RAND()</f>
        <v>0.601473726243587</v>
      </c>
      <c r="AV1003" s="0" t="n">
        <f aca="true">RAND()</f>
        <v>0.570508606224632</v>
      </c>
      <c r="AW1003" s="0" t="n">
        <f aca="true">RAND()</f>
        <v>0.323219558417578</v>
      </c>
      <c r="AX1003" s="0" t="n">
        <f aca="true">RAND()</f>
        <v>0.724066010238869</v>
      </c>
      <c r="AY1003" s="0" t="n">
        <f aca="true">RAND()</f>
        <v>0.00761972168984029</v>
      </c>
      <c r="AZ1003" s="0" t="n">
        <f aca="true">RAND()</f>
        <v>0.618927819934878</v>
      </c>
    </row>
    <row r="1004" customFormat="false" ht="15" hidden="false" customHeight="false" outlineLevel="0" collapsed="false">
      <c r="AK1004" s="0" t="n">
        <v>991</v>
      </c>
      <c r="AL1004" s="0" t="n">
        <f aca="false">IFERROR(IF(AU1004&lt;($AM$6-$AL$6)/($AN$6-$AL$6),$AL$6+SQRT(AU1004*($AN$6-$AL$6)*($AM$6-$AL$6)),$AN$6-SQRT((1-AU1004)*($AN$6-$AL$6)*($AN$6-$AM$6))),$AM$6)</f>
        <v>3.48180431723383</v>
      </c>
      <c r="AM1004" s="0" t="n">
        <f aca="false">IFERROR(IF(AV1004&lt;($AM$7-$AL$7)/($AN$7-$AL$7),$AL$7+SQRT(AV1004*($AN$7-$AL$7)*($AM$7-$AL$7)),$AN$7-SQRT((1-AV1004)*($AN$7-$AL$7)*($AN$7-$AM$7))),$AM$7)</f>
        <v>1.18220204953942</v>
      </c>
      <c r="AN1004" s="0" t="n">
        <f aca="false">IFERROR(IF(AW1004&lt;($AM$8-$AL$8)/($AN$8-$AL$8),$AL$8+SQRT(AW1004*($AN$8-$AL$8)*($AM$8-$AL$8)),$AN$8-SQRT((1-AW1004)*($AN$8-$AL$8)*($AN$8-$AM$8))),$AM$8)</f>
        <v>0.974923207198123</v>
      </c>
      <c r="AO1004" s="0" t="n">
        <f aca="false">IFERROR(IF(AX1004&lt;($AM$9-$AL$9)/($AN$9-$AL$9),$AL$9+SQRT(AX1004*($AN$9-$AL$9)*($AM$9-$AL$9)),$AN$9-SQRT((1-AX1004)*($AN$9-$AL$9)*($AN$9-$AM$9))),$AM$9)</f>
        <v>0.910332268961135</v>
      </c>
      <c r="AP1004" s="0" t="n">
        <f aca="false">IFERROR(IF(AY1004&lt;($AM$10-$AL$10)/($AN$10-$AL$10),$AL$10+SQRT(AY1004*($AN$10-$AL$10)*($AM$10-$AL$10)),$AN$10-SQRT((1-AY1004)*($AN$10-$AL$10)*($AN$10-$AM$10))),$AM$10)</f>
        <v>0.759085119929307</v>
      </c>
      <c r="AQ1004" s="0" t="n">
        <f aca="false">IFERROR(IF(AZ1004&lt;($AM$11-$AL$11)/($AN$11-$AL$11),$AL$11+SQRT(AZ1004*($AN$11-$AL$11)*($AM$11-$AL$11)),$AN$11-SQRT((1-AZ1004)*($AN$11-$AL$11)*($AN$11-$AM$11))),$AM$11)</f>
        <v>0.496330028640755</v>
      </c>
      <c r="AR1004" s="0" t="n">
        <f aca="false">SUMPRODUCT((B24:B31&lt;=$B$6)*(C24:C31*AM1004+D24:D31*AO1004*$B$8*AQ1004)/(1+AL1004/100)^B24:B31)+C32*AM1004*AP1004/(1+AL1004/100)^$B$6</f>
        <v>11336161.7606505</v>
      </c>
      <c r="AS1004" s="0" t="n">
        <f aca="false">SUMPRODUCT((K24:K26&lt;=$B$6)*(L24:L26*AN1004+M24:M26*AO1004*$B$8*AQ1004)/(1+AL1004/100)^K24:K26)+L27*AN1004*AP1004/(1+AL1004/100)^$B$6</f>
        <v>9134558.69265059</v>
      </c>
      <c r="AT1004" s="0" t="n">
        <f aca="false">AS1004-AR1004</f>
        <v>-2201603.0679999</v>
      </c>
      <c r="AU1004" s="0" t="n">
        <f aca="true">RAND()</f>
        <v>0.381114956888273</v>
      </c>
      <c r="AV1004" s="0" t="n">
        <f aca="true">RAND()</f>
        <v>0.959141670340839</v>
      </c>
      <c r="AW1004" s="0" t="n">
        <f aca="true">RAND()</f>
        <v>0.339979204627529</v>
      </c>
      <c r="AX1004" s="0" t="n">
        <f aca="true">RAND()</f>
        <v>0.224496761267725</v>
      </c>
      <c r="AY1004" s="0" t="n">
        <f aca="true">RAND()</f>
        <v>0.268500397475134</v>
      </c>
      <c r="AZ1004" s="0" t="n">
        <f aca="true">RAND()</f>
        <v>0.157328490392161</v>
      </c>
    </row>
    <row r="1005" customFormat="false" ht="15" hidden="false" customHeight="false" outlineLevel="0" collapsed="false">
      <c r="AK1005" s="0" t="n">
        <v>992</v>
      </c>
      <c r="AL1005" s="0" t="n">
        <f aca="false">IFERROR(IF(AU1005&lt;($AM$6-$AL$6)/($AN$6-$AL$6),$AL$6+SQRT(AU1005*($AN$6-$AL$6)*($AM$6-$AL$6)),$AN$6-SQRT((1-AU1005)*($AN$6-$AL$6)*($AN$6-$AM$6))),$AM$6)</f>
        <v>3.84327062933485</v>
      </c>
      <c r="AM1005" s="0" t="n">
        <f aca="false">IFERROR(IF(AV1005&lt;($AM$7-$AL$7)/($AN$7-$AL$7),$AL$7+SQRT(AV1005*($AN$7-$AL$7)*($AM$7-$AL$7)),$AN$7-SQRT((1-AV1005)*($AN$7-$AL$7)*($AN$7-$AM$7))),$AM$7)</f>
        <v>0.924367782455328</v>
      </c>
      <c r="AN1005" s="0" t="n">
        <f aca="false">IFERROR(IF(AW1005&lt;($AM$8-$AL$8)/($AN$8-$AL$8),$AL$8+SQRT(AW1005*($AN$8-$AL$8)*($AM$8-$AL$8)),$AN$8-SQRT((1-AW1005)*($AN$8-$AL$8)*($AN$8-$AM$8))),$AM$8)</f>
        <v>0.927681420756022</v>
      </c>
      <c r="AO1005" s="0" t="n">
        <f aca="false">IFERROR(IF(AX1005&lt;($AM$9-$AL$9)/($AN$9-$AL$9),$AL$9+SQRT(AX1005*($AN$9-$AL$9)*($AM$9-$AL$9)),$AN$9-SQRT((1-AX1005)*($AN$9-$AL$9)*($AN$9-$AM$9))),$AM$9)</f>
        <v>1.12242710878118</v>
      </c>
      <c r="AP1005" s="0" t="n">
        <f aca="false">IFERROR(IF(AY1005&lt;($AM$10-$AL$10)/($AN$10-$AL$10),$AL$10+SQRT(AY1005*($AN$10-$AL$10)*($AM$10-$AL$10)),$AN$10-SQRT((1-AY1005)*($AN$10-$AL$10)*($AN$10-$AM$10))),$AM$10)</f>
        <v>0.769615880770186</v>
      </c>
      <c r="AQ1005" s="0" t="n">
        <f aca="false">IFERROR(IF(AZ1005&lt;($AM$11-$AL$11)/($AN$11-$AL$11),$AL$11+SQRT(AZ1005*($AN$11-$AL$11)*($AM$11-$AL$11)),$AN$11-SQRT((1-AZ1005)*($AN$11-$AL$11)*($AN$11-$AM$11))),$AM$11)</f>
        <v>0.63904567656524</v>
      </c>
      <c r="AR1005" s="0" t="n">
        <f aca="false">SUMPRODUCT((B24:B31&lt;=$B$6)*(C24:C31*AM1005+D24:D31*AO1005*$B$8*AQ1005)/(1+AL1005/100)^B24:B31)+C32*AM1005*AP1005/(1+AL1005/100)^$B$6</f>
        <v>8792472.32475473</v>
      </c>
      <c r="AS1005" s="0" t="n">
        <f aca="false">SUMPRODUCT((K24:K26&lt;=$B$6)*(L24:L26*AN1005+M24:M26*AO1005*$B$8*AQ1005)/(1+AL1005/100)^K24:K26)+L27*AN1005*AP1005/(1+AL1005/100)^$B$6</f>
        <v>8687149.09885764</v>
      </c>
      <c r="AT1005" s="0" t="n">
        <f aca="false">AS1005-AR1005</f>
        <v>-105323.225897091</v>
      </c>
      <c r="AU1005" s="0" t="n">
        <f aca="true">RAND()</f>
        <v>0.501752984019002</v>
      </c>
      <c r="AV1005" s="0" t="n">
        <f aca="true">RAND()</f>
        <v>0.171859392365063</v>
      </c>
      <c r="AW1005" s="0" t="n">
        <f aca="true">RAND()</f>
        <v>0.181139391180848</v>
      </c>
      <c r="AX1005" s="0" t="n">
        <f aca="true">RAND()</f>
        <v>0.486577213731892</v>
      </c>
      <c r="AY1005" s="0" t="n">
        <f aca="true">RAND()</f>
        <v>0.290770892653932</v>
      </c>
      <c r="AZ1005" s="0" t="n">
        <f aca="true">RAND()</f>
        <v>0.469191717541148</v>
      </c>
    </row>
    <row r="1006" customFormat="false" ht="15" hidden="false" customHeight="false" outlineLevel="0" collapsed="false">
      <c r="AK1006" s="0" t="n">
        <v>993</v>
      </c>
      <c r="AL1006" s="0" t="n">
        <f aca="false">IFERROR(IF(AU1006&lt;($AM$6-$AL$6)/($AN$6-$AL$6),$AL$6+SQRT(AU1006*($AN$6-$AL$6)*($AM$6-$AL$6)),$AN$6-SQRT((1-AU1006)*($AN$6-$AL$6)*($AN$6-$AM$6))),$AM$6)</f>
        <v>3.02857291147988</v>
      </c>
      <c r="AM1006" s="0" t="n">
        <f aca="false">IFERROR(IF(AV1006&lt;($AM$7-$AL$7)/($AN$7-$AL$7),$AL$7+SQRT(AV1006*($AN$7-$AL$7)*($AM$7-$AL$7)),$AN$7-SQRT((1-AV1006)*($AN$7-$AL$7)*($AN$7-$AM$7))),$AM$7)</f>
        <v>0.870450595782814</v>
      </c>
      <c r="AN1006" s="0" t="n">
        <f aca="false">IFERROR(IF(AW1006&lt;($AM$8-$AL$8)/($AN$8-$AL$8),$AL$8+SQRT(AW1006*($AN$8-$AL$8)*($AM$8-$AL$8)),$AN$8-SQRT((1-AW1006)*($AN$8-$AL$8)*($AN$8-$AM$8))),$AM$8)</f>
        <v>1.09261488096035</v>
      </c>
      <c r="AO1006" s="0" t="n">
        <f aca="false">IFERROR(IF(AX1006&lt;($AM$9-$AL$9)/($AN$9-$AL$9),$AL$9+SQRT(AX1006*($AN$9-$AL$9)*($AM$9-$AL$9)),$AN$9-SQRT((1-AX1006)*($AN$9-$AL$9)*($AN$9-$AM$9))),$AM$9)</f>
        <v>1.41042966792504</v>
      </c>
      <c r="AP1006" s="0" t="n">
        <f aca="false">IFERROR(IF(AY1006&lt;($AM$10-$AL$10)/($AN$10-$AL$10),$AL$10+SQRT(AY1006*($AN$10-$AL$10)*($AM$10-$AL$10)),$AN$10-SQRT((1-AY1006)*($AN$10-$AL$10)*($AN$10-$AM$10))),$AM$10)</f>
        <v>0.911846601929309</v>
      </c>
      <c r="AQ1006" s="0" t="n">
        <f aca="false">IFERROR(IF(AZ1006&lt;($AM$11-$AL$11)/($AN$11-$AL$11),$AL$11+SQRT(AZ1006*($AN$11-$AL$11)*($AM$11-$AL$11)),$AN$11-SQRT((1-AZ1006)*($AN$11-$AL$11)*($AN$11-$AM$11))),$AM$11)</f>
        <v>0.653854418951139</v>
      </c>
      <c r="AR1006" s="0" t="n">
        <f aca="false">SUMPRODUCT((B24:B31&lt;=$B$6)*(C24:C31*AM1006+D24:D31*AO1006*$B$8*AQ1006)/(1+AL1006/100)^B24:B31)+C32*AM1006*AP1006/(1+AL1006/100)^$B$6</f>
        <v>8559689.66802574</v>
      </c>
      <c r="AS1006" s="0" t="n">
        <f aca="false">SUMPRODUCT((K24:K26&lt;=$B$6)*(L24:L26*AN1006+M24:M26*AO1006*$B$8*AQ1006)/(1+AL1006/100)^K24:K26)+L27*AN1006*AP1006/(1+AL1006/100)^$B$6</f>
        <v>10113385.6299572</v>
      </c>
      <c r="AT1006" s="0" t="n">
        <f aca="false">AS1006-AR1006</f>
        <v>1553695.96193146</v>
      </c>
      <c r="AU1006" s="0" t="n">
        <f aca="true">RAND()</f>
        <v>0.211388344028432</v>
      </c>
      <c r="AV1006" s="0" t="n">
        <f aca="true">RAND()</f>
        <v>0.0551476271794825</v>
      </c>
      <c r="AW1006" s="0" t="n">
        <f aca="true">RAND()</f>
        <v>0.77982154937667</v>
      </c>
      <c r="AX1006" s="0" t="n">
        <f aca="true">RAND()</f>
        <v>0.768271215691344</v>
      </c>
      <c r="AY1006" s="0" t="n">
        <f aca="true">RAND()</f>
        <v>0.678470494082875</v>
      </c>
      <c r="AZ1006" s="0" t="n">
        <f aca="true">RAND()</f>
        <v>0.510951986613659</v>
      </c>
    </row>
    <row r="1007" customFormat="false" ht="15" hidden="false" customHeight="false" outlineLevel="0" collapsed="false">
      <c r="AK1007" s="0" t="n">
        <v>994</v>
      </c>
      <c r="AL1007" s="0" t="n">
        <f aca="false">IFERROR(IF(AU1007&lt;($AM$6-$AL$6)/($AN$6-$AL$6),$AL$6+SQRT(AU1007*($AN$6-$AL$6)*($AM$6-$AL$6)),$AN$6-SQRT((1-AU1007)*($AN$6-$AL$6)*($AN$6-$AM$6))),$AM$6)</f>
        <v>5.37405136241098</v>
      </c>
      <c r="AM1007" s="0" t="n">
        <f aca="false">IFERROR(IF(AV1007&lt;($AM$7-$AL$7)/($AN$7-$AL$7),$AL$7+SQRT(AV1007*($AN$7-$AL$7)*($AM$7-$AL$7)),$AN$7-SQRT((1-AV1007)*($AN$7-$AL$7)*($AN$7-$AM$7))),$AM$7)</f>
        <v>0.997537823430939</v>
      </c>
      <c r="AN1007" s="0" t="n">
        <f aca="false">IFERROR(IF(AW1007&lt;($AM$8-$AL$8)/($AN$8-$AL$8),$AL$8+SQRT(AW1007*($AN$8-$AL$8)*($AM$8-$AL$8)),$AN$8-SQRT((1-AW1007)*($AN$8-$AL$8)*($AN$8-$AM$8))),$AM$8)</f>
        <v>1.08686764204614</v>
      </c>
      <c r="AO1007" s="0" t="n">
        <f aca="false">IFERROR(IF(AX1007&lt;($AM$9-$AL$9)/($AN$9-$AL$9),$AL$9+SQRT(AX1007*($AN$9-$AL$9)*($AM$9-$AL$9)),$AN$9-SQRT((1-AX1007)*($AN$9-$AL$9)*($AN$9-$AM$9))),$AM$9)</f>
        <v>1.06613264003925</v>
      </c>
      <c r="AP1007" s="0" t="n">
        <f aca="false">IFERROR(IF(AY1007&lt;($AM$10-$AL$10)/($AN$10-$AL$10),$AL$10+SQRT(AY1007*($AN$10-$AL$10)*($AM$10-$AL$10)),$AN$10-SQRT((1-AY1007)*($AN$10-$AL$10)*($AN$10-$AM$10))),$AM$10)</f>
        <v>0.925616402535258</v>
      </c>
      <c r="AQ1007" s="0" t="n">
        <f aca="false">IFERROR(IF(AZ1007&lt;($AM$11-$AL$11)/($AN$11-$AL$11),$AL$11+SQRT(AZ1007*($AN$11-$AL$11)*($AM$11-$AL$11)),$AN$11-SQRT((1-AZ1007)*($AN$11-$AL$11)*($AN$11-$AM$11))),$AM$11)</f>
        <v>0.49095118460477</v>
      </c>
      <c r="AR1007" s="0" t="n">
        <f aca="false">SUMPRODUCT((B24:B31&lt;=$B$6)*(C24:C31*AM1007+D24:D31*AO1007*$B$8*AQ1007)/(1+AL1007/100)^B24:B31)+C32*AM1007*AP1007/(1+AL1007/100)^$B$6</f>
        <v>9010668.81457308</v>
      </c>
      <c r="AS1007" s="0" t="n">
        <f aca="false">SUMPRODUCT((K24:K26&lt;=$B$6)*(L24:L26*AN1007+M24:M26*AO1007*$B$8*AQ1007)/(1+AL1007/100)^K24:K26)+L27*AN1007*AP1007/(1+AL1007/100)^$B$6</f>
        <v>10041793.5693454</v>
      </c>
      <c r="AT1007" s="0" t="n">
        <f aca="false">AS1007-AR1007</f>
        <v>1031124.7547723</v>
      </c>
      <c r="AU1007" s="0" t="n">
        <f aca="true">RAND()</f>
        <v>0.86781455139612</v>
      </c>
      <c r="AV1007" s="0" t="n">
        <f aca="true">RAND()</f>
        <v>0.433568796509254</v>
      </c>
      <c r="AW1007" s="0" t="n">
        <f aca="true">RAND()</f>
        <v>0.763447411452579</v>
      </c>
      <c r="AX1007" s="0" t="n">
        <f aca="true">RAND()</f>
        <v>0.418594502666629</v>
      </c>
      <c r="AY1007" s="0" t="n">
        <f aca="true">RAND()</f>
        <v>0.72459728842822</v>
      </c>
      <c r="AZ1007" s="0" t="n">
        <f aca="true">RAND()</f>
        <v>0.148825938375368</v>
      </c>
    </row>
    <row r="1008" customFormat="false" ht="15" hidden="false" customHeight="false" outlineLevel="0" collapsed="false">
      <c r="AK1008" s="0" t="n">
        <v>995</v>
      </c>
      <c r="AL1008" s="0" t="n">
        <f aca="false">IFERROR(IF(AU1008&lt;($AM$6-$AL$6)/($AN$6-$AL$6),$AL$6+SQRT(AU1008*($AN$6-$AL$6)*($AM$6-$AL$6)),$AN$6-SQRT((1-AU1008)*($AN$6-$AL$6)*($AN$6-$AM$6))),$AM$6)</f>
        <v>4.14297022913068</v>
      </c>
      <c r="AM1008" s="0" t="n">
        <f aca="false">IFERROR(IF(AV1008&lt;($AM$7-$AL$7)/($AN$7-$AL$7),$AL$7+SQRT(AV1008*($AN$7-$AL$7)*($AM$7-$AL$7)),$AN$7-SQRT((1-AV1008)*($AN$7-$AL$7)*($AN$7-$AM$7))),$AM$7)</f>
        <v>1.12761093839919</v>
      </c>
      <c r="AN1008" s="0" t="n">
        <f aca="false">IFERROR(IF(AW1008&lt;($AM$8-$AL$8)/($AN$8-$AL$8),$AL$8+SQRT(AW1008*($AN$8-$AL$8)*($AM$8-$AL$8)),$AN$8-SQRT((1-AW1008)*($AN$8-$AL$8)*($AN$8-$AM$8))),$AM$8)</f>
        <v>0.94891656497706</v>
      </c>
      <c r="AO1008" s="0" t="n">
        <f aca="false">IFERROR(IF(AX1008&lt;($AM$9-$AL$9)/($AN$9-$AL$9),$AL$9+SQRT(AX1008*($AN$9-$AL$9)*($AM$9-$AL$9)),$AN$9-SQRT((1-AX1008)*($AN$9-$AL$9)*($AN$9-$AM$9))),$AM$9)</f>
        <v>0.679466977578384</v>
      </c>
      <c r="AP1008" s="0" t="n">
        <f aca="false">IFERROR(IF(AY1008&lt;($AM$10-$AL$10)/($AN$10-$AL$10),$AL$10+SQRT(AY1008*($AN$10-$AL$10)*($AM$10-$AL$10)),$AN$10-SQRT((1-AY1008)*($AN$10-$AL$10)*($AN$10-$AM$10))),$AM$10)</f>
        <v>0.978062232668329</v>
      </c>
      <c r="AQ1008" s="0" t="n">
        <f aca="false">IFERROR(IF(AZ1008&lt;($AM$11-$AL$11)/($AN$11-$AL$11),$AL$11+SQRT(AZ1008*($AN$11-$AL$11)*($AM$11-$AL$11)),$AN$11-SQRT((1-AZ1008)*($AN$11-$AL$11)*($AN$11-$AM$11))),$AM$11)</f>
        <v>0.843597789237207</v>
      </c>
      <c r="AR1008" s="0" t="n">
        <f aca="false">SUMPRODUCT((B24:B31&lt;=$B$6)*(C24:C31*AM1008+D24:D31*AO1008*$B$8*AQ1008)/(1+AL1008/100)^B24:B31)+C32*AM1008*AP1008/(1+AL1008/100)^$B$6</f>
        <v>10566074.4298149</v>
      </c>
      <c r="AS1008" s="0" t="n">
        <f aca="false">SUMPRODUCT((K24:K26&lt;=$B$6)*(L24:L26*AN1008+M24:M26*AO1008*$B$8*AQ1008)/(1+AL1008/100)^K24:K26)+L27*AN1008*AP1008/(1+AL1008/100)^$B$6</f>
        <v>8739926.42350818</v>
      </c>
      <c r="AT1008" s="0" t="n">
        <f aca="false">AS1008-AR1008</f>
        <v>-1826148.00630669</v>
      </c>
      <c r="AU1008" s="0" t="n">
        <f aca="true">RAND()</f>
        <v>0.591869044418321</v>
      </c>
      <c r="AV1008" s="0" t="n">
        <f aca="true">RAND()</f>
        <v>0.8668526008931</v>
      </c>
      <c r="AW1008" s="0" t="n">
        <f aca="true">RAND()</f>
        <v>0.246401592495187</v>
      </c>
      <c r="AX1008" s="0" t="n">
        <f aca="true">RAND()</f>
        <v>0.0429445280548268</v>
      </c>
      <c r="AY1008" s="0" t="n">
        <f aca="true">RAND()</f>
        <v>0.914173993215309</v>
      </c>
      <c r="AZ1008" s="0" t="n">
        <f aca="true">RAND()</f>
        <v>0.900156524361269</v>
      </c>
    </row>
    <row r="1009" customFormat="false" ht="15" hidden="false" customHeight="false" outlineLevel="0" collapsed="false">
      <c r="AK1009" s="0" t="n">
        <v>996</v>
      </c>
      <c r="AL1009" s="0" t="n">
        <f aca="false">IFERROR(IF(AU1009&lt;($AM$6-$AL$6)/($AN$6-$AL$6),$AL$6+SQRT(AU1009*($AN$6-$AL$6)*($AM$6-$AL$6)),$AN$6-SQRT((1-AU1009)*($AN$6-$AL$6)*($AN$6-$AM$6))),$AM$6)</f>
        <v>5.23445792745284</v>
      </c>
      <c r="AM1009" s="0" t="n">
        <f aca="false">IFERROR(IF(AV1009&lt;($AM$7-$AL$7)/($AN$7-$AL$7),$AL$7+SQRT(AV1009*($AN$7-$AL$7)*($AM$7-$AL$7)),$AN$7-SQRT((1-AV1009)*($AN$7-$AL$7)*($AN$7-$AM$7))),$AM$7)</f>
        <v>1.00498571606334</v>
      </c>
      <c r="AN1009" s="0" t="n">
        <f aca="false">IFERROR(IF(AW1009&lt;($AM$8-$AL$8)/($AN$8-$AL$8),$AL$8+SQRT(AW1009*($AN$8-$AL$8)*($AM$8-$AL$8)),$AN$8-SQRT((1-AW1009)*($AN$8-$AL$8)*($AN$8-$AM$8))),$AM$8)</f>
        <v>1.01231059702702</v>
      </c>
      <c r="AO1009" s="0" t="n">
        <f aca="false">IFERROR(IF(AX1009&lt;($AM$9-$AL$9)/($AN$9-$AL$9),$AL$9+SQRT(AX1009*($AN$9-$AL$9)*($AM$9-$AL$9)),$AN$9-SQRT((1-AX1009)*($AN$9-$AL$9)*($AN$9-$AM$9))),$AM$9)</f>
        <v>0.969307896975618</v>
      </c>
      <c r="AP1009" s="0" t="n">
        <f aca="false">IFERROR(IF(AY1009&lt;($AM$10-$AL$10)/($AN$10-$AL$10),$AL$10+SQRT(AY1009*($AN$10-$AL$10)*($AM$10-$AL$10)),$AN$10-SQRT((1-AY1009)*($AN$10-$AL$10)*($AN$10-$AM$10))),$AM$10)</f>
        <v>0.984024606856671</v>
      </c>
      <c r="AQ1009" s="0" t="n">
        <f aca="false">IFERROR(IF(AZ1009&lt;($AM$11-$AL$11)/($AN$11-$AL$11),$AL$11+SQRT(AZ1009*($AN$11-$AL$11)*($AM$11-$AL$11)),$AN$11-SQRT((1-AZ1009)*($AN$11-$AL$11)*($AN$11-$AM$11))),$AM$11)</f>
        <v>0.845320333485263</v>
      </c>
      <c r="AR1009" s="0" t="n">
        <f aca="false">SUMPRODUCT((B24:B31&lt;=$B$6)*(C24:C31*AM1009+D24:D31*AO1009*$B$8*AQ1009)/(1+AL1009/100)^B24:B31)+C32*AM1009*AP1009/(1+AL1009/100)^$B$6</f>
        <v>9139174.27384207</v>
      </c>
      <c r="AS1009" s="0" t="n">
        <f aca="false">SUMPRODUCT((K24:K26&lt;=$B$6)*(L24:L26*AN1009+M24:M26*AO1009*$B$8*AQ1009)/(1+AL1009/100)^K24:K26)+L27*AN1009*AP1009/(1+AL1009/100)^$B$6</f>
        <v>9334066.76143155</v>
      </c>
      <c r="AT1009" s="0" t="n">
        <f aca="false">AS1009-AR1009</f>
        <v>194892.487589479</v>
      </c>
      <c r="AU1009" s="0" t="n">
        <f aca="true">RAND()</f>
        <v>0.844143059503295</v>
      </c>
      <c r="AV1009" s="0" t="n">
        <f aca="true">RAND()</f>
        <v>0.466382228151144</v>
      </c>
      <c r="AW1009" s="0" t="n">
        <f aca="true">RAND()</f>
        <v>0.497811090794227</v>
      </c>
      <c r="AX1009" s="0" t="n">
        <f aca="true">RAND()</f>
        <v>0.293666536218237</v>
      </c>
      <c r="AY1009" s="0" t="n">
        <f aca="true">RAND()</f>
        <v>0.937119280171019</v>
      </c>
      <c r="AZ1009" s="0" t="n">
        <f aca="true">RAND()</f>
        <v>0.90234367659955</v>
      </c>
    </row>
    <row r="1010" customFormat="false" ht="15" hidden="false" customHeight="false" outlineLevel="0" collapsed="false">
      <c r="AK1010" s="0" t="n">
        <v>997</v>
      </c>
      <c r="AL1010" s="0" t="n">
        <f aca="false">IFERROR(IF(AU1010&lt;($AM$6-$AL$6)/($AN$6-$AL$6),$AL$6+SQRT(AU1010*($AN$6-$AL$6)*($AM$6-$AL$6)),$AN$6-SQRT((1-AU1010)*($AN$6-$AL$6)*($AN$6-$AM$6))),$AM$6)</f>
        <v>3.83241538629082</v>
      </c>
      <c r="AM1010" s="0" t="n">
        <f aca="false">IFERROR(IF(AV1010&lt;($AM$7-$AL$7)/($AN$7-$AL$7),$AL$7+SQRT(AV1010*($AN$7-$AL$7)*($AM$7-$AL$7)),$AN$7-SQRT((1-AV1010)*($AN$7-$AL$7)*($AN$7-$AM$7))),$AM$7)</f>
        <v>1.03766423292023</v>
      </c>
      <c r="AN1010" s="0" t="n">
        <f aca="false">IFERROR(IF(AW1010&lt;($AM$8-$AL$8)/($AN$8-$AL$8),$AL$8+SQRT(AW1010*($AN$8-$AL$8)*($AM$8-$AL$8)),$AN$8-SQRT((1-AW1010)*($AN$8-$AL$8)*($AN$8-$AM$8))),$AM$8)</f>
        <v>1.0465083902834</v>
      </c>
      <c r="AO1010" s="0" t="n">
        <f aca="false">IFERROR(IF(AX1010&lt;($AM$9-$AL$9)/($AN$9-$AL$9),$AL$9+SQRT(AX1010*($AN$9-$AL$9)*($AM$9-$AL$9)),$AN$9-SQRT((1-AX1010)*($AN$9-$AL$9)*($AN$9-$AM$9))),$AM$9)</f>
        <v>1.50660082204479</v>
      </c>
      <c r="AP1010" s="0" t="n">
        <f aca="false">IFERROR(IF(AY1010&lt;($AM$10-$AL$10)/($AN$10-$AL$10),$AL$10+SQRT(AY1010*($AN$10-$AL$10)*($AM$10-$AL$10)),$AN$10-SQRT((1-AY1010)*($AN$10-$AL$10)*($AN$10-$AM$10))),$AM$10)</f>
        <v>0.979591428680526</v>
      </c>
      <c r="AQ1010" s="0" t="n">
        <f aca="false">IFERROR(IF(AZ1010&lt;($AM$11-$AL$11)/($AN$11-$AL$11),$AL$11+SQRT(AZ1010*($AN$11-$AL$11)*($AM$11-$AL$11)),$AN$11-SQRT((1-AZ1010)*($AN$11-$AL$11)*($AN$11-$AM$11))),$AM$11)</f>
        <v>0.524920676721573</v>
      </c>
      <c r="AR1010" s="0" t="n">
        <f aca="false">SUMPRODUCT((B24:B31&lt;=$B$6)*(C24:C31*AM1010+D24:D31*AO1010*$B$8*AQ1010)/(1+AL1010/100)^B24:B31)+C32*AM1010*AP1010/(1+AL1010/100)^$B$6</f>
        <v>9857265.15655252</v>
      </c>
      <c r="AS1010" s="0" t="n">
        <f aca="false">SUMPRODUCT((K24:K26&lt;=$B$6)*(L24:L26*AN1010+M24:M26*AO1010*$B$8*AQ1010)/(1+AL1010/100)^K24:K26)+L27*AN1010*AP1010/(1+AL1010/100)^$B$6</f>
        <v>9638389.21995852</v>
      </c>
      <c r="AT1010" s="0" t="n">
        <f aca="false">AS1010-AR1010</f>
        <v>-218875.936594002</v>
      </c>
      <c r="AU1010" s="0" t="n">
        <f aca="true">RAND()</f>
        <v>0.498320385749644</v>
      </c>
      <c r="AV1010" s="0" t="n">
        <f aca="true">RAND()</f>
        <v>0.59923130683239</v>
      </c>
      <c r="AW1010" s="0" t="n">
        <f aca="true">RAND()</f>
        <v>0.631921464666179</v>
      </c>
      <c r="AX1010" s="0" t="n">
        <f aca="true">RAND()</f>
        <v>0.837704834128751</v>
      </c>
      <c r="AY1010" s="0" t="n">
        <f aca="true">RAND()</f>
        <v>0.920031753855314</v>
      </c>
      <c r="AZ1010" s="0" t="n">
        <f aca="true">RAND()</f>
        <v>0.206486982926082</v>
      </c>
    </row>
    <row r="1011" customFormat="false" ht="15" hidden="false" customHeight="false" outlineLevel="0" collapsed="false">
      <c r="AK1011" s="0" t="n">
        <v>998</v>
      </c>
      <c r="AL1011" s="0" t="n">
        <f aca="false">IFERROR(IF(AU1011&lt;($AM$6-$AL$6)/($AN$6-$AL$6),$AL$6+SQRT(AU1011*($AN$6-$AL$6)*($AM$6-$AL$6)),$AN$6-SQRT((1-AU1011)*($AN$6-$AL$6)*($AN$6-$AM$6))),$AM$6)</f>
        <v>4.90585913048099</v>
      </c>
      <c r="AM1011" s="0" t="n">
        <f aca="false">IFERROR(IF(AV1011&lt;($AM$7-$AL$7)/($AN$7-$AL$7),$AL$7+SQRT(AV1011*($AN$7-$AL$7)*($AM$7-$AL$7)),$AN$7-SQRT((1-AV1011)*($AN$7-$AL$7)*($AN$7-$AM$7))),$AM$7)</f>
        <v>1.02214928269941</v>
      </c>
      <c r="AN1011" s="0" t="n">
        <f aca="false">IFERROR(IF(AW1011&lt;($AM$8-$AL$8)/($AN$8-$AL$8),$AL$8+SQRT(AW1011*($AN$8-$AL$8)*($AM$8-$AL$8)),$AN$8-SQRT((1-AW1011)*($AN$8-$AL$8)*($AN$8-$AM$8))),$AM$8)</f>
        <v>1.15005928391881</v>
      </c>
      <c r="AO1011" s="0" t="n">
        <f aca="false">IFERROR(IF(AX1011&lt;($AM$9-$AL$9)/($AN$9-$AL$9),$AL$9+SQRT(AX1011*($AN$9-$AL$9)*($AM$9-$AL$9)),$AN$9-SQRT((1-AX1011)*($AN$9-$AL$9)*($AN$9-$AM$9))),$AM$9)</f>
        <v>1.32725272874707</v>
      </c>
      <c r="AP1011" s="0" t="n">
        <f aca="false">IFERROR(IF(AY1011&lt;($AM$10-$AL$10)/($AN$10-$AL$10),$AL$10+SQRT(AY1011*($AN$10-$AL$10)*($AM$10-$AL$10)),$AN$10-SQRT((1-AY1011)*($AN$10-$AL$10)*($AN$10-$AM$10))),$AM$10)</f>
        <v>0.984497002505705</v>
      </c>
      <c r="AQ1011" s="0" t="n">
        <f aca="false">IFERROR(IF(AZ1011&lt;($AM$11-$AL$11)/($AN$11-$AL$11),$AL$11+SQRT(AZ1011*($AN$11-$AL$11)*($AM$11-$AL$11)),$AN$11-SQRT((1-AZ1011)*($AN$11-$AL$11)*($AN$11-$AM$11))),$AM$11)</f>
        <v>0.547757722338749</v>
      </c>
      <c r="AR1011" s="0" t="n">
        <f aca="false">SUMPRODUCT((B24:B31&lt;=$B$6)*(C24:C31*AM1011+D24:D31*AO1011*$B$8*AQ1011)/(1+AL1011/100)^B24:B31)+C32*AM1011*AP1011/(1+AL1011/100)^$B$6</f>
        <v>9373496.07682291</v>
      </c>
      <c r="AS1011" s="0" t="n">
        <f aca="false">SUMPRODUCT((K24:K26&lt;=$B$6)*(L24:L26*AN1011+M24:M26*AO1011*$B$8*AQ1011)/(1+AL1011/100)^K24:K26)+L27*AN1011*AP1011/(1+AL1011/100)^$B$6</f>
        <v>10597065.7871248</v>
      </c>
      <c r="AT1011" s="0" t="n">
        <f aca="false">AS1011-AR1011</f>
        <v>1223569.71030194</v>
      </c>
      <c r="AU1011" s="0" t="n">
        <f aca="true">RAND()</f>
        <v>0.780728700930507</v>
      </c>
      <c r="AV1011" s="0" t="n">
        <f aca="true">RAND()</f>
        <v>0.538524894449855</v>
      </c>
      <c r="AW1011" s="0" t="n">
        <f aca="true">RAND()</f>
        <v>0.911216473503813</v>
      </c>
      <c r="AX1011" s="0" t="n">
        <f aca="true">RAND()</f>
        <v>0.698274072681162</v>
      </c>
      <c r="AY1011" s="0" t="n">
        <f aca="true">RAND()</f>
        <v>0.938949381748054</v>
      </c>
      <c r="AZ1011" s="0" t="n">
        <f aca="true">RAND()</f>
        <v>0.250546485626468</v>
      </c>
    </row>
    <row r="1012" customFormat="false" ht="15" hidden="false" customHeight="false" outlineLevel="0" collapsed="false">
      <c r="AK1012" s="0" t="n">
        <v>999</v>
      </c>
      <c r="AL1012" s="0" t="n">
        <f aca="false">IFERROR(IF(AU1012&lt;($AM$6-$AL$6)/($AN$6-$AL$6),$AL$6+SQRT(AU1012*($AN$6-$AL$6)*($AM$6-$AL$6)),$AN$6-SQRT((1-AU1012)*($AN$6-$AL$6)*($AN$6-$AM$6))),$AM$6)</f>
        <v>2.794868433431</v>
      </c>
      <c r="AM1012" s="0" t="n">
        <f aca="false">IFERROR(IF(AV1012&lt;($AM$7-$AL$7)/($AN$7-$AL$7),$AL$7+SQRT(AV1012*($AN$7-$AL$7)*($AM$7-$AL$7)),$AN$7-SQRT((1-AV1012)*($AN$7-$AL$7)*($AN$7-$AM$7))),$AM$7)</f>
        <v>1.05082415211035</v>
      </c>
      <c r="AN1012" s="0" t="n">
        <f aca="false">IFERROR(IF(AW1012&lt;($AM$8-$AL$8)/($AN$8-$AL$8),$AL$8+SQRT(AW1012*($AN$8-$AL$8)*($AM$8-$AL$8)),$AN$8-SQRT((1-AW1012)*($AN$8-$AL$8)*($AN$8-$AM$8))),$AM$8)</f>
        <v>1.01968271101536</v>
      </c>
      <c r="AO1012" s="0" t="n">
        <f aca="false">IFERROR(IF(AX1012&lt;($AM$9-$AL$9)/($AN$9-$AL$9),$AL$9+SQRT(AX1012*($AN$9-$AL$9)*($AM$9-$AL$9)),$AN$9-SQRT((1-AX1012)*($AN$9-$AL$9)*($AN$9-$AM$9))),$AM$9)</f>
        <v>1.53858685428737</v>
      </c>
      <c r="AP1012" s="0" t="n">
        <f aca="false">IFERROR(IF(AY1012&lt;($AM$10-$AL$10)/($AN$10-$AL$10),$AL$10+SQRT(AY1012*($AN$10-$AL$10)*($AM$10-$AL$10)),$AN$10-SQRT((1-AY1012)*($AN$10-$AL$10)*($AN$10-$AM$10))),$AM$10)</f>
        <v>0.949783367297497</v>
      </c>
      <c r="AQ1012" s="0" t="n">
        <f aca="false">IFERROR(IF(AZ1012&lt;($AM$11-$AL$11)/($AN$11-$AL$11),$AL$11+SQRT(AZ1012*($AN$11-$AL$11)*($AM$11-$AL$11)),$AN$11-SQRT((1-AZ1012)*($AN$11-$AL$11)*($AN$11-$AM$11))),$AM$11)</f>
        <v>0.754236360127099</v>
      </c>
      <c r="AR1012" s="0" t="n">
        <f aca="false">SUMPRODUCT((B24:B31&lt;=$B$6)*(C24:C31*AM1012+D24:D31*AO1012*$B$8*AQ1012)/(1+AL1012/100)^B24:B31)+C32*AM1012*AP1012/(1+AL1012/100)^$B$6</f>
        <v>10435316.2026281</v>
      </c>
      <c r="AS1012" s="0" t="n">
        <f aca="false">SUMPRODUCT((K24:K26&lt;=$B$6)*(L24:L26*AN1012+M24:M26*AO1012*$B$8*AQ1012)/(1+AL1012/100)^K24:K26)+L27*AN1012*AP1012/(1+AL1012/100)^$B$6</f>
        <v>9410284.55836608</v>
      </c>
      <c r="AT1012" s="0" t="n">
        <f aca="false">AS1012-AR1012</f>
        <v>-1025031.64426205</v>
      </c>
      <c r="AU1012" s="0" t="n">
        <f aca="true">RAND()</f>
        <v>0.12636316529301</v>
      </c>
      <c r="AV1012" s="0" t="n">
        <f aca="true">RAND()</f>
        <v>0.647368725488356</v>
      </c>
      <c r="AW1012" s="0" t="n">
        <f aca="true">RAND()</f>
        <v>0.528479523509047</v>
      </c>
      <c r="AX1012" s="0" t="n">
        <f aca="true">RAND()</f>
        <v>0.858065272642384</v>
      </c>
      <c r="AY1012" s="0" t="n">
        <f aca="true">RAND()</f>
        <v>0.809220309989901</v>
      </c>
      <c r="AZ1012" s="0" t="n">
        <f aca="true">RAND()</f>
        <v>0.753470340067032</v>
      </c>
    </row>
    <row r="1013" customFormat="false" ht="15" hidden="false" customHeight="false" outlineLevel="0" collapsed="false">
      <c r="AK1013" s="0" t="n">
        <v>1000</v>
      </c>
      <c r="AL1013" s="0" t="n">
        <f aca="false">IFERROR(IF(AU1013&lt;($AM$6-$AL$6)/($AN$6-$AL$6),$AL$6+SQRT(AU1013*($AN$6-$AL$6)*($AM$6-$AL$6)),$AN$6-SQRT((1-AU1013)*($AN$6-$AL$6)*($AN$6-$AM$6))),$AM$6)</f>
        <v>4.98795789972778</v>
      </c>
      <c r="AM1013" s="0" t="n">
        <f aca="false">IFERROR(IF(AV1013&lt;($AM$7-$AL$7)/($AN$7-$AL$7),$AL$7+SQRT(AV1013*($AN$7-$AL$7)*($AM$7-$AL$7)),$AN$7-SQRT((1-AV1013)*($AN$7-$AL$7)*($AN$7-$AM$7))),$AM$7)</f>
        <v>1.05416267731846</v>
      </c>
      <c r="AN1013" s="0" t="n">
        <f aca="false">IFERROR(IF(AW1013&lt;($AM$8-$AL$8)/($AN$8-$AL$8),$AL$8+SQRT(AW1013*($AN$8-$AL$8)*($AM$8-$AL$8)),$AN$8-SQRT((1-AW1013)*($AN$8-$AL$8)*($AN$8-$AM$8))),$AM$8)</f>
        <v>1.12621685547301</v>
      </c>
      <c r="AO1013" s="0" t="n">
        <f aca="false">IFERROR(IF(AX1013&lt;($AM$9-$AL$9)/($AN$9-$AL$9),$AL$9+SQRT(AX1013*($AN$9-$AL$9)*($AM$9-$AL$9)),$AN$9-SQRT((1-AX1013)*($AN$9-$AL$9)*($AN$9-$AM$9))),$AM$9)</f>
        <v>1.4062767744757</v>
      </c>
      <c r="AP1013" s="0" t="n">
        <f aca="false">IFERROR(IF(AY1013&lt;($AM$10-$AL$10)/($AN$10-$AL$10),$AL$10+SQRT(AY1013*($AN$10-$AL$10)*($AM$10-$AL$10)),$AN$10-SQRT((1-AY1013)*($AN$10-$AL$10)*($AN$10-$AM$10))),$AM$10)</f>
        <v>0.97388987225972</v>
      </c>
      <c r="AQ1013" s="0" t="n">
        <f aca="false">IFERROR(IF(AZ1013&lt;($AM$11-$AL$11)/($AN$11-$AL$11),$AL$11+SQRT(AZ1013*($AN$11-$AL$11)*($AM$11-$AL$11)),$AN$11-SQRT((1-AZ1013)*($AN$11-$AL$11)*($AN$11-$AM$11))),$AM$11)</f>
        <v>0.529852099407812</v>
      </c>
      <c r="AR1013" s="0" t="n">
        <f aca="false">SUMPRODUCT((B24:B31&lt;=$B$6)*(C24:C31*AM1013+D24:D31*AO1013*$B$8*AQ1013)/(1+AL1013/100)^B24:B31)+C32*AM1013*AP1013/(1+AL1013/100)^$B$6</f>
        <v>9643781.9745255</v>
      </c>
      <c r="AS1013" s="0" t="n">
        <f aca="false">SUMPRODUCT((K24:K26&lt;=$B$6)*(L24:L26*AN1013+M24:M26*AO1013*$B$8*AQ1013)/(1+AL1013/100)^K24:K26)+L27*AN1013*AP1013/(1+AL1013/100)^$B$6</f>
        <v>10385037.0382301</v>
      </c>
      <c r="AT1013" s="0" t="n">
        <f aca="false">AS1013-AR1013</f>
        <v>741255.063704614</v>
      </c>
      <c r="AU1013" s="0" t="n">
        <f aca="true">RAND()</f>
        <v>0.797584329336607</v>
      </c>
      <c r="AV1013" s="0" t="n">
        <f aca="true">RAND()</f>
        <v>0.65909104928824</v>
      </c>
      <c r="AW1013" s="0" t="n">
        <f aca="true">RAND()</f>
        <v>0.863802072275651</v>
      </c>
      <c r="AX1013" s="0" t="n">
        <f aca="true">RAND()</f>
        <v>0.764995154315346</v>
      </c>
      <c r="AY1013" s="0" t="n">
        <f aca="true">RAND()</f>
        <v>0.898286444121335</v>
      </c>
      <c r="AZ1013" s="0" t="n">
        <f aca="true">RAND()</f>
        <v>0.215640765723179</v>
      </c>
    </row>
  </sheetData>
  <conditionalFormatting sqref="D65:D89">
    <cfRule type="colorScale" priority="2">
      <colorScale>
        <cfvo type="min" val="0"/>
        <cfvo type="num" val="0"/>
        <cfvo type="max" val="0"/>
        <color rgb="FFF8CDB9"/>
        <color rgb="FFFFFFFF"/>
        <color rgb="FFB7D3F6"/>
      </colorScale>
    </cfRule>
  </conditionalFormatting>
  <conditionalFormatting sqref="G130:G137">
    <cfRule type="cellIs" priority="3" operator="equal" aboveAverage="0" equalAverage="0" bottom="0" percent="0" rank="0" text="" dxfId="0">
      <formula>"YES"</formula>
    </cfRule>
  </conditionalFormatting>
  <conditionalFormatting sqref="K143:K154">
    <cfRule type="colorScale" priority="4">
      <colorScale>
        <cfvo type="min" val="0"/>
        <cfvo type="num" val="0"/>
        <cfvo type="max" val="0"/>
        <color rgb="FFF8CDB9"/>
        <color rgb="FFFFFFFF"/>
        <color rgb="FFB7D3F6"/>
      </colorScale>
    </cfRule>
  </conditionalFormatting>
  <conditionalFormatting sqref="B160:H164">
    <cfRule type="colorScale" priority="5">
      <colorScale>
        <cfvo type="min" val="0"/>
        <cfvo type="num" val="0"/>
        <cfvo type="max" val="0"/>
        <color rgb="FFF39C7A"/>
        <color rgb="FFFFFFFF"/>
        <color rgb="FF6DA7EC"/>
      </colorScale>
    </cfRule>
  </conditionalFormatting>
  <dataValidations count="1">
    <dataValidation allowBlank="false" errorStyle="stop" operator="between" showDropDown="false" showErrorMessage="false" showInputMessage="false" sqref="B16 B18" type="list">
      <formula1>"Initial,Rehabilitation"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2026-09-11T19:31:37Z</dcterms:created>
  <dc:creator>openpyxl</dc:creator>
  <dc:description/>
  <dc:language>en-US</dc:language>
  <cp:lastModifiedBy/>
  <dcterms:modified xsi:type="dcterms:W3CDTF">2026-09-12T07:25:40Z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